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P:\Advisory\Research\Automation\CMAs\"/>
    </mc:Choice>
  </mc:AlternateContent>
  <bookViews>
    <workbookView xWindow="240" yWindow="480" windowWidth="19410" windowHeight="11640" tabRatio="893" activeTab="2"/>
  </bookViews>
  <sheets>
    <sheet name="Sheet1" sheetId="19" r:id="rId1"/>
    <sheet name="Building Blocks" sheetId="8" r:id="rId2"/>
    <sheet name="Monthly Returns" sheetId="4" r:id="rId3"/>
    <sheet name="Fixed Income Calculations" sheetId="5" r:id="rId4"/>
    <sheet name="US Term Structure" sheetId="6" r:id="rId5"/>
    <sheet name="Global Term Structure" sheetId="7" r:id="rId6"/>
    <sheet name="EM Term Structure" sheetId="14" r:id="rId7"/>
    <sheet name="Correlation Calcs" sheetId="11" r:id="rId8"/>
    <sheet name="Index Values USD" sheetId="17" r:id="rId9"/>
    <sheet name="Index Values Local" sheetId="18" r:id="rId10"/>
    <sheet name="ER and SD" sheetId="9" r:id="rId11"/>
    <sheet name="Correlations" sheetId="15" r:id="rId12"/>
  </sheets>
  <externalReferences>
    <externalReference r:id="rId13"/>
    <externalReference r:id="rId14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Dur30">[1]TData!$AR$7:$CT$7</definedName>
    <definedName name="ADates">[1]Assets!$A$8:$A$309</definedName>
    <definedName name="Beta0">[1]TData!$H$8:$H$309</definedName>
    <definedName name="Beta1">[1]TData!$I$8:$I$309</definedName>
    <definedName name="Beta2">[1]TData!$J$8:$J$309</definedName>
    <definedName name="BLPH1" localSheetId="6" hidden="1">[2]Daily!#REF!</definedName>
    <definedName name="BLPH1" localSheetId="9" hidden="1">[2]Daily!#REF!</definedName>
    <definedName name="BLPH1" hidden="1">[2]Daily!#REF!</definedName>
    <definedName name="BLPH10" localSheetId="6" hidden="1">[2]Daily!#REF!</definedName>
    <definedName name="BLPH10" localSheetId="9" hidden="1">[2]Daily!#REF!</definedName>
    <definedName name="BLPH10" hidden="1">[2]Daily!#REF!</definedName>
    <definedName name="BLPH11" localSheetId="6" hidden="1">[2]Daily!#REF!</definedName>
    <definedName name="BLPH11" localSheetId="9" hidden="1">[2]Daily!#REF!</definedName>
    <definedName name="BLPH11" hidden="1">[2]Daily!#REF!</definedName>
    <definedName name="BLPH12" localSheetId="6" hidden="1">[2]Daily!#REF!</definedName>
    <definedName name="BLPH12" localSheetId="9" hidden="1">[2]Daily!#REF!</definedName>
    <definedName name="BLPH12" hidden="1">[2]Daily!#REF!</definedName>
    <definedName name="BLPH13" localSheetId="6" hidden="1">[2]Daily!#REF!</definedName>
    <definedName name="BLPH13" localSheetId="9" hidden="1">[2]Daily!#REF!</definedName>
    <definedName name="BLPH13" hidden="1">[2]Daily!#REF!</definedName>
    <definedName name="BLPH14" localSheetId="6" hidden="1">[2]Daily!#REF!</definedName>
    <definedName name="BLPH14" localSheetId="9" hidden="1">[2]Daily!#REF!</definedName>
    <definedName name="BLPH14" hidden="1">[2]Daily!#REF!</definedName>
    <definedName name="BLPH15" localSheetId="6" hidden="1">[2]Daily!#REF!</definedName>
    <definedName name="BLPH15" localSheetId="9" hidden="1">[2]Daily!#REF!</definedName>
    <definedName name="BLPH15" hidden="1">[2]Daily!#REF!</definedName>
    <definedName name="BLPH16" localSheetId="6" hidden="1">[2]Daily!#REF!</definedName>
    <definedName name="BLPH16" localSheetId="9" hidden="1">[2]Daily!#REF!</definedName>
    <definedName name="BLPH16" hidden="1">[2]Daily!#REF!</definedName>
    <definedName name="BLPH17" localSheetId="6" hidden="1">[2]Daily!#REF!</definedName>
    <definedName name="BLPH17" localSheetId="9" hidden="1">[2]Daily!#REF!</definedName>
    <definedName name="BLPH17" hidden="1">[2]Daily!#REF!</definedName>
    <definedName name="BLPH18" localSheetId="6" hidden="1">[2]Daily!#REF!</definedName>
    <definedName name="BLPH18" localSheetId="9" hidden="1">[2]Daily!#REF!</definedName>
    <definedName name="BLPH18" hidden="1">[2]Daily!#REF!</definedName>
    <definedName name="BLPH19" localSheetId="6" hidden="1">[2]Daily!#REF!</definedName>
    <definedName name="BLPH19" localSheetId="9" hidden="1">[2]Daily!#REF!</definedName>
    <definedName name="BLPH19" hidden="1">[2]Daily!#REF!</definedName>
    <definedName name="BLPH2" localSheetId="6" hidden="1">[2]Daily!#REF!</definedName>
    <definedName name="BLPH2" localSheetId="9" hidden="1">[2]Daily!#REF!</definedName>
    <definedName name="BLPH2" hidden="1">[2]Daily!#REF!</definedName>
    <definedName name="BLPH20" localSheetId="6" hidden="1">[2]Daily!#REF!</definedName>
    <definedName name="BLPH20" localSheetId="9" hidden="1">[2]Daily!#REF!</definedName>
    <definedName name="BLPH20" hidden="1">[2]Daily!#REF!</definedName>
    <definedName name="BLPH21" localSheetId="6" hidden="1">[2]Daily!#REF!</definedName>
    <definedName name="BLPH21" localSheetId="9" hidden="1">[2]Daily!#REF!</definedName>
    <definedName name="BLPH21" hidden="1">[2]Daily!#REF!</definedName>
    <definedName name="BLPH22" localSheetId="6" hidden="1">[2]Daily!#REF!</definedName>
    <definedName name="BLPH22" localSheetId="9" hidden="1">[2]Daily!#REF!</definedName>
    <definedName name="BLPH22" hidden="1">[2]Daily!#REF!</definedName>
    <definedName name="BLPH23" localSheetId="6" hidden="1">[2]Daily!#REF!</definedName>
    <definedName name="BLPH23" localSheetId="9" hidden="1">[2]Daily!#REF!</definedName>
    <definedName name="BLPH23" hidden="1">[2]Daily!#REF!</definedName>
    <definedName name="BLPH24" localSheetId="6" hidden="1">[2]Daily!#REF!</definedName>
    <definedName name="BLPH24" localSheetId="9" hidden="1">[2]Daily!#REF!</definedName>
    <definedName name="BLPH24" hidden="1">[2]Daily!#REF!</definedName>
    <definedName name="BLPH25" localSheetId="6" hidden="1">[2]Daily!#REF!</definedName>
    <definedName name="BLPH25" localSheetId="9" hidden="1">[2]Daily!#REF!</definedName>
    <definedName name="BLPH25" hidden="1">[2]Daily!#REF!</definedName>
    <definedName name="BLPH26" localSheetId="6" hidden="1">[2]Daily!#REF!</definedName>
    <definedName name="BLPH26" localSheetId="9" hidden="1">[2]Daily!#REF!</definedName>
    <definedName name="BLPH26" hidden="1">[2]Daily!#REF!</definedName>
    <definedName name="BLPH27" localSheetId="6" hidden="1">[2]Daily!#REF!</definedName>
    <definedName name="BLPH27" localSheetId="9" hidden="1">[2]Daily!#REF!</definedName>
    <definedName name="BLPH27" hidden="1">[2]Daily!#REF!</definedName>
    <definedName name="BLPH28" localSheetId="6" hidden="1">[2]Daily!#REF!</definedName>
    <definedName name="BLPH28" localSheetId="9" hidden="1">[2]Daily!#REF!</definedName>
    <definedName name="BLPH28" hidden="1">[2]Daily!#REF!</definedName>
    <definedName name="BLPH29" hidden="1">[2]Daily!$C$5</definedName>
    <definedName name="BLPH3" localSheetId="6" hidden="1">[2]Daily!#REF!</definedName>
    <definedName name="BLPH3" localSheetId="9" hidden="1">[2]Daily!#REF!</definedName>
    <definedName name="BLPH3" hidden="1">[2]Daily!#REF!</definedName>
    <definedName name="BLPH30" localSheetId="6" hidden="1">[2]Daily!#REF!</definedName>
    <definedName name="BLPH30" localSheetId="9" hidden="1">[2]Daily!#REF!</definedName>
    <definedName name="BLPH30" hidden="1">[2]Daily!#REF!</definedName>
    <definedName name="BLPH31" localSheetId="6" hidden="1">[2]Daily!#REF!</definedName>
    <definedName name="BLPH31" localSheetId="9" hidden="1">[2]Daily!#REF!</definedName>
    <definedName name="BLPH31" hidden="1">[2]Daily!#REF!</definedName>
    <definedName name="BLPH32" localSheetId="6" hidden="1">[2]Daily!#REF!</definedName>
    <definedName name="BLPH32" localSheetId="9" hidden="1">[2]Daily!#REF!</definedName>
    <definedName name="BLPH32" hidden="1">[2]Daily!#REF!</definedName>
    <definedName name="BLPH33" localSheetId="6" hidden="1">[2]Daily!#REF!</definedName>
    <definedName name="BLPH33" localSheetId="9" hidden="1">[2]Daily!#REF!</definedName>
    <definedName name="BLPH33" hidden="1">[2]Daily!#REF!</definedName>
    <definedName name="BLPH34" localSheetId="6" hidden="1">[2]Daily!#REF!</definedName>
    <definedName name="BLPH34" localSheetId="9" hidden="1">[2]Daily!#REF!</definedName>
    <definedName name="BLPH34" hidden="1">[2]Daily!#REF!</definedName>
    <definedName name="BLPH35" localSheetId="6" hidden="1">[2]Daily!#REF!</definedName>
    <definedName name="BLPH35" localSheetId="9" hidden="1">[2]Daily!#REF!</definedName>
    <definedName name="BLPH35" hidden="1">[2]Daily!#REF!</definedName>
    <definedName name="BLPH36" hidden="1">[2]Daily!$H$5</definedName>
    <definedName name="BLPH37" localSheetId="6" hidden="1">[2]Daily!#REF!</definedName>
    <definedName name="BLPH37" localSheetId="9" hidden="1">[2]Daily!#REF!</definedName>
    <definedName name="BLPH37" hidden="1">[2]Daily!#REF!</definedName>
    <definedName name="BLPH38" localSheetId="6" hidden="1">[2]Daily!#REF!</definedName>
    <definedName name="BLPH38" localSheetId="9" hidden="1">[2]Daily!#REF!</definedName>
    <definedName name="BLPH38" hidden="1">[2]Daily!#REF!</definedName>
    <definedName name="BLPH39" localSheetId="6" hidden="1">[2]Daily!#REF!</definedName>
    <definedName name="BLPH39" localSheetId="9" hidden="1">[2]Daily!#REF!</definedName>
    <definedName name="BLPH39" hidden="1">[2]Daily!#REF!</definedName>
    <definedName name="BLPH4" localSheetId="6" hidden="1">[2]Daily!#REF!</definedName>
    <definedName name="BLPH4" localSheetId="9" hidden="1">[2]Daily!#REF!</definedName>
    <definedName name="BLPH4" hidden="1">[2]Daily!#REF!</definedName>
    <definedName name="BLPH40" localSheetId="6" hidden="1">[2]Daily!#REF!</definedName>
    <definedName name="BLPH40" localSheetId="9" hidden="1">[2]Daily!#REF!</definedName>
    <definedName name="BLPH40" hidden="1">[2]Daily!#REF!</definedName>
    <definedName name="BLPH41" hidden="1">[2]Daily!$D$5</definedName>
    <definedName name="BLPH42" hidden="1">[2]Daily!$G$5</definedName>
    <definedName name="BLPH43" hidden="1">[2]Daily!$F$5</definedName>
    <definedName name="BLPH44" hidden="1">[2]Daily!$E$5</definedName>
    <definedName name="BLPH45" localSheetId="6" hidden="1">[2]Daily!#REF!</definedName>
    <definedName name="BLPH45" localSheetId="9" hidden="1">[2]Daily!#REF!</definedName>
    <definedName name="BLPH45" hidden="1">[2]Daily!#REF!</definedName>
    <definedName name="BLPH46" localSheetId="6" hidden="1">[2]Daily!#REF!</definedName>
    <definedName name="BLPH46" localSheetId="9" hidden="1">[2]Daily!#REF!</definedName>
    <definedName name="BLPH46" hidden="1">[2]Daily!#REF!</definedName>
    <definedName name="BLPH47" localSheetId="6" hidden="1">[2]Daily!#REF!</definedName>
    <definedName name="BLPH47" localSheetId="9" hidden="1">[2]Daily!#REF!</definedName>
    <definedName name="BLPH47" hidden="1">[2]Daily!#REF!</definedName>
    <definedName name="BLPH48" localSheetId="6" hidden="1">[2]Daily!#REF!</definedName>
    <definedName name="BLPH48" localSheetId="9" hidden="1">[2]Daily!#REF!</definedName>
    <definedName name="BLPH48" hidden="1">[2]Daily!#REF!</definedName>
    <definedName name="BLPH49" localSheetId="6" hidden="1">[2]Daily!#REF!</definedName>
    <definedName name="BLPH49" localSheetId="9" hidden="1">[2]Daily!#REF!</definedName>
    <definedName name="BLPH49" hidden="1">[2]Daily!#REF!</definedName>
    <definedName name="BLPH5" localSheetId="6" hidden="1">[2]Daily!#REF!</definedName>
    <definedName name="BLPH5" localSheetId="9" hidden="1">[2]Daily!#REF!</definedName>
    <definedName name="BLPH5" hidden="1">[2]Daily!#REF!</definedName>
    <definedName name="BLPH50" localSheetId="6" hidden="1">[2]Daily!#REF!</definedName>
    <definedName name="BLPH50" localSheetId="9" hidden="1">[2]Daily!#REF!</definedName>
    <definedName name="BLPH50" hidden="1">[2]Daily!#REF!</definedName>
    <definedName name="BLPH51" localSheetId="6" hidden="1">[2]Daily!#REF!</definedName>
    <definedName name="BLPH51" localSheetId="9" hidden="1">[2]Daily!#REF!</definedName>
    <definedName name="BLPH51" hidden="1">[2]Daily!#REF!</definedName>
    <definedName name="BLPH52" localSheetId="6" hidden="1">[2]Daily!#REF!</definedName>
    <definedName name="BLPH52" localSheetId="9" hidden="1">[2]Daily!#REF!</definedName>
    <definedName name="BLPH52" hidden="1">[2]Daily!#REF!</definedName>
    <definedName name="BLPH53" localSheetId="6" hidden="1">[2]Daily!#REF!</definedName>
    <definedName name="BLPH53" localSheetId="9" hidden="1">[2]Daily!#REF!</definedName>
    <definedName name="BLPH53" hidden="1">[2]Daily!#REF!</definedName>
    <definedName name="BLPH54" localSheetId="6" hidden="1">[2]Daily!#REF!</definedName>
    <definedName name="BLPH54" localSheetId="9" hidden="1">[2]Daily!#REF!</definedName>
    <definedName name="BLPH54" hidden="1">[2]Daily!#REF!</definedName>
    <definedName name="BLPH55" localSheetId="6" hidden="1">[2]Daily!#REF!</definedName>
    <definedName name="BLPH55" localSheetId="9" hidden="1">[2]Daily!#REF!</definedName>
    <definedName name="BLPH55" hidden="1">[2]Daily!#REF!</definedName>
    <definedName name="BLPH56" localSheetId="6" hidden="1">[2]Daily!#REF!</definedName>
    <definedName name="BLPH56" localSheetId="9" hidden="1">[2]Daily!#REF!</definedName>
    <definedName name="BLPH56" hidden="1">[2]Daily!#REF!</definedName>
    <definedName name="BLPH57" localSheetId="6" hidden="1">[2]Daily!#REF!</definedName>
    <definedName name="BLPH57" localSheetId="9" hidden="1">[2]Daily!#REF!</definedName>
    <definedName name="BLPH57" hidden="1">[2]Daily!#REF!</definedName>
    <definedName name="BLPH58" localSheetId="6" hidden="1">[2]Daily!#REF!</definedName>
    <definedName name="BLPH58" localSheetId="9" hidden="1">[2]Daily!#REF!</definedName>
    <definedName name="BLPH58" hidden="1">[2]Daily!#REF!</definedName>
    <definedName name="BLPH59" localSheetId="6" hidden="1">[2]Daily!#REF!</definedName>
    <definedName name="BLPH59" localSheetId="9" hidden="1">[2]Daily!#REF!</definedName>
    <definedName name="BLPH59" hidden="1">[2]Daily!#REF!</definedName>
    <definedName name="BLPH6" localSheetId="6" hidden="1">[2]Daily!#REF!</definedName>
    <definedName name="BLPH6" localSheetId="9" hidden="1">[2]Daily!#REF!</definedName>
    <definedName name="BLPH6" hidden="1">[2]Daily!#REF!</definedName>
    <definedName name="BLPH7" localSheetId="6" hidden="1">[2]Daily!#REF!</definedName>
    <definedName name="BLPH7" localSheetId="9" hidden="1">[2]Daily!#REF!</definedName>
    <definedName name="BLPH7" hidden="1">[2]Daily!#REF!</definedName>
    <definedName name="BLPH8" localSheetId="6" hidden="1">[2]Daily!#REF!</definedName>
    <definedName name="BLPH8" localSheetId="9" hidden="1">[2]Daily!#REF!</definedName>
    <definedName name="BLPH8" hidden="1">[2]Daily!#REF!</definedName>
    <definedName name="BLPH9" localSheetId="6" hidden="1">[2]Daily!#REF!</definedName>
    <definedName name="BLPH9" localSheetId="9" hidden="1">[2]Daily!#REF!</definedName>
    <definedName name="BLPH9" hidden="1">[2]Daily!#REF!</definedName>
    <definedName name="CBeta0">[1]CData!$H$8:$H$165</definedName>
    <definedName name="CBeta1">[1]CData!$I$8:$I$165</definedName>
    <definedName name="CBeta2">[1]CData!$J$8:$J$165</definedName>
    <definedName name="CDates">[1]CLiab!$A$8:$A$165</definedName>
    <definedName name="CDur">[1]CData!$N$7:$CT$7</definedName>
    <definedName name="CDur30">[1]CData!$AR$7:$CT$7</definedName>
    <definedName name="CTau">[1]CData!$G$8:$G$165</definedName>
    <definedName name="DDates">[1]Assets!$A$8:$A$309</definedName>
    <definedName name="Dur">[1]TData!$N$7:$CT$7</definedName>
    <definedName name="FitC">[1]CData!$A$8:$L$165</definedName>
    <definedName name="FitP">[1]TData!$A$8:$L$309</definedName>
    <definedName name="Mature">[1]TData!$N$2:$CT$2</definedName>
    <definedName name="Pal_Workbook_GUID" hidden="1">"5I73E93MIHD93ZHQR5BJB7PC"</definedName>
    <definedName name="_xlnm.Print_Area" localSheetId="3">'Fixed Income Calculations'!$A$3:$H$41</definedName>
    <definedName name="_xlnm.Print_Titles" localSheetId="3">'Fixed Income Calculations'!$A:$A</definedName>
    <definedName name="Retired">[1]TData!$N$5:$CT$5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2000</definedName>
    <definedName name="RiskNumSimulations" hidden="1">3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solver_adj" localSheetId="2" hidden="1">'Monthly Returns'!$EH$3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'Monthly Returns'!$EH$246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  <definedName name="Tau">[1]TData!$G$8:$G$309</definedName>
    <definedName name="Typical">[1]TData!$N$3:$CT$3</definedName>
    <definedName name="Young">[1]TData!$N$4:$CT$4</definedName>
  </definedNames>
  <calcPr calcId="162913"/>
</workbook>
</file>

<file path=xl/calcChain.xml><?xml version="1.0" encoding="utf-8"?>
<calcChain xmlns="http://schemas.openxmlformats.org/spreadsheetml/2006/main">
  <c r="B256" i="4" l="1"/>
  <c r="B14" i="8" l="1"/>
  <c r="B13" i="8"/>
  <c r="B12" i="8"/>
  <c r="B10" i="8"/>
  <c r="B9" i="8"/>
  <c r="CT250" i="11" l="1"/>
  <c r="CB249" i="4"/>
  <c r="B11" i="8" l="1"/>
  <c r="A55" i="15" l="1"/>
  <c r="A54" i="9" l="1"/>
  <c r="U3" i="17"/>
  <c r="P53" i="18" l="1"/>
  <c r="O53" i="18"/>
  <c r="P54" i="18"/>
  <c r="O54" i="18"/>
  <c r="P55" i="18"/>
  <c r="O55" i="18"/>
  <c r="P56" i="18"/>
  <c r="O56" i="18"/>
  <c r="P57" i="18"/>
  <c r="O57" i="18"/>
  <c r="P58" i="18"/>
  <c r="O58" i="18"/>
  <c r="P59" i="18"/>
  <c r="O59" i="18"/>
  <c r="P60" i="18"/>
  <c r="O60" i="18"/>
  <c r="P61" i="18"/>
  <c r="O61" i="18"/>
  <c r="P62" i="18"/>
  <c r="O62" i="18"/>
  <c r="N118" i="18"/>
  <c r="N119" i="18"/>
  <c r="N120" i="18"/>
  <c r="N121" i="18"/>
  <c r="N122" i="18"/>
  <c r="N123" i="18"/>
  <c r="N124" i="18"/>
  <c r="N125" i="18"/>
  <c r="N126" i="18"/>
  <c r="N127" i="18"/>
  <c r="H4" i="18"/>
  <c r="H5" i="18"/>
  <c r="H6" i="18"/>
  <c r="H7" i="18"/>
  <c r="H8" i="18"/>
  <c r="H9" i="18"/>
  <c r="H10" i="18"/>
  <c r="H11" i="18"/>
  <c r="H12" i="18"/>
  <c r="H13" i="18"/>
  <c r="E4" i="18"/>
  <c r="E5" i="18"/>
  <c r="E6" i="18"/>
  <c r="E7" i="18"/>
  <c r="E8" i="18"/>
  <c r="E9" i="18"/>
  <c r="E10" i="18"/>
  <c r="E11" i="18"/>
  <c r="E12" i="18"/>
  <c r="E13" i="18"/>
  <c r="C4" i="18"/>
  <c r="C5" i="18"/>
  <c r="C6" i="18"/>
  <c r="C7" i="18"/>
  <c r="C8" i="18"/>
  <c r="C9" i="18"/>
  <c r="C10" i="18"/>
  <c r="C11" i="18"/>
  <c r="C12" i="18"/>
  <c r="C13" i="18"/>
  <c r="AQ250" i="4" l="1"/>
  <c r="AS250" i="4"/>
  <c r="AT250" i="4"/>
  <c r="AU250" i="4"/>
  <c r="AX250" i="4"/>
  <c r="AY250" i="4"/>
  <c r="V3" i="4"/>
  <c r="V2" i="4"/>
  <c r="U2" i="4"/>
  <c r="U3" i="4"/>
  <c r="T3" i="4"/>
  <c r="T2" i="4"/>
  <c r="F10" i="9" l="1"/>
  <c r="F9" i="9"/>
  <c r="F7" i="9"/>
  <c r="F8" i="9" s="1"/>
  <c r="F6" i="9"/>
  <c r="F4" i="9"/>
  <c r="F5" i="9" s="1"/>
  <c r="F2" i="9"/>
  <c r="F3" i="9" s="1"/>
  <c r="J252" i="4"/>
  <c r="I252" i="4"/>
  <c r="G252" i="4"/>
  <c r="F252" i="4"/>
  <c r="D252" i="4"/>
  <c r="J253" i="4"/>
  <c r="I253" i="4"/>
  <c r="G253" i="4"/>
  <c r="F253" i="4"/>
  <c r="D253" i="4"/>
  <c r="B253" i="4"/>
  <c r="J254" i="4"/>
  <c r="I254" i="4"/>
  <c r="G254" i="4"/>
  <c r="F254" i="4"/>
  <c r="D254" i="4"/>
  <c r="B254" i="4"/>
  <c r="B252" i="4"/>
  <c r="D256" i="4" l="1"/>
  <c r="I256" i="4"/>
  <c r="F256" i="4"/>
  <c r="G256" i="4"/>
  <c r="J256" i="4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S3" i="4"/>
  <c r="S2" i="4"/>
  <c r="S1" i="4"/>
  <c r="S244" i="18"/>
  <c r="S243" i="18"/>
  <c r="S242" i="18"/>
  <c r="S241" i="18"/>
  <c r="S240" i="4" s="1"/>
  <c r="S240" i="18"/>
  <c r="S239" i="18"/>
  <c r="S238" i="18"/>
  <c r="S237" i="18"/>
  <c r="S236" i="4" s="1"/>
  <c r="S236" i="18"/>
  <c r="S235" i="18"/>
  <c r="S234" i="18"/>
  <c r="S233" i="18"/>
  <c r="S232" i="4" s="1"/>
  <c r="S232" i="18"/>
  <c r="S231" i="18"/>
  <c r="S230" i="18"/>
  <c r="S229" i="18"/>
  <c r="S228" i="4" s="1"/>
  <c r="S228" i="18"/>
  <c r="S227" i="18"/>
  <c r="S226" i="18"/>
  <c r="S225" i="18"/>
  <c r="S224" i="4" s="1"/>
  <c r="S224" i="18"/>
  <c r="S223" i="18"/>
  <c r="S222" i="18"/>
  <c r="S221" i="18"/>
  <c r="S220" i="4" s="1"/>
  <c r="S220" i="18"/>
  <c r="S219" i="18"/>
  <c r="S218" i="18"/>
  <c r="S217" i="18"/>
  <c r="S216" i="4" s="1"/>
  <c r="S216" i="18"/>
  <c r="S215" i="18"/>
  <c r="S214" i="18"/>
  <c r="S213" i="18"/>
  <c r="S212" i="4" s="1"/>
  <c r="S212" i="18"/>
  <c r="S211" i="18"/>
  <c r="S210" i="18"/>
  <c r="S209" i="18"/>
  <c r="S208" i="4" s="1"/>
  <c r="S208" i="18"/>
  <c r="S207" i="18"/>
  <c r="S206" i="18"/>
  <c r="S205" i="18"/>
  <c r="S204" i="4" s="1"/>
  <c r="S204" i="18"/>
  <c r="S203" i="18"/>
  <c r="S202" i="18"/>
  <c r="S201" i="18"/>
  <c r="S200" i="4" s="1"/>
  <c r="S200" i="18"/>
  <c r="S199" i="18"/>
  <c r="S198" i="18"/>
  <c r="S197" i="18"/>
  <c r="S196" i="4" s="1"/>
  <c r="S196" i="18"/>
  <c r="S195" i="18"/>
  <c r="S194" i="18"/>
  <c r="S193" i="18"/>
  <c r="S192" i="4" s="1"/>
  <c r="S192" i="18"/>
  <c r="S191" i="18"/>
  <c r="S190" i="18"/>
  <c r="S189" i="18"/>
  <c r="S188" i="4" s="1"/>
  <c r="S188" i="18"/>
  <c r="S187" i="18"/>
  <c r="S186" i="18"/>
  <c r="S185" i="18"/>
  <c r="S184" i="4" s="1"/>
  <c r="S184" i="18"/>
  <c r="S183" i="18"/>
  <c r="S182" i="18"/>
  <c r="S181" i="18"/>
  <c r="S180" i="4" s="1"/>
  <c r="S180" i="18"/>
  <c r="S179" i="18"/>
  <c r="S178" i="18"/>
  <c r="S177" i="18"/>
  <c r="S176" i="4" s="1"/>
  <c r="S176" i="18"/>
  <c r="S175" i="18"/>
  <c r="S174" i="18"/>
  <c r="S173" i="18"/>
  <c r="S172" i="4" s="1"/>
  <c r="S172" i="18"/>
  <c r="S171" i="18"/>
  <c r="S170" i="18"/>
  <c r="S169" i="18"/>
  <c r="S168" i="4" s="1"/>
  <c r="S168" i="18"/>
  <c r="S167" i="18"/>
  <c r="S166" i="18"/>
  <c r="S165" i="18"/>
  <c r="S164" i="4" s="1"/>
  <c r="S164" i="18"/>
  <c r="S163" i="18"/>
  <c r="S162" i="18"/>
  <c r="S161" i="18"/>
  <c r="S160" i="4" s="1"/>
  <c r="S160" i="18"/>
  <c r="S159" i="18"/>
  <c r="S158" i="18"/>
  <c r="S157" i="18"/>
  <c r="S156" i="4" s="1"/>
  <c r="S156" i="18"/>
  <c r="S155" i="18"/>
  <c r="S154" i="18"/>
  <c r="S153" i="18"/>
  <c r="S152" i="4" s="1"/>
  <c r="S152" i="18"/>
  <c r="S151" i="18"/>
  <c r="S150" i="18"/>
  <c r="S149" i="18"/>
  <c r="S148" i="4" s="1"/>
  <c r="S148" i="18"/>
  <c r="S147" i="18"/>
  <c r="S146" i="18"/>
  <c r="S145" i="18"/>
  <c r="S144" i="4" s="1"/>
  <c r="S144" i="18"/>
  <c r="S143" i="18"/>
  <c r="S142" i="18"/>
  <c r="S141" i="18"/>
  <c r="S140" i="4" s="1"/>
  <c r="S140" i="18"/>
  <c r="S139" i="18"/>
  <c r="S138" i="18"/>
  <c r="S137" i="18"/>
  <c r="S136" i="4" s="1"/>
  <c r="S136" i="18"/>
  <c r="S135" i="18"/>
  <c r="S134" i="18"/>
  <c r="S133" i="18"/>
  <c r="S132" i="4" s="1"/>
  <c r="S132" i="18"/>
  <c r="S131" i="18"/>
  <c r="S130" i="18"/>
  <c r="S129" i="18"/>
  <c r="S128" i="4" s="1"/>
  <c r="S128" i="18"/>
  <c r="S127" i="18"/>
  <c r="S126" i="18"/>
  <c r="S125" i="18"/>
  <c r="S124" i="4" s="1"/>
  <c r="S124" i="18"/>
  <c r="S123" i="18"/>
  <c r="S122" i="18"/>
  <c r="S121" i="18"/>
  <c r="S120" i="4" s="1"/>
  <c r="S120" i="18"/>
  <c r="S119" i="18"/>
  <c r="S118" i="18"/>
  <c r="S117" i="18"/>
  <c r="S116" i="4" s="1"/>
  <c r="S116" i="18"/>
  <c r="S115" i="18"/>
  <c r="S114" i="18"/>
  <c r="S113" i="18"/>
  <c r="S112" i="4" s="1"/>
  <c r="S112" i="18"/>
  <c r="S111" i="18"/>
  <c r="S110" i="18"/>
  <c r="S109" i="18"/>
  <c r="S108" i="4" s="1"/>
  <c r="S108" i="18"/>
  <c r="S107" i="18"/>
  <c r="S106" i="18"/>
  <c r="S105" i="18"/>
  <c r="S104" i="4" s="1"/>
  <c r="S104" i="18"/>
  <c r="S103" i="18"/>
  <c r="S102" i="18"/>
  <c r="S101" i="18"/>
  <c r="S100" i="4" s="1"/>
  <c r="S100" i="18"/>
  <c r="S99" i="18"/>
  <c r="S98" i="18"/>
  <c r="S97" i="18"/>
  <c r="S96" i="4" s="1"/>
  <c r="S96" i="18"/>
  <c r="S95" i="18"/>
  <c r="S94" i="18"/>
  <c r="S93" i="18"/>
  <c r="S92" i="4" s="1"/>
  <c r="S92" i="18"/>
  <c r="S91" i="18"/>
  <c r="S90" i="18"/>
  <c r="S89" i="18"/>
  <c r="S88" i="4" s="1"/>
  <c r="S88" i="18"/>
  <c r="S87" i="18"/>
  <c r="S86" i="18"/>
  <c r="S85" i="18"/>
  <c r="S84" i="4" s="1"/>
  <c r="S84" i="18"/>
  <c r="S83" i="18"/>
  <c r="S82" i="18"/>
  <c r="S81" i="18"/>
  <c r="S80" i="4" s="1"/>
  <c r="S80" i="18"/>
  <c r="S79" i="18"/>
  <c r="S78" i="18"/>
  <c r="S77" i="18"/>
  <c r="S76" i="4" s="1"/>
  <c r="S76" i="18"/>
  <c r="S75" i="18"/>
  <c r="S74" i="18"/>
  <c r="S73" i="18"/>
  <c r="S72" i="4" s="1"/>
  <c r="S72" i="18"/>
  <c r="S71" i="18"/>
  <c r="S70" i="18"/>
  <c r="S69" i="18"/>
  <c r="S68" i="4" s="1"/>
  <c r="S68" i="18"/>
  <c r="S67" i="18"/>
  <c r="S66" i="18"/>
  <c r="S65" i="18"/>
  <c r="S64" i="4" s="1"/>
  <c r="S64" i="18"/>
  <c r="S63" i="18"/>
  <c r="S62" i="18"/>
  <c r="S61" i="18"/>
  <c r="S60" i="4" s="1"/>
  <c r="S60" i="18"/>
  <c r="S59" i="18"/>
  <c r="S58" i="18"/>
  <c r="S57" i="18"/>
  <c r="S56" i="4" s="1"/>
  <c r="S56" i="18"/>
  <c r="S55" i="18"/>
  <c r="S54" i="18"/>
  <c r="S53" i="18"/>
  <c r="S52" i="4" s="1"/>
  <c r="S52" i="18"/>
  <c r="S51" i="18"/>
  <c r="S50" i="18"/>
  <c r="S49" i="18"/>
  <c r="S48" i="4" s="1"/>
  <c r="S48" i="18"/>
  <c r="S47" i="18"/>
  <c r="S46" i="18"/>
  <c r="S45" i="18"/>
  <c r="S44" i="4" s="1"/>
  <c r="S44" i="18"/>
  <c r="S43" i="18"/>
  <c r="S42" i="18"/>
  <c r="S41" i="18"/>
  <c r="S40" i="4" s="1"/>
  <c r="S40" i="18"/>
  <c r="S39" i="18"/>
  <c r="S38" i="18"/>
  <c r="S37" i="18"/>
  <c r="S36" i="4" s="1"/>
  <c r="S36" i="18"/>
  <c r="S35" i="18"/>
  <c r="S34" i="18"/>
  <c r="S33" i="18"/>
  <c r="S32" i="4" s="1"/>
  <c r="S32" i="18"/>
  <c r="S31" i="18"/>
  <c r="S30" i="18"/>
  <c r="S29" i="18"/>
  <c r="S28" i="4" s="1"/>
  <c r="S28" i="18"/>
  <c r="S27" i="18"/>
  <c r="S26" i="18"/>
  <c r="S25" i="18"/>
  <c r="S24" i="4" s="1"/>
  <c r="S24" i="18"/>
  <c r="S23" i="18"/>
  <c r="S22" i="18"/>
  <c r="S21" i="18"/>
  <c r="S20" i="4" s="1"/>
  <c r="S20" i="18"/>
  <c r="S19" i="18"/>
  <c r="S18" i="18"/>
  <c r="S17" i="18"/>
  <c r="S16" i="4" s="1"/>
  <c r="S16" i="18"/>
  <c r="S15" i="18"/>
  <c r="S14" i="18"/>
  <c r="S13" i="18"/>
  <c r="S12" i="4" s="1"/>
  <c r="S12" i="18"/>
  <c r="S11" i="18"/>
  <c r="S10" i="18"/>
  <c r="S9" i="18"/>
  <c r="S8" i="4" s="1"/>
  <c r="S8" i="18"/>
  <c r="S7" i="18"/>
  <c r="S6" i="18"/>
  <c r="S5" i="18"/>
  <c r="S4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8" i="18"/>
  <c r="K39" i="18"/>
  <c r="K42" i="18"/>
  <c r="K43" i="18"/>
  <c r="K46" i="18"/>
  <c r="K47" i="18"/>
  <c r="K50" i="18"/>
  <c r="K51" i="18"/>
  <c r="K54" i="18"/>
  <c r="K55" i="18"/>
  <c r="K58" i="18"/>
  <c r="K59" i="18"/>
  <c r="K62" i="18"/>
  <c r="K63" i="18"/>
  <c r="K66" i="18"/>
  <c r="K67" i="18"/>
  <c r="K70" i="18"/>
  <c r="K71" i="18"/>
  <c r="K74" i="18"/>
  <c r="K75" i="18"/>
  <c r="K78" i="18"/>
  <c r="K79" i="18"/>
  <c r="K82" i="18"/>
  <c r="K83" i="18"/>
  <c r="K86" i="18"/>
  <c r="K87" i="18"/>
  <c r="K90" i="18"/>
  <c r="K91" i="18"/>
  <c r="K94" i="18"/>
  <c r="K95" i="18"/>
  <c r="K98" i="18"/>
  <c r="K99" i="18"/>
  <c r="K102" i="18"/>
  <c r="K103" i="18"/>
  <c r="K106" i="18"/>
  <c r="K107" i="18"/>
  <c r="K110" i="18"/>
  <c r="K111" i="18"/>
  <c r="K114" i="18"/>
  <c r="K115" i="18"/>
  <c r="K118" i="18"/>
  <c r="K119" i="18"/>
  <c r="K122" i="18"/>
  <c r="K123" i="18"/>
  <c r="K126" i="18"/>
  <c r="K127" i="18"/>
  <c r="K130" i="18"/>
  <c r="K131" i="18"/>
  <c r="K134" i="18"/>
  <c r="K135" i="18"/>
  <c r="K138" i="18"/>
  <c r="K139" i="18"/>
  <c r="K142" i="18"/>
  <c r="K143" i="18"/>
  <c r="K146" i="18"/>
  <c r="K147" i="18"/>
  <c r="K150" i="18"/>
  <c r="K151" i="18"/>
  <c r="K154" i="18"/>
  <c r="K155" i="18"/>
  <c r="K158" i="18"/>
  <c r="K159" i="18"/>
  <c r="K162" i="18"/>
  <c r="K163" i="18"/>
  <c r="K166" i="18"/>
  <c r="K167" i="18"/>
  <c r="K170" i="18"/>
  <c r="K171" i="18"/>
  <c r="K174" i="18"/>
  <c r="K175" i="18"/>
  <c r="K178" i="18"/>
  <c r="K179" i="18"/>
  <c r="K182" i="18"/>
  <c r="K183" i="18"/>
  <c r="K186" i="18"/>
  <c r="K187" i="18"/>
  <c r="K190" i="18"/>
  <c r="K191" i="18"/>
  <c r="K194" i="18"/>
  <c r="K195" i="18"/>
  <c r="K198" i="18"/>
  <c r="K199" i="18"/>
  <c r="K202" i="18"/>
  <c r="K203" i="18"/>
  <c r="K206" i="18"/>
  <c r="K207" i="18"/>
  <c r="K210" i="18"/>
  <c r="K211" i="18"/>
  <c r="K214" i="18"/>
  <c r="K215" i="18"/>
  <c r="K218" i="18"/>
  <c r="K219" i="18"/>
  <c r="K222" i="18"/>
  <c r="K223" i="18"/>
  <c r="K226" i="18"/>
  <c r="K227" i="18"/>
  <c r="K230" i="18"/>
  <c r="K231" i="18"/>
  <c r="K234" i="18"/>
  <c r="K235" i="18"/>
  <c r="K238" i="18"/>
  <c r="K239" i="18"/>
  <c r="K242" i="18"/>
  <c r="K24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T248" i="4"/>
  <c r="T247" i="4"/>
  <c r="T246" i="4"/>
  <c r="AR3" i="11"/>
  <c r="AS3" i="11"/>
  <c r="AT3" i="11"/>
  <c r="AU3" i="11"/>
  <c r="AV3" i="11"/>
  <c r="AW3" i="11"/>
  <c r="AX3" i="11"/>
  <c r="AY3" i="11"/>
  <c r="AZ3" i="11"/>
  <c r="BA3" i="11"/>
  <c r="AR4" i="11"/>
  <c r="AS4" i="11"/>
  <c r="AT4" i="11"/>
  <c r="AU4" i="11"/>
  <c r="AV4" i="11"/>
  <c r="AW4" i="11"/>
  <c r="AX4" i="11"/>
  <c r="AY4" i="11"/>
  <c r="AZ4" i="11"/>
  <c r="BA4" i="11"/>
  <c r="AR5" i="11"/>
  <c r="AS5" i="11"/>
  <c r="AT5" i="11"/>
  <c r="AU5" i="11"/>
  <c r="AV5" i="11"/>
  <c r="AW5" i="11"/>
  <c r="AX5" i="11"/>
  <c r="AY5" i="11"/>
  <c r="AZ5" i="11"/>
  <c r="BA5" i="11"/>
  <c r="AR6" i="11"/>
  <c r="AS6" i="11"/>
  <c r="AT6" i="11"/>
  <c r="AU6" i="11"/>
  <c r="AV6" i="11"/>
  <c r="AW6" i="11"/>
  <c r="AX6" i="11"/>
  <c r="AY6" i="11"/>
  <c r="AZ6" i="11"/>
  <c r="BA6" i="11"/>
  <c r="AR7" i="11"/>
  <c r="AS7" i="11"/>
  <c r="AT7" i="11"/>
  <c r="AU7" i="11"/>
  <c r="AV7" i="11"/>
  <c r="AW7" i="11"/>
  <c r="AX7" i="11"/>
  <c r="AY7" i="11"/>
  <c r="AZ7" i="11"/>
  <c r="BA7" i="11"/>
  <c r="AR8" i="11"/>
  <c r="AS8" i="11"/>
  <c r="AT8" i="11"/>
  <c r="AU8" i="11"/>
  <c r="AV8" i="11"/>
  <c r="AW8" i="11"/>
  <c r="AX8" i="11"/>
  <c r="AY8" i="11"/>
  <c r="AZ8" i="11"/>
  <c r="BA8" i="11"/>
  <c r="AR9" i="11"/>
  <c r="AS9" i="11"/>
  <c r="AT9" i="11"/>
  <c r="AU9" i="11"/>
  <c r="AV9" i="11"/>
  <c r="AW9" i="11"/>
  <c r="AX9" i="11"/>
  <c r="AY9" i="11"/>
  <c r="AZ9" i="11"/>
  <c r="BA9" i="11"/>
  <c r="AR10" i="11"/>
  <c r="AS10" i="11"/>
  <c r="AT10" i="11"/>
  <c r="AU10" i="11"/>
  <c r="AV10" i="11"/>
  <c r="AW10" i="11"/>
  <c r="AX10" i="11"/>
  <c r="AY10" i="11"/>
  <c r="AZ10" i="11"/>
  <c r="BA10" i="11"/>
  <c r="AR11" i="11"/>
  <c r="AS11" i="11"/>
  <c r="AT11" i="11"/>
  <c r="AU11" i="11"/>
  <c r="AV11" i="11"/>
  <c r="AW11" i="11"/>
  <c r="AX11" i="11"/>
  <c r="AY11" i="11"/>
  <c r="AZ11" i="11"/>
  <c r="BA11" i="11"/>
  <c r="AR12" i="11"/>
  <c r="AS12" i="11"/>
  <c r="AT12" i="11"/>
  <c r="AU12" i="11"/>
  <c r="AV12" i="11"/>
  <c r="AW12" i="11"/>
  <c r="AX12" i="11"/>
  <c r="AY12" i="11"/>
  <c r="AZ12" i="11"/>
  <c r="BA12" i="11"/>
  <c r="AR13" i="11"/>
  <c r="AS13" i="11"/>
  <c r="AT13" i="11"/>
  <c r="AU13" i="11"/>
  <c r="AV13" i="11"/>
  <c r="AW13" i="11"/>
  <c r="AX13" i="11"/>
  <c r="AY13" i="11"/>
  <c r="AZ13" i="11"/>
  <c r="BA13" i="11"/>
  <c r="AR14" i="11"/>
  <c r="AS14" i="11"/>
  <c r="AT14" i="11"/>
  <c r="AU14" i="11"/>
  <c r="AV14" i="11"/>
  <c r="AW14" i="11"/>
  <c r="AX14" i="11"/>
  <c r="AY14" i="11"/>
  <c r="AZ14" i="11"/>
  <c r="BA14" i="11"/>
  <c r="AR15" i="11"/>
  <c r="AS15" i="11"/>
  <c r="AT15" i="11"/>
  <c r="AU15" i="11"/>
  <c r="AV15" i="11"/>
  <c r="AW15" i="11"/>
  <c r="AX15" i="11"/>
  <c r="AY15" i="11"/>
  <c r="AZ15" i="11"/>
  <c r="BA15" i="11"/>
  <c r="AR16" i="11"/>
  <c r="AS16" i="11"/>
  <c r="AT16" i="11"/>
  <c r="AU16" i="11"/>
  <c r="AV16" i="11"/>
  <c r="AW16" i="11"/>
  <c r="AX16" i="11"/>
  <c r="AY16" i="11"/>
  <c r="AZ16" i="11"/>
  <c r="BA16" i="11"/>
  <c r="AR17" i="11"/>
  <c r="AS17" i="11"/>
  <c r="AT17" i="11"/>
  <c r="AU17" i="11"/>
  <c r="AV17" i="11"/>
  <c r="AW17" i="11"/>
  <c r="AX17" i="11"/>
  <c r="AY17" i="11"/>
  <c r="AZ17" i="11"/>
  <c r="BA17" i="11"/>
  <c r="AR18" i="11"/>
  <c r="AS18" i="11"/>
  <c r="AT18" i="11"/>
  <c r="AU18" i="11"/>
  <c r="AV18" i="11"/>
  <c r="AW18" i="11"/>
  <c r="AX18" i="11"/>
  <c r="AY18" i="11"/>
  <c r="AZ18" i="11"/>
  <c r="BA18" i="11"/>
  <c r="AR19" i="11"/>
  <c r="AS19" i="11"/>
  <c r="AT19" i="11"/>
  <c r="AU19" i="11"/>
  <c r="AV19" i="11"/>
  <c r="AW19" i="11"/>
  <c r="AX19" i="11"/>
  <c r="AY19" i="11"/>
  <c r="AZ19" i="11"/>
  <c r="BA19" i="11"/>
  <c r="AR20" i="11"/>
  <c r="AS20" i="11"/>
  <c r="AT20" i="11"/>
  <c r="AU20" i="11"/>
  <c r="AV20" i="11"/>
  <c r="AW20" i="11"/>
  <c r="AX20" i="11"/>
  <c r="AY20" i="11"/>
  <c r="AZ20" i="11"/>
  <c r="BA20" i="11"/>
  <c r="AR21" i="11"/>
  <c r="AS21" i="11"/>
  <c r="AT21" i="11"/>
  <c r="AU21" i="11"/>
  <c r="AV21" i="11"/>
  <c r="AW21" i="11"/>
  <c r="AX21" i="11"/>
  <c r="AY21" i="11"/>
  <c r="AZ21" i="11"/>
  <c r="BA21" i="11"/>
  <c r="AR22" i="11"/>
  <c r="AS22" i="11"/>
  <c r="AT22" i="11"/>
  <c r="AU22" i="11"/>
  <c r="AV22" i="11"/>
  <c r="AW22" i="11"/>
  <c r="AX22" i="11"/>
  <c r="AY22" i="11"/>
  <c r="AZ22" i="11"/>
  <c r="BA22" i="11"/>
  <c r="AR23" i="11"/>
  <c r="AS23" i="11"/>
  <c r="AT23" i="11"/>
  <c r="AU23" i="11"/>
  <c r="AV23" i="11"/>
  <c r="AW23" i="11"/>
  <c r="AX23" i="11"/>
  <c r="AY23" i="11"/>
  <c r="AZ23" i="11"/>
  <c r="BA23" i="11"/>
  <c r="AR24" i="11"/>
  <c r="AS24" i="11"/>
  <c r="AT24" i="11"/>
  <c r="AU24" i="11"/>
  <c r="AV24" i="11"/>
  <c r="AW24" i="11"/>
  <c r="AX24" i="11"/>
  <c r="AY24" i="11"/>
  <c r="AZ24" i="11"/>
  <c r="BA24" i="11"/>
  <c r="AR25" i="11"/>
  <c r="AS25" i="11"/>
  <c r="AT25" i="11"/>
  <c r="AU25" i="11"/>
  <c r="AV25" i="11"/>
  <c r="AW25" i="11"/>
  <c r="AX25" i="11"/>
  <c r="AY25" i="11"/>
  <c r="AZ25" i="11"/>
  <c r="BA25" i="11"/>
  <c r="AR26" i="11"/>
  <c r="AS26" i="11"/>
  <c r="AT26" i="11"/>
  <c r="AU26" i="11"/>
  <c r="AV26" i="11"/>
  <c r="AW26" i="11"/>
  <c r="AX26" i="11"/>
  <c r="AY26" i="11"/>
  <c r="AZ26" i="11"/>
  <c r="BA26" i="11"/>
  <c r="AR27" i="11"/>
  <c r="AS27" i="11"/>
  <c r="AT27" i="11"/>
  <c r="AU27" i="11"/>
  <c r="AV27" i="11"/>
  <c r="AW27" i="11"/>
  <c r="AX27" i="11"/>
  <c r="AY27" i="11"/>
  <c r="AZ27" i="11"/>
  <c r="BA27" i="11"/>
  <c r="AR28" i="11"/>
  <c r="AS28" i="11"/>
  <c r="AT28" i="11"/>
  <c r="AU28" i="11"/>
  <c r="AV28" i="11"/>
  <c r="AW28" i="11"/>
  <c r="AX28" i="11"/>
  <c r="AY28" i="11"/>
  <c r="AZ28" i="11"/>
  <c r="BA28" i="11"/>
  <c r="AR29" i="11"/>
  <c r="AS29" i="11"/>
  <c r="AT29" i="11"/>
  <c r="AU29" i="11"/>
  <c r="AV29" i="11"/>
  <c r="AW29" i="11"/>
  <c r="AX29" i="11"/>
  <c r="AY29" i="11"/>
  <c r="AZ29" i="11"/>
  <c r="BA29" i="11"/>
  <c r="AR30" i="11"/>
  <c r="AS30" i="11"/>
  <c r="AT30" i="11"/>
  <c r="AU30" i="11"/>
  <c r="AV30" i="11"/>
  <c r="AW30" i="11"/>
  <c r="AX30" i="11"/>
  <c r="AY30" i="11"/>
  <c r="AZ30" i="11"/>
  <c r="BA30" i="11"/>
  <c r="AR31" i="11"/>
  <c r="AS31" i="11"/>
  <c r="AT31" i="11"/>
  <c r="AU31" i="11"/>
  <c r="AV31" i="11"/>
  <c r="AW31" i="11"/>
  <c r="AX31" i="11"/>
  <c r="AY31" i="11"/>
  <c r="AZ31" i="11"/>
  <c r="BA31" i="11"/>
  <c r="AR32" i="11"/>
  <c r="AS32" i="11"/>
  <c r="AT32" i="11"/>
  <c r="AU32" i="11"/>
  <c r="AV32" i="11"/>
  <c r="AW32" i="11"/>
  <c r="AX32" i="11"/>
  <c r="AY32" i="11"/>
  <c r="AZ32" i="11"/>
  <c r="BA32" i="11"/>
  <c r="AR33" i="11"/>
  <c r="AS33" i="11"/>
  <c r="AT33" i="11"/>
  <c r="AU33" i="11"/>
  <c r="AV33" i="11"/>
  <c r="AW33" i="11"/>
  <c r="AX33" i="11"/>
  <c r="AY33" i="11"/>
  <c r="AZ33" i="11"/>
  <c r="BA33" i="11"/>
  <c r="AR34" i="11"/>
  <c r="AS34" i="11"/>
  <c r="AT34" i="11"/>
  <c r="AU34" i="11"/>
  <c r="AV34" i="11"/>
  <c r="AW34" i="11"/>
  <c r="AX34" i="11"/>
  <c r="AY34" i="11"/>
  <c r="AZ34" i="11"/>
  <c r="BA34" i="11"/>
  <c r="AR35" i="11"/>
  <c r="AS35" i="11"/>
  <c r="AT35" i="11"/>
  <c r="AU35" i="11"/>
  <c r="AV35" i="11"/>
  <c r="AW35" i="11"/>
  <c r="AX35" i="11"/>
  <c r="AY35" i="11"/>
  <c r="AZ35" i="11"/>
  <c r="BA35" i="11"/>
  <c r="AR36" i="11"/>
  <c r="AS36" i="11"/>
  <c r="AT36" i="11"/>
  <c r="AU36" i="11"/>
  <c r="AV36" i="11"/>
  <c r="AW36" i="11"/>
  <c r="AX36" i="11"/>
  <c r="AY36" i="11"/>
  <c r="AZ36" i="11"/>
  <c r="BA36" i="11"/>
  <c r="AR37" i="11"/>
  <c r="AS37" i="11"/>
  <c r="AT37" i="11"/>
  <c r="AU37" i="11"/>
  <c r="AV37" i="11"/>
  <c r="AW37" i="11"/>
  <c r="AX37" i="11"/>
  <c r="AY37" i="11"/>
  <c r="AZ37" i="11"/>
  <c r="BA37" i="11"/>
  <c r="AR38" i="11"/>
  <c r="AS38" i="11"/>
  <c r="AT38" i="11"/>
  <c r="AU38" i="11"/>
  <c r="AV38" i="11"/>
  <c r="AW38" i="11"/>
  <c r="AX38" i="11"/>
  <c r="AY38" i="11"/>
  <c r="AZ38" i="11"/>
  <c r="BA38" i="11"/>
  <c r="AR39" i="11"/>
  <c r="AS39" i="11"/>
  <c r="AT39" i="11"/>
  <c r="AU39" i="11"/>
  <c r="AV39" i="11"/>
  <c r="AW39" i="11"/>
  <c r="AX39" i="11"/>
  <c r="AY39" i="11"/>
  <c r="AZ39" i="11"/>
  <c r="BA39" i="11"/>
  <c r="AR40" i="11"/>
  <c r="AS40" i="11"/>
  <c r="AT40" i="11"/>
  <c r="AU40" i="11"/>
  <c r="AV40" i="11"/>
  <c r="AW40" i="11"/>
  <c r="AX40" i="11"/>
  <c r="AY40" i="11"/>
  <c r="AZ40" i="11"/>
  <c r="BA40" i="11"/>
  <c r="AR41" i="11"/>
  <c r="AS41" i="11"/>
  <c r="AT41" i="11"/>
  <c r="AU41" i="11"/>
  <c r="AV41" i="11"/>
  <c r="AW41" i="11"/>
  <c r="AX41" i="11"/>
  <c r="AY41" i="11"/>
  <c r="AZ41" i="11"/>
  <c r="BA41" i="11"/>
  <c r="AR42" i="11"/>
  <c r="AS42" i="11"/>
  <c r="AT42" i="11"/>
  <c r="AU42" i="11"/>
  <c r="AV42" i="11"/>
  <c r="AW42" i="11"/>
  <c r="AX42" i="11"/>
  <c r="AY42" i="11"/>
  <c r="AZ42" i="11"/>
  <c r="BA42" i="11"/>
  <c r="AR43" i="11"/>
  <c r="AS43" i="11"/>
  <c r="AT43" i="11"/>
  <c r="AU43" i="11"/>
  <c r="AV43" i="11"/>
  <c r="AW43" i="11"/>
  <c r="AX43" i="11"/>
  <c r="AY43" i="11"/>
  <c r="AZ43" i="11"/>
  <c r="BA43" i="11"/>
  <c r="AR44" i="11"/>
  <c r="AS44" i="11"/>
  <c r="AT44" i="11"/>
  <c r="AU44" i="11"/>
  <c r="AV44" i="11"/>
  <c r="AW44" i="11"/>
  <c r="AX44" i="11"/>
  <c r="AY44" i="11"/>
  <c r="AZ44" i="11"/>
  <c r="BA44" i="11"/>
  <c r="AR45" i="11"/>
  <c r="AS45" i="11"/>
  <c r="AT45" i="11"/>
  <c r="AU45" i="11"/>
  <c r="AV45" i="11"/>
  <c r="AW45" i="11"/>
  <c r="AX45" i="11"/>
  <c r="AY45" i="11"/>
  <c r="AZ45" i="11"/>
  <c r="BA45" i="11"/>
  <c r="AR46" i="11"/>
  <c r="AS46" i="11"/>
  <c r="AT46" i="11"/>
  <c r="AU46" i="11"/>
  <c r="AV46" i="11"/>
  <c r="AW46" i="11"/>
  <c r="AX46" i="11"/>
  <c r="AY46" i="11"/>
  <c r="AZ46" i="11"/>
  <c r="BA46" i="11"/>
  <c r="AR47" i="11"/>
  <c r="AS47" i="11"/>
  <c r="AT47" i="11"/>
  <c r="AU47" i="11"/>
  <c r="AV47" i="11"/>
  <c r="AW47" i="11"/>
  <c r="AX47" i="11"/>
  <c r="AY47" i="11"/>
  <c r="AZ47" i="11"/>
  <c r="BA47" i="11"/>
  <c r="AR48" i="11"/>
  <c r="AS48" i="11"/>
  <c r="AT48" i="11"/>
  <c r="AU48" i="11"/>
  <c r="AV48" i="11"/>
  <c r="AW48" i="11"/>
  <c r="AX48" i="11"/>
  <c r="AY48" i="11"/>
  <c r="AZ48" i="11"/>
  <c r="BA48" i="11"/>
  <c r="AR49" i="11"/>
  <c r="AS49" i="11"/>
  <c r="AT49" i="11"/>
  <c r="AU49" i="11"/>
  <c r="AV49" i="11"/>
  <c r="AW49" i="11"/>
  <c r="AX49" i="11"/>
  <c r="AY49" i="11"/>
  <c r="AZ49" i="11"/>
  <c r="BA49" i="11"/>
  <c r="AR50" i="11"/>
  <c r="AS50" i="11"/>
  <c r="AT50" i="11"/>
  <c r="AU50" i="11"/>
  <c r="AV50" i="11"/>
  <c r="AW50" i="11"/>
  <c r="AX50" i="11"/>
  <c r="AY50" i="11"/>
  <c r="AZ50" i="11"/>
  <c r="BA50" i="11"/>
  <c r="AR51" i="11"/>
  <c r="AS51" i="11"/>
  <c r="AT51" i="11"/>
  <c r="AU51" i="11"/>
  <c r="AV51" i="11"/>
  <c r="AW51" i="11"/>
  <c r="AX51" i="11"/>
  <c r="AY51" i="11"/>
  <c r="AZ51" i="11"/>
  <c r="BA51" i="11"/>
  <c r="AR52" i="11"/>
  <c r="AS52" i="11"/>
  <c r="AT52" i="11"/>
  <c r="AU52" i="11"/>
  <c r="AV52" i="11"/>
  <c r="AW52" i="11"/>
  <c r="AX52" i="11"/>
  <c r="AY52" i="11"/>
  <c r="AZ52" i="11"/>
  <c r="BA52" i="11"/>
  <c r="AR53" i="11"/>
  <c r="AS53" i="11"/>
  <c r="AT53" i="11"/>
  <c r="AU53" i="11"/>
  <c r="AV53" i="11"/>
  <c r="AW53" i="11"/>
  <c r="AX53" i="11"/>
  <c r="AY53" i="11"/>
  <c r="AZ53" i="11"/>
  <c r="BA53" i="11"/>
  <c r="AR54" i="11"/>
  <c r="AS54" i="11"/>
  <c r="AT54" i="11"/>
  <c r="AU54" i="11"/>
  <c r="AV54" i="11"/>
  <c r="AW54" i="11"/>
  <c r="AX54" i="11"/>
  <c r="AY54" i="11"/>
  <c r="AZ54" i="11"/>
  <c r="BA54" i="11"/>
  <c r="AR55" i="11"/>
  <c r="AS55" i="11"/>
  <c r="AT55" i="11"/>
  <c r="AU55" i="11"/>
  <c r="AV55" i="11"/>
  <c r="AW55" i="11"/>
  <c r="AX55" i="11"/>
  <c r="AY55" i="11"/>
  <c r="AZ55" i="11"/>
  <c r="BA55" i="11"/>
  <c r="AR56" i="11"/>
  <c r="AS56" i="11"/>
  <c r="AT56" i="11"/>
  <c r="AU56" i="11"/>
  <c r="AV56" i="11"/>
  <c r="AW56" i="11"/>
  <c r="AX56" i="11"/>
  <c r="AY56" i="11"/>
  <c r="AZ56" i="11"/>
  <c r="BA56" i="11"/>
  <c r="AR57" i="11"/>
  <c r="AS57" i="11"/>
  <c r="AT57" i="11"/>
  <c r="AU57" i="11"/>
  <c r="AV57" i="11"/>
  <c r="AW57" i="11"/>
  <c r="AX57" i="11"/>
  <c r="AY57" i="11"/>
  <c r="AZ57" i="11"/>
  <c r="BA57" i="11"/>
  <c r="AR58" i="11"/>
  <c r="AS58" i="11"/>
  <c r="AT58" i="11"/>
  <c r="AU58" i="11"/>
  <c r="AV58" i="11"/>
  <c r="AW58" i="11"/>
  <c r="AX58" i="11"/>
  <c r="AY58" i="11"/>
  <c r="AZ58" i="11"/>
  <c r="BA58" i="11"/>
  <c r="AR59" i="11"/>
  <c r="AS59" i="11"/>
  <c r="AT59" i="11"/>
  <c r="AU59" i="11"/>
  <c r="AV59" i="11"/>
  <c r="AW59" i="11"/>
  <c r="AX59" i="11"/>
  <c r="AY59" i="11"/>
  <c r="AZ59" i="11"/>
  <c r="BA59" i="11"/>
  <c r="AR60" i="11"/>
  <c r="AS60" i="11"/>
  <c r="AT60" i="11"/>
  <c r="AU60" i="11"/>
  <c r="AV60" i="11"/>
  <c r="AW60" i="11"/>
  <c r="AX60" i="11"/>
  <c r="AY60" i="11"/>
  <c r="AZ60" i="11"/>
  <c r="BA60" i="11"/>
  <c r="AR61" i="11"/>
  <c r="AS61" i="11"/>
  <c r="AT61" i="11"/>
  <c r="AU61" i="11"/>
  <c r="AV61" i="11"/>
  <c r="AW61" i="11"/>
  <c r="AX61" i="11"/>
  <c r="AY61" i="11"/>
  <c r="AZ61" i="11"/>
  <c r="BA61" i="11"/>
  <c r="AR62" i="11"/>
  <c r="AS62" i="11"/>
  <c r="AT62" i="11"/>
  <c r="AU62" i="11"/>
  <c r="AV62" i="11"/>
  <c r="AW62" i="11"/>
  <c r="AX62" i="11"/>
  <c r="AY62" i="11"/>
  <c r="AZ62" i="11"/>
  <c r="BA62" i="11"/>
  <c r="AR63" i="11"/>
  <c r="AS63" i="11"/>
  <c r="AT63" i="11"/>
  <c r="AU63" i="11"/>
  <c r="AV63" i="11"/>
  <c r="AW63" i="11"/>
  <c r="AX63" i="11"/>
  <c r="AY63" i="11"/>
  <c r="AZ63" i="11"/>
  <c r="BA63" i="11"/>
  <c r="AR64" i="11"/>
  <c r="AS64" i="11"/>
  <c r="AT64" i="11"/>
  <c r="AU64" i="11"/>
  <c r="AV64" i="11"/>
  <c r="AW64" i="11"/>
  <c r="AX64" i="11"/>
  <c r="AY64" i="11"/>
  <c r="AZ64" i="11"/>
  <c r="BA64" i="11"/>
  <c r="AR65" i="11"/>
  <c r="AS65" i="11"/>
  <c r="AT65" i="11"/>
  <c r="AU65" i="11"/>
  <c r="AV65" i="11"/>
  <c r="AW65" i="11"/>
  <c r="AX65" i="11"/>
  <c r="AY65" i="11"/>
  <c r="AZ65" i="11"/>
  <c r="BA65" i="11"/>
  <c r="AR66" i="11"/>
  <c r="AS66" i="11"/>
  <c r="AT66" i="11"/>
  <c r="AU66" i="11"/>
  <c r="AV66" i="11"/>
  <c r="AW66" i="11"/>
  <c r="AX66" i="11"/>
  <c r="AY66" i="11"/>
  <c r="AZ66" i="11"/>
  <c r="BA66" i="11"/>
  <c r="AR67" i="11"/>
  <c r="AS67" i="11"/>
  <c r="AT67" i="11"/>
  <c r="AU67" i="11"/>
  <c r="AV67" i="11"/>
  <c r="AW67" i="11"/>
  <c r="AX67" i="11"/>
  <c r="AY67" i="11"/>
  <c r="AZ67" i="11"/>
  <c r="BA67" i="11"/>
  <c r="AR68" i="11"/>
  <c r="AS68" i="11"/>
  <c r="AT68" i="11"/>
  <c r="AU68" i="11"/>
  <c r="AV68" i="11"/>
  <c r="AW68" i="11"/>
  <c r="AX68" i="11"/>
  <c r="AY68" i="11"/>
  <c r="AZ68" i="11"/>
  <c r="BA68" i="11"/>
  <c r="AR69" i="11"/>
  <c r="AS69" i="11"/>
  <c r="AT69" i="11"/>
  <c r="AU69" i="11"/>
  <c r="AV69" i="11"/>
  <c r="AW69" i="11"/>
  <c r="AX69" i="11"/>
  <c r="AY69" i="11"/>
  <c r="AZ69" i="11"/>
  <c r="BA69" i="11"/>
  <c r="AR70" i="11"/>
  <c r="AS70" i="11"/>
  <c r="AT70" i="11"/>
  <c r="AU70" i="11"/>
  <c r="AV70" i="11"/>
  <c r="AW70" i="11"/>
  <c r="AX70" i="11"/>
  <c r="AY70" i="11"/>
  <c r="AZ70" i="11"/>
  <c r="BA70" i="11"/>
  <c r="AR71" i="11"/>
  <c r="AS71" i="11"/>
  <c r="AT71" i="11"/>
  <c r="AU71" i="11"/>
  <c r="AV71" i="11"/>
  <c r="AW71" i="11"/>
  <c r="AX71" i="11"/>
  <c r="AY71" i="11"/>
  <c r="AZ71" i="11"/>
  <c r="BA71" i="11"/>
  <c r="AR72" i="11"/>
  <c r="AS72" i="11"/>
  <c r="AT72" i="11"/>
  <c r="AU72" i="11"/>
  <c r="AV72" i="11"/>
  <c r="AW72" i="11"/>
  <c r="AX72" i="11"/>
  <c r="AY72" i="11"/>
  <c r="AZ72" i="11"/>
  <c r="BA72" i="11"/>
  <c r="AR73" i="11"/>
  <c r="AS73" i="11"/>
  <c r="AT73" i="11"/>
  <c r="AU73" i="11"/>
  <c r="AV73" i="11"/>
  <c r="AW73" i="11"/>
  <c r="AX73" i="11"/>
  <c r="AY73" i="11"/>
  <c r="AZ73" i="11"/>
  <c r="BA73" i="11"/>
  <c r="AR74" i="11"/>
  <c r="AS74" i="11"/>
  <c r="AT74" i="11"/>
  <c r="AU74" i="11"/>
  <c r="AV74" i="11"/>
  <c r="AW74" i="11"/>
  <c r="AX74" i="11"/>
  <c r="AY74" i="11"/>
  <c r="AZ74" i="11"/>
  <c r="BA74" i="11"/>
  <c r="AR75" i="11"/>
  <c r="AS75" i="11"/>
  <c r="AT75" i="11"/>
  <c r="AU75" i="11"/>
  <c r="AV75" i="11"/>
  <c r="AW75" i="11"/>
  <c r="AX75" i="11"/>
  <c r="AY75" i="11"/>
  <c r="AZ75" i="11"/>
  <c r="BA75" i="11"/>
  <c r="AR76" i="11"/>
  <c r="AS76" i="11"/>
  <c r="AT76" i="11"/>
  <c r="AU76" i="11"/>
  <c r="AV76" i="11"/>
  <c r="AW76" i="11"/>
  <c r="AX76" i="11"/>
  <c r="AY76" i="11"/>
  <c r="AZ76" i="11"/>
  <c r="BA76" i="11"/>
  <c r="AR77" i="11"/>
  <c r="AS77" i="11"/>
  <c r="AT77" i="11"/>
  <c r="AU77" i="11"/>
  <c r="AV77" i="11"/>
  <c r="AW77" i="11"/>
  <c r="AX77" i="11"/>
  <c r="AY77" i="11"/>
  <c r="AZ77" i="11"/>
  <c r="BA77" i="11"/>
  <c r="AR78" i="11"/>
  <c r="AS78" i="11"/>
  <c r="AT78" i="11"/>
  <c r="AU78" i="11"/>
  <c r="AV78" i="11"/>
  <c r="AW78" i="11"/>
  <c r="AX78" i="11"/>
  <c r="AY78" i="11"/>
  <c r="AZ78" i="11"/>
  <c r="BA78" i="11"/>
  <c r="AR79" i="11"/>
  <c r="AS79" i="11"/>
  <c r="AT79" i="11"/>
  <c r="AU79" i="11"/>
  <c r="AV79" i="11"/>
  <c r="AW79" i="11"/>
  <c r="AX79" i="11"/>
  <c r="AY79" i="11"/>
  <c r="AZ79" i="11"/>
  <c r="BA79" i="11"/>
  <c r="AR80" i="11"/>
  <c r="AS80" i="11"/>
  <c r="AT80" i="11"/>
  <c r="AU80" i="11"/>
  <c r="AV80" i="11"/>
  <c r="AW80" i="11"/>
  <c r="AX80" i="11"/>
  <c r="AY80" i="11"/>
  <c r="AZ80" i="11"/>
  <c r="BA80" i="11"/>
  <c r="AR81" i="11"/>
  <c r="AS81" i="11"/>
  <c r="AT81" i="11"/>
  <c r="AU81" i="11"/>
  <c r="AV81" i="11"/>
  <c r="AW81" i="11"/>
  <c r="AX81" i="11"/>
  <c r="AY81" i="11"/>
  <c r="AZ81" i="11"/>
  <c r="BA81" i="11"/>
  <c r="AR82" i="11"/>
  <c r="AS82" i="11"/>
  <c r="AT82" i="11"/>
  <c r="AU82" i="11"/>
  <c r="AV82" i="11"/>
  <c r="AW82" i="11"/>
  <c r="AX82" i="11"/>
  <c r="AY82" i="11"/>
  <c r="AZ82" i="11"/>
  <c r="BA82" i="11"/>
  <c r="AR83" i="11"/>
  <c r="AS83" i="11"/>
  <c r="AT83" i="11"/>
  <c r="AU83" i="11"/>
  <c r="AV83" i="11"/>
  <c r="AW83" i="11"/>
  <c r="AX83" i="11"/>
  <c r="AY83" i="11"/>
  <c r="AZ83" i="11"/>
  <c r="BA83" i="11"/>
  <c r="AR84" i="11"/>
  <c r="AS84" i="11"/>
  <c r="AT84" i="11"/>
  <c r="AU84" i="11"/>
  <c r="AV84" i="11"/>
  <c r="AW84" i="11"/>
  <c r="AX84" i="11"/>
  <c r="AY84" i="11"/>
  <c r="AZ84" i="11"/>
  <c r="BA84" i="11"/>
  <c r="AR85" i="11"/>
  <c r="AS85" i="11"/>
  <c r="AT85" i="11"/>
  <c r="AU85" i="11"/>
  <c r="AV85" i="11"/>
  <c r="AW85" i="11"/>
  <c r="AX85" i="11"/>
  <c r="AY85" i="11"/>
  <c r="AZ85" i="11"/>
  <c r="BA85" i="11"/>
  <c r="AR86" i="11"/>
  <c r="AS86" i="11"/>
  <c r="AT86" i="11"/>
  <c r="AU86" i="11"/>
  <c r="AV86" i="11"/>
  <c r="AW86" i="11"/>
  <c r="AX86" i="11"/>
  <c r="AY86" i="11"/>
  <c r="AZ86" i="11"/>
  <c r="BA86" i="11"/>
  <c r="AR87" i="11"/>
  <c r="AS87" i="11"/>
  <c r="AT87" i="11"/>
  <c r="AU87" i="11"/>
  <c r="AV87" i="11"/>
  <c r="AW87" i="11"/>
  <c r="AX87" i="11"/>
  <c r="AY87" i="11"/>
  <c r="AZ87" i="11"/>
  <c r="BA87" i="11"/>
  <c r="AR88" i="11"/>
  <c r="AS88" i="11"/>
  <c r="AT88" i="11"/>
  <c r="AU88" i="11"/>
  <c r="AV88" i="11"/>
  <c r="AW88" i="11"/>
  <c r="AX88" i="11"/>
  <c r="AY88" i="11"/>
  <c r="AZ88" i="11"/>
  <c r="BA88" i="11"/>
  <c r="AR89" i="11"/>
  <c r="AS89" i="11"/>
  <c r="AT89" i="11"/>
  <c r="AU89" i="11"/>
  <c r="AV89" i="11"/>
  <c r="AW89" i="11"/>
  <c r="AX89" i="11"/>
  <c r="AY89" i="11"/>
  <c r="AZ89" i="11"/>
  <c r="BA89" i="11"/>
  <c r="AR90" i="11"/>
  <c r="AS90" i="11"/>
  <c r="AT90" i="11"/>
  <c r="AU90" i="11"/>
  <c r="AV90" i="11"/>
  <c r="AW90" i="11"/>
  <c r="AX90" i="11"/>
  <c r="AY90" i="11"/>
  <c r="AZ90" i="11"/>
  <c r="BA90" i="11"/>
  <c r="AR91" i="11"/>
  <c r="AS91" i="11"/>
  <c r="AT91" i="11"/>
  <c r="AU91" i="11"/>
  <c r="AV91" i="11"/>
  <c r="AW91" i="11"/>
  <c r="AX91" i="11"/>
  <c r="AY91" i="11"/>
  <c r="AZ91" i="11"/>
  <c r="BA91" i="11"/>
  <c r="AR92" i="11"/>
  <c r="AS92" i="11"/>
  <c r="AT92" i="11"/>
  <c r="AU92" i="11"/>
  <c r="AV92" i="11"/>
  <c r="AW92" i="11"/>
  <c r="AX92" i="11"/>
  <c r="AY92" i="11"/>
  <c r="AZ92" i="11"/>
  <c r="BA92" i="11"/>
  <c r="AR93" i="11"/>
  <c r="AS93" i="11"/>
  <c r="AT93" i="11"/>
  <c r="AU93" i="11"/>
  <c r="AV93" i="11"/>
  <c r="AW93" i="11"/>
  <c r="AX93" i="11"/>
  <c r="AY93" i="11"/>
  <c r="AZ93" i="11"/>
  <c r="BA93" i="11"/>
  <c r="AR94" i="11"/>
  <c r="AS94" i="11"/>
  <c r="AT94" i="11"/>
  <c r="AU94" i="11"/>
  <c r="AV94" i="11"/>
  <c r="AW94" i="11"/>
  <c r="AX94" i="11"/>
  <c r="AY94" i="11"/>
  <c r="AZ94" i="11"/>
  <c r="BA94" i="11"/>
  <c r="AR95" i="11"/>
  <c r="AS95" i="11"/>
  <c r="AT95" i="11"/>
  <c r="AU95" i="11"/>
  <c r="AV95" i="11"/>
  <c r="AW95" i="11"/>
  <c r="AX95" i="11"/>
  <c r="AY95" i="11"/>
  <c r="AZ95" i="11"/>
  <c r="BA95" i="11"/>
  <c r="AR96" i="11"/>
  <c r="AS96" i="11"/>
  <c r="AT96" i="11"/>
  <c r="AU96" i="11"/>
  <c r="AV96" i="11"/>
  <c r="AW96" i="11"/>
  <c r="AX96" i="11"/>
  <c r="AY96" i="11"/>
  <c r="AZ96" i="11"/>
  <c r="BA96" i="11"/>
  <c r="AR97" i="11"/>
  <c r="AS97" i="11"/>
  <c r="AT97" i="11"/>
  <c r="AU97" i="11"/>
  <c r="AV97" i="11"/>
  <c r="AW97" i="11"/>
  <c r="AX97" i="11"/>
  <c r="AY97" i="11"/>
  <c r="AZ97" i="11"/>
  <c r="BA97" i="11"/>
  <c r="AR98" i="11"/>
  <c r="AS98" i="11"/>
  <c r="AT98" i="11"/>
  <c r="AU98" i="11"/>
  <c r="AV98" i="11"/>
  <c r="AW98" i="11"/>
  <c r="AX98" i="11"/>
  <c r="AY98" i="11"/>
  <c r="AZ98" i="11"/>
  <c r="BA98" i="11"/>
  <c r="AR99" i="11"/>
  <c r="AS99" i="11"/>
  <c r="AT99" i="11"/>
  <c r="AU99" i="11"/>
  <c r="AV99" i="11"/>
  <c r="AW99" i="11"/>
  <c r="AX99" i="11"/>
  <c r="AY99" i="11"/>
  <c r="AZ99" i="11"/>
  <c r="BA99" i="11"/>
  <c r="AR100" i="11"/>
  <c r="AS100" i="11"/>
  <c r="AT100" i="11"/>
  <c r="AU100" i="11"/>
  <c r="AV100" i="11"/>
  <c r="AW100" i="11"/>
  <c r="AX100" i="11"/>
  <c r="AY100" i="11"/>
  <c r="AZ100" i="11"/>
  <c r="BA100" i="11"/>
  <c r="AR101" i="11"/>
  <c r="AS101" i="11"/>
  <c r="AT101" i="11"/>
  <c r="AU101" i="11"/>
  <c r="AV101" i="11"/>
  <c r="AW101" i="11"/>
  <c r="AX101" i="11"/>
  <c r="AY101" i="11"/>
  <c r="AZ101" i="11"/>
  <c r="BA101" i="11"/>
  <c r="AR102" i="11"/>
  <c r="AS102" i="11"/>
  <c r="AT102" i="11"/>
  <c r="AU102" i="11"/>
  <c r="AV102" i="11"/>
  <c r="AW102" i="11"/>
  <c r="AX102" i="11"/>
  <c r="AY102" i="11"/>
  <c r="AZ102" i="11"/>
  <c r="BA102" i="11"/>
  <c r="AR103" i="11"/>
  <c r="AS103" i="11"/>
  <c r="AT103" i="11"/>
  <c r="AU103" i="11"/>
  <c r="AV103" i="11"/>
  <c r="AW103" i="11"/>
  <c r="AX103" i="11"/>
  <c r="AY103" i="11"/>
  <c r="AZ103" i="11"/>
  <c r="BA103" i="11"/>
  <c r="AR104" i="11"/>
  <c r="AS104" i="11"/>
  <c r="AT104" i="11"/>
  <c r="AU104" i="11"/>
  <c r="AV104" i="11"/>
  <c r="AW104" i="11"/>
  <c r="AX104" i="11"/>
  <c r="AY104" i="11"/>
  <c r="AZ104" i="11"/>
  <c r="BA104" i="11"/>
  <c r="AR105" i="11"/>
  <c r="AS105" i="11"/>
  <c r="AT105" i="11"/>
  <c r="AU105" i="11"/>
  <c r="AV105" i="11"/>
  <c r="AW105" i="11"/>
  <c r="AX105" i="11"/>
  <c r="AY105" i="11"/>
  <c r="AZ105" i="11"/>
  <c r="BA105" i="11"/>
  <c r="AR106" i="11"/>
  <c r="AS106" i="11"/>
  <c r="AT106" i="11"/>
  <c r="AU106" i="11"/>
  <c r="AV106" i="11"/>
  <c r="AW106" i="11"/>
  <c r="AX106" i="11"/>
  <c r="AY106" i="11"/>
  <c r="AZ106" i="11"/>
  <c r="BA106" i="11"/>
  <c r="AR107" i="11"/>
  <c r="AS107" i="11"/>
  <c r="AT107" i="11"/>
  <c r="AU107" i="11"/>
  <c r="AV107" i="11"/>
  <c r="AW107" i="11"/>
  <c r="AX107" i="11"/>
  <c r="AY107" i="11"/>
  <c r="AZ107" i="11"/>
  <c r="BA107" i="11"/>
  <c r="AR108" i="11"/>
  <c r="AS108" i="11"/>
  <c r="AT108" i="11"/>
  <c r="AU108" i="11"/>
  <c r="AV108" i="11"/>
  <c r="AW108" i="11"/>
  <c r="AX108" i="11"/>
  <c r="AY108" i="11"/>
  <c r="AZ108" i="11"/>
  <c r="BA108" i="11"/>
  <c r="AR109" i="11"/>
  <c r="AS109" i="11"/>
  <c r="AT109" i="11"/>
  <c r="AU109" i="11"/>
  <c r="AV109" i="11"/>
  <c r="AW109" i="11"/>
  <c r="AX109" i="11"/>
  <c r="AY109" i="11"/>
  <c r="AZ109" i="11"/>
  <c r="BA109" i="11"/>
  <c r="AR110" i="11"/>
  <c r="AS110" i="11"/>
  <c r="AT110" i="11"/>
  <c r="AU110" i="11"/>
  <c r="AV110" i="11"/>
  <c r="AW110" i="11"/>
  <c r="AX110" i="11"/>
  <c r="AY110" i="11"/>
  <c r="AZ110" i="11"/>
  <c r="BA110" i="11"/>
  <c r="AR111" i="11"/>
  <c r="AS111" i="11"/>
  <c r="AT111" i="11"/>
  <c r="AU111" i="11"/>
  <c r="AV111" i="11"/>
  <c r="AW111" i="11"/>
  <c r="AX111" i="11"/>
  <c r="AY111" i="11"/>
  <c r="AZ111" i="11"/>
  <c r="BA111" i="11"/>
  <c r="AR112" i="11"/>
  <c r="AS112" i="11"/>
  <c r="AT112" i="11"/>
  <c r="AU112" i="11"/>
  <c r="AV112" i="11"/>
  <c r="AW112" i="11"/>
  <c r="AX112" i="11"/>
  <c r="AY112" i="11"/>
  <c r="AZ112" i="11"/>
  <c r="BA112" i="11"/>
  <c r="AR113" i="11"/>
  <c r="AS113" i="11"/>
  <c r="AT113" i="11"/>
  <c r="AU113" i="11"/>
  <c r="AV113" i="11"/>
  <c r="AW113" i="11"/>
  <c r="AX113" i="11"/>
  <c r="AY113" i="11"/>
  <c r="AZ113" i="11"/>
  <c r="BA113" i="11"/>
  <c r="AR114" i="11"/>
  <c r="AS114" i="11"/>
  <c r="AT114" i="11"/>
  <c r="AU114" i="11"/>
  <c r="AV114" i="11"/>
  <c r="AW114" i="11"/>
  <c r="AX114" i="11"/>
  <c r="AY114" i="11"/>
  <c r="AZ114" i="11"/>
  <c r="BA114" i="11"/>
  <c r="AR115" i="11"/>
  <c r="AS115" i="11"/>
  <c r="AT115" i="11"/>
  <c r="AU115" i="11"/>
  <c r="AV115" i="11"/>
  <c r="AW115" i="11"/>
  <c r="AX115" i="11"/>
  <c r="AY115" i="11"/>
  <c r="AZ115" i="11"/>
  <c r="BA115" i="11"/>
  <c r="AR116" i="11"/>
  <c r="AS116" i="11"/>
  <c r="AT116" i="11"/>
  <c r="AU116" i="11"/>
  <c r="AV116" i="11"/>
  <c r="AW116" i="11"/>
  <c r="AX116" i="11"/>
  <c r="AY116" i="11"/>
  <c r="AZ116" i="11"/>
  <c r="BA116" i="11"/>
  <c r="AR117" i="11"/>
  <c r="AS117" i="11"/>
  <c r="AT117" i="11"/>
  <c r="AU117" i="11"/>
  <c r="AV117" i="11"/>
  <c r="AW117" i="11"/>
  <c r="AX117" i="11"/>
  <c r="AY117" i="11"/>
  <c r="AZ117" i="11"/>
  <c r="BA117" i="11"/>
  <c r="AR118" i="11"/>
  <c r="AS118" i="11"/>
  <c r="AT118" i="11"/>
  <c r="AU118" i="11"/>
  <c r="AV118" i="11"/>
  <c r="AW118" i="11"/>
  <c r="AX118" i="11"/>
  <c r="AY118" i="11"/>
  <c r="AZ118" i="11"/>
  <c r="BA118" i="11"/>
  <c r="AR119" i="11"/>
  <c r="AS119" i="11"/>
  <c r="AT119" i="11"/>
  <c r="AU119" i="11"/>
  <c r="AV119" i="11"/>
  <c r="AW119" i="11"/>
  <c r="AX119" i="11"/>
  <c r="AY119" i="11"/>
  <c r="AZ119" i="11"/>
  <c r="BA119" i="11"/>
  <c r="AR120" i="11"/>
  <c r="AS120" i="11"/>
  <c r="AT120" i="11"/>
  <c r="AU120" i="11"/>
  <c r="AV120" i="11"/>
  <c r="AW120" i="11"/>
  <c r="AX120" i="11"/>
  <c r="AY120" i="11"/>
  <c r="AZ120" i="11"/>
  <c r="BA120" i="11"/>
  <c r="AR121" i="11"/>
  <c r="AS121" i="11"/>
  <c r="AT121" i="11"/>
  <c r="AU121" i="11"/>
  <c r="AV121" i="11"/>
  <c r="AW121" i="11"/>
  <c r="AX121" i="11"/>
  <c r="AY121" i="11"/>
  <c r="AZ121" i="11"/>
  <c r="BA121" i="11"/>
  <c r="AR122" i="11"/>
  <c r="AS122" i="11"/>
  <c r="AT122" i="11"/>
  <c r="AU122" i="11"/>
  <c r="AV122" i="11"/>
  <c r="AW122" i="11"/>
  <c r="AX122" i="11"/>
  <c r="AY122" i="11"/>
  <c r="AZ122" i="11"/>
  <c r="BA122" i="11"/>
  <c r="AR123" i="11"/>
  <c r="AS123" i="11"/>
  <c r="AT123" i="11"/>
  <c r="AU123" i="11"/>
  <c r="AV123" i="11"/>
  <c r="AW123" i="11"/>
  <c r="AX123" i="11"/>
  <c r="AY123" i="11"/>
  <c r="AZ123" i="11"/>
  <c r="BA123" i="11"/>
  <c r="AR124" i="11"/>
  <c r="AS124" i="11"/>
  <c r="AT124" i="11"/>
  <c r="AU124" i="11"/>
  <c r="AV124" i="11"/>
  <c r="AW124" i="11"/>
  <c r="AX124" i="11"/>
  <c r="AY124" i="11"/>
  <c r="AZ124" i="11"/>
  <c r="BA124" i="11"/>
  <c r="AR125" i="11"/>
  <c r="AS125" i="11"/>
  <c r="AT125" i="11"/>
  <c r="AU125" i="11"/>
  <c r="AV125" i="11"/>
  <c r="AW125" i="11"/>
  <c r="AX125" i="11"/>
  <c r="AY125" i="11"/>
  <c r="AZ125" i="11"/>
  <c r="BA125" i="11"/>
  <c r="AR126" i="11"/>
  <c r="AS126" i="11"/>
  <c r="AT126" i="11"/>
  <c r="AU126" i="11"/>
  <c r="AV126" i="11"/>
  <c r="AW126" i="11"/>
  <c r="AX126" i="11"/>
  <c r="AY126" i="11"/>
  <c r="AZ126" i="11"/>
  <c r="BA126" i="11"/>
  <c r="AR127" i="11"/>
  <c r="AS127" i="11"/>
  <c r="AT127" i="11"/>
  <c r="AU127" i="11"/>
  <c r="AV127" i="11"/>
  <c r="AW127" i="11"/>
  <c r="AX127" i="11"/>
  <c r="AY127" i="11"/>
  <c r="AZ127" i="11"/>
  <c r="BA127" i="11"/>
  <c r="AR128" i="11"/>
  <c r="AS128" i="11"/>
  <c r="AT128" i="11"/>
  <c r="AU128" i="11"/>
  <c r="AV128" i="11"/>
  <c r="AW128" i="11"/>
  <c r="AX128" i="11"/>
  <c r="AY128" i="11"/>
  <c r="AZ128" i="11"/>
  <c r="BA128" i="11"/>
  <c r="AR129" i="11"/>
  <c r="AS129" i="11"/>
  <c r="AT129" i="11"/>
  <c r="AU129" i="11"/>
  <c r="AV129" i="11"/>
  <c r="AW129" i="11"/>
  <c r="AX129" i="11"/>
  <c r="AY129" i="11"/>
  <c r="AZ129" i="11"/>
  <c r="BA129" i="11"/>
  <c r="AR130" i="11"/>
  <c r="AS130" i="11"/>
  <c r="AT130" i="11"/>
  <c r="AU130" i="11"/>
  <c r="AV130" i="11"/>
  <c r="AW130" i="11"/>
  <c r="AX130" i="11"/>
  <c r="AY130" i="11"/>
  <c r="AZ130" i="11"/>
  <c r="BA130" i="11"/>
  <c r="AR131" i="11"/>
  <c r="AS131" i="11"/>
  <c r="AT131" i="11"/>
  <c r="AU131" i="11"/>
  <c r="AV131" i="11"/>
  <c r="AW131" i="11"/>
  <c r="AX131" i="11"/>
  <c r="AY131" i="11"/>
  <c r="AZ131" i="11"/>
  <c r="BA131" i="11"/>
  <c r="AR132" i="11"/>
  <c r="AS132" i="11"/>
  <c r="AT132" i="11"/>
  <c r="AU132" i="11"/>
  <c r="AV132" i="11"/>
  <c r="AW132" i="11"/>
  <c r="AX132" i="11"/>
  <c r="AY132" i="11"/>
  <c r="AZ132" i="11"/>
  <c r="BA132" i="11"/>
  <c r="AR133" i="11"/>
  <c r="AS133" i="11"/>
  <c r="AT133" i="11"/>
  <c r="AU133" i="11"/>
  <c r="AV133" i="11"/>
  <c r="AW133" i="11"/>
  <c r="AX133" i="11"/>
  <c r="AY133" i="11"/>
  <c r="AZ133" i="11"/>
  <c r="BA133" i="11"/>
  <c r="AR134" i="11"/>
  <c r="AS134" i="11"/>
  <c r="AT134" i="11"/>
  <c r="AU134" i="11"/>
  <c r="AV134" i="11"/>
  <c r="AW134" i="11"/>
  <c r="AX134" i="11"/>
  <c r="AY134" i="11"/>
  <c r="AZ134" i="11"/>
  <c r="BA134" i="11"/>
  <c r="AR135" i="11"/>
  <c r="AS135" i="11"/>
  <c r="AT135" i="11"/>
  <c r="AU135" i="11"/>
  <c r="AV135" i="11"/>
  <c r="AW135" i="11"/>
  <c r="AX135" i="11"/>
  <c r="AY135" i="11"/>
  <c r="AZ135" i="11"/>
  <c r="BA135" i="11"/>
  <c r="AR136" i="11"/>
  <c r="AS136" i="11"/>
  <c r="AT136" i="11"/>
  <c r="AU136" i="11"/>
  <c r="AV136" i="11"/>
  <c r="AW136" i="11"/>
  <c r="AX136" i="11"/>
  <c r="AY136" i="11"/>
  <c r="AZ136" i="11"/>
  <c r="BA136" i="11"/>
  <c r="AR137" i="11"/>
  <c r="AS137" i="11"/>
  <c r="AT137" i="11"/>
  <c r="AU137" i="11"/>
  <c r="AV137" i="11"/>
  <c r="AW137" i="11"/>
  <c r="AX137" i="11"/>
  <c r="AY137" i="11"/>
  <c r="AZ137" i="11"/>
  <c r="BA137" i="11"/>
  <c r="AR138" i="11"/>
  <c r="AS138" i="11"/>
  <c r="AT138" i="11"/>
  <c r="AU138" i="11"/>
  <c r="AV138" i="11"/>
  <c r="AW138" i="11"/>
  <c r="AX138" i="11"/>
  <c r="AY138" i="11"/>
  <c r="AZ138" i="11"/>
  <c r="BA138" i="11"/>
  <c r="AR139" i="11"/>
  <c r="AS139" i="11"/>
  <c r="AT139" i="11"/>
  <c r="AU139" i="11"/>
  <c r="AV139" i="11"/>
  <c r="AW139" i="11"/>
  <c r="AX139" i="11"/>
  <c r="AY139" i="11"/>
  <c r="AZ139" i="11"/>
  <c r="BA139" i="11"/>
  <c r="AR140" i="11"/>
  <c r="AS140" i="11"/>
  <c r="AT140" i="11"/>
  <c r="AU140" i="11"/>
  <c r="AV140" i="11"/>
  <c r="AW140" i="11"/>
  <c r="AX140" i="11"/>
  <c r="AY140" i="11"/>
  <c r="AZ140" i="11"/>
  <c r="BA140" i="11"/>
  <c r="AR141" i="11"/>
  <c r="AS141" i="11"/>
  <c r="AT141" i="11"/>
  <c r="AU141" i="11"/>
  <c r="AV141" i="11"/>
  <c r="AW141" i="11"/>
  <c r="AX141" i="11"/>
  <c r="AY141" i="11"/>
  <c r="AZ141" i="11"/>
  <c r="BA141" i="11"/>
  <c r="AR142" i="11"/>
  <c r="AS142" i="11"/>
  <c r="AT142" i="11"/>
  <c r="AU142" i="11"/>
  <c r="AV142" i="11"/>
  <c r="AW142" i="11"/>
  <c r="AX142" i="11"/>
  <c r="AY142" i="11"/>
  <c r="AZ142" i="11"/>
  <c r="BA142" i="11"/>
  <c r="AR143" i="11"/>
  <c r="AS143" i="11"/>
  <c r="AT143" i="11"/>
  <c r="AU143" i="11"/>
  <c r="AV143" i="11"/>
  <c r="AW143" i="11"/>
  <c r="AX143" i="11"/>
  <c r="AY143" i="11"/>
  <c r="AZ143" i="11"/>
  <c r="BA143" i="11"/>
  <c r="AR144" i="11"/>
  <c r="AS144" i="11"/>
  <c r="AT144" i="11"/>
  <c r="AU144" i="11"/>
  <c r="AV144" i="11"/>
  <c r="AW144" i="11"/>
  <c r="AX144" i="11"/>
  <c r="AY144" i="11"/>
  <c r="AZ144" i="11"/>
  <c r="BA144" i="11"/>
  <c r="AR145" i="11"/>
  <c r="AS145" i="11"/>
  <c r="AT145" i="11"/>
  <c r="AU145" i="11"/>
  <c r="AV145" i="11"/>
  <c r="AW145" i="11"/>
  <c r="AX145" i="11"/>
  <c r="AY145" i="11"/>
  <c r="AZ145" i="11"/>
  <c r="BA145" i="11"/>
  <c r="AR146" i="11"/>
  <c r="AS146" i="11"/>
  <c r="AT146" i="11"/>
  <c r="AU146" i="11"/>
  <c r="AV146" i="11"/>
  <c r="AW146" i="11"/>
  <c r="AX146" i="11"/>
  <c r="AY146" i="11"/>
  <c r="AZ146" i="11"/>
  <c r="BA146" i="11"/>
  <c r="AR147" i="11"/>
  <c r="AS147" i="11"/>
  <c r="AT147" i="11"/>
  <c r="AU147" i="11"/>
  <c r="AV147" i="11"/>
  <c r="AW147" i="11"/>
  <c r="AX147" i="11"/>
  <c r="AY147" i="11"/>
  <c r="AZ147" i="11"/>
  <c r="BA147" i="11"/>
  <c r="AR148" i="11"/>
  <c r="AS148" i="11"/>
  <c r="AT148" i="11"/>
  <c r="AU148" i="11"/>
  <c r="AV148" i="11"/>
  <c r="AW148" i="11"/>
  <c r="AX148" i="11"/>
  <c r="AY148" i="11"/>
  <c r="AZ148" i="11"/>
  <c r="BA148" i="11"/>
  <c r="AR149" i="11"/>
  <c r="AS149" i="11"/>
  <c r="AT149" i="11"/>
  <c r="AU149" i="11"/>
  <c r="AV149" i="11"/>
  <c r="AW149" i="11"/>
  <c r="AX149" i="11"/>
  <c r="AY149" i="11"/>
  <c r="AZ149" i="11"/>
  <c r="BA149" i="11"/>
  <c r="AR150" i="11"/>
  <c r="AS150" i="11"/>
  <c r="AT150" i="11"/>
  <c r="AU150" i="11"/>
  <c r="AV150" i="11"/>
  <c r="AW150" i="11"/>
  <c r="AX150" i="11"/>
  <c r="AY150" i="11"/>
  <c r="AZ150" i="11"/>
  <c r="BA150" i="11"/>
  <c r="AR151" i="11"/>
  <c r="AS151" i="11"/>
  <c r="AT151" i="11"/>
  <c r="AU151" i="11"/>
  <c r="AV151" i="11"/>
  <c r="AW151" i="11"/>
  <c r="AX151" i="11"/>
  <c r="AY151" i="11"/>
  <c r="AZ151" i="11"/>
  <c r="BA151" i="11"/>
  <c r="AR152" i="11"/>
  <c r="AS152" i="11"/>
  <c r="AT152" i="11"/>
  <c r="AU152" i="11"/>
  <c r="AV152" i="11"/>
  <c r="AW152" i="11"/>
  <c r="AX152" i="11"/>
  <c r="AY152" i="11"/>
  <c r="AZ152" i="11"/>
  <c r="BA152" i="11"/>
  <c r="AR153" i="11"/>
  <c r="AS153" i="11"/>
  <c r="AT153" i="11"/>
  <c r="AU153" i="11"/>
  <c r="AV153" i="11"/>
  <c r="AW153" i="11"/>
  <c r="AX153" i="11"/>
  <c r="AY153" i="11"/>
  <c r="AZ153" i="11"/>
  <c r="BA153" i="11"/>
  <c r="AR154" i="11"/>
  <c r="AS154" i="11"/>
  <c r="AT154" i="11"/>
  <c r="AU154" i="11"/>
  <c r="AV154" i="11"/>
  <c r="AW154" i="11"/>
  <c r="AX154" i="11"/>
  <c r="AY154" i="11"/>
  <c r="AZ154" i="11"/>
  <c r="BA154" i="11"/>
  <c r="AR155" i="11"/>
  <c r="AS155" i="11"/>
  <c r="AT155" i="11"/>
  <c r="AU155" i="11"/>
  <c r="AV155" i="11"/>
  <c r="AW155" i="11"/>
  <c r="AX155" i="11"/>
  <c r="AY155" i="11"/>
  <c r="AZ155" i="11"/>
  <c r="BA155" i="11"/>
  <c r="AR156" i="11"/>
  <c r="AS156" i="11"/>
  <c r="AT156" i="11"/>
  <c r="AU156" i="11"/>
  <c r="AV156" i="11"/>
  <c r="AW156" i="11"/>
  <c r="AX156" i="11"/>
  <c r="AY156" i="11"/>
  <c r="AZ156" i="11"/>
  <c r="BA156" i="11"/>
  <c r="AR157" i="11"/>
  <c r="AS157" i="11"/>
  <c r="AT157" i="11"/>
  <c r="AU157" i="11"/>
  <c r="AV157" i="11"/>
  <c r="AW157" i="11"/>
  <c r="AX157" i="11"/>
  <c r="AY157" i="11"/>
  <c r="AZ157" i="11"/>
  <c r="BA157" i="11"/>
  <c r="AR158" i="11"/>
  <c r="AS158" i="11"/>
  <c r="AT158" i="11"/>
  <c r="AU158" i="11"/>
  <c r="AV158" i="11"/>
  <c r="AW158" i="11"/>
  <c r="AX158" i="11"/>
  <c r="AY158" i="11"/>
  <c r="AZ158" i="11"/>
  <c r="BA158" i="11"/>
  <c r="AR159" i="11"/>
  <c r="AS159" i="11"/>
  <c r="AT159" i="11"/>
  <c r="AU159" i="11"/>
  <c r="AV159" i="11"/>
  <c r="AW159" i="11"/>
  <c r="AX159" i="11"/>
  <c r="AY159" i="11"/>
  <c r="AZ159" i="11"/>
  <c r="BA159" i="11"/>
  <c r="AR160" i="11"/>
  <c r="AS160" i="11"/>
  <c r="AT160" i="11"/>
  <c r="AU160" i="11"/>
  <c r="AV160" i="11"/>
  <c r="AW160" i="11"/>
  <c r="AX160" i="11"/>
  <c r="AY160" i="11"/>
  <c r="AZ160" i="11"/>
  <c r="BA160" i="11"/>
  <c r="AR161" i="11"/>
  <c r="AS161" i="11"/>
  <c r="AT161" i="11"/>
  <c r="AU161" i="11"/>
  <c r="AV161" i="11"/>
  <c r="AW161" i="11"/>
  <c r="AX161" i="11"/>
  <c r="AY161" i="11"/>
  <c r="AZ161" i="11"/>
  <c r="BA161" i="11"/>
  <c r="AR162" i="11"/>
  <c r="AS162" i="11"/>
  <c r="AT162" i="11"/>
  <c r="AU162" i="11"/>
  <c r="AV162" i="11"/>
  <c r="AW162" i="11"/>
  <c r="AX162" i="11"/>
  <c r="AY162" i="11"/>
  <c r="AZ162" i="11"/>
  <c r="BA162" i="11"/>
  <c r="AR163" i="11"/>
  <c r="AS163" i="11"/>
  <c r="AT163" i="11"/>
  <c r="AU163" i="11"/>
  <c r="AV163" i="11"/>
  <c r="AW163" i="11"/>
  <c r="AX163" i="11"/>
  <c r="AY163" i="11"/>
  <c r="AZ163" i="11"/>
  <c r="BA163" i="11"/>
  <c r="AR164" i="11"/>
  <c r="AS164" i="11"/>
  <c r="AT164" i="11"/>
  <c r="AU164" i="11"/>
  <c r="AV164" i="11"/>
  <c r="AW164" i="11"/>
  <c r="AX164" i="11"/>
  <c r="AY164" i="11"/>
  <c r="AZ164" i="11"/>
  <c r="BA164" i="11"/>
  <c r="AR165" i="11"/>
  <c r="AS165" i="11"/>
  <c r="AT165" i="11"/>
  <c r="AU165" i="11"/>
  <c r="AV165" i="11"/>
  <c r="AW165" i="11"/>
  <c r="AX165" i="11"/>
  <c r="AY165" i="11"/>
  <c r="AZ165" i="11"/>
  <c r="BA165" i="11"/>
  <c r="AR166" i="11"/>
  <c r="AS166" i="11"/>
  <c r="AT166" i="11"/>
  <c r="AU166" i="11"/>
  <c r="AV166" i="11"/>
  <c r="AW166" i="11"/>
  <c r="AX166" i="11"/>
  <c r="AY166" i="11"/>
  <c r="AZ166" i="11"/>
  <c r="BA166" i="11"/>
  <c r="AR167" i="11"/>
  <c r="AS167" i="11"/>
  <c r="AT167" i="11"/>
  <c r="AU167" i="11"/>
  <c r="AV167" i="11"/>
  <c r="AW167" i="11"/>
  <c r="AX167" i="11"/>
  <c r="AY167" i="11"/>
  <c r="AZ167" i="11"/>
  <c r="BA167" i="11"/>
  <c r="AR168" i="11"/>
  <c r="AS168" i="11"/>
  <c r="AT168" i="11"/>
  <c r="AU168" i="11"/>
  <c r="AV168" i="11"/>
  <c r="AW168" i="11"/>
  <c r="AX168" i="11"/>
  <c r="AY168" i="11"/>
  <c r="AZ168" i="11"/>
  <c r="BA168" i="11"/>
  <c r="AR169" i="11"/>
  <c r="AS169" i="11"/>
  <c r="AT169" i="11"/>
  <c r="AU169" i="11"/>
  <c r="AV169" i="11"/>
  <c r="AW169" i="11"/>
  <c r="AX169" i="11"/>
  <c r="AY169" i="11"/>
  <c r="AZ169" i="11"/>
  <c r="BA169" i="11"/>
  <c r="AR170" i="11"/>
  <c r="AS170" i="11"/>
  <c r="AT170" i="11"/>
  <c r="AU170" i="11"/>
  <c r="AV170" i="11"/>
  <c r="AW170" i="11"/>
  <c r="AX170" i="11"/>
  <c r="AY170" i="11"/>
  <c r="AZ170" i="11"/>
  <c r="BA170" i="11"/>
  <c r="AR171" i="11"/>
  <c r="AS171" i="11"/>
  <c r="AT171" i="11"/>
  <c r="AU171" i="11"/>
  <c r="AV171" i="11"/>
  <c r="AW171" i="11"/>
  <c r="AX171" i="11"/>
  <c r="AY171" i="11"/>
  <c r="AZ171" i="11"/>
  <c r="BA171" i="11"/>
  <c r="AR172" i="11"/>
  <c r="AS172" i="11"/>
  <c r="AT172" i="11"/>
  <c r="AU172" i="11"/>
  <c r="AV172" i="11"/>
  <c r="AW172" i="11"/>
  <c r="AX172" i="11"/>
  <c r="AY172" i="11"/>
  <c r="AZ172" i="11"/>
  <c r="BA172" i="11"/>
  <c r="AR173" i="11"/>
  <c r="AS173" i="11"/>
  <c r="AT173" i="11"/>
  <c r="AU173" i="11"/>
  <c r="AV173" i="11"/>
  <c r="AW173" i="11"/>
  <c r="AX173" i="11"/>
  <c r="AY173" i="11"/>
  <c r="AZ173" i="11"/>
  <c r="BA173" i="11"/>
  <c r="AR174" i="11"/>
  <c r="AS174" i="11"/>
  <c r="AT174" i="11"/>
  <c r="AU174" i="11"/>
  <c r="AV174" i="11"/>
  <c r="AW174" i="11"/>
  <c r="AX174" i="11"/>
  <c r="AY174" i="11"/>
  <c r="AZ174" i="11"/>
  <c r="BA174" i="11"/>
  <c r="AR175" i="11"/>
  <c r="AS175" i="11"/>
  <c r="AT175" i="11"/>
  <c r="AU175" i="11"/>
  <c r="AV175" i="11"/>
  <c r="AW175" i="11"/>
  <c r="AX175" i="11"/>
  <c r="AY175" i="11"/>
  <c r="AZ175" i="11"/>
  <c r="BA175" i="11"/>
  <c r="AR176" i="11"/>
  <c r="AS176" i="11"/>
  <c r="AT176" i="11"/>
  <c r="AU176" i="11"/>
  <c r="AV176" i="11"/>
  <c r="AW176" i="11"/>
  <c r="AX176" i="11"/>
  <c r="AY176" i="11"/>
  <c r="AZ176" i="11"/>
  <c r="BA176" i="11"/>
  <c r="AR177" i="11"/>
  <c r="AS177" i="11"/>
  <c r="AT177" i="11"/>
  <c r="AU177" i="11"/>
  <c r="AV177" i="11"/>
  <c r="AW177" i="11"/>
  <c r="AX177" i="11"/>
  <c r="AY177" i="11"/>
  <c r="AZ177" i="11"/>
  <c r="BA177" i="11"/>
  <c r="AR178" i="11"/>
  <c r="AS178" i="11"/>
  <c r="AT178" i="11"/>
  <c r="AU178" i="11"/>
  <c r="AV178" i="11"/>
  <c r="AW178" i="11"/>
  <c r="AX178" i="11"/>
  <c r="AY178" i="11"/>
  <c r="AZ178" i="11"/>
  <c r="BA178" i="11"/>
  <c r="AR179" i="11"/>
  <c r="AS179" i="11"/>
  <c r="AT179" i="11"/>
  <c r="AU179" i="11"/>
  <c r="AV179" i="11"/>
  <c r="AW179" i="11"/>
  <c r="AX179" i="11"/>
  <c r="AY179" i="11"/>
  <c r="AZ179" i="11"/>
  <c r="BA179" i="11"/>
  <c r="AR180" i="11"/>
  <c r="AS180" i="11"/>
  <c r="AT180" i="11"/>
  <c r="AU180" i="11"/>
  <c r="AV180" i="11"/>
  <c r="AW180" i="11"/>
  <c r="AX180" i="11"/>
  <c r="AY180" i="11"/>
  <c r="AZ180" i="11"/>
  <c r="BA180" i="11"/>
  <c r="AR181" i="11"/>
  <c r="AS181" i="11"/>
  <c r="AT181" i="11"/>
  <c r="AU181" i="11"/>
  <c r="AV181" i="11"/>
  <c r="AW181" i="11"/>
  <c r="AX181" i="11"/>
  <c r="AY181" i="11"/>
  <c r="AZ181" i="11"/>
  <c r="BA181" i="11"/>
  <c r="AR182" i="11"/>
  <c r="AS182" i="11"/>
  <c r="AT182" i="11"/>
  <c r="AU182" i="11"/>
  <c r="AV182" i="11"/>
  <c r="AW182" i="11"/>
  <c r="AX182" i="11"/>
  <c r="AY182" i="11"/>
  <c r="AZ182" i="11"/>
  <c r="BA182" i="11"/>
  <c r="AR183" i="11"/>
  <c r="AS183" i="11"/>
  <c r="AT183" i="11"/>
  <c r="AU183" i="11"/>
  <c r="AV183" i="11"/>
  <c r="AW183" i="11"/>
  <c r="AX183" i="11"/>
  <c r="AY183" i="11"/>
  <c r="AZ183" i="11"/>
  <c r="BA183" i="11"/>
  <c r="AR184" i="11"/>
  <c r="AS184" i="11"/>
  <c r="AT184" i="11"/>
  <c r="AU184" i="11"/>
  <c r="AV184" i="11"/>
  <c r="AW184" i="11"/>
  <c r="AX184" i="11"/>
  <c r="AY184" i="11"/>
  <c r="AZ184" i="11"/>
  <c r="BA184" i="11"/>
  <c r="AR185" i="11"/>
  <c r="AS185" i="11"/>
  <c r="AT185" i="11"/>
  <c r="AU185" i="11"/>
  <c r="AV185" i="11"/>
  <c r="AW185" i="11"/>
  <c r="AX185" i="11"/>
  <c r="AY185" i="11"/>
  <c r="AZ185" i="11"/>
  <c r="BA185" i="11"/>
  <c r="AR186" i="11"/>
  <c r="AS186" i="11"/>
  <c r="AT186" i="11"/>
  <c r="AU186" i="11"/>
  <c r="AV186" i="11"/>
  <c r="AW186" i="11"/>
  <c r="AX186" i="11"/>
  <c r="AY186" i="11"/>
  <c r="AZ186" i="11"/>
  <c r="BA186" i="11"/>
  <c r="AR187" i="11"/>
  <c r="AS187" i="11"/>
  <c r="AT187" i="11"/>
  <c r="AU187" i="11"/>
  <c r="AV187" i="11"/>
  <c r="AW187" i="11"/>
  <c r="AX187" i="11"/>
  <c r="AY187" i="11"/>
  <c r="AZ187" i="11"/>
  <c r="BA187" i="11"/>
  <c r="AR188" i="11"/>
  <c r="AS188" i="11"/>
  <c r="AT188" i="11"/>
  <c r="AU188" i="11"/>
  <c r="AV188" i="11"/>
  <c r="AW188" i="11"/>
  <c r="AX188" i="11"/>
  <c r="AY188" i="11"/>
  <c r="AZ188" i="11"/>
  <c r="BA188" i="11"/>
  <c r="AR189" i="11"/>
  <c r="AS189" i="11"/>
  <c r="AT189" i="11"/>
  <c r="AU189" i="11"/>
  <c r="AV189" i="11"/>
  <c r="AW189" i="11"/>
  <c r="AX189" i="11"/>
  <c r="AY189" i="11"/>
  <c r="AZ189" i="11"/>
  <c r="BA189" i="11"/>
  <c r="AR190" i="11"/>
  <c r="AS190" i="11"/>
  <c r="AT190" i="11"/>
  <c r="AU190" i="11"/>
  <c r="AV190" i="11"/>
  <c r="AW190" i="11"/>
  <c r="AX190" i="11"/>
  <c r="AY190" i="11"/>
  <c r="AZ190" i="11"/>
  <c r="BA190" i="11"/>
  <c r="AR191" i="11"/>
  <c r="AS191" i="11"/>
  <c r="AT191" i="11"/>
  <c r="AU191" i="11"/>
  <c r="AV191" i="11"/>
  <c r="AW191" i="11"/>
  <c r="AX191" i="11"/>
  <c r="AY191" i="11"/>
  <c r="AZ191" i="11"/>
  <c r="BA191" i="11"/>
  <c r="AR192" i="11"/>
  <c r="AS192" i="11"/>
  <c r="AT192" i="11"/>
  <c r="AU192" i="11"/>
  <c r="AV192" i="11"/>
  <c r="AW192" i="11"/>
  <c r="AX192" i="11"/>
  <c r="AY192" i="11"/>
  <c r="AZ192" i="11"/>
  <c r="BA192" i="11"/>
  <c r="AR193" i="11"/>
  <c r="AS193" i="11"/>
  <c r="AT193" i="11"/>
  <c r="AU193" i="11"/>
  <c r="AV193" i="11"/>
  <c r="AW193" i="11"/>
  <c r="AX193" i="11"/>
  <c r="AY193" i="11"/>
  <c r="AZ193" i="11"/>
  <c r="BA193" i="11"/>
  <c r="AR194" i="11"/>
  <c r="AS194" i="11"/>
  <c r="AT194" i="11"/>
  <c r="AU194" i="11"/>
  <c r="AV194" i="11"/>
  <c r="AW194" i="11"/>
  <c r="AX194" i="11"/>
  <c r="AY194" i="11"/>
  <c r="AZ194" i="11"/>
  <c r="BA194" i="11"/>
  <c r="AR195" i="11"/>
  <c r="AS195" i="11"/>
  <c r="AT195" i="11"/>
  <c r="AU195" i="11"/>
  <c r="AV195" i="11"/>
  <c r="AW195" i="11"/>
  <c r="AX195" i="11"/>
  <c r="AY195" i="11"/>
  <c r="AZ195" i="11"/>
  <c r="BA195" i="11"/>
  <c r="AR196" i="11"/>
  <c r="AS196" i="11"/>
  <c r="AT196" i="11"/>
  <c r="AU196" i="11"/>
  <c r="AV196" i="11"/>
  <c r="AW196" i="11"/>
  <c r="AX196" i="11"/>
  <c r="AY196" i="11"/>
  <c r="AZ196" i="11"/>
  <c r="BA196" i="11"/>
  <c r="AR197" i="11"/>
  <c r="AS197" i="11"/>
  <c r="AT197" i="11"/>
  <c r="AU197" i="11"/>
  <c r="AV197" i="11"/>
  <c r="AW197" i="11"/>
  <c r="AX197" i="11"/>
  <c r="AY197" i="11"/>
  <c r="AZ197" i="11"/>
  <c r="BA197" i="11"/>
  <c r="AR198" i="11"/>
  <c r="AS198" i="11"/>
  <c r="AT198" i="11"/>
  <c r="AU198" i="11"/>
  <c r="AV198" i="11"/>
  <c r="AW198" i="11"/>
  <c r="AX198" i="11"/>
  <c r="AY198" i="11"/>
  <c r="AZ198" i="11"/>
  <c r="BA198" i="11"/>
  <c r="AR199" i="11"/>
  <c r="AS199" i="11"/>
  <c r="AT199" i="11"/>
  <c r="AU199" i="11"/>
  <c r="AV199" i="11"/>
  <c r="AW199" i="11"/>
  <c r="AX199" i="11"/>
  <c r="AY199" i="11"/>
  <c r="AZ199" i="11"/>
  <c r="BA199" i="11"/>
  <c r="AR200" i="11"/>
  <c r="AS200" i="11"/>
  <c r="AT200" i="11"/>
  <c r="AU200" i="11"/>
  <c r="AV200" i="11"/>
  <c r="AW200" i="11"/>
  <c r="AX200" i="11"/>
  <c r="AY200" i="11"/>
  <c r="AZ200" i="11"/>
  <c r="BA200" i="11"/>
  <c r="AR201" i="11"/>
  <c r="AS201" i="11"/>
  <c r="AT201" i="11"/>
  <c r="AU201" i="11"/>
  <c r="AV201" i="11"/>
  <c r="AW201" i="11"/>
  <c r="AX201" i="11"/>
  <c r="AY201" i="11"/>
  <c r="AZ201" i="11"/>
  <c r="BA201" i="11"/>
  <c r="AR202" i="11"/>
  <c r="AS202" i="11"/>
  <c r="AT202" i="11"/>
  <c r="AU202" i="11"/>
  <c r="AV202" i="11"/>
  <c r="AW202" i="11"/>
  <c r="AX202" i="11"/>
  <c r="AY202" i="11"/>
  <c r="AZ202" i="11"/>
  <c r="BA202" i="11"/>
  <c r="AR203" i="11"/>
  <c r="AS203" i="11"/>
  <c r="AT203" i="11"/>
  <c r="AU203" i="11"/>
  <c r="AV203" i="11"/>
  <c r="AW203" i="11"/>
  <c r="AX203" i="11"/>
  <c r="AY203" i="11"/>
  <c r="AZ203" i="11"/>
  <c r="BA203" i="11"/>
  <c r="AR204" i="11"/>
  <c r="AS204" i="11"/>
  <c r="AT204" i="11"/>
  <c r="AU204" i="11"/>
  <c r="AV204" i="11"/>
  <c r="AW204" i="11"/>
  <c r="AX204" i="11"/>
  <c r="AY204" i="11"/>
  <c r="AZ204" i="11"/>
  <c r="BA204" i="11"/>
  <c r="AR205" i="11"/>
  <c r="AS205" i="11"/>
  <c r="AT205" i="11"/>
  <c r="AU205" i="11"/>
  <c r="AV205" i="11"/>
  <c r="AW205" i="11"/>
  <c r="AX205" i="11"/>
  <c r="AY205" i="11"/>
  <c r="AZ205" i="11"/>
  <c r="BA205" i="11"/>
  <c r="AR206" i="11"/>
  <c r="AS206" i="11"/>
  <c r="AT206" i="11"/>
  <c r="AU206" i="11"/>
  <c r="AV206" i="11"/>
  <c r="AW206" i="11"/>
  <c r="AX206" i="11"/>
  <c r="AY206" i="11"/>
  <c r="AZ206" i="11"/>
  <c r="BA206" i="11"/>
  <c r="AR207" i="11"/>
  <c r="AS207" i="11"/>
  <c r="AT207" i="11"/>
  <c r="AU207" i="11"/>
  <c r="AV207" i="11"/>
  <c r="AW207" i="11"/>
  <c r="AX207" i="11"/>
  <c r="AY207" i="11"/>
  <c r="AZ207" i="11"/>
  <c r="BA207" i="11"/>
  <c r="AR208" i="11"/>
  <c r="AS208" i="11"/>
  <c r="AT208" i="11"/>
  <c r="AU208" i="11"/>
  <c r="AV208" i="11"/>
  <c r="AW208" i="11"/>
  <c r="AX208" i="11"/>
  <c r="AY208" i="11"/>
  <c r="AZ208" i="11"/>
  <c r="BA208" i="11"/>
  <c r="AR209" i="11"/>
  <c r="AS209" i="11"/>
  <c r="AT209" i="11"/>
  <c r="AU209" i="11"/>
  <c r="AV209" i="11"/>
  <c r="AW209" i="11"/>
  <c r="AX209" i="11"/>
  <c r="AY209" i="11"/>
  <c r="AZ209" i="11"/>
  <c r="BA209" i="11"/>
  <c r="AR210" i="11"/>
  <c r="AS210" i="11"/>
  <c r="AT210" i="11"/>
  <c r="AU210" i="11"/>
  <c r="AV210" i="11"/>
  <c r="AW210" i="11"/>
  <c r="AX210" i="11"/>
  <c r="AY210" i="11"/>
  <c r="AZ210" i="11"/>
  <c r="BA210" i="11"/>
  <c r="AR211" i="11"/>
  <c r="AS211" i="11"/>
  <c r="AT211" i="11"/>
  <c r="AU211" i="11"/>
  <c r="AV211" i="11"/>
  <c r="AW211" i="11"/>
  <c r="AX211" i="11"/>
  <c r="AY211" i="11"/>
  <c r="AZ211" i="11"/>
  <c r="BA211" i="11"/>
  <c r="AR212" i="11"/>
  <c r="AS212" i="11"/>
  <c r="AT212" i="11"/>
  <c r="AU212" i="11"/>
  <c r="AV212" i="11"/>
  <c r="AW212" i="11"/>
  <c r="AX212" i="11"/>
  <c r="AY212" i="11"/>
  <c r="AZ212" i="11"/>
  <c r="BA212" i="11"/>
  <c r="AR213" i="11"/>
  <c r="AS213" i="11"/>
  <c r="AT213" i="11"/>
  <c r="AU213" i="11"/>
  <c r="AV213" i="11"/>
  <c r="AW213" i="11"/>
  <c r="AX213" i="11"/>
  <c r="AY213" i="11"/>
  <c r="AZ213" i="11"/>
  <c r="BA213" i="11"/>
  <c r="AR214" i="11"/>
  <c r="AS214" i="11"/>
  <c r="AT214" i="11"/>
  <c r="AU214" i="11"/>
  <c r="AV214" i="11"/>
  <c r="AW214" i="11"/>
  <c r="AX214" i="11"/>
  <c r="AY214" i="11"/>
  <c r="AZ214" i="11"/>
  <c r="BA214" i="11"/>
  <c r="AR215" i="11"/>
  <c r="AS215" i="11"/>
  <c r="AT215" i="11"/>
  <c r="AU215" i="11"/>
  <c r="AV215" i="11"/>
  <c r="AW215" i="11"/>
  <c r="AX215" i="11"/>
  <c r="AY215" i="11"/>
  <c r="AZ215" i="11"/>
  <c r="BA215" i="11"/>
  <c r="AR216" i="11"/>
  <c r="AS216" i="11"/>
  <c r="AT216" i="11"/>
  <c r="AU216" i="11"/>
  <c r="AV216" i="11"/>
  <c r="AW216" i="11"/>
  <c r="AX216" i="11"/>
  <c r="AY216" i="11"/>
  <c r="AZ216" i="11"/>
  <c r="BA216" i="11"/>
  <c r="AR217" i="11"/>
  <c r="AS217" i="11"/>
  <c r="AT217" i="11"/>
  <c r="AU217" i="11"/>
  <c r="AV217" i="11"/>
  <c r="AW217" i="11"/>
  <c r="AX217" i="11"/>
  <c r="AY217" i="11"/>
  <c r="AZ217" i="11"/>
  <c r="BA217" i="11"/>
  <c r="AR218" i="11"/>
  <c r="AS218" i="11"/>
  <c r="AT218" i="11"/>
  <c r="AU218" i="11"/>
  <c r="AV218" i="11"/>
  <c r="AW218" i="11"/>
  <c r="AX218" i="11"/>
  <c r="AY218" i="11"/>
  <c r="AZ218" i="11"/>
  <c r="BA218" i="11"/>
  <c r="AR219" i="11"/>
  <c r="AS219" i="11"/>
  <c r="AT219" i="11"/>
  <c r="AU219" i="11"/>
  <c r="AV219" i="11"/>
  <c r="AW219" i="11"/>
  <c r="AX219" i="11"/>
  <c r="AY219" i="11"/>
  <c r="AZ219" i="11"/>
  <c r="BA219" i="11"/>
  <c r="AR220" i="11"/>
  <c r="AS220" i="11"/>
  <c r="AT220" i="11"/>
  <c r="AU220" i="11"/>
  <c r="AV220" i="11"/>
  <c r="AW220" i="11"/>
  <c r="AX220" i="11"/>
  <c r="AY220" i="11"/>
  <c r="AZ220" i="11"/>
  <c r="BA220" i="11"/>
  <c r="AR221" i="11"/>
  <c r="AS221" i="11"/>
  <c r="AT221" i="11"/>
  <c r="AU221" i="11"/>
  <c r="AV221" i="11"/>
  <c r="AW221" i="11"/>
  <c r="AX221" i="11"/>
  <c r="AY221" i="11"/>
  <c r="AZ221" i="11"/>
  <c r="BA221" i="11"/>
  <c r="AR222" i="11"/>
  <c r="AS222" i="11"/>
  <c r="AT222" i="11"/>
  <c r="AU222" i="11"/>
  <c r="AV222" i="11"/>
  <c r="AW222" i="11"/>
  <c r="AX222" i="11"/>
  <c r="AY222" i="11"/>
  <c r="AZ222" i="11"/>
  <c r="BA222" i="11"/>
  <c r="AR223" i="11"/>
  <c r="AS223" i="11"/>
  <c r="AT223" i="11"/>
  <c r="AU223" i="11"/>
  <c r="AV223" i="11"/>
  <c r="AW223" i="11"/>
  <c r="AX223" i="11"/>
  <c r="AY223" i="11"/>
  <c r="AZ223" i="11"/>
  <c r="BA223" i="11"/>
  <c r="AR224" i="11"/>
  <c r="AS224" i="11"/>
  <c r="AT224" i="11"/>
  <c r="AU224" i="11"/>
  <c r="AV224" i="11"/>
  <c r="AW224" i="11"/>
  <c r="AX224" i="11"/>
  <c r="AY224" i="11"/>
  <c r="AZ224" i="11"/>
  <c r="BA224" i="11"/>
  <c r="AR225" i="11"/>
  <c r="AS225" i="11"/>
  <c r="AT225" i="11"/>
  <c r="AU225" i="11"/>
  <c r="AV225" i="11"/>
  <c r="AW225" i="11"/>
  <c r="AX225" i="11"/>
  <c r="AY225" i="11"/>
  <c r="AZ225" i="11"/>
  <c r="BA225" i="11"/>
  <c r="AR226" i="11"/>
  <c r="AS226" i="11"/>
  <c r="AT226" i="11"/>
  <c r="AU226" i="11"/>
  <c r="AV226" i="11"/>
  <c r="AW226" i="11"/>
  <c r="AX226" i="11"/>
  <c r="AY226" i="11"/>
  <c r="AZ226" i="11"/>
  <c r="BA226" i="11"/>
  <c r="AR227" i="11"/>
  <c r="AS227" i="11"/>
  <c r="AT227" i="11"/>
  <c r="AU227" i="11"/>
  <c r="AV227" i="11"/>
  <c r="AW227" i="11"/>
  <c r="AX227" i="11"/>
  <c r="AY227" i="11"/>
  <c r="AZ227" i="11"/>
  <c r="BA227" i="11"/>
  <c r="AR228" i="11"/>
  <c r="AS228" i="11"/>
  <c r="AT228" i="11"/>
  <c r="AU228" i="11"/>
  <c r="AV228" i="11"/>
  <c r="AW228" i="11"/>
  <c r="AX228" i="11"/>
  <c r="AY228" i="11"/>
  <c r="AZ228" i="11"/>
  <c r="BA228" i="11"/>
  <c r="AR229" i="11"/>
  <c r="AS229" i="11"/>
  <c r="AT229" i="11"/>
  <c r="AU229" i="11"/>
  <c r="AV229" i="11"/>
  <c r="AW229" i="11"/>
  <c r="AX229" i="11"/>
  <c r="AY229" i="11"/>
  <c r="AZ229" i="11"/>
  <c r="BA229" i="11"/>
  <c r="AR230" i="11"/>
  <c r="AS230" i="11"/>
  <c r="AT230" i="11"/>
  <c r="AU230" i="11"/>
  <c r="AV230" i="11"/>
  <c r="AW230" i="11"/>
  <c r="AX230" i="11"/>
  <c r="AY230" i="11"/>
  <c r="AZ230" i="11"/>
  <c r="BA230" i="11"/>
  <c r="AR231" i="11"/>
  <c r="AS231" i="11"/>
  <c r="AT231" i="11"/>
  <c r="AU231" i="11"/>
  <c r="AV231" i="11"/>
  <c r="AW231" i="11"/>
  <c r="AX231" i="11"/>
  <c r="AY231" i="11"/>
  <c r="AZ231" i="11"/>
  <c r="BA231" i="11"/>
  <c r="AR232" i="11"/>
  <c r="AS232" i="11"/>
  <c r="AT232" i="11"/>
  <c r="AU232" i="11"/>
  <c r="AV232" i="11"/>
  <c r="AW232" i="11"/>
  <c r="AX232" i="11"/>
  <c r="AY232" i="11"/>
  <c r="AZ232" i="11"/>
  <c r="BA232" i="11"/>
  <c r="AR233" i="11"/>
  <c r="AS233" i="11"/>
  <c r="AT233" i="11"/>
  <c r="AU233" i="11"/>
  <c r="AV233" i="11"/>
  <c r="AW233" i="11"/>
  <c r="AX233" i="11"/>
  <c r="AY233" i="11"/>
  <c r="AZ233" i="11"/>
  <c r="BA233" i="11"/>
  <c r="AR234" i="11"/>
  <c r="AS234" i="11"/>
  <c r="AT234" i="11"/>
  <c r="AU234" i="11"/>
  <c r="AV234" i="11"/>
  <c r="AW234" i="11"/>
  <c r="AX234" i="11"/>
  <c r="AY234" i="11"/>
  <c r="AZ234" i="11"/>
  <c r="BA234" i="11"/>
  <c r="AR235" i="11"/>
  <c r="AS235" i="11"/>
  <c r="AT235" i="11"/>
  <c r="AU235" i="11"/>
  <c r="AV235" i="11"/>
  <c r="AW235" i="11"/>
  <c r="AX235" i="11"/>
  <c r="AY235" i="11"/>
  <c r="AZ235" i="11"/>
  <c r="BA235" i="11"/>
  <c r="AR236" i="11"/>
  <c r="AS236" i="11"/>
  <c r="AT236" i="11"/>
  <c r="AU236" i="11"/>
  <c r="AV236" i="11"/>
  <c r="AW236" i="11"/>
  <c r="AX236" i="11"/>
  <c r="AY236" i="11"/>
  <c r="AZ236" i="11"/>
  <c r="BA236" i="11"/>
  <c r="AR237" i="11"/>
  <c r="AS237" i="11"/>
  <c r="AT237" i="11"/>
  <c r="AU237" i="11"/>
  <c r="AV237" i="11"/>
  <c r="AW237" i="11"/>
  <c r="AX237" i="11"/>
  <c r="AY237" i="11"/>
  <c r="AZ237" i="11"/>
  <c r="BA237" i="11"/>
  <c r="AR238" i="11"/>
  <c r="AS238" i="11"/>
  <c r="AT238" i="11"/>
  <c r="AU238" i="11"/>
  <c r="AV238" i="11"/>
  <c r="AW238" i="11"/>
  <c r="AX238" i="11"/>
  <c r="AY238" i="11"/>
  <c r="AZ238" i="11"/>
  <c r="BA238" i="11"/>
  <c r="AR239" i="11"/>
  <c r="AS239" i="11"/>
  <c r="AT239" i="11"/>
  <c r="AU239" i="11"/>
  <c r="AV239" i="11"/>
  <c r="AW239" i="11"/>
  <c r="AX239" i="11"/>
  <c r="AY239" i="11"/>
  <c r="AZ239" i="11"/>
  <c r="BA239" i="11"/>
  <c r="AR240" i="11"/>
  <c r="AS240" i="11"/>
  <c r="AT240" i="11"/>
  <c r="AU240" i="11"/>
  <c r="AV240" i="11"/>
  <c r="AW240" i="11"/>
  <c r="AX240" i="11"/>
  <c r="AY240" i="11"/>
  <c r="AZ240" i="11"/>
  <c r="BA240" i="11"/>
  <c r="AR241" i="11"/>
  <c r="AS241" i="11"/>
  <c r="AT241" i="11"/>
  <c r="AU241" i="11"/>
  <c r="AV241" i="11"/>
  <c r="AW241" i="11"/>
  <c r="AX241" i="11"/>
  <c r="AY241" i="11"/>
  <c r="AZ241" i="11"/>
  <c r="BA241" i="11"/>
  <c r="AR242" i="11"/>
  <c r="AS242" i="11"/>
  <c r="AT242" i="11"/>
  <c r="AU242" i="11"/>
  <c r="AV242" i="11"/>
  <c r="AW242" i="11"/>
  <c r="AX242" i="11"/>
  <c r="AY242" i="11"/>
  <c r="AZ242" i="11"/>
  <c r="BA242" i="11"/>
  <c r="R3" i="4"/>
  <c r="R2" i="4"/>
  <c r="R1" i="4"/>
  <c r="Q3" i="4"/>
  <c r="Q2" i="4"/>
  <c r="Q1" i="4"/>
  <c r="P3" i="4"/>
  <c r="P2" i="4"/>
  <c r="P1" i="4"/>
  <c r="O3" i="4"/>
  <c r="O2" i="4"/>
  <c r="O1" i="4"/>
  <c r="N3" i="4"/>
  <c r="N2" i="4"/>
  <c r="N1" i="4"/>
  <c r="M3" i="4"/>
  <c r="M2" i="4"/>
  <c r="M1" i="4"/>
  <c r="L3" i="4"/>
  <c r="L2" i="4"/>
  <c r="L1" i="4"/>
  <c r="K3" i="4"/>
  <c r="K2" i="4"/>
  <c r="K1" i="4"/>
  <c r="J3" i="4"/>
  <c r="J2" i="4"/>
  <c r="J1" i="4"/>
  <c r="I3" i="4"/>
  <c r="I2" i="4"/>
  <c r="I1" i="4"/>
  <c r="H3" i="4"/>
  <c r="H2" i="4"/>
  <c r="H1" i="4"/>
  <c r="G3" i="4"/>
  <c r="G2" i="4"/>
  <c r="G1" i="4"/>
  <c r="F3" i="4"/>
  <c r="F2" i="4"/>
  <c r="F1" i="4"/>
  <c r="E3" i="4"/>
  <c r="E2" i="4"/>
  <c r="E1" i="4"/>
  <c r="D3" i="4"/>
  <c r="D2" i="4"/>
  <c r="D1" i="4"/>
  <c r="C3" i="4"/>
  <c r="C2" i="4"/>
  <c r="C1" i="4"/>
  <c r="B3" i="4"/>
  <c r="B2" i="4"/>
  <c r="B1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63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128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K36" i="18"/>
  <c r="K37" i="18"/>
  <c r="K40" i="18"/>
  <c r="K41" i="18"/>
  <c r="K44" i="18"/>
  <c r="K45" i="18"/>
  <c r="K48" i="18"/>
  <c r="K49" i="18"/>
  <c r="K52" i="18"/>
  <c r="K53" i="18"/>
  <c r="K56" i="18"/>
  <c r="K57" i="18"/>
  <c r="K60" i="18"/>
  <c r="K61" i="18"/>
  <c r="K64" i="18"/>
  <c r="K65" i="18"/>
  <c r="K68" i="18"/>
  <c r="K69" i="18"/>
  <c r="K72" i="18"/>
  <c r="K73" i="18"/>
  <c r="K76" i="18"/>
  <c r="K77" i="18"/>
  <c r="K80" i="18"/>
  <c r="K81" i="18"/>
  <c r="K84" i="18"/>
  <c r="K85" i="18"/>
  <c r="K88" i="18"/>
  <c r="K89" i="18"/>
  <c r="K92" i="18"/>
  <c r="K93" i="18"/>
  <c r="K96" i="18"/>
  <c r="K97" i="18"/>
  <c r="K100" i="18"/>
  <c r="K101" i="18"/>
  <c r="K104" i="18"/>
  <c r="K105" i="18"/>
  <c r="K108" i="18"/>
  <c r="K109" i="18"/>
  <c r="K112" i="18"/>
  <c r="K113" i="18"/>
  <c r="K116" i="18"/>
  <c r="K117" i="18"/>
  <c r="K120" i="18"/>
  <c r="K121" i="18"/>
  <c r="K124" i="18"/>
  <c r="K125" i="18"/>
  <c r="K128" i="18"/>
  <c r="K129" i="18"/>
  <c r="K132" i="18"/>
  <c r="K133" i="18"/>
  <c r="K136" i="18"/>
  <c r="K137" i="18"/>
  <c r="K140" i="18"/>
  <c r="K141" i="18"/>
  <c r="K144" i="18"/>
  <c r="K145" i="18"/>
  <c r="K148" i="18"/>
  <c r="K149" i="18"/>
  <c r="K152" i="18"/>
  <c r="K153" i="18"/>
  <c r="K156" i="18"/>
  <c r="K157" i="18"/>
  <c r="K160" i="18"/>
  <c r="K161" i="18"/>
  <c r="K164" i="18"/>
  <c r="K165" i="18"/>
  <c r="K168" i="18"/>
  <c r="K169" i="18"/>
  <c r="K172" i="18"/>
  <c r="K173" i="18"/>
  <c r="K176" i="18"/>
  <c r="K177" i="18"/>
  <c r="K180" i="18"/>
  <c r="K181" i="18"/>
  <c r="K184" i="18"/>
  <c r="K185" i="18"/>
  <c r="K188" i="18"/>
  <c r="K189" i="18"/>
  <c r="K192" i="18"/>
  <c r="K193" i="18"/>
  <c r="K196" i="18"/>
  <c r="K197" i="18"/>
  <c r="K200" i="18"/>
  <c r="K201" i="18"/>
  <c r="K204" i="18"/>
  <c r="K205" i="18"/>
  <c r="K208" i="18"/>
  <c r="K209" i="18"/>
  <c r="K212" i="18"/>
  <c r="K213" i="18"/>
  <c r="K216" i="18"/>
  <c r="K217" i="18"/>
  <c r="K220" i="18"/>
  <c r="K221" i="18"/>
  <c r="K224" i="18"/>
  <c r="K225" i="18"/>
  <c r="K228" i="18"/>
  <c r="K229" i="18"/>
  <c r="K232" i="18"/>
  <c r="K233" i="18"/>
  <c r="K236" i="18"/>
  <c r="K237" i="18"/>
  <c r="K240" i="18"/>
  <c r="K241" i="18"/>
  <c r="K244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14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14" i="18"/>
  <c r="A36" i="18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S45" i="4" l="1"/>
  <c r="S109" i="4"/>
  <c r="S237" i="4"/>
  <c r="S4" i="4"/>
  <c r="S173" i="4"/>
  <c r="S5" i="4"/>
  <c r="S9" i="4"/>
  <c r="S13" i="4"/>
  <c r="S17" i="4"/>
  <c r="S21" i="4"/>
  <c r="S25" i="4"/>
  <c r="S29" i="4"/>
  <c r="S33" i="4"/>
  <c r="S37" i="4"/>
  <c r="S41" i="4"/>
  <c r="S49" i="4"/>
  <c r="S53" i="4"/>
  <c r="S57" i="4"/>
  <c r="S61" i="4"/>
  <c r="S65" i="4"/>
  <c r="S69" i="4"/>
  <c r="S73" i="4"/>
  <c r="S77" i="4"/>
  <c r="S81" i="4"/>
  <c r="S85" i="4"/>
  <c r="S89" i="4"/>
  <c r="S93" i="4"/>
  <c r="S97" i="4"/>
  <c r="S101" i="4"/>
  <c r="S105" i="4"/>
  <c r="S113" i="4"/>
  <c r="S117" i="4"/>
  <c r="S121" i="4"/>
  <c r="S125" i="4"/>
  <c r="S129" i="4"/>
  <c r="S133" i="4"/>
  <c r="S137" i="4"/>
  <c r="S141" i="4"/>
  <c r="S145" i="4"/>
  <c r="S149" i="4"/>
  <c r="S153" i="4"/>
  <c r="S157" i="4"/>
  <c r="S161" i="4"/>
  <c r="S165" i="4"/>
  <c r="S169" i="4"/>
  <c r="S177" i="4"/>
  <c r="S181" i="4"/>
  <c r="S185" i="4"/>
  <c r="S189" i="4"/>
  <c r="S193" i="4"/>
  <c r="S197" i="4"/>
  <c r="S201" i="4"/>
  <c r="S205" i="4"/>
  <c r="S209" i="4"/>
  <c r="S213" i="4"/>
  <c r="S217" i="4"/>
  <c r="S221" i="4"/>
  <c r="S225" i="4"/>
  <c r="S229" i="4"/>
  <c r="S233" i="4"/>
  <c r="S241" i="4"/>
  <c r="S6" i="4"/>
  <c r="S10" i="4"/>
  <c r="S14" i="4"/>
  <c r="S18" i="4"/>
  <c r="S22" i="4"/>
  <c r="S26" i="4"/>
  <c r="S30" i="4"/>
  <c r="S34" i="4"/>
  <c r="S38" i="4"/>
  <c r="S42" i="4"/>
  <c r="S46" i="4"/>
  <c r="S50" i="4"/>
  <c r="S54" i="4"/>
  <c r="S58" i="4"/>
  <c r="S62" i="4"/>
  <c r="S66" i="4"/>
  <c r="S70" i="4"/>
  <c r="S74" i="4"/>
  <c r="S78" i="4"/>
  <c r="S82" i="4"/>
  <c r="S86" i="4"/>
  <c r="S90" i="4"/>
  <c r="S94" i="4"/>
  <c r="S98" i="4"/>
  <c r="S102" i="4"/>
  <c r="S106" i="4"/>
  <c r="S110" i="4"/>
  <c r="S114" i="4"/>
  <c r="S118" i="4"/>
  <c r="S122" i="4"/>
  <c r="S126" i="4"/>
  <c r="S130" i="4"/>
  <c r="S134" i="4"/>
  <c r="S138" i="4"/>
  <c r="S142" i="4"/>
  <c r="S146" i="4"/>
  <c r="S150" i="4"/>
  <c r="S154" i="4"/>
  <c r="S158" i="4"/>
  <c r="S162" i="4"/>
  <c r="S166" i="4"/>
  <c r="S170" i="4"/>
  <c r="S174" i="4"/>
  <c r="S178" i="4"/>
  <c r="S182" i="4"/>
  <c r="S186" i="4"/>
  <c r="S190" i="4"/>
  <c r="S194" i="4"/>
  <c r="S198" i="4"/>
  <c r="S202" i="4"/>
  <c r="S206" i="4"/>
  <c r="S210" i="4"/>
  <c r="S214" i="4"/>
  <c r="S218" i="4"/>
  <c r="S222" i="4"/>
  <c r="S226" i="4"/>
  <c r="S230" i="4"/>
  <c r="S234" i="4"/>
  <c r="S238" i="4"/>
  <c r="S242" i="4"/>
  <c r="S7" i="4"/>
  <c r="S11" i="4"/>
  <c r="S15" i="4"/>
  <c r="S19" i="4"/>
  <c r="S23" i="4"/>
  <c r="S27" i="4"/>
  <c r="S31" i="4"/>
  <c r="S35" i="4"/>
  <c r="S39" i="4"/>
  <c r="S43" i="4"/>
  <c r="S47" i="4"/>
  <c r="S51" i="4"/>
  <c r="S55" i="4"/>
  <c r="S59" i="4"/>
  <c r="S63" i="4"/>
  <c r="S67" i="4"/>
  <c r="S71" i="4"/>
  <c r="S75" i="4"/>
  <c r="S79" i="4"/>
  <c r="S83" i="4"/>
  <c r="S87" i="4"/>
  <c r="S91" i="4"/>
  <c r="S95" i="4"/>
  <c r="S99" i="4"/>
  <c r="S103" i="4"/>
  <c r="S107" i="4"/>
  <c r="S111" i="4"/>
  <c r="S115" i="4"/>
  <c r="S119" i="4"/>
  <c r="S123" i="4"/>
  <c r="S127" i="4"/>
  <c r="S131" i="4"/>
  <c r="S135" i="4"/>
  <c r="S139" i="4"/>
  <c r="S143" i="4"/>
  <c r="S147" i="4"/>
  <c r="S151" i="4"/>
  <c r="S155" i="4"/>
  <c r="S159" i="4"/>
  <c r="S163" i="4"/>
  <c r="S167" i="4"/>
  <c r="S171" i="4"/>
  <c r="S175" i="4"/>
  <c r="S179" i="4"/>
  <c r="S183" i="4"/>
  <c r="S187" i="4"/>
  <c r="S191" i="4"/>
  <c r="S195" i="4"/>
  <c r="S199" i="4"/>
  <c r="S203" i="4"/>
  <c r="S207" i="4"/>
  <c r="S211" i="4"/>
  <c r="S215" i="4"/>
  <c r="S219" i="4"/>
  <c r="S223" i="4"/>
  <c r="S227" i="4"/>
  <c r="S231" i="4"/>
  <c r="S235" i="4"/>
  <c r="S239" i="4"/>
  <c r="S243" i="4"/>
  <c r="S246" i="4"/>
  <c r="B2" i="9" a="1"/>
  <c r="B33" i="9" s="1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S247" i="4" l="1"/>
  <c r="S248" i="4"/>
  <c r="I248" i="4"/>
  <c r="Q246" i="4"/>
  <c r="L248" i="4"/>
  <c r="B2" i="9"/>
  <c r="B32" i="9"/>
  <c r="B15" i="9"/>
  <c r="B29" i="9"/>
  <c r="B43" i="9"/>
  <c r="B16" i="9"/>
  <c r="B38" i="9"/>
  <c r="B20" i="9"/>
  <c r="B48" i="9"/>
  <c r="B21" i="9"/>
  <c r="B9" i="9"/>
  <c r="B45" i="9"/>
  <c r="B35" i="9"/>
  <c r="B6" i="9"/>
  <c r="B8" i="9"/>
  <c r="B24" i="9"/>
  <c r="B5" i="9"/>
  <c r="B37" i="9"/>
  <c r="B17" i="9"/>
  <c r="B27" i="9"/>
  <c r="B13" i="9"/>
  <c r="H247" i="4"/>
  <c r="B12" i="9"/>
  <c r="B28" i="9"/>
  <c r="B10" i="9"/>
  <c r="B42" i="9"/>
  <c r="B30" i="9"/>
  <c r="B49" i="9"/>
  <c r="B7" i="9"/>
  <c r="B3" i="9"/>
  <c r="B52" i="9"/>
  <c r="B50" i="9"/>
  <c r="B40" i="9"/>
  <c r="B31" i="9"/>
  <c r="B11" i="9"/>
  <c r="B14" i="9"/>
  <c r="B22" i="9"/>
  <c r="O247" i="4"/>
  <c r="N247" i="4"/>
  <c r="M248" i="4"/>
  <c r="M247" i="4"/>
  <c r="R247" i="4"/>
  <c r="Q248" i="4"/>
  <c r="P247" i="4"/>
  <c r="C248" i="4"/>
  <c r="B34" i="9"/>
  <c r="B36" i="9"/>
  <c r="B26" i="9"/>
  <c r="B47" i="9"/>
  <c r="B23" i="9"/>
  <c r="B51" i="9"/>
  <c r="B19" i="9"/>
  <c r="B18" i="9"/>
  <c r="B25" i="9"/>
  <c r="B41" i="9"/>
  <c r="B4" i="9"/>
  <c r="B44" i="9"/>
  <c r="P248" i="4"/>
  <c r="O248" i="4"/>
  <c r="L246" i="4"/>
  <c r="I246" i="4"/>
  <c r="H248" i="4"/>
  <c r="G247" i="4"/>
  <c r="C247" i="4"/>
  <c r="R246" i="4"/>
  <c r="N248" i="4"/>
  <c r="F247" i="4"/>
  <c r="M246" i="4"/>
  <c r="Q247" i="4"/>
  <c r="L247" i="4"/>
  <c r="R248" i="4"/>
  <c r="G248" i="4"/>
  <c r="F248" i="4"/>
  <c r="G246" i="4"/>
  <c r="I247" i="4"/>
  <c r="F246" i="4"/>
  <c r="K248" i="4"/>
  <c r="K247" i="4"/>
  <c r="E247" i="4"/>
  <c r="J247" i="4"/>
  <c r="K246" i="4"/>
  <c r="E248" i="4"/>
  <c r="J248" i="4"/>
  <c r="B39" i="9"/>
  <c r="B46" i="9"/>
  <c r="D246" i="4"/>
  <c r="J246" i="4"/>
  <c r="D248" i="4"/>
  <c r="D247" i="4"/>
  <c r="P246" i="4" l="1"/>
  <c r="O246" i="4"/>
  <c r="N246" i="4"/>
  <c r="H246" i="4"/>
  <c r="C246" i="4"/>
  <c r="E246" i="4"/>
  <c r="DR241" i="4"/>
  <c r="BG242" i="4"/>
  <c r="BG241" i="4" s="1"/>
  <c r="BH241" i="4" s="1"/>
  <c r="DR242" i="4"/>
  <c r="BH243" i="4"/>
  <c r="DR243" i="4"/>
  <c r="BH242" i="4" l="1"/>
  <c r="C4" i="11" l="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C3" i="11"/>
  <c r="BG240" i="4" l="1"/>
  <c r="BG239" i="4" s="1"/>
  <c r="BG238" i="4" s="1"/>
  <c r="BG237" i="4" s="1"/>
  <c r="BG236" i="4" s="1"/>
  <c r="BG235" i="4" s="1"/>
  <c r="BG234" i="4" s="1"/>
  <c r="BG233" i="4" s="1"/>
  <c r="BG232" i="4" s="1"/>
  <c r="BG231" i="4" s="1"/>
  <c r="BG230" i="4" s="1"/>
  <c r="BG229" i="4" s="1"/>
  <c r="BG228" i="4" s="1"/>
  <c r="BG227" i="4" s="1"/>
  <c r="BG226" i="4" s="1"/>
  <c r="BG225" i="4" s="1"/>
  <c r="BG224" i="4" s="1"/>
  <c r="BG223" i="4" s="1"/>
  <c r="BG222" i="4" s="1"/>
  <c r="BG221" i="4" s="1"/>
  <c r="BG220" i="4" s="1"/>
  <c r="BG219" i="4" s="1"/>
  <c r="BG218" i="4" s="1"/>
  <c r="BG217" i="4" s="1"/>
  <c r="BG216" i="4" s="1"/>
  <c r="BG215" i="4" s="1"/>
  <c r="BG214" i="4" s="1"/>
  <c r="BG213" i="4" s="1"/>
  <c r="BG212" i="4" s="1"/>
  <c r="BG211" i="4" s="1"/>
  <c r="BG210" i="4" s="1"/>
  <c r="BG209" i="4" s="1"/>
  <c r="BG208" i="4" s="1"/>
  <c r="BG207" i="4" s="1"/>
  <c r="BG206" i="4" s="1"/>
  <c r="BG205" i="4" s="1"/>
  <c r="BG204" i="4" s="1"/>
  <c r="BG203" i="4" s="1"/>
  <c r="BG202" i="4" s="1"/>
  <c r="BG201" i="4" s="1"/>
  <c r="BG200" i="4" s="1"/>
  <c r="BG199" i="4" s="1"/>
  <c r="BG198" i="4" s="1"/>
  <c r="BG197" i="4" s="1"/>
  <c r="BG196" i="4" s="1"/>
  <c r="BG195" i="4" s="1"/>
  <c r="BG194" i="4" s="1"/>
  <c r="BG193" i="4" s="1"/>
  <c r="BG192" i="4" s="1"/>
  <c r="BG191" i="4" s="1"/>
  <c r="BG190" i="4" s="1"/>
  <c r="BG189" i="4" s="1"/>
  <c r="BG188" i="4" s="1"/>
  <c r="BG187" i="4" s="1"/>
  <c r="BG186" i="4" s="1"/>
  <c r="BG185" i="4" s="1"/>
  <c r="BG184" i="4" s="1"/>
  <c r="BG183" i="4" s="1"/>
  <c r="BG182" i="4" s="1"/>
  <c r="BG181" i="4" s="1"/>
  <c r="BG180" i="4" s="1"/>
  <c r="BG179" i="4" s="1"/>
  <c r="BG178" i="4" s="1"/>
  <c r="BG177" i="4" s="1"/>
  <c r="BG176" i="4" s="1"/>
  <c r="BG175" i="4" s="1"/>
  <c r="BG174" i="4" s="1"/>
  <c r="BG173" i="4" s="1"/>
  <c r="BG172" i="4" s="1"/>
  <c r="BG171" i="4" s="1"/>
  <c r="BG170" i="4" s="1"/>
  <c r="BG169" i="4" s="1"/>
  <c r="BG168" i="4" s="1"/>
  <c r="BG167" i="4" s="1"/>
  <c r="BG166" i="4" s="1"/>
  <c r="BG165" i="4" s="1"/>
  <c r="BG164" i="4" s="1"/>
  <c r="BG163" i="4" s="1"/>
  <c r="BG162" i="4" s="1"/>
  <c r="BG161" i="4" s="1"/>
  <c r="BG160" i="4" s="1"/>
  <c r="BG159" i="4" s="1"/>
  <c r="BG158" i="4" s="1"/>
  <c r="BG157" i="4" s="1"/>
  <c r="BG156" i="4" s="1"/>
  <c r="BG155" i="4" s="1"/>
  <c r="BG154" i="4" s="1"/>
  <c r="BG153" i="4" s="1"/>
  <c r="BG152" i="4" s="1"/>
  <c r="BG151" i="4" s="1"/>
  <c r="BG150" i="4" s="1"/>
  <c r="BG149" i="4" s="1"/>
  <c r="BG148" i="4" s="1"/>
  <c r="BG147" i="4" s="1"/>
  <c r="BG146" i="4" s="1"/>
  <c r="BG145" i="4" s="1"/>
  <c r="BG144" i="4" s="1"/>
  <c r="BG143" i="4" s="1"/>
  <c r="BG142" i="4" s="1"/>
  <c r="BG141" i="4" s="1"/>
  <c r="BG140" i="4" s="1"/>
  <c r="BG139" i="4" s="1"/>
  <c r="BG138" i="4" s="1"/>
  <c r="BG137" i="4" s="1"/>
  <c r="BG136" i="4" s="1"/>
  <c r="BG135" i="4" s="1"/>
  <c r="BG134" i="4" s="1"/>
  <c r="BG133" i="4" s="1"/>
  <c r="BG132" i="4" s="1"/>
  <c r="BG131" i="4" s="1"/>
  <c r="BG130" i="4" s="1"/>
  <c r="BG129" i="4" s="1"/>
  <c r="BG128" i="4" s="1"/>
  <c r="BG127" i="4" s="1"/>
  <c r="BG126" i="4" s="1"/>
  <c r="BG125" i="4" s="1"/>
  <c r="BG124" i="4" s="1"/>
  <c r="BG123" i="4" s="1"/>
  <c r="BG122" i="4" s="1"/>
  <c r="BG121" i="4" s="1"/>
  <c r="BG120" i="4" s="1"/>
  <c r="BG119" i="4" s="1"/>
  <c r="BG118" i="4" s="1"/>
  <c r="BG117" i="4" s="1"/>
  <c r="BG116" i="4" s="1"/>
  <c r="BG115" i="4" s="1"/>
  <c r="BG114" i="4" s="1"/>
  <c r="BG113" i="4" s="1"/>
  <c r="BG112" i="4" s="1"/>
  <c r="BG111" i="4" s="1"/>
  <c r="BG110" i="4" s="1"/>
  <c r="BG109" i="4" s="1"/>
  <c r="BG108" i="4" s="1"/>
  <c r="BG107" i="4" s="1"/>
  <c r="BG106" i="4" s="1"/>
  <c r="BG105" i="4" s="1"/>
  <c r="BG104" i="4" s="1"/>
  <c r="BG103" i="4" s="1"/>
  <c r="BG102" i="4" s="1"/>
  <c r="BG101" i="4" s="1"/>
  <c r="BG100" i="4" s="1"/>
  <c r="BG99" i="4" s="1"/>
  <c r="BG98" i="4" s="1"/>
  <c r="BG97" i="4" s="1"/>
  <c r="BG96" i="4" s="1"/>
  <c r="BG95" i="4" s="1"/>
  <c r="BG94" i="4" s="1"/>
  <c r="BG93" i="4" s="1"/>
  <c r="BG92" i="4" s="1"/>
  <c r="BG91" i="4" s="1"/>
  <c r="BG90" i="4" s="1"/>
  <c r="BG89" i="4" s="1"/>
  <c r="BG88" i="4" s="1"/>
  <c r="BG87" i="4" s="1"/>
  <c r="BG86" i="4" s="1"/>
  <c r="BG85" i="4" s="1"/>
  <c r="BG84" i="4" s="1"/>
  <c r="BG83" i="4" s="1"/>
  <c r="BG82" i="4" s="1"/>
  <c r="BG81" i="4" s="1"/>
  <c r="BG80" i="4" s="1"/>
  <c r="BG79" i="4" s="1"/>
  <c r="BG78" i="4" s="1"/>
  <c r="BG77" i="4" s="1"/>
  <c r="BG76" i="4" s="1"/>
  <c r="BG75" i="4" s="1"/>
  <c r="BG74" i="4" s="1"/>
  <c r="BG73" i="4" s="1"/>
  <c r="BG72" i="4" s="1"/>
  <c r="BG71" i="4" s="1"/>
  <c r="BG70" i="4" s="1"/>
  <c r="BG69" i="4" s="1"/>
  <c r="BG68" i="4" s="1"/>
  <c r="BG67" i="4" s="1"/>
  <c r="BG66" i="4" s="1"/>
  <c r="BG65" i="4" s="1"/>
  <c r="BG64" i="4" s="1"/>
  <c r="BG63" i="4" s="1"/>
  <c r="BG62" i="4" s="1"/>
  <c r="BG61" i="4" s="1"/>
  <c r="BG60" i="4" s="1"/>
  <c r="BG59" i="4" s="1"/>
  <c r="BG58" i="4" s="1"/>
  <c r="BG57" i="4" s="1"/>
  <c r="BG56" i="4" s="1"/>
  <c r="BG55" i="4" s="1"/>
  <c r="BG54" i="4" s="1"/>
  <c r="BG53" i="4" s="1"/>
  <c r="BG52" i="4" s="1"/>
  <c r="BG51" i="4" s="1"/>
  <c r="BG50" i="4" s="1"/>
  <c r="BG49" i="4" s="1"/>
  <c r="BG48" i="4" s="1"/>
  <c r="BG47" i="4" s="1"/>
  <c r="BG46" i="4" s="1"/>
  <c r="BG45" i="4" s="1"/>
  <c r="BG44" i="4" s="1"/>
  <c r="BG43" i="4" s="1"/>
  <c r="BG42" i="4" s="1"/>
  <c r="BG41" i="4" s="1"/>
  <c r="BG40" i="4" s="1"/>
  <c r="BG39" i="4" s="1"/>
  <c r="BG38" i="4" s="1"/>
  <c r="BG37" i="4" s="1"/>
  <c r="BG36" i="4" s="1"/>
  <c r="BG35" i="4" s="1"/>
  <c r="BG34" i="4" s="1"/>
  <c r="BG33" i="4" s="1"/>
  <c r="BG32" i="4" s="1"/>
  <c r="BG31" i="4" s="1"/>
  <c r="BG30" i="4" s="1"/>
  <c r="BG29" i="4" s="1"/>
  <c r="BG28" i="4" s="1"/>
  <c r="BG27" i="4" s="1"/>
  <c r="BG26" i="4" s="1"/>
  <c r="BG25" i="4" s="1"/>
  <c r="BG24" i="4" s="1"/>
  <c r="BG23" i="4" s="1"/>
  <c r="BG22" i="4" s="1"/>
  <c r="BG21" i="4" s="1"/>
  <c r="BG20" i="4" s="1"/>
  <c r="BG19" i="4" s="1"/>
  <c r="BG18" i="4" s="1"/>
  <c r="BG17" i="4" s="1"/>
  <c r="BG16" i="4" s="1"/>
  <c r="BG15" i="4" s="1"/>
  <c r="BG14" i="4" s="1"/>
  <c r="BG13" i="4" s="1"/>
  <c r="BG12" i="4" s="1"/>
  <c r="BG11" i="4" s="1"/>
  <c r="BG10" i="4" s="1"/>
  <c r="BG9" i="4" s="1"/>
  <c r="BG8" i="4" s="1"/>
  <c r="BG7" i="4" s="1"/>
  <c r="BG6" i="4" s="1"/>
  <c r="BG5" i="4" s="1"/>
  <c r="BG4" i="4" s="1"/>
  <c r="BH239" i="4" l="1"/>
  <c r="BH233" i="4"/>
  <c r="BH229" i="4"/>
  <c r="BH225" i="4"/>
  <c r="BH221" i="4"/>
  <c r="BH217" i="4"/>
  <c r="BH211" i="4"/>
  <c r="BH207" i="4"/>
  <c r="BH203" i="4"/>
  <c r="BH199" i="4"/>
  <c r="BH195" i="4"/>
  <c r="BH189" i="4"/>
  <c r="BH185" i="4"/>
  <c r="BH181" i="4"/>
  <c r="BH177" i="4"/>
  <c r="BH173" i="4"/>
  <c r="BH169" i="4"/>
  <c r="BH165" i="4"/>
  <c r="BH161" i="4"/>
  <c r="BH157" i="4"/>
  <c r="BH153" i="4"/>
  <c r="BH147" i="4"/>
  <c r="BH143" i="4"/>
  <c r="BH139" i="4"/>
  <c r="BH135" i="4"/>
  <c r="BH131" i="4"/>
  <c r="BH127" i="4"/>
  <c r="BH123" i="4"/>
  <c r="BH119" i="4"/>
  <c r="BH115" i="4"/>
  <c r="BH109" i="4"/>
  <c r="BH105" i="4"/>
  <c r="BH101" i="4"/>
  <c r="BH97" i="4"/>
  <c r="BH93" i="4"/>
  <c r="BH89" i="4"/>
  <c r="BH85" i="4"/>
  <c r="BH81" i="4"/>
  <c r="BH77" i="4"/>
  <c r="BH73" i="4"/>
  <c r="BH67" i="4"/>
  <c r="BH63" i="4"/>
  <c r="BH59" i="4"/>
  <c r="BH55" i="4"/>
  <c r="BH51" i="4"/>
  <c r="BH47" i="4"/>
  <c r="BH43" i="4"/>
  <c r="BH37" i="4"/>
  <c r="BH33" i="4"/>
  <c r="BH29" i="4"/>
  <c r="BH25" i="4"/>
  <c r="BH21" i="4"/>
  <c r="BH17" i="4"/>
  <c r="BH13" i="4"/>
  <c r="BH9" i="4"/>
  <c r="BH237" i="4"/>
  <c r="BH235" i="4"/>
  <c r="BH231" i="4"/>
  <c r="BH227" i="4"/>
  <c r="BH223" i="4"/>
  <c r="BH219" i="4"/>
  <c r="BH215" i="4"/>
  <c r="BH213" i="4"/>
  <c r="BH209" i="4"/>
  <c r="BH205" i="4"/>
  <c r="BH201" i="4"/>
  <c r="BH197" i="4"/>
  <c r="BH193" i="4"/>
  <c r="BH191" i="4"/>
  <c r="BH187" i="4"/>
  <c r="BH183" i="4"/>
  <c r="BH179" i="4"/>
  <c r="BH175" i="4"/>
  <c r="BH171" i="4"/>
  <c r="BH167" i="4"/>
  <c r="BH163" i="4"/>
  <c r="BH159" i="4"/>
  <c r="BH155" i="4"/>
  <c r="BH151" i="4"/>
  <c r="BH149" i="4"/>
  <c r="BH145" i="4"/>
  <c r="BH141" i="4"/>
  <c r="BH137" i="4"/>
  <c r="BH133" i="4"/>
  <c r="BH129" i="4"/>
  <c r="BH125" i="4"/>
  <c r="BH121" i="4"/>
  <c r="BH117" i="4"/>
  <c r="BH113" i="4"/>
  <c r="BH111" i="4"/>
  <c r="BH107" i="4"/>
  <c r="BH103" i="4"/>
  <c r="BH99" i="4"/>
  <c r="BH95" i="4"/>
  <c r="BH91" i="4"/>
  <c r="BH87" i="4"/>
  <c r="BH83" i="4"/>
  <c r="BH79" i="4"/>
  <c r="BH75" i="4"/>
  <c r="BH71" i="4"/>
  <c r="BH69" i="4"/>
  <c r="BH65" i="4"/>
  <c r="BH61" i="4"/>
  <c r="BH57" i="4"/>
  <c r="BH53" i="4"/>
  <c r="BH49" i="4"/>
  <c r="BH45" i="4"/>
  <c r="BH41" i="4"/>
  <c r="BH39" i="4"/>
  <c r="BH35" i="4"/>
  <c r="BH31" i="4"/>
  <c r="BH27" i="4"/>
  <c r="BH23" i="4"/>
  <c r="BH19" i="4"/>
  <c r="BH15" i="4"/>
  <c r="BH11" i="4"/>
  <c r="BH7" i="4"/>
  <c r="BH5" i="4"/>
  <c r="BH240" i="4"/>
  <c r="BH238" i="4"/>
  <c r="BH236" i="4"/>
  <c r="BH234" i="4"/>
  <c r="BH232" i="4"/>
  <c r="BH230" i="4"/>
  <c r="BH228" i="4"/>
  <c r="BH226" i="4"/>
  <c r="BH224" i="4"/>
  <c r="BH222" i="4"/>
  <c r="BH220" i="4"/>
  <c r="BH218" i="4"/>
  <c r="BH216" i="4"/>
  <c r="BH214" i="4"/>
  <c r="BH212" i="4"/>
  <c r="BH210" i="4"/>
  <c r="BH208" i="4"/>
  <c r="BH206" i="4"/>
  <c r="BH204" i="4"/>
  <c r="BH202" i="4"/>
  <c r="BH200" i="4"/>
  <c r="BH198" i="4"/>
  <c r="BH196" i="4"/>
  <c r="BH194" i="4"/>
  <c r="BH192" i="4"/>
  <c r="BH190" i="4"/>
  <c r="BH188" i="4"/>
  <c r="BH186" i="4"/>
  <c r="BH184" i="4"/>
  <c r="BH182" i="4"/>
  <c r="BH180" i="4"/>
  <c r="BH178" i="4"/>
  <c r="BH176" i="4"/>
  <c r="BH174" i="4"/>
  <c r="BH172" i="4"/>
  <c r="BH170" i="4"/>
  <c r="BH168" i="4"/>
  <c r="BH166" i="4"/>
  <c r="BH164" i="4"/>
  <c r="BH162" i="4"/>
  <c r="BH160" i="4"/>
  <c r="BH158" i="4"/>
  <c r="BH156" i="4"/>
  <c r="BH154" i="4"/>
  <c r="BH152" i="4"/>
  <c r="BH150" i="4"/>
  <c r="BH148" i="4"/>
  <c r="BH146" i="4"/>
  <c r="BH144" i="4"/>
  <c r="BH142" i="4"/>
  <c r="BH140" i="4"/>
  <c r="BH138" i="4"/>
  <c r="BH136" i="4"/>
  <c r="BH134" i="4"/>
  <c r="BH132" i="4"/>
  <c r="BH130" i="4"/>
  <c r="BH128" i="4"/>
  <c r="BH126" i="4"/>
  <c r="BH124" i="4"/>
  <c r="BH122" i="4"/>
  <c r="BH120" i="4"/>
  <c r="BH118" i="4"/>
  <c r="BH116" i="4"/>
  <c r="BH114" i="4"/>
  <c r="BH112" i="4"/>
  <c r="BH110" i="4"/>
  <c r="BH108" i="4"/>
  <c r="BH106" i="4"/>
  <c r="BH104" i="4"/>
  <c r="BH102" i="4"/>
  <c r="BH100" i="4"/>
  <c r="BH98" i="4"/>
  <c r="BH96" i="4"/>
  <c r="BH94" i="4"/>
  <c r="BH92" i="4"/>
  <c r="BH90" i="4"/>
  <c r="BH88" i="4"/>
  <c r="BH86" i="4"/>
  <c r="BH84" i="4"/>
  <c r="BH82" i="4"/>
  <c r="BH80" i="4"/>
  <c r="BH78" i="4"/>
  <c r="BH76" i="4"/>
  <c r="BH74" i="4"/>
  <c r="BH72" i="4"/>
  <c r="BH70" i="4"/>
  <c r="BH68" i="4"/>
  <c r="BH66" i="4"/>
  <c r="BH64" i="4"/>
  <c r="BH62" i="4"/>
  <c r="BH60" i="4"/>
  <c r="BH58" i="4"/>
  <c r="BH56" i="4"/>
  <c r="BH54" i="4"/>
  <c r="BH52" i="4"/>
  <c r="BH50" i="4"/>
  <c r="BH48" i="4"/>
  <c r="BH46" i="4"/>
  <c r="BH44" i="4"/>
  <c r="BH42" i="4"/>
  <c r="BH40" i="4"/>
  <c r="BH38" i="4"/>
  <c r="BH36" i="4"/>
  <c r="BH34" i="4"/>
  <c r="BH32" i="4"/>
  <c r="BH30" i="4"/>
  <c r="BH28" i="4"/>
  <c r="BH26" i="4"/>
  <c r="BH24" i="4"/>
  <c r="BH22" i="4"/>
  <c r="BH20" i="4"/>
  <c r="BH18" i="4"/>
  <c r="BH16" i="4"/>
  <c r="BH14" i="4"/>
  <c r="BH12" i="4"/>
  <c r="BH10" i="4"/>
  <c r="BH8" i="4"/>
  <c r="BH6" i="4"/>
  <c r="BH4" i="4"/>
  <c r="B317" i="4"/>
  <c r="B318" i="4"/>
  <c r="B319" i="4"/>
  <c r="B320" i="4"/>
  <c r="B321" i="4"/>
  <c r="B322" i="4"/>
  <c r="B323" i="4"/>
  <c r="B324" i="4"/>
  <c r="B325" i="4"/>
  <c r="D18" i="14"/>
  <c r="C18" i="14"/>
  <c r="D17" i="14"/>
  <c r="C17" i="14"/>
  <c r="G11" i="14"/>
  <c r="G10" i="14"/>
  <c r="G18" i="14" s="1"/>
  <c r="G9" i="14"/>
  <c r="G17" i="14" s="1"/>
  <c r="G8" i="7"/>
  <c r="G16" i="7" s="1"/>
  <c r="G9" i="7"/>
  <c r="G17" i="7" s="1"/>
  <c r="G10" i="7"/>
  <c r="G18" i="7" s="1"/>
  <c r="D18" i="7"/>
  <c r="C18" i="7"/>
  <c r="D17" i="7"/>
  <c r="C17" i="7"/>
  <c r="D16" i="7"/>
  <c r="C16" i="7"/>
  <c r="BI6" i="4" l="1"/>
  <c r="BQ6" i="4" s="1"/>
  <c r="BI241" i="4"/>
  <c r="BI242" i="4"/>
  <c r="BI243" i="4"/>
  <c r="BK6" i="4"/>
  <c r="BU6" i="4"/>
  <c r="CE6" i="4"/>
  <c r="CM6" i="4"/>
  <c r="CU6" i="4"/>
  <c r="DI6" i="4"/>
  <c r="BR6" i="4"/>
  <c r="BZ6" i="4"/>
  <c r="CH6" i="4"/>
  <c r="CP6" i="4"/>
  <c r="CX6" i="4"/>
  <c r="BI14" i="4"/>
  <c r="BI22" i="4"/>
  <c r="BI26" i="4"/>
  <c r="BI30" i="4"/>
  <c r="BI34" i="4"/>
  <c r="BI38" i="4"/>
  <c r="BI42" i="4"/>
  <c r="BI46" i="4"/>
  <c r="BI50" i="4"/>
  <c r="BI54" i="4"/>
  <c r="BI58" i="4"/>
  <c r="BI62" i="4"/>
  <c r="BI66" i="4"/>
  <c r="BI70" i="4"/>
  <c r="BI74" i="4"/>
  <c r="BI78" i="4"/>
  <c r="BI82" i="4"/>
  <c r="BI86" i="4"/>
  <c r="BI90" i="4"/>
  <c r="BI94" i="4"/>
  <c r="BI98" i="4"/>
  <c r="BI102" i="4"/>
  <c r="BI106" i="4"/>
  <c r="BI110" i="4"/>
  <c r="BI114" i="4"/>
  <c r="BI118" i="4"/>
  <c r="BI122" i="4"/>
  <c r="BI126" i="4"/>
  <c r="BI130" i="4"/>
  <c r="BI134" i="4"/>
  <c r="BI138" i="4"/>
  <c r="BI142" i="4"/>
  <c r="BI146" i="4"/>
  <c r="BI150" i="4"/>
  <c r="BI154" i="4"/>
  <c r="BI158" i="4"/>
  <c r="BI162" i="4"/>
  <c r="BI166" i="4"/>
  <c r="BI170" i="4"/>
  <c r="BI174" i="4"/>
  <c r="BI178" i="4"/>
  <c r="BI182" i="4"/>
  <c r="BI186" i="4"/>
  <c r="BI190" i="4"/>
  <c r="BI194" i="4"/>
  <c r="BI198" i="4"/>
  <c r="BI202" i="4"/>
  <c r="BI206" i="4"/>
  <c r="BI210" i="4"/>
  <c r="BI214" i="4"/>
  <c r="BI218" i="4"/>
  <c r="BI222" i="4"/>
  <c r="BI226" i="4"/>
  <c r="BI230" i="4"/>
  <c r="BI234" i="4"/>
  <c r="BI238" i="4"/>
  <c r="BI7" i="4"/>
  <c r="BI15" i="4"/>
  <c r="BI23" i="4"/>
  <c r="BI31" i="4"/>
  <c r="BI39" i="4"/>
  <c r="BI45" i="4"/>
  <c r="BI53" i="4"/>
  <c r="BI61" i="4"/>
  <c r="BI69" i="4"/>
  <c r="BI75" i="4"/>
  <c r="BI83" i="4"/>
  <c r="BI91" i="4"/>
  <c r="BI99" i="4"/>
  <c r="BI107" i="4"/>
  <c r="BI113" i="4"/>
  <c r="BI121" i="4"/>
  <c r="BI129" i="4"/>
  <c r="BI137" i="4"/>
  <c r="BI145" i="4"/>
  <c r="BI151" i="4"/>
  <c r="BI159" i="4"/>
  <c r="BI167" i="4"/>
  <c r="BI175" i="4"/>
  <c r="BI183" i="4"/>
  <c r="BI191" i="4"/>
  <c r="BI197" i="4"/>
  <c r="BI205" i="4"/>
  <c r="BI213" i="4"/>
  <c r="BI219" i="4"/>
  <c r="BI227" i="4"/>
  <c r="BI235" i="4"/>
  <c r="BI9" i="4"/>
  <c r="BI17" i="4"/>
  <c r="BI25" i="4"/>
  <c r="BI33" i="4"/>
  <c r="BI43" i="4"/>
  <c r="BI51" i="4"/>
  <c r="BI59" i="4"/>
  <c r="BI67" i="4"/>
  <c r="BI77" i="4"/>
  <c r="BI85" i="4"/>
  <c r="BI93" i="4"/>
  <c r="BI101" i="4"/>
  <c r="BI109" i="4"/>
  <c r="BI119" i="4"/>
  <c r="BI127" i="4"/>
  <c r="BI135" i="4"/>
  <c r="BI143" i="4"/>
  <c r="BI153" i="4"/>
  <c r="BI161" i="4"/>
  <c r="BI169" i="4"/>
  <c r="BI177" i="4"/>
  <c r="BI185" i="4"/>
  <c r="BI195" i="4"/>
  <c r="BI203" i="4"/>
  <c r="BI211" i="4"/>
  <c r="BI221" i="4"/>
  <c r="BI229" i="4"/>
  <c r="BI239" i="4"/>
  <c r="BI10" i="4"/>
  <c r="BI18" i="4"/>
  <c r="BI4" i="4"/>
  <c r="BJ4" i="4" s="1"/>
  <c r="BI8" i="4"/>
  <c r="BI12" i="4"/>
  <c r="BI16" i="4"/>
  <c r="BI20" i="4"/>
  <c r="BI24" i="4"/>
  <c r="BI28" i="4"/>
  <c r="BI32" i="4"/>
  <c r="BI36" i="4"/>
  <c r="BI40" i="4"/>
  <c r="BI44" i="4"/>
  <c r="BI48" i="4"/>
  <c r="BI52" i="4"/>
  <c r="BI56" i="4"/>
  <c r="BI60" i="4"/>
  <c r="BI64" i="4"/>
  <c r="BI68" i="4"/>
  <c r="BI72" i="4"/>
  <c r="BI76" i="4"/>
  <c r="BI80" i="4"/>
  <c r="BI84" i="4"/>
  <c r="BI88" i="4"/>
  <c r="BI92" i="4"/>
  <c r="BI96" i="4"/>
  <c r="BI100" i="4"/>
  <c r="BI104" i="4"/>
  <c r="BI108" i="4"/>
  <c r="BI112" i="4"/>
  <c r="BI116" i="4"/>
  <c r="BI120" i="4"/>
  <c r="BI124" i="4"/>
  <c r="BI128" i="4"/>
  <c r="BI132" i="4"/>
  <c r="BI136" i="4"/>
  <c r="BI140" i="4"/>
  <c r="BI144" i="4"/>
  <c r="BI148" i="4"/>
  <c r="BI152" i="4"/>
  <c r="BI156" i="4"/>
  <c r="BI160" i="4"/>
  <c r="BI164" i="4"/>
  <c r="BI168" i="4"/>
  <c r="BI172" i="4"/>
  <c r="BI176" i="4"/>
  <c r="BI180" i="4"/>
  <c r="BI184" i="4"/>
  <c r="BI188" i="4"/>
  <c r="BI192" i="4"/>
  <c r="BI196" i="4"/>
  <c r="BI200" i="4"/>
  <c r="BI204" i="4"/>
  <c r="BI208" i="4"/>
  <c r="BI212" i="4"/>
  <c r="BI216" i="4"/>
  <c r="BI220" i="4"/>
  <c r="BI224" i="4"/>
  <c r="BI228" i="4"/>
  <c r="BI232" i="4"/>
  <c r="BI236" i="4"/>
  <c r="BI240" i="4"/>
  <c r="BI5" i="4"/>
  <c r="BI11" i="4"/>
  <c r="BI19" i="4"/>
  <c r="BI27" i="4"/>
  <c r="BI35" i="4"/>
  <c r="BI41" i="4"/>
  <c r="BI49" i="4"/>
  <c r="BI57" i="4"/>
  <c r="BI65" i="4"/>
  <c r="BI71" i="4"/>
  <c r="BI79" i="4"/>
  <c r="BI87" i="4"/>
  <c r="BI95" i="4"/>
  <c r="BI103" i="4"/>
  <c r="BI111" i="4"/>
  <c r="BI117" i="4"/>
  <c r="BI125" i="4"/>
  <c r="BI133" i="4"/>
  <c r="BI141" i="4"/>
  <c r="BI149" i="4"/>
  <c r="BI155" i="4"/>
  <c r="BI163" i="4"/>
  <c r="BI171" i="4"/>
  <c r="BI179" i="4"/>
  <c r="BI187" i="4"/>
  <c r="BI193" i="4"/>
  <c r="BI201" i="4"/>
  <c r="BI209" i="4"/>
  <c r="BI215" i="4"/>
  <c r="BI223" i="4"/>
  <c r="BI231" i="4"/>
  <c r="BI237" i="4"/>
  <c r="BI13" i="4"/>
  <c r="BI21" i="4"/>
  <c r="BI29" i="4"/>
  <c r="BI37" i="4"/>
  <c r="BI47" i="4"/>
  <c r="BI55" i="4"/>
  <c r="BI63" i="4"/>
  <c r="BI73" i="4"/>
  <c r="BI81" i="4"/>
  <c r="BI89" i="4"/>
  <c r="BI97" i="4"/>
  <c r="BI105" i="4"/>
  <c r="BI115" i="4"/>
  <c r="BI123" i="4"/>
  <c r="BI131" i="4"/>
  <c r="BI139" i="4"/>
  <c r="BI147" i="4"/>
  <c r="BI157" i="4"/>
  <c r="BI165" i="4"/>
  <c r="BI173" i="4"/>
  <c r="BI181" i="4"/>
  <c r="BI189" i="4"/>
  <c r="BI199" i="4"/>
  <c r="BI207" i="4"/>
  <c r="BI217" i="4"/>
  <c r="BI225" i="4"/>
  <c r="BI233" i="4"/>
  <c r="C325" i="4"/>
  <c r="C322" i="4"/>
  <c r="C319" i="4"/>
  <c r="F16" i="7"/>
  <c r="F18" i="14"/>
  <c r="F17" i="14"/>
  <c r="F18" i="7"/>
  <c r="F17" i="7"/>
  <c r="DN6" i="4" l="1"/>
  <c r="CV6" i="4"/>
  <c r="CN6" i="4"/>
  <c r="CF6" i="4"/>
  <c r="BX6" i="4"/>
  <c r="BP6" i="4"/>
  <c r="DE6" i="4"/>
  <c r="CS6" i="4"/>
  <c r="CK6" i="4"/>
  <c r="CC6" i="4"/>
  <c r="BS6" i="4"/>
  <c r="DF6" i="4"/>
  <c r="CT6" i="4"/>
  <c r="CL6" i="4"/>
  <c r="CD6" i="4"/>
  <c r="BV6" i="4"/>
  <c r="BN6" i="4"/>
  <c r="CY6" i="4"/>
  <c r="CQ6" i="4"/>
  <c r="CI6" i="4"/>
  <c r="CA6" i="4"/>
  <c r="BO6" i="4"/>
  <c r="DA6" i="4"/>
  <c r="CR6" i="4"/>
  <c r="CJ6" i="4"/>
  <c r="CB6" i="4"/>
  <c r="BT6" i="4"/>
  <c r="BL6" i="4"/>
  <c r="CW6" i="4"/>
  <c r="CO6" i="4"/>
  <c r="CG6" i="4"/>
  <c r="BW6" i="4"/>
  <c r="BM6" i="4"/>
  <c r="BY6" i="4"/>
  <c r="BJ242" i="4"/>
  <c r="BL242" i="4"/>
  <c r="BN242" i="4"/>
  <c r="BP242" i="4"/>
  <c r="BR242" i="4"/>
  <c r="BT242" i="4"/>
  <c r="BV242" i="4"/>
  <c r="BX242" i="4"/>
  <c r="BZ242" i="4"/>
  <c r="CB242" i="4"/>
  <c r="CD242" i="4"/>
  <c r="CF242" i="4"/>
  <c r="CH242" i="4"/>
  <c r="CJ242" i="4"/>
  <c r="CL242" i="4"/>
  <c r="CN242" i="4"/>
  <c r="CP242" i="4"/>
  <c r="CR242" i="4"/>
  <c r="CT242" i="4"/>
  <c r="CV242" i="4"/>
  <c r="CX242" i="4"/>
  <c r="DA242" i="4"/>
  <c r="DF242" i="4"/>
  <c r="DN242" i="4"/>
  <c r="BK242" i="4"/>
  <c r="BM242" i="4"/>
  <c r="BO242" i="4"/>
  <c r="BQ242" i="4"/>
  <c r="BS242" i="4"/>
  <c r="BU242" i="4"/>
  <c r="BW242" i="4"/>
  <c r="BY242" i="4"/>
  <c r="CA242" i="4"/>
  <c r="CC242" i="4"/>
  <c r="CE242" i="4"/>
  <c r="CG242" i="4"/>
  <c r="CI242" i="4"/>
  <c r="CK242" i="4"/>
  <c r="CM242" i="4"/>
  <c r="CO242" i="4"/>
  <c r="CQ242" i="4"/>
  <c r="CS242" i="4"/>
  <c r="CU242" i="4"/>
  <c r="CW242" i="4"/>
  <c r="CY242" i="4"/>
  <c r="DE242" i="4"/>
  <c r="DI242" i="4"/>
  <c r="BJ241" i="4"/>
  <c r="BL243" i="4"/>
  <c r="BN243" i="4"/>
  <c r="BP243" i="4"/>
  <c r="BR243" i="4"/>
  <c r="BT243" i="4"/>
  <c r="BV243" i="4"/>
  <c r="BX243" i="4"/>
  <c r="BZ243" i="4"/>
  <c r="CB243" i="4"/>
  <c r="CD243" i="4"/>
  <c r="CF243" i="4"/>
  <c r="CH243" i="4"/>
  <c r="CJ243" i="4"/>
  <c r="CL243" i="4"/>
  <c r="CN243" i="4"/>
  <c r="CP243" i="4"/>
  <c r="CR243" i="4"/>
  <c r="CT243" i="4"/>
  <c r="CV243" i="4"/>
  <c r="CX243" i="4"/>
  <c r="DA243" i="4"/>
  <c r="DF243" i="4"/>
  <c r="DN243" i="4"/>
  <c r="BK243" i="4"/>
  <c r="BM243" i="4"/>
  <c r="BO243" i="4"/>
  <c r="BQ243" i="4"/>
  <c r="BS243" i="4"/>
  <c r="BU243" i="4"/>
  <c r="BW243" i="4"/>
  <c r="BY243" i="4"/>
  <c r="CA243" i="4"/>
  <c r="CC243" i="4"/>
  <c r="CE243" i="4"/>
  <c r="CG243" i="4"/>
  <c r="CI243" i="4"/>
  <c r="CK243" i="4"/>
  <c r="CM243" i="4"/>
  <c r="CO243" i="4"/>
  <c r="CQ243" i="4"/>
  <c r="CS243" i="4"/>
  <c r="CU243" i="4"/>
  <c r="CW243" i="4"/>
  <c r="CY243" i="4"/>
  <c r="DE243" i="4"/>
  <c r="DI243" i="4"/>
  <c r="BK241" i="4"/>
  <c r="BM241" i="4"/>
  <c r="BO241" i="4"/>
  <c r="BQ241" i="4"/>
  <c r="BS241" i="4"/>
  <c r="BU241" i="4"/>
  <c r="BW241" i="4"/>
  <c r="BY241" i="4"/>
  <c r="CA241" i="4"/>
  <c r="CC241" i="4"/>
  <c r="CE241" i="4"/>
  <c r="CG241" i="4"/>
  <c r="CI241" i="4"/>
  <c r="CK241" i="4"/>
  <c r="CM241" i="4"/>
  <c r="CO241" i="4"/>
  <c r="CQ241" i="4"/>
  <c r="CS241" i="4"/>
  <c r="CU241" i="4"/>
  <c r="CW241" i="4"/>
  <c r="CY241" i="4"/>
  <c r="DE241" i="4"/>
  <c r="DI241" i="4"/>
  <c r="BJ243" i="4"/>
  <c r="BL241" i="4"/>
  <c r="BN241" i="4"/>
  <c r="BP241" i="4"/>
  <c r="BR241" i="4"/>
  <c r="BT241" i="4"/>
  <c r="BV241" i="4"/>
  <c r="BX241" i="4"/>
  <c r="BZ241" i="4"/>
  <c r="CB241" i="4"/>
  <c r="CD241" i="4"/>
  <c r="CF241" i="4"/>
  <c r="CH241" i="4"/>
  <c r="CJ241" i="4"/>
  <c r="CL241" i="4"/>
  <c r="CN241" i="4"/>
  <c r="CP241" i="4"/>
  <c r="CR241" i="4"/>
  <c r="CT241" i="4"/>
  <c r="CV241" i="4"/>
  <c r="CX241" i="4"/>
  <c r="DA241" i="4"/>
  <c r="DF241" i="4"/>
  <c r="DN241" i="4"/>
  <c r="BK225" i="4"/>
  <c r="BM225" i="4"/>
  <c r="BO225" i="4"/>
  <c r="BQ225" i="4"/>
  <c r="BS225" i="4"/>
  <c r="BU225" i="4"/>
  <c r="BW225" i="4"/>
  <c r="BY225" i="4"/>
  <c r="CA225" i="4"/>
  <c r="CC225" i="4"/>
  <c r="CE225" i="4"/>
  <c r="CG225" i="4"/>
  <c r="CI225" i="4"/>
  <c r="CK225" i="4"/>
  <c r="CM225" i="4"/>
  <c r="CO225" i="4"/>
  <c r="CQ225" i="4"/>
  <c r="CS225" i="4"/>
  <c r="CU225" i="4"/>
  <c r="CW225" i="4"/>
  <c r="CY225" i="4"/>
  <c r="DE225" i="4"/>
  <c r="DI225" i="4"/>
  <c r="BL225" i="4"/>
  <c r="BN225" i="4"/>
  <c r="BP225" i="4"/>
  <c r="BR225" i="4"/>
  <c r="BT225" i="4"/>
  <c r="BV225" i="4"/>
  <c r="BX225" i="4"/>
  <c r="BZ225" i="4"/>
  <c r="CB225" i="4"/>
  <c r="CD225" i="4"/>
  <c r="CF225" i="4"/>
  <c r="CH225" i="4"/>
  <c r="CJ225" i="4"/>
  <c r="CL225" i="4"/>
  <c r="CN225" i="4"/>
  <c r="CP225" i="4"/>
  <c r="CR225" i="4"/>
  <c r="CT225" i="4"/>
  <c r="CV225" i="4"/>
  <c r="CX225" i="4"/>
  <c r="DA225" i="4"/>
  <c r="DF225" i="4"/>
  <c r="DN225" i="4"/>
  <c r="BJ227" i="4"/>
  <c r="BK207" i="4"/>
  <c r="BM207" i="4"/>
  <c r="BO207" i="4"/>
  <c r="BQ207" i="4"/>
  <c r="BS207" i="4"/>
  <c r="BU207" i="4"/>
  <c r="BW207" i="4"/>
  <c r="BY207" i="4"/>
  <c r="CA207" i="4"/>
  <c r="CC207" i="4"/>
  <c r="CE207" i="4"/>
  <c r="CG207" i="4"/>
  <c r="CI207" i="4"/>
  <c r="CK207" i="4"/>
  <c r="CM207" i="4"/>
  <c r="CO207" i="4"/>
  <c r="CQ207" i="4"/>
  <c r="CS207" i="4"/>
  <c r="CU207" i="4"/>
  <c r="CW207" i="4"/>
  <c r="CY207" i="4"/>
  <c r="DE207" i="4"/>
  <c r="DI207" i="4"/>
  <c r="BL207" i="4"/>
  <c r="BN207" i="4"/>
  <c r="BP207" i="4"/>
  <c r="BR207" i="4"/>
  <c r="BT207" i="4"/>
  <c r="BV207" i="4"/>
  <c r="BX207" i="4"/>
  <c r="BZ207" i="4"/>
  <c r="CB207" i="4"/>
  <c r="CD207" i="4"/>
  <c r="CF207" i="4"/>
  <c r="CH207" i="4"/>
  <c r="CJ207" i="4"/>
  <c r="CL207" i="4"/>
  <c r="CN207" i="4"/>
  <c r="CP207" i="4"/>
  <c r="CR207" i="4"/>
  <c r="CT207" i="4"/>
  <c r="CV207" i="4"/>
  <c r="CX207" i="4"/>
  <c r="DA207" i="4"/>
  <c r="DF207" i="4"/>
  <c r="DN207" i="4"/>
  <c r="BJ209" i="4"/>
  <c r="BK189" i="4"/>
  <c r="BM189" i="4"/>
  <c r="BO189" i="4"/>
  <c r="BQ189" i="4"/>
  <c r="BS189" i="4"/>
  <c r="BU189" i="4"/>
  <c r="BW189" i="4"/>
  <c r="BY189" i="4"/>
  <c r="CA189" i="4"/>
  <c r="CC189" i="4"/>
  <c r="CE189" i="4"/>
  <c r="CG189" i="4"/>
  <c r="CI189" i="4"/>
  <c r="CK189" i="4"/>
  <c r="CM189" i="4"/>
  <c r="CO189" i="4"/>
  <c r="CQ189" i="4"/>
  <c r="CS189" i="4"/>
  <c r="CU189" i="4"/>
  <c r="CW189" i="4"/>
  <c r="CY189" i="4"/>
  <c r="DE189" i="4"/>
  <c r="DI189" i="4"/>
  <c r="BL189" i="4"/>
  <c r="BN189" i="4"/>
  <c r="BP189" i="4"/>
  <c r="BR189" i="4"/>
  <c r="BT189" i="4"/>
  <c r="BV189" i="4"/>
  <c r="BX189" i="4"/>
  <c r="BZ189" i="4"/>
  <c r="CB189" i="4"/>
  <c r="CD189" i="4"/>
  <c r="CF189" i="4"/>
  <c r="CH189" i="4"/>
  <c r="CJ189" i="4"/>
  <c r="CL189" i="4"/>
  <c r="CN189" i="4"/>
  <c r="CP189" i="4"/>
  <c r="CR189" i="4"/>
  <c r="CT189" i="4"/>
  <c r="CV189" i="4"/>
  <c r="CX189" i="4"/>
  <c r="DA189" i="4"/>
  <c r="DF189" i="4"/>
  <c r="DN189" i="4"/>
  <c r="BJ191" i="4"/>
  <c r="BK173" i="4"/>
  <c r="BM173" i="4"/>
  <c r="BO173" i="4"/>
  <c r="BQ173" i="4"/>
  <c r="BS173" i="4"/>
  <c r="BU173" i="4"/>
  <c r="BW173" i="4"/>
  <c r="BY173" i="4"/>
  <c r="CA173" i="4"/>
  <c r="CC173" i="4"/>
  <c r="CE173" i="4"/>
  <c r="CG173" i="4"/>
  <c r="CI173" i="4"/>
  <c r="CK173" i="4"/>
  <c r="CM173" i="4"/>
  <c r="CO173" i="4"/>
  <c r="CQ173" i="4"/>
  <c r="CS173" i="4"/>
  <c r="CU173" i="4"/>
  <c r="CW173" i="4"/>
  <c r="CY173" i="4"/>
  <c r="DE173" i="4"/>
  <c r="DI173" i="4"/>
  <c r="BL173" i="4"/>
  <c r="BN173" i="4"/>
  <c r="BP173" i="4"/>
  <c r="BR173" i="4"/>
  <c r="BT173" i="4"/>
  <c r="BV173" i="4"/>
  <c r="BX173" i="4"/>
  <c r="BZ173" i="4"/>
  <c r="CB173" i="4"/>
  <c r="CD173" i="4"/>
  <c r="CF173" i="4"/>
  <c r="CH173" i="4"/>
  <c r="CJ173" i="4"/>
  <c r="CL173" i="4"/>
  <c r="CN173" i="4"/>
  <c r="CP173" i="4"/>
  <c r="CR173" i="4"/>
  <c r="CT173" i="4"/>
  <c r="CV173" i="4"/>
  <c r="CX173" i="4"/>
  <c r="DA173" i="4"/>
  <c r="DF173" i="4"/>
  <c r="DN173" i="4"/>
  <c r="BJ175" i="4"/>
  <c r="BK157" i="4"/>
  <c r="BM157" i="4"/>
  <c r="BO157" i="4"/>
  <c r="BQ157" i="4"/>
  <c r="BS157" i="4"/>
  <c r="BU157" i="4"/>
  <c r="BW157" i="4"/>
  <c r="BY157" i="4"/>
  <c r="CA157" i="4"/>
  <c r="CC157" i="4"/>
  <c r="CE157" i="4"/>
  <c r="CG157" i="4"/>
  <c r="CI157" i="4"/>
  <c r="CK157" i="4"/>
  <c r="CM157" i="4"/>
  <c r="CO157" i="4"/>
  <c r="CQ157" i="4"/>
  <c r="CS157" i="4"/>
  <c r="CU157" i="4"/>
  <c r="CW157" i="4"/>
  <c r="CY157" i="4"/>
  <c r="DE157" i="4"/>
  <c r="DI157" i="4"/>
  <c r="BL157" i="4"/>
  <c r="BN157" i="4"/>
  <c r="BP157" i="4"/>
  <c r="BR157" i="4"/>
  <c r="BT157" i="4"/>
  <c r="BV157" i="4"/>
  <c r="BX157" i="4"/>
  <c r="BZ157" i="4"/>
  <c r="CB157" i="4"/>
  <c r="CD157" i="4"/>
  <c r="CF157" i="4"/>
  <c r="CH157" i="4"/>
  <c r="CJ157" i="4"/>
  <c r="CL157" i="4"/>
  <c r="CN157" i="4"/>
  <c r="CP157" i="4"/>
  <c r="CR157" i="4"/>
  <c r="CT157" i="4"/>
  <c r="CV157" i="4"/>
  <c r="CX157" i="4"/>
  <c r="DA157" i="4"/>
  <c r="DF157" i="4"/>
  <c r="DN157" i="4"/>
  <c r="BJ159" i="4"/>
  <c r="BK139" i="4"/>
  <c r="BM139" i="4"/>
  <c r="BO139" i="4"/>
  <c r="BQ139" i="4"/>
  <c r="BS139" i="4"/>
  <c r="BU139" i="4"/>
  <c r="BW139" i="4"/>
  <c r="BY139" i="4"/>
  <c r="CA139" i="4"/>
  <c r="CC139" i="4"/>
  <c r="CE139" i="4"/>
  <c r="CG139" i="4"/>
  <c r="CI139" i="4"/>
  <c r="CK139" i="4"/>
  <c r="CM139" i="4"/>
  <c r="CO139" i="4"/>
  <c r="CQ139" i="4"/>
  <c r="CS139" i="4"/>
  <c r="CU139" i="4"/>
  <c r="CW139" i="4"/>
  <c r="CY139" i="4"/>
  <c r="DE139" i="4"/>
  <c r="DI139" i="4"/>
  <c r="BL139" i="4"/>
  <c r="BN139" i="4"/>
  <c r="BP139" i="4"/>
  <c r="BR139" i="4"/>
  <c r="BT139" i="4"/>
  <c r="BV139" i="4"/>
  <c r="BX139" i="4"/>
  <c r="BZ139" i="4"/>
  <c r="CB139" i="4"/>
  <c r="CD139" i="4"/>
  <c r="CF139" i="4"/>
  <c r="CH139" i="4"/>
  <c r="CJ139" i="4"/>
  <c r="CL139" i="4"/>
  <c r="CN139" i="4"/>
  <c r="CP139" i="4"/>
  <c r="CR139" i="4"/>
  <c r="CT139" i="4"/>
  <c r="CV139" i="4"/>
  <c r="CX139" i="4"/>
  <c r="DA139" i="4"/>
  <c r="DF139" i="4"/>
  <c r="DN139" i="4"/>
  <c r="BJ141" i="4"/>
  <c r="BK123" i="4"/>
  <c r="BM123" i="4"/>
  <c r="BO123" i="4"/>
  <c r="BQ123" i="4"/>
  <c r="BS123" i="4"/>
  <c r="BU123" i="4"/>
  <c r="BW123" i="4"/>
  <c r="BY123" i="4"/>
  <c r="CA123" i="4"/>
  <c r="CC123" i="4"/>
  <c r="CE123" i="4"/>
  <c r="CG123" i="4"/>
  <c r="CI123" i="4"/>
  <c r="CK123" i="4"/>
  <c r="CM123" i="4"/>
  <c r="CO123" i="4"/>
  <c r="CQ123" i="4"/>
  <c r="CS123" i="4"/>
  <c r="CU123" i="4"/>
  <c r="CW123" i="4"/>
  <c r="CY123" i="4"/>
  <c r="DE123" i="4"/>
  <c r="DI123" i="4"/>
  <c r="BL123" i="4"/>
  <c r="BN123" i="4"/>
  <c r="BP123" i="4"/>
  <c r="BR123" i="4"/>
  <c r="BT123" i="4"/>
  <c r="BV123" i="4"/>
  <c r="BX123" i="4"/>
  <c r="BZ123" i="4"/>
  <c r="CB123" i="4"/>
  <c r="CD123" i="4"/>
  <c r="CF123" i="4"/>
  <c r="CH123" i="4"/>
  <c r="CJ123" i="4"/>
  <c r="CL123" i="4"/>
  <c r="CN123" i="4"/>
  <c r="CP123" i="4"/>
  <c r="CR123" i="4"/>
  <c r="CT123" i="4"/>
  <c r="CV123" i="4"/>
  <c r="CX123" i="4"/>
  <c r="DA123" i="4"/>
  <c r="DF123" i="4"/>
  <c r="DN123" i="4"/>
  <c r="BJ125" i="4"/>
  <c r="BL105" i="4"/>
  <c r="BN105" i="4"/>
  <c r="BP105" i="4"/>
  <c r="BR105" i="4"/>
  <c r="BT105" i="4"/>
  <c r="BV105" i="4"/>
  <c r="BX105" i="4"/>
  <c r="BZ105" i="4"/>
  <c r="CB105" i="4"/>
  <c r="CD105" i="4"/>
  <c r="CF105" i="4"/>
  <c r="CH105" i="4"/>
  <c r="CJ105" i="4"/>
  <c r="CL105" i="4"/>
  <c r="CN105" i="4"/>
  <c r="CP105" i="4"/>
  <c r="CR105" i="4"/>
  <c r="CT105" i="4"/>
  <c r="CV105" i="4"/>
  <c r="CX105" i="4"/>
  <c r="DA105" i="4"/>
  <c r="DF105" i="4"/>
  <c r="DN105" i="4"/>
  <c r="BK105" i="4"/>
  <c r="BM105" i="4"/>
  <c r="BO105" i="4"/>
  <c r="BQ105" i="4"/>
  <c r="BS105" i="4"/>
  <c r="BU105" i="4"/>
  <c r="BW105" i="4"/>
  <c r="BY105" i="4"/>
  <c r="CA105" i="4"/>
  <c r="CC105" i="4"/>
  <c r="CE105" i="4"/>
  <c r="CG105" i="4"/>
  <c r="CI105" i="4"/>
  <c r="CK105" i="4"/>
  <c r="CM105" i="4"/>
  <c r="CO105" i="4"/>
  <c r="CQ105" i="4"/>
  <c r="CS105" i="4"/>
  <c r="CU105" i="4"/>
  <c r="CW105" i="4"/>
  <c r="CY105" i="4"/>
  <c r="DE105" i="4"/>
  <c r="DI105" i="4"/>
  <c r="BJ107" i="4"/>
  <c r="BL89" i="4"/>
  <c r="BN89" i="4"/>
  <c r="BP89" i="4"/>
  <c r="BR89" i="4"/>
  <c r="BT89" i="4"/>
  <c r="BV89" i="4"/>
  <c r="BX89" i="4"/>
  <c r="BZ89" i="4"/>
  <c r="CB89" i="4"/>
  <c r="CD89" i="4"/>
  <c r="CF89" i="4"/>
  <c r="CH89" i="4"/>
  <c r="CJ89" i="4"/>
  <c r="CL89" i="4"/>
  <c r="CN89" i="4"/>
  <c r="CP89" i="4"/>
  <c r="CR89" i="4"/>
  <c r="CT89" i="4"/>
  <c r="CV89" i="4"/>
  <c r="CX89" i="4"/>
  <c r="DA89" i="4"/>
  <c r="DF89" i="4"/>
  <c r="DN89" i="4"/>
  <c r="BK89" i="4"/>
  <c r="BM89" i="4"/>
  <c r="BO89" i="4"/>
  <c r="BQ89" i="4"/>
  <c r="BS89" i="4"/>
  <c r="BU89" i="4"/>
  <c r="BW89" i="4"/>
  <c r="BY89" i="4"/>
  <c r="CA89" i="4"/>
  <c r="CC89" i="4"/>
  <c r="CE89" i="4"/>
  <c r="CG89" i="4"/>
  <c r="CI89" i="4"/>
  <c r="CK89" i="4"/>
  <c r="CM89" i="4"/>
  <c r="CO89" i="4"/>
  <c r="CQ89" i="4"/>
  <c r="CS89" i="4"/>
  <c r="CU89" i="4"/>
  <c r="CW89" i="4"/>
  <c r="CY89" i="4"/>
  <c r="DE89" i="4"/>
  <c r="DI89" i="4"/>
  <c r="BJ91" i="4"/>
  <c r="BL73" i="4"/>
  <c r="BN73" i="4"/>
  <c r="BP73" i="4"/>
  <c r="BR73" i="4"/>
  <c r="BT73" i="4"/>
  <c r="BV73" i="4"/>
  <c r="BX73" i="4"/>
  <c r="BZ73" i="4"/>
  <c r="CB73" i="4"/>
  <c r="CD73" i="4"/>
  <c r="CF73" i="4"/>
  <c r="CH73" i="4"/>
  <c r="CJ73" i="4"/>
  <c r="CL73" i="4"/>
  <c r="CN73" i="4"/>
  <c r="CP73" i="4"/>
  <c r="CR73" i="4"/>
  <c r="CT73" i="4"/>
  <c r="CV73" i="4"/>
  <c r="CX73" i="4"/>
  <c r="DA73" i="4"/>
  <c r="DF73" i="4"/>
  <c r="DN73" i="4"/>
  <c r="BK73" i="4"/>
  <c r="BM73" i="4"/>
  <c r="BO73" i="4"/>
  <c r="BQ73" i="4"/>
  <c r="BS73" i="4"/>
  <c r="BU73" i="4"/>
  <c r="BW73" i="4"/>
  <c r="BY73" i="4"/>
  <c r="CA73" i="4"/>
  <c r="CC73" i="4"/>
  <c r="CE73" i="4"/>
  <c r="CG73" i="4"/>
  <c r="CI73" i="4"/>
  <c r="CK73" i="4"/>
  <c r="CM73" i="4"/>
  <c r="CO73" i="4"/>
  <c r="CQ73" i="4"/>
  <c r="CS73" i="4"/>
  <c r="CU73" i="4"/>
  <c r="CW73" i="4"/>
  <c r="CY73" i="4"/>
  <c r="DE73" i="4"/>
  <c r="DI73" i="4"/>
  <c r="BJ75" i="4"/>
  <c r="BL55" i="4"/>
  <c r="BN55" i="4"/>
  <c r="BP55" i="4"/>
  <c r="BR55" i="4"/>
  <c r="BT55" i="4"/>
  <c r="BV55" i="4"/>
  <c r="BX55" i="4"/>
  <c r="BZ55" i="4"/>
  <c r="CB55" i="4"/>
  <c r="CD55" i="4"/>
  <c r="CF55" i="4"/>
  <c r="CH55" i="4"/>
  <c r="CJ55" i="4"/>
  <c r="CL55" i="4"/>
  <c r="CN55" i="4"/>
  <c r="CP55" i="4"/>
  <c r="CR55" i="4"/>
  <c r="CT55" i="4"/>
  <c r="CV55" i="4"/>
  <c r="CX55" i="4"/>
  <c r="DA55" i="4"/>
  <c r="DF55" i="4"/>
  <c r="DN55" i="4"/>
  <c r="BK55" i="4"/>
  <c r="BM55" i="4"/>
  <c r="BO55" i="4"/>
  <c r="BQ55" i="4"/>
  <c r="BS55" i="4"/>
  <c r="BU55" i="4"/>
  <c r="BW55" i="4"/>
  <c r="BY55" i="4"/>
  <c r="CA55" i="4"/>
  <c r="CC55" i="4"/>
  <c r="CE55" i="4"/>
  <c r="CG55" i="4"/>
  <c r="CI55" i="4"/>
  <c r="CK55" i="4"/>
  <c r="CM55" i="4"/>
  <c r="CO55" i="4"/>
  <c r="CQ55" i="4"/>
  <c r="CS55" i="4"/>
  <c r="CU55" i="4"/>
  <c r="CW55" i="4"/>
  <c r="CY55" i="4"/>
  <c r="DE55" i="4"/>
  <c r="DI55" i="4"/>
  <c r="BJ57" i="4"/>
  <c r="BK37" i="4"/>
  <c r="BM37" i="4"/>
  <c r="BO37" i="4"/>
  <c r="BQ37" i="4"/>
  <c r="BS37" i="4"/>
  <c r="BU37" i="4"/>
  <c r="BW37" i="4"/>
  <c r="BY37" i="4"/>
  <c r="CA37" i="4"/>
  <c r="BL37" i="4"/>
  <c r="BN37" i="4"/>
  <c r="BP37" i="4"/>
  <c r="BR37" i="4"/>
  <c r="BT37" i="4"/>
  <c r="BV37" i="4"/>
  <c r="BX37" i="4"/>
  <c r="BZ37" i="4"/>
  <c r="CB37" i="4"/>
  <c r="CD37" i="4"/>
  <c r="CF37" i="4"/>
  <c r="CH37" i="4"/>
  <c r="CJ37" i="4"/>
  <c r="CL37" i="4"/>
  <c r="CN37" i="4"/>
  <c r="CP37" i="4"/>
  <c r="CR37" i="4"/>
  <c r="CC37" i="4"/>
  <c r="CG37" i="4"/>
  <c r="CK37" i="4"/>
  <c r="CO37" i="4"/>
  <c r="CS37" i="4"/>
  <c r="CU37" i="4"/>
  <c r="CW37" i="4"/>
  <c r="CY37" i="4"/>
  <c r="DE37" i="4"/>
  <c r="DI37" i="4"/>
  <c r="CE37" i="4"/>
  <c r="CI37" i="4"/>
  <c r="CM37" i="4"/>
  <c r="CQ37" i="4"/>
  <c r="CT37" i="4"/>
  <c r="CV37" i="4"/>
  <c r="CX37" i="4"/>
  <c r="DA37" i="4"/>
  <c r="DF37" i="4"/>
  <c r="DN37" i="4"/>
  <c r="BJ39" i="4"/>
  <c r="BK21" i="4"/>
  <c r="BM21" i="4"/>
  <c r="BO21" i="4"/>
  <c r="BQ21" i="4"/>
  <c r="BS21" i="4"/>
  <c r="BU21" i="4"/>
  <c r="BW21" i="4"/>
  <c r="BY21" i="4"/>
  <c r="CA21" i="4"/>
  <c r="CC21" i="4"/>
  <c r="CE21" i="4"/>
  <c r="CG21" i="4"/>
  <c r="CI21" i="4"/>
  <c r="CK21" i="4"/>
  <c r="CM21" i="4"/>
  <c r="CO21" i="4"/>
  <c r="CQ21" i="4"/>
  <c r="CS21" i="4"/>
  <c r="CU21" i="4"/>
  <c r="CW21" i="4"/>
  <c r="CY21" i="4"/>
  <c r="DE21" i="4"/>
  <c r="DI21" i="4"/>
  <c r="BL21" i="4"/>
  <c r="BN21" i="4"/>
  <c r="BP21" i="4"/>
  <c r="BR21" i="4"/>
  <c r="BT21" i="4"/>
  <c r="BV21" i="4"/>
  <c r="BX21" i="4"/>
  <c r="BZ21" i="4"/>
  <c r="CB21" i="4"/>
  <c r="CD21" i="4"/>
  <c r="CF21" i="4"/>
  <c r="CH21" i="4"/>
  <c r="CJ21" i="4"/>
  <c r="CL21" i="4"/>
  <c r="CN21" i="4"/>
  <c r="CP21" i="4"/>
  <c r="CR21" i="4"/>
  <c r="CT21" i="4"/>
  <c r="CV21" i="4"/>
  <c r="CX21" i="4"/>
  <c r="DA21" i="4"/>
  <c r="DF21" i="4"/>
  <c r="DN21" i="4"/>
  <c r="BJ23" i="4"/>
  <c r="BL237" i="4"/>
  <c r="BN237" i="4"/>
  <c r="BP237" i="4"/>
  <c r="BR237" i="4"/>
  <c r="BT237" i="4"/>
  <c r="BV237" i="4"/>
  <c r="BX237" i="4"/>
  <c r="BZ237" i="4"/>
  <c r="CB237" i="4"/>
  <c r="CD237" i="4"/>
  <c r="CF237" i="4"/>
  <c r="CH237" i="4"/>
  <c r="CJ237" i="4"/>
  <c r="CL237" i="4"/>
  <c r="CN237" i="4"/>
  <c r="CP237" i="4"/>
  <c r="CR237" i="4"/>
  <c r="CT237" i="4"/>
  <c r="CV237" i="4"/>
  <c r="CX237" i="4"/>
  <c r="DA237" i="4"/>
  <c r="DF237" i="4"/>
  <c r="DN237" i="4"/>
  <c r="BK237" i="4"/>
  <c r="BM237" i="4"/>
  <c r="BO237" i="4"/>
  <c r="BQ237" i="4"/>
  <c r="BS237" i="4"/>
  <c r="BU237" i="4"/>
  <c r="BW237" i="4"/>
  <c r="BY237" i="4"/>
  <c r="CA237" i="4"/>
  <c r="CC237" i="4"/>
  <c r="CE237" i="4"/>
  <c r="CG237" i="4"/>
  <c r="CI237" i="4"/>
  <c r="CK237" i="4"/>
  <c r="CM237" i="4"/>
  <c r="CO237" i="4"/>
  <c r="CQ237" i="4"/>
  <c r="CS237" i="4"/>
  <c r="CU237" i="4"/>
  <c r="CW237" i="4"/>
  <c r="CY237" i="4"/>
  <c r="DE237" i="4"/>
  <c r="DI237" i="4"/>
  <c r="BJ239" i="4"/>
  <c r="BK223" i="4"/>
  <c r="BM223" i="4"/>
  <c r="BO223" i="4"/>
  <c r="BQ223" i="4"/>
  <c r="BS223" i="4"/>
  <c r="BU223" i="4"/>
  <c r="BW223" i="4"/>
  <c r="BY223" i="4"/>
  <c r="CA223" i="4"/>
  <c r="CC223" i="4"/>
  <c r="CE223" i="4"/>
  <c r="CG223" i="4"/>
  <c r="CI223" i="4"/>
  <c r="CK223" i="4"/>
  <c r="CM223" i="4"/>
  <c r="CO223" i="4"/>
  <c r="CQ223" i="4"/>
  <c r="CS223" i="4"/>
  <c r="CU223" i="4"/>
  <c r="CW223" i="4"/>
  <c r="CY223" i="4"/>
  <c r="DE223" i="4"/>
  <c r="DI223" i="4"/>
  <c r="BL223" i="4"/>
  <c r="BN223" i="4"/>
  <c r="BP223" i="4"/>
  <c r="BR223" i="4"/>
  <c r="BT223" i="4"/>
  <c r="BV223" i="4"/>
  <c r="BX223" i="4"/>
  <c r="BZ223" i="4"/>
  <c r="CB223" i="4"/>
  <c r="CD223" i="4"/>
  <c r="CF223" i="4"/>
  <c r="CH223" i="4"/>
  <c r="CJ223" i="4"/>
  <c r="CL223" i="4"/>
  <c r="CN223" i="4"/>
  <c r="CP223" i="4"/>
  <c r="CR223" i="4"/>
  <c r="CT223" i="4"/>
  <c r="CV223" i="4"/>
  <c r="CX223" i="4"/>
  <c r="DA223" i="4"/>
  <c r="DF223" i="4"/>
  <c r="DN223" i="4"/>
  <c r="BJ225" i="4"/>
  <c r="BK209" i="4"/>
  <c r="BM209" i="4"/>
  <c r="BO209" i="4"/>
  <c r="BQ209" i="4"/>
  <c r="BS209" i="4"/>
  <c r="BU209" i="4"/>
  <c r="BW209" i="4"/>
  <c r="BY209" i="4"/>
  <c r="CA209" i="4"/>
  <c r="CC209" i="4"/>
  <c r="CE209" i="4"/>
  <c r="CG209" i="4"/>
  <c r="CI209" i="4"/>
  <c r="CK209" i="4"/>
  <c r="CM209" i="4"/>
  <c r="CO209" i="4"/>
  <c r="CQ209" i="4"/>
  <c r="CS209" i="4"/>
  <c r="CU209" i="4"/>
  <c r="CW209" i="4"/>
  <c r="CY209" i="4"/>
  <c r="DE209" i="4"/>
  <c r="DI209" i="4"/>
  <c r="BL209" i="4"/>
  <c r="BN209" i="4"/>
  <c r="BP209" i="4"/>
  <c r="BR209" i="4"/>
  <c r="BT209" i="4"/>
  <c r="BV209" i="4"/>
  <c r="BX209" i="4"/>
  <c r="BZ209" i="4"/>
  <c r="CB209" i="4"/>
  <c r="CD209" i="4"/>
  <c r="CF209" i="4"/>
  <c r="CH209" i="4"/>
  <c r="CJ209" i="4"/>
  <c r="CL209" i="4"/>
  <c r="CN209" i="4"/>
  <c r="CP209" i="4"/>
  <c r="CR209" i="4"/>
  <c r="CT209" i="4"/>
  <c r="CV209" i="4"/>
  <c r="CX209" i="4"/>
  <c r="DA209" i="4"/>
  <c r="DF209" i="4"/>
  <c r="DN209" i="4"/>
  <c r="BJ211" i="4"/>
  <c r="BK193" i="4"/>
  <c r="BM193" i="4"/>
  <c r="BO193" i="4"/>
  <c r="BQ193" i="4"/>
  <c r="BS193" i="4"/>
  <c r="BU193" i="4"/>
  <c r="BW193" i="4"/>
  <c r="BY193" i="4"/>
  <c r="CA193" i="4"/>
  <c r="CC193" i="4"/>
  <c r="CE193" i="4"/>
  <c r="CG193" i="4"/>
  <c r="CI193" i="4"/>
  <c r="CK193" i="4"/>
  <c r="CM193" i="4"/>
  <c r="CO193" i="4"/>
  <c r="CQ193" i="4"/>
  <c r="CS193" i="4"/>
  <c r="CU193" i="4"/>
  <c r="CW193" i="4"/>
  <c r="CY193" i="4"/>
  <c r="DE193" i="4"/>
  <c r="DI193" i="4"/>
  <c r="BL193" i="4"/>
  <c r="BN193" i="4"/>
  <c r="BP193" i="4"/>
  <c r="BR193" i="4"/>
  <c r="BT193" i="4"/>
  <c r="BV193" i="4"/>
  <c r="BX193" i="4"/>
  <c r="BZ193" i="4"/>
  <c r="CB193" i="4"/>
  <c r="CD193" i="4"/>
  <c r="CF193" i="4"/>
  <c r="CH193" i="4"/>
  <c r="CJ193" i="4"/>
  <c r="CL193" i="4"/>
  <c r="CN193" i="4"/>
  <c r="CP193" i="4"/>
  <c r="CR193" i="4"/>
  <c r="CT193" i="4"/>
  <c r="CV193" i="4"/>
  <c r="CX193" i="4"/>
  <c r="DA193" i="4"/>
  <c r="DF193" i="4"/>
  <c r="DN193" i="4"/>
  <c r="BJ195" i="4"/>
  <c r="BK179" i="4"/>
  <c r="BM179" i="4"/>
  <c r="BO179" i="4"/>
  <c r="BQ179" i="4"/>
  <c r="BS179" i="4"/>
  <c r="BU179" i="4"/>
  <c r="BW179" i="4"/>
  <c r="BY179" i="4"/>
  <c r="CA179" i="4"/>
  <c r="CC179" i="4"/>
  <c r="CE179" i="4"/>
  <c r="CG179" i="4"/>
  <c r="CI179" i="4"/>
  <c r="CK179" i="4"/>
  <c r="CM179" i="4"/>
  <c r="CO179" i="4"/>
  <c r="CQ179" i="4"/>
  <c r="CS179" i="4"/>
  <c r="CU179" i="4"/>
  <c r="CW179" i="4"/>
  <c r="CY179" i="4"/>
  <c r="DE179" i="4"/>
  <c r="DI179" i="4"/>
  <c r="BL179" i="4"/>
  <c r="BN179" i="4"/>
  <c r="BP179" i="4"/>
  <c r="BR179" i="4"/>
  <c r="BT179" i="4"/>
  <c r="BV179" i="4"/>
  <c r="BX179" i="4"/>
  <c r="BZ179" i="4"/>
  <c r="CB179" i="4"/>
  <c r="CD179" i="4"/>
  <c r="CF179" i="4"/>
  <c r="CH179" i="4"/>
  <c r="CJ179" i="4"/>
  <c r="CL179" i="4"/>
  <c r="CN179" i="4"/>
  <c r="CP179" i="4"/>
  <c r="CR179" i="4"/>
  <c r="CT179" i="4"/>
  <c r="CV179" i="4"/>
  <c r="CX179" i="4"/>
  <c r="DA179" i="4"/>
  <c r="DF179" i="4"/>
  <c r="DN179" i="4"/>
  <c r="BJ181" i="4"/>
  <c r="BK163" i="4"/>
  <c r="BM163" i="4"/>
  <c r="BO163" i="4"/>
  <c r="BQ163" i="4"/>
  <c r="BS163" i="4"/>
  <c r="BU163" i="4"/>
  <c r="BW163" i="4"/>
  <c r="BY163" i="4"/>
  <c r="CA163" i="4"/>
  <c r="CC163" i="4"/>
  <c r="CE163" i="4"/>
  <c r="CG163" i="4"/>
  <c r="CI163" i="4"/>
  <c r="CK163" i="4"/>
  <c r="CM163" i="4"/>
  <c r="CO163" i="4"/>
  <c r="CQ163" i="4"/>
  <c r="CS163" i="4"/>
  <c r="CU163" i="4"/>
  <c r="CW163" i="4"/>
  <c r="CY163" i="4"/>
  <c r="DE163" i="4"/>
  <c r="DI163" i="4"/>
  <c r="BL163" i="4"/>
  <c r="BN163" i="4"/>
  <c r="BP163" i="4"/>
  <c r="BR163" i="4"/>
  <c r="BT163" i="4"/>
  <c r="BV163" i="4"/>
  <c r="BX163" i="4"/>
  <c r="BZ163" i="4"/>
  <c r="CB163" i="4"/>
  <c r="CD163" i="4"/>
  <c r="CF163" i="4"/>
  <c r="CH163" i="4"/>
  <c r="CJ163" i="4"/>
  <c r="CL163" i="4"/>
  <c r="CN163" i="4"/>
  <c r="CP163" i="4"/>
  <c r="CR163" i="4"/>
  <c r="CT163" i="4"/>
  <c r="CV163" i="4"/>
  <c r="CX163" i="4"/>
  <c r="DA163" i="4"/>
  <c r="DF163" i="4"/>
  <c r="DN163" i="4"/>
  <c r="BJ165" i="4"/>
  <c r="BK149" i="4"/>
  <c r="BM149" i="4"/>
  <c r="BO149" i="4"/>
  <c r="BQ149" i="4"/>
  <c r="BS149" i="4"/>
  <c r="BU149" i="4"/>
  <c r="BW149" i="4"/>
  <c r="BY149" i="4"/>
  <c r="CA149" i="4"/>
  <c r="CC149" i="4"/>
  <c r="CE149" i="4"/>
  <c r="CG149" i="4"/>
  <c r="CI149" i="4"/>
  <c r="CK149" i="4"/>
  <c r="CM149" i="4"/>
  <c r="CO149" i="4"/>
  <c r="CQ149" i="4"/>
  <c r="CS149" i="4"/>
  <c r="CU149" i="4"/>
  <c r="CW149" i="4"/>
  <c r="CY149" i="4"/>
  <c r="DE149" i="4"/>
  <c r="DI149" i="4"/>
  <c r="BL149" i="4"/>
  <c r="BN149" i="4"/>
  <c r="BP149" i="4"/>
  <c r="BR149" i="4"/>
  <c r="BT149" i="4"/>
  <c r="BV149" i="4"/>
  <c r="BX149" i="4"/>
  <c r="BZ149" i="4"/>
  <c r="CB149" i="4"/>
  <c r="CD149" i="4"/>
  <c r="CF149" i="4"/>
  <c r="CH149" i="4"/>
  <c r="CJ149" i="4"/>
  <c r="CL149" i="4"/>
  <c r="CN149" i="4"/>
  <c r="CP149" i="4"/>
  <c r="CR149" i="4"/>
  <c r="CT149" i="4"/>
  <c r="CV149" i="4"/>
  <c r="CX149" i="4"/>
  <c r="DA149" i="4"/>
  <c r="DF149" i="4"/>
  <c r="DN149" i="4"/>
  <c r="BJ151" i="4"/>
  <c r="BK133" i="4"/>
  <c r="BM133" i="4"/>
  <c r="BO133" i="4"/>
  <c r="BQ133" i="4"/>
  <c r="BS133" i="4"/>
  <c r="BU133" i="4"/>
  <c r="BW133" i="4"/>
  <c r="BY133" i="4"/>
  <c r="CA133" i="4"/>
  <c r="CC133" i="4"/>
  <c r="CE133" i="4"/>
  <c r="CG133" i="4"/>
  <c r="CI133" i="4"/>
  <c r="CK133" i="4"/>
  <c r="CM133" i="4"/>
  <c r="CO133" i="4"/>
  <c r="CQ133" i="4"/>
  <c r="CS133" i="4"/>
  <c r="CU133" i="4"/>
  <c r="CW133" i="4"/>
  <c r="CY133" i="4"/>
  <c r="DE133" i="4"/>
  <c r="DI133" i="4"/>
  <c r="BL133" i="4"/>
  <c r="BN133" i="4"/>
  <c r="BP133" i="4"/>
  <c r="BR133" i="4"/>
  <c r="BT133" i="4"/>
  <c r="BV133" i="4"/>
  <c r="BX133" i="4"/>
  <c r="BZ133" i="4"/>
  <c r="CB133" i="4"/>
  <c r="CD133" i="4"/>
  <c r="CF133" i="4"/>
  <c r="CH133" i="4"/>
  <c r="CJ133" i="4"/>
  <c r="CL133" i="4"/>
  <c r="CN133" i="4"/>
  <c r="CP133" i="4"/>
  <c r="CR133" i="4"/>
  <c r="CT133" i="4"/>
  <c r="CV133" i="4"/>
  <c r="CX133" i="4"/>
  <c r="DA133" i="4"/>
  <c r="DF133" i="4"/>
  <c r="DN133" i="4"/>
  <c r="BJ135" i="4"/>
  <c r="BK117" i="4"/>
  <c r="BM117" i="4"/>
  <c r="BO117" i="4"/>
  <c r="BQ117" i="4"/>
  <c r="BS117" i="4"/>
  <c r="BU117" i="4"/>
  <c r="BW117" i="4"/>
  <c r="BY117" i="4"/>
  <c r="CA117" i="4"/>
  <c r="CC117" i="4"/>
  <c r="CE117" i="4"/>
  <c r="CG117" i="4"/>
  <c r="CI117" i="4"/>
  <c r="CK117" i="4"/>
  <c r="CM117" i="4"/>
  <c r="CO117" i="4"/>
  <c r="CQ117" i="4"/>
  <c r="CS117" i="4"/>
  <c r="CU117" i="4"/>
  <c r="CW117" i="4"/>
  <c r="CY117" i="4"/>
  <c r="DE117" i="4"/>
  <c r="DI117" i="4"/>
  <c r="BL117" i="4"/>
  <c r="BN117" i="4"/>
  <c r="BP117" i="4"/>
  <c r="BR117" i="4"/>
  <c r="BT117" i="4"/>
  <c r="BV117" i="4"/>
  <c r="BX117" i="4"/>
  <c r="BZ117" i="4"/>
  <c r="CB117" i="4"/>
  <c r="CD117" i="4"/>
  <c r="CF117" i="4"/>
  <c r="CH117" i="4"/>
  <c r="CJ117" i="4"/>
  <c r="CL117" i="4"/>
  <c r="CN117" i="4"/>
  <c r="CP117" i="4"/>
  <c r="CR117" i="4"/>
  <c r="CT117" i="4"/>
  <c r="CV117" i="4"/>
  <c r="CX117" i="4"/>
  <c r="DA117" i="4"/>
  <c r="DF117" i="4"/>
  <c r="DN117" i="4"/>
  <c r="BJ119" i="4"/>
  <c r="BL103" i="4"/>
  <c r="BN103" i="4"/>
  <c r="BP103" i="4"/>
  <c r="BR103" i="4"/>
  <c r="BT103" i="4"/>
  <c r="BV103" i="4"/>
  <c r="BX103" i="4"/>
  <c r="BZ103" i="4"/>
  <c r="CB103" i="4"/>
  <c r="CD103" i="4"/>
  <c r="CF103" i="4"/>
  <c r="CH103" i="4"/>
  <c r="CJ103" i="4"/>
  <c r="CL103" i="4"/>
  <c r="CN103" i="4"/>
  <c r="CP103" i="4"/>
  <c r="CR103" i="4"/>
  <c r="CT103" i="4"/>
  <c r="CV103" i="4"/>
  <c r="CX103" i="4"/>
  <c r="DA103" i="4"/>
  <c r="DF103" i="4"/>
  <c r="DN103" i="4"/>
  <c r="BK103" i="4"/>
  <c r="BM103" i="4"/>
  <c r="BO103" i="4"/>
  <c r="BQ103" i="4"/>
  <c r="BS103" i="4"/>
  <c r="BU103" i="4"/>
  <c r="BW103" i="4"/>
  <c r="BY103" i="4"/>
  <c r="CA103" i="4"/>
  <c r="CC103" i="4"/>
  <c r="CE103" i="4"/>
  <c r="CG103" i="4"/>
  <c r="CI103" i="4"/>
  <c r="CK103" i="4"/>
  <c r="CM103" i="4"/>
  <c r="CO103" i="4"/>
  <c r="CQ103" i="4"/>
  <c r="CS103" i="4"/>
  <c r="CU103" i="4"/>
  <c r="CW103" i="4"/>
  <c r="CY103" i="4"/>
  <c r="DE103" i="4"/>
  <c r="DI103" i="4"/>
  <c r="BJ105" i="4"/>
  <c r="BL87" i="4"/>
  <c r="BN87" i="4"/>
  <c r="BP87" i="4"/>
  <c r="BR87" i="4"/>
  <c r="BT87" i="4"/>
  <c r="BV87" i="4"/>
  <c r="BX87" i="4"/>
  <c r="BZ87" i="4"/>
  <c r="CB87" i="4"/>
  <c r="CD87" i="4"/>
  <c r="CF87" i="4"/>
  <c r="CH87" i="4"/>
  <c r="CJ87" i="4"/>
  <c r="CL87" i="4"/>
  <c r="CN87" i="4"/>
  <c r="CP87" i="4"/>
  <c r="CR87" i="4"/>
  <c r="CT87" i="4"/>
  <c r="CV87" i="4"/>
  <c r="CX87" i="4"/>
  <c r="DA87" i="4"/>
  <c r="DF87" i="4"/>
  <c r="DN87" i="4"/>
  <c r="BK87" i="4"/>
  <c r="BM87" i="4"/>
  <c r="BO87" i="4"/>
  <c r="BQ87" i="4"/>
  <c r="BS87" i="4"/>
  <c r="BU87" i="4"/>
  <c r="BW87" i="4"/>
  <c r="BY87" i="4"/>
  <c r="CA87" i="4"/>
  <c r="CC87" i="4"/>
  <c r="CE87" i="4"/>
  <c r="CG87" i="4"/>
  <c r="CI87" i="4"/>
  <c r="CK87" i="4"/>
  <c r="CM87" i="4"/>
  <c r="CO87" i="4"/>
  <c r="CQ87" i="4"/>
  <c r="CS87" i="4"/>
  <c r="CU87" i="4"/>
  <c r="CW87" i="4"/>
  <c r="CY87" i="4"/>
  <c r="DE87" i="4"/>
  <c r="DI87" i="4"/>
  <c r="BJ89" i="4"/>
  <c r="BL71" i="4"/>
  <c r="BN71" i="4"/>
  <c r="BP71" i="4"/>
  <c r="BR71" i="4"/>
  <c r="BT71" i="4"/>
  <c r="BV71" i="4"/>
  <c r="BX71" i="4"/>
  <c r="BZ71" i="4"/>
  <c r="CB71" i="4"/>
  <c r="CD71" i="4"/>
  <c r="CF71" i="4"/>
  <c r="CH71" i="4"/>
  <c r="CJ71" i="4"/>
  <c r="CL71" i="4"/>
  <c r="CN71" i="4"/>
  <c r="CP71" i="4"/>
  <c r="CR71" i="4"/>
  <c r="CT71" i="4"/>
  <c r="CV71" i="4"/>
  <c r="CX71" i="4"/>
  <c r="DA71" i="4"/>
  <c r="DF71" i="4"/>
  <c r="DN71" i="4"/>
  <c r="BK71" i="4"/>
  <c r="BM71" i="4"/>
  <c r="BO71" i="4"/>
  <c r="BQ71" i="4"/>
  <c r="BS71" i="4"/>
  <c r="BU71" i="4"/>
  <c r="BW71" i="4"/>
  <c r="BY71" i="4"/>
  <c r="CA71" i="4"/>
  <c r="CC71" i="4"/>
  <c r="CE71" i="4"/>
  <c r="CG71" i="4"/>
  <c r="CI71" i="4"/>
  <c r="CK71" i="4"/>
  <c r="CM71" i="4"/>
  <c r="CO71" i="4"/>
  <c r="CQ71" i="4"/>
  <c r="CS71" i="4"/>
  <c r="CU71" i="4"/>
  <c r="CW71" i="4"/>
  <c r="CY71" i="4"/>
  <c r="DE71" i="4"/>
  <c r="DI71" i="4"/>
  <c r="BJ73" i="4"/>
  <c r="BL57" i="4"/>
  <c r="BN57" i="4"/>
  <c r="BP57" i="4"/>
  <c r="BR57" i="4"/>
  <c r="BT57" i="4"/>
  <c r="BV57" i="4"/>
  <c r="BX57" i="4"/>
  <c r="BZ57" i="4"/>
  <c r="CB57" i="4"/>
  <c r="CD57" i="4"/>
  <c r="CF57" i="4"/>
  <c r="CH57" i="4"/>
  <c r="CJ57" i="4"/>
  <c r="CL57" i="4"/>
  <c r="CN57" i="4"/>
  <c r="CP57" i="4"/>
  <c r="CR57" i="4"/>
  <c r="CT57" i="4"/>
  <c r="CV57" i="4"/>
  <c r="CX57" i="4"/>
  <c r="DA57" i="4"/>
  <c r="DF57" i="4"/>
  <c r="DN57" i="4"/>
  <c r="BK57" i="4"/>
  <c r="BM57" i="4"/>
  <c r="BO57" i="4"/>
  <c r="BQ57" i="4"/>
  <c r="BS57" i="4"/>
  <c r="BU57" i="4"/>
  <c r="BW57" i="4"/>
  <c r="BY57" i="4"/>
  <c r="CA57" i="4"/>
  <c r="CC57" i="4"/>
  <c r="CE57" i="4"/>
  <c r="CG57" i="4"/>
  <c r="CI57" i="4"/>
  <c r="CK57" i="4"/>
  <c r="CM57" i="4"/>
  <c r="CO57" i="4"/>
  <c r="CQ57" i="4"/>
  <c r="CS57" i="4"/>
  <c r="CU57" i="4"/>
  <c r="CW57" i="4"/>
  <c r="CY57" i="4"/>
  <c r="DE57" i="4"/>
  <c r="DI57" i="4"/>
  <c r="BJ59" i="4"/>
  <c r="BK41" i="4"/>
  <c r="BM41" i="4"/>
  <c r="BO41" i="4"/>
  <c r="BQ41" i="4"/>
  <c r="BS41" i="4"/>
  <c r="BU41" i="4"/>
  <c r="BW41" i="4"/>
  <c r="BY41" i="4"/>
  <c r="CA41" i="4"/>
  <c r="CC41" i="4"/>
  <c r="CE41" i="4"/>
  <c r="CG41" i="4"/>
  <c r="CI41" i="4"/>
  <c r="CK41" i="4"/>
  <c r="CM41" i="4"/>
  <c r="CO41" i="4"/>
  <c r="CQ41" i="4"/>
  <c r="CS41" i="4"/>
  <c r="CU41" i="4"/>
  <c r="CW41" i="4"/>
  <c r="CY41" i="4"/>
  <c r="DE41" i="4"/>
  <c r="DI41" i="4"/>
  <c r="BL41" i="4"/>
  <c r="BN41" i="4"/>
  <c r="BP41" i="4"/>
  <c r="BR41" i="4"/>
  <c r="BT41" i="4"/>
  <c r="BV41" i="4"/>
  <c r="BX41" i="4"/>
  <c r="BZ41" i="4"/>
  <c r="CB41" i="4"/>
  <c r="CD41" i="4"/>
  <c r="CF41" i="4"/>
  <c r="CH41" i="4"/>
  <c r="CJ41" i="4"/>
  <c r="CL41" i="4"/>
  <c r="CN41" i="4"/>
  <c r="CP41" i="4"/>
  <c r="CR41" i="4"/>
  <c r="CT41" i="4"/>
  <c r="CV41" i="4"/>
  <c r="CX41" i="4"/>
  <c r="DA41" i="4"/>
  <c r="DF41" i="4"/>
  <c r="DN41" i="4"/>
  <c r="BJ43" i="4"/>
  <c r="BK27" i="4"/>
  <c r="BM27" i="4"/>
  <c r="BO27" i="4"/>
  <c r="BQ27" i="4"/>
  <c r="BS27" i="4"/>
  <c r="BU27" i="4"/>
  <c r="BW27" i="4"/>
  <c r="BY27" i="4"/>
  <c r="CA27" i="4"/>
  <c r="CC27" i="4"/>
  <c r="CE27" i="4"/>
  <c r="CG27" i="4"/>
  <c r="CI27" i="4"/>
  <c r="CK27" i="4"/>
  <c r="CM27" i="4"/>
  <c r="CO27" i="4"/>
  <c r="CQ27" i="4"/>
  <c r="CS27" i="4"/>
  <c r="CU27" i="4"/>
  <c r="CW27" i="4"/>
  <c r="CY27" i="4"/>
  <c r="DE27" i="4"/>
  <c r="DI27" i="4"/>
  <c r="BL27" i="4"/>
  <c r="BN27" i="4"/>
  <c r="BP27" i="4"/>
  <c r="BR27" i="4"/>
  <c r="BT27" i="4"/>
  <c r="BV27" i="4"/>
  <c r="BX27" i="4"/>
  <c r="BZ27" i="4"/>
  <c r="CB27" i="4"/>
  <c r="CD27" i="4"/>
  <c r="CF27" i="4"/>
  <c r="CH27" i="4"/>
  <c r="CJ27" i="4"/>
  <c r="CL27" i="4"/>
  <c r="CN27" i="4"/>
  <c r="CP27" i="4"/>
  <c r="CR27" i="4"/>
  <c r="CT27" i="4"/>
  <c r="CV27" i="4"/>
  <c r="CX27" i="4"/>
  <c r="DA27" i="4"/>
  <c r="DF27" i="4"/>
  <c r="DN27" i="4"/>
  <c r="BJ29" i="4"/>
  <c r="BL11" i="4"/>
  <c r="BN11" i="4"/>
  <c r="BP11" i="4"/>
  <c r="BR11" i="4"/>
  <c r="BT11" i="4"/>
  <c r="BV11" i="4"/>
  <c r="BX11" i="4"/>
  <c r="BZ11" i="4"/>
  <c r="CB11" i="4"/>
  <c r="CD11" i="4"/>
  <c r="CF11" i="4"/>
  <c r="CH11" i="4"/>
  <c r="CJ11" i="4"/>
  <c r="CL11" i="4"/>
  <c r="CN11" i="4"/>
  <c r="CP11" i="4"/>
  <c r="CR11" i="4"/>
  <c r="CT11" i="4"/>
  <c r="CV11" i="4"/>
  <c r="CX11" i="4"/>
  <c r="DA11" i="4"/>
  <c r="DF11" i="4"/>
  <c r="DN11" i="4"/>
  <c r="BK11" i="4"/>
  <c r="BM11" i="4"/>
  <c r="BO11" i="4"/>
  <c r="BQ11" i="4"/>
  <c r="BS11" i="4"/>
  <c r="BU11" i="4"/>
  <c r="BW11" i="4"/>
  <c r="BY11" i="4"/>
  <c r="CA11" i="4"/>
  <c r="CC11" i="4"/>
  <c r="CE11" i="4"/>
  <c r="CG11" i="4"/>
  <c r="CI11" i="4"/>
  <c r="CK11" i="4"/>
  <c r="CM11" i="4"/>
  <c r="CO11" i="4"/>
  <c r="CQ11" i="4"/>
  <c r="CS11" i="4"/>
  <c r="CU11" i="4"/>
  <c r="CW11" i="4"/>
  <c r="CY11" i="4"/>
  <c r="DE11" i="4"/>
  <c r="DI11" i="4"/>
  <c r="BJ13" i="4"/>
  <c r="BL240" i="4"/>
  <c r="BN240" i="4"/>
  <c r="BP240" i="4"/>
  <c r="BR240" i="4"/>
  <c r="BT240" i="4"/>
  <c r="BV240" i="4"/>
  <c r="BX240" i="4"/>
  <c r="BZ240" i="4"/>
  <c r="CB240" i="4"/>
  <c r="CD240" i="4"/>
  <c r="CF240" i="4"/>
  <c r="CH240" i="4"/>
  <c r="CJ240" i="4"/>
  <c r="CL240" i="4"/>
  <c r="CN240" i="4"/>
  <c r="CP240" i="4"/>
  <c r="CR240" i="4"/>
  <c r="CT240" i="4"/>
  <c r="CV240" i="4"/>
  <c r="CX240" i="4"/>
  <c r="DA240" i="4"/>
  <c r="DF240" i="4"/>
  <c r="DN240" i="4"/>
  <c r="BK240" i="4"/>
  <c r="BM240" i="4"/>
  <c r="BO240" i="4"/>
  <c r="BQ240" i="4"/>
  <c r="BS240" i="4"/>
  <c r="BU240" i="4"/>
  <c r="BW240" i="4"/>
  <c r="BY240" i="4"/>
  <c r="CA240" i="4"/>
  <c r="CC240" i="4"/>
  <c r="CE240" i="4"/>
  <c r="CG240" i="4"/>
  <c r="CI240" i="4"/>
  <c r="CK240" i="4"/>
  <c r="CM240" i="4"/>
  <c r="CO240" i="4"/>
  <c r="CQ240" i="4"/>
  <c r="CS240" i="4"/>
  <c r="CU240" i="4"/>
  <c r="CW240" i="4"/>
  <c r="CY240" i="4"/>
  <c r="DE240" i="4"/>
  <c r="DI240" i="4"/>
  <c r="BL232" i="4"/>
  <c r="BN232" i="4"/>
  <c r="BP232" i="4"/>
  <c r="BR232" i="4"/>
  <c r="BT232" i="4"/>
  <c r="BV232" i="4"/>
  <c r="BX232" i="4"/>
  <c r="BZ232" i="4"/>
  <c r="CB232" i="4"/>
  <c r="CD232" i="4"/>
  <c r="CF232" i="4"/>
  <c r="CH232" i="4"/>
  <c r="CJ232" i="4"/>
  <c r="CL232" i="4"/>
  <c r="CN232" i="4"/>
  <c r="CP232" i="4"/>
  <c r="CR232" i="4"/>
  <c r="CT232" i="4"/>
  <c r="CV232" i="4"/>
  <c r="CX232" i="4"/>
  <c r="DA232" i="4"/>
  <c r="DF232" i="4"/>
  <c r="DN232" i="4"/>
  <c r="BJ234" i="4"/>
  <c r="BK232" i="4"/>
  <c r="BM232" i="4"/>
  <c r="BO232" i="4"/>
  <c r="BQ232" i="4"/>
  <c r="BS232" i="4"/>
  <c r="BU232" i="4"/>
  <c r="BW232" i="4"/>
  <c r="BY232" i="4"/>
  <c r="CA232" i="4"/>
  <c r="CC232" i="4"/>
  <c r="CE232" i="4"/>
  <c r="CG232" i="4"/>
  <c r="CI232" i="4"/>
  <c r="CK232" i="4"/>
  <c r="CM232" i="4"/>
  <c r="CO232" i="4"/>
  <c r="CQ232" i="4"/>
  <c r="CS232" i="4"/>
  <c r="CU232" i="4"/>
  <c r="CW232" i="4"/>
  <c r="CY232" i="4"/>
  <c r="DE232" i="4"/>
  <c r="DI232" i="4"/>
  <c r="BK224" i="4"/>
  <c r="BM224" i="4"/>
  <c r="BO224" i="4"/>
  <c r="BQ224" i="4"/>
  <c r="BS224" i="4"/>
  <c r="BU224" i="4"/>
  <c r="BW224" i="4"/>
  <c r="BY224" i="4"/>
  <c r="CA224" i="4"/>
  <c r="CC224" i="4"/>
  <c r="CE224" i="4"/>
  <c r="CG224" i="4"/>
  <c r="CI224" i="4"/>
  <c r="CK224" i="4"/>
  <c r="CM224" i="4"/>
  <c r="CO224" i="4"/>
  <c r="CQ224" i="4"/>
  <c r="CS224" i="4"/>
  <c r="CU224" i="4"/>
  <c r="CW224" i="4"/>
  <c r="CY224" i="4"/>
  <c r="DE224" i="4"/>
  <c r="DI224" i="4"/>
  <c r="BL224" i="4"/>
  <c r="BN224" i="4"/>
  <c r="BP224" i="4"/>
  <c r="BR224" i="4"/>
  <c r="BT224" i="4"/>
  <c r="BV224" i="4"/>
  <c r="BX224" i="4"/>
  <c r="BZ224" i="4"/>
  <c r="CB224" i="4"/>
  <c r="CD224" i="4"/>
  <c r="CF224" i="4"/>
  <c r="CH224" i="4"/>
  <c r="CJ224" i="4"/>
  <c r="CL224" i="4"/>
  <c r="CN224" i="4"/>
  <c r="CP224" i="4"/>
  <c r="CR224" i="4"/>
  <c r="CT224" i="4"/>
  <c r="CV224" i="4"/>
  <c r="CX224" i="4"/>
  <c r="DA224" i="4"/>
  <c r="DF224" i="4"/>
  <c r="DN224" i="4"/>
  <c r="BJ226" i="4"/>
  <c r="BK216" i="4"/>
  <c r="BM216" i="4"/>
  <c r="BO216" i="4"/>
  <c r="BQ216" i="4"/>
  <c r="BS216" i="4"/>
  <c r="BU216" i="4"/>
  <c r="BW216" i="4"/>
  <c r="BY216" i="4"/>
  <c r="CA216" i="4"/>
  <c r="CC216" i="4"/>
  <c r="CE216" i="4"/>
  <c r="CG216" i="4"/>
  <c r="CI216" i="4"/>
  <c r="CK216" i="4"/>
  <c r="CM216" i="4"/>
  <c r="CO216" i="4"/>
  <c r="CQ216" i="4"/>
  <c r="CS216" i="4"/>
  <c r="CU216" i="4"/>
  <c r="CW216" i="4"/>
  <c r="CY216" i="4"/>
  <c r="DE216" i="4"/>
  <c r="DI216" i="4"/>
  <c r="BL216" i="4"/>
  <c r="BN216" i="4"/>
  <c r="BP216" i="4"/>
  <c r="BR216" i="4"/>
  <c r="BT216" i="4"/>
  <c r="BV216" i="4"/>
  <c r="BX216" i="4"/>
  <c r="BZ216" i="4"/>
  <c r="CB216" i="4"/>
  <c r="CD216" i="4"/>
  <c r="CF216" i="4"/>
  <c r="CH216" i="4"/>
  <c r="CJ216" i="4"/>
  <c r="CL216" i="4"/>
  <c r="CN216" i="4"/>
  <c r="CP216" i="4"/>
  <c r="CR216" i="4"/>
  <c r="CT216" i="4"/>
  <c r="CV216" i="4"/>
  <c r="CX216" i="4"/>
  <c r="DA216" i="4"/>
  <c r="DF216" i="4"/>
  <c r="DN216" i="4"/>
  <c r="BJ218" i="4"/>
  <c r="BK208" i="4"/>
  <c r="BM208" i="4"/>
  <c r="BO208" i="4"/>
  <c r="BQ208" i="4"/>
  <c r="BS208" i="4"/>
  <c r="BU208" i="4"/>
  <c r="BW208" i="4"/>
  <c r="BY208" i="4"/>
  <c r="CA208" i="4"/>
  <c r="CC208" i="4"/>
  <c r="CE208" i="4"/>
  <c r="CG208" i="4"/>
  <c r="CI208" i="4"/>
  <c r="CK208" i="4"/>
  <c r="CM208" i="4"/>
  <c r="CO208" i="4"/>
  <c r="CQ208" i="4"/>
  <c r="CS208" i="4"/>
  <c r="CU208" i="4"/>
  <c r="CW208" i="4"/>
  <c r="CY208" i="4"/>
  <c r="DE208" i="4"/>
  <c r="DI208" i="4"/>
  <c r="BL208" i="4"/>
  <c r="BN208" i="4"/>
  <c r="BP208" i="4"/>
  <c r="BR208" i="4"/>
  <c r="BT208" i="4"/>
  <c r="BV208" i="4"/>
  <c r="BX208" i="4"/>
  <c r="BZ208" i="4"/>
  <c r="CB208" i="4"/>
  <c r="CD208" i="4"/>
  <c r="CF208" i="4"/>
  <c r="CH208" i="4"/>
  <c r="CJ208" i="4"/>
  <c r="CL208" i="4"/>
  <c r="CN208" i="4"/>
  <c r="CP208" i="4"/>
  <c r="CR208" i="4"/>
  <c r="CT208" i="4"/>
  <c r="CV208" i="4"/>
  <c r="CX208" i="4"/>
  <c r="DA208" i="4"/>
  <c r="DF208" i="4"/>
  <c r="DN208" i="4"/>
  <c r="BJ210" i="4"/>
  <c r="BK200" i="4"/>
  <c r="BM200" i="4"/>
  <c r="BO200" i="4"/>
  <c r="BQ200" i="4"/>
  <c r="BS200" i="4"/>
  <c r="BU200" i="4"/>
  <c r="BW200" i="4"/>
  <c r="BY200" i="4"/>
  <c r="CA200" i="4"/>
  <c r="CC200" i="4"/>
  <c r="CE200" i="4"/>
  <c r="CG200" i="4"/>
  <c r="CI200" i="4"/>
  <c r="CK200" i="4"/>
  <c r="CM200" i="4"/>
  <c r="CO200" i="4"/>
  <c r="CQ200" i="4"/>
  <c r="CS200" i="4"/>
  <c r="CU200" i="4"/>
  <c r="CW200" i="4"/>
  <c r="CY200" i="4"/>
  <c r="DE200" i="4"/>
  <c r="DI200" i="4"/>
  <c r="BL200" i="4"/>
  <c r="BN200" i="4"/>
  <c r="BP200" i="4"/>
  <c r="BR200" i="4"/>
  <c r="BT200" i="4"/>
  <c r="BV200" i="4"/>
  <c r="BX200" i="4"/>
  <c r="BZ200" i="4"/>
  <c r="CB200" i="4"/>
  <c r="CD200" i="4"/>
  <c r="CF200" i="4"/>
  <c r="CH200" i="4"/>
  <c r="CJ200" i="4"/>
  <c r="CL200" i="4"/>
  <c r="CN200" i="4"/>
  <c r="CP200" i="4"/>
  <c r="CR200" i="4"/>
  <c r="CT200" i="4"/>
  <c r="CV200" i="4"/>
  <c r="CX200" i="4"/>
  <c r="DA200" i="4"/>
  <c r="DF200" i="4"/>
  <c r="DN200" i="4"/>
  <c r="BJ202" i="4"/>
  <c r="BK192" i="4"/>
  <c r="BM192" i="4"/>
  <c r="BO192" i="4"/>
  <c r="BQ192" i="4"/>
  <c r="BS192" i="4"/>
  <c r="BU192" i="4"/>
  <c r="BW192" i="4"/>
  <c r="BY192" i="4"/>
  <c r="CA192" i="4"/>
  <c r="CC192" i="4"/>
  <c r="CE192" i="4"/>
  <c r="CG192" i="4"/>
  <c r="CI192" i="4"/>
  <c r="CK192" i="4"/>
  <c r="CM192" i="4"/>
  <c r="CO192" i="4"/>
  <c r="CQ192" i="4"/>
  <c r="CS192" i="4"/>
  <c r="CU192" i="4"/>
  <c r="CW192" i="4"/>
  <c r="CY192" i="4"/>
  <c r="DE192" i="4"/>
  <c r="DI192" i="4"/>
  <c r="BL192" i="4"/>
  <c r="BN192" i="4"/>
  <c r="BP192" i="4"/>
  <c r="BR192" i="4"/>
  <c r="BT192" i="4"/>
  <c r="BV192" i="4"/>
  <c r="BX192" i="4"/>
  <c r="BZ192" i="4"/>
  <c r="CB192" i="4"/>
  <c r="CD192" i="4"/>
  <c r="CF192" i="4"/>
  <c r="CH192" i="4"/>
  <c r="CJ192" i="4"/>
  <c r="CL192" i="4"/>
  <c r="CN192" i="4"/>
  <c r="CP192" i="4"/>
  <c r="CR192" i="4"/>
  <c r="CT192" i="4"/>
  <c r="CV192" i="4"/>
  <c r="CX192" i="4"/>
  <c r="DA192" i="4"/>
  <c r="DF192" i="4"/>
  <c r="DN192" i="4"/>
  <c r="BJ194" i="4"/>
  <c r="BK184" i="4"/>
  <c r="BM184" i="4"/>
  <c r="BO184" i="4"/>
  <c r="BQ184" i="4"/>
  <c r="BS184" i="4"/>
  <c r="BU184" i="4"/>
  <c r="BW184" i="4"/>
  <c r="BY184" i="4"/>
  <c r="CA184" i="4"/>
  <c r="CC184" i="4"/>
  <c r="CE184" i="4"/>
  <c r="CG184" i="4"/>
  <c r="CI184" i="4"/>
  <c r="CK184" i="4"/>
  <c r="CM184" i="4"/>
  <c r="CO184" i="4"/>
  <c r="CQ184" i="4"/>
  <c r="CS184" i="4"/>
  <c r="CU184" i="4"/>
  <c r="CW184" i="4"/>
  <c r="CY184" i="4"/>
  <c r="DE184" i="4"/>
  <c r="DI184" i="4"/>
  <c r="BL184" i="4"/>
  <c r="BN184" i="4"/>
  <c r="BP184" i="4"/>
  <c r="BR184" i="4"/>
  <c r="BT184" i="4"/>
  <c r="BV184" i="4"/>
  <c r="BX184" i="4"/>
  <c r="BZ184" i="4"/>
  <c r="CB184" i="4"/>
  <c r="CD184" i="4"/>
  <c r="CF184" i="4"/>
  <c r="CH184" i="4"/>
  <c r="CJ184" i="4"/>
  <c r="CL184" i="4"/>
  <c r="CN184" i="4"/>
  <c r="CP184" i="4"/>
  <c r="CR184" i="4"/>
  <c r="CT184" i="4"/>
  <c r="CV184" i="4"/>
  <c r="CX184" i="4"/>
  <c r="DA184" i="4"/>
  <c r="DF184" i="4"/>
  <c r="DN184" i="4"/>
  <c r="BJ186" i="4"/>
  <c r="BK176" i="4"/>
  <c r="BM176" i="4"/>
  <c r="BO176" i="4"/>
  <c r="BQ176" i="4"/>
  <c r="BS176" i="4"/>
  <c r="BU176" i="4"/>
  <c r="BW176" i="4"/>
  <c r="BY176" i="4"/>
  <c r="CA176" i="4"/>
  <c r="CC176" i="4"/>
  <c r="CE176" i="4"/>
  <c r="CG176" i="4"/>
  <c r="CI176" i="4"/>
  <c r="CK176" i="4"/>
  <c r="CM176" i="4"/>
  <c r="CO176" i="4"/>
  <c r="CQ176" i="4"/>
  <c r="CS176" i="4"/>
  <c r="CU176" i="4"/>
  <c r="CW176" i="4"/>
  <c r="CY176" i="4"/>
  <c r="DE176" i="4"/>
  <c r="DI176" i="4"/>
  <c r="BL176" i="4"/>
  <c r="BN176" i="4"/>
  <c r="BP176" i="4"/>
  <c r="BR176" i="4"/>
  <c r="BT176" i="4"/>
  <c r="BV176" i="4"/>
  <c r="BX176" i="4"/>
  <c r="BZ176" i="4"/>
  <c r="CB176" i="4"/>
  <c r="CD176" i="4"/>
  <c r="CF176" i="4"/>
  <c r="CH176" i="4"/>
  <c r="CJ176" i="4"/>
  <c r="CL176" i="4"/>
  <c r="CN176" i="4"/>
  <c r="CP176" i="4"/>
  <c r="CR176" i="4"/>
  <c r="CT176" i="4"/>
  <c r="CV176" i="4"/>
  <c r="CX176" i="4"/>
  <c r="DA176" i="4"/>
  <c r="DF176" i="4"/>
  <c r="DN176" i="4"/>
  <c r="BJ178" i="4"/>
  <c r="BL168" i="4"/>
  <c r="BN168" i="4"/>
  <c r="BP168" i="4"/>
  <c r="BR168" i="4"/>
  <c r="BT168" i="4"/>
  <c r="BV168" i="4"/>
  <c r="BX168" i="4"/>
  <c r="BZ168" i="4"/>
  <c r="CB168" i="4"/>
  <c r="CD168" i="4"/>
  <c r="CF168" i="4"/>
  <c r="CH168" i="4"/>
  <c r="CJ168" i="4"/>
  <c r="CL168" i="4"/>
  <c r="CN168" i="4"/>
  <c r="CP168" i="4"/>
  <c r="CR168" i="4"/>
  <c r="CT168" i="4"/>
  <c r="CV168" i="4"/>
  <c r="CX168" i="4"/>
  <c r="DA168" i="4"/>
  <c r="DF168" i="4"/>
  <c r="DN168" i="4"/>
  <c r="BK168" i="4"/>
  <c r="BO168" i="4"/>
  <c r="BS168" i="4"/>
  <c r="BW168" i="4"/>
  <c r="CA168" i="4"/>
  <c r="CE168" i="4"/>
  <c r="CI168" i="4"/>
  <c r="CM168" i="4"/>
  <c r="CQ168" i="4"/>
  <c r="CU168" i="4"/>
  <c r="CY168" i="4"/>
  <c r="DI168" i="4"/>
  <c r="BM168" i="4"/>
  <c r="BQ168" i="4"/>
  <c r="BU168" i="4"/>
  <c r="BY168" i="4"/>
  <c r="CC168" i="4"/>
  <c r="CG168" i="4"/>
  <c r="CK168" i="4"/>
  <c r="CO168" i="4"/>
  <c r="CS168" i="4"/>
  <c r="CW168" i="4"/>
  <c r="DE168" i="4"/>
  <c r="BJ170" i="4"/>
  <c r="BK160" i="4"/>
  <c r="BM160" i="4"/>
  <c r="BO160" i="4"/>
  <c r="BQ160" i="4"/>
  <c r="BS160" i="4"/>
  <c r="BU160" i="4"/>
  <c r="BW160" i="4"/>
  <c r="BY160" i="4"/>
  <c r="CA160" i="4"/>
  <c r="CC160" i="4"/>
  <c r="CE160" i="4"/>
  <c r="CG160" i="4"/>
  <c r="CI160" i="4"/>
  <c r="CK160" i="4"/>
  <c r="CM160" i="4"/>
  <c r="CO160" i="4"/>
  <c r="CQ160" i="4"/>
  <c r="CS160" i="4"/>
  <c r="CU160" i="4"/>
  <c r="CW160" i="4"/>
  <c r="CY160" i="4"/>
  <c r="DE160" i="4"/>
  <c r="DI160" i="4"/>
  <c r="BL160" i="4"/>
  <c r="BN160" i="4"/>
  <c r="BP160" i="4"/>
  <c r="BR160" i="4"/>
  <c r="BT160" i="4"/>
  <c r="BV160" i="4"/>
  <c r="BX160" i="4"/>
  <c r="BZ160" i="4"/>
  <c r="CB160" i="4"/>
  <c r="CD160" i="4"/>
  <c r="CF160" i="4"/>
  <c r="CH160" i="4"/>
  <c r="CJ160" i="4"/>
  <c r="CL160" i="4"/>
  <c r="CN160" i="4"/>
  <c r="CP160" i="4"/>
  <c r="CR160" i="4"/>
  <c r="CT160" i="4"/>
  <c r="CV160" i="4"/>
  <c r="CX160" i="4"/>
  <c r="DA160" i="4"/>
  <c r="DF160" i="4"/>
  <c r="DN160" i="4"/>
  <c r="BJ162" i="4"/>
  <c r="BK152" i="4"/>
  <c r="BM152" i="4"/>
  <c r="BO152" i="4"/>
  <c r="BQ152" i="4"/>
  <c r="BS152" i="4"/>
  <c r="BU152" i="4"/>
  <c r="BW152" i="4"/>
  <c r="BY152" i="4"/>
  <c r="CA152" i="4"/>
  <c r="CC152" i="4"/>
  <c r="CE152" i="4"/>
  <c r="CG152" i="4"/>
  <c r="CI152" i="4"/>
  <c r="CK152" i="4"/>
  <c r="CM152" i="4"/>
  <c r="CO152" i="4"/>
  <c r="CQ152" i="4"/>
  <c r="CS152" i="4"/>
  <c r="CU152" i="4"/>
  <c r="CW152" i="4"/>
  <c r="CY152" i="4"/>
  <c r="DE152" i="4"/>
  <c r="DI152" i="4"/>
  <c r="BL152" i="4"/>
  <c r="BN152" i="4"/>
  <c r="BP152" i="4"/>
  <c r="BR152" i="4"/>
  <c r="BT152" i="4"/>
  <c r="BV152" i="4"/>
  <c r="BX152" i="4"/>
  <c r="BZ152" i="4"/>
  <c r="CB152" i="4"/>
  <c r="CD152" i="4"/>
  <c r="CF152" i="4"/>
  <c r="CH152" i="4"/>
  <c r="CJ152" i="4"/>
  <c r="CL152" i="4"/>
  <c r="CN152" i="4"/>
  <c r="CP152" i="4"/>
  <c r="CR152" i="4"/>
  <c r="CT152" i="4"/>
  <c r="CV152" i="4"/>
  <c r="CX152" i="4"/>
  <c r="DA152" i="4"/>
  <c r="DF152" i="4"/>
  <c r="DN152" i="4"/>
  <c r="BJ154" i="4"/>
  <c r="BK144" i="4"/>
  <c r="BM144" i="4"/>
  <c r="BO144" i="4"/>
  <c r="BQ144" i="4"/>
  <c r="BS144" i="4"/>
  <c r="BU144" i="4"/>
  <c r="BW144" i="4"/>
  <c r="BY144" i="4"/>
  <c r="CA144" i="4"/>
  <c r="CC144" i="4"/>
  <c r="CE144" i="4"/>
  <c r="CG144" i="4"/>
  <c r="CI144" i="4"/>
  <c r="CK144" i="4"/>
  <c r="CM144" i="4"/>
  <c r="CO144" i="4"/>
  <c r="CQ144" i="4"/>
  <c r="CS144" i="4"/>
  <c r="CU144" i="4"/>
  <c r="CW144" i="4"/>
  <c r="CY144" i="4"/>
  <c r="DE144" i="4"/>
  <c r="DI144" i="4"/>
  <c r="BL144" i="4"/>
  <c r="BN144" i="4"/>
  <c r="BP144" i="4"/>
  <c r="BR144" i="4"/>
  <c r="BT144" i="4"/>
  <c r="BV144" i="4"/>
  <c r="BX144" i="4"/>
  <c r="BZ144" i="4"/>
  <c r="CB144" i="4"/>
  <c r="CD144" i="4"/>
  <c r="CF144" i="4"/>
  <c r="CH144" i="4"/>
  <c r="CJ144" i="4"/>
  <c r="CL144" i="4"/>
  <c r="CN144" i="4"/>
  <c r="CP144" i="4"/>
  <c r="CR144" i="4"/>
  <c r="CT144" i="4"/>
  <c r="CV144" i="4"/>
  <c r="CX144" i="4"/>
  <c r="DA144" i="4"/>
  <c r="DF144" i="4"/>
  <c r="DN144" i="4"/>
  <c r="BJ146" i="4"/>
  <c r="BK136" i="4"/>
  <c r="BM136" i="4"/>
  <c r="BO136" i="4"/>
  <c r="BQ136" i="4"/>
  <c r="BS136" i="4"/>
  <c r="BU136" i="4"/>
  <c r="BW136" i="4"/>
  <c r="BY136" i="4"/>
  <c r="CA136" i="4"/>
  <c r="CC136" i="4"/>
  <c r="CE136" i="4"/>
  <c r="CG136" i="4"/>
  <c r="CI136" i="4"/>
  <c r="CK136" i="4"/>
  <c r="CM136" i="4"/>
  <c r="CO136" i="4"/>
  <c r="CQ136" i="4"/>
  <c r="CS136" i="4"/>
  <c r="CU136" i="4"/>
  <c r="CW136" i="4"/>
  <c r="CY136" i="4"/>
  <c r="DE136" i="4"/>
  <c r="DI136" i="4"/>
  <c r="BL136" i="4"/>
  <c r="BN136" i="4"/>
  <c r="BP136" i="4"/>
  <c r="BR136" i="4"/>
  <c r="BT136" i="4"/>
  <c r="BV136" i="4"/>
  <c r="BX136" i="4"/>
  <c r="BZ136" i="4"/>
  <c r="CB136" i="4"/>
  <c r="CD136" i="4"/>
  <c r="CF136" i="4"/>
  <c r="CH136" i="4"/>
  <c r="CJ136" i="4"/>
  <c r="CL136" i="4"/>
  <c r="CN136" i="4"/>
  <c r="CP136" i="4"/>
  <c r="CR136" i="4"/>
  <c r="CT136" i="4"/>
  <c r="CV136" i="4"/>
  <c r="CX136" i="4"/>
  <c r="DA136" i="4"/>
  <c r="DF136" i="4"/>
  <c r="DN136" i="4"/>
  <c r="BJ138" i="4"/>
  <c r="BK128" i="4"/>
  <c r="BM128" i="4"/>
  <c r="BO128" i="4"/>
  <c r="BQ128" i="4"/>
  <c r="BS128" i="4"/>
  <c r="BU128" i="4"/>
  <c r="BW128" i="4"/>
  <c r="BY128" i="4"/>
  <c r="CA128" i="4"/>
  <c r="CC128" i="4"/>
  <c r="CE128" i="4"/>
  <c r="CG128" i="4"/>
  <c r="CI128" i="4"/>
  <c r="CK128" i="4"/>
  <c r="CM128" i="4"/>
  <c r="CO128" i="4"/>
  <c r="CQ128" i="4"/>
  <c r="CS128" i="4"/>
  <c r="CU128" i="4"/>
  <c r="CW128" i="4"/>
  <c r="CY128" i="4"/>
  <c r="DE128" i="4"/>
  <c r="DI128" i="4"/>
  <c r="BL128" i="4"/>
  <c r="BN128" i="4"/>
  <c r="BP128" i="4"/>
  <c r="BR128" i="4"/>
  <c r="BT128" i="4"/>
  <c r="BV128" i="4"/>
  <c r="BX128" i="4"/>
  <c r="BZ128" i="4"/>
  <c r="CB128" i="4"/>
  <c r="CD128" i="4"/>
  <c r="CF128" i="4"/>
  <c r="CH128" i="4"/>
  <c r="CJ128" i="4"/>
  <c r="CL128" i="4"/>
  <c r="CN128" i="4"/>
  <c r="CP128" i="4"/>
  <c r="CR128" i="4"/>
  <c r="CT128" i="4"/>
  <c r="CV128" i="4"/>
  <c r="CX128" i="4"/>
  <c r="DA128" i="4"/>
  <c r="DF128" i="4"/>
  <c r="DN128" i="4"/>
  <c r="BJ130" i="4"/>
  <c r="BK120" i="4"/>
  <c r="BM120" i="4"/>
  <c r="BO120" i="4"/>
  <c r="BQ120" i="4"/>
  <c r="BS120" i="4"/>
  <c r="BU120" i="4"/>
  <c r="BW120" i="4"/>
  <c r="BY120" i="4"/>
  <c r="CA120" i="4"/>
  <c r="CC120" i="4"/>
  <c r="CE120" i="4"/>
  <c r="CG120" i="4"/>
  <c r="CI120" i="4"/>
  <c r="CK120" i="4"/>
  <c r="CM120" i="4"/>
  <c r="CO120" i="4"/>
  <c r="CQ120" i="4"/>
  <c r="CS120" i="4"/>
  <c r="CU120" i="4"/>
  <c r="CW120" i="4"/>
  <c r="CY120" i="4"/>
  <c r="DE120" i="4"/>
  <c r="DI120" i="4"/>
  <c r="BL120" i="4"/>
  <c r="BN120" i="4"/>
  <c r="BP120" i="4"/>
  <c r="BR120" i="4"/>
  <c r="BT120" i="4"/>
  <c r="BV120" i="4"/>
  <c r="BX120" i="4"/>
  <c r="BZ120" i="4"/>
  <c r="CB120" i="4"/>
  <c r="CD120" i="4"/>
  <c r="CF120" i="4"/>
  <c r="CH120" i="4"/>
  <c r="CJ120" i="4"/>
  <c r="CL120" i="4"/>
  <c r="CN120" i="4"/>
  <c r="CP120" i="4"/>
  <c r="CR120" i="4"/>
  <c r="CT120" i="4"/>
  <c r="CV120" i="4"/>
  <c r="CX120" i="4"/>
  <c r="DA120" i="4"/>
  <c r="DF120" i="4"/>
  <c r="DN120" i="4"/>
  <c r="BJ122" i="4"/>
  <c r="BL112" i="4"/>
  <c r="BN112" i="4"/>
  <c r="BP112" i="4"/>
  <c r="BR112" i="4"/>
  <c r="BT112" i="4"/>
  <c r="BV112" i="4"/>
  <c r="BX112" i="4"/>
  <c r="BZ112" i="4"/>
  <c r="CB112" i="4"/>
  <c r="CD112" i="4"/>
  <c r="CF112" i="4"/>
  <c r="CH112" i="4"/>
  <c r="CJ112" i="4"/>
  <c r="CL112" i="4"/>
  <c r="BK112" i="4"/>
  <c r="BO112" i="4"/>
  <c r="BS112" i="4"/>
  <c r="BW112" i="4"/>
  <c r="CA112" i="4"/>
  <c r="CE112" i="4"/>
  <c r="CI112" i="4"/>
  <c r="CM112" i="4"/>
  <c r="CO112" i="4"/>
  <c r="CQ112" i="4"/>
  <c r="CS112" i="4"/>
  <c r="CU112" i="4"/>
  <c r="CW112" i="4"/>
  <c r="CY112" i="4"/>
  <c r="DE112" i="4"/>
  <c r="DI112" i="4"/>
  <c r="BM112" i="4"/>
  <c r="BQ112" i="4"/>
  <c r="BU112" i="4"/>
  <c r="BY112" i="4"/>
  <c r="CC112" i="4"/>
  <c r="CG112" i="4"/>
  <c r="CK112" i="4"/>
  <c r="CN112" i="4"/>
  <c r="CP112" i="4"/>
  <c r="CR112" i="4"/>
  <c r="CT112" i="4"/>
  <c r="CV112" i="4"/>
  <c r="CX112" i="4"/>
  <c r="DA112" i="4"/>
  <c r="DF112" i="4"/>
  <c r="DN112" i="4"/>
  <c r="BJ114" i="4"/>
  <c r="BL104" i="4"/>
  <c r="BN104" i="4"/>
  <c r="BP104" i="4"/>
  <c r="BR104" i="4"/>
  <c r="BT104" i="4"/>
  <c r="BV104" i="4"/>
  <c r="BX104" i="4"/>
  <c r="BZ104" i="4"/>
  <c r="CB104" i="4"/>
  <c r="CD104" i="4"/>
  <c r="CF104" i="4"/>
  <c r="CH104" i="4"/>
  <c r="CJ104" i="4"/>
  <c r="CL104" i="4"/>
  <c r="CN104" i="4"/>
  <c r="CP104" i="4"/>
  <c r="CR104" i="4"/>
  <c r="CT104" i="4"/>
  <c r="CV104" i="4"/>
  <c r="CX104" i="4"/>
  <c r="DA104" i="4"/>
  <c r="DF104" i="4"/>
  <c r="DN104" i="4"/>
  <c r="BK104" i="4"/>
  <c r="BM104" i="4"/>
  <c r="BO104" i="4"/>
  <c r="BQ104" i="4"/>
  <c r="BS104" i="4"/>
  <c r="BU104" i="4"/>
  <c r="BW104" i="4"/>
  <c r="BY104" i="4"/>
  <c r="CA104" i="4"/>
  <c r="CC104" i="4"/>
  <c r="CE104" i="4"/>
  <c r="CG104" i="4"/>
  <c r="CI104" i="4"/>
  <c r="CK104" i="4"/>
  <c r="CM104" i="4"/>
  <c r="CO104" i="4"/>
  <c r="CQ104" i="4"/>
  <c r="CS104" i="4"/>
  <c r="CU104" i="4"/>
  <c r="CW104" i="4"/>
  <c r="CY104" i="4"/>
  <c r="DE104" i="4"/>
  <c r="DI104" i="4"/>
  <c r="BJ106" i="4"/>
  <c r="BL96" i="4"/>
  <c r="BN96" i="4"/>
  <c r="BP96" i="4"/>
  <c r="BR96" i="4"/>
  <c r="BT96" i="4"/>
  <c r="BV96" i="4"/>
  <c r="BX96" i="4"/>
  <c r="BZ96" i="4"/>
  <c r="CB96" i="4"/>
  <c r="CD96" i="4"/>
  <c r="CF96" i="4"/>
  <c r="CH96" i="4"/>
  <c r="CJ96" i="4"/>
  <c r="CL96" i="4"/>
  <c r="CN96" i="4"/>
  <c r="CP96" i="4"/>
  <c r="CR96" i="4"/>
  <c r="CT96" i="4"/>
  <c r="CV96" i="4"/>
  <c r="CX96" i="4"/>
  <c r="DA96" i="4"/>
  <c r="DF96" i="4"/>
  <c r="DN96" i="4"/>
  <c r="BK96" i="4"/>
  <c r="BM96" i="4"/>
  <c r="BO96" i="4"/>
  <c r="BQ96" i="4"/>
  <c r="BS96" i="4"/>
  <c r="BU96" i="4"/>
  <c r="BW96" i="4"/>
  <c r="BY96" i="4"/>
  <c r="CA96" i="4"/>
  <c r="CC96" i="4"/>
  <c r="CE96" i="4"/>
  <c r="CG96" i="4"/>
  <c r="CI96" i="4"/>
  <c r="CK96" i="4"/>
  <c r="CM96" i="4"/>
  <c r="CO96" i="4"/>
  <c r="CQ96" i="4"/>
  <c r="CS96" i="4"/>
  <c r="CU96" i="4"/>
  <c r="CW96" i="4"/>
  <c r="CY96" i="4"/>
  <c r="DE96" i="4"/>
  <c r="DI96" i="4"/>
  <c r="BJ98" i="4"/>
  <c r="BL88" i="4"/>
  <c r="BN88" i="4"/>
  <c r="BP88" i="4"/>
  <c r="BR88" i="4"/>
  <c r="BT88" i="4"/>
  <c r="BV88" i="4"/>
  <c r="BX88" i="4"/>
  <c r="BZ88" i="4"/>
  <c r="CB88" i="4"/>
  <c r="CD88" i="4"/>
  <c r="CF88" i="4"/>
  <c r="CH88" i="4"/>
  <c r="CJ88" i="4"/>
  <c r="CL88" i="4"/>
  <c r="CN88" i="4"/>
  <c r="CP88" i="4"/>
  <c r="CR88" i="4"/>
  <c r="CT88" i="4"/>
  <c r="CV88" i="4"/>
  <c r="CX88" i="4"/>
  <c r="DA88" i="4"/>
  <c r="DF88" i="4"/>
  <c r="DN88" i="4"/>
  <c r="BK88" i="4"/>
  <c r="BM88" i="4"/>
  <c r="BO88" i="4"/>
  <c r="BQ88" i="4"/>
  <c r="BS88" i="4"/>
  <c r="BU88" i="4"/>
  <c r="BW88" i="4"/>
  <c r="BY88" i="4"/>
  <c r="CA88" i="4"/>
  <c r="CC88" i="4"/>
  <c r="CE88" i="4"/>
  <c r="CG88" i="4"/>
  <c r="CI88" i="4"/>
  <c r="CK88" i="4"/>
  <c r="CM88" i="4"/>
  <c r="CO88" i="4"/>
  <c r="CQ88" i="4"/>
  <c r="CS88" i="4"/>
  <c r="CU88" i="4"/>
  <c r="CW88" i="4"/>
  <c r="CY88" i="4"/>
  <c r="DE88" i="4"/>
  <c r="DI88" i="4"/>
  <c r="BJ90" i="4"/>
  <c r="BL80" i="4"/>
  <c r="BN80" i="4"/>
  <c r="BP80" i="4"/>
  <c r="BR80" i="4"/>
  <c r="BT80" i="4"/>
  <c r="BV80" i="4"/>
  <c r="BX80" i="4"/>
  <c r="BZ80" i="4"/>
  <c r="CB80" i="4"/>
  <c r="CD80" i="4"/>
  <c r="CF80" i="4"/>
  <c r="CH80" i="4"/>
  <c r="CJ80" i="4"/>
  <c r="CL80" i="4"/>
  <c r="CN80" i="4"/>
  <c r="CP80" i="4"/>
  <c r="CR80" i="4"/>
  <c r="CT80" i="4"/>
  <c r="CV80" i="4"/>
  <c r="CX80" i="4"/>
  <c r="DA80" i="4"/>
  <c r="DF80" i="4"/>
  <c r="DN80" i="4"/>
  <c r="BK80" i="4"/>
  <c r="BM80" i="4"/>
  <c r="BO80" i="4"/>
  <c r="BQ80" i="4"/>
  <c r="BS80" i="4"/>
  <c r="BU80" i="4"/>
  <c r="BW80" i="4"/>
  <c r="BY80" i="4"/>
  <c r="CA80" i="4"/>
  <c r="CC80" i="4"/>
  <c r="CE80" i="4"/>
  <c r="CG80" i="4"/>
  <c r="CI80" i="4"/>
  <c r="CK80" i="4"/>
  <c r="CM80" i="4"/>
  <c r="CO80" i="4"/>
  <c r="CQ80" i="4"/>
  <c r="CS80" i="4"/>
  <c r="CU80" i="4"/>
  <c r="CW80" i="4"/>
  <c r="CY80" i="4"/>
  <c r="DE80" i="4"/>
  <c r="DI80" i="4"/>
  <c r="BJ82" i="4"/>
  <c r="BL72" i="4"/>
  <c r="BN72" i="4"/>
  <c r="BP72" i="4"/>
  <c r="BR72" i="4"/>
  <c r="BT72" i="4"/>
  <c r="BV72" i="4"/>
  <c r="BX72" i="4"/>
  <c r="BZ72" i="4"/>
  <c r="CB72" i="4"/>
  <c r="CD72" i="4"/>
  <c r="CF72" i="4"/>
  <c r="CH72" i="4"/>
  <c r="CJ72" i="4"/>
  <c r="CL72" i="4"/>
  <c r="CN72" i="4"/>
  <c r="CP72" i="4"/>
  <c r="CR72" i="4"/>
  <c r="CT72" i="4"/>
  <c r="CV72" i="4"/>
  <c r="CX72" i="4"/>
  <c r="DA72" i="4"/>
  <c r="DF72" i="4"/>
  <c r="DN72" i="4"/>
  <c r="BK72" i="4"/>
  <c r="BM72" i="4"/>
  <c r="BO72" i="4"/>
  <c r="BQ72" i="4"/>
  <c r="BS72" i="4"/>
  <c r="BU72" i="4"/>
  <c r="BW72" i="4"/>
  <c r="BY72" i="4"/>
  <c r="CA72" i="4"/>
  <c r="CC72" i="4"/>
  <c r="CE72" i="4"/>
  <c r="CG72" i="4"/>
  <c r="CI72" i="4"/>
  <c r="CK72" i="4"/>
  <c r="CM72" i="4"/>
  <c r="CO72" i="4"/>
  <c r="CQ72" i="4"/>
  <c r="CS72" i="4"/>
  <c r="CU72" i="4"/>
  <c r="CW72" i="4"/>
  <c r="CY72" i="4"/>
  <c r="DE72" i="4"/>
  <c r="DI72" i="4"/>
  <c r="BJ74" i="4"/>
  <c r="BL64" i="4"/>
  <c r="BN64" i="4"/>
  <c r="BP64" i="4"/>
  <c r="BR64" i="4"/>
  <c r="BT64" i="4"/>
  <c r="BV64" i="4"/>
  <c r="BX64" i="4"/>
  <c r="BZ64" i="4"/>
  <c r="CB64" i="4"/>
  <c r="CD64" i="4"/>
  <c r="CF64" i="4"/>
  <c r="CH64" i="4"/>
  <c r="CJ64" i="4"/>
  <c r="CL64" i="4"/>
  <c r="CN64" i="4"/>
  <c r="CP64" i="4"/>
  <c r="CR64" i="4"/>
  <c r="CT64" i="4"/>
  <c r="CV64" i="4"/>
  <c r="CX64" i="4"/>
  <c r="DA64" i="4"/>
  <c r="DF64" i="4"/>
  <c r="DN64" i="4"/>
  <c r="BK64" i="4"/>
  <c r="BM64" i="4"/>
  <c r="BO64" i="4"/>
  <c r="BQ64" i="4"/>
  <c r="BS64" i="4"/>
  <c r="BU64" i="4"/>
  <c r="BW64" i="4"/>
  <c r="BY64" i="4"/>
  <c r="CA64" i="4"/>
  <c r="CC64" i="4"/>
  <c r="CE64" i="4"/>
  <c r="CG64" i="4"/>
  <c r="CI64" i="4"/>
  <c r="CK64" i="4"/>
  <c r="CM64" i="4"/>
  <c r="CO64" i="4"/>
  <c r="CQ64" i="4"/>
  <c r="CS64" i="4"/>
  <c r="CU64" i="4"/>
  <c r="CW64" i="4"/>
  <c r="CY64" i="4"/>
  <c r="DE64" i="4"/>
  <c r="DI64" i="4"/>
  <c r="BJ66" i="4"/>
  <c r="BL56" i="4"/>
  <c r="BN56" i="4"/>
  <c r="BP56" i="4"/>
  <c r="BR56" i="4"/>
  <c r="BT56" i="4"/>
  <c r="BV56" i="4"/>
  <c r="BX56" i="4"/>
  <c r="BZ56" i="4"/>
  <c r="CB56" i="4"/>
  <c r="CD56" i="4"/>
  <c r="CF56" i="4"/>
  <c r="CH56" i="4"/>
  <c r="CJ56" i="4"/>
  <c r="CL56" i="4"/>
  <c r="CN56" i="4"/>
  <c r="CP56" i="4"/>
  <c r="CR56" i="4"/>
  <c r="CT56" i="4"/>
  <c r="CV56" i="4"/>
  <c r="CX56" i="4"/>
  <c r="DA56" i="4"/>
  <c r="DF56" i="4"/>
  <c r="DN56" i="4"/>
  <c r="BK56" i="4"/>
  <c r="BM56" i="4"/>
  <c r="BO56" i="4"/>
  <c r="BQ56" i="4"/>
  <c r="BS56" i="4"/>
  <c r="BU56" i="4"/>
  <c r="BW56" i="4"/>
  <c r="BY56" i="4"/>
  <c r="CA56" i="4"/>
  <c r="CC56" i="4"/>
  <c r="CE56" i="4"/>
  <c r="CG56" i="4"/>
  <c r="CI56" i="4"/>
  <c r="CK56" i="4"/>
  <c r="CM56" i="4"/>
  <c r="CO56" i="4"/>
  <c r="CQ56" i="4"/>
  <c r="CS56" i="4"/>
  <c r="CU56" i="4"/>
  <c r="CW56" i="4"/>
  <c r="CY56" i="4"/>
  <c r="DE56" i="4"/>
  <c r="DI56" i="4"/>
  <c r="BJ58" i="4"/>
  <c r="BK48" i="4"/>
  <c r="BM48" i="4"/>
  <c r="BO48" i="4"/>
  <c r="BQ48" i="4"/>
  <c r="BS48" i="4"/>
  <c r="BU48" i="4"/>
  <c r="BW48" i="4"/>
  <c r="BY48" i="4"/>
  <c r="CA48" i="4"/>
  <c r="CC48" i="4"/>
  <c r="CE48" i="4"/>
  <c r="CG48" i="4"/>
  <c r="CI48" i="4"/>
  <c r="CK48" i="4"/>
  <c r="CM48" i="4"/>
  <c r="CO48" i="4"/>
  <c r="CQ48" i="4"/>
  <c r="CS48" i="4"/>
  <c r="CU48" i="4"/>
  <c r="CW48" i="4"/>
  <c r="CY48" i="4"/>
  <c r="DE48" i="4"/>
  <c r="DI48" i="4"/>
  <c r="BL48" i="4"/>
  <c r="BN48" i="4"/>
  <c r="BP48" i="4"/>
  <c r="BR48" i="4"/>
  <c r="BT48" i="4"/>
  <c r="BV48" i="4"/>
  <c r="BX48" i="4"/>
  <c r="BZ48" i="4"/>
  <c r="CB48" i="4"/>
  <c r="CD48" i="4"/>
  <c r="CF48" i="4"/>
  <c r="CH48" i="4"/>
  <c r="CJ48" i="4"/>
  <c r="CL48" i="4"/>
  <c r="CN48" i="4"/>
  <c r="CP48" i="4"/>
  <c r="CR48" i="4"/>
  <c r="CT48" i="4"/>
  <c r="CV48" i="4"/>
  <c r="CX48" i="4"/>
  <c r="DA48" i="4"/>
  <c r="DF48" i="4"/>
  <c r="DN48" i="4"/>
  <c r="BJ50" i="4"/>
  <c r="BK40" i="4"/>
  <c r="BM40" i="4"/>
  <c r="BO40" i="4"/>
  <c r="BQ40" i="4"/>
  <c r="BS40" i="4"/>
  <c r="BU40" i="4"/>
  <c r="BW40" i="4"/>
  <c r="BY40" i="4"/>
  <c r="CA40" i="4"/>
  <c r="CC40" i="4"/>
  <c r="CE40" i="4"/>
  <c r="CG40" i="4"/>
  <c r="CI40" i="4"/>
  <c r="CK40" i="4"/>
  <c r="CM40" i="4"/>
  <c r="CO40" i="4"/>
  <c r="CQ40" i="4"/>
  <c r="CS40" i="4"/>
  <c r="CU40" i="4"/>
  <c r="CW40" i="4"/>
  <c r="CY40" i="4"/>
  <c r="DE40" i="4"/>
  <c r="DI40" i="4"/>
  <c r="BL40" i="4"/>
  <c r="BN40" i="4"/>
  <c r="BP40" i="4"/>
  <c r="BR40" i="4"/>
  <c r="BT40" i="4"/>
  <c r="BV40" i="4"/>
  <c r="BX40" i="4"/>
  <c r="BZ40" i="4"/>
  <c r="CB40" i="4"/>
  <c r="CD40" i="4"/>
  <c r="CF40" i="4"/>
  <c r="CH40" i="4"/>
  <c r="CJ40" i="4"/>
  <c r="CL40" i="4"/>
  <c r="CN40" i="4"/>
  <c r="CP40" i="4"/>
  <c r="CR40" i="4"/>
  <c r="CT40" i="4"/>
  <c r="CV40" i="4"/>
  <c r="CX40" i="4"/>
  <c r="DA40" i="4"/>
  <c r="DF40" i="4"/>
  <c r="DN40" i="4"/>
  <c r="BJ42" i="4"/>
  <c r="BK32" i="4"/>
  <c r="BM32" i="4"/>
  <c r="BO32" i="4"/>
  <c r="BQ32" i="4"/>
  <c r="BS32" i="4"/>
  <c r="BU32" i="4"/>
  <c r="BW32" i="4"/>
  <c r="BY32" i="4"/>
  <c r="CA32" i="4"/>
  <c r="CC32" i="4"/>
  <c r="CE32" i="4"/>
  <c r="CG32" i="4"/>
  <c r="CI32" i="4"/>
  <c r="CK32" i="4"/>
  <c r="CM32" i="4"/>
  <c r="CO32" i="4"/>
  <c r="CQ32" i="4"/>
  <c r="CS32" i="4"/>
  <c r="CU32" i="4"/>
  <c r="CW32" i="4"/>
  <c r="CY32" i="4"/>
  <c r="DE32" i="4"/>
  <c r="DI32" i="4"/>
  <c r="BL32" i="4"/>
  <c r="BN32" i="4"/>
  <c r="BP32" i="4"/>
  <c r="BR32" i="4"/>
  <c r="BT32" i="4"/>
  <c r="BV32" i="4"/>
  <c r="BX32" i="4"/>
  <c r="BZ32" i="4"/>
  <c r="CB32" i="4"/>
  <c r="CD32" i="4"/>
  <c r="CF32" i="4"/>
  <c r="CH32" i="4"/>
  <c r="CJ32" i="4"/>
  <c r="CL32" i="4"/>
  <c r="CN32" i="4"/>
  <c r="CP32" i="4"/>
  <c r="CR32" i="4"/>
  <c r="CT32" i="4"/>
  <c r="CV32" i="4"/>
  <c r="CX32" i="4"/>
  <c r="DA32" i="4"/>
  <c r="DF32" i="4"/>
  <c r="DN32" i="4"/>
  <c r="BJ34" i="4"/>
  <c r="BK24" i="4"/>
  <c r="BM24" i="4"/>
  <c r="BO24" i="4"/>
  <c r="BQ24" i="4"/>
  <c r="BS24" i="4"/>
  <c r="BU24" i="4"/>
  <c r="BW24" i="4"/>
  <c r="BY24" i="4"/>
  <c r="CA24" i="4"/>
  <c r="CC24" i="4"/>
  <c r="CE24" i="4"/>
  <c r="CG24" i="4"/>
  <c r="CI24" i="4"/>
  <c r="CK24" i="4"/>
  <c r="CM24" i="4"/>
  <c r="CO24" i="4"/>
  <c r="CQ24" i="4"/>
  <c r="CS24" i="4"/>
  <c r="CU24" i="4"/>
  <c r="CW24" i="4"/>
  <c r="CY24" i="4"/>
  <c r="DE24" i="4"/>
  <c r="DI24" i="4"/>
  <c r="BL24" i="4"/>
  <c r="BN24" i="4"/>
  <c r="BP24" i="4"/>
  <c r="BR24" i="4"/>
  <c r="BT24" i="4"/>
  <c r="BV24" i="4"/>
  <c r="BX24" i="4"/>
  <c r="BZ24" i="4"/>
  <c r="CB24" i="4"/>
  <c r="CD24" i="4"/>
  <c r="CF24" i="4"/>
  <c r="CH24" i="4"/>
  <c r="CJ24" i="4"/>
  <c r="CL24" i="4"/>
  <c r="CN24" i="4"/>
  <c r="CP24" i="4"/>
  <c r="CR24" i="4"/>
  <c r="CT24" i="4"/>
  <c r="CV24" i="4"/>
  <c r="CX24" i="4"/>
  <c r="DA24" i="4"/>
  <c r="DF24" i="4"/>
  <c r="DN24" i="4"/>
  <c r="BJ26" i="4"/>
  <c r="BK16" i="4"/>
  <c r="BM16" i="4"/>
  <c r="BO16" i="4"/>
  <c r="BQ16" i="4"/>
  <c r="BS16" i="4"/>
  <c r="BU16" i="4"/>
  <c r="BW16" i="4"/>
  <c r="BY16" i="4"/>
  <c r="CA16" i="4"/>
  <c r="CC16" i="4"/>
  <c r="CE16" i="4"/>
  <c r="CG16" i="4"/>
  <c r="CI16" i="4"/>
  <c r="CK16" i="4"/>
  <c r="CM16" i="4"/>
  <c r="CO16" i="4"/>
  <c r="CQ16" i="4"/>
  <c r="CS16" i="4"/>
  <c r="CU16" i="4"/>
  <c r="CW16" i="4"/>
  <c r="CY16" i="4"/>
  <c r="DE16" i="4"/>
  <c r="DI16" i="4"/>
  <c r="BL16" i="4"/>
  <c r="BN16" i="4"/>
  <c r="BP16" i="4"/>
  <c r="BR16" i="4"/>
  <c r="BT16" i="4"/>
  <c r="BV16" i="4"/>
  <c r="BX16" i="4"/>
  <c r="BZ16" i="4"/>
  <c r="CB16" i="4"/>
  <c r="CD16" i="4"/>
  <c r="CF16" i="4"/>
  <c r="CH16" i="4"/>
  <c r="CJ16" i="4"/>
  <c r="CL16" i="4"/>
  <c r="CN16" i="4"/>
  <c r="CP16" i="4"/>
  <c r="CR16" i="4"/>
  <c r="CT16" i="4"/>
  <c r="CV16" i="4"/>
  <c r="CX16" i="4"/>
  <c r="DA16" i="4"/>
  <c r="DF16" i="4"/>
  <c r="DN16" i="4"/>
  <c r="BJ18" i="4"/>
  <c r="BK8" i="4"/>
  <c r="BM8" i="4"/>
  <c r="BO8" i="4"/>
  <c r="BQ8" i="4"/>
  <c r="BS8" i="4"/>
  <c r="BU8" i="4"/>
  <c r="BW8" i="4"/>
  <c r="BY8" i="4"/>
  <c r="BL8" i="4"/>
  <c r="BN8" i="4"/>
  <c r="BP8" i="4"/>
  <c r="BR8" i="4"/>
  <c r="BT8" i="4"/>
  <c r="BV8" i="4"/>
  <c r="BX8" i="4"/>
  <c r="BZ8" i="4"/>
  <c r="CB8" i="4"/>
  <c r="CD8" i="4"/>
  <c r="CF8" i="4"/>
  <c r="CA8" i="4"/>
  <c r="CE8" i="4"/>
  <c r="CH8" i="4"/>
  <c r="CJ8" i="4"/>
  <c r="CL8" i="4"/>
  <c r="CN8" i="4"/>
  <c r="CP8" i="4"/>
  <c r="CR8" i="4"/>
  <c r="CT8" i="4"/>
  <c r="CV8" i="4"/>
  <c r="CX8" i="4"/>
  <c r="DA8" i="4"/>
  <c r="DF8" i="4"/>
  <c r="DN8" i="4"/>
  <c r="CC8" i="4"/>
  <c r="CG8" i="4"/>
  <c r="CI8" i="4"/>
  <c r="CK8" i="4"/>
  <c r="CM8" i="4"/>
  <c r="CO8" i="4"/>
  <c r="CQ8" i="4"/>
  <c r="CS8" i="4"/>
  <c r="CU8" i="4"/>
  <c r="CW8" i="4"/>
  <c r="CY8" i="4"/>
  <c r="DE8" i="4"/>
  <c r="DI8" i="4"/>
  <c r="BJ10" i="4"/>
  <c r="BK18" i="4"/>
  <c r="BM18" i="4"/>
  <c r="BO18" i="4"/>
  <c r="BQ18" i="4"/>
  <c r="BS18" i="4"/>
  <c r="BU18" i="4"/>
  <c r="BW18" i="4"/>
  <c r="BY18" i="4"/>
  <c r="CA18" i="4"/>
  <c r="CC18" i="4"/>
  <c r="CE18" i="4"/>
  <c r="CG18" i="4"/>
  <c r="CI18" i="4"/>
  <c r="CK18" i="4"/>
  <c r="CM18" i="4"/>
  <c r="CO18" i="4"/>
  <c r="CQ18" i="4"/>
  <c r="CS18" i="4"/>
  <c r="CU18" i="4"/>
  <c r="CW18" i="4"/>
  <c r="CY18" i="4"/>
  <c r="DE18" i="4"/>
  <c r="DI18" i="4"/>
  <c r="BL18" i="4"/>
  <c r="BN18" i="4"/>
  <c r="BP18" i="4"/>
  <c r="BR18" i="4"/>
  <c r="BT18" i="4"/>
  <c r="BV18" i="4"/>
  <c r="BX18" i="4"/>
  <c r="BZ18" i="4"/>
  <c r="CB18" i="4"/>
  <c r="CD18" i="4"/>
  <c r="CF18" i="4"/>
  <c r="CH18" i="4"/>
  <c r="CJ18" i="4"/>
  <c r="CL18" i="4"/>
  <c r="CN18" i="4"/>
  <c r="CP18" i="4"/>
  <c r="CR18" i="4"/>
  <c r="CT18" i="4"/>
  <c r="CV18" i="4"/>
  <c r="CX18" i="4"/>
  <c r="DA18" i="4"/>
  <c r="DF18" i="4"/>
  <c r="DN18" i="4"/>
  <c r="BJ20" i="4"/>
  <c r="BL229" i="4"/>
  <c r="BN229" i="4"/>
  <c r="BP229" i="4"/>
  <c r="BR229" i="4"/>
  <c r="BT229" i="4"/>
  <c r="BV229" i="4"/>
  <c r="BX229" i="4"/>
  <c r="BZ229" i="4"/>
  <c r="CB229" i="4"/>
  <c r="CD229" i="4"/>
  <c r="CF229" i="4"/>
  <c r="CH229" i="4"/>
  <c r="CJ229" i="4"/>
  <c r="CL229" i="4"/>
  <c r="CN229" i="4"/>
  <c r="CP229" i="4"/>
  <c r="CR229" i="4"/>
  <c r="CT229" i="4"/>
  <c r="CV229" i="4"/>
  <c r="CX229" i="4"/>
  <c r="DA229" i="4"/>
  <c r="DF229" i="4"/>
  <c r="DN229" i="4"/>
  <c r="BK229" i="4"/>
  <c r="BM229" i="4"/>
  <c r="BO229" i="4"/>
  <c r="BQ229" i="4"/>
  <c r="BS229" i="4"/>
  <c r="BU229" i="4"/>
  <c r="BW229" i="4"/>
  <c r="BY229" i="4"/>
  <c r="CA229" i="4"/>
  <c r="CC229" i="4"/>
  <c r="CE229" i="4"/>
  <c r="CG229" i="4"/>
  <c r="CI229" i="4"/>
  <c r="CK229" i="4"/>
  <c r="CM229" i="4"/>
  <c r="CO229" i="4"/>
  <c r="CQ229" i="4"/>
  <c r="CS229" i="4"/>
  <c r="CU229" i="4"/>
  <c r="CW229" i="4"/>
  <c r="CY229" i="4"/>
  <c r="DE229" i="4"/>
  <c r="DI229" i="4"/>
  <c r="BJ231" i="4"/>
  <c r="BK211" i="4"/>
  <c r="BM211" i="4"/>
  <c r="BO211" i="4"/>
  <c r="BQ211" i="4"/>
  <c r="BS211" i="4"/>
  <c r="BU211" i="4"/>
  <c r="BW211" i="4"/>
  <c r="BY211" i="4"/>
  <c r="CA211" i="4"/>
  <c r="CC211" i="4"/>
  <c r="CE211" i="4"/>
  <c r="CG211" i="4"/>
  <c r="CI211" i="4"/>
  <c r="CK211" i="4"/>
  <c r="CM211" i="4"/>
  <c r="CO211" i="4"/>
  <c r="CQ211" i="4"/>
  <c r="CS211" i="4"/>
  <c r="CU211" i="4"/>
  <c r="CW211" i="4"/>
  <c r="CY211" i="4"/>
  <c r="DE211" i="4"/>
  <c r="DI211" i="4"/>
  <c r="BL211" i="4"/>
  <c r="BN211" i="4"/>
  <c r="BP211" i="4"/>
  <c r="BR211" i="4"/>
  <c r="BT211" i="4"/>
  <c r="BV211" i="4"/>
  <c r="BX211" i="4"/>
  <c r="BZ211" i="4"/>
  <c r="CB211" i="4"/>
  <c r="CD211" i="4"/>
  <c r="CF211" i="4"/>
  <c r="CH211" i="4"/>
  <c r="CJ211" i="4"/>
  <c r="CL211" i="4"/>
  <c r="CN211" i="4"/>
  <c r="CP211" i="4"/>
  <c r="CR211" i="4"/>
  <c r="CT211" i="4"/>
  <c r="CV211" i="4"/>
  <c r="CX211" i="4"/>
  <c r="DA211" i="4"/>
  <c r="DF211" i="4"/>
  <c r="DN211" i="4"/>
  <c r="BJ213" i="4"/>
  <c r="BK195" i="4"/>
  <c r="BM195" i="4"/>
  <c r="BO195" i="4"/>
  <c r="BQ195" i="4"/>
  <c r="BS195" i="4"/>
  <c r="BU195" i="4"/>
  <c r="BW195" i="4"/>
  <c r="BY195" i="4"/>
  <c r="CA195" i="4"/>
  <c r="CC195" i="4"/>
  <c r="CE195" i="4"/>
  <c r="CG195" i="4"/>
  <c r="CI195" i="4"/>
  <c r="CK195" i="4"/>
  <c r="CM195" i="4"/>
  <c r="CO195" i="4"/>
  <c r="CQ195" i="4"/>
  <c r="CS195" i="4"/>
  <c r="CU195" i="4"/>
  <c r="CW195" i="4"/>
  <c r="CY195" i="4"/>
  <c r="DE195" i="4"/>
  <c r="DI195" i="4"/>
  <c r="BL195" i="4"/>
  <c r="BN195" i="4"/>
  <c r="BP195" i="4"/>
  <c r="BR195" i="4"/>
  <c r="BT195" i="4"/>
  <c r="BV195" i="4"/>
  <c r="BX195" i="4"/>
  <c r="BZ195" i="4"/>
  <c r="CB195" i="4"/>
  <c r="CD195" i="4"/>
  <c r="CF195" i="4"/>
  <c r="CH195" i="4"/>
  <c r="CJ195" i="4"/>
  <c r="CL195" i="4"/>
  <c r="CN195" i="4"/>
  <c r="CP195" i="4"/>
  <c r="CR195" i="4"/>
  <c r="CT195" i="4"/>
  <c r="CV195" i="4"/>
  <c r="CX195" i="4"/>
  <c r="DA195" i="4"/>
  <c r="DF195" i="4"/>
  <c r="DN195" i="4"/>
  <c r="BJ197" i="4"/>
  <c r="BK177" i="4"/>
  <c r="BM177" i="4"/>
  <c r="BO177" i="4"/>
  <c r="BQ177" i="4"/>
  <c r="BS177" i="4"/>
  <c r="BU177" i="4"/>
  <c r="BW177" i="4"/>
  <c r="BY177" i="4"/>
  <c r="CA177" i="4"/>
  <c r="CC177" i="4"/>
  <c r="CE177" i="4"/>
  <c r="CG177" i="4"/>
  <c r="CI177" i="4"/>
  <c r="CK177" i="4"/>
  <c r="CM177" i="4"/>
  <c r="CO177" i="4"/>
  <c r="CQ177" i="4"/>
  <c r="CS177" i="4"/>
  <c r="CU177" i="4"/>
  <c r="CW177" i="4"/>
  <c r="CY177" i="4"/>
  <c r="DE177" i="4"/>
  <c r="DI177" i="4"/>
  <c r="BL177" i="4"/>
  <c r="BN177" i="4"/>
  <c r="BP177" i="4"/>
  <c r="BR177" i="4"/>
  <c r="BT177" i="4"/>
  <c r="BV177" i="4"/>
  <c r="BX177" i="4"/>
  <c r="BZ177" i="4"/>
  <c r="CB177" i="4"/>
  <c r="CD177" i="4"/>
  <c r="CF177" i="4"/>
  <c r="CH177" i="4"/>
  <c r="CJ177" i="4"/>
  <c r="CL177" i="4"/>
  <c r="CN177" i="4"/>
  <c r="CP177" i="4"/>
  <c r="CR177" i="4"/>
  <c r="CT177" i="4"/>
  <c r="CV177" i="4"/>
  <c r="CX177" i="4"/>
  <c r="DA177" i="4"/>
  <c r="DF177" i="4"/>
  <c r="DN177" i="4"/>
  <c r="BJ179" i="4"/>
  <c r="BK161" i="4"/>
  <c r="BM161" i="4"/>
  <c r="BO161" i="4"/>
  <c r="BQ161" i="4"/>
  <c r="BS161" i="4"/>
  <c r="BU161" i="4"/>
  <c r="BW161" i="4"/>
  <c r="BY161" i="4"/>
  <c r="CA161" i="4"/>
  <c r="CC161" i="4"/>
  <c r="CE161" i="4"/>
  <c r="CG161" i="4"/>
  <c r="CI161" i="4"/>
  <c r="CK161" i="4"/>
  <c r="CM161" i="4"/>
  <c r="CO161" i="4"/>
  <c r="CQ161" i="4"/>
  <c r="CS161" i="4"/>
  <c r="CU161" i="4"/>
  <c r="CW161" i="4"/>
  <c r="CY161" i="4"/>
  <c r="DE161" i="4"/>
  <c r="DI161" i="4"/>
  <c r="BL161" i="4"/>
  <c r="BN161" i="4"/>
  <c r="BP161" i="4"/>
  <c r="BR161" i="4"/>
  <c r="BT161" i="4"/>
  <c r="BV161" i="4"/>
  <c r="BX161" i="4"/>
  <c r="BZ161" i="4"/>
  <c r="CB161" i="4"/>
  <c r="CD161" i="4"/>
  <c r="CF161" i="4"/>
  <c r="CH161" i="4"/>
  <c r="CJ161" i="4"/>
  <c r="CL161" i="4"/>
  <c r="CN161" i="4"/>
  <c r="CP161" i="4"/>
  <c r="CR161" i="4"/>
  <c r="CT161" i="4"/>
  <c r="CV161" i="4"/>
  <c r="CX161" i="4"/>
  <c r="DA161" i="4"/>
  <c r="DF161" i="4"/>
  <c r="DN161" i="4"/>
  <c r="BJ163" i="4"/>
  <c r="BK143" i="4"/>
  <c r="BM143" i="4"/>
  <c r="BO143" i="4"/>
  <c r="BQ143" i="4"/>
  <c r="BS143" i="4"/>
  <c r="BU143" i="4"/>
  <c r="BW143" i="4"/>
  <c r="BY143" i="4"/>
  <c r="CA143" i="4"/>
  <c r="CC143" i="4"/>
  <c r="CE143" i="4"/>
  <c r="CG143" i="4"/>
  <c r="CI143" i="4"/>
  <c r="CK143" i="4"/>
  <c r="CM143" i="4"/>
  <c r="CO143" i="4"/>
  <c r="CQ143" i="4"/>
  <c r="CS143" i="4"/>
  <c r="CU143" i="4"/>
  <c r="CW143" i="4"/>
  <c r="CY143" i="4"/>
  <c r="DE143" i="4"/>
  <c r="DI143" i="4"/>
  <c r="BL143" i="4"/>
  <c r="BN143" i="4"/>
  <c r="BP143" i="4"/>
  <c r="BR143" i="4"/>
  <c r="BT143" i="4"/>
  <c r="BV143" i="4"/>
  <c r="BX143" i="4"/>
  <c r="BZ143" i="4"/>
  <c r="CB143" i="4"/>
  <c r="CD143" i="4"/>
  <c r="CF143" i="4"/>
  <c r="CH143" i="4"/>
  <c r="CJ143" i="4"/>
  <c r="CL143" i="4"/>
  <c r="CN143" i="4"/>
  <c r="CP143" i="4"/>
  <c r="CR143" i="4"/>
  <c r="CT143" i="4"/>
  <c r="CV143" i="4"/>
  <c r="CX143" i="4"/>
  <c r="DA143" i="4"/>
  <c r="DF143" i="4"/>
  <c r="DN143" i="4"/>
  <c r="BJ145" i="4"/>
  <c r="BK127" i="4"/>
  <c r="BM127" i="4"/>
  <c r="BO127" i="4"/>
  <c r="BQ127" i="4"/>
  <c r="BS127" i="4"/>
  <c r="BU127" i="4"/>
  <c r="BW127" i="4"/>
  <c r="BY127" i="4"/>
  <c r="CA127" i="4"/>
  <c r="CC127" i="4"/>
  <c r="CE127" i="4"/>
  <c r="CG127" i="4"/>
  <c r="CI127" i="4"/>
  <c r="CK127" i="4"/>
  <c r="CM127" i="4"/>
  <c r="CO127" i="4"/>
  <c r="CQ127" i="4"/>
  <c r="CS127" i="4"/>
  <c r="CU127" i="4"/>
  <c r="CW127" i="4"/>
  <c r="CY127" i="4"/>
  <c r="DE127" i="4"/>
  <c r="DI127" i="4"/>
  <c r="BL127" i="4"/>
  <c r="BN127" i="4"/>
  <c r="BP127" i="4"/>
  <c r="BR127" i="4"/>
  <c r="BT127" i="4"/>
  <c r="BV127" i="4"/>
  <c r="BX127" i="4"/>
  <c r="BZ127" i="4"/>
  <c r="CB127" i="4"/>
  <c r="CD127" i="4"/>
  <c r="CF127" i="4"/>
  <c r="CH127" i="4"/>
  <c r="CJ127" i="4"/>
  <c r="CL127" i="4"/>
  <c r="CN127" i="4"/>
  <c r="CP127" i="4"/>
  <c r="CR127" i="4"/>
  <c r="CT127" i="4"/>
  <c r="CV127" i="4"/>
  <c r="CX127" i="4"/>
  <c r="DA127" i="4"/>
  <c r="DF127" i="4"/>
  <c r="DN127" i="4"/>
  <c r="BJ129" i="4"/>
  <c r="BL109" i="4"/>
  <c r="BN109" i="4"/>
  <c r="BP109" i="4"/>
  <c r="BR109" i="4"/>
  <c r="BT109" i="4"/>
  <c r="BV109" i="4"/>
  <c r="BX109" i="4"/>
  <c r="BZ109" i="4"/>
  <c r="CB109" i="4"/>
  <c r="CD109" i="4"/>
  <c r="CF109" i="4"/>
  <c r="CH109" i="4"/>
  <c r="CJ109" i="4"/>
  <c r="CL109" i="4"/>
  <c r="CN109" i="4"/>
  <c r="CP109" i="4"/>
  <c r="CR109" i="4"/>
  <c r="CT109" i="4"/>
  <c r="CV109" i="4"/>
  <c r="CX109" i="4"/>
  <c r="DA109" i="4"/>
  <c r="DF109" i="4"/>
  <c r="DN109" i="4"/>
  <c r="BK109" i="4"/>
  <c r="BM109" i="4"/>
  <c r="BO109" i="4"/>
  <c r="BQ109" i="4"/>
  <c r="BS109" i="4"/>
  <c r="BU109" i="4"/>
  <c r="BW109" i="4"/>
  <c r="BY109" i="4"/>
  <c r="CA109" i="4"/>
  <c r="CC109" i="4"/>
  <c r="CE109" i="4"/>
  <c r="CG109" i="4"/>
  <c r="CI109" i="4"/>
  <c r="CK109" i="4"/>
  <c r="CM109" i="4"/>
  <c r="CO109" i="4"/>
  <c r="CQ109" i="4"/>
  <c r="CS109" i="4"/>
  <c r="CU109" i="4"/>
  <c r="CW109" i="4"/>
  <c r="CY109" i="4"/>
  <c r="DE109" i="4"/>
  <c r="DI109" i="4"/>
  <c r="BJ111" i="4"/>
  <c r="BL93" i="4"/>
  <c r="BN93" i="4"/>
  <c r="BP93" i="4"/>
  <c r="BR93" i="4"/>
  <c r="BT93" i="4"/>
  <c r="BV93" i="4"/>
  <c r="BX93" i="4"/>
  <c r="BZ93" i="4"/>
  <c r="CB93" i="4"/>
  <c r="CD93" i="4"/>
  <c r="CF93" i="4"/>
  <c r="CH93" i="4"/>
  <c r="CJ93" i="4"/>
  <c r="CL93" i="4"/>
  <c r="CN93" i="4"/>
  <c r="CP93" i="4"/>
  <c r="CR93" i="4"/>
  <c r="CT93" i="4"/>
  <c r="CV93" i="4"/>
  <c r="CX93" i="4"/>
  <c r="DA93" i="4"/>
  <c r="DF93" i="4"/>
  <c r="DN93" i="4"/>
  <c r="BK93" i="4"/>
  <c r="BM93" i="4"/>
  <c r="BO93" i="4"/>
  <c r="BQ93" i="4"/>
  <c r="BS93" i="4"/>
  <c r="BU93" i="4"/>
  <c r="BW93" i="4"/>
  <c r="BY93" i="4"/>
  <c r="CA93" i="4"/>
  <c r="CC93" i="4"/>
  <c r="CE93" i="4"/>
  <c r="CG93" i="4"/>
  <c r="CI93" i="4"/>
  <c r="CK93" i="4"/>
  <c r="CM93" i="4"/>
  <c r="CO93" i="4"/>
  <c r="CQ93" i="4"/>
  <c r="CS93" i="4"/>
  <c r="CU93" i="4"/>
  <c r="CW93" i="4"/>
  <c r="CY93" i="4"/>
  <c r="DE93" i="4"/>
  <c r="DI93" i="4"/>
  <c r="BJ95" i="4"/>
  <c r="BL77" i="4"/>
  <c r="BN77" i="4"/>
  <c r="BP77" i="4"/>
  <c r="BR77" i="4"/>
  <c r="BT77" i="4"/>
  <c r="BV77" i="4"/>
  <c r="BX77" i="4"/>
  <c r="BZ77" i="4"/>
  <c r="CB77" i="4"/>
  <c r="CD77" i="4"/>
  <c r="CF77" i="4"/>
  <c r="CH77" i="4"/>
  <c r="CJ77" i="4"/>
  <c r="CL77" i="4"/>
  <c r="CN77" i="4"/>
  <c r="CP77" i="4"/>
  <c r="CR77" i="4"/>
  <c r="CT77" i="4"/>
  <c r="CV77" i="4"/>
  <c r="CX77" i="4"/>
  <c r="DA77" i="4"/>
  <c r="DF77" i="4"/>
  <c r="DN77" i="4"/>
  <c r="BK77" i="4"/>
  <c r="BM77" i="4"/>
  <c r="BO77" i="4"/>
  <c r="BQ77" i="4"/>
  <c r="BS77" i="4"/>
  <c r="BU77" i="4"/>
  <c r="BW77" i="4"/>
  <c r="BY77" i="4"/>
  <c r="CA77" i="4"/>
  <c r="CC77" i="4"/>
  <c r="CE77" i="4"/>
  <c r="CG77" i="4"/>
  <c r="CI77" i="4"/>
  <c r="CK77" i="4"/>
  <c r="CM77" i="4"/>
  <c r="CO77" i="4"/>
  <c r="CQ77" i="4"/>
  <c r="CS77" i="4"/>
  <c r="CU77" i="4"/>
  <c r="CW77" i="4"/>
  <c r="CY77" i="4"/>
  <c r="DE77" i="4"/>
  <c r="DI77" i="4"/>
  <c r="BJ79" i="4"/>
  <c r="BL59" i="4"/>
  <c r="BN59" i="4"/>
  <c r="BP59" i="4"/>
  <c r="BR59" i="4"/>
  <c r="BT59" i="4"/>
  <c r="BV59" i="4"/>
  <c r="BX59" i="4"/>
  <c r="BZ59" i="4"/>
  <c r="CB59" i="4"/>
  <c r="CD59" i="4"/>
  <c r="CF59" i="4"/>
  <c r="CH59" i="4"/>
  <c r="CJ59" i="4"/>
  <c r="CL59" i="4"/>
  <c r="CN59" i="4"/>
  <c r="CP59" i="4"/>
  <c r="CR59" i="4"/>
  <c r="CT59" i="4"/>
  <c r="CV59" i="4"/>
  <c r="CX59" i="4"/>
  <c r="DA59" i="4"/>
  <c r="DF59" i="4"/>
  <c r="DN59" i="4"/>
  <c r="BK59" i="4"/>
  <c r="BM59" i="4"/>
  <c r="BO59" i="4"/>
  <c r="BQ59" i="4"/>
  <c r="BS59" i="4"/>
  <c r="BU59" i="4"/>
  <c r="BW59" i="4"/>
  <c r="BY59" i="4"/>
  <c r="CA59" i="4"/>
  <c r="CC59" i="4"/>
  <c r="CE59" i="4"/>
  <c r="CG59" i="4"/>
  <c r="CI59" i="4"/>
  <c r="CK59" i="4"/>
  <c r="CM59" i="4"/>
  <c r="CO59" i="4"/>
  <c r="CQ59" i="4"/>
  <c r="CS59" i="4"/>
  <c r="CU59" i="4"/>
  <c r="CW59" i="4"/>
  <c r="CY59" i="4"/>
  <c r="DE59" i="4"/>
  <c r="DI59" i="4"/>
  <c r="BJ61" i="4"/>
  <c r="BK43" i="4"/>
  <c r="BM43" i="4"/>
  <c r="BO43" i="4"/>
  <c r="BQ43" i="4"/>
  <c r="BS43" i="4"/>
  <c r="BU43" i="4"/>
  <c r="BW43" i="4"/>
  <c r="BY43" i="4"/>
  <c r="CA43" i="4"/>
  <c r="CC43" i="4"/>
  <c r="CE43" i="4"/>
  <c r="CG43" i="4"/>
  <c r="CI43" i="4"/>
  <c r="CK43" i="4"/>
  <c r="CM43" i="4"/>
  <c r="CO43" i="4"/>
  <c r="CQ43" i="4"/>
  <c r="CS43" i="4"/>
  <c r="CU43" i="4"/>
  <c r="CW43" i="4"/>
  <c r="CY43" i="4"/>
  <c r="DE43" i="4"/>
  <c r="DI43" i="4"/>
  <c r="BL43" i="4"/>
  <c r="BN43" i="4"/>
  <c r="BP43" i="4"/>
  <c r="BR43" i="4"/>
  <c r="BT43" i="4"/>
  <c r="BV43" i="4"/>
  <c r="BX43" i="4"/>
  <c r="BZ43" i="4"/>
  <c r="CB43" i="4"/>
  <c r="CD43" i="4"/>
  <c r="CF43" i="4"/>
  <c r="CH43" i="4"/>
  <c r="CJ43" i="4"/>
  <c r="CL43" i="4"/>
  <c r="CN43" i="4"/>
  <c r="CP43" i="4"/>
  <c r="CR43" i="4"/>
  <c r="CT43" i="4"/>
  <c r="CV43" i="4"/>
  <c r="CX43" i="4"/>
  <c r="DA43" i="4"/>
  <c r="DF43" i="4"/>
  <c r="DN43" i="4"/>
  <c r="BJ45" i="4"/>
  <c r="BK25" i="4"/>
  <c r="BM25" i="4"/>
  <c r="BO25" i="4"/>
  <c r="BQ25" i="4"/>
  <c r="BS25" i="4"/>
  <c r="BU25" i="4"/>
  <c r="BW25" i="4"/>
  <c r="BY25" i="4"/>
  <c r="CA25" i="4"/>
  <c r="CC25" i="4"/>
  <c r="CE25" i="4"/>
  <c r="CG25" i="4"/>
  <c r="CI25" i="4"/>
  <c r="CK25" i="4"/>
  <c r="CM25" i="4"/>
  <c r="CO25" i="4"/>
  <c r="CQ25" i="4"/>
  <c r="CS25" i="4"/>
  <c r="CU25" i="4"/>
  <c r="CW25" i="4"/>
  <c r="CY25" i="4"/>
  <c r="DE25" i="4"/>
  <c r="DI25" i="4"/>
  <c r="BL25" i="4"/>
  <c r="BN25" i="4"/>
  <c r="BP25" i="4"/>
  <c r="BR25" i="4"/>
  <c r="BT25" i="4"/>
  <c r="BV25" i="4"/>
  <c r="BX25" i="4"/>
  <c r="BZ25" i="4"/>
  <c r="CB25" i="4"/>
  <c r="CD25" i="4"/>
  <c r="CF25" i="4"/>
  <c r="CH25" i="4"/>
  <c r="CJ25" i="4"/>
  <c r="CL25" i="4"/>
  <c r="CN25" i="4"/>
  <c r="CP25" i="4"/>
  <c r="CR25" i="4"/>
  <c r="CT25" i="4"/>
  <c r="CV25" i="4"/>
  <c r="CX25" i="4"/>
  <c r="DA25" i="4"/>
  <c r="DF25" i="4"/>
  <c r="DN25" i="4"/>
  <c r="BJ27" i="4"/>
  <c r="BL9" i="4"/>
  <c r="BN9" i="4"/>
  <c r="BP9" i="4"/>
  <c r="BR9" i="4"/>
  <c r="BT9" i="4"/>
  <c r="BV9" i="4"/>
  <c r="BX9" i="4"/>
  <c r="BZ9" i="4"/>
  <c r="CB9" i="4"/>
  <c r="CD9" i="4"/>
  <c r="CF9" i="4"/>
  <c r="CH9" i="4"/>
  <c r="CJ9" i="4"/>
  <c r="CL9" i="4"/>
  <c r="CN9" i="4"/>
  <c r="CP9" i="4"/>
  <c r="CR9" i="4"/>
  <c r="CT9" i="4"/>
  <c r="CV9" i="4"/>
  <c r="CX9" i="4"/>
  <c r="DA9" i="4"/>
  <c r="DF9" i="4"/>
  <c r="DN9" i="4"/>
  <c r="BK9" i="4"/>
  <c r="BM9" i="4"/>
  <c r="BO9" i="4"/>
  <c r="BQ9" i="4"/>
  <c r="BS9" i="4"/>
  <c r="BU9" i="4"/>
  <c r="BW9" i="4"/>
  <c r="BY9" i="4"/>
  <c r="CA9" i="4"/>
  <c r="CC9" i="4"/>
  <c r="CE9" i="4"/>
  <c r="CG9" i="4"/>
  <c r="CI9" i="4"/>
  <c r="CK9" i="4"/>
  <c r="CM9" i="4"/>
  <c r="CO9" i="4"/>
  <c r="CQ9" i="4"/>
  <c r="CS9" i="4"/>
  <c r="CU9" i="4"/>
  <c r="CW9" i="4"/>
  <c r="CY9" i="4"/>
  <c r="DE9" i="4"/>
  <c r="DI9" i="4"/>
  <c r="BJ11" i="4"/>
  <c r="BL227" i="4"/>
  <c r="BN227" i="4"/>
  <c r="BP227" i="4"/>
  <c r="BR227" i="4"/>
  <c r="BT227" i="4"/>
  <c r="BV227" i="4"/>
  <c r="BX227" i="4"/>
  <c r="BZ227" i="4"/>
  <c r="CB227" i="4"/>
  <c r="CD227" i="4"/>
  <c r="CF227" i="4"/>
  <c r="CH227" i="4"/>
  <c r="CJ227" i="4"/>
  <c r="CL227" i="4"/>
  <c r="CN227" i="4"/>
  <c r="CP227" i="4"/>
  <c r="CR227" i="4"/>
  <c r="CT227" i="4"/>
  <c r="CV227" i="4"/>
  <c r="CX227" i="4"/>
  <c r="DA227" i="4"/>
  <c r="DF227" i="4"/>
  <c r="DN227" i="4"/>
  <c r="BK227" i="4"/>
  <c r="BO227" i="4"/>
  <c r="BS227" i="4"/>
  <c r="BW227" i="4"/>
  <c r="CA227" i="4"/>
  <c r="CE227" i="4"/>
  <c r="CI227" i="4"/>
  <c r="CM227" i="4"/>
  <c r="CQ227" i="4"/>
  <c r="CU227" i="4"/>
  <c r="CY227" i="4"/>
  <c r="DI227" i="4"/>
  <c r="BM227" i="4"/>
  <c r="BQ227" i="4"/>
  <c r="BU227" i="4"/>
  <c r="BY227" i="4"/>
  <c r="CC227" i="4"/>
  <c r="CG227" i="4"/>
  <c r="CK227" i="4"/>
  <c r="CO227" i="4"/>
  <c r="CS227" i="4"/>
  <c r="CW227" i="4"/>
  <c r="DE227" i="4"/>
  <c r="BJ229" i="4"/>
  <c r="BK213" i="4"/>
  <c r="BM213" i="4"/>
  <c r="BO213" i="4"/>
  <c r="BQ213" i="4"/>
  <c r="BS213" i="4"/>
  <c r="BU213" i="4"/>
  <c r="BW213" i="4"/>
  <c r="BY213" i="4"/>
  <c r="CA213" i="4"/>
  <c r="CC213" i="4"/>
  <c r="CE213" i="4"/>
  <c r="CG213" i="4"/>
  <c r="CI213" i="4"/>
  <c r="CK213" i="4"/>
  <c r="CM213" i="4"/>
  <c r="CO213" i="4"/>
  <c r="CQ213" i="4"/>
  <c r="CS213" i="4"/>
  <c r="CU213" i="4"/>
  <c r="CW213" i="4"/>
  <c r="CY213" i="4"/>
  <c r="DE213" i="4"/>
  <c r="DI213" i="4"/>
  <c r="BL213" i="4"/>
  <c r="BN213" i="4"/>
  <c r="BP213" i="4"/>
  <c r="BR213" i="4"/>
  <c r="BT213" i="4"/>
  <c r="BV213" i="4"/>
  <c r="BX213" i="4"/>
  <c r="BZ213" i="4"/>
  <c r="CB213" i="4"/>
  <c r="CD213" i="4"/>
  <c r="CF213" i="4"/>
  <c r="CH213" i="4"/>
  <c r="CJ213" i="4"/>
  <c r="CL213" i="4"/>
  <c r="CN213" i="4"/>
  <c r="CP213" i="4"/>
  <c r="CR213" i="4"/>
  <c r="CT213" i="4"/>
  <c r="CV213" i="4"/>
  <c r="CX213" i="4"/>
  <c r="DA213" i="4"/>
  <c r="DF213" i="4"/>
  <c r="DN213" i="4"/>
  <c r="BJ215" i="4"/>
  <c r="BK197" i="4"/>
  <c r="BM197" i="4"/>
  <c r="BO197" i="4"/>
  <c r="BQ197" i="4"/>
  <c r="BS197" i="4"/>
  <c r="BU197" i="4"/>
  <c r="BW197" i="4"/>
  <c r="BY197" i="4"/>
  <c r="CA197" i="4"/>
  <c r="CC197" i="4"/>
  <c r="CE197" i="4"/>
  <c r="CG197" i="4"/>
  <c r="CI197" i="4"/>
  <c r="CK197" i="4"/>
  <c r="CM197" i="4"/>
  <c r="CO197" i="4"/>
  <c r="CQ197" i="4"/>
  <c r="CS197" i="4"/>
  <c r="CU197" i="4"/>
  <c r="CW197" i="4"/>
  <c r="CY197" i="4"/>
  <c r="DE197" i="4"/>
  <c r="DI197" i="4"/>
  <c r="BL197" i="4"/>
  <c r="BN197" i="4"/>
  <c r="BP197" i="4"/>
  <c r="BR197" i="4"/>
  <c r="BT197" i="4"/>
  <c r="BV197" i="4"/>
  <c r="BX197" i="4"/>
  <c r="BZ197" i="4"/>
  <c r="CB197" i="4"/>
  <c r="CD197" i="4"/>
  <c r="CF197" i="4"/>
  <c r="CH197" i="4"/>
  <c r="CJ197" i="4"/>
  <c r="CL197" i="4"/>
  <c r="CN197" i="4"/>
  <c r="CP197" i="4"/>
  <c r="CR197" i="4"/>
  <c r="CT197" i="4"/>
  <c r="CV197" i="4"/>
  <c r="CX197" i="4"/>
  <c r="DA197" i="4"/>
  <c r="DF197" i="4"/>
  <c r="DN197" i="4"/>
  <c r="BJ199" i="4"/>
  <c r="BK183" i="4"/>
  <c r="BM183" i="4"/>
  <c r="BO183" i="4"/>
  <c r="BQ183" i="4"/>
  <c r="BS183" i="4"/>
  <c r="BU183" i="4"/>
  <c r="BW183" i="4"/>
  <c r="BY183" i="4"/>
  <c r="CA183" i="4"/>
  <c r="CC183" i="4"/>
  <c r="CE183" i="4"/>
  <c r="CG183" i="4"/>
  <c r="CI183" i="4"/>
  <c r="CK183" i="4"/>
  <c r="CM183" i="4"/>
  <c r="CO183" i="4"/>
  <c r="CQ183" i="4"/>
  <c r="CS183" i="4"/>
  <c r="CU183" i="4"/>
  <c r="CW183" i="4"/>
  <c r="CY183" i="4"/>
  <c r="DE183" i="4"/>
  <c r="DI183" i="4"/>
  <c r="BL183" i="4"/>
  <c r="BN183" i="4"/>
  <c r="BP183" i="4"/>
  <c r="BR183" i="4"/>
  <c r="BT183" i="4"/>
  <c r="BV183" i="4"/>
  <c r="BX183" i="4"/>
  <c r="BZ183" i="4"/>
  <c r="CB183" i="4"/>
  <c r="CD183" i="4"/>
  <c r="CF183" i="4"/>
  <c r="CH183" i="4"/>
  <c r="CJ183" i="4"/>
  <c r="CL183" i="4"/>
  <c r="CN183" i="4"/>
  <c r="CP183" i="4"/>
  <c r="CR183" i="4"/>
  <c r="CT183" i="4"/>
  <c r="CV183" i="4"/>
  <c r="CX183" i="4"/>
  <c r="DA183" i="4"/>
  <c r="DF183" i="4"/>
  <c r="DN183" i="4"/>
  <c r="BJ185" i="4"/>
  <c r="BL167" i="4"/>
  <c r="BN167" i="4"/>
  <c r="BP167" i="4"/>
  <c r="BR167" i="4"/>
  <c r="BT167" i="4"/>
  <c r="BV167" i="4"/>
  <c r="BX167" i="4"/>
  <c r="BZ167" i="4"/>
  <c r="CB167" i="4"/>
  <c r="CD167" i="4"/>
  <c r="CF167" i="4"/>
  <c r="CH167" i="4"/>
  <c r="CJ167" i="4"/>
  <c r="CL167" i="4"/>
  <c r="CN167" i="4"/>
  <c r="CP167" i="4"/>
  <c r="CR167" i="4"/>
  <c r="CT167" i="4"/>
  <c r="CV167" i="4"/>
  <c r="CX167" i="4"/>
  <c r="DA167" i="4"/>
  <c r="DF167" i="4"/>
  <c r="DN167" i="4"/>
  <c r="BM167" i="4"/>
  <c r="BQ167" i="4"/>
  <c r="BU167" i="4"/>
  <c r="BY167" i="4"/>
  <c r="CC167" i="4"/>
  <c r="CG167" i="4"/>
  <c r="CK167" i="4"/>
  <c r="CO167" i="4"/>
  <c r="CS167" i="4"/>
  <c r="CW167" i="4"/>
  <c r="DE167" i="4"/>
  <c r="BK167" i="4"/>
  <c r="BO167" i="4"/>
  <c r="BS167" i="4"/>
  <c r="BW167" i="4"/>
  <c r="CA167" i="4"/>
  <c r="CE167" i="4"/>
  <c r="CI167" i="4"/>
  <c r="CM167" i="4"/>
  <c r="CQ167" i="4"/>
  <c r="CU167" i="4"/>
  <c r="CY167" i="4"/>
  <c r="DI167" i="4"/>
  <c r="BJ169" i="4"/>
  <c r="BK151" i="4"/>
  <c r="BM151" i="4"/>
  <c r="BO151" i="4"/>
  <c r="BQ151" i="4"/>
  <c r="BS151" i="4"/>
  <c r="BU151" i="4"/>
  <c r="BW151" i="4"/>
  <c r="BY151" i="4"/>
  <c r="CA151" i="4"/>
  <c r="CC151" i="4"/>
  <c r="CE151" i="4"/>
  <c r="CG151" i="4"/>
  <c r="CI151" i="4"/>
  <c r="CK151" i="4"/>
  <c r="CM151" i="4"/>
  <c r="CO151" i="4"/>
  <c r="CQ151" i="4"/>
  <c r="CS151" i="4"/>
  <c r="CU151" i="4"/>
  <c r="CW151" i="4"/>
  <c r="CY151" i="4"/>
  <c r="DE151" i="4"/>
  <c r="DI151" i="4"/>
  <c r="BL151" i="4"/>
  <c r="BN151" i="4"/>
  <c r="BP151" i="4"/>
  <c r="BR151" i="4"/>
  <c r="BT151" i="4"/>
  <c r="BV151" i="4"/>
  <c r="BX151" i="4"/>
  <c r="BZ151" i="4"/>
  <c r="CB151" i="4"/>
  <c r="CD151" i="4"/>
  <c r="CF151" i="4"/>
  <c r="CH151" i="4"/>
  <c r="CJ151" i="4"/>
  <c r="CL151" i="4"/>
  <c r="CN151" i="4"/>
  <c r="CP151" i="4"/>
  <c r="CR151" i="4"/>
  <c r="CT151" i="4"/>
  <c r="CV151" i="4"/>
  <c r="CX151" i="4"/>
  <c r="DA151" i="4"/>
  <c r="DF151" i="4"/>
  <c r="DN151" i="4"/>
  <c r="BJ153" i="4"/>
  <c r="BK137" i="4"/>
  <c r="BM137" i="4"/>
  <c r="BO137" i="4"/>
  <c r="BQ137" i="4"/>
  <c r="BS137" i="4"/>
  <c r="BU137" i="4"/>
  <c r="BW137" i="4"/>
  <c r="BY137" i="4"/>
  <c r="CA137" i="4"/>
  <c r="CC137" i="4"/>
  <c r="CE137" i="4"/>
  <c r="CG137" i="4"/>
  <c r="CI137" i="4"/>
  <c r="CK137" i="4"/>
  <c r="CM137" i="4"/>
  <c r="CO137" i="4"/>
  <c r="CQ137" i="4"/>
  <c r="CS137" i="4"/>
  <c r="CU137" i="4"/>
  <c r="CW137" i="4"/>
  <c r="CY137" i="4"/>
  <c r="DE137" i="4"/>
  <c r="DI137" i="4"/>
  <c r="BL137" i="4"/>
  <c r="BN137" i="4"/>
  <c r="BP137" i="4"/>
  <c r="BR137" i="4"/>
  <c r="BT137" i="4"/>
  <c r="BV137" i="4"/>
  <c r="BX137" i="4"/>
  <c r="BZ137" i="4"/>
  <c r="CB137" i="4"/>
  <c r="CD137" i="4"/>
  <c r="CF137" i="4"/>
  <c r="CH137" i="4"/>
  <c r="CJ137" i="4"/>
  <c r="CL137" i="4"/>
  <c r="CN137" i="4"/>
  <c r="CP137" i="4"/>
  <c r="CR137" i="4"/>
  <c r="CT137" i="4"/>
  <c r="CV137" i="4"/>
  <c r="CX137" i="4"/>
  <c r="DA137" i="4"/>
  <c r="DF137" i="4"/>
  <c r="DN137" i="4"/>
  <c r="BJ139" i="4"/>
  <c r="BK121" i="4"/>
  <c r="BM121" i="4"/>
  <c r="BO121" i="4"/>
  <c r="BQ121" i="4"/>
  <c r="BS121" i="4"/>
  <c r="BU121" i="4"/>
  <c r="BW121" i="4"/>
  <c r="BY121" i="4"/>
  <c r="CA121" i="4"/>
  <c r="CC121" i="4"/>
  <c r="CE121" i="4"/>
  <c r="CG121" i="4"/>
  <c r="CI121" i="4"/>
  <c r="CK121" i="4"/>
  <c r="CM121" i="4"/>
  <c r="CO121" i="4"/>
  <c r="CQ121" i="4"/>
  <c r="CS121" i="4"/>
  <c r="CU121" i="4"/>
  <c r="CW121" i="4"/>
  <c r="CY121" i="4"/>
  <c r="DE121" i="4"/>
  <c r="DI121" i="4"/>
  <c r="BL121" i="4"/>
  <c r="BN121" i="4"/>
  <c r="BP121" i="4"/>
  <c r="BR121" i="4"/>
  <c r="BT121" i="4"/>
  <c r="BV121" i="4"/>
  <c r="BX121" i="4"/>
  <c r="BZ121" i="4"/>
  <c r="CB121" i="4"/>
  <c r="CD121" i="4"/>
  <c r="CF121" i="4"/>
  <c r="CH121" i="4"/>
  <c r="CJ121" i="4"/>
  <c r="CL121" i="4"/>
  <c r="CN121" i="4"/>
  <c r="CP121" i="4"/>
  <c r="CR121" i="4"/>
  <c r="CT121" i="4"/>
  <c r="CV121" i="4"/>
  <c r="CX121" i="4"/>
  <c r="DA121" i="4"/>
  <c r="DF121" i="4"/>
  <c r="DN121" i="4"/>
  <c r="BJ123" i="4"/>
  <c r="BL107" i="4"/>
  <c r="BN107" i="4"/>
  <c r="BP107" i="4"/>
  <c r="BR107" i="4"/>
  <c r="BT107" i="4"/>
  <c r="BV107" i="4"/>
  <c r="BX107" i="4"/>
  <c r="BZ107" i="4"/>
  <c r="CB107" i="4"/>
  <c r="CD107" i="4"/>
  <c r="CF107" i="4"/>
  <c r="CH107" i="4"/>
  <c r="CJ107" i="4"/>
  <c r="CL107" i="4"/>
  <c r="CN107" i="4"/>
  <c r="CP107" i="4"/>
  <c r="CR107" i="4"/>
  <c r="CT107" i="4"/>
  <c r="CV107" i="4"/>
  <c r="CX107" i="4"/>
  <c r="DA107" i="4"/>
  <c r="DF107" i="4"/>
  <c r="DN107" i="4"/>
  <c r="BK107" i="4"/>
  <c r="BM107" i="4"/>
  <c r="BO107" i="4"/>
  <c r="BQ107" i="4"/>
  <c r="BS107" i="4"/>
  <c r="BU107" i="4"/>
  <c r="BW107" i="4"/>
  <c r="BY107" i="4"/>
  <c r="CA107" i="4"/>
  <c r="CC107" i="4"/>
  <c r="CE107" i="4"/>
  <c r="CG107" i="4"/>
  <c r="CI107" i="4"/>
  <c r="CK107" i="4"/>
  <c r="CM107" i="4"/>
  <c r="CO107" i="4"/>
  <c r="CQ107" i="4"/>
  <c r="CS107" i="4"/>
  <c r="CU107" i="4"/>
  <c r="CW107" i="4"/>
  <c r="CY107" i="4"/>
  <c r="DE107" i="4"/>
  <c r="DI107" i="4"/>
  <c r="BJ109" i="4"/>
  <c r="BL91" i="4"/>
  <c r="BN91" i="4"/>
  <c r="BP91" i="4"/>
  <c r="BR91" i="4"/>
  <c r="BT91" i="4"/>
  <c r="BV91" i="4"/>
  <c r="BX91" i="4"/>
  <c r="BZ91" i="4"/>
  <c r="CB91" i="4"/>
  <c r="CD91" i="4"/>
  <c r="CF91" i="4"/>
  <c r="CH91" i="4"/>
  <c r="CJ91" i="4"/>
  <c r="CL91" i="4"/>
  <c r="CN91" i="4"/>
  <c r="CP91" i="4"/>
  <c r="CR91" i="4"/>
  <c r="CT91" i="4"/>
  <c r="CV91" i="4"/>
  <c r="CX91" i="4"/>
  <c r="DA91" i="4"/>
  <c r="DF91" i="4"/>
  <c r="DN91" i="4"/>
  <c r="BK91" i="4"/>
  <c r="BM91" i="4"/>
  <c r="BO91" i="4"/>
  <c r="BQ91" i="4"/>
  <c r="BS91" i="4"/>
  <c r="BU91" i="4"/>
  <c r="BW91" i="4"/>
  <c r="BY91" i="4"/>
  <c r="CA91" i="4"/>
  <c r="CC91" i="4"/>
  <c r="CE91" i="4"/>
  <c r="CG91" i="4"/>
  <c r="CI91" i="4"/>
  <c r="CK91" i="4"/>
  <c r="CM91" i="4"/>
  <c r="CO91" i="4"/>
  <c r="CQ91" i="4"/>
  <c r="CS91" i="4"/>
  <c r="CU91" i="4"/>
  <c r="CW91" i="4"/>
  <c r="CY91" i="4"/>
  <c r="DE91" i="4"/>
  <c r="DI91" i="4"/>
  <c r="BJ93" i="4"/>
  <c r="BL75" i="4"/>
  <c r="BN75" i="4"/>
  <c r="BP75" i="4"/>
  <c r="BR75" i="4"/>
  <c r="BT75" i="4"/>
  <c r="BV75" i="4"/>
  <c r="BX75" i="4"/>
  <c r="BZ75" i="4"/>
  <c r="CB75" i="4"/>
  <c r="CD75" i="4"/>
  <c r="CF75" i="4"/>
  <c r="CH75" i="4"/>
  <c r="CJ75" i="4"/>
  <c r="CL75" i="4"/>
  <c r="CN75" i="4"/>
  <c r="CP75" i="4"/>
  <c r="CR75" i="4"/>
  <c r="CT75" i="4"/>
  <c r="CV75" i="4"/>
  <c r="CX75" i="4"/>
  <c r="DA75" i="4"/>
  <c r="DF75" i="4"/>
  <c r="DN75" i="4"/>
  <c r="BK75" i="4"/>
  <c r="BM75" i="4"/>
  <c r="BO75" i="4"/>
  <c r="BQ75" i="4"/>
  <c r="BS75" i="4"/>
  <c r="BU75" i="4"/>
  <c r="BW75" i="4"/>
  <c r="BY75" i="4"/>
  <c r="CA75" i="4"/>
  <c r="CC75" i="4"/>
  <c r="CE75" i="4"/>
  <c r="CG75" i="4"/>
  <c r="CI75" i="4"/>
  <c r="CK75" i="4"/>
  <c r="CM75" i="4"/>
  <c r="CO75" i="4"/>
  <c r="CQ75" i="4"/>
  <c r="CS75" i="4"/>
  <c r="CU75" i="4"/>
  <c r="CW75" i="4"/>
  <c r="CY75" i="4"/>
  <c r="DE75" i="4"/>
  <c r="DI75" i="4"/>
  <c r="BJ77" i="4"/>
  <c r="BL61" i="4"/>
  <c r="BN61" i="4"/>
  <c r="BP61" i="4"/>
  <c r="BR61" i="4"/>
  <c r="BT61" i="4"/>
  <c r="BV61" i="4"/>
  <c r="BX61" i="4"/>
  <c r="BZ61" i="4"/>
  <c r="CB61" i="4"/>
  <c r="CD61" i="4"/>
  <c r="CF61" i="4"/>
  <c r="CH61" i="4"/>
  <c r="CJ61" i="4"/>
  <c r="CL61" i="4"/>
  <c r="CN61" i="4"/>
  <c r="CP61" i="4"/>
  <c r="CR61" i="4"/>
  <c r="CT61" i="4"/>
  <c r="CV61" i="4"/>
  <c r="CX61" i="4"/>
  <c r="DA61" i="4"/>
  <c r="DF61" i="4"/>
  <c r="DN61" i="4"/>
  <c r="BK61" i="4"/>
  <c r="BM61" i="4"/>
  <c r="BO61" i="4"/>
  <c r="BQ61" i="4"/>
  <c r="BS61" i="4"/>
  <c r="BU61" i="4"/>
  <c r="BW61" i="4"/>
  <c r="BY61" i="4"/>
  <c r="CA61" i="4"/>
  <c r="CC61" i="4"/>
  <c r="CE61" i="4"/>
  <c r="CG61" i="4"/>
  <c r="CI61" i="4"/>
  <c r="CK61" i="4"/>
  <c r="CM61" i="4"/>
  <c r="CO61" i="4"/>
  <c r="CQ61" i="4"/>
  <c r="CS61" i="4"/>
  <c r="CU61" i="4"/>
  <c r="CW61" i="4"/>
  <c r="CY61" i="4"/>
  <c r="DE61" i="4"/>
  <c r="DI61" i="4"/>
  <c r="BJ63" i="4"/>
  <c r="BK45" i="4"/>
  <c r="BM45" i="4"/>
  <c r="BO45" i="4"/>
  <c r="BQ45" i="4"/>
  <c r="BS45" i="4"/>
  <c r="BU45" i="4"/>
  <c r="BW45" i="4"/>
  <c r="BY45" i="4"/>
  <c r="CA45" i="4"/>
  <c r="CC45" i="4"/>
  <c r="CE45" i="4"/>
  <c r="CG45" i="4"/>
  <c r="CI45" i="4"/>
  <c r="CK45" i="4"/>
  <c r="CM45" i="4"/>
  <c r="CO45" i="4"/>
  <c r="CQ45" i="4"/>
  <c r="CS45" i="4"/>
  <c r="CU45" i="4"/>
  <c r="CW45" i="4"/>
  <c r="CY45" i="4"/>
  <c r="DE45" i="4"/>
  <c r="DI45" i="4"/>
  <c r="BL45" i="4"/>
  <c r="BN45" i="4"/>
  <c r="BP45" i="4"/>
  <c r="BR45" i="4"/>
  <c r="BT45" i="4"/>
  <c r="BV45" i="4"/>
  <c r="BX45" i="4"/>
  <c r="BZ45" i="4"/>
  <c r="CB45" i="4"/>
  <c r="CD45" i="4"/>
  <c r="CF45" i="4"/>
  <c r="CH45" i="4"/>
  <c r="CJ45" i="4"/>
  <c r="CL45" i="4"/>
  <c r="CN45" i="4"/>
  <c r="CP45" i="4"/>
  <c r="CR45" i="4"/>
  <c r="CT45" i="4"/>
  <c r="CV45" i="4"/>
  <c r="CX45" i="4"/>
  <c r="DA45" i="4"/>
  <c r="DF45" i="4"/>
  <c r="DN45" i="4"/>
  <c r="BJ47" i="4"/>
  <c r="BK31" i="4"/>
  <c r="BM31" i="4"/>
  <c r="BO31" i="4"/>
  <c r="BQ31" i="4"/>
  <c r="BS31" i="4"/>
  <c r="BU31" i="4"/>
  <c r="BW31" i="4"/>
  <c r="BY31" i="4"/>
  <c r="CA31" i="4"/>
  <c r="CC31" i="4"/>
  <c r="CE31" i="4"/>
  <c r="CG31" i="4"/>
  <c r="CI31" i="4"/>
  <c r="CK31" i="4"/>
  <c r="CM31" i="4"/>
  <c r="CO31" i="4"/>
  <c r="CQ31" i="4"/>
  <c r="CS31" i="4"/>
  <c r="CU31" i="4"/>
  <c r="CW31" i="4"/>
  <c r="CY31" i="4"/>
  <c r="DE31" i="4"/>
  <c r="DI31" i="4"/>
  <c r="BL31" i="4"/>
  <c r="BN31" i="4"/>
  <c r="BP31" i="4"/>
  <c r="BR31" i="4"/>
  <c r="BT31" i="4"/>
  <c r="BV31" i="4"/>
  <c r="BX31" i="4"/>
  <c r="BZ31" i="4"/>
  <c r="CB31" i="4"/>
  <c r="CD31" i="4"/>
  <c r="CF31" i="4"/>
  <c r="CH31" i="4"/>
  <c r="CJ31" i="4"/>
  <c r="CL31" i="4"/>
  <c r="CN31" i="4"/>
  <c r="CP31" i="4"/>
  <c r="CR31" i="4"/>
  <c r="CT31" i="4"/>
  <c r="CV31" i="4"/>
  <c r="CX31" i="4"/>
  <c r="DA31" i="4"/>
  <c r="DF31" i="4"/>
  <c r="DN31" i="4"/>
  <c r="BJ33" i="4"/>
  <c r="BL15" i="4"/>
  <c r="BN15" i="4"/>
  <c r="BP15" i="4"/>
  <c r="BR15" i="4"/>
  <c r="BT15" i="4"/>
  <c r="BV15" i="4"/>
  <c r="BX15" i="4"/>
  <c r="BZ15" i="4"/>
  <c r="CB15" i="4"/>
  <c r="CD15" i="4"/>
  <c r="CF15" i="4"/>
  <c r="CH15" i="4"/>
  <c r="CJ15" i="4"/>
  <c r="CL15" i="4"/>
  <c r="CN15" i="4"/>
  <c r="CP15" i="4"/>
  <c r="CR15" i="4"/>
  <c r="CT15" i="4"/>
  <c r="BK15" i="4"/>
  <c r="BM15" i="4"/>
  <c r="BO15" i="4"/>
  <c r="BQ15" i="4"/>
  <c r="BS15" i="4"/>
  <c r="BU15" i="4"/>
  <c r="BW15" i="4"/>
  <c r="BY15" i="4"/>
  <c r="CA15" i="4"/>
  <c r="CC15" i="4"/>
  <c r="CE15" i="4"/>
  <c r="CG15" i="4"/>
  <c r="CI15" i="4"/>
  <c r="CM15" i="4"/>
  <c r="CQ15" i="4"/>
  <c r="CU15" i="4"/>
  <c r="CW15" i="4"/>
  <c r="CY15" i="4"/>
  <c r="DE15" i="4"/>
  <c r="DI15" i="4"/>
  <c r="CK15" i="4"/>
  <c r="CO15" i="4"/>
  <c r="CS15" i="4"/>
  <c r="CV15" i="4"/>
  <c r="CX15" i="4"/>
  <c r="DA15" i="4"/>
  <c r="DF15" i="4"/>
  <c r="DN15" i="4"/>
  <c r="BJ17" i="4"/>
  <c r="BJ5" i="4"/>
  <c r="BL234" i="4"/>
  <c r="BN234" i="4"/>
  <c r="BP234" i="4"/>
  <c r="BR234" i="4"/>
  <c r="BT234" i="4"/>
  <c r="BV234" i="4"/>
  <c r="BX234" i="4"/>
  <c r="BZ234" i="4"/>
  <c r="CB234" i="4"/>
  <c r="CD234" i="4"/>
  <c r="CF234" i="4"/>
  <c r="CH234" i="4"/>
  <c r="CJ234" i="4"/>
  <c r="CL234" i="4"/>
  <c r="CN234" i="4"/>
  <c r="CP234" i="4"/>
  <c r="CR234" i="4"/>
  <c r="CT234" i="4"/>
  <c r="CV234" i="4"/>
  <c r="CX234" i="4"/>
  <c r="DA234" i="4"/>
  <c r="DF234" i="4"/>
  <c r="DN234" i="4"/>
  <c r="BJ236" i="4"/>
  <c r="BK234" i="4"/>
  <c r="BM234" i="4"/>
  <c r="BO234" i="4"/>
  <c r="BQ234" i="4"/>
  <c r="BS234" i="4"/>
  <c r="BU234" i="4"/>
  <c r="BW234" i="4"/>
  <c r="BY234" i="4"/>
  <c r="CA234" i="4"/>
  <c r="CC234" i="4"/>
  <c r="CE234" i="4"/>
  <c r="CG234" i="4"/>
  <c r="CI234" i="4"/>
  <c r="CK234" i="4"/>
  <c r="CM234" i="4"/>
  <c r="CO234" i="4"/>
  <c r="CQ234" i="4"/>
  <c r="CS234" i="4"/>
  <c r="CU234" i="4"/>
  <c r="CW234" i="4"/>
  <c r="CY234" i="4"/>
  <c r="DE234" i="4"/>
  <c r="DI234" i="4"/>
  <c r="BK226" i="4"/>
  <c r="BM226" i="4"/>
  <c r="BO226" i="4"/>
  <c r="BQ226" i="4"/>
  <c r="BS226" i="4"/>
  <c r="BU226" i="4"/>
  <c r="BW226" i="4"/>
  <c r="BY226" i="4"/>
  <c r="CA226" i="4"/>
  <c r="CC226" i="4"/>
  <c r="CE226" i="4"/>
  <c r="CG226" i="4"/>
  <c r="CI226" i="4"/>
  <c r="CK226" i="4"/>
  <c r="CM226" i="4"/>
  <c r="CO226" i="4"/>
  <c r="CQ226" i="4"/>
  <c r="CS226" i="4"/>
  <c r="CU226" i="4"/>
  <c r="CW226" i="4"/>
  <c r="CY226" i="4"/>
  <c r="DE226" i="4"/>
  <c r="DI226" i="4"/>
  <c r="BL226" i="4"/>
  <c r="BN226" i="4"/>
  <c r="BP226" i="4"/>
  <c r="BR226" i="4"/>
  <c r="BT226" i="4"/>
  <c r="BV226" i="4"/>
  <c r="BX226" i="4"/>
  <c r="BZ226" i="4"/>
  <c r="CB226" i="4"/>
  <c r="CD226" i="4"/>
  <c r="CF226" i="4"/>
  <c r="CH226" i="4"/>
  <c r="CJ226" i="4"/>
  <c r="CL226" i="4"/>
  <c r="CN226" i="4"/>
  <c r="CP226" i="4"/>
  <c r="CR226" i="4"/>
  <c r="CT226" i="4"/>
  <c r="CV226" i="4"/>
  <c r="CX226" i="4"/>
  <c r="DA226" i="4"/>
  <c r="DF226" i="4"/>
  <c r="DN226" i="4"/>
  <c r="BJ228" i="4"/>
  <c r="BK218" i="4"/>
  <c r="BM218" i="4"/>
  <c r="BO218" i="4"/>
  <c r="BQ218" i="4"/>
  <c r="BS218" i="4"/>
  <c r="BU218" i="4"/>
  <c r="BW218" i="4"/>
  <c r="BY218" i="4"/>
  <c r="CA218" i="4"/>
  <c r="CC218" i="4"/>
  <c r="CE218" i="4"/>
  <c r="CG218" i="4"/>
  <c r="CI218" i="4"/>
  <c r="CK218" i="4"/>
  <c r="CM218" i="4"/>
  <c r="CO218" i="4"/>
  <c r="CQ218" i="4"/>
  <c r="CS218" i="4"/>
  <c r="CU218" i="4"/>
  <c r="CW218" i="4"/>
  <c r="CY218" i="4"/>
  <c r="DE218" i="4"/>
  <c r="DI218" i="4"/>
  <c r="BL218" i="4"/>
  <c r="BN218" i="4"/>
  <c r="BP218" i="4"/>
  <c r="BR218" i="4"/>
  <c r="BT218" i="4"/>
  <c r="BV218" i="4"/>
  <c r="BX218" i="4"/>
  <c r="BZ218" i="4"/>
  <c r="CB218" i="4"/>
  <c r="CD218" i="4"/>
  <c r="CF218" i="4"/>
  <c r="CH218" i="4"/>
  <c r="CJ218" i="4"/>
  <c r="CL218" i="4"/>
  <c r="CN218" i="4"/>
  <c r="CP218" i="4"/>
  <c r="CR218" i="4"/>
  <c r="CT218" i="4"/>
  <c r="CV218" i="4"/>
  <c r="CX218" i="4"/>
  <c r="DA218" i="4"/>
  <c r="DF218" i="4"/>
  <c r="DN218" i="4"/>
  <c r="BJ220" i="4"/>
  <c r="BK210" i="4"/>
  <c r="BM210" i="4"/>
  <c r="BO210" i="4"/>
  <c r="BQ210" i="4"/>
  <c r="BS210" i="4"/>
  <c r="BU210" i="4"/>
  <c r="BW210" i="4"/>
  <c r="BY210" i="4"/>
  <c r="CA210" i="4"/>
  <c r="CC210" i="4"/>
  <c r="CE210" i="4"/>
  <c r="CG210" i="4"/>
  <c r="CI210" i="4"/>
  <c r="CK210" i="4"/>
  <c r="CM210" i="4"/>
  <c r="CO210" i="4"/>
  <c r="CQ210" i="4"/>
  <c r="CS210" i="4"/>
  <c r="CU210" i="4"/>
  <c r="CW210" i="4"/>
  <c r="CY210" i="4"/>
  <c r="DE210" i="4"/>
  <c r="DI210" i="4"/>
  <c r="BL210" i="4"/>
  <c r="BN210" i="4"/>
  <c r="BP210" i="4"/>
  <c r="BR210" i="4"/>
  <c r="BT210" i="4"/>
  <c r="BV210" i="4"/>
  <c r="BX210" i="4"/>
  <c r="BZ210" i="4"/>
  <c r="CB210" i="4"/>
  <c r="CD210" i="4"/>
  <c r="CF210" i="4"/>
  <c r="CH210" i="4"/>
  <c r="CJ210" i="4"/>
  <c r="CL210" i="4"/>
  <c r="CN210" i="4"/>
  <c r="CP210" i="4"/>
  <c r="CR210" i="4"/>
  <c r="CT210" i="4"/>
  <c r="CV210" i="4"/>
  <c r="CX210" i="4"/>
  <c r="DA210" i="4"/>
  <c r="DF210" i="4"/>
  <c r="DN210" i="4"/>
  <c r="BJ212" i="4"/>
  <c r="BK202" i="4"/>
  <c r="BM202" i="4"/>
  <c r="BO202" i="4"/>
  <c r="BQ202" i="4"/>
  <c r="BS202" i="4"/>
  <c r="BU202" i="4"/>
  <c r="BW202" i="4"/>
  <c r="BY202" i="4"/>
  <c r="CA202" i="4"/>
  <c r="CC202" i="4"/>
  <c r="CE202" i="4"/>
  <c r="CG202" i="4"/>
  <c r="CI202" i="4"/>
  <c r="CK202" i="4"/>
  <c r="CM202" i="4"/>
  <c r="CO202" i="4"/>
  <c r="CQ202" i="4"/>
  <c r="CS202" i="4"/>
  <c r="CU202" i="4"/>
  <c r="CW202" i="4"/>
  <c r="CY202" i="4"/>
  <c r="DE202" i="4"/>
  <c r="DI202" i="4"/>
  <c r="BL202" i="4"/>
  <c r="BN202" i="4"/>
  <c r="BP202" i="4"/>
  <c r="BR202" i="4"/>
  <c r="BT202" i="4"/>
  <c r="BV202" i="4"/>
  <c r="BX202" i="4"/>
  <c r="BZ202" i="4"/>
  <c r="CB202" i="4"/>
  <c r="CD202" i="4"/>
  <c r="CF202" i="4"/>
  <c r="CH202" i="4"/>
  <c r="CJ202" i="4"/>
  <c r="CL202" i="4"/>
  <c r="CN202" i="4"/>
  <c r="CP202" i="4"/>
  <c r="CR202" i="4"/>
  <c r="CT202" i="4"/>
  <c r="CV202" i="4"/>
  <c r="CX202" i="4"/>
  <c r="DA202" i="4"/>
  <c r="DF202" i="4"/>
  <c r="DN202" i="4"/>
  <c r="BJ204" i="4"/>
  <c r="BK194" i="4"/>
  <c r="BM194" i="4"/>
  <c r="BO194" i="4"/>
  <c r="BQ194" i="4"/>
  <c r="BS194" i="4"/>
  <c r="BU194" i="4"/>
  <c r="BW194" i="4"/>
  <c r="BY194" i="4"/>
  <c r="CA194" i="4"/>
  <c r="CC194" i="4"/>
  <c r="CE194" i="4"/>
  <c r="CG194" i="4"/>
  <c r="CI194" i="4"/>
  <c r="CK194" i="4"/>
  <c r="CM194" i="4"/>
  <c r="CO194" i="4"/>
  <c r="CQ194" i="4"/>
  <c r="CS194" i="4"/>
  <c r="CU194" i="4"/>
  <c r="CW194" i="4"/>
  <c r="CY194" i="4"/>
  <c r="DE194" i="4"/>
  <c r="DI194" i="4"/>
  <c r="BL194" i="4"/>
  <c r="BN194" i="4"/>
  <c r="BP194" i="4"/>
  <c r="BR194" i="4"/>
  <c r="BT194" i="4"/>
  <c r="BV194" i="4"/>
  <c r="BX194" i="4"/>
  <c r="BZ194" i="4"/>
  <c r="CB194" i="4"/>
  <c r="CD194" i="4"/>
  <c r="CF194" i="4"/>
  <c r="CH194" i="4"/>
  <c r="CJ194" i="4"/>
  <c r="CL194" i="4"/>
  <c r="CN194" i="4"/>
  <c r="CP194" i="4"/>
  <c r="CR194" i="4"/>
  <c r="CT194" i="4"/>
  <c r="CV194" i="4"/>
  <c r="CX194" i="4"/>
  <c r="DA194" i="4"/>
  <c r="DF194" i="4"/>
  <c r="DN194" i="4"/>
  <c r="BJ196" i="4"/>
  <c r="BK186" i="4"/>
  <c r="BM186" i="4"/>
  <c r="BO186" i="4"/>
  <c r="BQ186" i="4"/>
  <c r="BS186" i="4"/>
  <c r="BU186" i="4"/>
  <c r="BW186" i="4"/>
  <c r="BY186" i="4"/>
  <c r="CA186" i="4"/>
  <c r="CC186" i="4"/>
  <c r="CE186" i="4"/>
  <c r="CG186" i="4"/>
  <c r="CI186" i="4"/>
  <c r="CK186" i="4"/>
  <c r="CM186" i="4"/>
  <c r="CO186" i="4"/>
  <c r="CQ186" i="4"/>
  <c r="CS186" i="4"/>
  <c r="CU186" i="4"/>
  <c r="CW186" i="4"/>
  <c r="CY186" i="4"/>
  <c r="DE186" i="4"/>
  <c r="DI186" i="4"/>
  <c r="BL186" i="4"/>
  <c r="BN186" i="4"/>
  <c r="BP186" i="4"/>
  <c r="BR186" i="4"/>
  <c r="BT186" i="4"/>
  <c r="BV186" i="4"/>
  <c r="BX186" i="4"/>
  <c r="BZ186" i="4"/>
  <c r="CB186" i="4"/>
  <c r="CD186" i="4"/>
  <c r="CF186" i="4"/>
  <c r="CH186" i="4"/>
  <c r="CJ186" i="4"/>
  <c r="CL186" i="4"/>
  <c r="CN186" i="4"/>
  <c r="CP186" i="4"/>
  <c r="CR186" i="4"/>
  <c r="CT186" i="4"/>
  <c r="CV186" i="4"/>
  <c r="CX186" i="4"/>
  <c r="DA186" i="4"/>
  <c r="DF186" i="4"/>
  <c r="DN186" i="4"/>
  <c r="BJ188" i="4"/>
  <c r="BK178" i="4"/>
  <c r="BM178" i="4"/>
  <c r="BO178" i="4"/>
  <c r="BQ178" i="4"/>
  <c r="BS178" i="4"/>
  <c r="BU178" i="4"/>
  <c r="BW178" i="4"/>
  <c r="BY178" i="4"/>
  <c r="CA178" i="4"/>
  <c r="CC178" i="4"/>
  <c r="CE178" i="4"/>
  <c r="CG178" i="4"/>
  <c r="CI178" i="4"/>
  <c r="CK178" i="4"/>
  <c r="CM178" i="4"/>
  <c r="CO178" i="4"/>
  <c r="CQ178" i="4"/>
  <c r="CS178" i="4"/>
  <c r="CU178" i="4"/>
  <c r="CW178" i="4"/>
  <c r="CY178" i="4"/>
  <c r="DE178" i="4"/>
  <c r="DI178" i="4"/>
  <c r="BL178" i="4"/>
  <c r="BN178" i="4"/>
  <c r="BP178" i="4"/>
  <c r="BR178" i="4"/>
  <c r="BT178" i="4"/>
  <c r="BV178" i="4"/>
  <c r="BX178" i="4"/>
  <c r="BZ178" i="4"/>
  <c r="CB178" i="4"/>
  <c r="CD178" i="4"/>
  <c r="CF178" i="4"/>
  <c r="CH178" i="4"/>
  <c r="CJ178" i="4"/>
  <c r="CL178" i="4"/>
  <c r="CN178" i="4"/>
  <c r="CP178" i="4"/>
  <c r="CR178" i="4"/>
  <c r="CT178" i="4"/>
  <c r="CV178" i="4"/>
  <c r="CX178" i="4"/>
  <c r="DA178" i="4"/>
  <c r="DF178" i="4"/>
  <c r="DN178" i="4"/>
  <c r="BJ180" i="4"/>
  <c r="BL170" i="4"/>
  <c r="BN170" i="4"/>
  <c r="BP170" i="4"/>
  <c r="BR170" i="4"/>
  <c r="BT170" i="4"/>
  <c r="BV170" i="4"/>
  <c r="BX170" i="4"/>
  <c r="BZ170" i="4"/>
  <c r="CB170" i="4"/>
  <c r="CD170" i="4"/>
  <c r="CF170" i="4"/>
  <c r="CH170" i="4"/>
  <c r="CJ170" i="4"/>
  <c r="CL170" i="4"/>
  <c r="CN170" i="4"/>
  <c r="CP170" i="4"/>
  <c r="CR170" i="4"/>
  <c r="CT170" i="4"/>
  <c r="CV170" i="4"/>
  <c r="CX170" i="4"/>
  <c r="DA170" i="4"/>
  <c r="DF170" i="4"/>
  <c r="DN170" i="4"/>
  <c r="BK170" i="4"/>
  <c r="BO170" i="4"/>
  <c r="BS170" i="4"/>
  <c r="BW170" i="4"/>
  <c r="CA170" i="4"/>
  <c r="CE170" i="4"/>
  <c r="CI170" i="4"/>
  <c r="CM170" i="4"/>
  <c r="CQ170" i="4"/>
  <c r="CU170" i="4"/>
  <c r="CY170" i="4"/>
  <c r="DI170" i="4"/>
  <c r="BM170" i="4"/>
  <c r="BQ170" i="4"/>
  <c r="BU170" i="4"/>
  <c r="BY170" i="4"/>
  <c r="CC170" i="4"/>
  <c r="CG170" i="4"/>
  <c r="CK170" i="4"/>
  <c r="CO170" i="4"/>
  <c r="CS170" i="4"/>
  <c r="CW170" i="4"/>
  <c r="DE170" i="4"/>
  <c r="BJ172" i="4"/>
  <c r="BK162" i="4"/>
  <c r="BM162" i="4"/>
  <c r="BO162" i="4"/>
  <c r="BQ162" i="4"/>
  <c r="BS162" i="4"/>
  <c r="BU162" i="4"/>
  <c r="BW162" i="4"/>
  <c r="BY162" i="4"/>
  <c r="CA162" i="4"/>
  <c r="CC162" i="4"/>
  <c r="CE162" i="4"/>
  <c r="CG162" i="4"/>
  <c r="CI162" i="4"/>
  <c r="CK162" i="4"/>
  <c r="CM162" i="4"/>
  <c r="CO162" i="4"/>
  <c r="CQ162" i="4"/>
  <c r="CS162" i="4"/>
  <c r="CU162" i="4"/>
  <c r="CW162" i="4"/>
  <c r="CY162" i="4"/>
  <c r="DE162" i="4"/>
  <c r="DI162" i="4"/>
  <c r="BL162" i="4"/>
  <c r="BN162" i="4"/>
  <c r="BP162" i="4"/>
  <c r="BR162" i="4"/>
  <c r="BT162" i="4"/>
  <c r="BV162" i="4"/>
  <c r="BX162" i="4"/>
  <c r="BZ162" i="4"/>
  <c r="CB162" i="4"/>
  <c r="CD162" i="4"/>
  <c r="CF162" i="4"/>
  <c r="CH162" i="4"/>
  <c r="CJ162" i="4"/>
  <c r="CL162" i="4"/>
  <c r="CN162" i="4"/>
  <c r="CP162" i="4"/>
  <c r="CR162" i="4"/>
  <c r="CT162" i="4"/>
  <c r="CV162" i="4"/>
  <c r="CX162" i="4"/>
  <c r="DA162" i="4"/>
  <c r="DF162" i="4"/>
  <c r="DN162" i="4"/>
  <c r="BJ164" i="4"/>
  <c r="BK154" i="4"/>
  <c r="BM154" i="4"/>
  <c r="BO154" i="4"/>
  <c r="BQ154" i="4"/>
  <c r="BS154" i="4"/>
  <c r="BU154" i="4"/>
  <c r="BW154" i="4"/>
  <c r="BY154" i="4"/>
  <c r="CA154" i="4"/>
  <c r="CC154" i="4"/>
  <c r="CE154" i="4"/>
  <c r="CG154" i="4"/>
  <c r="CI154" i="4"/>
  <c r="CK154" i="4"/>
  <c r="CM154" i="4"/>
  <c r="CO154" i="4"/>
  <c r="CQ154" i="4"/>
  <c r="CS154" i="4"/>
  <c r="CU154" i="4"/>
  <c r="CW154" i="4"/>
  <c r="CY154" i="4"/>
  <c r="DE154" i="4"/>
  <c r="DI154" i="4"/>
  <c r="BL154" i="4"/>
  <c r="BN154" i="4"/>
  <c r="BP154" i="4"/>
  <c r="BR154" i="4"/>
  <c r="BT154" i="4"/>
  <c r="BV154" i="4"/>
  <c r="BX154" i="4"/>
  <c r="BZ154" i="4"/>
  <c r="CB154" i="4"/>
  <c r="CD154" i="4"/>
  <c r="CF154" i="4"/>
  <c r="CH154" i="4"/>
  <c r="CJ154" i="4"/>
  <c r="CL154" i="4"/>
  <c r="CN154" i="4"/>
  <c r="CP154" i="4"/>
  <c r="CR154" i="4"/>
  <c r="CT154" i="4"/>
  <c r="CV154" i="4"/>
  <c r="CX154" i="4"/>
  <c r="DA154" i="4"/>
  <c r="DF154" i="4"/>
  <c r="DN154" i="4"/>
  <c r="BJ156" i="4"/>
  <c r="BK146" i="4"/>
  <c r="BM146" i="4"/>
  <c r="BO146" i="4"/>
  <c r="BQ146" i="4"/>
  <c r="BS146" i="4"/>
  <c r="BU146" i="4"/>
  <c r="BW146" i="4"/>
  <c r="BY146" i="4"/>
  <c r="CA146" i="4"/>
  <c r="CC146" i="4"/>
  <c r="CE146" i="4"/>
  <c r="CG146" i="4"/>
  <c r="CI146" i="4"/>
  <c r="CK146" i="4"/>
  <c r="CM146" i="4"/>
  <c r="CO146" i="4"/>
  <c r="CQ146" i="4"/>
  <c r="CS146" i="4"/>
  <c r="CU146" i="4"/>
  <c r="CW146" i="4"/>
  <c r="CY146" i="4"/>
  <c r="DE146" i="4"/>
  <c r="DI146" i="4"/>
  <c r="BL146" i="4"/>
  <c r="BN146" i="4"/>
  <c r="BP146" i="4"/>
  <c r="BR146" i="4"/>
  <c r="BT146" i="4"/>
  <c r="BV146" i="4"/>
  <c r="BX146" i="4"/>
  <c r="BZ146" i="4"/>
  <c r="CB146" i="4"/>
  <c r="CD146" i="4"/>
  <c r="CF146" i="4"/>
  <c r="CH146" i="4"/>
  <c r="CJ146" i="4"/>
  <c r="CL146" i="4"/>
  <c r="CN146" i="4"/>
  <c r="CP146" i="4"/>
  <c r="CR146" i="4"/>
  <c r="CT146" i="4"/>
  <c r="CV146" i="4"/>
  <c r="CX146" i="4"/>
  <c r="DA146" i="4"/>
  <c r="DF146" i="4"/>
  <c r="DN146" i="4"/>
  <c r="BJ148" i="4"/>
  <c r="BK138" i="4"/>
  <c r="BM138" i="4"/>
  <c r="BO138" i="4"/>
  <c r="BQ138" i="4"/>
  <c r="BS138" i="4"/>
  <c r="BU138" i="4"/>
  <c r="BW138" i="4"/>
  <c r="BY138" i="4"/>
  <c r="CA138" i="4"/>
  <c r="CC138" i="4"/>
  <c r="CE138" i="4"/>
  <c r="CG138" i="4"/>
  <c r="CI138" i="4"/>
  <c r="CK138" i="4"/>
  <c r="CM138" i="4"/>
  <c r="CO138" i="4"/>
  <c r="CQ138" i="4"/>
  <c r="CS138" i="4"/>
  <c r="CU138" i="4"/>
  <c r="CW138" i="4"/>
  <c r="CY138" i="4"/>
  <c r="DE138" i="4"/>
  <c r="DI138" i="4"/>
  <c r="BL138" i="4"/>
  <c r="BN138" i="4"/>
  <c r="BP138" i="4"/>
  <c r="BR138" i="4"/>
  <c r="BT138" i="4"/>
  <c r="BV138" i="4"/>
  <c r="BX138" i="4"/>
  <c r="BZ138" i="4"/>
  <c r="CB138" i="4"/>
  <c r="CD138" i="4"/>
  <c r="CF138" i="4"/>
  <c r="CH138" i="4"/>
  <c r="CJ138" i="4"/>
  <c r="CL138" i="4"/>
  <c r="CN138" i="4"/>
  <c r="CP138" i="4"/>
  <c r="CR138" i="4"/>
  <c r="CT138" i="4"/>
  <c r="CV138" i="4"/>
  <c r="CX138" i="4"/>
  <c r="DA138" i="4"/>
  <c r="DF138" i="4"/>
  <c r="DN138" i="4"/>
  <c r="BJ140" i="4"/>
  <c r="BK130" i="4"/>
  <c r="BM130" i="4"/>
  <c r="BO130" i="4"/>
  <c r="BQ130" i="4"/>
  <c r="BS130" i="4"/>
  <c r="BU130" i="4"/>
  <c r="BW130" i="4"/>
  <c r="BY130" i="4"/>
  <c r="CA130" i="4"/>
  <c r="CC130" i="4"/>
  <c r="CE130" i="4"/>
  <c r="CG130" i="4"/>
  <c r="CI130" i="4"/>
  <c r="CK130" i="4"/>
  <c r="CM130" i="4"/>
  <c r="CO130" i="4"/>
  <c r="CQ130" i="4"/>
  <c r="CS130" i="4"/>
  <c r="CU130" i="4"/>
  <c r="CW130" i="4"/>
  <c r="CY130" i="4"/>
  <c r="DE130" i="4"/>
  <c r="DI130" i="4"/>
  <c r="BL130" i="4"/>
  <c r="BN130" i="4"/>
  <c r="BP130" i="4"/>
  <c r="BR130" i="4"/>
  <c r="BT130" i="4"/>
  <c r="BV130" i="4"/>
  <c r="BX130" i="4"/>
  <c r="BZ130" i="4"/>
  <c r="CB130" i="4"/>
  <c r="CD130" i="4"/>
  <c r="CF130" i="4"/>
  <c r="CH130" i="4"/>
  <c r="CJ130" i="4"/>
  <c r="CL130" i="4"/>
  <c r="CN130" i="4"/>
  <c r="CP130" i="4"/>
  <c r="CR130" i="4"/>
  <c r="CT130" i="4"/>
  <c r="CV130" i="4"/>
  <c r="CX130" i="4"/>
  <c r="DA130" i="4"/>
  <c r="DF130" i="4"/>
  <c r="DN130" i="4"/>
  <c r="BJ132" i="4"/>
  <c r="BK122" i="4"/>
  <c r="BM122" i="4"/>
  <c r="BO122" i="4"/>
  <c r="BQ122" i="4"/>
  <c r="BS122" i="4"/>
  <c r="BU122" i="4"/>
  <c r="BW122" i="4"/>
  <c r="BY122" i="4"/>
  <c r="CA122" i="4"/>
  <c r="CC122" i="4"/>
  <c r="CE122" i="4"/>
  <c r="CG122" i="4"/>
  <c r="CI122" i="4"/>
  <c r="CK122" i="4"/>
  <c r="CM122" i="4"/>
  <c r="CO122" i="4"/>
  <c r="CQ122" i="4"/>
  <c r="CS122" i="4"/>
  <c r="CU122" i="4"/>
  <c r="CW122" i="4"/>
  <c r="CY122" i="4"/>
  <c r="DE122" i="4"/>
  <c r="DI122" i="4"/>
  <c r="BL122" i="4"/>
  <c r="BN122" i="4"/>
  <c r="BP122" i="4"/>
  <c r="BR122" i="4"/>
  <c r="BT122" i="4"/>
  <c r="BV122" i="4"/>
  <c r="BX122" i="4"/>
  <c r="BZ122" i="4"/>
  <c r="CB122" i="4"/>
  <c r="CD122" i="4"/>
  <c r="CF122" i="4"/>
  <c r="CH122" i="4"/>
  <c r="CJ122" i="4"/>
  <c r="CL122" i="4"/>
  <c r="CN122" i="4"/>
  <c r="CP122" i="4"/>
  <c r="CR122" i="4"/>
  <c r="CT122" i="4"/>
  <c r="CV122" i="4"/>
  <c r="CX122" i="4"/>
  <c r="DA122" i="4"/>
  <c r="DF122" i="4"/>
  <c r="DN122" i="4"/>
  <c r="BJ124" i="4"/>
  <c r="BK114" i="4"/>
  <c r="BM114" i="4"/>
  <c r="BO114" i="4"/>
  <c r="BQ114" i="4"/>
  <c r="BS114" i="4"/>
  <c r="BU114" i="4"/>
  <c r="BW114" i="4"/>
  <c r="BY114" i="4"/>
  <c r="CA114" i="4"/>
  <c r="CC114" i="4"/>
  <c r="CE114" i="4"/>
  <c r="CG114" i="4"/>
  <c r="CI114" i="4"/>
  <c r="CK114" i="4"/>
  <c r="CM114" i="4"/>
  <c r="CO114" i="4"/>
  <c r="CQ114" i="4"/>
  <c r="CS114" i="4"/>
  <c r="CU114" i="4"/>
  <c r="CW114" i="4"/>
  <c r="CY114" i="4"/>
  <c r="DE114" i="4"/>
  <c r="DI114" i="4"/>
  <c r="BL114" i="4"/>
  <c r="BN114" i="4"/>
  <c r="BP114" i="4"/>
  <c r="BR114" i="4"/>
  <c r="BT114" i="4"/>
  <c r="BV114" i="4"/>
  <c r="BX114" i="4"/>
  <c r="BZ114" i="4"/>
  <c r="CB114" i="4"/>
  <c r="CD114" i="4"/>
  <c r="CF114" i="4"/>
  <c r="CH114" i="4"/>
  <c r="CJ114" i="4"/>
  <c r="CL114" i="4"/>
  <c r="CN114" i="4"/>
  <c r="CP114" i="4"/>
  <c r="CR114" i="4"/>
  <c r="CT114" i="4"/>
  <c r="CV114" i="4"/>
  <c r="CX114" i="4"/>
  <c r="DA114" i="4"/>
  <c r="DF114" i="4"/>
  <c r="DN114" i="4"/>
  <c r="BJ116" i="4"/>
  <c r="BL106" i="4"/>
  <c r="BN106" i="4"/>
  <c r="BP106" i="4"/>
  <c r="BR106" i="4"/>
  <c r="BT106" i="4"/>
  <c r="BV106" i="4"/>
  <c r="BX106" i="4"/>
  <c r="BZ106" i="4"/>
  <c r="CB106" i="4"/>
  <c r="CD106" i="4"/>
  <c r="CF106" i="4"/>
  <c r="CH106" i="4"/>
  <c r="CJ106" i="4"/>
  <c r="CL106" i="4"/>
  <c r="CN106" i="4"/>
  <c r="CP106" i="4"/>
  <c r="CR106" i="4"/>
  <c r="CT106" i="4"/>
  <c r="CV106" i="4"/>
  <c r="CX106" i="4"/>
  <c r="DA106" i="4"/>
  <c r="DF106" i="4"/>
  <c r="DN106" i="4"/>
  <c r="BK106" i="4"/>
  <c r="BM106" i="4"/>
  <c r="BO106" i="4"/>
  <c r="BQ106" i="4"/>
  <c r="BS106" i="4"/>
  <c r="BU106" i="4"/>
  <c r="BW106" i="4"/>
  <c r="BY106" i="4"/>
  <c r="CA106" i="4"/>
  <c r="CC106" i="4"/>
  <c r="CE106" i="4"/>
  <c r="CG106" i="4"/>
  <c r="CI106" i="4"/>
  <c r="CK106" i="4"/>
  <c r="CM106" i="4"/>
  <c r="CO106" i="4"/>
  <c r="CQ106" i="4"/>
  <c r="CS106" i="4"/>
  <c r="CU106" i="4"/>
  <c r="CW106" i="4"/>
  <c r="CY106" i="4"/>
  <c r="DE106" i="4"/>
  <c r="DI106" i="4"/>
  <c r="BJ108" i="4"/>
  <c r="BL98" i="4"/>
  <c r="BN98" i="4"/>
  <c r="BP98" i="4"/>
  <c r="BR98" i="4"/>
  <c r="BT98" i="4"/>
  <c r="BV98" i="4"/>
  <c r="BX98" i="4"/>
  <c r="BZ98" i="4"/>
  <c r="CB98" i="4"/>
  <c r="CD98" i="4"/>
  <c r="CF98" i="4"/>
  <c r="CH98" i="4"/>
  <c r="CJ98" i="4"/>
  <c r="CL98" i="4"/>
  <c r="CN98" i="4"/>
  <c r="CP98" i="4"/>
  <c r="CR98" i="4"/>
  <c r="CT98" i="4"/>
  <c r="CV98" i="4"/>
  <c r="CX98" i="4"/>
  <c r="DA98" i="4"/>
  <c r="DF98" i="4"/>
  <c r="DN98" i="4"/>
  <c r="BK98" i="4"/>
  <c r="BM98" i="4"/>
  <c r="BO98" i="4"/>
  <c r="BQ98" i="4"/>
  <c r="BS98" i="4"/>
  <c r="BU98" i="4"/>
  <c r="BW98" i="4"/>
  <c r="BY98" i="4"/>
  <c r="CA98" i="4"/>
  <c r="CC98" i="4"/>
  <c r="CE98" i="4"/>
  <c r="CG98" i="4"/>
  <c r="CI98" i="4"/>
  <c r="CK98" i="4"/>
  <c r="CM98" i="4"/>
  <c r="CO98" i="4"/>
  <c r="CQ98" i="4"/>
  <c r="CS98" i="4"/>
  <c r="CU98" i="4"/>
  <c r="CW98" i="4"/>
  <c r="CY98" i="4"/>
  <c r="DE98" i="4"/>
  <c r="DI98" i="4"/>
  <c r="BJ100" i="4"/>
  <c r="BL90" i="4"/>
  <c r="BN90" i="4"/>
  <c r="BP90" i="4"/>
  <c r="BR90" i="4"/>
  <c r="BT90" i="4"/>
  <c r="BV90" i="4"/>
  <c r="BX90" i="4"/>
  <c r="BZ90" i="4"/>
  <c r="CB90" i="4"/>
  <c r="CD90" i="4"/>
  <c r="CF90" i="4"/>
  <c r="CH90" i="4"/>
  <c r="CJ90" i="4"/>
  <c r="CL90" i="4"/>
  <c r="CN90" i="4"/>
  <c r="CP90" i="4"/>
  <c r="CR90" i="4"/>
  <c r="CT90" i="4"/>
  <c r="CV90" i="4"/>
  <c r="CX90" i="4"/>
  <c r="DA90" i="4"/>
  <c r="DF90" i="4"/>
  <c r="DN90" i="4"/>
  <c r="BK90" i="4"/>
  <c r="BM90" i="4"/>
  <c r="BO90" i="4"/>
  <c r="BQ90" i="4"/>
  <c r="BS90" i="4"/>
  <c r="BU90" i="4"/>
  <c r="BW90" i="4"/>
  <c r="BY90" i="4"/>
  <c r="CA90" i="4"/>
  <c r="CC90" i="4"/>
  <c r="CE90" i="4"/>
  <c r="CG90" i="4"/>
  <c r="CI90" i="4"/>
  <c r="CK90" i="4"/>
  <c r="CM90" i="4"/>
  <c r="CO90" i="4"/>
  <c r="CQ90" i="4"/>
  <c r="CS90" i="4"/>
  <c r="CU90" i="4"/>
  <c r="CW90" i="4"/>
  <c r="CY90" i="4"/>
  <c r="DE90" i="4"/>
  <c r="DI90" i="4"/>
  <c r="BJ92" i="4"/>
  <c r="BL82" i="4"/>
  <c r="BN82" i="4"/>
  <c r="BP82" i="4"/>
  <c r="BR82" i="4"/>
  <c r="BT82" i="4"/>
  <c r="BV82" i="4"/>
  <c r="BM82" i="4"/>
  <c r="BQ82" i="4"/>
  <c r="BU82" i="4"/>
  <c r="BX82" i="4"/>
  <c r="BZ82" i="4"/>
  <c r="CB82" i="4"/>
  <c r="CD82" i="4"/>
  <c r="CF82" i="4"/>
  <c r="CH82" i="4"/>
  <c r="CJ82" i="4"/>
  <c r="CL82" i="4"/>
  <c r="CN82" i="4"/>
  <c r="CP82" i="4"/>
  <c r="CR82" i="4"/>
  <c r="CT82" i="4"/>
  <c r="CV82" i="4"/>
  <c r="CX82" i="4"/>
  <c r="DA82" i="4"/>
  <c r="DF82" i="4"/>
  <c r="DN82" i="4"/>
  <c r="BK82" i="4"/>
  <c r="BO82" i="4"/>
  <c r="BS82" i="4"/>
  <c r="BW82" i="4"/>
  <c r="BY82" i="4"/>
  <c r="CA82" i="4"/>
  <c r="CC82" i="4"/>
  <c r="CE82" i="4"/>
  <c r="CG82" i="4"/>
  <c r="CI82" i="4"/>
  <c r="CK82" i="4"/>
  <c r="CM82" i="4"/>
  <c r="CO82" i="4"/>
  <c r="CQ82" i="4"/>
  <c r="CS82" i="4"/>
  <c r="CU82" i="4"/>
  <c r="CW82" i="4"/>
  <c r="CY82" i="4"/>
  <c r="DE82" i="4"/>
  <c r="DI82" i="4"/>
  <c r="BJ84" i="4"/>
  <c r="BL74" i="4"/>
  <c r="BN74" i="4"/>
  <c r="BP74" i="4"/>
  <c r="BR74" i="4"/>
  <c r="BT74" i="4"/>
  <c r="BV74" i="4"/>
  <c r="BX74" i="4"/>
  <c r="BZ74" i="4"/>
  <c r="CB74" i="4"/>
  <c r="CD74" i="4"/>
  <c r="CF74" i="4"/>
  <c r="CH74" i="4"/>
  <c r="CJ74" i="4"/>
  <c r="CL74" i="4"/>
  <c r="CN74" i="4"/>
  <c r="CP74" i="4"/>
  <c r="CR74" i="4"/>
  <c r="CT74" i="4"/>
  <c r="CV74" i="4"/>
  <c r="CX74" i="4"/>
  <c r="DA74" i="4"/>
  <c r="DF74" i="4"/>
  <c r="DN74" i="4"/>
  <c r="BK74" i="4"/>
  <c r="BM74" i="4"/>
  <c r="BO74" i="4"/>
  <c r="BQ74" i="4"/>
  <c r="BS74" i="4"/>
  <c r="BU74" i="4"/>
  <c r="BW74" i="4"/>
  <c r="BY74" i="4"/>
  <c r="CA74" i="4"/>
  <c r="CC74" i="4"/>
  <c r="CE74" i="4"/>
  <c r="CG74" i="4"/>
  <c r="CI74" i="4"/>
  <c r="CK74" i="4"/>
  <c r="CM74" i="4"/>
  <c r="CO74" i="4"/>
  <c r="CQ74" i="4"/>
  <c r="CS74" i="4"/>
  <c r="CU74" i="4"/>
  <c r="CW74" i="4"/>
  <c r="CY74" i="4"/>
  <c r="DE74" i="4"/>
  <c r="DI74" i="4"/>
  <c r="BJ76" i="4"/>
  <c r="BL66" i="4"/>
  <c r="BN66" i="4"/>
  <c r="BP66" i="4"/>
  <c r="BR66" i="4"/>
  <c r="BT66" i="4"/>
  <c r="BV66" i="4"/>
  <c r="BX66" i="4"/>
  <c r="BZ66" i="4"/>
  <c r="CB66" i="4"/>
  <c r="CD66" i="4"/>
  <c r="CF66" i="4"/>
  <c r="CH66" i="4"/>
  <c r="CJ66" i="4"/>
  <c r="CL66" i="4"/>
  <c r="CN66" i="4"/>
  <c r="CP66" i="4"/>
  <c r="CR66" i="4"/>
  <c r="CT66" i="4"/>
  <c r="CV66" i="4"/>
  <c r="CX66" i="4"/>
  <c r="DA66" i="4"/>
  <c r="DF66" i="4"/>
  <c r="DN66" i="4"/>
  <c r="BK66" i="4"/>
  <c r="BM66" i="4"/>
  <c r="BO66" i="4"/>
  <c r="BQ66" i="4"/>
  <c r="BS66" i="4"/>
  <c r="BU66" i="4"/>
  <c r="BW66" i="4"/>
  <c r="BY66" i="4"/>
  <c r="CA66" i="4"/>
  <c r="CC66" i="4"/>
  <c r="CE66" i="4"/>
  <c r="CG66" i="4"/>
  <c r="CI66" i="4"/>
  <c r="CK66" i="4"/>
  <c r="CM66" i="4"/>
  <c r="CO66" i="4"/>
  <c r="CQ66" i="4"/>
  <c r="CS66" i="4"/>
  <c r="CU66" i="4"/>
  <c r="CW66" i="4"/>
  <c r="CY66" i="4"/>
  <c r="DE66" i="4"/>
  <c r="DI66" i="4"/>
  <c r="BJ68" i="4"/>
  <c r="BL58" i="4"/>
  <c r="BN58" i="4"/>
  <c r="BP58" i="4"/>
  <c r="BR58" i="4"/>
  <c r="BT58" i="4"/>
  <c r="BV58" i="4"/>
  <c r="BX58" i="4"/>
  <c r="BZ58" i="4"/>
  <c r="CB58" i="4"/>
  <c r="CD58" i="4"/>
  <c r="CF58" i="4"/>
  <c r="CH58" i="4"/>
  <c r="CJ58" i="4"/>
  <c r="CL58" i="4"/>
  <c r="CN58" i="4"/>
  <c r="CP58" i="4"/>
  <c r="CR58" i="4"/>
  <c r="CT58" i="4"/>
  <c r="CV58" i="4"/>
  <c r="CX58" i="4"/>
  <c r="DA58" i="4"/>
  <c r="DF58" i="4"/>
  <c r="DN58" i="4"/>
  <c r="BK58" i="4"/>
  <c r="BM58" i="4"/>
  <c r="BO58" i="4"/>
  <c r="BQ58" i="4"/>
  <c r="BS58" i="4"/>
  <c r="BU58" i="4"/>
  <c r="BW58" i="4"/>
  <c r="BY58" i="4"/>
  <c r="CA58" i="4"/>
  <c r="CC58" i="4"/>
  <c r="CE58" i="4"/>
  <c r="CG58" i="4"/>
  <c r="CI58" i="4"/>
  <c r="CK58" i="4"/>
  <c r="CM58" i="4"/>
  <c r="CO58" i="4"/>
  <c r="CQ58" i="4"/>
  <c r="CS58" i="4"/>
  <c r="CU58" i="4"/>
  <c r="CW58" i="4"/>
  <c r="CY58" i="4"/>
  <c r="DE58" i="4"/>
  <c r="DI58" i="4"/>
  <c r="BJ60" i="4"/>
  <c r="BK50" i="4"/>
  <c r="BM50" i="4"/>
  <c r="BO50" i="4"/>
  <c r="BQ50" i="4"/>
  <c r="BS50" i="4"/>
  <c r="BU50" i="4"/>
  <c r="BW50" i="4"/>
  <c r="BY50" i="4"/>
  <c r="CA50" i="4"/>
  <c r="CC50" i="4"/>
  <c r="CE50" i="4"/>
  <c r="CG50" i="4"/>
  <c r="CI50" i="4"/>
  <c r="CK50" i="4"/>
  <c r="CM50" i="4"/>
  <c r="CO50" i="4"/>
  <c r="CQ50" i="4"/>
  <c r="CS50" i="4"/>
  <c r="CU50" i="4"/>
  <c r="CW50" i="4"/>
  <c r="CY50" i="4"/>
  <c r="DE50" i="4"/>
  <c r="DI50" i="4"/>
  <c r="BL50" i="4"/>
  <c r="BN50" i="4"/>
  <c r="BP50" i="4"/>
  <c r="BR50" i="4"/>
  <c r="BT50" i="4"/>
  <c r="BV50" i="4"/>
  <c r="BX50" i="4"/>
  <c r="BZ50" i="4"/>
  <c r="CB50" i="4"/>
  <c r="CD50" i="4"/>
  <c r="CF50" i="4"/>
  <c r="CH50" i="4"/>
  <c r="CJ50" i="4"/>
  <c r="CL50" i="4"/>
  <c r="CN50" i="4"/>
  <c r="CP50" i="4"/>
  <c r="CR50" i="4"/>
  <c r="CT50" i="4"/>
  <c r="CV50" i="4"/>
  <c r="CX50" i="4"/>
  <c r="DA50" i="4"/>
  <c r="DF50" i="4"/>
  <c r="DN50" i="4"/>
  <c r="BJ52" i="4"/>
  <c r="BK42" i="4"/>
  <c r="BM42" i="4"/>
  <c r="BO42" i="4"/>
  <c r="BQ42" i="4"/>
  <c r="BS42" i="4"/>
  <c r="BU42" i="4"/>
  <c r="BW42" i="4"/>
  <c r="BY42" i="4"/>
  <c r="CA42" i="4"/>
  <c r="CC42" i="4"/>
  <c r="CE42" i="4"/>
  <c r="CG42" i="4"/>
  <c r="CI42" i="4"/>
  <c r="CK42" i="4"/>
  <c r="CM42" i="4"/>
  <c r="CO42" i="4"/>
  <c r="CQ42" i="4"/>
  <c r="CS42" i="4"/>
  <c r="CU42" i="4"/>
  <c r="CW42" i="4"/>
  <c r="CY42" i="4"/>
  <c r="DE42" i="4"/>
  <c r="DI42" i="4"/>
  <c r="BL42" i="4"/>
  <c r="BN42" i="4"/>
  <c r="BP42" i="4"/>
  <c r="BR42" i="4"/>
  <c r="BT42" i="4"/>
  <c r="BV42" i="4"/>
  <c r="BX42" i="4"/>
  <c r="BZ42" i="4"/>
  <c r="CB42" i="4"/>
  <c r="CD42" i="4"/>
  <c r="CF42" i="4"/>
  <c r="CH42" i="4"/>
  <c r="CJ42" i="4"/>
  <c r="CL42" i="4"/>
  <c r="CN42" i="4"/>
  <c r="CP42" i="4"/>
  <c r="CR42" i="4"/>
  <c r="CT42" i="4"/>
  <c r="CV42" i="4"/>
  <c r="CX42" i="4"/>
  <c r="DA42" i="4"/>
  <c r="DF42" i="4"/>
  <c r="DN42" i="4"/>
  <c r="BJ44" i="4"/>
  <c r="BK34" i="4"/>
  <c r="BM34" i="4"/>
  <c r="BO34" i="4"/>
  <c r="BQ34" i="4"/>
  <c r="BS34" i="4"/>
  <c r="BU34" i="4"/>
  <c r="BW34" i="4"/>
  <c r="BY34" i="4"/>
  <c r="CA34" i="4"/>
  <c r="CC34" i="4"/>
  <c r="CE34" i="4"/>
  <c r="CG34" i="4"/>
  <c r="CI34" i="4"/>
  <c r="CK34" i="4"/>
  <c r="CM34" i="4"/>
  <c r="CO34" i="4"/>
  <c r="CQ34" i="4"/>
  <c r="CS34" i="4"/>
  <c r="CU34" i="4"/>
  <c r="CW34" i="4"/>
  <c r="CY34" i="4"/>
  <c r="DE34" i="4"/>
  <c r="DI34" i="4"/>
  <c r="BL34" i="4"/>
  <c r="BN34" i="4"/>
  <c r="BP34" i="4"/>
  <c r="BR34" i="4"/>
  <c r="BT34" i="4"/>
  <c r="BV34" i="4"/>
  <c r="BX34" i="4"/>
  <c r="BZ34" i="4"/>
  <c r="CB34" i="4"/>
  <c r="CD34" i="4"/>
  <c r="CF34" i="4"/>
  <c r="CH34" i="4"/>
  <c r="CJ34" i="4"/>
  <c r="CL34" i="4"/>
  <c r="CN34" i="4"/>
  <c r="CP34" i="4"/>
  <c r="CR34" i="4"/>
  <c r="CT34" i="4"/>
  <c r="CV34" i="4"/>
  <c r="CX34" i="4"/>
  <c r="DA34" i="4"/>
  <c r="DF34" i="4"/>
  <c r="DN34" i="4"/>
  <c r="BJ36" i="4"/>
  <c r="BK26" i="4"/>
  <c r="BM26" i="4"/>
  <c r="BO26" i="4"/>
  <c r="BQ26" i="4"/>
  <c r="BS26" i="4"/>
  <c r="BU26" i="4"/>
  <c r="BW26" i="4"/>
  <c r="BY26" i="4"/>
  <c r="CA26" i="4"/>
  <c r="CC26" i="4"/>
  <c r="CE26" i="4"/>
  <c r="CG26" i="4"/>
  <c r="CI26" i="4"/>
  <c r="CK26" i="4"/>
  <c r="CM26" i="4"/>
  <c r="CO26" i="4"/>
  <c r="CQ26" i="4"/>
  <c r="CS26" i="4"/>
  <c r="CU26" i="4"/>
  <c r="CW26" i="4"/>
  <c r="CY26" i="4"/>
  <c r="DE26" i="4"/>
  <c r="DI26" i="4"/>
  <c r="BL26" i="4"/>
  <c r="BN26" i="4"/>
  <c r="BP26" i="4"/>
  <c r="BR26" i="4"/>
  <c r="BT26" i="4"/>
  <c r="BV26" i="4"/>
  <c r="BX26" i="4"/>
  <c r="BZ26" i="4"/>
  <c r="CB26" i="4"/>
  <c r="CD26" i="4"/>
  <c r="CF26" i="4"/>
  <c r="CH26" i="4"/>
  <c r="CJ26" i="4"/>
  <c r="CL26" i="4"/>
  <c r="CN26" i="4"/>
  <c r="CP26" i="4"/>
  <c r="CR26" i="4"/>
  <c r="CT26" i="4"/>
  <c r="CV26" i="4"/>
  <c r="CX26" i="4"/>
  <c r="DA26" i="4"/>
  <c r="DF26" i="4"/>
  <c r="DN26" i="4"/>
  <c r="BJ28" i="4"/>
  <c r="BL14" i="4"/>
  <c r="BN14" i="4"/>
  <c r="BP14" i="4"/>
  <c r="BR14" i="4"/>
  <c r="BT14" i="4"/>
  <c r="BV14" i="4"/>
  <c r="BX14" i="4"/>
  <c r="BZ14" i="4"/>
  <c r="CB14" i="4"/>
  <c r="CD14" i="4"/>
  <c r="CF14" i="4"/>
  <c r="CH14" i="4"/>
  <c r="CJ14" i="4"/>
  <c r="CL14" i="4"/>
  <c r="CN14" i="4"/>
  <c r="CP14" i="4"/>
  <c r="CR14" i="4"/>
  <c r="CT14" i="4"/>
  <c r="CV14" i="4"/>
  <c r="CX14" i="4"/>
  <c r="DA14" i="4"/>
  <c r="DF14" i="4"/>
  <c r="DN14" i="4"/>
  <c r="BK14" i="4"/>
  <c r="BM14" i="4"/>
  <c r="BO14" i="4"/>
  <c r="BQ14" i="4"/>
  <c r="BS14" i="4"/>
  <c r="BU14" i="4"/>
  <c r="BW14" i="4"/>
  <c r="BY14" i="4"/>
  <c r="CA14" i="4"/>
  <c r="CC14" i="4"/>
  <c r="CE14" i="4"/>
  <c r="CG14" i="4"/>
  <c r="CI14" i="4"/>
  <c r="CK14" i="4"/>
  <c r="CM14" i="4"/>
  <c r="CO14" i="4"/>
  <c r="CQ14" i="4"/>
  <c r="CS14" i="4"/>
  <c r="CU14" i="4"/>
  <c r="CW14" i="4"/>
  <c r="CY14" i="4"/>
  <c r="DE14" i="4"/>
  <c r="DI14" i="4"/>
  <c r="BJ16" i="4"/>
  <c r="BL233" i="4"/>
  <c r="BN233" i="4"/>
  <c r="BP233" i="4"/>
  <c r="BR233" i="4"/>
  <c r="BT233" i="4"/>
  <c r="BV233" i="4"/>
  <c r="BX233" i="4"/>
  <c r="BZ233" i="4"/>
  <c r="CB233" i="4"/>
  <c r="CD233" i="4"/>
  <c r="CF233" i="4"/>
  <c r="CH233" i="4"/>
  <c r="CJ233" i="4"/>
  <c r="CL233" i="4"/>
  <c r="CN233" i="4"/>
  <c r="CP233" i="4"/>
  <c r="CR233" i="4"/>
  <c r="CT233" i="4"/>
  <c r="CV233" i="4"/>
  <c r="CX233" i="4"/>
  <c r="DA233" i="4"/>
  <c r="DF233" i="4"/>
  <c r="DN233" i="4"/>
  <c r="BK233" i="4"/>
  <c r="BM233" i="4"/>
  <c r="BO233" i="4"/>
  <c r="BQ233" i="4"/>
  <c r="BS233" i="4"/>
  <c r="BU233" i="4"/>
  <c r="BW233" i="4"/>
  <c r="BY233" i="4"/>
  <c r="CA233" i="4"/>
  <c r="CC233" i="4"/>
  <c r="CE233" i="4"/>
  <c r="CG233" i="4"/>
  <c r="CI233" i="4"/>
  <c r="CK233" i="4"/>
  <c r="CM233" i="4"/>
  <c r="CO233" i="4"/>
  <c r="CQ233" i="4"/>
  <c r="CS233" i="4"/>
  <c r="CU233" i="4"/>
  <c r="CW233" i="4"/>
  <c r="CY233" i="4"/>
  <c r="DE233" i="4"/>
  <c r="DI233" i="4"/>
  <c r="BJ235" i="4"/>
  <c r="BK217" i="4"/>
  <c r="BM217" i="4"/>
  <c r="BO217" i="4"/>
  <c r="BQ217" i="4"/>
  <c r="BS217" i="4"/>
  <c r="BU217" i="4"/>
  <c r="BW217" i="4"/>
  <c r="BY217" i="4"/>
  <c r="CA217" i="4"/>
  <c r="CC217" i="4"/>
  <c r="CE217" i="4"/>
  <c r="CG217" i="4"/>
  <c r="CI217" i="4"/>
  <c r="CK217" i="4"/>
  <c r="CM217" i="4"/>
  <c r="CO217" i="4"/>
  <c r="CQ217" i="4"/>
  <c r="CS217" i="4"/>
  <c r="CU217" i="4"/>
  <c r="CW217" i="4"/>
  <c r="CY217" i="4"/>
  <c r="DE217" i="4"/>
  <c r="DI217" i="4"/>
  <c r="BL217" i="4"/>
  <c r="BN217" i="4"/>
  <c r="BP217" i="4"/>
  <c r="BR217" i="4"/>
  <c r="BT217" i="4"/>
  <c r="BV217" i="4"/>
  <c r="BX217" i="4"/>
  <c r="BZ217" i="4"/>
  <c r="CB217" i="4"/>
  <c r="CD217" i="4"/>
  <c r="CF217" i="4"/>
  <c r="CH217" i="4"/>
  <c r="CJ217" i="4"/>
  <c r="CL217" i="4"/>
  <c r="CN217" i="4"/>
  <c r="CP217" i="4"/>
  <c r="CR217" i="4"/>
  <c r="CT217" i="4"/>
  <c r="CV217" i="4"/>
  <c r="CX217" i="4"/>
  <c r="DA217" i="4"/>
  <c r="DF217" i="4"/>
  <c r="DN217" i="4"/>
  <c r="BJ219" i="4"/>
  <c r="BK199" i="4"/>
  <c r="BM199" i="4"/>
  <c r="BO199" i="4"/>
  <c r="BQ199" i="4"/>
  <c r="BS199" i="4"/>
  <c r="BU199" i="4"/>
  <c r="BW199" i="4"/>
  <c r="BY199" i="4"/>
  <c r="CA199" i="4"/>
  <c r="CC199" i="4"/>
  <c r="CE199" i="4"/>
  <c r="CG199" i="4"/>
  <c r="CI199" i="4"/>
  <c r="CK199" i="4"/>
  <c r="CM199" i="4"/>
  <c r="CO199" i="4"/>
  <c r="CQ199" i="4"/>
  <c r="CS199" i="4"/>
  <c r="CU199" i="4"/>
  <c r="CW199" i="4"/>
  <c r="CY199" i="4"/>
  <c r="DE199" i="4"/>
  <c r="DI199" i="4"/>
  <c r="BL199" i="4"/>
  <c r="BN199" i="4"/>
  <c r="BP199" i="4"/>
  <c r="BR199" i="4"/>
  <c r="BT199" i="4"/>
  <c r="BV199" i="4"/>
  <c r="BX199" i="4"/>
  <c r="BZ199" i="4"/>
  <c r="CB199" i="4"/>
  <c r="CD199" i="4"/>
  <c r="CF199" i="4"/>
  <c r="CH199" i="4"/>
  <c r="CJ199" i="4"/>
  <c r="CL199" i="4"/>
  <c r="CN199" i="4"/>
  <c r="CP199" i="4"/>
  <c r="CR199" i="4"/>
  <c r="CT199" i="4"/>
  <c r="CV199" i="4"/>
  <c r="CX199" i="4"/>
  <c r="DA199" i="4"/>
  <c r="DF199" i="4"/>
  <c r="DN199" i="4"/>
  <c r="BJ201" i="4"/>
  <c r="BK181" i="4"/>
  <c r="BM181" i="4"/>
  <c r="BO181" i="4"/>
  <c r="BQ181" i="4"/>
  <c r="BS181" i="4"/>
  <c r="BU181" i="4"/>
  <c r="BW181" i="4"/>
  <c r="BY181" i="4"/>
  <c r="CA181" i="4"/>
  <c r="CC181" i="4"/>
  <c r="CE181" i="4"/>
  <c r="CG181" i="4"/>
  <c r="CI181" i="4"/>
  <c r="CK181" i="4"/>
  <c r="CM181" i="4"/>
  <c r="CO181" i="4"/>
  <c r="CQ181" i="4"/>
  <c r="CS181" i="4"/>
  <c r="CU181" i="4"/>
  <c r="CW181" i="4"/>
  <c r="CY181" i="4"/>
  <c r="DE181" i="4"/>
  <c r="DI181" i="4"/>
  <c r="BL181" i="4"/>
  <c r="BN181" i="4"/>
  <c r="BP181" i="4"/>
  <c r="BR181" i="4"/>
  <c r="BT181" i="4"/>
  <c r="BV181" i="4"/>
  <c r="BX181" i="4"/>
  <c r="BZ181" i="4"/>
  <c r="CB181" i="4"/>
  <c r="CD181" i="4"/>
  <c r="CF181" i="4"/>
  <c r="CH181" i="4"/>
  <c r="CJ181" i="4"/>
  <c r="CL181" i="4"/>
  <c r="CN181" i="4"/>
  <c r="CP181" i="4"/>
  <c r="CR181" i="4"/>
  <c r="CT181" i="4"/>
  <c r="CV181" i="4"/>
  <c r="CX181" i="4"/>
  <c r="DA181" i="4"/>
  <c r="DF181" i="4"/>
  <c r="DN181" i="4"/>
  <c r="BJ183" i="4"/>
  <c r="BL165" i="4"/>
  <c r="BN165" i="4"/>
  <c r="BP165" i="4"/>
  <c r="BR165" i="4"/>
  <c r="BT165" i="4"/>
  <c r="BV165" i="4"/>
  <c r="BX165" i="4"/>
  <c r="BZ165" i="4"/>
  <c r="CB165" i="4"/>
  <c r="CD165" i="4"/>
  <c r="CF165" i="4"/>
  <c r="CH165" i="4"/>
  <c r="CJ165" i="4"/>
  <c r="CL165" i="4"/>
  <c r="CN165" i="4"/>
  <c r="CP165" i="4"/>
  <c r="CR165" i="4"/>
  <c r="CT165" i="4"/>
  <c r="CV165" i="4"/>
  <c r="CX165" i="4"/>
  <c r="DA165" i="4"/>
  <c r="DF165" i="4"/>
  <c r="DN165" i="4"/>
  <c r="BM165" i="4"/>
  <c r="BQ165" i="4"/>
  <c r="BU165" i="4"/>
  <c r="BY165" i="4"/>
  <c r="CC165" i="4"/>
  <c r="CG165" i="4"/>
  <c r="CK165" i="4"/>
  <c r="CO165" i="4"/>
  <c r="CS165" i="4"/>
  <c r="CW165" i="4"/>
  <c r="DE165" i="4"/>
  <c r="BK165" i="4"/>
  <c r="BO165" i="4"/>
  <c r="BS165" i="4"/>
  <c r="BW165" i="4"/>
  <c r="CA165" i="4"/>
  <c r="CE165" i="4"/>
  <c r="CI165" i="4"/>
  <c r="CM165" i="4"/>
  <c r="CQ165" i="4"/>
  <c r="CU165" i="4"/>
  <c r="CY165" i="4"/>
  <c r="DI165" i="4"/>
  <c r="BJ167" i="4"/>
  <c r="BK147" i="4"/>
  <c r="BM147" i="4"/>
  <c r="BO147" i="4"/>
  <c r="BQ147" i="4"/>
  <c r="BS147" i="4"/>
  <c r="BU147" i="4"/>
  <c r="BW147" i="4"/>
  <c r="BY147" i="4"/>
  <c r="CA147" i="4"/>
  <c r="CC147" i="4"/>
  <c r="CE147" i="4"/>
  <c r="CG147" i="4"/>
  <c r="CI147" i="4"/>
  <c r="CK147" i="4"/>
  <c r="CM147" i="4"/>
  <c r="CO147" i="4"/>
  <c r="CQ147" i="4"/>
  <c r="CS147" i="4"/>
  <c r="CU147" i="4"/>
  <c r="CW147" i="4"/>
  <c r="CY147" i="4"/>
  <c r="DE147" i="4"/>
  <c r="DI147" i="4"/>
  <c r="BL147" i="4"/>
  <c r="BN147" i="4"/>
  <c r="BP147" i="4"/>
  <c r="BR147" i="4"/>
  <c r="BT147" i="4"/>
  <c r="BV147" i="4"/>
  <c r="BX147" i="4"/>
  <c r="BZ147" i="4"/>
  <c r="CB147" i="4"/>
  <c r="CD147" i="4"/>
  <c r="CF147" i="4"/>
  <c r="CH147" i="4"/>
  <c r="CJ147" i="4"/>
  <c r="CL147" i="4"/>
  <c r="CN147" i="4"/>
  <c r="CP147" i="4"/>
  <c r="CR147" i="4"/>
  <c r="CT147" i="4"/>
  <c r="CV147" i="4"/>
  <c r="CX147" i="4"/>
  <c r="DA147" i="4"/>
  <c r="DF147" i="4"/>
  <c r="DN147" i="4"/>
  <c r="BJ149" i="4"/>
  <c r="BK131" i="4"/>
  <c r="BM131" i="4"/>
  <c r="BO131" i="4"/>
  <c r="BQ131" i="4"/>
  <c r="BS131" i="4"/>
  <c r="BU131" i="4"/>
  <c r="BW131" i="4"/>
  <c r="BY131" i="4"/>
  <c r="CA131" i="4"/>
  <c r="CC131" i="4"/>
  <c r="CE131" i="4"/>
  <c r="CG131" i="4"/>
  <c r="CI131" i="4"/>
  <c r="CK131" i="4"/>
  <c r="CM131" i="4"/>
  <c r="CO131" i="4"/>
  <c r="CQ131" i="4"/>
  <c r="CS131" i="4"/>
  <c r="CU131" i="4"/>
  <c r="CW131" i="4"/>
  <c r="CY131" i="4"/>
  <c r="DE131" i="4"/>
  <c r="DI131" i="4"/>
  <c r="BL131" i="4"/>
  <c r="BN131" i="4"/>
  <c r="BP131" i="4"/>
  <c r="BR131" i="4"/>
  <c r="BT131" i="4"/>
  <c r="BV131" i="4"/>
  <c r="BX131" i="4"/>
  <c r="BZ131" i="4"/>
  <c r="CB131" i="4"/>
  <c r="CD131" i="4"/>
  <c r="CF131" i="4"/>
  <c r="CH131" i="4"/>
  <c r="CJ131" i="4"/>
  <c r="CL131" i="4"/>
  <c r="CN131" i="4"/>
  <c r="CP131" i="4"/>
  <c r="CR131" i="4"/>
  <c r="CT131" i="4"/>
  <c r="CV131" i="4"/>
  <c r="CX131" i="4"/>
  <c r="DA131" i="4"/>
  <c r="DF131" i="4"/>
  <c r="DN131" i="4"/>
  <c r="BJ133" i="4"/>
  <c r="BK115" i="4"/>
  <c r="BM115" i="4"/>
  <c r="BO115" i="4"/>
  <c r="BQ115" i="4"/>
  <c r="BS115" i="4"/>
  <c r="BU115" i="4"/>
  <c r="BW115" i="4"/>
  <c r="BY115" i="4"/>
  <c r="CA115" i="4"/>
  <c r="CC115" i="4"/>
  <c r="CE115" i="4"/>
  <c r="CG115" i="4"/>
  <c r="CI115" i="4"/>
  <c r="CK115" i="4"/>
  <c r="CM115" i="4"/>
  <c r="CO115" i="4"/>
  <c r="CQ115" i="4"/>
  <c r="CS115" i="4"/>
  <c r="CU115" i="4"/>
  <c r="CW115" i="4"/>
  <c r="CY115" i="4"/>
  <c r="DE115" i="4"/>
  <c r="DI115" i="4"/>
  <c r="BL115" i="4"/>
  <c r="BN115" i="4"/>
  <c r="BP115" i="4"/>
  <c r="BR115" i="4"/>
  <c r="BT115" i="4"/>
  <c r="BV115" i="4"/>
  <c r="BX115" i="4"/>
  <c r="BZ115" i="4"/>
  <c r="CB115" i="4"/>
  <c r="CD115" i="4"/>
  <c r="CF115" i="4"/>
  <c r="CH115" i="4"/>
  <c r="CJ115" i="4"/>
  <c r="CL115" i="4"/>
  <c r="CN115" i="4"/>
  <c r="CP115" i="4"/>
  <c r="CR115" i="4"/>
  <c r="CT115" i="4"/>
  <c r="CV115" i="4"/>
  <c r="CX115" i="4"/>
  <c r="DA115" i="4"/>
  <c r="DF115" i="4"/>
  <c r="DN115" i="4"/>
  <c r="BJ117" i="4"/>
  <c r="BL97" i="4"/>
  <c r="BN97" i="4"/>
  <c r="BP97" i="4"/>
  <c r="BR97" i="4"/>
  <c r="BT97" i="4"/>
  <c r="BV97" i="4"/>
  <c r="BX97" i="4"/>
  <c r="BZ97" i="4"/>
  <c r="CB97" i="4"/>
  <c r="CD97" i="4"/>
  <c r="CF97" i="4"/>
  <c r="CH97" i="4"/>
  <c r="CJ97" i="4"/>
  <c r="CL97" i="4"/>
  <c r="CN97" i="4"/>
  <c r="CP97" i="4"/>
  <c r="CR97" i="4"/>
  <c r="CT97" i="4"/>
  <c r="CV97" i="4"/>
  <c r="CX97" i="4"/>
  <c r="DA97" i="4"/>
  <c r="DF97" i="4"/>
  <c r="DN97" i="4"/>
  <c r="BK97" i="4"/>
  <c r="BM97" i="4"/>
  <c r="BO97" i="4"/>
  <c r="BQ97" i="4"/>
  <c r="BS97" i="4"/>
  <c r="BU97" i="4"/>
  <c r="BW97" i="4"/>
  <c r="BY97" i="4"/>
  <c r="CA97" i="4"/>
  <c r="CC97" i="4"/>
  <c r="CE97" i="4"/>
  <c r="CG97" i="4"/>
  <c r="CI97" i="4"/>
  <c r="CK97" i="4"/>
  <c r="CM97" i="4"/>
  <c r="CO97" i="4"/>
  <c r="CQ97" i="4"/>
  <c r="CS97" i="4"/>
  <c r="CU97" i="4"/>
  <c r="CW97" i="4"/>
  <c r="CY97" i="4"/>
  <c r="DE97" i="4"/>
  <c r="DI97" i="4"/>
  <c r="BJ99" i="4"/>
  <c r="BL81" i="4"/>
  <c r="BN81" i="4"/>
  <c r="BP81" i="4"/>
  <c r="BR81" i="4"/>
  <c r="BT81" i="4"/>
  <c r="BV81" i="4"/>
  <c r="BX81" i="4"/>
  <c r="BZ81" i="4"/>
  <c r="CB81" i="4"/>
  <c r="CD81" i="4"/>
  <c r="CF81" i="4"/>
  <c r="CH81" i="4"/>
  <c r="CJ81" i="4"/>
  <c r="CL81" i="4"/>
  <c r="CN81" i="4"/>
  <c r="CP81" i="4"/>
  <c r="CR81" i="4"/>
  <c r="CT81" i="4"/>
  <c r="CV81" i="4"/>
  <c r="CX81" i="4"/>
  <c r="DA81" i="4"/>
  <c r="DF81" i="4"/>
  <c r="DN81" i="4"/>
  <c r="BK81" i="4"/>
  <c r="BO81" i="4"/>
  <c r="BS81" i="4"/>
  <c r="BW81" i="4"/>
  <c r="CA81" i="4"/>
  <c r="CE81" i="4"/>
  <c r="CI81" i="4"/>
  <c r="CM81" i="4"/>
  <c r="CQ81" i="4"/>
  <c r="CU81" i="4"/>
  <c r="CY81" i="4"/>
  <c r="DI81" i="4"/>
  <c r="BM81" i="4"/>
  <c r="BQ81" i="4"/>
  <c r="BU81" i="4"/>
  <c r="BY81" i="4"/>
  <c r="CC81" i="4"/>
  <c r="CG81" i="4"/>
  <c r="CK81" i="4"/>
  <c r="CO81" i="4"/>
  <c r="CS81" i="4"/>
  <c r="CW81" i="4"/>
  <c r="DE81" i="4"/>
  <c r="BJ83" i="4"/>
  <c r="BL63" i="4"/>
  <c r="BN63" i="4"/>
  <c r="BP63" i="4"/>
  <c r="BR63" i="4"/>
  <c r="BT63" i="4"/>
  <c r="BV63" i="4"/>
  <c r="BX63" i="4"/>
  <c r="BZ63" i="4"/>
  <c r="CB63" i="4"/>
  <c r="CD63" i="4"/>
  <c r="CF63" i="4"/>
  <c r="CH63" i="4"/>
  <c r="CJ63" i="4"/>
  <c r="CL63" i="4"/>
  <c r="CN63" i="4"/>
  <c r="CP63" i="4"/>
  <c r="CR63" i="4"/>
  <c r="CT63" i="4"/>
  <c r="CV63" i="4"/>
  <c r="CX63" i="4"/>
  <c r="DA63" i="4"/>
  <c r="DF63" i="4"/>
  <c r="DN63" i="4"/>
  <c r="BK63" i="4"/>
  <c r="BM63" i="4"/>
  <c r="BO63" i="4"/>
  <c r="BQ63" i="4"/>
  <c r="BS63" i="4"/>
  <c r="BU63" i="4"/>
  <c r="BW63" i="4"/>
  <c r="BY63" i="4"/>
  <c r="CA63" i="4"/>
  <c r="CC63" i="4"/>
  <c r="CE63" i="4"/>
  <c r="CG63" i="4"/>
  <c r="CI63" i="4"/>
  <c r="CK63" i="4"/>
  <c r="CM63" i="4"/>
  <c r="CO63" i="4"/>
  <c r="CQ63" i="4"/>
  <c r="CS63" i="4"/>
  <c r="CU63" i="4"/>
  <c r="CW63" i="4"/>
  <c r="CY63" i="4"/>
  <c r="DE63" i="4"/>
  <c r="DI63" i="4"/>
  <c r="BJ65" i="4"/>
  <c r="BK47" i="4"/>
  <c r="BM47" i="4"/>
  <c r="BO47" i="4"/>
  <c r="BQ47" i="4"/>
  <c r="BS47" i="4"/>
  <c r="BU47" i="4"/>
  <c r="BW47" i="4"/>
  <c r="BY47" i="4"/>
  <c r="CA47" i="4"/>
  <c r="CC47" i="4"/>
  <c r="CE47" i="4"/>
  <c r="CG47" i="4"/>
  <c r="CI47" i="4"/>
  <c r="CK47" i="4"/>
  <c r="CM47" i="4"/>
  <c r="CO47" i="4"/>
  <c r="CQ47" i="4"/>
  <c r="CS47" i="4"/>
  <c r="CU47" i="4"/>
  <c r="CW47" i="4"/>
  <c r="CY47" i="4"/>
  <c r="DE47" i="4"/>
  <c r="DI47" i="4"/>
  <c r="BL47" i="4"/>
  <c r="BN47" i="4"/>
  <c r="BP47" i="4"/>
  <c r="BR47" i="4"/>
  <c r="BT47" i="4"/>
  <c r="BV47" i="4"/>
  <c r="BX47" i="4"/>
  <c r="BZ47" i="4"/>
  <c r="CB47" i="4"/>
  <c r="CD47" i="4"/>
  <c r="CF47" i="4"/>
  <c r="CH47" i="4"/>
  <c r="CJ47" i="4"/>
  <c r="CL47" i="4"/>
  <c r="CN47" i="4"/>
  <c r="CP47" i="4"/>
  <c r="CR47" i="4"/>
  <c r="CT47" i="4"/>
  <c r="CV47" i="4"/>
  <c r="CX47" i="4"/>
  <c r="DA47" i="4"/>
  <c r="DF47" i="4"/>
  <c r="DN47" i="4"/>
  <c r="BJ49" i="4"/>
  <c r="BK29" i="4"/>
  <c r="BM29" i="4"/>
  <c r="BO29" i="4"/>
  <c r="BQ29" i="4"/>
  <c r="BS29" i="4"/>
  <c r="BU29" i="4"/>
  <c r="BW29" i="4"/>
  <c r="BY29" i="4"/>
  <c r="CA29" i="4"/>
  <c r="CC29" i="4"/>
  <c r="CE29" i="4"/>
  <c r="CG29" i="4"/>
  <c r="CI29" i="4"/>
  <c r="CK29" i="4"/>
  <c r="CM29" i="4"/>
  <c r="CO29" i="4"/>
  <c r="CQ29" i="4"/>
  <c r="CS29" i="4"/>
  <c r="CU29" i="4"/>
  <c r="CW29" i="4"/>
  <c r="CY29" i="4"/>
  <c r="DE29" i="4"/>
  <c r="DI29" i="4"/>
  <c r="BL29" i="4"/>
  <c r="BN29" i="4"/>
  <c r="BP29" i="4"/>
  <c r="BR29" i="4"/>
  <c r="BT29" i="4"/>
  <c r="BV29" i="4"/>
  <c r="BX29" i="4"/>
  <c r="BZ29" i="4"/>
  <c r="CB29" i="4"/>
  <c r="CD29" i="4"/>
  <c r="CF29" i="4"/>
  <c r="CH29" i="4"/>
  <c r="CJ29" i="4"/>
  <c r="CL29" i="4"/>
  <c r="CN29" i="4"/>
  <c r="CP29" i="4"/>
  <c r="CR29" i="4"/>
  <c r="CT29" i="4"/>
  <c r="CV29" i="4"/>
  <c r="CX29" i="4"/>
  <c r="DA29" i="4"/>
  <c r="DF29" i="4"/>
  <c r="DN29" i="4"/>
  <c r="BJ31" i="4"/>
  <c r="BL13" i="4"/>
  <c r="BN13" i="4"/>
  <c r="BP13" i="4"/>
  <c r="BR13" i="4"/>
  <c r="BT13" i="4"/>
  <c r="BV13" i="4"/>
  <c r="BX13" i="4"/>
  <c r="BZ13" i="4"/>
  <c r="CB13" i="4"/>
  <c r="CD13" i="4"/>
  <c r="CF13" i="4"/>
  <c r="CH13" i="4"/>
  <c r="CJ13" i="4"/>
  <c r="CL13" i="4"/>
  <c r="CN13" i="4"/>
  <c r="CP13" i="4"/>
  <c r="CR13" i="4"/>
  <c r="CT13" i="4"/>
  <c r="CV13" i="4"/>
  <c r="CX13" i="4"/>
  <c r="DA13" i="4"/>
  <c r="DF13" i="4"/>
  <c r="DN13" i="4"/>
  <c r="BK13" i="4"/>
  <c r="BM13" i="4"/>
  <c r="BO13" i="4"/>
  <c r="BQ13" i="4"/>
  <c r="BS13" i="4"/>
  <c r="BU13" i="4"/>
  <c r="BW13" i="4"/>
  <c r="BY13" i="4"/>
  <c r="CA13" i="4"/>
  <c r="CC13" i="4"/>
  <c r="CE13" i="4"/>
  <c r="CG13" i="4"/>
  <c r="CI13" i="4"/>
  <c r="CK13" i="4"/>
  <c r="CM13" i="4"/>
  <c r="CO13" i="4"/>
  <c r="CQ13" i="4"/>
  <c r="CS13" i="4"/>
  <c r="CU13" i="4"/>
  <c r="CW13" i="4"/>
  <c r="CY13" i="4"/>
  <c r="DE13" i="4"/>
  <c r="DI13" i="4"/>
  <c r="BJ15" i="4"/>
  <c r="BL231" i="4"/>
  <c r="BN231" i="4"/>
  <c r="BP231" i="4"/>
  <c r="BR231" i="4"/>
  <c r="BT231" i="4"/>
  <c r="BV231" i="4"/>
  <c r="BX231" i="4"/>
  <c r="BZ231" i="4"/>
  <c r="CB231" i="4"/>
  <c r="CD231" i="4"/>
  <c r="CF231" i="4"/>
  <c r="CH231" i="4"/>
  <c r="CJ231" i="4"/>
  <c r="CL231" i="4"/>
  <c r="CN231" i="4"/>
  <c r="CP231" i="4"/>
  <c r="CR231" i="4"/>
  <c r="CT231" i="4"/>
  <c r="CV231" i="4"/>
  <c r="CX231" i="4"/>
  <c r="DA231" i="4"/>
  <c r="DF231" i="4"/>
  <c r="DN231" i="4"/>
  <c r="BK231" i="4"/>
  <c r="BM231" i="4"/>
  <c r="BO231" i="4"/>
  <c r="BQ231" i="4"/>
  <c r="BS231" i="4"/>
  <c r="BU231" i="4"/>
  <c r="BW231" i="4"/>
  <c r="BY231" i="4"/>
  <c r="CA231" i="4"/>
  <c r="CC231" i="4"/>
  <c r="CE231" i="4"/>
  <c r="CG231" i="4"/>
  <c r="CI231" i="4"/>
  <c r="CK231" i="4"/>
  <c r="CM231" i="4"/>
  <c r="CO231" i="4"/>
  <c r="CQ231" i="4"/>
  <c r="CS231" i="4"/>
  <c r="CU231" i="4"/>
  <c r="CW231" i="4"/>
  <c r="CY231" i="4"/>
  <c r="DE231" i="4"/>
  <c r="DI231" i="4"/>
  <c r="BJ233" i="4"/>
  <c r="BK215" i="4"/>
  <c r="BM215" i="4"/>
  <c r="BO215" i="4"/>
  <c r="BQ215" i="4"/>
  <c r="BS215" i="4"/>
  <c r="BU215" i="4"/>
  <c r="BW215" i="4"/>
  <c r="BY215" i="4"/>
  <c r="CA215" i="4"/>
  <c r="CC215" i="4"/>
  <c r="CE215" i="4"/>
  <c r="CG215" i="4"/>
  <c r="CI215" i="4"/>
  <c r="CK215" i="4"/>
  <c r="CM215" i="4"/>
  <c r="CO215" i="4"/>
  <c r="CQ215" i="4"/>
  <c r="CS215" i="4"/>
  <c r="CU215" i="4"/>
  <c r="CW215" i="4"/>
  <c r="CY215" i="4"/>
  <c r="DE215" i="4"/>
  <c r="DI215" i="4"/>
  <c r="BL215" i="4"/>
  <c r="BN215" i="4"/>
  <c r="BP215" i="4"/>
  <c r="BR215" i="4"/>
  <c r="BT215" i="4"/>
  <c r="BV215" i="4"/>
  <c r="BX215" i="4"/>
  <c r="BZ215" i="4"/>
  <c r="CB215" i="4"/>
  <c r="CD215" i="4"/>
  <c r="CF215" i="4"/>
  <c r="CH215" i="4"/>
  <c r="CJ215" i="4"/>
  <c r="CL215" i="4"/>
  <c r="CN215" i="4"/>
  <c r="CP215" i="4"/>
  <c r="CR215" i="4"/>
  <c r="CT215" i="4"/>
  <c r="CV215" i="4"/>
  <c r="CX215" i="4"/>
  <c r="DA215" i="4"/>
  <c r="DF215" i="4"/>
  <c r="DN215" i="4"/>
  <c r="BJ217" i="4"/>
  <c r="BK201" i="4"/>
  <c r="BM201" i="4"/>
  <c r="BO201" i="4"/>
  <c r="BQ201" i="4"/>
  <c r="BS201" i="4"/>
  <c r="BU201" i="4"/>
  <c r="BW201" i="4"/>
  <c r="BY201" i="4"/>
  <c r="CA201" i="4"/>
  <c r="CC201" i="4"/>
  <c r="CE201" i="4"/>
  <c r="CG201" i="4"/>
  <c r="CI201" i="4"/>
  <c r="CK201" i="4"/>
  <c r="CM201" i="4"/>
  <c r="CO201" i="4"/>
  <c r="CQ201" i="4"/>
  <c r="CS201" i="4"/>
  <c r="CU201" i="4"/>
  <c r="CW201" i="4"/>
  <c r="CY201" i="4"/>
  <c r="DE201" i="4"/>
  <c r="DI201" i="4"/>
  <c r="BL201" i="4"/>
  <c r="BN201" i="4"/>
  <c r="BP201" i="4"/>
  <c r="BR201" i="4"/>
  <c r="BT201" i="4"/>
  <c r="BV201" i="4"/>
  <c r="BX201" i="4"/>
  <c r="BZ201" i="4"/>
  <c r="CB201" i="4"/>
  <c r="CD201" i="4"/>
  <c r="CF201" i="4"/>
  <c r="CH201" i="4"/>
  <c r="CJ201" i="4"/>
  <c r="CL201" i="4"/>
  <c r="CN201" i="4"/>
  <c r="CP201" i="4"/>
  <c r="CR201" i="4"/>
  <c r="CT201" i="4"/>
  <c r="CV201" i="4"/>
  <c r="CX201" i="4"/>
  <c r="DA201" i="4"/>
  <c r="DF201" i="4"/>
  <c r="DN201" i="4"/>
  <c r="BJ203" i="4"/>
  <c r="BK187" i="4"/>
  <c r="BM187" i="4"/>
  <c r="BO187" i="4"/>
  <c r="BQ187" i="4"/>
  <c r="BS187" i="4"/>
  <c r="BU187" i="4"/>
  <c r="BW187" i="4"/>
  <c r="BY187" i="4"/>
  <c r="CA187" i="4"/>
  <c r="CC187" i="4"/>
  <c r="CE187" i="4"/>
  <c r="CG187" i="4"/>
  <c r="CI187" i="4"/>
  <c r="CK187" i="4"/>
  <c r="CM187" i="4"/>
  <c r="CO187" i="4"/>
  <c r="CQ187" i="4"/>
  <c r="CS187" i="4"/>
  <c r="CU187" i="4"/>
  <c r="CW187" i="4"/>
  <c r="CY187" i="4"/>
  <c r="DE187" i="4"/>
  <c r="DI187" i="4"/>
  <c r="BL187" i="4"/>
  <c r="BN187" i="4"/>
  <c r="BP187" i="4"/>
  <c r="BR187" i="4"/>
  <c r="BT187" i="4"/>
  <c r="BV187" i="4"/>
  <c r="BX187" i="4"/>
  <c r="BZ187" i="4"/>
  <c r="CB187" i="4"/>
  <c r="CD187" i="4"/>
  <c r="CF187" i="4"/>
  <c r="CH187" i="4"/>
  <c r="CJ187" i="4"/>
  <c r="CL187" i="4"/>
  <c r="CN187" i="4"/>
  <c r="CP187" i="4"/>
  <c r="CR187" i="4"/>
  <c r="CT187" i="4"/>
  <c r="CV187" i="4"/>
  <c r="CX187" i="4"/>
  <c r="DA187" i="4"/>
  <c r="DF187" i="4"/>
  <c r="DN187" i="4"/>
  <c r="BJ189" i="4"/>
  <c r="BL171" i="4"/>
  <c r="BN171" i="4"/>
  <c r="BP171" i="4"/>
  <c r="BR171" i="4"/>
  <c r="BT171" i="4"/>
  <c r="BV171" i="4"/>
  <c r="BX171" i="4"/>
  <c r="BM171" i="4"/>
  <c r="BQ171" i="4"/>
  <c r="BU171" i="4"/>
  <c r="BY171" i="4"/>
  <c r="CA171" i="4"/>
  <c r="CC171" i="4"/>
  <c r="CE171" i="4"/>
  <c r="CG171" i="4"/>
  <c r="CI171" i="4"/>
  <c r="CK171" i="4"/>
  <c r="CM171" i="4"/>
  <c r="CO171" i="4"/>
  <c r="CQ171" i="4"/>
  <c r="CS171" i="4"/>
  <c r="CU171" i="4"/>
  <c r="CW171" i="4"/>
  <c r="CY171" i="4"/>
  <c r="DE171" i="4"/>
  <c r="DI171" i="4"/>
  <c r="BK171" i="4"/>
  <c r="BO171" i="4"/>
  <c r="BS171" i="4"/>
  <c r="BW171" i="4"/>
  <c r="BZ171" i="4"/>
  <c r="CB171" i="4"/>
  <c r="CD171" i="4"/>
  <c r="CF171" i="4"/>
  <c r="CH171" i="4"/>
  <c r="CJ171" i="4"/>
  <c r="CL171" i="4"/>
  <c r="CN171" i="4"/>
  <c r="CP171" i="4"/>
  <c r="CR171" i="4"/>
  <c r="CT171" i="4"/>
  <c r="CV171" i="4"/>
  <c r="CX171" i="4"/>
  <c r="DA171" i="4"/>
  <c r="DF171" i="4"/>
  <c r="DN171" i="4"/>
  <c r="BJ173" i="4"/>
  <c r="BK155" i="4"/>
  <c r="BM155" i="4"/>
  <c r="BO155" i="4"/>
  <c r="BQ155" i="4"/>
  <c r="BS155" i="4"/>
  <c r="BU155" i="4"/>
  <c r="BW155" i="4"/>
  <c r="BY155" i="4"/>
  <c r="CA155" i="4"/>
  <c r="CC155" i="4"/>
  <c r="CE155" i="4"/>
  <c r="CG155" i="4"/>
  <c r="CI155" i="4"/>
  <c r="CK155" i="4"/>
  <c r="CM155" i="4"/>
  <c r="CO155" i="4"/>
  <c r="CQ155" i="4"/>
  <c r="CS155" i="4"/>
  <c r="CU155" i="4"/>
  <c r="CW155" i="4"/>
  <c r="CY155" i="4"/>
  <c r="DE155" i="4"/>
  <c r="DI155" i="4"/>
  <c r="BL155" i="4"/>
  <c r="BN155" i="4"/>
  <c r="BP155" i="4"/>
  <c r="BR155" i="4"/>
  <c r="BT155" i="4"/>
  <c r="BV155" i="4"/>
  <c r="BX155" i="4"/>
  <c r="BZ155" i="4"/>
  <c r="CB155" i="4"/>
  <c r="CD155" i="4"/>
  <c r="CF155" i="4"/>
  <c r="CH155" i="4"/>
  <c r="CJ155" i="4"/>
  <c r="CL155" i="4"/>
  <c r="CN155" i="4"/>
  <c r="CP155" i="4"/>
  <c r="CR155" i="4"/>
  <c r="CT155" i="4"/>
  <c r="CV155" i="4"/>
  <c r="CX155" i="4"/>
  <c r="DA155" i="4"/>
  <c r="DF155" i="4"/>
  <c r="DN155" i="4"/>
  <c r="BJ157" i="4"/>
  <c r="BK141" i="4"/>
  <c r="BM141" i="4"/>
  <c r="BO141" i="4"/>
  <c r="BQ141" i="4"/>
  <c r="BS141" i="4"/>
  <c r="BU141" i="4"/>
  <c r="BW141" i="4"/>
  <c r="BY141" i="4"/>
  <c r="CA141" i="4"/>
  <c r="CC141" i="4"/>
  <c r="CE141" i="4"/>
  <c r="CG141" i="4"/>
  <c r="CI141" i="4"/>
  <c r="CK141" i="4"/>
  <c r="CM141" i="4"/>
  <c r="CO141" i="4"/>
  <c r="CQ141" i="4"/>
  <c r="CS141" i="4"/>
  <c r="CU141" i="4"/>
  <c r="CW141" i="4"/>
  <c r="CY141" i="4"/>
  <c r="DE141" i="4"/>
  <c r="DI141" i="4"/>
  <c r="BL141" i="4"/>
  <c r="BN141" i="4"/>
  <c r="BP141" i="4"/>
  <c r="BR141" i="4"/>
  <c r="BT141" i="4"/>
  <c r="BV141" i="4"/>
  <c r="BX141" i="4"/>
  <c r="BZ141" i="4"/>
  <c r="CB141" i="4"/>
  <c r="CD141" i="4"/>
  <c r="CF141" i="4"/>
  <c r="CH141" i="4"/>
  <c r="CJ141" i="4"/>
  <c r="CL141" i="4"/>
  <c r="CN141" i="4"/>
  <c r="CP141" i="4"/>
  <c r="CR141" i="4"/>
  <c r="CT141" i="4"/>
  <c r="CV141" i="4"/>
  <c r="CX141" i="4"/>
  <c r="DA141" i="4"/>
  <c r="DF141" i="4"/>
  <c r="DN141" i="4"/>
  <c r="BJ143" i="4"/>
  <c r="BK125" i="4"/>
  <c r="BM125" i="4"/>
  <c r="BO125" i="4"/>
  <c r="BQ125" i="4"/>
  <c r="BS125" i="4"/>
  <c r="BU125" i="4"/>
  <c r="BW125" i="4"/>
  <c r="BY125" i="4"/>
  <c r="CA125" i="4"/>
  <c r="CC125" i="4"/>
  <c r="CE125" i="4"/>
  <c r="CG125" i="4"/>
  <c r="CI125" i="4"/>
  <c r="CK125" i="4"/>
  <c r="CM125" i="4"/>
  <c r="CO125" i="4"/>
  <c r="CQ125" i="4"/>
  <c r="CS125" i="4"/>
  <c r="CU125" i="4"/>
  <c r="CW125" i="4"/>
  <c r="CY125" i="4"/>
  <c r="DE125" i="4"/>
  <c r="DI125" i="4"/>
  <c r="BL125" i="4"/>
  <c r="BN125" i="4"/>
  <c r="BP125" i="4"/>
  <c r="BR125" i="4"/>
  <c r="BT125" i="4"/>
  <c r="BV125" i="4"/>
  <c r="BX125" i="4"/>
  <c r="BZ125" i="4"/>
  <c r="CB125" i="4"/>
  <c r="CD125" i="4"/>
  <c r="CF125" i="4"/>
  <c r="CH125" i="4"/>
  <c r="CJ125" i="4"/>
  <c r="CL125" i="4"/>
  <c r="CN125" i="4"/>
  <c r="CP125" i="4"/>
  <c r="CR125" i="4"/>
  <c r="CT125" i="4"/>
  <c r="CV125" i="4"/>
  <c r="CX125" i="4"/>
  <c r="DA125" i="4"/>
  <c r="DF125" i="4"/>
  <c r="DN125" i="4"/>
  <c r="BJ127" i="4"/>
  <c r="BL111" i="4"/>
  <c r="BN111" i="4"/>
  <c r="BP111" i="4"/>
  <c r="BR111" i="4"/>
  <c r="BT111" i="4"/>
  <c r="BV111" i="4"/>
  <c r="BX111" i="4"/>
  <c r="BZ111" i="4"/>
  <c r="CB111" i="4"/>
  <c r="CD111" i="4"/>
  <c r="CF111" i="4"/>
  <c r="CH111" i="4"/>
  <c r="CJ111" i="4"/>
  <c r="CL111" i="4"/>
  <c r="CN111" i="4"/>
  <c r="CP111" i="4"/>
  <c r="CR111" i="4"/>
  <c r="CT111" i="4"/>
  <c r="CV111" i="4"/>
  <c r="CX111" i="4"/>
  <c r="DA111" i="4"/>
  <c r="DF111" i="4"/>
  <c r="DN111" i="4"/>
  <c r="BK111" i="4"/>
  <c r="BM111" i="4"/>
  <c r="BO111" i="4"/>
  <c r="BQ111" i="4"/>
  <c r="BS111" i="4"/>
  <c r="BU111" i="4"/>
  <c r="BW111" i="4"/>
  <c r="BY111" i="4"/>
  <c r="CC111" i="4"/>
  <c r="CG111" i="4"/>
  <c r="CK111" i="4"/>
  <c r="CO111" i="4"/>
  <c r="CS111" i="4"/>
  <c r="CW111" i="4"/>
  <c r="DE111" i="4"/>
  <c r="CA111" i="4"/>
  <c r="CE111" i="4"/>
  <c r="CI111" i="4"/>
  <c r="CM111" i="4"/>
  <c r="CQ111" i="4"/>
  <c r="CU111" i="4"/>
  <c r="CY111" i="4"/>
  <c r="DI111" i="4"/>
  <c r="BJ113" i="4"/>
  <c r="BL95" i="4"/>
  <c r="BN95" i="4"/>
  <c r="BP95" i="4"/>
  <c r="BR95" i="4"/>
  <c r="BT95" i="4"/>
  <c r="BV95" i="4"/>
  <c r="BX95" i="4"/>
  <c r="BZ95" i="4"/>
  <c r="CB95" i="4"/>
  <c r="CD95" i="4"/>
  <c r="CF95" i="4"/>
  <c r="CH95" i="4"/>
  <c r="CJ95" i="4"/>
  <c r="CL95" i="4"/>
  <c r="CN95" i="4"/>
  <c r="CP95" i="4"/>
  <c r="CR95" i="4"/>
  <c r="CT95" i="4"/>
  <c r="CV95" i="4"/>
  <c r="CX95" i="4"/>
  <c r="DA95" i="4"/>
  <c r="DF95" i="4"/>
  <c r="DN95" i="4"/>
  <c r="BK95" i="4"/>
  <c r="BM95" i="4"/>
  <c r="BO95" i="4"/>
  <c r="BQ95" i="4"/>
  <c r="BS95" i="4"/>
  <c r="BU95" i="4"/>
  <c r="BW95" i="4"/>
  <c r="BY95" i="4"/>
  <c r="CA95" i="4"/>
  <c r="CC95" i="4"/>
  <c r="CE95" i="4"/>
  <c r="CG95" i="4"/>
  <c r="CI95" i="4"/>
  <c r="CK95" i="4"/>
  <c r="CM95" i="4"/>
  <c r="CO95" i="4"/>
  <c r="CQ95" i="4"/>
  <c r="CS95" i="4"/>
  <c r="CU95" i="4"/>
  <c r="CW95" i="4"/>
  <c r="CY95" i="4"/>
  <c r="DE95" i="4"/>
  <c r="DI95" i="4"/>
  <c r="BJ97" i="4"/>
  <c r="BL79" i="4"/>
  <c r="BN79" i="4"/>
  <c r="BP79" i="4"/>
  <c r="BR79" i="4"/>
  <c r="BT79" i="4"/>
  <c r="BV79" i="4"/>
  <c r="BX79" i="4"/>
  <c r="BZ79" i="4"/>
  <c r="CB79" i="4"/>
  <c r="CD79" i="4"/>
  <c r="CF79" i="4"/>
  <c r="CH79" i="4"/>
  <c r="CJ79" i="4"/>
  <c r="CL79" i="4"/>
  <c r="CN79" i="4"/>
  <c r="CP79" i="4"/>
  <c r="CR79" i="4"/>
  <c r="CT79" i="4"/>
  <c r="CV79" i="4"/>
  <c r="CX79" i="4"/>
  <c r="DA79" i="4"/>
  <c r="DF79" i="4"/>
  <c r="DN79" i="4"/>
  <c r="BK79" i="4"/>
  <c r="BM79" i="4"/>
  <c r="BO79" i="4"/>
  <c r="BQ79" i="4"/>
  <c r="BS79" i="4"/>
  <c r="BU79" i="4"/>
  <c r="BW79" i="4"/>
  <c r="BY79" i="4"/>
  <c r="CA79" i="4"/>
  <c r="CC79" i="4"/>
  <c r="CE79" i="4"/>
  <c r="CG79" i="4"/>
  <c r="CI79" i="4"/>
  <c r="CK79" i="4"/>
  <c r="CM79" i="4"/>
  <c r="CO79" i="4"/>
  <c r="CQ79" i="4"/>
  <c r="CS79" i="4"/>
  <c r="CU79" i="4"/>
  <c r="CW79" i="4"/>
  <c r="CY79" i="4"/>
  <c r="DE79" i="4"/>
  <c r="DI79" i="4"/>
  <c r="BJ81" i="4"/>
  <c r="BL65" i="4"/>
  <c r="BN65" i="4"/>
  <c r="BP65" i="4"/>
  <c r="BR65" i="4"/>
  <c r="BT65" i="4"/>
  <c r="BV65" i="4"/>
  <c r="BX65" i="4"/>
  <c r="BZ65" i="4"/>
  <c r="CB65" i="4"/>
  <c r="CD65" i="4"/>
  <c r="CF65" i="4"/>
  <c r="CH65" i="4"/>
  <c r="CJ65" i="4"/>
  <c r="CL65" i="4"/>
  <c r="CN65" i="4"/>
  <c r="CP65" i="4"/>
  <c r="CR65" i="4"/>
  <c r="CT65" i="4"/>
  <c r="CV65" i="4"/>
  <c r="CX65" i="4"/>
  <c r="DA65" i="4"/>
  <c r="DF65" i="4"/>
  <c r="DN65" i="4"/>
  <c r="BK65" i="4"/>
  <c r="BM65" i="4"/>
  <c r="BO65" i="4"/>
  <c r="BQ65" i="4"/>
  <c r="BS65" i="4"/>
  <c r="BU65" i="4"/>
  <c r="BW65" i="4"/>
  <c r="BY65" i="4"/>
  <c r="CA65" i="4"/>
  <c r="CC65" i="4"/>
  <c r="CE65" i="4"/>
  <c r="CG65" i="4"/>
  <c r="CI65" i="4"/>
  <c r="CK65" i="4"/>
  <c r="CM65" i="4"/>
  <c r="CO65" i="4"/>
  <c r="CQ65" i="4"/>
  <c r="CS65" i="4"/>
  <c r="CU65" i="4"/>
  <c r="CW65" i="4"/>
  <c r="CY65" i="4"/>
  <c r="DE65" i="4"/>
  <c r="DI65" i="4"/>
  <c r="BJ67" i="4"/>
  <c r="BK49" i="4"/>
  <c r="BM49" i="4"/>
  <c r="BO49" i="4"/>
  <c r="BQ49" i="4"/>
  <c r="BS49" i="4"/>
  <c r="BU49" i="4"/>
  <c r="BW49" i="4"/>
  <c r="BY49" i="4"/>
  <c r="CA49" i="4"/>
  <c r="CC49" i="4"/>
  <c r="CE49" i="4"/>
  <c r="CG49" i="4"/>
  <c r="CI49" i="4"/>
  <c r="CK49" i="4"/>
  <c r="CM49" i="4"/>
  <c r="CO49" i="4"/>
  <c r="CQ49" i="4"/>
  <c r="CS49" i="4"/>
  <c r="CU49" i="4"/>
  <c r="CW49" i="4"/>
  <c r="CY49" i="4"/>
  <c r="DE49" i="4"/>
  <c r="DI49" i="4"/>
  <c r="BL49" i="4"/>
  <c r="BN49" i="4"/>
  <c r="BP49" i="4"/>
  <c r="BR49" i="4"/>
  <c r="BT49" i="4"/>
  <c r="BV49" i="4"/>
  <c r="BX49" i="4"/>
  <c r="BZ49" i="4"/>
  <c r="CB49" i="4"/>
  <c r="CD49" i="4"/>
  <c r="CF49" i="4"/>
  <c r="CH49" i="4"/>
  <c r="CJ49" i="4"/>
  <c r="CL49" i="4"/>
  <c r="CN49" i="4"/>
  <c r="CP49" i="4"/>
  <c r="CR49" i="4"/>
  <c r="CT49" i="4"/>
  <c r="CV49" i="4"/>
  <c r="CX49" i="4"/>
  <c r="DA49" i="4"/>
  <c r="DF49" i="4"/>
  <c r="DN49" i="4"/>
  <c r="BJ51" i="4"/>
  <c r="BK35" i="4"/>
  <c r="BM35" i="4"/>
  <c r="BO35" i="4"/>
  <c r="BQ35" i="4"/>
  <c r="BS35" i="4"/>
  <c r="BU35" i="4"/>
  <c r="BW35" i="4"/>
  <c r="BY35" i="4"/>
  <c r="CA35" i="4"/>
  <c r="CC35" i="4"/>
  <c r="CE35" i="4"/>
  <c r="CG35" i="4"/>
  <c r="CI35" i="4"/>
  <c r="CK35" i="4"/>
  <c r="CM35" i="4"/>
  <c r="CO35" i="4"/>
  <c r="CQ35" i="4"/>
  <c r="CS35" i="4"/>
  <c r="CU35" i="4"/>
  <c r="CW35" i="4"/>
  <c r="CY35" i="4"/>
  <c r="DE35" i="4"/>
  <c r="DI35" i="4"/>
  <c r="BL35" i="4"/>
  <c r="BN35" i="4"/>
  <c r="BP35" i="4"/>
  <c r="BR35" i="4"/>
  <c r="BT35" i="4"/>
  <c r="BV35" i="4"/>
  <c r="BX35" i="4"/>
  <c r="BZ35" i="4"/>
  <c r="CB35" i="4"/>
  <c r="CD35" i="4"/>
  <c r="CF35" i="4"/>
  <c r="CH35" i="4"/>
  <c r="CJ35" i="4"/>
  <c r="CL35" i="4"/>
  <c r="CN35" i="4"/>
  <c r="CP35" i="4"/>
  <c r="CR35" i="4"/>
  <c r="CT35" i="4"/>
  <c r="CV35" i="4"/>
  <c r="CX35" i="4"/>
  <c r="DA35" i="4"/>
  <c r="DF35" i="4"/>
  <c r="DN35" i="4"/>
  <c r="BJ37" i="4"/>
  <c r="BK19" i="4"/>
  <c r="BM19" i="4"/>
  <c r="BO19" i="4"/>
  <c r="BQ19" i="4"/>
  <c r="BS19" i="4"/>
  <c r="BU19" i="4"/>
  <c r="BW19" i="4"/>
  <c r="BY19" i="4"/>
  <c r="CA19" i="4"/>
  <c r="CC19" i="4"/>
  <c r="CE19" i="4"/>
  <c r="CG19" i="4"/>
  <c r="CI19" i="4"/>
  <c r="CK19" i="4"/>
  <c r="CM19" i="4"/>
  <c r="CO19" i="4"/>
  <c r="CQ19" i="4"/>
  <c r="CS19" i="4"/>
  <c r="CU19" i="4"/>
  <c r="CW19" i="4"/>
  <c r="CY19" i="4"/>
  <c r="DE19" i="4"/>
  <c r="DI19" i="4"/>
  <c r="BL19" i="4"/>
  <c r="BN19" i="4"/>
  <c r="BP19" i="4"/>
  <c r="BR19" i="4"/>
  <c r="BT19" i="4"/>
  <c r="BV19" i="4"/>
  <c r="BX19" i="4"/>
  <c r="BZ19" i="4"/>
  <c r="CB19" i="4"/>
  <c r="CD19" i="4"/>
  <c r="CF19" i="4"/>
  <c r="CH19" i="4"/>
  <c r="CJ19" i="4"/>
  <c r="CL19" i="4"/>
  <c r="CN19" i="4"/>
  <c r="CP19" i="4"/>
  <c r="CR19" i="4"/>
  <c r="CT19" i="4"/>
  <c r="CV19" i="4"/>
  <c r="CX19" i="4"/>
  <c r="DA19" i="4"/>
  <c r="DF19" i="4"/>
  <c r="DN19" i="4"/>
  <c r="BJ21" i="4"/>
  <c r="BK5" i="4"/>
  <c r="BM5" i="4"/>
  <c r="BO5" i="4"/>
  <c r="BQ5" i="4"/>
  <c r="BS5" i="4"/>
  <c r="BU5" i="4"/>
  <c r="BW5" i="4"/>
  <c r="BY5" i="4"/>
  <c r="CA5" i="4"/>
  <c r="CC5" i="4"/>
  <c r="CE5" i="4"/>
  <c r="CG5" i="4"/>
  <c r="CI5" i="4"/>
  <c r="CK5" i="4"/>
  <c r="CM5" i="4"/>
  <c r="CO5" i="4"/>
  <c r="CQ5" i="4"/>
  <c r="CS5" i="4"/>
  <c r="CU5" i="4"/>
  <c r="CW5" i="4"/>
  <c r="CY5" i="4"/>
  <c r="DE5" i="4"/>
  <c r="DI5" i="4"/>
  <c r="BL5" i="4"/>
  <c r="BN5" i="4"/>
  <c r="BP5" i="4"/>
  <c r="BR5" i="4"/>
  <c r="BT5" i="4"/>
  <c r="BV5" i="4"/>
  <c r="BX5" i="4"/>
  <c r="BZ5" i="4"/>
  <c r="CB5" i="4"/>
  <c r="CD5" i="4"/>
  <c r="CF5" i="4"/>
  <c r="CH5" i="4"/>
  <c r="CJ5" i="4"/>
  <c r="CL5" i="4"/>
  <c r="CN5" i="4"/>
  <c r="CP5" i="4"/>
  <c r="CR5" i="4"/>
  <c r="CT5" i="4"/>
  <c r="CV5" i="4"/>
  <c r="CX5" i="4"/>
  <c r="DA5" i="4"/>
  <c r="DF5" i="4"/>
  <c r="DN5" i="4"/>
  <c r="BJ7" i="4"/>
  <c r="BL236" i="4"/>
  <c r="BN236" i="4"/>
  <c r="BP236" i="4"/>
  <c r="BR236" i="4"/>
  <c r="BT236" i="4"/>
  <c r="BV236" i="4"/>
  <c r="BX236" i="4"/>
  <c r="BZ236" i="4"/>
  <c r="CB236" i="4"/>
  <c r="CD236" i="4"/>
  <c r="CF236" i="4"/>
  <c r="CH236" i="4"/>
  <c r="CJ236" i="4"/>
  <c r="CL236" i="4"/>
  <c r="CN236" i="4"/>
  <c r="CP236" i="4"/>
  <c r="CR236" i="4"/>
  <c r="CT236" i="4"/>
  <c r="CV236" i="4"/>
  <c r="CX236" i="4"/>
  <c r="DA236" i="4"/>
  <c r="DF236" i="4"/>
  <c r="DN236" i="4"/>
  <c r="BJ238" i="4"/>
  <c r="BK236" i="4"/>
  <c r="BM236" i="4"/>
  <c r="BO236" i="4"/>
  <c r="BQ236" i="4"/>
  <c r="BS236" i="4"/>
  <c r="BU236" i="4"/>
  <c r="BW236" i="4"/>
  <c r="BY236" i="4"/>
  <c r="CA236" i="4"/>
  <c r="CC236" i="4"/>
  <c r="CE236" i="4"/>
  <c r="CG236" i="4"/>
  <c r="CI236" i="4"/>
  <c r="CK236" i="4"/>
  <c r="CM236" i="4"/>
  <c r="CO236" i="4"/>
  <c r="CQ236" i="4"/>
  <c r="CS236" i="4"/>
  <c r="CU236" i="4"/>
  <c r="CW236" i="4"/>
  <c r="CY236" i="4"/>
  <c r="DE236" i="4"/>
  <c r="DI236" i="4"/>
  <c r="BL228" i="4"/>
  <c r="BN228" i="4"/>
  <c r="BP228" i="4"/>
  <c r="BR228" i="4"/>
  <c r="BT228" i="4"/>
  <c r="BV228" i="4"/>
  <c r="BX228" i="4"/>
  <c r="BZ228" i="4"/>
  <c r="CB228" i="4"/>
  <c r="CD228" i="4"/>
  <c r="CF228" i="4"/>
  <c r="CH228" i="4"/>
  <c r="CJ228" i="4"/>
  <c r="CL228" i="4"/>
  <c r="CN228" i="4"/>
  <c r="CP228" i="4"/>
  <c r="CR228" i="4"/>
  <c r="CT228" i="4"/>
  <c r="BM228" i="4"/>
  <c r="BQ228" i="4"/>
  <c r="BU228" i="4"/>
  <c r="BY228" i="4"/>
  <c r="CC228" i="4"/>
  <c r="CG228" i="4"/>
  <c r="CK228" i="4"/>
  <c r="CO228" i="4"/>
  <c r="CS228" i="4"/>
  <c r="CV228" i="4"/>
  <c r="CX228" i="4"/>
  <c r="DA228" i="4"/>
  <c r="DF228" i="4"/>
  <c r="DN228" i="4"/>
  <c r="BJ230" i="4"/>
  <c r="BK228" i="4"/>
  <c r="BO228" i="4"/>
  <c r="BS228" i="4"/>
  <c r="BW228" i="4"/>
  <c r="CA228" i="4"/>
  <c r="CE228" i="4"/>
  <c r="CI228" i="4"/>
  <c r="CM228" i="4"/>
  <c r="CQ228" i="4"/>
  <c r="CU228" i="4"/>
  <c r="CW228" i="4"/>
  <c r="CY228" i="4"/>
  <c r="DE228" i="4"/>
  <c r="DI228" i="4"/>
  <c r="BK220" i="4"/>
  <c r="BM220" i="4"/>
  <c r="BO220" i="4"/>
  <c r="BQ220" i="4"/>
  <c r="BS220" i="4"/>
  <c r="BU220" i="4"/>
  <c r="BW220" i="4"/>
  <c r="BY220" i="4"/>
  <c r="CA220" i="4"/>
  <c r="CC220" i="4"/>
  <c r="CE220" i="4"/>
  <c r="CG220" i="4"/>
  <c r="CI220" i="4"/>
  <c r="CK220" i="4"/>
  <c r="CM220" i="4"/>
  <c r="CO220" i="4"/>
  <c r="CQ220" i="4"/>
  <c r="CS220" i="4"/>
  <c r="CU220" i="4"/>
  <c r="CW220" i="4"/>
  <c r="CY220" i="4"/>
  <c r="DE220" i="4"/>
  <c r="DI220" i="4"/>
  <c r="BL220" i="4"/>
  <c r="BN220" i="4"/>
  <c r="BP220" i="4"/>
  <c r="BR220" i="4"/>
  <c r="BT220" i="4"/>
  <c r="BV220" i="4"/>
  <c r="BX220" i="4"/>
  <c r="BZ220" i="4"/>
  <c r="CB220" i="4"/>
  <c r="CD220" i="4"/>
  <c r="CF220" i="4"/>
  <c r="CH220" i="4"/>
  <c r="CJ220" i="4"/>
  <c r="CL220" i="4"/>
  <c r="CN220" i="4"/>
  <c r="CP220" i="4"/>
  <c r="CR220" i="4"/>
  <c r="CT220" i="4"/>
  <c r="CV220" i="4"/>
  <c r="CX220" i="4"/>
  <c r="DA220" i="4"/>
  <c r="DF220" i="4"/>
  <c r="DN220" i="4"/>
  <c r="BJ222" i="4"/>
  <c r="BK212" i="4"/>
  <c r="BM212" i="4"/>
  <c r="BO212" i="4"/>
  <c r="BQ212" i="4"/>
  <c r="BS212" i="4"/>
  <c r="BU212" i="4"/>
  <c r="BW212" i="4"/>
  <c r="BY212" i="4"/>
  <c r="CA212" i="4"/>
  <c r="CC212" i="4"/>
  <c r="CE212" i="4"/>
  <c r="CG212" i="4"/>
  <c r="CI212" i="4"/>
  <c r="CK212" i="4"/>
  <c r="CM212" i="4"/>
  <c r="CO212" i="4"/>
  <c r="CQ212" i="4"/>
  <c r="CS212" i="4"/>
  <c r="CU212" i="4"/>
  <c r="CW212" i="4"/>
  <c r="CY212" i="4"/>
  <c r="DE212" i="4"/>
  <c r="DI212" i="4"/>
  <c r="BL212" i="4"/>
  <c r="BN212" i="4"/>
  <c r="BP212" i="4"/>
  <c r="BR212" i="4"/>
  <c r="BT212" i="4"/>
  <c r="BV212" i="4"/>
  <c r="BX212" i="4"/>
  <c r="BZ212" i="4"/>
  <c r="CB212" i="4"/>
  <c r="CD212" i="4"/>
  <c r="CF212" i="4"/>
  <c r="CH212" i="4"/>
  <c r="CJ212" i="4"/>
  <c r="CL212" i="4"/>
  <c r="CN212" i="4"/>
  <c r="CP212" i="4"/>
  <c r="CR212" i="4"/>
  <c r="CT212" i="4"/>
  <c r="CV212" i="4"/>
  <c r="CX212" i="4"/>
  <c r="DA212" i="4"/>
  <c r="DF212" i="4"/>
  <c r="DN212" i="4"/>
  <c r="BJ214" i="4"/>
  <c r="BK204" i="4"/>
  <c r="BM204" i="4"/>
  <c r="BO204" i="4"/>
  <c r="BQ204" i="4"/>
  <c r="BS204" i="4"/>
  <c r="BU204" i="4"/>
  <c r="BW204" i="4"/>
  <c r="BY204" i="4"/>
  <c r="CA204" i="4"/>
  <c r="CC204" i="4"/>
  <c r="CE204" i="4"/>
  <c r="CG204" i="4"/>
  <c r="CI204" i="4"/>
  <c r="CK204" i="4"/>
  <c r="CM204" i="4"/>
  <c r="CO204" i="4"/>
  <c r="CQ204" i="4"/>
  <c r="CS204" i="4"/>
  <c r="CU204" i="4"/>
  <c r="CW204" i="4"/>
  <c r="CY204" i="4"/>
  <c r="DE204" i="4"/>
  <c r="DI204" i="4"/>
  <c r="BL204" i="4"/>
  <c r="BN204" i="4"/>
  <c r="BP204" i="4"/>
  <c r="BR204" i="4"/>
  <c r="BT204" i="4"/>
  <c r="BV204" i="4"/>
  <c r="BX204" i="4"/>
  <c r="BZ204" i="4"/>
  <c r="CB204" i="4"/>
  <c r="CD204" i="4"/>
  <c r="CF204" i="4"/>
  <c r="CH204" i="4"/>
  <c r="CJ204" i="4"/>
  <c r="CL204" i="4"/>
  <c r="CN204" i="4"/>
  <c r="CP204" i="4"/>
  <c r="CR204" i="4"/>
  <c r="CT204" i="4"/>
  <c r="CV204" i="4"/>
  <c r="CX204" i="4"/>
  <c r="DA204" i="4"/>
  <c r="DF204" i="4"/>
  <c r="DN204" i="4"/>
  <c r="BJ206" i="4"/>
  <c r="BK196" i="4"/>
  <c r="BM196" i="4"/>
  <c r="BO196" i="4"/>
  <c r="BQ196" i="4"/>
  <c r="BS196" i="4"/>
  <c r="BU196" i="4"/>
  <c r="BW196" i="4"/>
  <c r="BY196" i="4"/>
  <c r="CA196" i="4"/>
  <c r="CC196" i="4"/>
  <c r="CE196" i="4"/>
  <c r="CG196" i="4"/>
  <c r="CI196" i="4"/>
  <c r="CK196" i="4"/>
  <c r="CM196" i="4"/>
  <c r="CO196" i="4"/>
  <c r="CQ196" i="4"/>
  <c r="CS196" i="4"/>
  <c r="CU196" i="4"/>
  <c r="CW196" i="4"/>
  <c r="CY196" i="4"/>
  <c r="DE196" i="4"/>
  <c r="DI196" i="4"/>
  <c r="BL196" i="4"/>
  <c r="BN196" i="4"/>
  <c r="BP196" i="4"/>
  <c r="BR196" i="4"/>
  <c r="BT196" i="4"/>
  <c r="BV196" i="4"/>
  <c r="BX196" i="4"/>
  <c r="BZ196" i="4"/>
  <c r="CB196" i="4"/>
  <c r="CD196" i="4"/>
  <c r="CF196" i="4"/>
  <c r="CH196" i="4"/>
  <c r="CJ196" i="4"/>
  <c r="CL196" i="4"/>
  <c r="CN196" i="4"/>
  <c r="CP196" i="4"/>
  <c r="CR196" i="4"/>
  <c r="CT196" i="4"/>
  <c r="CV196" i="4"/>
  <c r="CX196" i="4"/>
  <c r="DA196" i="4"/>
  <c r="DF196" i="4"/>
  <c r="DN196" i="4"/>
  <c r="BJ198" i="4"/>
  <c r="BK188" i="4"/>
  <c r="BM188" i="4"/>
  <c r="BO188" i="4"/>
  <c r="BQ188" i="4"/>
  <c r="BS188" i="4"/>
  <c r="BU188" i="4"/>
  <c r="BW188" i="4"/>
  <c r="BY188" i="4"/>
  <c r="CA188" i="4"/>
  <c r="CC188" i="4"/>
  <c r="CE188" i="4"/>
  <c r="CG188" i="4"/>
  <c r="CI188" i="4"/>
  <c r="CK188" i="4"/>
  <c r="CM188" i="4"/>
  <c r="CO188" i="4"/>
  <c r="CQ188" i="4"/>
  <c r="CS188" i="4"/>
  <c r="CU188" i="4"/>
  <c r="CW188" i="4"/>
  <c r="CY188" i="4"/>
  <c r="DE188" i="4"/>
  <c r="DI188" i="4"/>
  <c r="BL188" i="4"/>
  <c r="BN188" i="4"/>
  <c r="BP188" i="4"/>
  <c r="BR188" i="4"/>
  <c r="BT188" i="4"/>
  <c r="BV188" i="4"/>
  <c r="BX188" i="4"/>
  <c r="BZ188" i="4"/>
  <c r="CB188" i="4"/>
  <c r="CD188" i="4"/>
  <c r="CF188" i="4"/>
  <c r="CH188" i="4"/>
  <c r="CJ188" i="4"/>
  <c r="CL188" i="4"/>
  <c r="CN188" i="4"/>
  <c r="CP188" i="4"/>
  <c r="CR188" i="4"/>
  <c r="CT188" i="4"/>
  <c r="CV188" i="4"/>
  <c r="CX188" i="4"/>
  <c r="DA188" i="4"/>
  <c r="DF188" i="4"/>
  <c r="DN188" i="4"/>
  <c r="BJ190" i="4"/>
  <c r="BK180" i="4"/>
  <c r="BM180" i="4"/>
  <c r="BO180" i="4"/>
  <c r="BQ180" i="4"/>
  <c r="BS180" i="4"/>
  <c r="BU180" i="4"/>
  <c r="BW180" i="4"/>
  <c r="BY180" i="4"/>
  <c r="CA180" i="4"/>
  <c r="CC180" i="4"/>
  <c r="CE180" i="4"/>
  <c r="CG180" i="4"/>
  <c r="CI180" i="4"/>
  <c r="CK180" i="4"/>
  <c r="CM180" i="4"/>
  <c r="CO180" i="4"/>
  <c r="CQ180" i="4"/>
  <c r="CS180" i="4"/>
  <c r="CU180" i="4"/>
  <c r="CW180" i="4"/>
  <c r="CY180" i="4"/>
  <c r="DE180" i="4"/>
  <c r="DI180" i="4"/>
  <c r="BL180" i="4"/>
  <c r="BN180" i="4"/>
  <c r="BP180" i="4"/>
  <c r="BR180" i="4"/>
  <c r="BT180" i="4"/>
  <c r="BV180" i="4"/>
  <c r="BX180" i="4"/>
  <c r="BZ180" i="4"/>
  <c r="CB180" i="4"/>
  <c r="CD180" i="4"/>
  <c r="CF180" i="4"/>
  <c r="CH180" i="4"/>
  <c r="CJ180" i="4"/>
  <c r="CL180" i="4"/>
  <c r="CN180" i="4"/>
  <c r="CP180" i="4"/>
  <c r="CR180" i="4"/>
  <c r="CT180" i="4"/>
  <c r="CV180" i="4"/>
  <c r="CX180" i="4"/>
  <c r="DA180" i="4"/>
  <c r="DF180" i="4"/>
  <c r="DN180" i="4"/>
  <c r="BJ182" i="4"/>
  <c r="BK172" i="4"/>
  <c r="BM172" i="4"/>
  <c r="BO172" i="4"/>
  <c r="BQ172" i="4"/>
  <c r="BS172" i="4"/>
  <c r="BU172" i="4"/>
  <c r="BW172" i="4"/>
  <c r="BY172" i="4"/>
  <c r="CA172" i="4"/>
  <c r="CC172" i="4"/>
  <c r="CE172" i="4"/>
  <c r="CG172" i="4"/>
  <c r="CI172" i="4"/>
  <c r="CK172" i="4"/>
  <c r="CM172" i="4"/>
  <c r="CO172" i="4"/>
  <c r="CQ172" i="4"/>
  <c r="CS172" i="4"/>
  <c r="CU172" i="4"/>
  <c r="CW172" i="4"/>
  <c r="CY172" i="4"/>
  <c r="DE172" i="4"/>
  <c r="DI172" i="4"/>
  <c r="BL172" i="4"/>
  <c r="BN172" i="4"/>
  <c r="BP172" i="4"/>
  <c r="BR172" i="4"/>
  <c r="BT172" i="4"/>
  <c r="BV172" i="4"/>
  <c r="BX172" i="4"/>
  <c r="BZ172" i="4"/>
  <c r="CB172" i="4"/>
  <c r="CD172" i="4"/>
  <c r="CF172" i="4"/>
  <c r="CH172" i="4"/>
  <c r="CJ172" i="4"/>
  <c r="CL172" i="4"/>
  <c r="CN172" i="4"/>
  <c r="CP172" i="4"/>
  <c r="CR172" i="4"/>
  <c r="CT172" i="4"/>
  <c r="CV172" i="4"/>
  <c r="CX172" i="4"/>
  <c r="DA172" i="4"/>
  <c r="DF172" i="4"/>
  <c r="DN172" i="4"/>
  <c r="BJ174" i="4"/>
  <c r="BL164" i="4"/>
  <c r="BN164" i="4"/>
  <c r="BP164" i="4"/>
  <c r="BR164" i="4"/>
  <c r="BT164" i="4"/>
  <c r="BV164" i="4"/>
  <c r="BX164" i="4"/>
  <c r="BZ164" i="4"/>
  <c r="CB164" i="4"/>
  <c r="CD164" i="4"/>
  <c r="CF164" i="4"/>
  <c r="CH164" i="4"/>
  <c r="CJ164" i="4"/>
  <c r="CL164" i="4"/>
  <c r="CN164" i="4"/>
  <c r="CP164" i="4"/>
  <c r="CR164" i="4"/>
  <c r="CT164" i="4"/>
  <c r="CV164" i="4"/>
  <c r="CX164" i="4"/>
  <c r="DA164" i="4"/>
  <c r="DF164" i="4"/>
  <c r="DN164" i="4"/>
  <c r="BK164" i="4"/>
  <c r="BO164" i="4"/>
  <c r="BS164" i="4"/>
  <c r="BW164" i="4"/>
  <c r="CA164" i="4"/>
  <c r="CE164" i="4"/>
  <c r="CI164" i="4"/>
  <c r="CM164" i="4"/>
  <c r="CQ164" i="4"/>
  <c r="CU164" i="4"/>
  <c r="CY164" i="4"/>
  <c r="DI164" i="4"/>
  <c r="BM164" i="4"/>
  <c r="BQ164" i="4"/>
  <c r="BU164" i="4"/>
  <c r="BY164" i="4"/>
  <c r="CC164" i="4"/>
  <c r="CG164" i="4"/>
  <c r="CK164" i="4"/>
  <c r="CO164" i="4"/>
  <c r="CS164" i="4"/>
  <c r="CW164" i="4"/>
  <c r="DE164" i="4"/>
  <c r="BJ166" i="4"/>
  <c r="BK156" i="4"/>
  <c r="BM156" i="4"/>
  <c r="BO156" i="4"/>
  <c r="BQ156" i="4"/>
  <c r="BS156" i="4"/>
  <c r="BU156" i="4"/>
  <c r="BW156" i="4"/>
  <c r="BY156" i="4"/>
  <c r="CA156" i="4"/>
  <c r="CC156" i="4"/>
  <c r="CE156" i="4"/>
  <c r="CG156" i="4"/>
  <c r="CI156" i="4"/>
  <c r="CK156" i="4"/>
  <c r="CM156" i="4"/>
  <c r="CO156" i="4"/>
  <c r="CQ156" i="4"/>
  <c r="CS156" i="4"/>
  <c r="CU156" i="4"/>
  <c r="CW156" i="4"/>
  <c r="CY156" i="4"/>
  <c r="DE156" i="4"/>
  <c r="DI156" i="4"/>
  <c r="BL156" i="4"/>
  <c r="BN156" i="4"/>
  <c r="BP156" i="4"/>
  <c r="BR156" i="4"/>
  <c r="BT156" i="4"/>
  <c r="BV156" i="4"/>
  <c r="BX156" i="4"/>
  <c r="BZ156" i="4"/>
  <c r="CB156" i="4"/>
  <c r="CD156" i="4"/>
  <c r="CF156" i="4"/>
  <c r="CH156" i="4"/>
  <c r="CJ156" i="4"/>
  <c r="CL156" i="4"/>
  <c r="CN156" i="4"/>
  <c r="CP156" i="4"/>
  <c r="CR156" i="4"/>
  <c r="CT156" i="4"/>
  <c r="CV156" i="4"/>
  <c r="CX156" i="4"/>
  <c r="DA156" i="4"/>
  <c r="DF156" i="4"/>
  <c r="DN156" i="4"/>
  <c r="BJ158" i="4"/>
  <c r="BK148" i="4"/>
  <c r="BM148" i="4"/>
  <c r="BO148" i="4"/>
  <c r="BQ148" i="4"/>
  <c r="BS148" i="4"/>
  <c r="BU148" i="4"/>
  <c r="BW148" i="4"/>
  <c r="BY148" i="4"/>
  <c r="CA148" i="4"/>
  <c r="CC148" i="4"/>
  <c r="CE148" i="4"/>
  <c r="CG148" i="4"/>
  <c r="CI148" i="4"/>
  <c r="CK148" i="4"/>
  <c r="CM148" i="4"/>
  <c r="CO148" i="4"/>
  <c r="CQ148" i="4"/>
  <c r="CS148" i="4"/>
  <c r="CU148" i="4"/>
  <c r="CW148" i="4"/>
  <c r="CY148" i="4"/>
  <c r="DE148" i="4"/>
  <c r="DI148" i="4"/>
  <c r="BL148" i="4"/>
  <c r="BN148" i="4"/>
  <c r="BP148" i="4"/>
  <c r="BR148" i="4"/>
  <c r="BT148" i="4"/>
  <c r="BV148" i="4"/>
  <c r="BX148" i="4"/>
  <c r="BZ148" i="4"/>
  <c r="CB148" i="4"/>
  <c r="CD148" i="4"/>
  <c r="CF148" i="4"/>
  <c r="CH148" i="4"/>
  <c r="CJ148" i="4"/>
  <c r="CL148" i="4"/>
  <c r="CN148" i="4"/>
  <c r="CP148" i="4"/>
  <c r="CR148" i="4"/>
  <c r="CT148" i="4"/>
  <c r="CV148" i="4"/>
  <c r="CX148" i="4"/>
  <c r="DA148" i="4"/>
  <c r="DF148" i="4"/>
  <c r="DN148" i="4"/>
  <c r="BJ150" i="4"/>
  <c r="BK140" i="4"/>
  <c r="BM140" i="4"/>
  <c r="BO140" i="4"/>
  <c r="BQ140" i="4"/>
  <c r="BS140" i="4"/>
  <c r="BU140" i="4"/>
  <c r="BW140" i="4"/>
  <c r="BY140" i="4"/>
  <c r="CA140" i="4"/>
  <c r="CC140" i="4"/>
  <c r="CE140" i="4"/>
  <c r="CG140" i="4"/>
  <c r="CI140" i="4"/>
  <c r="CK140" i="4"/>
  <c r="CM140" i="4"/>
  <c r="CO140" i="4"/>
  <c r="CQ140" i="4"/>
  <c r="CS140" i="4"/>
  <c r="CU140" i="4"/>
  <c r="CW140" i="4"/>
  <c r="CY140" i="4"/>
  <c r="DE140" i="4"/>
  <c r="DI140" i="4"/>
  <c r="BL140" i="4"/>
  <c r="BN140" i="4"/>
  <c r="BP140" i="4"/>
  <c r="BR140" i="4"/>
  <c r="BT140" i="4"/>
  <c r="BV140" i="4"/>
  <c r="BX140" i="4"/>
  <c r="BZ140" i="4"/>
  <c r="CB140" i="4"/>
  <c r="CD140" i="4"/>
  <c r="CF140" i="4"/>
  <c r="CH140" i="4"/>
  <c r="CJ140" i="4"/>
  <c r="CL140" i="4"/>
  <c r="CN140" i="4"/>
  <c r="CP140" i="4"/>
  <c r="CR140" i="4"/>
  <c r="CT140" i="4"/>
  <c r="CV140" i="4"/>
  <c r="CX140" i="4"/>
  <c r="DA140" i="4"/>
  <c r="DF140" i="4"/>
  <c r="DN140" i="4"/>
  <c r="BJ142" i="4"/>
  <c r="BK132" i="4"/>
  <c r="BM132" i="4"/>
  <c r="BO132" i="4"/>
  <c r="BQ132" i="4"/>
  <c r="BS132" i="4"/>
  <c r="BU132" i="4"/>
  <c r="BW132" i="4"/>
  <c r="BY132" i="4"/>
  <c r="CA132" i="4"/>
  <c r="CC132" i="4"/>
  <c r="CE132" i="4"/>
  <c r="CG132" i="4"/>
  <c r="CI132" i="4"/>
  <c r="CK132" i="4"/>
  <c r="CM132" i="4"/>
  <c r="CO132" i="4"/>
  <c r="CQ132" i="4"/>
  <c r="CS132" i="4"/>
  <c r="CU132" i="4"/>
  <c r="CW132" i="4"/>
  <c r="CY132" i="4"/>
  <c r="DE132" i="4"/>
  <c r="DI132" i="4"/>
  <c r="BL132" i="4"/>
  <c r="BN132" i="4"/>
  <c r="BP132" i="4"/>
  <c r="BR132" i="4"/>
  <c r="BT132" i="4"/>
  <c r="BV132" i="4"/>
  <c r="BX132" i="4"/>
  <c r="BZ132" i="4"/>
  <c r="CB132" i="4"/>
  <c r="CD132" i="4"/>
  <c r="CF132" i="4"/>
  <c r="CH132" i="4"/>
  <c r="CJ132" i="4"/>
  <c r="CL132" i="4"/>
  <c r="CN132" i="4"/>
  <c r="CP132" i="4"/>
  <c r="CR132" i="4"/>
  <c r="CT132" i="4"/>
  <c r="CV132" i="4"/>
  <c r="CX132" i="4"/>
  <c r="DA132" i="4"/>
  <c r="DF132" i="4"/>
  <c r="DN132" i="4"/>
  <c r="BJ134" i="4"/>
  <c r="BK124" i="4"/>
  <c r="BM124" i="4"/>
  <c r="BO124" i="4"/>
  <c r="BQ124" i="4"/>
  <c r="BS124" i="4"/>
  <c r="BU124" i="4"/>
  <c r="BW124" i="4"/>
  <c r="BY124" i="4"/>
  <c r="CA124" i="4"/>
  <c r="CC124" i="4"/>
  <c r="CE124" i="4"/>
  <c r="CG124" i="4"/>
  <c r="CI124" i="4"/>
  <c r="CK124" i="4"/>
  <c r="CM124" i="4"/>
  <c r="CO124" i="4"/>
  <c r="CQ124" i="4"/>
  <c r="CS124" i="4"/>
  <c r="CU124" i="4"/>
  <c r="CW124" i="4"/>
  <c r="CY124" i="4"/>
  <c r="DE124" i="4"/>
  <c r="DI124" i="4"/>
  <c r="BL124" i="4"/>
  <c r="BN124" i="4"/>
  <c r="BP124" i="4"/>
  <c r="BR124" i="4"/>
  <c r="BT124" i="4"/>
  <c r="BV124" i="4"/>
  <c r="BX124" i="4"/>
  <c r="BZ124" i="4"/>
  <c r="CB124" i="4"/>
  <c r="CD124" i="4"/>
  <c r="CF124" i="4"/>
  <c r="CH124" i="4"/>
  <c r="CJ124" i="4"/>
  <c r="CL124" i="4"/>
  <c r="CN124" i="4"/>
  <c r="CP124" i="4"/>
  <c r="CR124" i="4"/>
  <c r="CT124" i="4"/>
  <c r="CV124" i="4"/>
  <c r="CX124" i="4"/>
  <c r="DA124" i="4"/>
  <c r="DF124" i="4"/>
  <c r="DN124" i="4"/>
  <c r="BJ126" i="4"/>
  <c r="BK116" i="4"/>
  <c r="BM116" i="4"/>
  <c r="BO116" i="4"/>
  <c r="BQ116" i="4"/>
  <c r="BS116" i="4"/>
  <c r="BU116" i="4"/>
  <c r="BW116" i="4"/>
  <c r="BY116" i="4"/>
  <c r="CA116" i="4"/>
  <c r="CC116" i="4"/>
  <c r="CE116" i="4"/>
  <c r="CG116" i="4"/>
  <c r="CI116" i="4"/>
  <c r="CK116" i="4"/>
  <c r="CM116" i="4"/>
  <c r="CO116" i="4"/>
  <c r="CQ116" i="4"/>
  <c r="CS116" i="4"/>
  <c r="CU116" i="4"/>
  <c r="CW116" i="4"/>
  <c r="CY116" i="4"/>
  <c r="DE116" i="4"/>
  <c r="DI116" i="4"/>
  <c r="BL116" i="4"/>
  <c r="BN116" i="4"/>
  <c r="BP116" i="4"/>
  <c r="BR116" i="4"/>
  <c r="BT116" i="4"/>
  <c r="BV116" i="4"/>
  <c r="BX116" i="4"/>
  <c r="BZ116" i="4"/>
  <c r="CB116" i="4"/>
  <c r="CD116" i="4"/>
  <c r="CF116" i="4"/>
  <c r="CH116" i="4"/>
  <c r="CJ116" i="4"/>
  <c r="CL116" i="4"/>
  <c r="CN116" i="4"/>
  <c r="CP116" i="4"/>
  <c r="CR116" i="4"/>
  <c r="CT116" i="4"/>
  <c r="CV116" i="4"/>
  <c r="CX116" i="4"/>
  <c r="DA116" i="4"/>
  <c r="DF116" i="4"/>
  <c r="DN116" i="4"/>
  <c r="BJ118" i="4"/>
  <c r="BL108" i="4"/>
  <c r="BN108" i="4"/>
  <c r="BP108" i="4"/>
  <c r="BR108" i="4"/>
  <c r="BT108" i="4"/>
  <c r="BV108" i="4"/>
  <c r="BX108" i="4"/>
  <c r="BZ108" i="4"/>
  <c r="CB108" i="4"/>
  <c r="CD108" i="4"/>
  <c r="CF108" i="4"/>
  <c r="CH108" i="4"/>
  <c r="CJ108" i="4"/>
  <c r="CL108" i="4"/>
  <c r="CN108" i="4"/>
  <c r="CP108" i="4"/>
  <c r="CR108" i="4"/>
  <c r="CT108" i="4"/>
  <c r="CV108" i="4"/>
  <c r="CX108" i="4"/>
  <c r="DA108" i="4"/>
  <c r="DF108" i="4"/>
  <c r="DN108" i="4"/>
  <c r="BK108" i="4"/>
  <c r="BM108" i="4"/>
  <c r="BO108" i="4"/>
  <c r="BQ108" i="4"/>
  <c r="BS108" i="4"/>
  <c r="BU108" i="4"/>
  <c r="BW108" i="4"/>
  <c r="BY108" i="4"/>
  <c r="CA108" i="4"/>
  <c r="CC108" i="4"/>
  <c r="CE108" i="4"/>
  <c r="CG108" i="4"/>
  <c r="CI108" i="4"/>
  <c r="CK108" i="4"/>
  <c r="CM108" i="4"/>
  <c r="CO108" i="4"/>
  <c r="CQ108" i="4"/>
  <c r="CS108" i="4"/>
  <c r="CU108" i="4"/>
  <c r="CW108" i="4"/>
  <c r="CY108" i="4"/>
  <c r="DE108" i="4"/>
  <c r="DI108" i="4"/>
  <c r="BJ110" i="4"/>
  <c r="BL100" i="4"/>
  <c r="BN100" i="4"/>
  <c r="BP100" i="4"/>
  <c r="BR100" i="4"/>
  <c r="BT100" i="4"/>
  <c r="BV100" i="4"/>
  <c r="BX100" i="4"/>
  <c r="BZ100" i="4"/>
  <c r="CB100" i="4"/>
  <c r="CD100" i="4"/>
  <c r="CF100" i="4"/>
  <c r="CH100" i="4"/>
  <c r="CJ100" i="4"/>
  <c r="CL100" i="4"/>
  <c r="CN100" i="4"/>
  <c r="CP100" i="4"/>
  <c r="CR100" i="4"/>
  <c r="CT100" i="4"/>
  <c r="CV100" i="4"/>
  <c r="CX100" i="4"/>
  <c r="DA100" i="4"/>
  <c r="DF100" i="4"/>
  <c r="DN100" i="4"/>
  <c r="BK100" i="4"/>
  <c r="BM100" i="4"/>
  <c r="BO100" i="4"/>
  <c r="BQ100" i="4"/>
  <c r="BS100" i="4"/>
  <c r="BU100" i="4"/>
  <c r="BW100" i="4"/>
  <c r="BY100" i="4"/>
  <c r="CA100" i="4"/>
  <c r="CC100" i="4"/>
  <c r="CE100" i="4"/>
  <c r="CG100" i="4"/>
  <c r="CI100" i="4"/>
  <c r="CK100" i="4"/>
  <c r="CM100" i="4"/>
  <c r="CO100" i="4"/>
  <c r="CQ100" i="4"/>
  <c r="CS100" i="4"/>
  <c r="CU100" i="4"/>
  <c r="CW100" i="4"/>
  <c r="CY100" i="4"/>
  <c r="DE100" i="4"/>
  <c r="DI100" i="4"/>
  <c r="BJ102" i="4"/>
  <c r="BL92" i="4"/>
  <c r="BN92" i="4"/>
  <c r="BP92" i="4"/>
  <c r="BR92" i="4"/>
  <c r="BT92" i="4"/>
  <c r="BV92" i="4"/>
  <c r="BX92" i="4"/>
  <c r="BZ92" i="4"/>
  <c r="CB92" i="4"/>
  <c r="CD92" i="4"/>
  <c r="CF92" i="4"/>
  <c r="CH92" i="4"/>
  <c r="CJ92" i="4"/>
  <c r="CL92" i="4"/>
  <c r="CN92" i="4"/>
  <c r="CP92" i="4"/>
  <c r="CR92" i="4"/>
  <c r="CT92" i="4"/>
  <c r="CV92" i="4"/>
  <c r="CX92" i="4"/>
  <c r="DA92" i="4"/>
  <c r="DF92" i="4"/>
  <c r="DN92" i="4"/>
  <c r="BK92" i="4"/>
  <c r="BM92" i="4"/>
  <c r="BO92" i="4"/>
  <c r="BQ92" i="4"/>
  <c r="BS92" i="4"/>
  <c r="BU92" i="4"/>
  <c r="BW92" i="4"/>
  <c r="BY92" i="4"/>
  <c r="CA92" i="4"/>
  <c r="CC92" i="4"/>
  <c r="CE92" i="4"/>
  <c r="CG92" i="4"/>
  <c r="CI92" i="4"/>
  <c r="CK92" i="4"/>
  <c r="CM92" i="4"/>
  <c r="CO92" i="4"/>
  <c r="CQ92" i="4"/>
  <c r="CS92" i="4"/>
  <c r="CU92" i="4"/>
  <c r="CW92" i="4"/>
  <c r="CY92" i="4"/>
  <c r="DE92" i="4"/>
  <c r="DI92" i="4"/>
  <c r="BJ94" i="4"/>
  <c r="BL84" i="4"/>
  <c r="BN84" i="4"/>
  <c r="BP84" i="4"/>
  <c r="BR84" i="4"/>
  <c r="BT84" i="4"/>
  <c r="BV84" i="4"/>
  <c r="BX84" i="4"/>
  <c r="BZ84" i="4"/>
  <c r="CB84" i="4"/>
  <c r="CD84" i="4"/>
  <c r="CF84" i="4"/>
  <c r="CH84" i="4"/>
  <c r="CJ84" i="4"/>
  <c r="CL84" i="4"/>
  <c r="CN84" i="4"/>
  <c r="CP84" i="4"/>
  <c r="CR84" i="4"/>
  <c r="CT84" i="4"/>
  <c r="CV84" i="4"/>
  <c r="CX84" i="4"/>
  <c r="DA84" i="4"/>
  <c r="DF84" i="4"/>
  <c r="DN84" i="4"/>
  <c r="BK84" i="4"/>
  <c r="BM84" i="4"/>
  <c r="BO84" i="4"/>
  <c r="BQ84" i="4"/>
  <c r="BS84" i="4"/>
  <c r="BU84" i="4"/>
  <c r="BW84" i="4"/>
  <c r="BY84" i="4"/>
  <c r="CA84" i="4"/>
  <c r="CC84" i="4"/>
  <c r="CE84" i="4"/>
  <c r="CG84" i="4"/>
  <c r="CI84" i="4"/>
  <c r="CK84" i="4"/>
  <c r="CM84" i="4"/>
  <c r="CO84" i="4"/>
  <c r="CQ84" i="4"/>
  <c r="CS84" i="4"/>
  <c r="CU84" i="4"/>
  <c r="CW84" i="4"/>
  <c r="CY84" i="4"/>
  <c r="DE84" i="4"/>
  <c r="DI84" i="4"/>
  <c r="BJ86" i="4"/>
  <c r="BL76" i="4"/>
  <c r="BN76" i="4"/>
  <c r="BP76" i="4"/>
  <c r="BR76" i="4"/>
  <c r="BT76" i="4"/>
  <c r="BV76" i="4"/>
  <c r="BX76" i="4"/>
  <c r="BZ76" i="4"/>
  <c r="CB76" i="4"/>
  <c r="CD76" i="4"/>
  <c r="CF76" i="4"/>
  <c r="CH76" i="4"/>
  <c r="CJ76" i="4"/>
  <c r="CL76" i="4"/>
  <c r="CN76" i="4"/>
  <c r="CP76" i="4"/>
  <c r="CR76" i="4"/>
  <c r="CT76" i="4"/>
  <c r="CV76" i="4"/>
  <c r="CX76" i="4"/>
  <c r="DA76" i="4"/>
  <c r="DF76" i="4"/>
  <c r="DN76" i="4"/>
  <c r="BK76" i="4"/>
  <c r="BM76" i="4"/>
  <c r="BO76" i="4"/>
  <c r="BQ76" i="4"/>
  <c r="BS76" i="4"/>
  <c r="BU76" i="4"/>
  <c r="BW76" i="4"/>
  <c r="BY76" i="4"/>
  <c r="CA76" i="4"/>
  <c r="CC76" i="4"/>
  <c r="CE76" i="4"/>
  <c r="CG76" i="4"/>
  <c r="CI76" i="4"/>
  <c r="CK76" i="4"/>
  <c r="CM76" i="4"/>
  <c r="CO76" i="4"/>
  <c r="CQ76" i="4"/>
  <c r="CS76" i="4"/>
  <c r="CU76" i="4"/>
  <c r="CW76" i="4"/>
  <c r="CY76" i="4"/>
  <c r="DE76" i="4"/>
  <c r="DI76" i="4"/>
  <c r="BJ78" i="4"/>
  <c r="BL68" i="4"/>
  <c r="BN68" i="4"/>
  <c r="BP68" i="4"/>
  <c r="BR68" i="4"/>
  <c r="BT68" i="4"/>
  <c r="BV68" i="4"/>
  <c r="BX68" i="4"/>
  <c r="BZ68" i="4"/>
  <c r="CB68" i="4"/>
  <c r="CD68" i="4"/>
  <c r="CF68" i="4"/>
  <c r="CH68" i="4"/>
  <c r="CJ68" i="4"/>
  <c r="CL68" i="4"/>
  <c r="CN68" i="4"/>
  <c r="CP68" i="4"/>
  <c r="CR68" i="4"/>
  <c r="CT68" i="4"/>
  <c r="CV68" i="4"/>
  <c r="CX68" i="4"/>
  <c r="DA68" i="4"/>
  <c r="DF68" i="4"/>
  <c r="DN68" i="4"/>
  <c r="BK68" i="4"/>
  <c r="BM68" i="4"/>
  <c r="BO68" i="4"/>
  <c r="BQ68" i="4"/>
  <c r="BS68" i="4"/>
  <c r="BU68" i="4"/>
  <c r="BW68" i="4"/>
  <c r="BY68" i="4"/>
  <c r="CA68" i="4"/>
  <c r="CC68" i="4"/>
  <c r="CE68" i="4"/>
  <c r="CG68" i="4"/>
  <c r="CI68" i="4"/>
  <c r="CK68" i="4"/>
  <c r="CM68" i="4"/>
  <c r="CO68" i="4"/>
  <c r="CQ68" i="4"/>
  <c r="CS68" i="4"/>
  <c r="CU68" i="4"/>
  <c r="CW68" i="4"/>
  <c r="CY68" i="4"/>
  <c r="DE68" i="4"/>
  <c r="DI68" i="4"/>
  <c r="BJ70" i="4"/>
  <c r="BL60" i="4"/>
  <c r="BN60" i="4"/>
  <c r="BP60" i="4"/>
  <c r="BR60" i="4"/>
  <c r="BT60" i="4"/>
  <c r="BV60" i="4"/>
  <c r="BX60" i="4"/>
  <c r="BZ60" i="4"/>
  <c r="CB60" i="4"/>
  <c r="CD60" i="4"/>
  <c r="CF60" i="4"/>
  <c r="CH60" i="4"/>
  <c r="CJ60" i="4"/>
  <c r="CL60" i="4"/>
  <c r="CN60" i="4"/>
  <c r="CP60" i="4"/>
  <c r="CR60" i="4"/>
  <c r="CT60" i="4"/>
  <c r="CV60" i="4"/>
  <c r="CX60" i="4"/>
  <c r="DA60" i="4"/>
  <c r="DF60" i="4"/>
  <c r="DN60" i="4"/>
  <c r="BK60" i="4"/>
  <c r="BM60" i="4"/>
  <c r="BO60" i="4"/>
  <c r="BQ60" i="4"/>
  <c r="BS60" i="4"/>
  <c r="BU60" i="4"/>
  <c r="BW60" i="4"/>
  <c r="BY60" i="4"/>
  <c r="CA60" i="4"/>
  <c r="CC60" i="4"/>
  <c r="CE60" i="4"/>
  <c r="CG60" i="4"/>
  <c r="CI60" i="4"/>
  <c r="CK60" i="4"/>
  <c r="CM60" i="4"/>
  <c r="CO60" i="4"/>
  <c r="CQ60" i="4"/>
  <c r="CS60" i="4"/>
  <c r="CU60" i="4"/>
  <c r="CW60" i="4"/>
  <c r="CY60" i="4"/>
  <c r="DE60" i="4"/>
  <c r="DI60" i="4"/>
  <c r="BJ62" i="4"/>
  <c r="BK52" i="4"/>
  <c r="BM52" i="4"/>
  <c r="BO52" i="4"/>
  <c r="BQ52" i="4"/>
  <c r="BS52" i="4"/>
  <c r="BU52" i="4"/>
  <c r="BW52" i="4"/>
  <c r="BY52" i="4"/>
  <c r="CA52" i="4"/>
  <c r="BL52" i="4"/>
  <c r="BN52" i="4"/>
  <c r="BP52" i="4"/>
  <c r="BR52" i="4"/>
  <c r="BT52" i="4"/>
  <c r="BV52" i="4"/>
  <c r="BX52" i="4"/>
  <c r="BZ52" i="4"/>
  <c r="CB52" i="4"/>
  <c r="CD52" i="4"/>
  <c r="CF52" i="4"/>
  <c r="CH52" i="4"/>
  <c r="CJ52" i="4"/>
  <c r="CL52" i="4"/>
  <c r="CN52" i="4"/>
  <c r="CP52" i="4"/>
  <c r="CR52" i="4"/>
  <c r="CT52" i="4"/>
  <c r="CV52" i="4"/>
  <c r="CX52" i="4"/>
  <c r="CC52" i="4"/>
  <c r="CG52" i="4"/>
  <c r="CK52" i="4"/>
  <c r="CO52" i="4"/>
  <c r="CS52" i="4"/>
  <c r="CW52" i="4"/>
  <c r="DA52" i="4"/>
  <c r="DF52" i="4"/>
  <c r="DN52" i="4"/>
  <c r="CE52" i="4"/>
  <c r="CI52" i="4"/>
  <c r="CM52" i="4"/>
  <c r="CQ52" i="4"/>
  <c r="CU52" i="4"/>
  <c r="CY52" i="4"/>
  <c r="DE52" i="4"/>
  <c r="DI52" i="4"/>
  <c r="BJ54" i="4"/>
  <c r="BK44" i="4"/>
  <c r="BM44" i="4"/>
  <c r="BO44" i="4"/>
  <c r="BQ44" i="4"/>
  <c r="BS44" i="4"/>
  <c r="BU44" i="4"/>
  <c r="BW44" i="4"/>
  <c r="BY44" i="4"/>
  <c r="CA44" i="4"/>
  <c r="CC44" i="4"/>
  <c r="CE44" i="4"/>
  <c r="CG44" i="4"/>
  <c r="CI44" i="4"/>
  <c r="CK44" i="4"/>
  <c r="CM44" i="4"/>
  <c r="CO44" i="4"/>
  <c r="CQ44" i="4"/>
  <c r="CS44" i="4"/>
  <c r="CU44" i="4"/>
  <c r="CW44" i="4"/>
  <c r="CY44" i="4"/>
  <c r="DE44" i="4"/>
  <c r="DI44" i="4"/>
  <c r="BL44" i="4"/>
  <c r="BN44" i="4"/>
  <c r="BP44" i="4"/>
  <c r="BR44" i="4"/>
  <c r="BT44" i="4"/>
  <c r="BV44" i="4"/>
  <c r="BX44" i="4"/>
  <c r="BZ44" i="4"/>
  <c r="CB44" i="4"/>
  <c r="CD44" i="4"/>
  <c r="CF44" i="4"/>
  <c r="CH44" i="4"/>
  <c r="CJ44" i="4"/>
  <c r="CL44" i="4"/>
  <c r="CN44" i="4"/>
  <c r="CP44" i="4"/>
  <c r="CR44" i="4"/>
  <c r="CT44" i="4"/>
  <c r="CV44" i="4"/>
  <c r="CX44" i="4"/>
  <c r="DA44" i="4"/>
  <c r="DF44" i="4"/>
  <c r="DN44" i="4"/>
  <c r="BJ46" i="4"/>
  <c r="BK36" i="4"/>
  <c r="BM36" i="4"/>
  <c r="BO36" i="4"/>
  <c r="BQ36" i="4"/>
  <c r="BS36" i="4"/>
  <c r="BU36" i="4"/>
  <c r="BW36" i="4"/>
  <c r="BY36" i="4"/>
  <c r="CA36" i="4"/>
  <c r="CC36" i="4"/>
  <c r="CE36" i="4"/>
  <c r="CG36" i="4"/>
  <c r="CI36" i="4"/>
  <c r="CK36" i="4"/>
  <c r="CM36" i="4"/>
  <c r="CO36" i="4"/>
  <c r="CQ36" i="4"/>
  <c r="CS36" i="4"/>
  <c r="CU36" i="4"/>
  <c r="CW36" i="4"/>
  <c r="CY36" i="4"/>
  <c r="DE36" i="4"/>
  <c r="DI36" i="4"/>
  <c r="BL36" i="4"/>
  <c r="BN36" i="4"/>
  <c r="BP36" i="4"/>
  <c r="BR36" i="4"/>
  <c r="BT36" i="4"/>
  <c r="BV36" i="4"/>
  <c r="BX36" i="4"/>
  <c r="BZ36" i="4"/>
  <c r="CB36" i="4"/>
  <c r="CD36" i="4"/>
  <c r="CF36" i="4"/>
  <c r="CH36" i="4"/>
  <c r="CJ36" i="4"/>
  <c r="CL36" i="4"/>
  <c r="CN36" i="4"/>
  <c r="CP36" i="4"/>
  <c r="CR36" i="4"/>
  <c r="CT36" i="4"/>
  <c r="CV36" i="4"/>
  <c r="CX36" i="4"/>
  <c r="DA36" i="4"/>
  <c r="DF36" i="4"/>
  <c r="DN36" i="4"/>
  <c r="BJ38" i="4"/>
  <c r="BK28" i="4"/>
  <c r="BM28" i="4"/>
  <c r="BO28" i="4"/>
  <c r="BQ28" i="4"/>
  <c r="BS28" i="4"/>
  <c r="BU28" i="4"/>
  <c r="BW28" i="4"/>
  <c r="BY28" i="4"/>
  <c r="CA28" i="4"/>
  <c r="CC28" i="4"/>
  <c r="CE28" i="4"/>
  <c r="CG28" i="4"/>
  <c r="CI28" i="4"/>
  <c r="CK28" i="4"/>
  <c r="CM28" i="4"/>
  <c r="CO28" i="4"/>
  <c r="CQ28" i="4"/>
  <c r="CS28" i="4"/>
  <c r="CU28" i="4"/>
  <c r="CW28" i="4"/>
  <c r="CY28" i="4"/>
  <c r="DE28" i="4"/>
  <c r="DI28" i="4"/>
  <c r="BL28" i="4"/>
  <c r="BN28" i="4"/>
  <c r="BP28" i="4"/>
  <c r="BR28" i="4"/>
  <c r="BT28" i="4"/>
  <c r="BV28" i="4"/>
  <c r="BX28" i="4"/>
  <c r="BZ28" i="4"/>
  <c r="CB28" i="4"/>
  <c r="CD28" i="4"/>
  <c r="CF28" i="4"/>
  <c r="CH28" i="4"/>
  <c r="CJ28" i="4"/>
  <c r="CL28" i="4"/>
  <c r="CN28" i="4"/>
  <c r="CP28" i="4"/>
  <c r="CR28" i="4"/>
  <c r="CT28" i="4"/>
  <c r="CV28" i="4"/>
  <c r="CX28" i="4"/>
  <c r="DA28" i="4"/>
  <c r="DF28" i="4"/>
  <c r="DN28" i="4"/>
  <c r="BJ30" i="4"/>
  <c r="BK20" i="4"/>
  <c r="BM20" i="4"/>
  <c r="BO20" i="4"/>
  <c r="BQ20" i="4"/>
  <c r="BS20" i="4"/>
  <c r="BU20" i="4"/>
  <c r="BW20" i="4"/>
  <c r="BY20" i="4"/>
  <c r="CA20" i="4"/>
  <c r="CC20" i="4"/>
  <c r="CE20" i="4"/>
  <c r="CG20" i="4"/>
  <c r="CI20" i="4"/>
  <c r="CK20" i="4"/>
  <c r="CM20" i="4"/>
  <c r="CO20" i="4"/>
  <c r="CQ20" i="4"/>
  <c r="CS20" i="4"/>
  <c r="CU20" i="4"/>
  <c r="CW20" i="4"/>
  <c r="CY20" i="4"/>
  <c r="DE20" i="4"/>
  <c r="DI20" i="4"/>
  <c r="BL20" i="4"/>
  <c r="BN20" i="4"/>
  <c r="BP20" i="4"/>
  <c r="BR20" i="4"/>
  <c r="BT20" i="4"/>
  <c r="BV20" i="4"/>
  <c r="BX20" i="4"/>
  <c r="BZ20" i="4"/>
  <c r="CB20" i="4"/>
  <c r="CD20" i="4"/>
  <c r="CF20" i="4"/>
  <c r="CH20" i="4"/>
  <c r="CJ20" i="4"/>
  <c r="CL20" i="4"/>
  <c r="CN20" i="4"/>
  <c r="CP20" i="4"/>
  <c r="CR20" i="4"/>
  <c r="CT20" i="4"/>
  <c r="CV20" i="4"/>
  <c r="CX20" i="4"/>
  <c r="DA20" i="4"/>
  <c r="DF20" i="4"/>
  <c r="DN20" i="4"/>
  <c r="BJ22" i="4"/>
  <c r="BL12" i="4"/>
  <c r="BN12" i="4"/>
  <c r="BP12" i="4"/>
  <c r="BR12" i="4"/>
  <c r="BT12" i="4"/>
  <c r="BV12" i="4"/>
  <c r="BX12" i="4"/>
  <c r="BZ12" i="4"/>
  <c r="CB12" i="4"/>
  <c r="CD12" i="4"/>
  <c r="CF12" i="4"/>
  <c r="CH12" i="4"/>
  <c r="CJ12" i="4"/>
  <c r="CL12" i="4"/>
  <c r="CN12" i="4"/>
  <c r="CP12" i="4"/>
  <c r="CR12" i="4"/>
  <c r="CT12" i="4"/>
  <c r="CV12" i="4"/>
  <c r="CX12" i="4"/>
  <c r="DA12" i="4"/>
  <c r="DF12" i="4"/>
  <c r="DN12" i="4"/>
  <c r="BK12" i="4"/>
  <c r="BM12" i="4"/>
  <c r="BO12" i="4"/>
  <c r="BQ12" i="4"/>
  <c r="BS12" i="4"/>
  <c r="BU12" i="4"/>
  <c r="BW12" i="4"/>
  <c r="BY12" i="4"/>
  <c r="CA12" i="4"/>
  <c r="CC12" i="4"/>
  <c r="CE12" i="4"/>
  <c r="CG12" i="4"/>
  <c r="CI12" i="4"/>
  <c r="CK12" i="4"/>
  <c r="CM12" i="4"/>
  <c r="CO12" i="4"/>
  <c r="CQ12" i="4"/>
  <c r="CS12" i="4"/>
  <c r="CU12" i="4"/>
  <c r="CW12" i="4"/>
  <c r="CY12" i="4"/>
  <c r="DE12" i="4"/>
  <c r="DI12" i="4"/>
  <c r="BJ14" i="4"/>
  <c r="BK4" i="4"/>
  <c r="BM4" i="4"/>
  <c r="BO4" i="4"/>
  <c r="BQ4" i="4"/>
  <c r="BS4" i="4"/>
  <c r="BU4" i="4"/>
  <c r="BW4" i="4"/>
  <c r="BY4" i="4"/>
  <c r="CA4" i="4"/>
  <c r="CC4" i="4"/>
  <c r="CE4" i="4"/>
  <c r="CG4" i="4"/>
  <c r="CI4" i="4"/>
  <c r="CK4" i="4"/>
  <c r="BL4" i="4"/>
  <c r="BN4" i="4"/>
  <c r="BP4" i="4"/>
  <c r="BR4" i="4"/>
  <c r="BT4" i="4"/>
  <c r="BV4" i="4"/>
  <c r="BX4" i="4"/>
  <c r="BZ4" i="4"/>
  <c r="CB4" i="4"/>
  <c r="CD4" i="4"/>
  <c r="CF4" i="4"/>
  <c r="CH4" i="4"/>
  <c r="CJ4" i="4"/>
  <c r="CL4" i="4"/>
  <c r="CN4" i="4"/>
  <c r="CP4" i="4"/>
  <c r="CM4" i="4"/>
  <c r="CQ4" i="4"/>
  <c r="CS4" i="4"/>
  <c r="CU4" i="4"/>
  <c r="CW4" i="4"/>
  <c r="CY4" i="4"/>
  <c r="DE4" i="4"/>
  <c r="DI4" i="4"/>
  <c r="CO4" i="4"/>
  <c r="CR4" i="4"/>
  <c r="CT4" i="4"/>
  <c r="CV4" i="4"/>
  <c r="CX4" i="4"/>
  <c r="DA4" i="4"/>
  <c r="DF4" i="4"/>
  <c r="DN4" i="4"/>
  <c r="BJ6" i="4"/>
  <c r="BL10" i="4"/>
  <c r="BN10" i="4"/>
  <c r="BP10" i="4"/>
  <c r="BR10" i="4"/>
  <c r="BT10" i="4"/>
  <c r="BV10" i="4"/>
  <c r="BX10" i="4"/>
  <c r="BZ10" i="4"/>
  <c r="CB10" i="4"/>
  <c r="CD10" i="4"/>
  <c r="CF10" i="4"/>
  <c r="CH10" i="4"/>
  <c r="CJ10" i="4"/>
  <c r="CL10" i="4"/>
  <c r="CN10" i="4"/>
  <c r="CP10" i="4"/>
  <c r="CR10" i="4"/>
  <c r="CT10" i="4"/>
  <c r="CV10" i="4"/>
  <c r="CX10" i="4"/>
  <c r="DA10" i="4"/>
  <c r="DF10" i="4"/>
  <c r="DN10" i="4"/>
  <c r="BK10" i="4"/>
  <c r="BM10" i="4"/>
  <c r="BO10" i="4"/>
  <c r="BQ10" i="4"/>
  <c r="BS10" i="4"/>
  <c r="BU10" i="4"/>
  <c r="BW10" i="4"/>
  <c r="BY10" i="4"/>
  <c r="CA10" i="4"/>
  <c r="CC10" i="4"/>
  <c r="CE10" i="4"/>
  <c r="CG10" i="4"/>
  <c r="CI10" i="4"/>
  <c r="CK10" i="4"/>
  <c r="CM10" i="4"/>
  <c r="CO10" i="4"/>
  <c r="CQ10" i="4"/>
  <c r="CS10" i="4"/>
  <c r="CU10" i="4"/>
  <c r="CW10" i="4"/>
  <c r="CY10" i="4"/>
  <c r="DE10" i="4"/>
  <c r="DI10" i="4"/>
  <c r="BJ12" i="4"/>
  <c r="BL239" i="4"/>
  <c r="BN239" i="4"/>
  <c r="BP239" i="4"/>
  <c r="BR239" i="4"/>
  <c r="BT239" i="4"/>
  <c r="BV239" i="4"/>
  <c r="BX239" i="4"/>
  <c r="BZ239" i="4"/>
  <c r="CB239" i="4"/>
  <c r="CD239" i="4"/>
  <c r="CF239" i="4"/>
  <c r="CH239" i="4"/>
  <c r="CJ239" i="4"/>
  <c r="CL239" i="4"/>
  <c r="CN239" i="4"/>
  <c r="CP239" i="4"/>
  <c r="CR239" i="4"/>
  <c r="CT239" i="4"/>
  <c r="CV239" i="4"/>
  <c r="CX239" i="4"/>
  <c r="DA239" i="4"/>
  <c r="DF239" i="4"/>
  <c r="DN239" i="4"/>
  <c r="BK239" i="4"/>
  <c r="BM239" i="4"/>
  <c r="BO239" i="4"/>
  <c r="BQ239" i="4"/>
  <c r="BS239" i="4"/>
  <c r="BU239" i="4"/>
  <c r="BW239" i="4"/>
  <c r="BY239" i="4"/>
  <c r="CA239" i="4"/>
  <c r="CC239" i="4"/>
  <c r="CE239" i="4"/>
  <c r="CG239" i="4"/>
  <c r="CI239" i="4"/>
  <c r="CK239" i="4"/>
  <c r="CM239" i="4"/>
  <c r="CO239" i="4"/>
  <c r="CQ239" i="4"/>
  <c r="CS239" i="4"/>
  <c r="CU239" i="4"/>
  <c r="CW239" i="4"/>
  <c r="CY239" i="4"/>
  <c r="DE239" i="4"/>
  <c r="DI239" i="4"/>
  <c r="BK221" i="4"/>
  <c r="BM221" i="4"/>
  <c r="BO221" i="4"/>
  <c r="BQ221" i="4"/>
  <c r="BS221" i="4"/>
  <c r="BU221" i="4"/>
  <c r="BW221" i="4"/>
  <c r="BY221" i="4"/>
  <c r="CA221" i="4"/>
  <c r="CC221" i="4"/>
  <c r="CE221" i="4"/>
  <c r="CG221" i="4"/>
  <c r="CI221" i="4"/>
  <c r="CK221" i="4"/>
  <c r="CM221" i="4"/>
  <c r="CO221" i="4"/>
  <c r="CQ221" i="4"/>
  <c r="CS221" i="4"/>
  <c r="CU221" i="4"/>
  <c r="CW221" i="4"/>
  <c r="CY221" i="4"/>
  <c r="DE221" i="4"/>
  <c r="DI221" i="4"/>
  <c r="BL221" i="4"/>
  <c r="BN221" i="4"/>
  <c r="BP221" i="4"/>
  <c r="BR221" i="4"/>
  <c r="BT221" i="4"/>
  <c r="BV221" i="4"/>
  <c r="BX221" i="4"/>
  <c r="BZ221" i="4"/>
  <c r="CB221" i="4"/>
  <c r="CD221" i="4"/>
  <c r="CF221" i="4"/>
  <c r="CH221" i="4"/>
  <c r="CJ221" i="4"/>
  <c r="CL221" i="4"/>
  <c r="CN221" i="4"/>
  <c r="CP221" i="4"/>
  <c r="CR221" i="4"/>
  <c r="CT221" i="4"/>
  <c r="CV221" i="4"/>
  <c r="CX221" i="4"/>
  <c r="DA221" i="4"/>
  <c r="DF221" i="4"/>
  <c r="DN221" i="4"/>
  <c r="BJ223" i="4"/>
  <c r="BK203" i="4"/>
  <c r="BM203" i="4"/>
  <c r="BO203" i="4"/>
  <c r="BQ203" i="4"/>
  <c r="BS203" i="4"/>
  <c r="BU203" i="4"/>
  <c r="BW203" i="4"/>
  <c r="BY203" i="4"/>
  <c r="CA203" i="4"/>
  <c r="CC203" i="4"/>
  <c r="CE203" i="4"/>
  <c r="CG203" i="4"/>
  <c r="CI203" i="4"/>
  <c r="CK203" i="4"/>
  <c r="CM203" i="4"/>
  <c r="CO203" i="4"/>
  <c r="CQ203" i="4"/>
  <c r="CS203" i="4"/>
  <c r="CU203" i="4"/>
  <c r="CW203" i="4"/>
  <c r="CY203" i="4"/>
  <c r="DE203" i="4"/>
  <c r="DI203" i="4"/>
  <c r="BL203" i="4"/>
  <c r="BN203" i="4"/>
  <c r="BP203" i="4"/>
  <c r="BR203" i="4"/>
  <c r="BT203" i="4"/>
  <c r="BV203" i="4"/>
  <c r="BX203" i="4"/>
  <c r="BZ203" i="4"/>
  <c r="CB203" i="4"/>
  <c r="CD203" i="4"/>
  <c r="CF203" i="4"/>
  <c r="CH203" i="4"/>
  <c r="CJ203" i="4"/>
  <c r="CL203" i="4"/>
  <c r="CN203" i="4"/>
  <c r="CP203" i="4"/>
  <c r="CR203" i="4"/>
  <c r="CT203" i="4"/>
  <c r="CV203" i="4"/>
  <c r="CX203" i="4"/>
  <c r="DA203" i="4"/>
  <c r="DF203" i="4"/>
  <c r="DN203" i="4"/>
  <c r="BJ205" i="4"/>
  <c r="BK185" i="4"/>
  <c r="BM185" i="4"/>
  <c r="BO185" i="4"/>
  <c r="BQ185" i="4"/>
  <c r="BS185" i="4"/>
  <c r="BU185" i="4"/>
  <c r="BW185" i="4"/>
  <c r="BY185" i="4"/>
  <c r="CA185" i="4"/>
  <c r="CC185" i="4"/>
  <c r="CE185" i="4"/>
  <c r="CG185" i="4"/>
  <c r="CI185" i="4"/>
  <c r="CK185" i="4"/>
  <c r="CM185" i="4"/>
  <c r="CO185" i="4"/>
  <c r="CQ185" i="4"/>
  <c r="CS185" i="4"/>
  <c r="CU185" i="4"/>
  <c r="CW185" i="4"/>
  <c r="CY185" i="4"/>
  <c r="DE185" i="4"/>
  <c r="DI185" i="4"/>
  <c r="BL185" i="4"/>
  <c r="BN185" i="4"/>
  <c r="BP185" i="4"/>
  <c r="BR185" i="4"/>
  <c r="BT185" i="4"/>
  <c r="BV185" i="4"/>
  <c r="BX185" i="4"/>
  <c r="BZ185" i="4"/>
  <c r="CB185" i="4"/>
  <c r="CD185" i="4"/>
  <c r="CF185" i="4"/>
  <c r="CH185" i="4"/>
  <c r="CJ185" i="4"/>
  <c r="CL185" i="4"/>
  <c r="CN185" i="4"/>
  <c r="CP185" i="4"/>
  <c r="CR185" i="4"/>
  <c r="CT185" i="4"/>
  <c r="CV185" i="4"/>
  <c r="CX185" i="4"/>
  <c r="DA185" i="4"/>
  <c r="DF185" i="4"/>
  <c r="DN185" i="4"/>
  <c r="BJ187" i="4"/>
  <c r="BL169" i="4"/>
  <c r="BN169" i="4"/>
  <c r="BP169" i="4"/>
  <c r="BR169" i="4"/>
  <c r="BT169" i="4"/>
  <c r="BV169" i="4"/>
  <c r="BX169" i="4"/>
  <c r="BZ169" i="4"/>
  <c r="CB169" i="4"/>
  <c r="CD169" i="4"/>
  <c r="CF169" i="4"/>
  <c r="CH169" i="4"/>
  <c r="CJ169" i="4"/>
  <c r="CL169" i="4"/>
  <c r="CN169" i="4"/>
  <c r="CP169" i="4"/>
  <c r="CR169" i="4"/>
  <c r="CT169" i="4"/>
  <c r="CV169" i="4"/>
  <c r="CX169" i="4"/>
  <c r="DA169" i="4"/>
  <c r="DF169" i="4"/>
  <c r="DN169" i="4"/>
  <c r="BM169" i="4"/>
  <c r="BQ169" i="4"/>
  <c r="BU169" i="4"/>
  <c r="BY169" i="4"/>
  <c r="CC169" i="4"/>
  <c r="CG169" i="4"/>
  <c r="CK169" i="4"/>
  <c r="CO169" i="4"/>
  <c r="CS169" i="4"/>
  <c r="CW169" i="4"/>
  <c r="DE169" i="4"/>
  <c r="BK169" i="4"/>
  <c r="BO169" i="4"/>
  <c r="BS169" i="4"/>
  <c r="BW169" i="4"/>
  <c r="CA169" i="4"/>
  <c r="CE169" i="4"/>
  <c r="CI169" i="4"/>
  <c r="CM169" i="4"/>
  <c r="CQ169" i="4"/>
  <c r="CU169" i="4"/>
  <c r="CY169" i="4"/>
  <c r="DI169" i="4"/>
  <c r="BJ171" i="4"/>
  <c r="BK153" i="4"/>
  <c r="BM153" i="4"/>
  <c r="BO153" i="4"/>
  <c r="BQ153" i="4"/>
  <c r="BS153" i="4"/>
  <c r="BU153" i="4"/>
  <c r="BW153" i="4"/>
  <c r="BY153" i="4"/>
  <c r="CA153" i="4"/>
  <c r="CC153" i="4"/>
  <c r="CE153" i="4"/>
  <c r="CG153" i="4"/>
  <c r="CI153" i="4"/>
  <c r="CK153" i="4"/>
  <c r="CM153" i="4"/>
  <c r="CO153" i="4"/>
  <c r="CQ153" i="4"/>
  <c r="CS153" i="4"/>
  <c r="CU153" i="4"/>
  <c r="CW153" i="4"/>
  <c r="CY153" i="4"/>
  <c r="DE153" i="4"/>
  <c r="DI153" i="4"/>
  <c r="BL153" i="4"/>
  <c r="BN153" i="4"/>
  <c r="BP153" i="4"/>
  <c r="BR153" i="4"/>
  <c r="BT153" i="4"/>
  <c r="BV153" i="4"/>
  <c r="BX153" i="4"/>
  <c r="BZ153" i="4"/>
  <c r="CB153" i="4"/>
  <c r="CD153" i="4"/>
  <c r="CF153" i="4"/>
  <c r="CH153" i="4"/>
  <c r="CJ153" i="4"/>
  <c r="CL153" i="4"/>
  <c r="CN153" i="4"/>
  <c r="CP153" i="4"/>
  <c r="CR153" i="4"/>
  <c r="CT153" i="4"/>
  <c r="CV153" i="4"/>
  <c r="CX153" i="4"/>
  <c r="DA153" i="4"/>
  <c r="DF153" i="4"/>
  <c r="DN153" i="4"/>
  <c r="BJ155" i="4"/>
  <c r="BK135" i="4"/>
  <c r="BM135" i="4"/>
  <c r="BO135" i="4"/>
  <c r="BQ135" i="4"/>
  <c r="BS135" i="4"/>
  <c r="BU135" i="4"/>
  <c r="BW135" i="4"/>
  <c r="BY135" i="4"/>
  <c r="CA135" i="4"/>
  <c r="CC135" i="4"/>
  <c r="CE135" i="4"/>
  <c r="CG135" i="4"/>
  <c r="CI135" i="4"/>
  <c r="CK135" i="4"/>
  <c r="CM135" i="4"/>
  <c r="CO135" i="4"/>
  <c r="CQ135" i="4"/>
  <c r="CS135" i="4"/>
  <c r="CU135" i="4"/>
  <c r="CW135" i="4"/>
  <c r="CY135" i="4"/>
  <c r="DE135" i="4"/>
  <c r="DI135" i="4"/>
  <c r="BL135" i="4"/>
  <c r="BN135" i="4"/>
  <c r="BP135" i="4"/>
  <c r="BR135" i="4"/>
  <c r="BT135" i="4"/>
  <c r="BV135" i="4"/>
  <c r="BX135" i="4"/>
  <c r="BZ135" i="4"/>
  <c r="CB135" i="4"/>
  <c r="CD135" i="4"/>
  <c r="CF135" i="4"/>
  <c r="CH135" i="4"/>
  <c r="CJ135" i="4"/>
  <c r="CL135" i="4"/>
  <c r="CN135" i="4"/>
  <c r="CP135" i="4"/>
  <c r="CR135" i="4"/>
  <c r="CT135" i="4"/>
  <c r="CV135" i="4"/>
  <c r="CX135" i="4"/>
  <c r="DA135" i="4"/>
  <c r="DF135" i="4"/>
  <c r="DN135" i="4"/>
  <c r="BJ137" i="4"/>
  <c r="BK119" i="4"/>
  <c r="BM119" i="4"/>
  <c r="BO119" i="4"/>
  <c r="BQ119" i="4"/>
  <c r="BS119" i="4"/>
  <c r="BU119" i="4"/>
  <c r="BW119" i="4"/>
  <c r="BY119" i="4"/>
  <c r="CA119" i="4"/>
  <c r="CC119" i="4"/>
  <c r="CE119" i="4"/>
  <c r="CG119" i="4"/>
  <c r="CI119" i="4"/>
  <c r="CK119" i="4"/>
  <c r="CM119" i="4"/>
  <c r="CO119" i="4"/>
  <c r="CQ119" i="4"/>
  <c r="CS119" i="4"/>
  <c r="CU119" i="4"/>
  <c r="CW119" i="4"/>
  <c r="CY119" i="4"/>
  <c r="DE119" i="4"/>
  <c r="DI119" i="4"/>
  <c r="BL119" i="4"/>
  <c r="BN119" i="4"/>
  <c r="BP119" i="4"/>
  <c r="BR119" i="4"/>
  <c r="BT119" i="4"/>
  <c r="BV119" i="4"/>
  <c r="BX119" i="4"/>
  <c r="BZ119" i="4"/>
  <c r="CB119" i="4"/>
  <c r="CD119" i="4"/>
  <c r="CF119" i="4"/>
  <c r="CH119" i="4"/>
  <c r="CJ119" i="4"/>
  <c r="CL119" i="4"/>
  <c r="CN119" i="4"/>
  <c r="CP119" i="4"/>
  <c r="CR119" i="4"/>
  <c r="CT119" i="4"/>
  <c r="CV119" i="4"/>
  <c r="CX119" i="4"/>
  <c r="DA119" i="4"/>
  <c r="DF119" i="4"/>
  <c r="DN119" i="4"/>
  <c r="BJ121" i="4"/>
  <c r="BL101" i="4"/>
  <c r="BN101" i="4"/>
  <c r="BP101" i="4"/>
  <c r="BR101" i="4"/>
  <c r="BT101" i="4"/>
  <c r="BV101" i="4"/>
  <c r="BX101" i="4"/>
  <c r="BZ101" i="4"/>
  <c r="CB101" i="4"/>
  <c r="CD101" i="4"/>
  <c r="CF101" i="4"/>
  <c r="CH101" i="4"/>
  <c r="CJ101" i="4"/>
  <c r="CL101" i="4"/>
  <c r="CN101" i="4"/>
  <c r="CP101" i="4"/>
  <c r="CR101" i="4"/>
  <c r="CT101" i="4"/>
  <c r="CV101" i="4"/>
  <c r="CX101" i="4"/>
  <c r="DA101" i="4"/>
  <c r="DF101" i="4"/>
  <c r="DN101" i="4"/>
  <c r="BK101" i="4"/>
  <c r="BM101" i="4"/>
  <c r="BO101" i="4"/>
  <c r="BQ101" i="4"/>
  <c r="BS101" i="4"/>
  <c r="BU101" i="4"/>
  <c r="BW101" i="4"/>
  <c r="BY101" i="4"/>
  <c r="CA101" i="4"/>
  <c r="CC101" i="4"/>
  <c r="CE101" i="4"/>
  <c r="CG101" i="4"/>
  <c r="CI101" i="4"/>
  <c r="CK101" i="4"/>
  <c r="CM101" i="4"/>
  <c r="CO101" i="4"/>
  <c r="CQ101" i="4"/>
  <c r="CS101" i="4"/>
  <c r="CU101" i="4"/>
  <c r="CW101" i="4"/>
  <c r="CY101" i="4"/>
  <c r="DE101" i="4"/>
  <c r="DI101" i="4"/>
  <c r="BJ103" i="4"/>
  <c r="BL85" i="4"/>
  <c r="BN85" i="4"/>
  <c r="BP85" i="4"/>
  <c r="BR85" i="4"/>
  <c r="BT85" i="4"/>
  <c r="BV85" i="4"/>
  <c r="BX85" i="4"/>
  <c r="BZ85" i="4"/>
  <c r="CB85" i="4"/>
  <c r="CD85" i="4"/>
  <c r="CF85" i="4"/>
  <c r="CH85" i="4"/>
  <c r="CJ85" i="4"/>
  <c r="CL85" i="4"/>
  <c r="CN85" i="4"/>
  <c r="CP85" i="4"/>
  <c r="CR85" i="4"/>
  <c r="CT85" i="4"/>
  <c r="CV85" i="4"/>
  <c r="CX85" i="4"/>
  <c r="DA85" i="4"/>
  <c r="DF85" i="4"/>
  <c r="DN85" i="4"/>
  <c r="BK85" i="4"/>
  <c r="BM85" i="4"/>
  <c r="BO85" i="4"/>
  <c r="BQ85" i="4"/>
  <c r="BS85" i="4"/>
  <c r="BU85" i="4"/>
  <c r="BW85" i="4"/>
  <c r="BY85" i="4"/>
  <c r="CA85" i="4"/>
  <c r="CC85" i="4"/>
  <c r="CE85" i="4"/>
  <c r="CG85" i="4"/>
  <c r="CI85" i="4"/>
  <c r="CK85" i="4"/>
  <c r="CM85" i="4"/>
  <c r="CO85" i="4"/>
  <c r="CQ85" i="4"/>
  <c r="CS85" i="4"/>
  <c r="CU85" i="4"/>
  <c r="CW85" i="4"/>
  <c r="CY85" i="4"/>
  <c r="DE85" i="4"/>
  <c r="DI85" i="4"/>
  <c r="BJ87" i="4"/>
  <c r="BL67" i="4"/>
  <c r="BN67" i="4"/>
  <c r="BP67" i="4"/>
  <c r="BR67" i="4"/>
  <c r="BT67" i="4"/>
  <c r="BV67" i="4"/>
  <c r="BX67" i="4"/>
  <c r="BZ67" i="4"/>
  <c r="CB67" i="4"/>
  <c r="CD67" i="4"/>
  <c r="CF67" i="4"/>
  <c r="CH67" i="4"/>
  <c r="CJ67" i="4"/>
  <c r="CL67" i="4"/>
  <c r="CN67" i="4"/>
  <c r="CP67" i="4"/>
  <c r="CR67" i="4"/>
  <c r="CT67" i="4"/>
  <c r="CV67" i="4"/>
  <c r="CX67" i="4"/>
  <c r="DA67" i="4"/>
  <c r="DF67" i="4"/>
  <c r="DN67" i="4"/>
  <c r="BK67" i="4"/>
  <c r="BM67" i="4"/>
  <c r="BO67" i="4"/>
  <c r="BQ67" i="4"/>
  <c r="BS67" i="4"/>
  <c r="BU67" i="4"/>
  <c r="BW67" i="4"/>
  <c r="BY67" i="4"/>
  <c r="CA67" i="4"/>
  <c r="CC67" i="4"/>
  <c r="CE67" i="4"/>
  <c r="CG67" i="4"/>
  <c r="CI67" i="4"/>
  <c r="CK67" i="4"/>
  <c r="CM67" i="4"/>
  <c r="CO67" i="4"/>
  <c r="CQ67" i="4"/>
  <c r="CS67" i="4"/>
  <c r="CU67" i="4"/>
  <c r="CW67" i="4"/>
  <c r="CY67" i="4"/>
  <c r="DE67" i="4"/>
  <c r="DI67" i="4"/>
  <c r="BJ69" i="4"/>
  <c r="BK51" i="4"/>
  <c r="BM51" i="4"/>
  <c r="BO51" i="4"/>
  <c r="BQ51" i="4"/>
  <c r="BS51" i="4"/>
  <c r="BU51" i="4"/>
  <c r="BW51" i="4"/>
  <c r="BY51" i="4"/>
  <c r="CA51" i="4"/>
  <c r="CC51" i="4"/>
  <c r="CE51" i="4"/>
  <c r="CG51" i="4"/>
  <c r="CI51" i="4"/>
  <c r="CK51" i="4"/>
  <c r="CM51" i="4"/>
  <c r="CO51" i="4"/>
  <c r="CQ51" i="4"/>
  <c r="CS51" i="4"/>
  <c r="CU51" i="4"/>
  <c r="CW51" i="4"/>
  <c r="CY51" i="4"/>
  <c r="DE51" i="4"/>
  <c r="DI51" i="4"/>
  <c r="BL51" i="4"/>
  <c r="BN51" i="4"/>
  <c r="BP51" i="4"/>
  <c r="BR51" i="4"/>
  <c r="BT51" i="4"/>
  <c r="BV51" i="4"/>
  <c r="BX51" i="4"/>
  <c r="BZ51" i="4"/>
  <c r="CB51" i="4"/>
  <c r="CD51" i="4"/>
  <c r="CF51" i="4"/>
  <c r="CH51" i="4"/>
  <c r="CJ51" i="4"/>
  <c r="CL51" i="4"/>
  <c r="CN51" i="4"/>
  <c r="CP51" i="4"/>
  <c r="CR51" i="4"/>
  <c r="CT51" i="4"/>
  <c r="CV51" i="4"/>
  <c r="CX51" i="4"/>
  <c r="DA51" i="4"/>
  <c r="DF51" i="4"/>
  <c r="DN51" i="4"/>
  <c r="BJ53" i="4"/>
  <c r="BK33" i="4"/>
  <c r="BM33" i="4"/>
  <c r="BO33" i="4"/>
  <c r="BQ33" i="4"/>
  <c r="BS33" i="4"/>
  <c r="BU33" i="4"/>
  <c r="BW33" i="4"/>
  <c r="BY33" i="4"/>
  <c r="CA33" i="4"/>
  <c r="CC33" i="4"/>
  <c r="CE33" i="4"/>
  <c r="CG33" i="4"/>
  <c r="CI33" i="4"/>
  <c r="CK33" i="4"/>
  <c r="CM33" i="4"/>
  <c r="CO33" i="4"/>
  <c r="CQ33" i="4"/>
  <c r="CS33" i="4"/>
  <c r="CU33" i="4"/>
  <c r="CW33" i="4"/>
  <c r="CY33" i="4"/>
  <c r="DE33" i="4"/>
  <c r="DI33" i="4"/>
  <c r="BL33" i="4"/>
  <c r="BN33" i="4"/>
  <c r="BP33" i="4"/>
  <c r="BR33" i="4"/>
  <c r="BT33" i="4"/>
  <c r="BV33" i="4"/>
  <c r="BX33" i="4"/>
  <c r="BZ33" i="4"/>
  <c r="CB33" i="4"/>
  <c r="CD33" i="4"/>
  <c r="CF33" i="4"/>
  <c r="CH33" i="4"/>
  <c r="CJ33" i="4"/>
  <c r="CL33" i="4"/>
  <c r="CN33" i="4"/>
  <c r="CP33" i="4"/>
  <c r="CR33" i="4"/>
  <c r="CT33" i="4"/>
  <c r="CV33" i="4"/>
  <c r="CX33" i="4"/>
  <c r="DA33" i="4"/>
  <c r="DF33" i="4"/>
  <c r="DN33" i="4"/>
  <c r="BJ35" i="4"/>
  <c r="BK17" i="4"/>
  <c r="BM17" i="4"/>
  <c r="BO17" i="4"/>
  <c r="BQ17" i="4"/>
  <c r="BS17" i="4"/>
  <c r="BU17" i="4"/>
  <c r="BW17" i="4"/>
  <c r="BY17" i="4"/>
  <c r="CA17" i="4"/>
  <c r="CC17" i="4"/>
  <c r="CE17" i="4"/>
  <c r="CG17" i="4"/>
  <c r="CI17" i="4"/>
  <c r="CK17" i="4"/>
  <c r="CM17" i="4"/>
  <c r="CO17" i="4"/>
  <c r="CQ17" i="4"/>
  <c r="CS17" i="4"/>
  <c r="CU17" i="4"/>
  <c r="CW17" i="4"/>
  <c r="CY17" i="4"/>
  <c r="DE17" i="4"/>
  <c r="DI17" i="4"/>
  <c r="BL17" i="4"/>
  <c r="BN17" i="4"/>
  <c r="BP17" i="4"/>
  <c r="BR17" i="4"/>
  <c r="BT17" i="4"/>
  <c r="BV17" i="4"/>
  <c r="BX17" i="4"/>
  <c r="BZ17" i="4"/>
  <c r="CB17" i="4"/>
  <c r="CD17" i="4"/>
  <c r="CF17" i="4"/>
  <c r="CH17" i="4"/>
  <c r="CJ17" i="4"/>
  <c r="CL17" i="4"/>
  <c r="CN17" i="4"/>
  <c r="CP17" i="4"/>
  <c r="CR17" i="4"/>
  <c r="CT17" i="4"/>
  <c r="CV17" i="4"/>
  <c r="CX17" i="4"/>
  <c r="DA17" i="4"/>
  <c r="DF17" i="4"/>
  <c r="DN17" i="4"/>
  <c r="BJ19" i="4"/>
  <c r="BL235" i="4"/>
  <c r="BN235" i="4"/>
  <c r="BP235" i="4"/>
  <c r="BR235" i="4"/>
  <c r="BT235" i="4"/>
  <c r="BV235" i="4"/>
  <c r="BX235" i="4"/>
  <c r="BZ235" i="4"/>
  <c r="CB235" i="4"/>
  <c r="CD235" i="4"/>
  <c r="CF235" i="4"/>
  <c r="CH235" i="4"/>
  <c r="CJ235" i="4"/>
  <c r="CL235" i="4"/>
  <c r="CN235" i="4"/>
  <c r="CP235" i="4"/>
  <c r="CR235" i="4"/>
  <c r="CT235" i="4"/>
  <c r="CV235" i="4"/>
  <c r="CX235" i="4"/>
  <c r="DA235" i="4"/>
  <c r="DF235" i="4"/>
  <c r="DN235" i="4"/>
  <c r="BK235" i="4"/>
  <c r="BM235" i="4"/>
  <c r="BO235" i="4"/>
  <c r="BQ235" i="4"/>
  <c r="BS235" i="4"/>
  <c r="BU235" i="4"/>
  <c r="BW235" i="4"/>
  <c r="BY235" i="4"/>
  <c r="CA235" i="4"/>
  <c r="CC235" i="4"/>
  <c r="CE235" i="4"/>
  <c r="CG235" i="4"/>
  <c r="CI235" i="4"/>
  <c r="CK235" i="4"/>
  <c r="CM235" i="4"/>
  <c r="CO235" i="4"/>
  <c r="CQ235" i="4"/>
  <c r="CS235" i="4"/>
  <c r="CU235" i="4"/>
  <c r="CW235" i="4"/>
  <c r="CY235" i="4"/>
  <c r="DE235" i="4"/>
  <c r="DI235" i="4"/>
  <c r="BJ237" i="4"/>
  <c r="BK219" i="4"/>
  <c r="BM219" i="4"/>
  <c r="BO219" i="4"/>
  <c r="BQ219" i="4"/>
  <c r="BS219" i="4"/>
  <c r="BU219" i="4"/>
  <c r="BW219" i="4"/>
  <c r="BY219" i="4"/>
  <c r="CA219" i="4"/>
  <c r="CC219" i="4"/>
  <c r="CE219" i="4"/>
  <c r="CG219" i="4"/>
  <c r="CI219" i="4"/>
  <c r="CK219" i="4"/>
  <c r="CM219" i="4"/>
  <c r="CO219" i="4"/>
  <c r="CQ219" i="4"/>
  <c r="CS219" i="4"/>
  <c r="CU219" i="4"/>
  <c r="CW219" i="4"/>
  <c r="CY219" i="4"/>
  <c r="DE219" i="4"/>
  <c r="DI219" i="4"/>
  <c r="BL219" i="4"/>
  <c r="BN219" i="4"/>
  <c r="BP219" i="4"/>
  <c r="BR219" i="4"/>
  <c r="BT219" i="4"/>
  <c r="BV219" i="4"/>
  <c r="BX219" i="4"/>
  <c r="BZ219" i="4"/>
  <c r="CB219" i="4"/>
  <c r="CD219" i="4"/>
  <c r="CF219" i="4"/>
  <c r="CH219" i="4"/>
  <c r="CJ219" i="4"/>
  <c r="CL219" i="4"/>
  <c r="CN219" i="4"/>
  <c r="CP219" i="4"/>
  <c r="CR219" i="4"/>
  <c r="CT219" i="4"/>
  <c r="CV219" i="4"/>
  <c r="CX219" i="4"/>
  <c r="DA219" i="4"/>
  <c r="DF219" i="4"/>
  <c r="DN219" i="4"/>
  <c r="BJ221" i="4"/>
  <c r="BK205" i="4"/>
  <c r="BM205" i="4"/>
  <c r="BO205" i="4"/>
  <c r="BQ205" i="4"/>
  <c r="BS205" i="4"/>
  <c r="BU205" i="4"/>
  <c r="BW205" i="4"/>
  <c r="BY205" i="4"/>
  <c r="CA205" i="4"/>
  <c r="CC205" i="4"/>
  <c r="CE205" i="4"/>
  <c r="CG205" i="4"/>
  <c r="CI205" i="4"/>
  <c r="CK205" i="4"/>
  <c r="CM205" i="4"/>
  <c r="CO205" i="4"/>
  <c r="CQ205" i="4"/>
  <c r="CS205" i="4"/>
  <c r="CU205" i="4"/>
  <c r="CW205" i="4"/>
  <c r="CY205" i="4"/>
  <c r="DE205" i="4"/>
  <c r="DI205" i="4"/>
  <c r="BL205" i="4"/>
  <c r="BN205" i="4"/>
  <c r="BP205" i="4"/>
  <c r="BR205" i="4"/>
  <c r="BT205" i="4"/>
  <c r="BV205" i="4"/>
  <c r="BX205" i="4"/>
  <c r="BZ205" i="4"/>
  <c r="CB205" i="4"/>
  <c r="CD205" i="4"/>
  <c r="CF205" i="4"/>
  <c r="CH205" i="4"/>
  <c r="CJ205" i="4"/>
  <c r="CL205" i="4"/>
  <c r="CN205" i="4"/>
  <c r="CP205" i="4"/>
  <c r="CR205" i="4"/>
  <c r="CT205" i="4"/>
  <c r="CV205" i="4"/>
  <c r="CX205" i="4"/>
  <c r="DA205" i="4"/>
  <c r="DF205" i="4"/>
  <c r="DN205" i="4"/>
  <c r="BJ207" i="4"/>
  <c r="BK191" i="4"/>
  <c r="BM191" i="4"/>
  <c r="BO191" i="4"/>
  <c r="BQ191" i="4"/>
  <c r="BS191" i="4"/>
  <c r="BU191" i="4"/>
  <c r="BW191" i="4"/>
  <c r="BY191" i="4"/>
  <c r="CA191" i="4"/>
  <c r="CC191" i="4"/>
  <c r="CE191" i="4"/>
  <c r="CG191" i="4"/>
  <c r="CI191" i="4"/>
  <c r="CK191" i="4"/>
  <c r="CM191" i="4"/>
  <c r="CO191" i="4"/>
  <c r="CQ191" i="4"/>
  <c r="CS191" i="4"/>
  <c r="CU191" i="4"/>
  <c r="CW191" i="4"/>
  <c r="CY191" i="4"/>
  <c r="DE191" i="4"/>
  <c r="DI191" i="4"/>
  <c r="BL191" i="4"/>
  <c r="BN191" i="4"/>
  <c r="BP191" i="4"/>
  <c r="BR191" i="4"/>
  <c r="BT191" i="4"/>
  <c r="BV191" i="4"/>
  <c r="BX191" i="4"/>
  <c r="BZ191" i="4"/>
  <c r="CB191" i="4"/>
  <c r="CD191" i="4"/>
  <c r="CF191" i="4"/>
  <c r="CH191" i="4"/>
  <c r="CJ191" i="4"/>
  <c r="CL191" i="4"/>
  <c r="CN191" i="4"/>
  <c r="CP191" i="4"/>
  <c r="CR191" i="4"/>
  <c r="CT191" i="4"/>
  <c r="CV191" i="4"/>
  <c r="CX191" i="4"/>
  <c r="DA191" i="4"/>
  <c r="DF191" i="4"/>
  <c r="DN191" i="4"/>
  <c r="BJ193" i="4"/>
  <c r="BK175" i="4"/>
  <c r="BM175" i="4"/>
  <c r="BO175" i="4"/>
  <c r="BQ175" i="4"/>
  <c r="BS175" i="4"/>
  <c r="BU175" i="4"/>
  <c r="BW175" i="4"/>
  <c r="BY175" i="4"/>
  <c r="CA175" i="4"/>
  <c r="CC175" i="4"/>
  <c r="CE175" i="4"/>
  <c r="CG175" i="4"/>
  <c r="CI175" i="4"/>
  <c r="CK175" i="4"/>
  <c r="CM175" i="4"/>
  <c r="CO175" i="4"/>
  <c r="CQ175" i="4"/>
  <c r="CS175" i="4"/>
  <c r="CU175" i="4"/>
  <c r="CW175" i="4"/>
  <c r="CY175" i="4"/>
  <c r="DE175" i="4"/>
  <c r="DI175" i="4"/>
  <c r="BL175" i="4"/>
  <c r="BN175" i="4"/>
  <c r="BP175" i="4"/>
  <c r="BR175" i="4"/>
  <c r="BT175" i="4"/>
  <c r="BV175" i="4"/>
  <c r="BX175" i="4"/>
  <c r="BZ175" i="4"/>
  <c r="CB175" i="4"/>
  <c r="CD175" i="4"/>
  <c r="CF175" i="4"/>
  <c r="CH175" i="4"/>
  <c r="CJ175" i="4"/>
  <c r="CL175" i="4"/>
  <c r="CN175" i="4"/>
  <c r="CP175" i="4"/>
  <c r="CR175" i="4"/>
  <c r="CT175" i="4"/>
  <c r="CV175" i="4"/>
  <c r="CX175" i="4"/>
  <c r="DA175" i="4"/>
  <c r="DF175" i="4"/>
  <c r="DN175" i="4"/>
  <c r="BJ177" i="4"/>
  <c r="BK159" i="4"/>
  <c r="BM159" i="4"/>
  <c r="BO159" i="4"/>
  <c r="BQ159" i="4"/>
  <c r="BS159" i="4"/>
  <c r="BU159" i="4"/>
  <c r="BW159" i="4"/>
  <c r="BY159" i="4"/>
  <c r="CA159" i="4"/>
  <c r="CC159" i="4"/>
  <c r="CE159" i="4"/>
  <c r="CG159" i="4"/>
  <c r="CI159" i="4"/>
  <c r="CK159" i="4"/>
  <c r="CM159" i="4"/>
  <c r="CO159" i="4"/>
  <c r="CQ159" i="4"/>
  <c r="CS159" i="4"/>
  <c r="CU159" i="4"/>
  <c r="CW159" i="4"/>
  <c r="CY159" i="4"/>
  <c r="DE159" i="4"/>
  <c r="DI159" i="4"/>
  <c r="BL159" i="4"/>
  <c r="BN159" i="4"/>
  <c r="BP159" i="4"/>
  <c r="BR159" i="4"/>
  <c r="BT159" i="4"/>
  <c r="BV159" i="4"/>
  <c r="BX159" i="4"/>
  <c r="BZ159" i="4"/>
  <c r="CB159" i="4"/>
  <c r="CD159" i="4"/>
  <c r="CF159" i="4"/>
  <c r="CH159" i="4"/>
  <c r="CJ159" i="4"/>
  <c r="CL159" i="4"/>
  <c r="CN159" i="4"/>
  <c r="CP159" i="4"/>
  <c r="CR159" i="4"/>
  <c r="CT159" i="4"/>
  <c r="CV159" i="4"/>
  <c r="CX159" i="4"/>
  <c r="DA159" i="4"/>
  <c r="DF159" i="4"/>
  <c r="DN159" i="4"/>
  <c r="BJ161" i="4"/>
  <c r="BK145" i="4"/>
  <c r="BM145" i="4"/>
  <c r="BO145" i="4"/>
  <c r="BQ145" i="4"/>
  <c r="BS145" i="4"/>
  <c r="BU145" i="4"/>
  <c r="BW145" i="4"/>
  <c r="BY145" i="4"/>
  <c r="CA145" i="4"/>
  <c r="CC145" i="4"/>
  <c r="CE145" i="4"/>
  <c r="CG145" i="4"/>
  <c r="CI145" i="4"/>
  <c r="CK145" i="4"/>
  <c r="CM145" i="4"/>
  <c r="CO145" i="4"/>
  <c r="CQ145" i="4"/>
  <c r="CS145" i="4"/>
  <c r="CU145" i="4"/>
  <c r="CW145" i="4"/>
  <c r="CY145" i="4"/>
  <c r="DE145" i="4"/>
  <c r="DI145" i="4"/>
  <c r="BL145" i="4"/>
  <c r="BN145" i="4"/>
  <c r="BP145" i="4"/>
  <c r="BR145" i="4"/>
  <c r="BT145" i="4"/>
  <c r="BV145" i="4"/>
  <c r="BX145" i="4"/>
  <c r="BZ145" i="4"/>
  <c r="CB145" i="4"/>
  <c r="CD145" i="4"/>
  <c r="CF145" i="4"/>
  <c r="CH145" i="4"/>
  <c r="CJ145" i="4"/>
  <c r="CL145" i="4"/>
  <c r="CN145" i="4"/>
  <c r="CP145" i="4"/>
  <c r="CR145" i="4"/>
  <c r="CT145" i="4"/>
  <c r="CV145" i="4"/>
  <c r="CX145" i="4"/>
  <c r="DA145" i="4"/>
  <c r="DF145" i="4"/>
  <c r="DN145" i="4"/>
  <c r="BJ147" i="4"/>
  <c r="BK129" i="4"/>
  <c r="BM129" i="4"/>
  <c r="BO129" i="4"/>
  <c r="BQ129" i="4"/>
  <c r="BS129" i="4"/>
  <c r="BU129" i="4"/>
  <c r="BW129" i="4"/>
  <c r="BY129" i="4"/>
  <c r="CA129" i="4"/>
  <c r="CC129" i="4"/>
  <c r="CE129" i="4"/>
  <c r="CG129" i="4"/>
  <c r="CI129" i="4"/>
  <c r="CK129" i="4"/>
  <c r="CM129" i="4"/>
  <c r="CO129" i="4"/>
  <c r="CQ129" i="4"/>
  <c r="CS129" i="4"/>
  <c r="CU129" i="4"/>
  <c r="CW129" i="4"/>
  <c r="CY129" i="4"/>
  <c r="DE129" i="4"/>
  <c r="DI129" i="4"/>
  <c r="BL129" i="4"/>
  <c r="BN129" i="4"/>
  <c r="BP129" i="4"/>
  <c r="BR129" i="4"/>
  <c r="BT129" i="4"/>
  <c r="BV129" i="4"/>
  <c r="BX129" i="4"/>
  <c r="BZ129" i="4"/>
  <c r="CB129" i="4"/>
  <c r="CD129" i="4"/>
  <c r="CF129" i="4"/>
  <c r="CH129" i="4"/>
  <c r="CJ129" i="4"/>
  <c r="CL129" i="4"/>
  <c r="CN129" i="4"/>
  <c r="CP129" i="4"/>
  <c r="CR129" i="4"/>
  <c r="CT129" i="4"/>
  <c r="CV129" i="4"/>
  <c r="CX129" i="4"/>
  <c r="DA129" i="4"/>
  <c r="DF129" i="4"/>
  <c r="DN129" i="4"/>
  <c r="BJ131" i="4"/>
  <c r="BK113" i="4"/>
  <c r="BM113" i="4"/>
  <c r="BO113" i="4"/>
  <c r="BQ113" i="4"/>
  <c r="BS113" i="4"/>
  <c r="BU113" i="4"/>
  <c r="BW113" i="4"/>
  <c r="BY113" i="4"/>
  <c r="CA113" i="4"/>
  <c r="CC113" i="4"/>
  <c r="CE113" i="4"/>
  <c r="CG113" i="4"/>
  <c r="CI113" i="4"/>
  <c r="CK113" i="4"/>
  <c r="CM113" i="4"/>
  <c r="CO113" i="4"/>
  <c r="CQ113" i="4"/>
  <c r="CS113" i="4"/>
  <c r="CU113" i="4"/>
  <c r="CW113" i="4"/>
  <c r="CY113" i="4"/>
  <c r="DE113" i="4"/>
  <c r="DI113" i="4"/>
  <c r="BL113" i="4"/>
  <c r="BN113" i="4"/>
  <c r="BP113" i="4"/>
  <c r="BR113" i="4"/>
  <c r="BT113" i="4"/>
  <c r="BV113" i="4"/>
  <c r="BX113" i="4"/>
  <c r="BZ113" i="4"/>
  <c r="CB113" i="4"/>
  <c r="CD113" i="4"/>
  <c r="CF113" i="4"/>
  <c r="CH113" i="4"/>
  <c r="CJ113" i="4"/>
  <c r="CL113" i="4"/>
  <c r="CN113" i="4"/>
  <c r="CP113" i="4"/>
  <c r="CR113" i="4"/>
  <c r="CT113" i="4"/>
  <c r="CV113" i="4"/>
  <c r="CX113" i="4"/>
  <c r="DA113" i="4"/>
  <c r="DF113" i="4"/>
  <c r="DN113" i="4"/>
  <c r="BJ115" i="4"/>
  <c r="BL99" i="4"/>
  <c r="BN99" i="4"/>
  <c r="BP99" i="4"/>
  <c r="BR99" i="4"/>
  <c r="BT99" i="4"/>
  <c r="BV99" i="4"/>
  <c r="BX99" i="4"/>
  <c r="BZ99" i="4"/>
  <c r="CB99" i="4"/>
  <c r="CD99" i="4"/>
  <c r="CF99" i="4"/>
  <c r="CH99" i="4"/>
  <c r="CJ99" i="4"/>
  <c r="CL99" i="4"/>
  <c r="CN99" i="4"/>
  <c r="CP99" i="4"/>
  <c r="CR99" i="4"/>
  <c r="CT99" i="4"/>
  <c r="CV99" i="4"/>
  <c r="CX99" i="4"/>
  <c r="DA99" i="4"/>
  <c r="DF99" i="4"/>
  <c r="DN99" i="4"/>
  <c r="BK99" i="4"/>
  <c r="BM99" i="4"/>
  <c r="BO99" i="4"/>
  <c r="BQ99" i="4"/>
  <c r="BS99" i="4"/>
  <c r="BU99" i="4"/>
  <c r="BW99" i="4"/>
  <c r="BY99" i="4"/>
  <c r="CA99" i="4"/>
  <c r="CC99" i="4"/>
  <c r="CE99" i="4"/>
  <c r="CG99" i="4"/>
  <c r="CI99" i="4"/>
  <c r="CK99" i="4"/>
  <c r="CM99" i="4"/>
  <c r="CO99" i="4"/>
  <c r="CQ99" i="4"/>
  <c r="CS99" i="4"/>
  <c r="CU99" i="4"/>
  <c r="CW99" i="4"/>
  <c r="CY99" i="4"/>
  <c r="DE99" i="4"/>
  <c r="DI99" i="4"/>
  <c r="BJ101" i="4"/>
  <c r="BL83" i="4"/>
  <c r="BN83" i="4"/>
  <c r="BP83" i="4"/>
  <c r="BR83" i="4"/>
  <c r="BT83" i="4"/>
  <c r="BV83" i="4"/>
  <c r="BX83" i="4"/>
  <c r="BZ83" i="4"/>
  <c r="CB83" i="4"/>
  <c r="CD83" i="4"/>
  <c r="CF83" i="4"/>
  <c r="CH83" i="4"/>
  <c r="CJ83" i="4"/>
  <c r="CL83" i="4"/>
  <c r="CN83" i="4"/>
  <c r="CP83" i="4"/>
  <c r="CR83" i="4"/>
  <c r="CT83" i="4"/>
  <c r="CV83" i="4"/>
  <c r="CX83" i="4"/>
  <c r="DA83" i="4"/>
  <c r="DF83" i="4"/>
  <c r="DN83" i="4"/>
  <c r="BK83" i="4"/>
  <c r="BM83" i="4"/>
  <c r="BO83" i="4"/>
  <c r="BQ83" i="4"/>
  <c r="BS83" i="4"/>
  <c r="BU83" i="4"/>
  <c r="BW83" i="4"/>
  <c r="BY83" i="4"/>
  <c r="CA83" i="4"/>
  <c r="CC83" i="4"/>
  <c r="CE83" i="4"/>
  <c r="CG83" i="4"/>
  <c r="CI83" i="4"/>
  <c r="CK83" i="4"/>
  <c r="CM83" i="4"/>
  <c r="CO83" i="4"/>
  <c r="CQ83" i="4"/>
  <c r="CS83" i="4"/>
  <c r="CU83" i="4"/>
  <c r="CW83" i="4"/>
  <c r="CY83" i="4"/>
  <c r="DE83" i="4"/>
  <c r="DI83" i="4"/>
  <c r="BJ85" i="4"/>
  <c r="BL69" i="4"/>
  <c r="BN69" i="4"/>
  <c r="BP69" i="4"/>
  <c r="BR69" i="4"/>
  <c r="BT69" i="4"/>
  <c r="BV69" i="4"/>
  <c r="BX69" i="4"/>
  <c r="BZ69" i="4"/>
  <c r="CB69" i="4"/>
  <c r="CD69" i="4"/>
  <c r="CF69" i="4"/>
  <c r="CH69" i="4"/>
  <c r="CJ69" i="4"/>
  <c r="CL69" i="4"/>
  <c r="CN69" i="4"/>
  <c r="CP69" i="4"/>
  <c r="CR69" i="4"/>
  <c r="CT69" i="4"/>
  <c r="CV69" i="4"/>
  <c r="CX69" i="4"/>
  <c r="DA69" i="4"/>
  <c r="DF69" i="4"/>
  <c r="DN69" i="4"/>
  <c r="BK69" i="4"/>
  <c r="BM69" i="4"/>
  <c r="BO69" i="4"/>
  <c r="BQ69" i="4"/>
  <c r="BS69" i="4"/>
  <c r="BU69" i="4"/>
  <c r="BW69" i="4"/>
  <c r="BY69" i="4"/>
  <c r="CA69" i="4"/>
  <c r="CC69" i="4"/>
  <c r="CE69" i="4"/>
  <c r="CG69" i="4"/>
  <c r="CI69" i="4"/>
  <c r="CK69" i="4"/>
  <c r="CM69" i="4"/>
  <c r="CO69" i="4"/>
  <c r="CQ69" i="4"/>
  <c r="CS69" i="4"/>
  <c r="CU69" i="4"/>
  <c r="CW69" i="4"/>
  <c r="CY69" i="4"/>
  <c r="DE69" i="4"/>
  <c r="DI69" i="4"/>
  <c r="BJ71" i="4"/>
  <c r="BL53" i="4"/>
  <c r="BN53" i="4"/>
  <c r="BP53" i="4"/>
  <c r="BR53" i="4"/>
  <c r="BT53" i="4"/>
  <c r="BV53" i="4"/>
  <c r="BX53" i="4"/>
  <c r="BZ53" i="4"/>
  <c r="CB53" i="4"/>
  <c r="CD53" i="4"/>
  <c r="CF53" i="4"/>
  <c r="CH53" i="4"/>
  <c r="CJ53" i="4"/>
  <c r="CL53" i="4"/>
  <c r="CN53" i="4"/>
  <c r="CP53" i="4"/>
  <c r="CR53" i="4"/>
  <c r="CT53" i="4"/>
  <c r="CV53" i="4"/>
  <c r="CX53" i="4"/>
  <c r="DA53" i="4"/>
  <c r="DF53" i="4"/>
  <c r="DN53" i="4"/>
  <c r="BK53" i="4"/>
  <c r="BM53" i="4"/>
  <c r="BO53" i="4"/>
  <c r="BQ53" i="4"/>
  <c r="BS53" i="4"/>
  <c r="BU53" i="4"/>
  <c r="BW53" i="4"/>
  <c r="BY53" i="4"/>
  <c r="CA53" i="4"/>
  <c r="CC53" i="4"/>
  <c r="CE53" i="4"/>
  <c r="CG53" i="4"/>
  <c r="CI53" i="4"/>
  <c r="CK53" i="4"/>
  <c r="CM53" i="4"/>
  <c r="CO53" i="4"/>
  <c r="CQ53" i="4"/>
  <c r="CS53" i="4"/>
  <c r="CU53" i="4"/>
  <c r="CW53" i="4"/>
  <c r="CY53" i="4"/>
  <c r="DE53" i="4"/>
  <c r="DI53" i="4"/>
  <c r="BJ55" i="4"/>
  <c r="BK39" i="4"/>
  <c r="BM39" i="4"/>
  <c r="BO39" i="4"/>
  <c r="BQ39" i="4"/>
  <c r="BS39" i="4"/>
  <c r="BU39" i="4"/>
  <c r="BW39" i="4"/>
  <c r="BY39" i="4"/>
  <c r="CA39" i="4"/>
  <c r="CC39" i="4"/>
  <c r="CE39" i="4"/>
  <c r="CG39" i="4"/>
  <c r="CI39" i="4"/>
  <c r="CK39" i="4"/>
  <c r="CM39" i="4"/>
  <c r="CO39" i="4"/>
  <c r="CQ39" i="4"/>
  <c r="CS39" i="4"/>
  <c r="CU39" i="4"/>
  <c r="CW39" i="4"/>
  <c r="CY39" i="4"/>
  <c r="DE39" i="4"/>
  <c r="DI39" i="4"/>
  <c r="BL39" i="4"/>
  <c r="BN39" i="4"/>
  <c r="BP39" i="4"/>
  <c r="BR39" i="4"/>
  <c r="BT39" i="4"/>
  <c r="BV39" i="4"/>
  <c r="BX39" i="4"/>
  <c r="BZ39" i="4"/>
  <c r="CB39" i="4"/>
  <c r="CD39" i="4"/>
  <c r="CF39" i="4"/>
  <c r="CH39" i="4"/>
  <c r="CJ39" i="4"/>
  <c r="CL39" i="4"/>
  <c r="CN39" i="4"/>
  <c r="CP39" i="4"/>
  <c r="CR39" i="4"/>
  <c r="CT39" i="4"/>
  <c r="CV39" i="4"/>
  <c r="CX39" i="4"/>
  <c r="DA39" i="4"/>
  <c r="DF39" i="4"/>
  <c r="DN39" i="4"/>
  <c r="BJ41" i="4"/>
  <c r="BL23" i="4"/>
  <c r="BM23" i="4"/>
  <c r="BO23" i="4"/>
  <c r="BQ23" i="4"/>
  <c r="BS23" i="4"/>
  <c r="BU23" i="4"/>
  <c r="BW23" i="4"/>
  <c r="BY23" i="4"/>
  <c r="CA23" i="4"/>
  <c r="CC23" i="4"/>
  <c r="CE23" i="4"/>
  <c r="CG23" i="4"/>
  <c r="CI23" i="4"/>
  <c r="CK23" i="4"/>
  <c r="CM23" i="4"/>
  <c r="CO23" i="4"/>
  <c r="CQ23" i="4"/>
  <c r="CS23" i="4"/>
  <c r="CU23" i="4"/>
  <c r="CW23" i="4"/>
  <c r="CY23" i="4"/>
  <c r="DE23" i="4"/>
  <c r="DI23" i="4"/>
  <c r="BK23" i="4"/>
  <c r="BN23" i="4"/>
  <c r="BP23" i="4"/>
  <c r="BR23" i="4"/>
  <c r="BT23" i="4"/>
  <c r="BV23" i="4"/>
  <c r="BX23" i="4"/>
  <c r="BZ23" i="4"/>
  <c r="CB23" i="4"/>
  <c r="CD23" i="4"/>
  <c r="CF23" i="4"/>
  <c r="CH23" i="4"/>
  <c r="CJ23" i="4"/>
  <c r="CL23" i="4"/>
  <c r="CN23" i="4"/>
  <c r="CP23" i="4"/>
  <c r="CR23" i="4"/>
  <c r="CT23" i="4"/>
  <c r="CV23" i="4"/>
  <c r="CX23" i="4"/>
  <c r="DA23" i="4"/>
  <c r="DF23" i="4"/>
  <c r="DN23" i="4"/>
  <c r="BJ25" i="4"/>
  <c r="BK7" i="4"/>
  <c r="BM7" i="4"/>
  <c r="BO7" i="4"/>
  <c r="BQ7" i="4"/>
  <c r="BS7" i="4"/>
  <c r="BU7" i="4"/>
  <c r="BW7" i="4"/>
  <c r="BY7" i="4"/>
  <c r="CA7" i="4"/>
  <c r="CC7" i="4"/>
  <c r="CE7" i="4"/>
  <c r="CG7" i="4"/>
  <c r="CI7" i="4"/>
  <c r="CK7" i="4"/>
  <c r="CM7" i="4"/>
  <c r="CO7" i="4"/>
  <c r="CQ7" i="4"/>
  <c r="CS7" i="4"/>
  <c r="CU7" i="4"/>
  <c r="CW7" i="4"/>
  <c r="CY7" i="4"/>
  <c r="DE7" i="4"/>
  <c r="DI7" i="4"/>
  <c r="BL7" i="4"/>
  <c r="BN7" i="4"/>
  <c r="BP7" i="4"/>
  <c r="BR7" i="4"/>
  <c r="BT7" i="4"/>
  <c r="BV7" i="4"/>
  <c r="BX7" i="4"/>
  <c r="BZ7" i="4"/>
  <c r="CB7" i="4"/>
  <c r="CD7" i="4"/>
  <c r="CF7" i="4"/>
  <c r="CH7" i="4"/>
  <c r="CJ7" i="4"/>
  <c r="CL7" i="4"/>
  <c r="CN7" i="4"/>
  <c r="CP7" i="4"/>
  <c r="CR7" i="4"/>
  <c r="CT7" i="4"/>
  <c r="CV7" i="4"/>
  <c r="CX7" i="4"/>
  <c r="DA7" i="4"/>
  <c r="DF7" i="4"/>
  <c r="DN7" i="4"/>
  <c r="BJ9" i="4"/>
  <c r="BL238" i="4"/>
  <c r="BN238" i="4"/>
  <c r="BP238" i="4"/>
  <c r="BR238" i="4"/>
  <c r="BT238" i="4"/>
  <c r="BV238" i="4"/>
  <c r="BX238" i="4"/>
  <c r="BZ238" i="4"/>
  <c r="CB238" i="4"/>
  <c r="CD238" i="4"/>
  <c r="CF238" i="4"/>
  <c r="CH238" i="4"/>
  <c r="CJ238" i="4"/>
  <c r="CL238" i="4"/>
  <c r="CN238" i="4"/>
  <c r="CP238" i="4"/>
  <c r="CR238" i="4"/>
  <c r="CT238" i="4"/>
  <c r="CV238" i="4"/>
  <c r="CX238" i="4"/>
  <c r="DA238" i="4"/>
  <c r="DF238" i="4"/>
  <c r="DN238" i="4"/>
  <c r="BJ240" i="4"/>
  <c r="BK238" i="4"/>
  <c r="BM238" i="4"/>
  <c r="BO238" i="4"/>
  <c r="BQ238" i="4"/>
  <c r="BS238" i="4"/>
  <c r="BU238" i="4"/>
  <c r="BW238" i="4"/>
  <c r="BY238" i="4"/>
  <c r="CA238" i="4"/>
  <c r="CC238" i="4"/>
  <c r="CE238" i="4"/>
  <c r="CG238" i="4"/>
  <c r="CI238" i="4"/>
  <c r="CK238" i="4"/>
  <c r="CM238" i="4"/>
  <c r="CO238" i="4"/>
  <c r="CQ238" i="4"/>
  <c r="CS238" i="4"/>
  <c r="CU238" i="4"/>
  <c r="CW238" i="4"/>
  <c r="CY238" i="4"/>
  <c r="DE238" i="4"/>
  <c r="DI238" i="4"/>
  <c r="BL230" i="4"/>
  <c r="BN230" i="4"/>
  <c r="BP230" i="4"/>
  <c r="BR230" i="4"/>
  <c r="BT230" i="4"/>
  <c r="BV230" i="4"/>
  <c r="BX230" i="4"/>
  <c r="BZ230" i="4"/>
  <c r="CB230" i="4"/>
  <c r="CD230" i="4"/>
  <c r="CF230" i="4"/>
  <c r="CH230" i="4"/>
  <c r="CJ230" i="4"/>
  <c r="CL230" i="4"/>
  <c r="CN230" i="4"/>
  <c r="CP230" i="4"/>
  <c r="CR230" i="4"/>
  <c r="CT230" i="4"/>
  <c r="CV230" i="4"/>
  <c r="CX230" i="4"/>
  <c r="DA230" i="4"/>
  <c r="DF230" i="4"/>
  <c r="DN230" i="4"/>
  <c r="BJ232" i="4"/>
  <c r="BK230" i="4"/>
  <c r="BM230" i="4"/>
  <c r="BO230" i="4"/>
  <c r="BQ230" i="4"/>
  <c r="BS230" i="4"/>
  <c r="BU230" i="4"/>
  <c r="BW230" i="4"/>
  <c r="BY230" i="4"/>
  <c r="CA230" i="4"/>
  <c r="CC230" i="4"/>
  <c r="CE230" i="4"/>
  <c r="CG230" i="4"/>
  <c r="CI230" i="4"/>
  <c r="CK230" i="4"/>
  <c r="CM230" i="4"/>
  <c r="CO230" i="4"/>
  <c r="CQ230" i="4"/>
  <c r="CS230" i="4"/>
  <c r="CU230" i="4"/>
  <c r="CW230" i="4"/>
  <c r="CY230" i="4"/>
  <c r="DE230" i="4"/>
  <c r="DI230" i="4"/>
  <c r="BK222" i="4"/>
  <c r="BM222" i="4"/>
  <c r="BO222" i="4"/>
  <c r="BQ222" i="4"/>
  <c r="BS222" i="4"/>
  <c r="BU222" i="4"/>
  <c r="BW222" i="4"/>
  <c r="BY222" i="4"/>
  <c r="CA222" i="4"/>
  <c r="CC222" i="4"/>
  <c r="CE222" i="4"/>
  <c r="CG222" i="4"/>
  <c r="CI222" i="4"/>
  <c r="CK222" i="4"/>
  <c r="CM222" i="4"/>
  <c r="CO222" i="4"/>
  <c r="CQ222" i="4"/>
  <c r="CS222" i="4"/>
  <c r="CU222" i="4"/>
  <c r="CW222" i="4"/>
  <c r="CY222" i="4"/>
  <c r="DE222" i="4"/>
  <c r="DI222" i="4"/>
  <c r="BL222" i="4"/>
  <c r="BN222" i="4"/>
  <c r="BP222" i="4"/>
  <c r="BR222" i="4"/>
  <c r="BT222" i="4"/>
  <c r="BV222" i="4"/>
  <c r="BX222" i="4"/>
  <c r="BZ222" i="4"/>
  <c r="CB222" i="4"/>
  <c r="CD222" i="4"/>
  <c r="CF222" i="4"/>
  <c r="CH222" i="4"/>
  <c r="CJ222" i="4"/>
  <c r="CL222" i="4"/>
  <c r="CN222" i="4"/>
  <c r="CP222" i="4"/>
  <c r="CR222" i="4"/>
  <c r="CT222" i="4"/>
  <c r="CV222" i="4"/>
  <c r="CX222" i="4"/>
  <c r="DA222" i="4"/>
  <c r="DF222" i="4"/>
  <c r="DN222" i="4"/>
  <c r="BJ224" i="4"/>
  <c r="BK214" i="4"/>
  <c r="BM214" i="4"/>
  <c r="BO214" i="4"/>
  <c r="BQ214" i="4"/>
  <c r="BS214" i="4"/>
  <c r="BU214" i="4"/>
  <c r="BW214" i="4"/>
  <c r="BY214" i="4"/>
  <c r="CA214" i="4"/>
  <c r="CC214" i="4"/>
  <c r="CE214" i="4"/>
  <c r="CG214" i="4"/>
  <c r="CI214" i="4"/>
  <c r="CK214" i="4"/>
  <c r="CM214" i="4"/>
  <c r="CO214" i="4"/>
  <c r="CQ214" i="4"/>
  <c r="CS214" i="4"/>
  <c r="CU214" i="4"/>
  <c r="CW214" i="4"/>
  <c r="CY214" i="4"/>
  <c r="DE214" i="4"/>
  <c r="DI214" i="4"/>
  <c r="BL214" i="4"/>
  <c r="BN214" i="4"/>
  <c r="BP214" i="4"/>
  <c r="BR214" i="4"/>
  <c r="BT214" i="4"/>
  <c r="BV214" i="4"/>
  <c r="BX214" i="4"/>
  <c r="BZ214" i="4"/>
  <c r="CB214" i="4"/>
  <c r="CD214" i="4"/>
  <c r="CF214" i="4"/>
  <c r="CH214" i="4"/>
  <c r="CJ214" i="4"/>
  <c r="CL214" i="4"/>
  <c r="CN214" i="4"/>
  <c r="CP214" i="4"/>
  <c r="CR214" i="4"/>
  <c r="CT214" i="4"/>
  <c r="CV214" i="4"/>
  <c r="CX214" i="4"/>
  <c r="DA214" i="4"/>
  <c r="DF214" i="4"/>
  <c r="DN214" i="4"/>
  <c r="BJ216" i="4"/>
  <c r="BK206" i="4"/>
  <c r="BM206" i="4"/>
  <c r="BO206" i="4"/>
  <c r="BQ206" i="4"/>
  <c r="BS206" i="4"/>
  <c r="BU206" i="4"/>
  <c r="BW206" i="4"/>
  <c r="BY206" i="4"/>
  <c r="CA206" i="4"/>
  <c r="CC206" i="4"/>
  <c r="CE206" i="4"/>
  <c r="CG206" i="4"/>
  <c r="CI206" i="4"/>
  <c r="CK206" i="4"/>
  <c r="CM206" i="4"/>
  <c r="CO206" i="4"/>
  <c r="CQ206" i="4"/>
  <c r="CS206" i="4"/>
  <c r="CU206" i="4"/>
  <c r="CW206" i="4"/>
  <c r="CY206" i="4"/>
  <c r="DE206" i="4"/>
  <c r="DI206" i="4"/>
  <c r="BL206" i="4"/>
  <c r="BN206" i="4"/>
  <c r="BP206" i="4"/>
  <c r="BR206" i="4"/>
  <c r="BT206" i="4"/>
  <c r="BV206" i="4"/>
  <c r="BX206" i="4"/>
  <c r="BZ206" i="4"/>
  <c r="CB206" i="4"/>
  <c r="CD206" i="4"/>
  <c r="CF206" i="4"/>
  <c r="CH206" i="4"/>
  <c r="CJ206" i="4"/>
  <c r="CL206" i="4"/>
  <c r="CN206" i="4"/>
  <c r="CP206" i="4"/>
  <c r="CR206" i="4"/>
  <c r="CT206" i="4"/>
  <c r="CV206" i="4"/>
  <c r="CX206" i="4"/>
  <c r="DA206" i="4"/>
  <c r="DF206" i="4"/>
  <c r="DN206" i="4"/>
  <c r="BJ208" i="4"/>
  <c r="BK198" i="4"/>
  <c r="BM198" i="4"/>
  <c r="BO198" i="4"/>
  <c r="BQ198" i="4"/>
  <c r="BS198" i="4"/>
  <c r="BU198" i="4"/>
  <c r="BW198" i="4"/>
  <c r="BY198" i="4"/>
  <c r="CA198" i="4"/>
  <c r="CC198" i="4"/>
  <c r="CE198" i="4"/>
  <c r="CG198" i="4"/>
  <c r="CI198" i="4"/>
  <c r="CK198" i="4"/>
  <c r="CM198" i="4"/>
  <c r="CO198" i="4"/>
  <c r="CQ198" i="4"/>
  <c r="CS198" i="4"/>
  <c r="CU198" i="4"/>
  <c r="CW198" i="4"/>
  <c r="CY198" i="4"/>
  <c r="DE198" i="4"/>
  <c r="DI198" i="4"/>
  <c r="BL198" i="4"/>
  <c r="BN198" i="4"/>
  <c r="BP198" i="4"/>
  <c r="BR198" i="4"/>
  <c r="BT198" i="4"/>
  <c r="BV198" i="4"/>
  <c r="BX198" i="4"/>
  <c r="BZ198" i="4"/>
  <c r="CB198" i="4"/>
  <c r="CD198" i="4"/>
  <c r="CF198" i="4"/>
  <c r="CH198" i="4"/>
  <c r="CJ198" i="4"/>
  <c r="CL198" i="4"/>
  <c r="CN198" i="4"/>
  <c r="CP198" i="4"/>
  <c r="CR198" i="4"/>
  <c r="CT198" i="4"/>
  <c r="CV198" i="4"/>
  <c r="CX198" i="4"/>
  <c r="DA198" i="4"/>
  <c r="DF198" i="4"/>
  <c r="DN198" i="4"/>
  <c r="BJ200" i="4"/>
  <c r="BK190" i="4"/>
  <c r="BM190" i="4"/>
  <c r="BO190" i="4"/>
  <c r="BQ190" i="4"/>
  <c r="BS190" i="4"/>
  <c r="BU190" i="4"/>
  <c r="BW190" i="4"/>
  <c r="BY190" i="4"/>
  <c r="CA190" i="4"/>
  <c r="CC190" i="4"/>
  <c r="CE190" i="4"/>
  <c r="CG190" i="4"/>
  <c r="CI190" i="4"/>
  <c r="CK190" i="4"/>
  <c r="CM190" i="4"/>
  <c r="CO190" i="4"/>
  <c r="CQ190" i="4"/>
  <c r="CS190" i="4"/>
  <c r="CU190" i="4"/>
  <c r="CW190" i="4"/>
  <c r="CY190" i="4"/>
  <c r="DE190" i="4"/>
  <c r="DI190" i="4"/>
  <c r="BL190" i="4"/>
  <c r="BN190" i="4"/>
  <c r="BP190" i="4"/>
  <c r="BR190" i="4"/>
  <c r="BT190" i="4"/>
  <c r="BV190" i="4"/>
  <c r="BX190" i="4"/>
  <c r="BZ190" i="4"/>
  <c r="CB190" i="4"/>
  <c r="CD190" i="4"/>
  <c r="CF190" i="4"/>
  <c r="CH190" i="4"/>
  <c r="CJ190" i="4"/>
  <c r="CL190" i="4"/>
  <c r="CN190" i="4"/>
  <c r="CP190" i="4"/>
  <c r="CR190" i="4"/>
  <c r="CT190" i="4"/>
  <c r="CV190" i="4"/>
  <c r="CX190" i="4"/>
  <c r="DA190" i="4"/>
  <c r="DF190" i="4"/>
  <c r="DN190" i="4"/>
  <c r="BJ192" i="4"/>
  <c r="BK182" i="4"/>
  <c r="BM182" i="4"/>
  <c r="BO182" i="4"/>
  <c r="BQ182" i="4"/>
  <c r="BS182" i="4"/>
  <c r="BU182" i="4"/>
  <c r="BW182" i="4"/>
  <c r="BY182" i="4"/>
  <c r="CA182" i="4"/>
  <c r="CC182" i="4"/>
  <c r="CE182" i="4"/>
  <c r="CG182" i="4"/>
  <c r="CI182" i="4"/>
  <c r="CK182" i="4"/>
  <c r="CM182" i="4"/>
  <c r="CO182" i="4"/>
  <c r="CQ182" i="4"/>
  <c r="CS182" i="4"/>
  <c r="CU182" i="4"/>
  <c r="CW182" i="4"/>
  <c r="CY182" i="4"/>
  <c r="DE182" i="4"/>
  <c r="DI182" i="4"/>
  <c r="BL182" i="4"/>
  <c r="BN182" i="4"/>
  <c r="BP182" i="4"/>
  <c r="BR182" i="4"/>
  <c r="BT182" i="4"/>
  <c r="BV182" i="4"/>
  <c r="BX182" i="4"/>
  <c r="BZ182" i="4"/>
  <c r="CB182" i="4"/>
  <c r="CD182" i="4"/>
  <c r="CF182" i="4"/>
  <c r="CH182" i="4"/>
  <c r="CJ182" i="4"/>
  <c r="CL182" i="4"/>
  <c r="CN182" i="4"/>
  <c r="CP182" i="4"/>
  <c r="CR182" i="4"/>
  <c r="CT182" i="4"/>
  <c r="CV182" i="4"/>
  <c r="CX182" i="4"/>
  <c r="DA182" i="4"/>
  <c r="DF182" i="4"/>
  <c r="DN182" i="4"/>
  <c r="BJ184" i="4"/>
  <c r="BK174" i="4"/>
  <c r="BM174" i="4"/>
  <c r="BO174" i="4"/>
  <c r="BQ174" i="4"/>
  <c r="BS174" i="4"/>
  <c r="BU174" i="4"/>
  <c r="BW174" i="4"/>
  <c r="BY174" i="4"/>
  <c r="CA174" i="4"/>
  <c r="CC174" i="4"/>
  <c r="CE174" i="4"/>
  <c r="CG174" i="4"/>
  <c r="CI174" i="4"/>
  <c r="CK174" i="4"/>
  <c r="CM174" i="4"/>
  <c r="CO174" i="4"/>
  <c r="CQ174" i="4"/>
  <c r="CS174" i="4"/>
  <c r="CU174" i="4"/>
  <c r="CW174" i="4"/>
  <c r="CY174" i="4"/>
  <c r="DE174" i="4"/>
  <c r="DI174" i="4"/>
  <c r="BL174" i="4"/>
  <c r="BN174" i="4"/>
  <c r="BP174" i="4"/>
  <c r="BR174" i="4"/>
  <c r="BT174" i="4"/>
  <c r="BV174" i="4"/>
  <c r="BX174" i="4"/>
  <c r="BZ174" i="4"/>
  <c r="CB174" i="4"/>
  <c r="CD174" i="4"/>
  <c r="CF174" i="4"/>
  <c r="CH174" i="4"/>
  <c r="CJ174" i="4"/>
  <c r="CL174" i="4"/>
  <c r="CN174" i="4"/>
  <c r="CP174" i="4"/>
  <c r="CR174" i="4"/>
  <c r="CT174" i="4"/>
  <c r="CV174" i="4"/>
  <c r="CX174" i="4"/>
  <c r="DA174" i="4"/>
  <c r="DF174" i="4"/>
  <c r="DN174" i="4"/>
  <c r="BJ176" i="4"/>
  <c r="BL166" i="4"/>
  <c r="BN166" i="4"/>
  <c r="BP166" i="4"/>
  <c r="BR166" i="4"/>
  <c r="BT166" i="4"/>
  <c r="BV166" i="4"/>
  <c r="BX166" i="4"/>
  <c r="BZ166" i="4"/>
  <c r="CB166" i="4"/>
  <c r="CD166" i="4"/>
  <c r="CF166" i="4"/>
  <c r="CH166" i="4"/>
  <c r="CJ166" i="4"/>
  <c r="CL166" i="4"/>
  <c r="CN166" i="4"/>
  <c r="CP166" i="4"/>
  <c r="CR166" i="4"/>
  <c r="CT166" i="4"/>
  <c r="CV166" i="4"/>
  <c r="CX166" i="4"/>
  <c r="DA166" i="4"/>
  <c r="DF166" i="4"/>
  <c r="DN166" i="4"/>
  <c r="BK166" i="4"/>
  <c r="BO166" i="4"/>
  <c r="BS166" i="4"/>
  <c r="BW166" i="4"/>
  <c r="CA166" i="4"/>
  <c r="CE166" i="4"/>
  <c r="CI166" i="4"/>
  <c r="CM166" i="4"/>
  <c r="CQ166" i="4"/>
  <c r="CU166" i="4"/>
  <c r="CY166" i="4"/>
  <c r="DI166" i="4"/>
  <c r="BM166" i="4"/>
  <c r="BQ166" i="4"/>
  <c r="BU166" i="4"/>
  <c r="BY166" i="4"/>
  <c r="CC166" i="4"/>
  <c r="CG166" i="4"/>
  <c r="CK166" i="4"/>
  <c r="CO166" i="4"/>
  <c r="CS166" i="4"/>
  <c r="CW166" i="4"/>
  <c r="DE166" i="4"/>
  <c r="BJ168" i="4"/>
  <c r="BK158" i="4"/>
  <c r="BM158" i="4"/>
  <c r="BO158" i="4"/>
  <c r="BQ158" i="4"/>
  <c r="BS158" i="4"/>
  <c r="BU158" i="4"/>
  <c r="BW158" i="4"/>
  <c r="BY158" i="4"/>
  <c r="CA158" i="4"/>
  <c r="CC158" i="4"/>
  <c r="CE158" i="4"/>
  <c r="CG158" i="4"/>
  <c r="CI158" i="4"/>
  <c r="CK158" i="4"/>
  <c r="CM158" i="4"/>
  <c r="CO158" i="4"/>
  <c r="CQ158" i="4"/>
  <c r="CS158" i="4"/>
  <c r="CU158" i="4"/>
  <c r="CW158" i="4"/>
  <c r="CY158" i="4"/>
  <c r="DE158" i="4"/>
  <c r="DI158" i="4"/>
  <c r="BL158" i="4"/>
  <c r="BN158" i="4"/>
  <c r="BP158" i="4"/>
  <c r="BR158" i="4"/>
  <c r="BT158" i="4"/>
  <c r="BV158" i="4"/>
  <c r="BX158" i="4"/>
  <c r="BZ158" i="4"/>
  <c r="CB158" i="4"/>
  <c r="CD158" i="4"/>
  <c r="CF158" i="4"/>
  <c r="CH158" i="4"/>
  <c r="CJ158" i="4"/>
  <c r="CL158" i="4"/>
  <c r="CN158" i="4"/>
  <c r="CP158" i="4"/>
  <c r="CR158" i="4"/>
  <c r="CT158" i="4"/>
  <c r="CV158" i="4"/>
  <c r="CX158" i="4"/>
  <c r="DA158" i="4"/>
  <c r="DF158" i="4"/>
  <c r="DN158" i="4"/>
  <c r="BJ160" i="4"/>
  <c r="BK150" i="4"/>
  <c r="BM150" i="4"/>
  <c r="BO150" i="4"/>
  <c r="BQ150" i="4"/>
  <c r="BS150" i="4"/>
  <c r="BU150" i="4"/>
  <c r="BW150" i="4"/>
  <c r="BY150" i="4"/>
  <c r="CA150" i="4"/>
  <c r="CC150" i="4"/>
  <c r="CE150" i="4"/>
  <c r="CG150" i="4"/>
  <c r="CI150" i="4"/>
  <c r="CK150" i="4"/>
  <c r="CM150" i="4"/>
  <c r="CO150" i="4"/>
  <c r="CQ150" i="4"/>
  <c r="CS150" i="4"/>
  <c r="CU150" i="4"/>
  <c r="CW150" i="4"/>
  <c r="CY150" i="4"/>
  <c r="DE150" i="4"/>
  <c r="DI150" i="4"/>
  <c r="BL150" i="4"/>
  <c r="BN150" i="4"/>
  <c r="BP150" i="4"/>
  <c r="BR150" i="4"/>
  <c r="BT150" i="4"/>
  <c r="BV150" i="4"/>
  <c r="BX150" i="4"/>
  <c r="BZ150" i="4"/>
  <c r="CB150" i="4"/>
  <c r="CD150" i="4"/>
  <c r="CF150" i="4"/>
  <c r="CH150" i="4"/>
  <c r="CJ150" i="4"/>
  <c r="CL150" i="4"/>
  <c r="CN150" i="4"/>
  <c r="CP150" i="4"/>
  <c r="CR150" i="4"/>
  <c r="CT150" i="4"/>
  <c r="CV150" i="4"/>
  <c r="CX150" i="4"/>
  <c r="DA150" i="4"/>
  <c r="DF150" i="4"/>
  <c r="DN150" i="4"/>
  <c r="BJ152" i="4"/>
  <c r="BK142" i="4"/>
  <c r="BM142" i="4"/>
  <c r="BO142" i="4"/>
  <c r="BQ142" i="4"/>
  <c r="BS142" i="4"/>
  <c r="BU142" i="4"/>
  <c r="BW142" i="4"/>
  <c r="BY142" i="4"/>
  <c r="CA142" i="4"/>
  <c r="CC142" i="4"/>
  <c r="CE142" i="4"/>
  <c r="CG142" i="4"/>
  <c r="CI142" i="4"/>
  <c r="CK142" i="4"/>
  <c r="CM142" i="4"/>
  <c r="CO142" i="4"/>
  <c r="CQ142" i="4"/>
  <c r="CS142" i="4"/>
  <c r="CU142" i="4"/>
  <c r="CW142" i="4"/>
  <c r="CY142" i="4"/>
  <c r="DE142" i="4"/>
  <c r="DI142" i="4"/>
  <c r="BL142" i="4"/>
  <c r="BN142" i="4"/>
  <c r="BP142" i="4"/>
  <c r="BR142" i="4"/>
  <c r="BT142" i="4"/>
  <c r="BV142" i="4"/>
  <c r="BX142" i="4"/>
  <c r="BZ142" i="4"/>
  <c r="CB142" i="4"/>
  <c r="CD142" i="4"/>
  <c r="CF142" i="4"/>
  <c r="CH142" i="4"/>
  <c r="CJ142" i="4"/>
  <c r="CL142" i="4"/>
  <c r="CN142" i="4"/>
  <c r="CP142" i="4"/>
  <c r="CR142" i="4"/>
  <c r="CT142" i="4"/>
  <c r="CV142" i="4"/>
  <c r="CX142" i="4"/>
  <c r="DA142" i="4"/>
  <c r="DF142" i="4"/>
  <c r="DN142" i="4"/>
  <c r="BJ144" i="4"/>
  <c r="BK134" i="4"/>
  <c r="BM134" i="4"/>
  <c r="BO134" i="4"/>
  <c r="BQ134" i="4"/>
  <c r="BS134" i="4"/>
  <c r="BU134" i="4"/>
  <c r="BW134" i="4"/>
  <c r="BY134" i="4"/>
  <c r="CA134" i="4"/>
  <c r="CC134" i="4"/>
  <c r="CE134" i="4"/>
  <c r="CG134" i="4"/>
  <c r="CI134" i="4"/>
  <c r="CK134" i="4"/>
  <c r="CM134" i="4"/>
  <c r="CO134" i="4"/>
  <c r="CQ134" i="4"/>
  <c r="CS134" i="4"/>
  <c r="CU134" i="4"/>
  <c r="CW134" i="4"/>
  <c r="CY134" i="4"/>
  <c r="DE134" i="4"/>
  <c r="DI134" i="4"/>
  <c r="BL134" i="4"/>
  <c r="BN134" i="4"/>
  <c r="BP134" i="4"/>
  <c r="BR134" i="4"/>
  <c r="BT134" i="4"/>
  <c r="BV134" i="4"/>
  <c r="BX134" i="4"/>
  <c r="BZ134" i="4"/>
  <c r="CB134" i="4"/>
  <c r="CD134" i="4"/>
  <c r="CF134" i="4"/>
  <c r="CH134" i="4"/>
  <c r="CJ134" i="4"/>
  <c r="CL134" i="4"/>
  <c r="CN134" i="4"/>
  <c r="CP134" i="4"/>
  <c r="CR134" i="4"/>
  <c r="CT134" i="4"/>
  <c r="CV134" i="4"/>
  <c r="CX134" i="4"/>
  <c r="DA134" i="4"/>
  <c r="DF134" i="4"/>
  <c r="DN134" i="4"/>
  <c r="BJ136" i="4"/>
  <c r="BK126" i="4"/>
  <c r="BM126" i="4"/>
  <c r="BO126" i="4"/>
  <c r="BQ126" i="4"/>
  <c r="BS126" i="4"/>
  <c r="BU126" i="4"/>
  <c r="BW126" i="4"/>
  <c r="BY126" i="4"/>
  <c r="CA126" i="4"/>
  <c r="CC126" i="4"/>
  <c r="CE126" i="4"/>
  <c r="CG126" i="4"/>
  <c r="CI126" i="4"/>
  <c r="CK126" i="4"/>
  <c r="CM126" i="4"/>
  <c r="CO126" i="4"/>
  <c r="CQ126" i="4"/>
  <c r="CS126" i="4"/>
  <c r="CU126" i="4"/>
  <c r="CW126" i="4"/>
  <c r="CY126" i="4"/>
  <c r="DE126" i="4"/>
  <c r="DI126" i="4"/>
  <c r="BL126" i="4"/>
  <c r="BN126" i="4"/>
  <c r="BP126" i="4"/>
  <c r="BR126" i="4"/>
  <c r="BT126" i="4"/>
  <c r="BV126" i="4"/>
  <c r="BX126" i="4"/>
  <c r="BZ126" i="4"/>
  <c r="CB126" i="4"/>
  <c r="CD126" i="4"/>
  <c r="CF126" i="4"/>
  <c r="CH126" i="4"/>
  <c r="CJ126" i="4"/>
  <c r="CL126" i="4"/>
  <c r="CN126" i="4"/>
  <c r="CP126" i="4"/>
  <c r="CR126" i="4"/>
  <c r="CT126" i="4"/>
  <c r="CV126" i="4"/>
  <c r="CX126" i="4"/>
  <c r="DA126" i="4"/>
  <c r="DF126" i="4"/>
  <c r="DN126" i="4"/>
  <c r="BJ128" i="4"/>
  <c r="BK118" i="4"/>
  <c r="BM118" i="4"/>
  <c r="BO118" i="4"/>
  <c r="BQ118" i="4"/>
  <c r="BS118" i="4"/>
  <c r="BU118" i="4"/>
  <c r="BW118" i="4"/>
  <c r="BY118" i="4"/>
  <c r="CA118" i="4"/>
  <c r="CC118" i="4"/>
  <c r="CE118" i="4"/>
  <c r="CG118" i="4"/>
  <c r="CI118" i="4"/>
  <c r="CK118" i="4"/>
  <c r="CM118" i="4"/>
  <c r="CO118" i="4"/>
  <c r="CQ118" i="4"/>
  <c r="CS118" i="4"/>
  <c r="CU118" i="4"/>
  <c r="CW118" i="4"/>
  <c r="CY118" i="4"/>
  <c r="DE118" i="4"/>
  <c r="DI118" i="4"/>
  <c r="BL118" i="4"/>
  <c r="BN118" i="4"/>
  <c r="BP118" i="4"/>
  <c r="BR118" i="4"/>
  <c r="BT118" i="4"/>
  <c r="BV118" i="4"/>
  <c r="BX118" i="4"/>
  <c r="BZ118" i="4"/>
  <c r="CB118" i="4"/>
  <c r="CD118" i="4"/>
  <c r="CF118" i="4"/>
  <c r="CH118" i="4"/>
  <c r="CJ118" i="4"/>
  <c r="CL118" i="4"/>
  <c r="CN118" i="4"/>
  <c r="CP118" i="4"/>
  <c r="CR118" i="4"/>
  <c r="CT118" i="4"/>
  <c r="CV118" i="4"/>
  <c r="CX118" i="4"/>
  <c r="DA118" i="4"/>
  <c r="DF118" i="4"/>
  <c r="DN118" i="4"/>
  <c r="BJ120" i="4"/>
  <c r="BL110" i="4"/>
  <c r="BN110" i="4"/>
  <c r="BP110" i="4"/>
  <c r="BR110" i="4"/>
  <c r="BT110" i="4"/>
  <c r="BV110" i="4"/>
  <c r="BX110" i="4"/>
  <c r="BZ110" i="4"/>
  <c r="CB110" i="4"/>
  <c r="CD110" i="4"/>
  <c r="CF110" i="4"/>
  <c r="CH110" i="4"/>
  <c r="CJ110" i="4"/>
  <c r="CL110" i="4"/>
  <c r="CN110" i="4"/>
  <c r="CP110" i="4"/>
  <c r="CR110" i="4"/>
  <c r="CT110" i="4"/>
  <c r="CV110" i="4"/>
  <c r="CX110" i="4"/>
  <c r="DA110" i="4"/>
  <c r="DF110" i="4"/>
  <c r="DN110" i="4"/>
  <c r="BK110" i="4"/>
  <c r="BM110" i="4"/>
  <c r="BO110" i="4"/>
  <c r="BQ110" i="4"/>
  <c r="BS110" i="4"/>
  <c r="BU110" i="4"/>
  <c r="BW110" i="4"/>
  <c r="BY110" i="4"/>
  <c r="CA110" i="4"/>
  <c r="CC110" i="4"/>
  <c r="CE110" i="4"/>
  <c r="CG110" i="4"/>
  <c r="CI110" i="4"/>
  <c r="CK110" i="4"/>
  <c r="CM110" i="4"/>
  <c r="CO110" i="4"/>
  <c r="CQ110" i="4"/>
  <c r="CS110" i="4"/>
  <c r="CU110" i="4"/>
  <c r="CW110" i="4"/>
  <c r="CY110" i="4"/>
  <c r="DE110" i="4"/>
  <c r="DI110" i="4"/>
  <c r="BJ112" i="4"/>
  <c r="BL102" i="4"/>
  <c r="BN102" i="4"/>
  <c r="BP102" i="4"/>
  <c r="BR102" i="4"/>
  <c r="BT102" i="4"/>
  <c r="BV102" i="4"/>
  <c r="BX102" i="4"/>
  <c r="BZ102" i="4"/>
  <c r="CB102" i="4"/>
  <c r="CD102" i="4"/>
  <c r="CF102" i="4"/>
  <c r="CH102" i="4"/>
  <c r="CJ102" i="4"/>
  <c r="CL102" i="4"/>
  <c r="CN102" i="4"/>
  <c r="CP102" i="4"/>
  <c r="CR102" i="4"/>
  <c r="CT102" i="4"/>
  <c r="CV102" i="4"/>
  <c r="CX102" i="4"/>
  <c r="DA102" i="4"/>
  <c r="DF102" i="4"/>
  <c r="DN102" i="4"/>
  <c r="BK102" i="4"/>
  <c r="BM102" i="4"/>
  <c r="BO102" i="4"/>
  <c r="BQ102" i="4"/>
  <c r="BS102" i="4"/>
  <c r="BU102" i="4"/>
  <c r="BW102" i="4"/>
  <c r="BY102" i="4"/>
  <c r="CA102" i="4"/>
  <c r="CC102" i="4"/>
  <c r="CE102" i="4"/>
  <c r="CG102" i="4"/>
  <c r="CI102" i="4"/>
  <c r="CK102" i="4"/>
  <c r="CM102" i="4"/>
  <c r="CO102" i="4"/>
  <c r="CQ102" i="4"/>
  <c r="CS102" i="4"/>
  <c r="CU102" i="4"/>
  <c r="CW102" i="4"/>
  <c r="CY102" i="4"/>
  <c r="DE102" i="4"/>
  <c r="DI102" i="4"/>
  <c r="BJ104" i="4"/>
  <c r="BL94" i="4"/>
  <c r="BN94" i="4"/>
  <c r="BP94" i="4"/>
  <c r="BR94" i="4"/>
  <c r="BT94" i="4"/>
  <c r="BV94" i="4"/>
  <c r="BX94" i="4"/>
  <c r="BZ94" i="4"/>
  <c r="CB94" i="4"/>
  <c r="CD94" i="4"/>
  <c r="CF94" i="4"/>
  <c r="CH94" i="4"/>
  <c r="CJ94" i="4"/>
  <c r="CL94" i="4"/>
  <c r="CN94" i="4"/>
  <c r="CP94" i="4"/>
  <c r="CR94" i="4"/>
  <c r="CT94" i="4"/>
  <c r="CV94" i="4"/>
  <c r="CX94" i="4"/>
  <c r="DA94" i="4"/>
  <c r="DF94" i="4"/>
  <c r="DN94" i="4"/>
  <c r="BK94" i="4"/>
  <c r="BM94" i="4"/>
  <c r="BO94" i="4"/>
  <c r="BQ94" i="4"/>
  <c r="BS94" i="4"/>
  <c r="BU94" i="4"/>
  <c r="BW94" i="4"/>
  <c r="BY94" i="4"/>
  <c r="CA94" i="4"/>
  <c r="CC94" i="4"/>
  <c r="CE94" i="4"/>
  <c r="CG94" i="4"/>
  <c r="CI94" i="4"/>
  <c r="CK94" i="4"/>
  <c r="CM94" i="4"/>
  <c r="CO94" i="4"/>
  <c r="CQ94" i="4"/>
  <c r="CS94" i="4"/>
  <c r="CU94" i="4"/>
  <c r="CW94" i="4"/>
  <c r="CY94" i="4"/>
  <c r="DE94" i="4"/>
  <c r="DI94" i="4"/>
  <c r="BJ96" i="4"/>
  <c r="BL86" i="4"/>
  <c r="BN86" i="4"/>
  <c r="BP86" i="4"/>
  <c r="BR86" i="4"/>
  <c r="BT86" i="4"/>
  <c r="BV86" i="4"/>
  <c r="BX86" i="4"/>
  <c r="BZ86" i="4"/>
  <c r="CB86" i="4"/>
  <c r="CD86" i="4"/>
  <c r="CF86" i="4"/>
  <c r="CH86" i="4"/>
  <c r="CJ86" i="4"/>
  <c r="CL86" i="4"/>
  <c r="CN86" i="4"/>
  <c r="CP86" i="4"/>
  <c r="CR86" i="4"/>
  <c r="CT86" i="4"/>
  <c r="CV86" i="4"/>
  <c r="CX86" i="4"/>
  <c r="DA86" i="4"/>
  <c r="DF86" i="4"/>
  <c r="DN86" i="4"/>
  <c r="BK86" i="4"/>
  <c r="BM86" i="4"/>
  <c r="BO86" i="4"/>
  <c r="BQ86" i="4"/>
  <c r="BS86" i="4"/>
  <c r="BU86" i="4"/>
  <c r="BW86" i="4"/>
  <c r="BY86" i="4"/>
  <c r="CA86" i="4"/>
  <c r="CC86" i="4"/>
  <c r="CE86" i="4"/>
  <c r="CG86" i="4"/>
  <c r="CI86" i="4"/>
  <c r="CK86" i="4"/>
  <c r="CM86" i="4"/>
  <c r="CO86" i="4"/>
  <c r="CQ86" i="4"/>
  <c r="CS86" i="4"/>
  <c r="CU86" i="4"/>
  <c r="CW86" i="4"/>
  <c r="CY86" i="4"/>
  <c r="DE86" i="4"/>
  <c r="DI86" i="4"/>
  <c r="BJ88" i="4"/>
  <c r="BL78" i="4"/>
  <c r="BN78" i="4"/>
  <c r="BP78" i="4"/>
  <c r="BR78" i="4"/>
  <c r="BT78" i="4"/>
  <c r="BV78" i="4"/>
  <c r="BX78" i="4"/>
  <c r="BZ78" i="4"/>
  <c r="CB78" i="4"/>
  <c r="CD78" i="4"/>
  <c r="CF78" i="4"/>
  <c r="CH78" i="4"/>
  <c r="CJ78" i="4"/>
  <c r="CL78" i="4"/>
  <c r="CN78" i="4"/>
  <c r="CP78" i="4"/>
  <c r="CR78" i="4"/>
  <c r="CT78" i="4"/>
  <c r="CV78" i="4"/>
  <c r="CX78" i="4"/>
  <c r="DA78" i="4"/>
  <c r="DF78" i="4"/>
  <c r="DN78" i="4"/>
  <c r="BK78" i="4"/>
  <c r="BM78" i="4"/>
  <c r="BO78" i="4"/>
  <c r="BQ78" i="4"/>
  <c r="BS78" i="4"/>
  <c r="BU78" i="4"/>
  <c r="BW78" i="4"/>
  <c r="BY78" i="4"/>
  <c r="CA78" i="4"/>
  <c r="CC78" i="4"/>
  <c r="CE78" i="4"/>
  <c r="CG78" i="4"/>
  <c r="CI78" i="4"/>
  <c r="CK78" i="4"/>
  <c r="CM78" i="4"/>
  <c r="CO78" i="4"/>
  <c r="CQ78" i="4"/>
  <c r="CS78" i="4"/>
  <c r="CU78" i="4"/>
  <c r="CW78" i="4"/>
  <c r="CY78" i="4"/>
  <c r="DE78" i="4"/>
  <c r="DI78" i="4"/>
  <c r="BJ80" i="4"/>
  <c r="BL70" i="4"/>
  <c r="BN70" i="4"/>
  <c r="BP70" i="4"/>
  <c r="BR70" i="4"/>
  <c r="BT70" i="4"/>
  <c r="BV70" i="4"/>
  <c r="BX70" i="4"/>
  <c r="BZ70" i="4"/>
  <c r="CB70" i="4"/>
  <c r="CD70" i="4"/>
  <c r="CF70" i="4"/>
  <c r="CH70" i="4"/>
  <c r="CJ70" i="4"/>
  <c r="CL70" i="4"/>
  <c r="CN70" i="4"/>
  <c r="CP70" i="4"/>
  <c r="CR70" i="4"/>
  <c r="CT70" i="4"/>
  <c r="CV70" i="4"/>
  <c r="CX70" i="4"/>
  <c r="DA70" i="4"/>
  <c r="DF70" i="4"/>
  <c r="DN70" i="4"/>
  <c r="BK70" i="4"/>
  <c r="BM70" i="4"/>
  <c r="BO70" i="4"/>
  <c r="BQ70" i="4"/>
  <c r="BS70" i="4"/>
  <c r="BU70" i="4"/>
  <c r="BW70" i="4"/>
  <c r="BY70" i="4"/>
  <c r="CA70" i="4"/>
  <c r="CC70" i="4"/>
  <c r="CE70" i="4"/>
  <c r="CG70" i="4"/>
  <c r="CI70" i="4"/>
  <c r="CK70" i="4"/>
  <c r="CM70" i="4"/>
  <c r="CO70" i="4"/>
  <c r="CQ70" i="4"/>
  <c r="CS70" i="4"/>
  <c r="CU70" i="4"/>
  <c r="CW70" i="4"/>
  <c r="CY70" i="4"/>
  <c r="DE70" i="4"/>
  <c r="DI70" i="4"/>
  <c r="BJ72" i="4"/>
  <c r="BL62" i="4"/>
  <c r="BN62" i="4"/>
  <c r="BP62" i="4"/>
  <c r="BR62" i="4"/>
  <c r="BT62" i="4"/>
  <c r="BV62" i="4"/>
  <c r="BX62" i="4"/>
  <c r="BZ62" i="4"/>
  <c r="CB62" i="4"/>
  <c r="CD62" i="4"/>
  <c r="CF62" i="4"/>
  <c r="CH62" i="4"/>
  <c r="CJ62" i="4"/>
  <c r="CL62" i="4"/>
  <c r="CN62" i="4"/>
  <c r="CP62" i="4"/>
  <c r="CR62" i="4"/>
  <c r="CT62" i="4"/>
  <c r="CV62" i="4"/>
  <c r="CX62" i="4"/>
  <c r="DA62" i="4"/>
  <c r="DF62" i="4"/>
  <c r="DN62" i="4"/>
  <c r="BK62" i="4"/>
  <c r="BM62" i="4"/>
  <c r="BO62" i="4"/>
  <c r="BQ62" i="4"/>
  <c r="BS62" i="4"/>
  <c r="BU62" i="4"/>
  <c r="BW62" i="4"/>
  <c r="BY62" i="4"/>
  <c r="CA62" i="4"/>
  <c r="CC62" i="4"/>
  <c r="CE62" i="4"/>
  <c r="CG62" i="4"/>
  <c r="CI62" i="4"/>
  <c r="CK62" i="4"/>
  <c r="CM62" i="4"/>
  <c r="CO62" i="4"/>
  <c r="CQ62" i="4"/>
  <c r="CS62" i="4"/>
  <c r="CU62" i="4"/>
  <c r="CW62" i="4"/>
  <c r="CY62" i="4"/>
  <c r="DE62" i="4"/>
  <c r="DI62" i="4"/>
  <c r="BJ64" i="4"/>
  <c r="BL54" i="4"/>
  <c r="BN54" i="4"/>
  <c r="BP54" i="4"/>
  <c r="BR54" i="4"/>
  <c r="BT54" i="4"/>
  <c r="BV54" i="4"/>
  <c r="BX54" i="4"/>
  <c r="BZ54" i="4"/>
  <c r="CB54" i="4"/>
  <c r="CD54" i="4"/>
  <c r="CF54" i="4"/>
  <c r="CH54" i="4"/>
  <c r="CJ54" i="4"/>
  <c r="CL54" i="4"/>
  <c r="CN54" i="4"/>
  <c r="CP54" i="4"/>
  <c r="CR54" i="4"/>
  <c r="CT54" i="4"/>
  <c r="CV54" i="4"/>
  <c r="CX54" i="4"/>
  <c r="DA54" i="4"/>
  <c r="DF54" i="4"/>
  <c r="DN54" i="4"/>
  <c r="BK54" i="4"/>
  <c r="BM54" i="4"/>
  <c r="BO54" i="4"/>
  <c r="BQ54" i="4"/>
  <c r="BS54" i="4"/>
  <c r="BU54" i="4"/>
  <c r="BW54" i="4"/>
  <c r="BY54" i="4"/>
  <c r="CA54" i="4"/>
  <c r="CC54" i="4"/>
  <c r="CE54" i="4"/>
  <c r="CG54" i="4"/>
  <c r="CI54" i="4"/>
  <c r="CK54" i="4"/>
  <c r="CM54" i="4"/>
  <c r="CO54" i="4"/>
  <c r="CQ54" i="4"/>
  <c r="CS54" i="4"/>
  <c r="CU54" i="4"/>
  <c r="CW54" i="4"/>
  <c r="CY54" i="4"/>
  <c r="DE54" i="4"/>
  <c r="DI54" i="4"/>
  <c r="BJ56" i="4"/>
  <c r="BK46" i="4"/>
  <c r="BM46" i="4"/>
  <c r="BO46" i="4"/>
  <c r="BQ46" i="4"/>
  <c r="BS46" i="4"/>
  <c r="BU46" i="4"/>
  <c r="BW46" i="4"/>
  <c r="BY46" i="4"/>
  <c r="CA46" i="4"/>
  <c r="CC46" i="4"/>
  <c r="CE46" i="4"/>
  <c r="CG46" i="4"/>
  <c r="CI46" i="4"/>
  <c r="CK46" i="4"/>
  <c r="CM46" i="4"/>
  <c r="CO46" i="4"/>
  <c r="CQ46" i="4"/>
  <c r="CS46" i="4"/>
  <c r="CU46" i="4"/>
  <c r="CW46" i="4"/>
  <c r="CY46" i="4"/>
  <c r="DE46" i="4"/>
  <c r="DI46" i="4"/>
  <c r="BL46" i="4"/>
  <c r="BN46" i="4"/>
  <c r="BP46" i="4"/>
  <c r="BR46" i="4"/>
  <c r="BT46" i="4"/>
  <c r="BV46" i="4"/>
  <c r="BX46" i="4"/>
  <c r="BZ46" i="4"/>
  <c r="CB46" i="4"/>
  <c r="CD46" i="4"/>
  <c r="CF46" i="4"/>
  <c r="CH46" i="4"/>
  <c r="CJ46" i="4"/>
  <c r="CL46" i="4"/>
  <c r="CN46" i="4"/>
  <c r="CP46" i="4"/>
  <c r="CR46" i="4"/>
  <c r="CT46" i="4"/>
  <c r="CV46" i="4"/>
  <c r="CX46" i="4"/>
  <c r="DA46" i="4"/>
  <c r="DF46" i="4"/>
  <c r="DN46" i="4"/>
  <c r="BJ48" i="4"/>
  <c r="BK38" i="4"/>
  <c r="BM38" i="4"/>
  <c r="BO38" i="4"/>
  <c r="BQ38" i="4"/>
  <c r="BS38" i="4"/>
  <c r="BU38" i="4"/>
  <c r="BW38" i="4"/>
  <c r="BY38" i="4"/>
  <c r="CA38" i="4"/>
  <c r="CC38" i="4"/>
  <c r="CE38" i="4"/>
  <c r="CG38" i="4"/>
  <c r="CI38" i="4"/>
  <c r="CK38" i="4"/>
  <c r="CM38" i="4"/>
  <c r="CO38" i="4"/>
  <c r="CQ38" i="4"/>
  <c r="CS38" i="4"/>
  <c r="CU38" i="4"/>
  <c r="CW38" i="4"/>
  <c r="CY38" i="4"/>
  <c r="DE38" i="4"/>
  <c r="DI38" i="4"/>
  <c r="BL38" i="4"/>
  <c r="BN38" i="4"/>
  <c r="BP38" i="4"/>
  <c r="BR38" i="4"/>
  <c r="BT38" i="4"/>
  <c r="BV38" i="4"/>
  <c r="BX38" i="4"/>
  <c r="BZ38" i="4"/>
  <c r="CB38" i="4"/>
  <c r="CD38" i="4"/>
  <c r="CF38" i="4"/>
  <c r="CH38" i="4"/>
  <c r="CJ38" i="4"/>
  <c r="CL38" i="4"/>
  <c r="CN38" i="4"/>
  <c r="CP38" i="4"/>
  <c r="CR38" i="4"/>
  <c r="CT38" i="4"/>
  <c r="CV38" i="4"/>
  <c r="CX38" i="4"/>
  <c r="DA38" i="4"/>
  <c r="DF38" i="4"/>
  <c r="DN38" i="4"/>
  <c r="BJ40" i="4"/>
  <c r="BK30" i="4"/>
  <c r="BM30" i="4"/>
  <c r="BO30" i="4"/>
  <c r="BQ30" i="4"/>
  <c r="BS30" i="4"/>
  <c r="BU30" i="4"/>
  <c r="BW30" i="4"/>
  <c r="BY30" i="4"/>
  <c r="CA30" i="4"/>
  <c r="CC30" i="4"/>
  <c r="CE30" i="4"/>
  <c r="CG30" i="4"/>
  <c r="CI30" i="4"/>
  <c r="CK30" i="4"/>
  <c r="CM30" i="4"/>
  <c r="CO30" i="4"/>
  <c r="CQ30" i="4"/>
  <c r="CS30" i="4"/>
  <c r="CU30" i="4"/>
  <c r="CW30" i="4"/>
  <c r="CY30" i="4"/>
  <c r="DE30" i="4"/>
  <c r="DI30" i="4"/>
  <c r="BL30" i="4"/>
  <c r="BN30" i="4"/>
  <c r="BP30" i="4"/>
  <c r="BR30" i="4"/>
  <c r="BT30" i="4"/>
  <c r="BV30" i="4"/>
  <c r="BX30" i="4"/>
  <c r="BZ30" i="4"/>
  <c r="CB30" i="4"/>
  <c r="CD30" i="4"/>
  <c r="CF30" i="4"/>
  <c r="CH30" i="4"/>
  <c r="CJ30" i="4"/>
  <c r="CL30" i="4"/>
  <c r="CN30" i="4"/>
  <c r="CP30" i="4"/>
  <c r="CR30" i="4"/>
  <c r="CT30" i="4"/>
  <c r="CV30" i="4"/>
  <c r="CX30" i="4"/>
  <c r="DA30" i="4"/>
  <c r="DF30" i="4"/>
  <c r="DN30" i="4"/>
  <c r="BJ32" i="4"/>
  <c r="BK22" i="4"/>
  <c r="BM22" i="4"/>
  <c r="BO22" i="4"/>
  <c r="BQ22" i="4"/>
  <c r="BS22" i="4"/>
  <c r="BU22" i="4"/>
  <c r="BW22" i="4"/>
  <c r="BY22" i="4"/>
  <c r="CA22" i="4"/>
  <c r="CC22" i="4"/>
  <c r="CE22" i="4"/>
  <c r="CG22" i="4"/>
  <c r="CI22" i="4"/>
  <c r="CK22" i="4"/>
  <c r="CM22" i="4"/>
  <c r="CO22" i="4"/>
  <c r="CQ22" i="4"/>
  <c r="CS22" i="4"/>
  <c r="BL22" i="4"/>
  <c r="BN22" i="4"/>
  <c r="BP22" i="4"/>
  <c r="BR22" i="4"/>
  <c r="BT22" i="4"/>
  <c r="BV22" i="4"/>
  <c r="BX22" i="4"/>
  <c r="BZ22" i="4"/>
  <c r="CB22" i="4"/>
  <c r="CD22" i="4"/>
  <c r="CF22" i="4"/>
  <c r="CH22" i="4"/>
  <c r="CJ22" i="4"/>
  <c r="CL22" i="4"/>
  <c r="CN22" i="4"/>
  <c r="CP22" i="4"/>
  <c r="CR22" i="4"/>
  <c r="CT22" i="4"/>
  <c r="CV22" i="4"/>
  <c r="CX22" i="4"/>
  <c r="DA22" i="4"/>
  <c r="DF22" i="4"/>
  <c r="DN22" i="4"/>
  <c r="CU22" i="4"/>
  <c r="CY22" i="4"/>
  <c r="DI22" i="4"/>
  <c r="CW22" i="4"/>
  <c r="DE22" i="4"/>
  <c r="BJ24" i="4"/>
  <c r="BJ8" i="4"/>
  <c r="EA237" i="11"/>
  <c r="EA233" i="11"/>
  <c r="EA225" i="11"/>
  <c r="EA185" i="11"/>
  <c r="EA173" i="11"/>
  <c r="EA153" i="11"/>
  <c r="EA149" i="11"/>
  <c r="EA109" i="11"/>
  <c r="EA77" i="11"/>
  <c r="EA53" i="11"/>
  <c r="EA45" i="11"/>
  <c r="EA41" i="11"/>
  <c r="EA29" i="11"/>
  <c r="EA80" i="11"/>
  <c r="DX237" i="11"/>
  <c r="DX229" i="11"/>
  <c r="DX177" i="11"/>
  <c r="DX173" i="11"/>
  <c r="DX153" i="11"/>
  <c r="DX12" i="11"/>
  <c r="DX107" i="11"/>
  <c r="DW225" i="11"/>
  <c r="DW153" i="11"/>
  <c r="DW199" i="11"/>
  <c r="DS101" i="11"/>
  <c r="DS207" i="11"/>
  <c r="DO113" i="11"/>
  <c r="DD58" i="11"/>
  <c r="DA221" i="11"/>
  <c r="L8" i="6"/>
  <c r="L9" i="6"/>
  <c r="L10" i="6"/>
  <c r="L7" i="6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BR250" i="11"/>
  <c r="BS250" i="11"/>
  <c r="BT250" i="11"/>
  <c r="BU250" i="11"/>
  <c r="BV250" i="11"/>
  <c r="BB251" i="11"/>
  <c r="BC251" i="11"/>
  <c r="BD251" i="11"/>
  <c r="BE251" i="11"/>
  <c r="BF251" i="11"/>
  <c r="BG251" i="11"/>
  <c r="BH251" i="11"/>
  <c r="BI251" i="11"/>
  <c r="BJ251" i="11"/>
  <c r="BK251" i="11"/>
  <c r="BL251" i="11"/>
  <c r="BM251" i="11"/>
  <c r="BN251" i="11"/>
  <c r="BO251" i="11"/>
  <c r="BP251" i="11"/>
  <c r="BQ251" i="11"/>
  <c r="BR251" i="11"/>
  <c r="BS251" i="11"/>
  <c r="BT251" i="11"/>
  <c r="BU251" i="11"/>
  <c r="BV251" i="11"/>
  <c r="BB252" i="11"/>
  <c r="BC252" i="11"/>
  <c r="BD252" i="11"/>
  <c r="BE252" i="11"/>
  <c r="BF252" i="11"/>
  <c r="BG252" i="11"/>
  <c r="BH252" i="11"/>
  <c r="BI252" i="11"/>
  <c r="BJ252" i="11"/>
  <c r="BK252" i="11"/>
  <c r="BL252" i="11"/>
  <c r="BM252" i="11"/>
  <c r="BN252" i="11"/>
  <c r="BO252" i="11"/>
  <c r="BP252" i="11"/>
  <c r="BQ252" i="11"/>
  <c r="BR252" i="11"/>
  <c r="BS252" i="11"/>
  <c r="BT252" i="11"/>
  <c r="BU252" i="11"/>
  <c r="BV252" i="11"/>
  <c r="BB253" i="11"/>
  <c r="BC253" i="11"/>
  <c r="BD253" i="11"/>
  <c r="BE253" i="11"/>
  <c r="BF253" i="11"/>
  <c r="BG253" i="11"/>
  <c r="BH253" i="11"/>
  <c r="BI253" i="11"/>
  <c r="BJ253" i="11"/>
  <c r="BK253" i="11"/>
  <c r="BL253" i="11"/>
  <c r="BM253" i="11"/>
  <c r="BN253" i="11"/>
  <c r="BO253" i="11"/>
  <c r="BP253" i="11"/>
  <c r="BQ253" i="11"/>
  <c r="BR253" i="11"/>
  <c r="BS253" i="11"/>
  <c r="BT253" i="11"/>
  <c r="BU253" i="11"/>
  <c r="BV253" i="11"/>
  <c r="BB254" i="11"/>
  <c r="BC254" i="11"/>
  <c r="BD254" i="11"/>
  <c r="BE254" i="11"/>
  <c r="BF254" i="11"/>
  <c r="BG254" i="11"/>
  <c r="BH254" i="11"/>
  <c r="BI254" i="11"/>
  <c r="BJ254" i="11"/>
  <c r="BK254" i="11"/>
  <c r="BL254" i="11"/>
  <c r="BM254" i="11"/>
  <c r="BN254" i="11"/>
  <c r="BO254" i="11"/>
  <c r="BP254" i="11"/>
  <c r="BQ254" i="11"/>
  <c r="BR254" i="11"/>
  <c r="BS254" i="11"/>
  <c r="BT254" i="11"/>
  <c r="BU254" i="11"/>
  <c r="BV254" i="11"/>
  <c r="BB255" i="11"/>
  <c r="BC255" i="11"/>
  <c r="BD255" i="11"/>
  <c r="BE255" i="11"/>
  <c r="BF255" i="11"/>
  <c r="BG255" i="11"/>
  <c r="BH255" i="11"/>
  <c r="BI255" i="11"/>
  <c r="BJ255" i="11"/>
  <c r="BK255" i="11"/>
  <c r="BL255" i="11"/>
  <c r="BM255" i="11"/>
  <c r="BN255" i="11"/>
  <c r="BO255" i="11"/>
  <c r="BP255" i="11"/>
  <c r="BQ255" i="11"/>
  <c r="BR255" i="11"/>
  <c r="BS255" i="11"/>
  <c r="BT255" i="11"/>
  <c r="BU255" i="11"/>
  <c r="BV255" i="11"/>
  <c r="BB256" i="11"/>
  <c r="BC256" i="11"/>
  <c r="BD256" i="11"/>
  <c r="BE256" i="11"/>
  <c r="BF256" i="11"/>
  <c r="BG256" i="11"/>
  <c r="BH256" i="11"/>
  <c r="BI256" i="11"/>
  <c r="BJ256" i="11"/>
  <c r="BK256" i="11"/>
  <c r="BL256" i="11"/>
  <c r="BM256" i="11"/>
  <c r="BN256" i="11"/>
  <c r="BO256" i="11"/>
  <c r="BP256" i="11"/>
  <c r="BQ256" i="11"/>
  <c r="BR256" i="11"/>
  <c r="BS256" i="11"/>
  <c r="BT256" i="11"/>
  <c r="BU256" i="11"/>
  <c r="BV256" i="11"/>
  <c r="BB257" i="11"/>
  <c r="BC257" i="11"/>
  <c r="BD257" i="11"/>
  <c r="BE257" i="11"/>
  <c r="BF257" i="11"/>
  <c r="BG257" i="11"/>
  <c r="BH257" i="11"/>
  <c r="BI257" i="11"/>
  <c r="BJ257" i="11"/>
  <c r="BK257" i="11"/>
  <c r="BL257" i="11"/>
  <c r="BM257" i="11"/>
  <c r="BN257" i="11"/>
  <c r="BO257" i="11"/>
  <c r="BP257" i="11"/>
  <c r="BQ257" i="11"/>
  <c r="BR257" i="11"/>
  <c r="BS257" i="11"/>
  <c r="BT257" i="11"/>
  <c r="BU257" i="11"/>
  <c r="BV257" i="11"/>
  <c r="BB258" i="11"/>
  <c r="BC258" i="11"/>
  <c r="BD258" i="11"/>
  <c r="BE258" i="11"/>
  <c r="BF258" i="11"/>
  <c r="BG258" i="11"/>
  <c r="BH258" i="11"/>
  <c r="BI258" i="11"/>
  <c r="BJ258" i="11"/>
  <c r="BK258" i="11"/>
  <c r="BL258" i="11"/>
  <c r="BM258" i="11"/>
  <c r="BN258" i="11"/>
  <c r="BO258" i="11"/>
  <c r="BP258" i="11"/>
  <c r="BQ258" i="11"/>
  <c r="BR258" i="11"/>
  <c r="BS258" i="11"/>
  <c r="BT258" i="11"/>
  <c r="BU258" i="11"/>
  <c r="BV258" i="11"/>
  <c r="BB259" i="11"/>
  <c r="BC259" i="11"/>
  <c r="BD259" i="11"/>
  <c r="BE259" i="11"/>
  <c r="BF259" i="11"/>
  <c r="BG259" i="11"/>
  <c r="BH259" i="11"/>
  <c r="BI259" i="11"/>
  <c r="BJ259" i="11"/>
  <c r="BK259" i="11"/>
  <c r="BL259" i="11"/>
  <c r="BM259" i="11"/>
  <c r="BN259" i="11"/>
  <c r="BO259" i="11"/>
  <c r="BP259" i="11"/>
  <c r="BQ259" i="11"/>
  <c r="BR259" i="11"/>
  <c r="BS259" i="11"/>
  <c r="BT259" i="11"/>
  <c r="BU259" i="11"/>
  <c r="BV259" i="11"/>
  <c r="BB260" i="11"/>
  <c r="BC260" i="11"/>
  <c r="BD260" i="11"/>
  <c r="BE260" i="11"/>
  <c r="BF260" i="11"/>
  <c r="BG260" i="11"/>
  <c r="BH260" i="11"/>
  <c r="BI260" i="11"/>
  <c r="BJ260" i="11"/>
  <c r="BK260" i="11"/>
  <c r="BL260" i="11"/>
  <c r="BM260" i="11"/>
  <c r="BN260" i="11"/>
  <c r="BO260" i="11"/>
  <c r="BP260" i="11"/>
  <c r="BQ260" i="11"/>
  <c r="BR260" i="11"/>
  <c r="BS260" i="11"/>
  <c r="BT260" i="11"/>
  <c r="BU260" i="11"/>
  <c r="BV260" i="11"/>
  <c r="BB261" i="11"/>
  <c r="BC261" i="11"/>
  <c r="BD261" i="11"/>
  <c r="BE261" i="11"/>
  <c r="BF261" i="11"/>
  <c r="BG261" i="11"/>
  <c r="BH261" i="11"/>
  <c r="BI261" i="11"/>
  <c r="BJ261" i="11"/>
  <c r="BK261" i="11"/>
  <c r="BL261" i="11"/>
  <c r="BM261" i="11"/>
  <c r="BN261" i="11"/>
  <c r="BO261" i="11"/>
  <c r="BP261" i="11"/>
  <c r="BQ261" i="11"/>
  <c r="BR261" i="11"/>
  <c r="BS261" i="11"/>
  <c r="BT261" i="11"/>
  <c r="BU261" i="11"/>
  <c r="BV261" i="11"/>
  <c r="BB262" i="11"/>
  <c r="BC262" i="11"/>
  <c r="BD262" i="11"/>
  <c r="BE262" i="11"/>
  <c r="BF262" i="11"/>
  <c r="BG262" i="11"/>
  <c r="BH262" i="11"/>
  <c r="BI262" i="11"/>
  <c r="BJ262" i="11"/>
  <c r="BK262" i="11"/>
  <c r="BL262" i="11"/>
  <c r="BM262" i="11"/>
  <c r="BN262" i="11"/>
  <c r="BO262" i="11"/>
  <c r="BP262" i="11"/>
  <c r="BQ262" i="11"/>
  <c r="BR262" i="11"/>
  <c r="BS262" i="11"/>
  <c r="BT262" i="11"/>
  <c r="BU262" i="11"/>
  <c r="BV262" i="11"/>
  <c r="BB263" i="11"/>
  <c r="BC263" i="11"/>
  <c r="BD263" i="11"/>
  <c r="BE263" i="11"/>
  <c r="BF263" i="11"/>
  <c r="BG263" i="11"/>
  <c r="BH263" i="11"/>
  <c r="BI263" i="11"/>
  <c r="BJ263" i="11"/>
  <c r="BK263" i="11"/>
  <c r="BL263" i="11"/>
  <c r="BM263" i="11"/>
  <c r="BN263" i="11"/>
  <c r="BO263" i="11"/>
  <c r="BP263" i="11"/>
  <c r="BQ263" i="11"/>
  <c r="BR263" i="11"/>
  <c r="BS263" i="11"/>
  <c r="BT263" i="11"/>
  <c r="BU263" i="11"/>
  <c r="BV263" i="11"/>
  <c r="BB264" i="11"/>
  <c r="BC264" i="11"/>
  <c r="BD264" i="11"/>
  <c r="BE264" i="11"/>
  <c r="BF264" i="11"/>
  <c r="BG264" i="11"/>
  <c r="BH264" i="11"/>
  <c r="BI264" i="11"/>
  <c r="BJ264" i="11"/>
  <c r="BK264" i="11"/>
  <c r="BL264" i="11"/>
  <c r="BM264" i="11"/>
  <c r="BN264" i="11"/>
  <c r="BO264" i="11"/>
  <c r="BP264" i="11"/>
  <c r="BQ264" i="11"/>
  <c r="BR264" i="11"/>
  <c r="BS264" i="11"/>
  <c r="BT264" i="11"/>
  <c r="BU264" i="11"/>
  <c r="BV264" i="11"/>
  <c r="BB265" i="11"/>
  <c r="BC265" i="11"/>
  <c r="BD265" i="11"/>
  <c r="BE265" i="11"/>
  <c r="BF265" i="11"/>
  <c r="BG265" i="11"/>
  <c r="BH265" i="11"/>
  <c r="BI265" i="11"/>
  <c r="BJ265" i="11"/>
  <c r="BK265" i="11"/>
  <c r="BL265" i="11"/>
  <c r="BM265" i="11"/>
  <c r="BN265" i="11"/>
  <c r="BO265" i="11"/>
  <c r="BP265" i="11"/>
  <c r="BQ265" i="11"/>
  <c r="BR265" i="11"/>
  <c r="BS265" i="11"/>
  <c r="BT265" i="11"/>
  <c r="BU265" i="11"/>
  <c r="BV265" i="11"/>
  <c r="BB266" i="11"/>
  <c r="BC266" i="11"/>
  <c r="BD266" i="11"/>
  <c r="BE266" i="11"/>
  <c r="BF266" i="11"/>
  <c r="BG266" i="11"/>
  <c r="BH266" i="11"/>
  <c r="BI266" i="11"/>
  <c r="BJ266" i="11"/>
  <c r="BK266" i="11"/>
  <c r="BL266" i="11"/>
  <c r="BM266" i="11"/>
  <c r="BN266" i="11"/>
  <c r="BO266" i="11"/>
  <c r="BP266" i="11"/>
  <c r="BQ266" i="11"/>
  <c r="BR266" i="11"/>
  <c r="BS266" i="11"/>
  <c r="BT266" i="11"/>
  <c r="BU266" i="11"/>
  <c r="BV266" i="11"/>
  <c r="BB267" i="11"/>
  <c r="BC267" i="11"/>
  <c r="BD267" i="11"/>
  <c r="BE267" i="11"/>
  <c r="BF267" i="11"/>
  <c r="BG267" i="11"/>
  <c r="BH267" i="11"/>
  <c r="BI267" i="11"/>
  <c r="BJ267" i="11"/>
  <c r="BK267" i="11"/>
  <c r="BL267" i="11"/>
  <c r="BM267" i="11"/>
  <c r="BN267" i="11"/>
  <c r="BO267" i="11"/>
  <c r="BP267" i="11"/>
  <c r="BQ267" i="11"/>
  <c r="BR267" i="11"/>
  <c r="BS267" i="11"/>
  <c r="BT267" i="11"/>
  <c r="BU267" i="11"/>
  <c r="BV267" i="11"/>
  <c r="BB268" i="11"/>
  <c r="BC268" i="11"/>
  <c r="BD268" i="11"/>
  <c r="BE268" i="11"/>
  <c r="BF268" i="11"/>
  <c r="BG268" i="11"/>
  <c r="BH268" i="11"/>
  <c r="BI268" i="11"/>
  <c r="BJ268" i="11"/>
  <c r="BK268" i="11"/>
  <c r="BL268" i="11"/>
  <c r="BM268" i="11"/>
  <c r="BN268" i="11"/>
  <c r="BO268" i="11"/>
  <c r="BP268" i="11"/>
  <c r="BQ268" i="11"/>
  <c r="BR268" i="11"/>
  <c r="BS268" i="11"/>
  <c r="BT268" i="11"/>
  <c r="BU268" i="11"/>
  <c r="BV268" i="11"/>
  <c r="BB269" i="11"/>
  <c r="BC269" i="11"/>
  <c r="BD269" i="11"/>
  <c r="BE269" i="11"/>
  <c r="BF269" i="11"/>
  <c r="BG269" i="11"/>
  <c r="BH269" i="11"/>
  <c r="BI269" i="11"/>
  <c r="BJ269" i="11"/>
  <c r="BK269" i="11"/>
  <c r="BL269" i="11"/>
  <c r="BM269" i="11"/>
  <c r="BN269" i="11"/>
  <c r="BO269" i="11"/>
  <c r="BP269" i="11"/>
  <c r="BQ269" i="11"/>
  <c r="BR269" i="11"/>
  <c r="BS269" i="11"/>
  <c r="BT269" i="11"/>
  <c r="BU269" i="11"/>
  <c r="BV269" i="11"/>
  <c r="BB270" i="11"/>
  <c r="BC270" i="11"/>
  <c r="BD270" i="11"/>
  <c r="BE270" i="11"/>
  <c r="BF270" i="11"/>
  <c r="BG270" i="11"/>
  <c r="BH270" i="11"/>
  <c r="BI270" i="11"/>
  <c r="BJ270" i="11"/>
  <c r="BK270" i="11"/>
  <c r="BL270" i="11"/>
  <c r="BM270" i="11"/>
  <c r="BN270" i="11"/>
  <c r="BO270" i="11"/>
  <c r="BP270" i="11"/>
  <c r="BQ270" i="11"/>
  <c r="BR270" i="11"/>
  <c r="BS270" i="11"/>
  <c r="BT270" i="11"/>
  <c r="BU270" i="11"/>
  <c r="BV270" i="11"/>
  <c r="BB271" i="11"/>
  <c r="BC271" i="11"/>
  <c r="BD271" i="11"/>
  <c r="BE271" i="11"/>
  <c r="BF271" i="11"/>
  <c r="BG271" i="11"/>
  <c r="BH271" i="11"/>
  <c r="BI271" i="11"/>
  <c r="BJ271" i="11"/>
  <c r="BK271" i="11"/>
  <c r="BL271" i="11"/>
  <c r="BM271" i="11"/>
  <c r="BN271" i="11"/>
  <c r="BO271" i="11"/>
  <c r="BP271" i="11"/>
  <c r="BQ271" i="11"/>
  <c r="BR271" i="11"/>
  <c r="BS271" i="11"/>
  <c r="BT271" i="11"/>
  <c r="BU271" i="11"/>
  <c r="BV271" i="11"/>
  <c r="BB272" i="11"/>
  <c r="BC272" i="11"/>
  <c r="BD272" i="11"/>
  <c r="BE272" i="11"/>
  <c r="BF272" i="11"/>
  <c r="BG272" i="11"/>
  <c r="BH272" i="11"/>
  <c r="BI272" i="11"/>
  <c r="BJ272" i="11"/>
  <c r="BK272" i="11"/>
  <c r="BL272" i="11"/>
  <c r="BM272" i="11"/>
  <c r="BN272" i="11"/>
  <c r="BO272" i="11"/>
  <c r="BP272" i="11"/>
  <c r="BQ272" i="11"/>
  <c r="BR272" i="11"/>
  <c r="BS272" i="11"/>
  <c r="BT272" i="11"/>
  <c r="BU272" i="11"/>
  <c r="BV272" i="11"/>
  <c r="BB273" i="11"/>
  <c r="BC273" i="11"/>
  <c r="BD273" i="11"/>
  <c r="BE273" i="11"/>
  <c r="BF273" i="11"/>
  <c r="BG273" i="11"/>
  <c r="BH273" i="11"/>
  <c r="BI273" i="11"/>
  <c r="BJ273" i="11"/>
  <c r="BK273" i="11"/>
  <c r="BL273" i="11"/>
  <c r="BM273" i="11"/>
  <c r="BN273" i="11"/>
  <c r="BO273" i="11"/>
  <c r="BP273" i="11"/>
  <c r="BQ273" i="11"/>
  <c r="BR273" i="11"/>
  <c r="BS273" i="11"/>
  <c r="BT273" i="11"/>
  <c r="BU273" i="11"/>
  <c r="BV273" i="11"/>
  <c r="BB274" i="11"/>
  <c r="BC274" i="11"/>
  <c r="BD274" i="11"/>
  <c r="BE274" i="11"/>
  <c r="BF274" i="11"/>
  <c r="BG274" i="11"/>
  <c r="BH274" i="11"/>
  <c r="BI274" i="11"/>
  <c r="BJ274" i="11"/>
  <c r="BK274" i="11"/>
  <c r="BL274" i="11"/>
  <c r="BM274" i="11"/>
  <c r="BN274" i="11"/>
  <c r="BO274" i="11"/>
  <c r="BP274" i="11"/>
  <c r="BQ274" i="11"/>
  <c r="BR274" i="11"/>
  <c r="BS274" i="11"/>
  <c r="BT274" i="11"/>
  <c r="BU274" i="11"/>
  <c r="BV274" i="11"/>
  <c r="BB275" i="11"/>
  <c r="BC275" i="11"/>
  <c r="BD275" i="11"/>
  <c r="BE275" i="11"/>
  <c r="BF275" i="11"/>
  <c r="BG275" i="11"/>
  <c r="BH275" i="11"/>
  <c r="BI275" i="11"/>
  <c r="BJ275" i="11"/>
  <c r="BK275" i="11"/>
  <c r="BL275" i="11"/>
  <c r="BM275" i="11"/>
  <c r="BN275" i="11"/>
  <c r="BO275" i="11"/>
  <c r="BP275" i="11"/>
  <c r="BQ275" i="11"/>
  <c r="BR275" i="11"/>
  <c r="BS275" i="11"/>
  <c r="BT275" i="11"/>
  <c r="BU275" i="11"/>
  <c r="BV275" i="11"/>
  <c r="BB276" i="11"/>
  <c r="BC276" i="11"/>
  <c r="BD276" i="11"/>
  <c r="BE276" i="11"/>
  <c r="BF276" i="11"/>
  <c r="BG276" i="11"/>
  <c r="BH276" i="11"/>
  <c r="BI276" i="11"/>
  <c r="BJ276" i="11"/>
  <c r="BK276" i="11"/>
  <c r="BL276" i="11"/>
  <c r="BM276" i="11"/>
  <c r="BN276" i="11"/>
  <c r="BO276" i="11"/>
  <c r="BP276" i="11"/>
  <c r="BQ276" i="11"/>
  <c r="BR276" i="11"/>
  <c r="BS276" i="11"/>
  <c r="BT276" i="11"/>
  <c r="BU276" i="11"/>
  <c r="BV276" i="11"/>
  <c r="BB277" i="11"/>
  <c r="BC277" i="11"/>
  <c r="BD277" i="11"/>
  <c r="BE277" i="11"/>
  <c r="BF277" i="11"/>
  <c r="BG277" i="11"/>
  <c r="BH277" i="11"/>
  <c r="BI277" i="11"/>
  <c r="BJ277" i="11"/>
  <c r="BK277" i="11"/>
  <c r="BL277" i="11"/>
  <c r="BM277" i="11"/>
  <c r="BN277" i="11"/>
  <c r="BO277" i="11"/>
  <c r="BP277" i="11"/>
  <c r="BQ277" i="11"/>
  <c r="BR277" i="11"/>
  <c r="BS277" i="11"/>
  <c r="BT277" i="11"/>
  <c r="BU277" i="11"/>
  <c r="BV277" i="11"/>
  <c r="BB278" i="11"/>
  <c r="BC278" i="11"/>
  <c r="BD278" i="11"/>
  <c r="BE278" i="11"/>
  <c r="BF278" i="11"/>
  <c r="BG278" i="11"/>
  <c r="BH278" i="11"/>
  <c r="BI278" i="11"/>
  <c r="BJ278" i="11"/>
  <c r="BK278" i="11"/>
  <c r="BL278" i="11"/>
  <c r="BM278" i="11"/>
  <c r="BN278" i="11"/>
  <c r="BO278" i="11"/>
  <c r="BP278" i="11"/>
  <c r="BQ278" i="11"/>
  <c r="BR278" i="11"/>
  <c r="BS278" i="11"/>
  <c r="BT278" i="11"/>
  <c r="BU278" i="11"/>
  <c r="BV278" i="11"/>
  <c r="BB279" i="11"/>
  <c r="BC279" i="11"/>
  <c r="BD279" i="11"/>
  <c r="BE279" i="11"/>
  <c r="BF279" i="11"/>
  <c r="BG279" i="11"/>
  <c r="BH279" i="11"/>
  <c r="BI279" i="11"/>
  <c r="BJ279" i="11"/>
  <c r="BK279" i="11"/>
  <c r="BL279" i="11"/>
  <c r="BM279" i="11"/>
  <c r="BN279" i="11"/>
  <c r="BO279" i="11"/>
  <c r="BP279" i="11"/>
  <c r="BQ279" i="11"/>
  <c r="BR279" i="11"/>
  <c r="BS279" i="11"/>
  <c r="BT279" i="11"/>
  <c r="BU279" i="11"/>
  <c r="BV279" i="11"/>
  <c r="BB280" i="11"/>
  <c r="BC280" i="11"/>
  <c r="BD280" i="11"/>
  <c r="BE280" i="11"/>
  <c r="BF280" i="11"/>
  <c r="BG280" i="11"/>
  <c r="BH280" i="11"/>
  <c r="BI280" i="11"/>
  <c r="BJ280" i="11"/>
  <c r="BK280" i="11"/>
  <c r="BL280" i="11"/>
  <c r="BM280" i="11"/>
  <c r="BN280" i="11"/>
  <c r="BO280" i="11"/>
  <c r="BP280" i="11"/>
  <c r="BQ280" i="11"/>
  <c r="BR280" i="11"/>
  <c r="BS280" i="11"/>
  <c r="BT280" i="11"/>
  <c r="BU280" i="11"/>
  <c r="BV280" i="11"/>
  <c r="BB281" i="11"/>
  <c r="BC281" i="11"/>
  <c r="BD281" i="11"/>
  <c r="BE281" i="11"/>
  <c r="BF281" i="11"/>
  <c r="BG281" i="11"/>
  <c r="BH281" i="11"/>
  <c r="BI281" i="11"/>
  <c r="BJ281" i="11"/>
  <c r="BK281" i="11"/>
  <c r="BL281" i="11"/>
  <c r="BM281" i="11"/>
  <c r="BN281" i="11"/>
  <c r="BO281" i="11"/>
  <c r="BP281" i="11"/>
  <c r="BQ281" i="11"/>
  <c r="BR281" i="11"/>
  <c r="BS281" i="11"/>
  <c r="BT281" i="11"/>
  <c r="BU281" i="11"/>
  <c r="BV281" i="11"/>
  <c r="BB282" i="11"/>
  <c r="BC282" i="11"/>
  <c r="BD282" i="11"/>
  <c r="BE282" i="11"/>
  <c r="BF282" i="11"/>
  <c r="BG282" i="11"/>
  <c r="BH282" i="11"/>
  <c r="BI282" i="11"/>
  <c r="BJ282" i="11"/>
  <c r="BK282" i="11"/>
  <c r="BL282" i="11"/>
  <c r="BM282" i="11"/>
  <c r="BN282" i="11"/>
  <c r="BO282" i="11"/>
  <c r="BP282" i="11"/>
  <c r="BQ282" i="11"/>
  <c r="BR282" i="11"/>
  <c r="BS282" i="11"/>
  <c r="BT282" i="11"/>
  <c r="BU282" i="11"/>
  <c r="BV282" i="11"/>
  <c r="BB283" i="11"/>
  <c r="BC283" i="11"/>
  <c r="BD283" i="11"/>
  <c r="BE283" i="11"/>
  <c r="BF283" i="11"/>
  <c r="BG283" i="11"/>
  <c r="BH283" i="11"/>
  <c r="BI283" i="11"/>
  <c r="BJ283" i="11"/>
  <c r="BK283" i="11"/>
  <c r="BL283" i="11"/>
  <c r="BM283" i="11"/>
  <c r="BN283" i="11"/>
  <c r="BO283" i="11"/>
  <c r="BP283" i="11"/>
  <c r="BQ283" i="11"/>
  <c r="BR283" i="11"/>
  <c r="BS283" i="11"/>
  <c r="BT283" i="11"/>
  <c r="BU283" i="11"/>
  <c r="BV283" i="11"/>
  <c r="BB284" i="11"/>
  <c r="BC284" i="11"/>
  <c r="BD284" i="11"/>
  <c r="BE284" i="11"/>
  <c r="BF284" i="11"/>
  <c r="BG284" i="11"/>
  <c r="BH284" i="11"/>
  <c r="BI284" i="11"/>
  <c r="BJ284" i="11"/>
  <c r="BK284" i="11"/>
  <c r="BL284" i="11"/>
  <c r="BM284" i="11"/>
  <c r="BN284" i="11"/>
  <c r="BO284" i="11"/>
  <c r="BP284" i="11"/>
  <c r="BQ284" i="11"/>
  <c r="BR284" i="11"/>
  <c r="BS284" i="11"/>
  <c r="BT284" i="11"/>
  <c r="BU284" i="11"/>
  <c r="BV284" i="11"/>
  <c r="BB285" i="11"/>
  <c r="BC285" i="11"/>
  <c r="BD285" i="11"/>
  <c r="BE285" i="11"/>
  <c r="BF285" i="11"/>
  <c r="BG285" i="11"/>
  <c r="BH285" i="11"/>
  <c r="BI285" i="11"/>
  <c r="BJ285" i="11"/>
  <c r="BK285" i="11"/>
  <c r="BL285" i="11"/>
  <c r="BM285" i="11"/>
  <c r="BN285" i="11"/>
  <c r="BO285" i="11"/>
  <c r="BP285" i="11"/>
  <c r="BQ285" i="11"/>
  <c r="BR285" i="11"/>
  <c r="BS285" i="11"/>
  <c r="BT285" i="11"/>
  <c r="BU285" i="11"/>
  <c r="BV285" i="11"/>
  <c r="BB286" i="11"/>
  <c r="BC286" i="11"/>
  <c r="BD286" i="11"/>
  <c r="BE286" i="11"/>
  <c r="BF286" i="11"/>
  <c r="BG286" i="11"/>
  <c r="BH286" i="11"/>
  <c r="BI286" i="11"/>
  <c r="BJ286" i="11"/>
  <c r="BK286" i="11"/>
  <c r="BL286" i="11"/>
  <c r="BM286" i="11"/>
  <c r="BN286" i="11"/>
  <c r="BO286" i="11"/>
  <c r="BP286" i="11"/>
  <c r="BQ286" i="11"/>
  <c r="BR286" i="11"/>
  <c r="BS286" i="11"/>
  <c r="BT286" i="11"/>
  <c r="BU286" i="11"/>
  <c r="BV286" i="11"/>
  <c r="BB287" i="11"/>
  <c r="BC287" i="11"/>
  <c r="BD287" i="11"/>
  <c r="BE287" i="11"/>
  <c r="BF287" i="11"/>
  <c r="BG287" i="11"/>
  <c r="BH287" i="11"/>
  <c r="BI287" i="11"/>
  <c r="BJ287" i="11"/>
  <c r="BK287" i="11"/>
  <c r="BL287" i="11"/>
  <c r="BM287" i="11"/>
  <c r="BN287" i="11"/>
  <c r="BO287" i="11"/>
  <c r="BP287" i="11"/>
  <c r="BQ287" i="11"/>
  <c r="BR287" i="11"/>
  <c r="BS287" i="11"/>
  <c r="BT287" i="11"/>
  <c r="BU287" i="11"/>
  <c r="BV287" i="11"/>
  <c r="BB288" i="11"/>
  <c r="BC288" i="11"/>
  <c r="BD288" i="11"/>
  <c r="BE288" i="11"/>
  <c r="BF288" i="11"/>
  <c r="BG288" i="11"/>
  <c r="BH288" i="11"/>
  <c r="BI288" i="11"/>
  <c r="BJ288" i="11"/>
  <c r="BK288" i="11"/>
  <c r="BL288" i="11"/>
  <c r="BM288" i="11"/>
  <c r="BN288" i="11"/>
  <c r="BO288" i="11"/>
  <c r="BP288" i="11"/>
  <c r="BQ288" i="11"/>
  <c r="BR288" i="11"/>
  <c r="BS288" i="11"/>
  <c r="BT288" i="11"/>
  <c r="BU288" i="11"/>
  <c r="BV288" i="11"/>
  <c r="BB289" i="11"/>
  <c r="BC289" i="11"/>
  <c r="BD289" i="11"/>
  <c r="BE289" i="11"/>
  <c r="BF289" i="11"/>
  <c r="BG289" i="11"/>
  <c r="BH289" i="11"/>
  <c r="BI289" i="11"/>
  <c r="BJ289" i="11"/>
  <c r="BK289" i="11"/>
  <c r="BL289" i="11"/>
  <c r="BM289" i="11"/>
  <c r="BN289" i="11"/>
  <c r="BO289" i="11"/>
  <c r="BP289" i="11"/>
  <c r="BQ289" i="11"/>
  <c r="BR289" i="11"/>
  <c r="BS289" i="11"/>
  <c r="BT289" i="11"/>
  <c r="BU289" i="11"/>
  <c r="BV289" i="11"/>
  <c r="BB290" i="11"/>
  <c r="BC290" i="11"/>
  <c r="BD290" i="11"/>
  <c r="BE290" i="11"/>
  <c r="BF290" i="11"/>
  <c r="BG290" i="11"/>
  <c r="BH290" i="11"/>
  <c r="BI290" i="11"/>
  <c r="BJ290" i="11"/>
  <c r="BK290" i="11"/>
  <c r="BL290" i="11"/>
  <c r="BM290" i="11"/>
  <c r="BN290" i="11"/>
  <c r="BO290" i="11"/>
  <c r="BP290" i="11"/>
  <c r="BQ290" i="11"/>
  <c r="BR290" i="11"/>
  <c r="BS290" i="11"/>
  <c r="BT290" i="11"/>
  <c r="BU290" i="11"/>
  <c r="BV290" i="11"/>
  <c r="BB291" i="11"/>
  <c r="BC291" i="11"/>
  <c r="BD291" i="11"/>
  <c r="BE291" i="11"/>
  <c r="BF291" i="11"/>
  <c r="BG291" i="11"/>
  <c r="BH291" i="11"/>
  <c r="BI291" i="11"/>
  <c r="BJ291" i="11"/>
  <c r="BK291" i="11"/>
  <c r="BL291" i="11"/>
  <c r="BM291" i="11"/>
  <c r="BN291" i="11"/>
  <c r="BO291" i="11"/>
  <c r="BP291" i="11"/>
  <c r="BQ291" i="11"/>
  <c r="BR291" i="11"/>
  <c r="BS291" i="11"/>
  <c r="BT291" i="11"/>
  <c r="BU291" i="11"/>
  <c r="BV291" i="11"/>
  <c r="BB292" i="11"/>
  <c r="BC292" i="11"/>
  <c r="BD292" i="11"/>
  <c r="BE292" i="11"/>
  <c r="BF292" i="11"/>
  <c r="BG292" i="11"/>
  <c r="BH292" i="11"/>
  <c r="BI292" i="11"/>
  <c r="BJ292" i="11"/>
  <c r="BK292" i="11"/>
  <c r="BL292" i="11"/>
  <c r="BM292" i="11"/>
  <c r="BN292" i="11"/>
  <c r="BO292" i="11"/>
  <c r="BP292" i="11"/>
  <c r="BQ292" i="11"/>
  <c r="BR292" i="11"/>
  <c r="BS292" i="11"/>
  <c r="BT292" i="11"/>
  <c r="BU292" i="11"/>
  <c r="BV292" i="11"/>
  <c r="BB293" i="11"/>
  <c r="BC293" i="11"/>
  <c r="BD293" i="11"/>
  <c r="BE293" i="11"/>
  <c r="BF293" i="11"/>
  <c r="BG293" i="11"/>
  <c r="BH293" i="11"/>
  <c r="BI293" i="11"/>
  <c r="BJ293" i="11"/>
  <c r="BK293" i="11"/>
  <c r="BL293" i="11"/>
  <c r="BM293" i="11"/>
  <c r="BN293" i="11"/>
  <c r="BO293" i="11"/>
  <c r="BP293" i="11"/>
  <c r="BQ293" i="11"/>
  <c r="BR293" i="11"/>
  <c r="BS293" i="11"/>
  <c r="BT293" i="11"/>
  <c r="BU293" i="11"/>
  <c r="BV293" i="11"/>
  <c r="BB294" i="11"/>
  <c r="BC294" i="11"/>
  <c r="BD294" i="11"/>
  <c r="BE294" i="11"/>
  <c r="BF294" i="11"/>
  <c r="BG294" i="11"/>
  <c r="BH294" i="11"/>
  <c r="BI294" i="11"/>
  <c r="BJ294" i="11"/>
  <c r="BK294" i="11"/>
  <c r="BL294" i="11"/>
  <c r="BM294" i="11"/>
  <c r="BN294" i="11"/>
  <c r="BO294" i="11"/>
  <c r="BP294" i="11"/>
  <c r="BQ294" i="11"/>
  <c r="BR294" i="11"/>
  <c r="BS294" i="11"/>
  <c r="BT294" i="11"/>
  <c r="BU294" i="11"/>
  <c r="BV294" i="11"/>
  <c r="BB295" i="11"/>
  <c r="BC295" i="11"/>
  <c r="BD295" i="11"/>
  <c r="BE295" i="11"/>
  <c r="BF295" i="11"/>
  <c r="BG295" i="11"/>
  <c r="BH295" i="11"/>
  <c r="BI295" i="11"/>
  <c r="BJ295" i="11"/>
  <c r="BK295" i="11"/>
  <c r="BL295" i="11"/>
  <c r="BM295" i="11"/>
  <c r="BN295" i="11"/>
  <c r="BO295" i="11"/>
  <c r="BP295" i="11"/>
  <c r="BQ295" i="11"/>
  <c r="BR295" i="11"/>
  <c r="BS295" i="11"/>
  <c r="BT295" i="11"/>
  <c r="BU295" i="11"/>
  <c r="BV295" i="11"/>
  <c r="BB296" i="11"/>
  <c r="BC296" i="11"/>
  <c r="BD296" i="11"/>
  <c r="BE296" i="11"/>
  <c r="BF296" i="11"/>
  <c r="BG296" i="11"/>
  <c r="BH296" i="11"/>
  <c r="BI296" i="11"/>
  <c r="BJ296" i="11"/>
  <c r="BK296" i="11"/>
  <c r="BL296" i="11"/>
  <c r="BM296" i="11"/>
  <c r="BN296" i="11"/>
  <c r="BO296" i="11"/>
  <c r="BP296" i="11"/>
  <c r="BQ296" i="11"/>
  <c r="BR296" i="11"/>
  <c r="BS296" i="11"/>
  <c r="BT296" i="11"/>
  <c r="BU296" i="11"/>
  <c r="BV296" i="11"/>
  <c r="BB297" i="11"/>
  <c r="BC297" i="11"/>
  <c r="BD297" i="11"/>
  <c r="BE297" i="11"/>
  <c r="BF297" i="11"/>
  <c r="BG297" i="11"/>
  <c r="BH297" i="11"/>
  <c r="BI297" i="11"/>
  <c r="BJ297" i="11"/>
  <c r="BK297" i="11"/>
  <c r="BL297" i="11"/>
  <c r="BM297" i="11"/>
  <c r="BN297" i="11"/>
  <c r="BO297" i="11"/>
  <c r="BP297" i="11"/>
  <c r="BQ297" i="11"/>
  <c r="BR297" i="11"/>
  <c r="BS297" i="11"/>
  <c r="BT297" i="11"/>
  <c r="BU297" i="11"/>
  <c r="BV297" i="11"/>
  <c r="BB298" i="11"/>
  <c r="BC298" i="11"/>
  <c r="BD298" i="11"/>
  <c r="BE298" i="11"/>
  <c r="BF298" i="11"/>
  <c r="BG298" i="11"/>
  <c r="BH298" i="11"/>
  <c r="BI298" i="11"/>
  <c r="BJ298" i="11"/>
  <c r="BK298" i="11"/>
  <c r="BL298" i="11"/>
  <c r="BM298" i="11"/>
  <c r="BN298" i="11"/>
  <c r="BO298" i="11"/>
  <c r="BP298" i="11"/>
  <c r="BQ298" i="11"/>
  <c r="BR298" i="11"/>
  <c r="BS298" i="11"/>
  <c r="BT298" i="11"/>
  <c r="BU298" i="11"/>
  <c r="BV298" i="11"/>
  <c r="BB299" i="11"/>
  <c r="BC299" i="11"/>
  <c r="BD299" i="11"/>
  <c r="BE299" i="11"/>
  <c r="BF299" i="11"/>
  <c r="BG299" i="11"/>
  <c r="BH299" i="11"/>
  <c r="BI299" i="11"/>
  <c r="BJ299" i="11"/>
  <c r="BK299" i="11"/>
  <c r="BL299" i="11"/>
  <c r="BM299" i="11"/>
  <c r="BN299" i="11"/>
  <c r="BO299" i="11"/>
  <c r="BP299" i="11"/>
  <c r="BQ299" i="11"/>
  <c r="BR299" i="11"/>
  <c r="BS299" i="11"/>
  <c r="BT299" i="11"/>
  <c r="BU299" i="11"/>
  <c r="BV299" i="11"/>
  <c r="BB300" i="11"/>
  <c r="BC300" i="11"/>
  <c r="BD300" i="11"/>
  <c r="BE300" i="11"/>
  <c r="BF300" i="11"/>
  <c r="BG300" i="11"/>
  <c r="BH300" i="11"/>
  <c r="BI300" i="11"/>
  <c r="BJ300" i="11"/>
  <c r="BK300" i="11"/>
  <c r="BL300" i="11"/>
  <c r="BM300" i="11"/>
  <c r="BN300" i="11"/>
  <c r="BO300" i="11"/>
  <c r="BP300" i="11"/>
  <c r="BQ300" i="11"/>
  <c r="BR300" i="11"/>
  <c r="BS300" i="11"/>
  <c r="BT300" i="11"/>
  <c r="BU300" i="11"/>
  <c r="BV300" i="11"/>
  <c r="BB301" i="11"/>
  <c r="BC301" i="11"/>
  <c r="BD301" i="11"/>
  <c r="BE301" i="11"/>
  <c r="BF301" i="11"/>
  <c r="BG301" i="11"/>
  <c r="BH301" i="11"/>
  <c r="BI301" i="11"/>
  <c r="BJ301" i="11"/>
  <c r="BK301" i="11"/>
  <c r="BL301" i="11"/>
  <c r="BM301" i="11"/>
  <c r="BN301" i="11"/>
  <c r="BO301" i="11"/>
  <c r="BP301" i="11"/>
  <c r="BQ301" i="11"/>
  <c r="BR301" i="11"/>
  <c r="BS301" i="11"/>
  <c r="BT301" i="11"/>
  <c r="BU301" i="11"/>
  <c r="BV301" i="11"/>
  <c r="BB302" i="11"/>
  <c r="BC302" i="11"/>
  <c r="BD302" i="11"/>
  <c r="BE302" i="11"/>
  <c r="BF302" i="11"/>
  <c r="BG302" i="11"/>
  <c r="BH302" i="11"/>
  <c r="BI302" i="11"/>
  <c r="BJ302" i="11"/>
  <c r="BK302" i="11"/>
  <c r="BL302" i="11"/>
  <c r="BM302" i="11"/>
  <c r="BN302" i="11"/>
  <c r="BO302" i="11"/>
  <c r="BP302" i="11"/>
  <c r="BQ302" i="11"/>
  <c r="BR302" i="11"/>
  <c r="BS302" i="11"/>
  <c r="BT302" i="11"/>
  <c r="BU302" i="11"/>
  <c r="BV302" i="11"/>
  <c r="BB303" i="11"/>
  <c r="BC303" i="11"/>
  <c r="BD303" i="11"/>
  <c r="BE303" i="11"/>
  <c r="BF303" i="11"/>
  <c r="BG303" i="11"/>
  <c r="BH303" i="11"/>
  <c r="BI303" i="11"/>
  <c r="BJ303" i="11"/>
  <c r="BK303" i="11"/>
  <c r="BL303" i="11"/>
  <c r="BM303" i="11"/>
  <c r="BN303" i="11"/>
  <c r="BO303" i="11"/>
  <c r="BP303" i="11"/>
  <c r="BQ303" i="11"/>
  <c r="BR303" i="11"/>
  <c r="BS303" i="11"/>
  <c r="BT303" i="11"/>
  <c r="BU303" i="11"/>
  <c r="BV303" i="11"/>
  <c r="BB304" i="11"/>
  <c r="BC304" i="11"/>
  <c r="BD304" i="11"/>
  <c r="BE304" i="11"/>
  <c r="BF304" i="11"/>
  <c r="BG304" i="11"/>
  <c r="BH304" i="11"/>
  <c r="BI304" i="11"/>
  <c r="BJ304" i="11"/>
  <c r="BK304" i="11"/>
  <c r="BL304" i="11"/>
  <c r="BM304" i="11"/>
  <c r="BN304" i="11"/>
  <c r="BO304" i="11"/>
  <c r="BP304" i="11"/>
  <c r="BQ304" i="11"/>
  <c r="BR304" i="11"/>
  <c r="BS304" i="11"/>
  <c r="BT304" i="11"/>
  <c r="BU304" i="11"/>
  <c r="BV304" i="11"/>
  <c r="BB305" i="11"/>
  <c r="BC305" i="11"/>
  <c r="BD305" i="11"/>
  <c r="BE305" i="11"/>
  <c r="BF305" i="11"/>
  <c r="BG305" i="11"/>
  <c r="BH305" i="11"/>
  <c r="BI305" i="11"/>
  <c r="BJ305" i="11"/>
  <c r="BK305" i="11"/>
  <c r="BL305" i="11"/>
  <c r="BM305" i="11"/>
  <c r="BN305" i="11"/>
  <c r="BO305" i="11"/>
  <c r="BP305" i="11"/>
  <c r="BQ305" i="11"/>
  <c r="BR305" i="11"/>
  <c r="BS305" i="11"/>
  <c r="BT305" i="11"/>
  <c r="BU305" i="11"/>
  <c r="BV305" i="11"/>
  <c r="BB306" i="11"/>
  <c r="BC306" i="11"/>
  <c r="BD306" i="11"/>
  <c r="BE306" i="11"/>
  <c r="BF306" i="11"/>
  <c r="BG306" i="11"/>
  <c r="BH306" i="11"/>
  <c r="BI306" i="11"/>
  <c r="BJ306" i="11"/>
  <c r="BK306" i="11"/>
  <c r="BL306" i="11"/>
  <c r="BM306" i="11"/>
  <c r="BN306" i="11"/>
  <c r="BO306" i="11"/>
  <c r="BP306" i="11"/>
  <c r="BQ306" i="11"/>
  <c r="BR306" i="11"/>
  <c r="BS306" i="11"/>
  <c r="BT306" i="11"/>
  <c r="BU306" i="11"/>
  <c r="BV306" i="11"/>
  <c r="BB307" i="11"/>
  <c r="BC307" i="11"/>
  <c r="BD307" i="11"/>
  <c r="BE307" i="11"/>
  <c r="BF307" i="11"/>
  <c r="BG307" i="11"/>
  <c r="BH307" i="11"/>
  <c r="BI307" i="11"/>
  <c r="BJ307" i="11"/>
  <c r="BK307" i="11"/>
  <c r="BL307" i="11"/>
  <c r="BM307" i="11"/>
  <c r="BN307" i="11"/>
  <c r="BO307" i="11"/>
  <c r="BP307" i="11"/>
  <c r="BQ307" i="11"/>
  <c r="BR307" i="11"/>
  <c r="BS307" i="11"/>
  <c r="BT307" i="11"/>
  <c r="BU307" i="11"/>
  <c r="BV307" i="11"/>
  <c r="BB308" i="11"/>
  <c r="BC308" i="11"/>
  <c r="BD308" i="11"/>
  <c r="BE308" i="11"/>
  <c r="BF308" i="11"/>
  <c r="BG308" i="11"/>
  <c r="BH308" i="11"/>
  <c r="BI308" i="11"/>
  <c r="BJ308" i="11"/>
  <c r="BK308" i="11"/>
  <c r="BL308" i="11"/>
  <c r="BM308" i="11"/>
  <c r="BN308" i="11"/>
  <c r="BO308" i="11"/>
  <c r="BP308" i="11"/>
  <c r="BQ308" i="11"/>
  <c r="BR308" i="11"/>
  <c r="BS308" i="11"/>
  <c r="BT308" i="11"/>
  <c r="BU308" i="11"/>
  <c r="BV308" i="11"/>
  <c r="BB309" i="11"/>
  <c r="BC309" i="11"/>
  <c r="BD309" i="11"/>
  <c r="BE309" i="11"/>
  <c r="BF309" i="11"/>
  <c r="BG309" i="11"/>
  <c r="BH309" i="11"/>
  <c r="BI309" i="11"/>
  <c r="BJ309" i="11"/>
  <c r="BK309" i="11"/>
  <c r="BL309" i="11"/>
  <c r="BM309" i="11"/>
  <c r="BN309" i="11"/>
  <c r="BO309" i="11"/>
  <c r="BP309" i="11"/>
  <c r="BQ309" i="11"/>
  <c r="BR309" i="11"/>
  <c r="BS309" i="11"/>
  <c r="BT309" i="11"/>
  <c r="BU309" i="11"/>
  <c r="BV309" i="11"/>
  <c r="BB310" i="11"/>
  <c r="BC310" i="11"/>
  <c r="BD310" i="11"/>
  <c r="BE310" i="11"/>
  <c r="BF310" i="11"/>
  <c r="BG310" i="11"/>
  <c r="BH310" i="11"/>
  <c r="BI310" i="11"/>
  <c r="BJ310" i="11"/>
  <c r="BK310" i="11"/>
  <c r="BL310" i="11"/>
  <c r="BM310" i="11"/>
  <c r="BN310" i="11"/>
  <c r="BO310" i="11"/>
  <c r="BP310" i="11"/>
  <c r="BQ310" i="11"/>
  <c r="BR310" i="11"/>
  <c r="BS310" i="11"/>
  <c r="BT310" i="11"/>
  <c r="BU310" i="11"/>
  <c r="BV310" i="11"/>
  <c r="BB311" i="11"/>
  <c r="BC311" i="11"/>
  <c r="BD311" i="11"/>
  <c r="BE311" i="11"/>
  <c r="BF311" i="11"/>
  <c r="BG311" i="11"/>
  <c r="BH311" i="11"/>
  <c r="BI311" i="11"/>
  <c r="BJ311" i="11"/>
  <c r="BK311" i="11"/>
  <c r="BL311" i="11"/>
  <c r="BM311" i="11"/>
  <c r="BN311" i="11"/>
  <c r="BO311" i="11"/>
  <c r="BP311" i="11"/>
  <c r="BQ311" i="11"/>
  <c r="BR311" i="11"/>
  <c r="BS311" i="11"/>
  <c r="BT311" i="11"/>
  <c r="BU311" i="11"/>
  <c r="BV311" i="11"/>
  <c r="BB312" i="11"/>
  <c r="BC312" i="11"/>
  <c r="BD312" i="11"/>
  <c r="BE312" i="11"/>
  <c r="BF312" i="11"/>
  <c r="BG312" i="11"/>
  <c r="BH312" i="11"/>
  <c r="BI312" i="11"/>
  <c r="BJ312" i="11"/>
  <c r="BK312" i="11"/>
  <c r="BL312" i="11"/>
  <c r="BM312" i="11"/>
  <c r="BN312" i="11"/>
  <c r="BO312" i="11"/>
  <c r="BP312" i="11"/>
  <c r="BQ312" i="11"/>
  <c r="BR312" i="11"/>
  <c r="BS312" i="11"/>
  <c r="BT312" i="11"/>
  <c r="BU312" i="11"/>
  <c r="BV312" i="11"/>
  <c r="BB313" i="11"/>
  <c r="BC313" i="11"/>
  <c r="BD313" i="11"/>
  <c r="BE313" i="11"/>
  <c r="BF313" i="11"/>
  <c r="BG313" i="11"/>
  <c r="BH313" i="11"/>
  <c r="BI313" i="11"/>
  <c r="BJ313" i="11"/>
  <c r="BK313" i="11"/>
  <c r="BL313" i="11"/>
  <c r="BM313" i="11"/>
  <c r="BN313" i="11"/>
  <c r="BO313" i="11"/>
  <c r="BP313" i="11"/>
  <c r="BQ313" i="11"/>
  <c r="BR313" i="11"/>
  <c r="BS313" i="11"/>
  <c r="BT313" i="11"/>
  <c r="BU313" i="11"/>
  <c r="BV313" i="11"/>
  <c r="BB314" i="11"/>
  <c r="BC314" i="11"/>
  <c r="BD314" i="11"/>
  <c r="BE314" i="11"/>
  <c r="BF314" i="11"/>
  <c r="BG314" i="11"/>
  <c r="BH314" i="11"/>
  <c r="BI314" i="11"/>
  <c r="BJ314" i="11"/>
  <c r="BK314" i="11"/>
  <c r="BL314" i="11"/>
  <c r="BM314" i="11"/>
  <c r="BN314" i="11"/>
  <c r="BO314" i="11"/>
  <c r="BP314" i="11"/>
  <c r="BQ314" i="11"/>
  <c r="BR314" i="11"/>
  <c r="BS314" i="11"/>
  <c r="BT314" i="11"/>
  <c r="BU314" i="11"/>
  <c r="BV314" i="11"/>
  <c r="BB315" i="11"/>
  <c r="BC315" i="11"/>
  <c r="BD315" i="11"/>
  <c r="BE315" i="11"/>
  <c r="BF315" i="11"/>
  <c r="BG315" i="11"/>
  <c r="BH315" i="11"/>
  <c r="BI315" i="11"/>
  <c r="BJ315" i="11"/>
  <c r="BK315" i="11"/>
  <c r="BL315" i="11"/>
  <c r="BM315" i="11"/>
  <c r="BN315" i="11"/>
  <c r="BO315" i="11"/>
  <c r="BP315" i="11"/>
  <c r="BQ315" i="11"/>
  <c r="BR315" i="11"/>
  <c r="BS315" i="11"/>
  <c r="BT315" i="11"/>
  <c r="BU315" i="11"/>
  <c r="BV315" i="11"/>
  <c r="BB316" i="11"/>
  <c r="BC316" i="11"/>
  <c r="BD316" i="11"/>
  <c r="BE316" i="11"/>
  <c r="BF316" i="11"/>
  <c r="BG316" i="11"/>
  <c r="BH316" i="11"/>
  <c r="BI316" i="11"/>
  <c r="BJ316" i="11"/>
  <c r="BK316" i="11"/>
  <c r="BL316" i="11"/>
  <c r="BM316" i="11"/>
  <c r="BN316" i="11"/>
  <c r="BO316" i="11"/>
  <c r="BP316" i="11"/>
  <c r="BQ316" i="11"/>
  <c r="BR316" i="11"/>
  <c r="BS316" i="11"/>
  <c r="BT316" i="11"/>
  <c r="BU316" i="11"/>
  <c r="BV316" i="11"/>
  <c r="BB317" i="11"/>
  <c r="BC317" i="11"/>
  <c r="BD317" i="11"/>
  <c r="BE317" i="11"/>
  <c r="BF317" i="11"/>
  <c r="BG317" i="11"/>
  <c r="BH317" i="11"/>
  <c r="BI317" i="11"/>
  <c r="BJ317" i="11"/>
  <c r="BK317" i="11"/>
  <c r="BL317" i="11"/>
  <c r="BM317" i="11"/>
  <c r="BN317" i="11"/>
  <c r="BO317" i="11"/>
  <c r="BP317" i="11"/>
  <c r="BQ317" i="11"/>
  <c r="BR317" i="11"/>
  <c r="BS317" i="11"/>
  <c r="BT317" i="11"/>
  <c r="BU317" i="11"/>
  <c r="BV317" i="11"/>
  <c r="BB318" i="11"/>
  <c r="BC318" i="11"/>
  <c r="BD318" i="11"/>
  <c r="BE318" i="11"/>
  <c r="BF318" i="11"/>
  <c r="BG318" i="11"/>
  <c r="BH318" i="11"/>
  <c r="BI318" i="11"/>
  <c r="BJ318" i="11"/>
  <c r="BK318" i="11"/>
  <c r="BL318" i="11"/>
  <c r="BM318" i="11"/>
  <c r="BN318" i="11"/>
  <c r="BO318" i="11"/>
  <c r="BP318" i="11"/>
  <c r="BQ318" i="11"/>
  <c r="BR318" i="11"/>
  <c r="BS318" i="11"/>
  <c r="BT318" i="11"/>
  <c r="BU318" i="11"/>
  <c r="BV318" i="11"/>
  <c r="BB319" i="11"/>
  <c r="BC319" i="11"/>
  <c r="BD319" i="11"/>
  <c r="BE319" i="11"/>
  <c r="BF319" i="11"/>
  <c r="BG319" i="11"/>
  <c r="BH319" i="11"/>
  <c r="BI319" i="11"/>
  <c r="BJ319" i="11"/>
  <c r="BK319" i="11"/>
  <c r="BL319" i="11"/>
  <c r="BM319" i="11"/>
  <c r="BN319" i="11"/>
  <c r="BO319" i="11"/>
  <c r="BP319" i="11"/>
  <c r="BQ319" i="11"/>
  <c r="BR319" i="11"/>
  <c r="BS319" i="11"/>
  <c r="BT319" i="11"/>
  <c r="BU319" i="11"/>
  <c r="BV319" i="11"/>
  <c r="BB320" i="11"/>
  <c r="BC320" i="11"/>
  <c r="BD320" i="11"/>
  <c r="BE320" i="11"/>
  <c r="BF320" i="11"/>
  <c r="BG320" i="11"/>
  <c r="BH320" i="11"/>
  <c r="BI320" i="11"/>
  <c r="BJ320" i="11"/>
  <c r="BK320" i="11"/>
  <c r="BL320" i="11"/>
  <c r="BM320" i="11"/>
  <c r="BN320" i="11"/>
  <c r="BO320" i="11"/>
  <c r="BP320" i="11"/>
  <c r="BQ320" i="11"/>
  <c r="BR320" i="11"/>
  <c r="BS320" i="11"/>
  <c r="BT320" i="11"/>
  <c r="BU320" i="11"/>
  <c r="BV320" i="11"/>
  <c r="BB321" i="11"/>
  <c r="BC321" i="11"/>
  <c r="BD321" i="11"/>
  <c r="BE321" i="11"/>
  <c r="BF321" i="11"/>
  <c r="BG321" i="11"/>
  <c r="BH321" i="11"/>
  <c r="BI321" i="11"/>
  <c r="BJ321" i="11"/>
  <c r="BK321" i="11"/>
  <c r="BL321" i="11"/>
  <c r="BM321" i="11"/>
  <c r="BN321" i="11"/>
  <c r="BO321" i="11"/>
  <c r="BP321" i="11"/>
  <c r="BQ321" i="11"/>
  <c r="BR321" i="11"/>
  <c r="BS321" i="11"/>
  <c r="BT321" i="11"/>
  <c r="BU321" i="11"/>
  <c r="BV321" i="11"/>
  <c r="BB322" i="11"/>
  <c r="BC322" i="11"/>
  <c r="BD322" i="11"/>
  <c r="BE322" i="11"/>
  <c r="BF322" i="11"/>
  <c r="BG322" i="11"/>
  <c r="BH322" i="11"/>
  <c r="BI322" i="11"/>
  <c r="BJ322" i="11"/>
  <c r="BK322" i="11"/>
  <c r="BL322" i="11"/>
  <c r="BM322" i="11"/>
  <c r="BN322" i="11"/>
  <c r="BO322" i="11"/>
  <c r="BP322" i="11"/>
  <c r="BQ322" i="11"/>
  <c r="BR322" i="11"/>
  <c r="BS322" i="11"/>
  <c r="BT322" i="11"/>
  <c r="BU322" i="11"/>
  <c r="BV322" i="11"/>
  <c r="BB323" i="11"/>
  <c r="BC323" i="11"/>
  <c r="BD323" i="11"/>
  <c r="BE323" i="11"/>
  <c r="BF323" i="11"/>
  <c r="BG323" i="11"/>
  <c r="BH323" i="11"/>
  <c r="BI323" i="11"/>
  <c r="BJ323" i="11"/>
  <c r="BK323" i="11"/>
  <c r="BL323" i="11"/>
  <c r="BM323" i="11"/>
  <c r="BN323" i="11"/>
  <c r="BO323" i="11"/>
  <c r="BP323" i="11"/>
  <c r="BQ323" i="11"/>
  <c r="BR323" i="11"/>
  <c r="BS323" i="11"/>
  <c r="BT323" i="11"/>
  <c r="BU323" i="11"/>
  <c r="BV323" i="11"/>
  <c r="BB324" i="11"/>
  <c r="BC324" i="11"/>
  <c r="BD324" i="11"/>
  <c r="BE324" i="11"/>
  <c r="BF324" i="11"/>
  <c r="BG324" i="11"/>
  <c r="BH324" i="11"/>
  <c r="BI324" i="11"/>
  <c r="BJ324" i="11"/>
  <c r="BK324" i="11"/>
  <c r="BL324" i="11"/>
  <c r="BM324" i="11"/>
  <c r="BN324" i="11"/>
  <c r="BO324" i="11"/>
  <c r="BP324" i="11"/>
  <c r="BQ324" i="11"/>
  <c r="BR324" i="11"/>
  <c r="BS324" i="11"/>
  <c r="BT324" i="11"/>
  <c r="BU324" i="11"/>
  <c r="BV324" i="11"/>
  <c r="BB325" i="11"/>
  <c r="BC325" i="11"/>
  <c r="BD325" i="11"/>
  <c r="BE325" i="11"/>
  <c r="BF325" i="11"/>
  <c r="BG325" i="11"/>
  <c r="BH325" i="11"/>
  <c r="BI325" i="11"/>
  <c r="BJ325" i="11"/>
  <c r="BK325" i="11"/>
  <c r="BL325" i="11"/>
  <c r="BM325" i="11"/>
  <c r="BN325" i="11"/>
  <c r="BO325" i="11"/>
  <c r="BP325" i="11"/>
  <c r="BQ325" i="11"/>
  <c r="BR325" i="11"/>
  <c r="BS325" i="11"/>
  <c r="BT325" i="11"/>
  <c r="BU325" i="11"/>
  <c r="BV325" i="11"/>
  <c r="BB326" i="11"/>
  <c r="BC326" i="11"/>
  <c r="BD326" i="11"/>
  <c r="BE326" i="11"/>
  <c r="BF326" i="11"/>
  <c r="BG326" i="11"/>
  <c r="BH326" i="11"/>
  <c r="BI326" i="11"/>
  <c r="BJ326" i="11"/>
  <c r="BK326" i="11"/>
  <c r="BL326" i="11"/>
  <c r="BM326" i="11"/>
  <c r="BN326" i="11"/>
  <c r="BO326" i="11"/>
  <c r="BP326" i="11"/>
  <c r="BQ326" i="11"/>
  <c r="BR326" i="11"/>
  <c r="BS326" i="11"/>
  <c r="BT326" i="11"/>
  <c r="BU326" i="11"/>
  <c r="BV326" i="11"/>
  <c r="BB327" i="11"/>
  <c r="BC327" i="11"/>
  <c r="BD327" i="11"/>
  <c r="BE327" i="11"/>
  <c r="BF327" i="11"/>
  <c r="BG327" i="11"/>
  <c r="BH327" i="11"/>
  <c r="BI327" i="11"/>
  <c r="BJ327" i="11"/>
  <c r="BK327" i="11"/>
  <c r="BL327" i="11"/>
  <c r="BM327" i="11"/>
  <c r="BN327" i="11"/>
  <c r="BO327" i="11"/>
  <c r="BP327" i="11"/>
  <c r="BQ327" i="11"/>
  <c r="BR327" i="11"/>
  <c r="BS327" i="11"/>
  <c r="BT327" i="11"/>
  <c r="BU327" i="11"/>
  <c r="BV327" i="11"/>
  <c r="BB328" i="11"/>
  <c r="BC328" i="11"/>
  <c r="BD328" i="11"/>
  <c r="BE328" i="11"/>
  <c r="BF328" i="11"/>
  <c r="BG328" i="11"/>
  <c r="BH328" i="11"/>
  <c r="BI328" i="11"/>
  <c r="BJ328" i="11"/>
  <c r="BK328" i="11"/>
  <c r="BL328" i="11"/>
  <c r="BM328" i="11"/>
  <c r="BN328" i="11"/>
  <c r="BO328" i="11"/>
  <c r="BP328" i="11"/>
  <c r="BQ328" i="11"/>
  <c r="BR328" i="11"/>
  <c r="BS328" i="11"/>
  <c r="BT328" i="11"/>
  <c r="BU328" i="11"/>
  <c r="BV328" i="11"/>
  <c r="BB329" i="11"/>
  <c r="BC329" i="11"/>
  <c r="BD329" i="11"/>
  <c r="BE329" i="11"/>
  <c r="BF329" i="11"/>
  <c r="BG329" i="11"/>
  <c r="BH329" i="11"/>
  <c r="BI329" i="11"/>
  <c r="BJ329" i="11"/>
  <c r="BK329" i="11"/>
  <c r="BL329" i="11"/>
  <c r="BM329" i="11"/>
  <c r="BN329" i="11"/>
  <c r="BO329" i="11"/>
  <c r="BP329" i="11"/>
  <c r="BQ329" i="11"/>
  <c r="BR329" i="11"/>
  <c r="BS329" i="11"/>
  <c r="BT329" i="11"/>
  <c r="BU329" i="11"/>
  <c r="BV329" i="11"/>
  <c r="BB330" i="11"/>
  <c r="BC330" i="11"/>
  <c r="BD330" i="11"/>
  <c r="BE330" i="11"/>
  <c r="BF330" i="11"/>
  <c r="BG330" i="11"/>
  <c r="BH330" i="11"/>
  <c r="BI330" i="11"/>
  <c r="BJ330" i="11"/>
  <c r="BK330" i="11"/>
  <c r="BL330" i="11"/>
  <c r="BM330" i="11"/>
  <c r="BN330" i="11"/>
  <c r="BO330" i="11"/>
  <c r="BP330" i="11"/>
  <c r="BQ330" i="11"/>
  <c r="BR330" i="11"/>
  <c r="BS330" i="11"/>
  <c r="BT330" i="11"/>
  <c r="BU330" i="11"/>
  <c r="BV330" i="11"/>
  <c r="BB331" i="11"/>
  <c r="BC331" i="11"/>
  <c r="BD331" i="11"/>
  <c r="BE331" i="11"/>
  <c r="BF331" i="11"/>
  <c r="BG331" i="11"/>
  <c r="BH331" i="11"/>
  <c r="BI331" i="11"/>
  <c r="BJ331" i="11"/>
  <c r="BK331" i="11"/>
  <c r="BL331" i="11"/>
  <c r="BM331" i="11"/>
  <c r="BN331" i="11"/>
  <c r="BO331" i="11"/>
  <c r="BP331" i="11"/>
  <c r="BQ331" i="11"/>
  <c r="BR331" i="11"/>
  <c r="BS331" i="11"/>
  <c r="BT331" i="11"/>
  <c r="BU331" i="11"/>
  <c r="BV331" i="11"/>
  <c r="BB332" i="11"/>
  <c r="BC332" i="11"/>
  <c r="BD332" i="11"/>
  <c r="BE332" i="11"/>
  <c r="BF332" i="11"/>
  <c r="BG332" i="11"/>
  <c r="BH332" i="11"/>
  <c r="BI332" i="11"/>
  <c r="BJ332" i="11"/>
  <c r="BK332" i="11"/>
  <c r="BL332" i="11"/>
  <c r="BM332" i="11"/>
  <c r="BN332" i="11"/>
  <c r="BO332" i="11"/>
  <c r="BP332" i="11"/>
  <c r="BQ332" i="11"/>
  <c r="BR332" i="11"/>
  <c r="BS332" i="11"/>
  <c r="BT332" i="11"/>
  <c r="BU332" i="11"/>
  <c r="BV332" i="11"/>
  <c r="BB333" i="11"/>
  <c r="BC333" i="11"/>
  <c r="BD333" i="11"/>
  <c r="BE333" i="11"/>
  <c r="BF333" i="11"/>
  <c r="BG333" i="11"/>
  <c r="BH333" i="11"/>
  <c r="BI333" i="11"/>
  <c r="BJ333" i="11"/>
  <c r="BK333" i="11"/>
  <c r="BL333" i="11"/>
  <c r="BM333" i="11"/>
  <c r="BN333" i="11"/>
  <c r="BO333" i="11"/>
  <c r="BP333" i="11"/>
  <c r="BQ333" i="11"/>
  <c r="BR333" i="11"/>
  <c r="BS333" i="11"/>
  <c r="BT333" i="11"/>
  <c r="BU333" i="11"/>
  <c r="BV333" i="11"/>
  <c r="BB334" i="11"/>
  <c r="BC334" i="11"/>
  <c r="BD334" i="11"/>
  <c r="BE334" i="11"/>
  <c r="BF334" i="11"/>
  <c r="BG334" i="11"/>
  <c r="BH334" i="11"/>
  <c r="BI334" i="11"/>
  <c r="BJ334" i="11"/>
  <c r="BK334" i="11"/>
  <c r="BL334" i="11"/>
  <c r="BM334" i="11"/>
  <c r="BN334" i="11"/>
  <c r="BO334" i="11"/>
  <c r="BP334" i="11"/>
  <c r="BQ334" i="11"/>
  <c r="BR334" i="11"/>
  <c r="BS334" i="11"/>
  <c r="BT334" i="11"/>
  <c r="BU334" i="11"/>
  <c r="BV334" i="11"/>
  <c r="BB335" i="11"/>
  <c r="BC335" i="11"/>
  <c r="BD335" i="11"/>
  <c r="BE335" i="11"/>
  <c r="BF335" i="11"/>
  <c r="BG335" i="11"/>
  <c r="BH335" i="11"/>
  <c r="BI335" i="11"/>
  <c r="BJ335" i="11"/>
  <c r="BK335" i="11"/>
  <c r="BL335" i="11"/>
  <c r="BM335" i="11"/>
  <c r="BN335" i="11"/>
  <c r="BO335" i="11"/>
  <c r="BP335" i="11"/>
  <c r="BQ335" i="11"/>
  <c r="BR335" i="11"/>
  <c r="BS335" i="11"/>
  <c r="BT335" i="11"/>
  <c r="BU335" i="11"/>
  <c r="BV335" i="11"/>
  <c r="BB336" i="11"/>
  <c r="BC336" i="11"/>
  <c r="BD336" i="11"/>
  <c r="BE336" i="11"/>
  <c r="BF336" i="11"/>
  <c r="BG336" i="11"/>
  <c r="BH336" i="11"/>
  <c r="BI336" i="11"/>
  <c r="BJ336" i="11"/>
  <c r="BK336" i="11"/>
  <c r="BL336" i="11"/>
  <c r="BM336" i="11"/>
  <c r="BN336" i="11"/>
  <c r="BO336" i="11"/>
  <c r="BP336" i="11"/>
  <c r="BQ336" i="11"/>
  <c r="BR336" i="11"/>
  <c r="BS336" i="11"/>
  <c r="BT336" i="11"/>
  <c r="BU336" i="11"/>
  <c r="BV336" i="11"/>
  <c r="BB337" i="11"/>
  <c r="BC337" i="11"/>
  <c r="BD337" i="11"/>
  <c r="BE337" i="11"/>
  <c r="BF337" i="11"/>
  <c r="BG337" i="11"/>
  <c r="BH337" i="11"/>
  <c r="BI337" i="11"/>
  <c r="BJ337" i="11"/>
  <c r="BK337" i="11"/>
  <c r="BL337" i="11"/>
  <c r="BM337" i="11"/>
  <c r="BN337" i="11"/>
  <c r="BO337" i="11"/>
  <c r="BP337" i="11"/>
  <c r="BQ337" i="11"/>
  <c r="BR337" i="11"/>
  <c r="BS337" i="11"/>
  <c r="BT337" i="11"/>
  <c r="BU337" i="11"/>
  <c r="BV337" i="11"/>
  <c r="BB338" i="11"/>
  <c r="BC338" i="11"/>
  <c r="BD338" i="11"/>
  <c r="BE338" i="11"/>
  <c r="BF338" i="11"/>
  <c r="BG338" i="11"/>
  <c r="BH338" i="11"/>
  <c r="BI338" i="11"/>
  <c r="BJ338" i="11"/>
  <c r="BK338" i="11"/>
  <c r="BL338" i="11"/>
  <c r="BM338" i="11"/>
  <c r="BN338" i="11"/>
  <c r="BO338" i="11"/>
  <c r="BP338" i="11"/>
  <c r="BQ338" i="11"/>
  <c r="BR338" i="11"/>
  <c r="BS338" i="11"/>
  <c r="BT338" i="11"/>
  <c r="BU338" i="11"/>
  <c r="BV338" i="11"/>
  <c r="BB339" i="11"/>
  <c r="BC339" i="11"/>
  <c r="BD339" i="11"/>
  <c r="BE339" i="11"/>
  <c r="BF339" i="11"/>
  <c r="BG339" i="11"/>
  <c r="BH339" i="11"/>
  <c r="BI339" i="11"/>
  <c r="BJ339" i="11"/>
  <c r="BK339" i="11"/>
  <c r="BL339" i="11"/>
  <c r="BM339" i="11"/>
  <c r="BN339" i="11"/>
  <c r="BO339" i="11"/>
  <c r="BP339" i="11"/>
  <c r="BQ339" i="11"/>
  <c r="BR339" i="11"/>
  <c r="BS339" i="11"/>
  <c r="BT339" i="11"/>
  <c r="BU339" i="11"/>
  <c r="BV339" i="11"/>
  <c r="BB340" i="11"/>
  <c r="BC340" i="11"/>
  <c r="BD340" i="11"/>
  <c r="BE340" i="11"/>
  <c r="BF340" i="11"/>
  <c r="BG340" i="11"/>
  <c r="BH340" i="11"/>
  <c r="BI340" i="11"/>
  <c r="BJ340" i="11"/>
  <c r="BK340" i="11"/>
  <c r="BL340" i="11"/>
  <c r="BM340" i="11"/>
  <c r="BN340" i="11"/>
  <c r="BO340" i="11"/>
  <c r="BP340" i="11"/>
  <c r="BQ340" i="11"/>
  <c r="BR340" i="11"/>
  <c r="BS340" i="11"/>
  <c r="BT340" i="11"/>
  <c r="BU340" i="11"/>
  <c r="BV340" i="11"/>
  <c r="BB341" i="11"/>
  <c r="BC341" i="11"/>
  <c r="BD341" i="11"/>
  <c r="BE341" i="11"/>
  <c r="BF341" i="11"/>
  <c r="BG341" i="11"/>
  <c r="BH341" i="11"/>
  <c r="BI341" i="11"/>
  <c r="BJ341" i="11"/>
  <c r="BK341" i="11"/>
  <c r="BL341" i="11"/>
  <c r="BM341" i="11"/>
  <c r="BN341" i="11"/>
  <c r="BO341" i="11"/>
  <c r="BP341" i="11"/>
  <c r="BQ341" i="11"/>
  <c r="BR341" i="11"/>
  <c r="BS341" i="11"/>
  <c r="BT341" i="11"/>
  <c r="BU341" i="11"/>
  <c r="BV341" i="11"/>
  <c r="BB342" i="11"/>
  <c r="BC342" i="11"/>
  <c r="BD342" i="11"/>
  <c r="BE342" i="11"/>
  <c r="BF342" i="11"/>
  <c r="BG342" i="11"/>
  <c r="BH342" i="11"/>
  <c r="BI342" i="11"/>
  <c r="BJ342" i="11"/>
  <c r="BK342" i="11"/>
  <c r="BL342" i="11"/>
  <c r="BM342" i="11"/>
  <c r="BN342" i="11"/>
  <c r="BO342" i="11"/>
  <c r="BP342" i="11"/>
  <c r="BQ342" i="11"/>
  <c r="BR342" i="11"/>
  <c r="BS342" i="11"/>
  <c r="BT342" i="11"/>
  <c r="BU342" i="11"/>
  <c r="BV342" i="11"/>
  <c r="BB343" i="11"/>
  <c r="BC343" i="11"/>
  <c r="BD343" i="11"/>
  <c r="BE343" i="11"/>
  <c r="BF343" i="11"/>
  <c r="BG343" i="11"/>
  <c r="BH343" i="11"/>
  <c r="BI343" i="11"/>
  <c r="BJ343" i="11"/>
  <c r="BK343" i="11"/>
  <c r="BL343" i="11"/>
  <c r="BM343" i="11"/>
  <c r="BN343" i="11"/>
  <c r="BO343" i="11"/>
  <c r="BP343" i="11"/>
  <c r="BQ343" i="11"/>
  <c r="BR343" i="11"/>
  <c r="BS343" i="11"/>
  <c r="BT343" i="11"/>
  <c r="BU343" i="11"/>
  <c r="BV343" i="11"/>
  <c r="BB344" i="11"/>
  <c r="BC344" i="11"/>
  <c r="BD344" i="11"/>
  <c r="BE344" i="11"/>
  <c r="BF344" i="11"/>
  <c r="BG344" i="11"/>
  <c r="BH344" i="11"/>
  <c r="BI344" i="11"/>
  <c r="BJ344" i="11"/>
  <c r="BK344" i="11"/>
  <c r="BL344" i="11"/>
  <c r="BM344" i="11"/>
  <c r="BN344" i="11"/>
  <c r="BO344" i="11"/>
  <c r="BP344" i="11"/>
  <c r="BQ344" i="11"/>
  <c r="BR344" i="11"/>
  <c r="BS344" i="11"/>
  <c r="BT344" i="11"/>
  <c r="BU344" i="11"/>
  <c r="BV344" i="11"/>
  <c r="BB345" i="11"/>
  <c r="BC345" i="11"/>
  <c r="BD345" i="11"/>
  <c r="BE345" i="11"/>
  <c r="BF345" i="11"/>
  <c r="BG345" i="11"/>
  <c r="BH345" i="11"/>
  <c r="BI345" i="11"/>
  <c r="BJ345" i="11"/>
  <c r="BK345" i="11"/>
  <c r="BL345" i="11"/>
  <c r="BM345" i="11"/>
  <c r="BN345" i="11"/>
  <c r="BO345" i="11"/>
  <c r="BP345" i="11"/>
  <c r="BQ345" i="11"/>
  <c r="BR345" i="11"/>
  <c r="BS345" i="11"/>
  <c r="BT345" i="11"/>
  <c r="BU345" i="11"/>
  <c r="BV345" i="11"/>
  <c r="BB346" i="11"/>
  <c r="BC346" i="11"/>
  <c r="BD346" i="11"/>
  <c r="BE346" i="11"/>
  <c r="BF346" i="11"/>
  <c r="BG346" i="11"/>
  <c r="BH346" i="11"/>
  <c r="BI346" i="11"/>
  <c r="BJ346" i="11"/>
  <c r="BK346" i="11"/>
  <c r="BL346" i="11"/>
  <c r="BM346" i="11"/>
  <c r="BN346" i="11"/>
  <c r="BO346" i="11"/>
  <c r="BP346" i="11"/>
  <c r="BQ346" i="11"/>
  <c r="BR346" i="11"/>
  <c r="BS346" i="11"/>
  <c r="BT346" i="11"/>
  <c r="BU346" i="11"/>
  <c r="BV346" i="11"/>
  <c r="BB347" i="11"/>
  <c r="BC347" i="11"/>
  <c r="BD347" i="11"/>
  <c r="BE347" i="11"/>
  <c r="BF347" i="11"/>
  <c r="BG347" i="11"/>
  <c r="BH347" i="11"/>
  <c r="BI347" i="11"/>
  <c r="BJ347" i="11"/>
  <c r="BK347" i="11"/>
  <c r="BL347" i="11"/>
  <c r="BM347" i="11"/>
  <c r="BN347" i="11"/>
  <c r="BO347" i="11"/>
  <c r="BP347" i="11"/>
  <c r="BQ347" i="11"/>
  <c r="BR347" i="11"/>
  <c r="BS347" i="11"/>
  <c r="BT347" i="11"/>
  <c r="BU347" i="11"/>
  <c r="BV347" i="11"/>
  <c r="BB348" i="11"/>
  <c r="BC348" i="11"/>
  <c r="BD348" i="11"/>
  <c r="BE348" i="11"/>
  <c r="BF348" i="11"/>
  <c r="BG348" i="11"/>
  <c r="BH348" i="11"/>
  <c r="BI348" i="11"/>
  <c r="BJ348" i="11"/>
  <c r="BK348" i="11"/>
  <c r="BL348" i="11"/>
  <c r="BM348" i="11"/>
  <c r="BN348" i="11"/>
  <c r="BO348" i="11"/>
  <c r="BP348" i="11"/>
  <c r="BQ348" i="11"/>
  <c r="BR348" i="11"/>
  <c r="BS348" i="11"/>
  <c r="BT348" i="11"/>
  <c r="BU348" i="11"/>
  <c r="BV348" i="11"/>
  <c r="BB349" i="11"/>
  <c r="BC349" i="11"/>
  <c r="BD349" i="11"/>
  <c r="BE349" i="11"/>
  <c r="BF349" i="11"/>
  <c r="BG349" i="11"/>
  <c r="BH349" i="11"/>
  <c r="BI349" i="11"/>
  <c r="BJ349" i="11"/>
  <c r="BK349" i="11"/>
  <c r="BL349" i="11"/>
  <c r="BM349" i="11"/>
  <c r="BN349" i="11"/>
  <c r="BO349" i="11"/>
  <c r="BP349" i="11"/>
  <c r="BQ349" i="11"/>
  <c r="BR349" i="11"/>
  <c r="BS349" i="11"/>
  <c r="BT349" i="11"/>
  <c r="BU349" i="11"/>
  <c r="BV349" i="11"/>
  <c r="BB350" i="11"/>
  <c r="BC350" i="11"/>
  <c r="BD350" i="11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B351" i="11"/>
  <c r="BC351" i="11"/>
  <c r="BD351" i="11"/>
  <c r="BE351" i="11"/>
  <c r="BF351" i="11"/>
  <c r="BG351" i="11"/>
  <c r="BH351" i="11"/>
  <c r="BI351" i="11"/>
  <c r="BJ351" i="11"/>
  <c r="BK351" i="11"/>
  <c r="BL351" i="11"/>
  <c r="BM351" i="11"/>
  <c r="BN351" i="11"/>
  <c r="BO351" i="11"/>
  <c r="BP351" i="11"/>
  <c r="BQ351" i="11"/>
  <c r="BR351" i="11"/>
  <c r="BS351" i="11"/>
  <c r="BT351" i="11"/>
  <c r="BU351" i="11"/>
  <c r="BV351" i="11"/>
  <c r="BB352" i="11"/>
  <c r="BC352" i="11"/>
  <c r="BD352" i="11"/>
  <c r="BE352" i="11"/>
  <c r="BF352" i="11"/>
  <c r="BG352" i="11"/>
  <c r="BH352" i="11"/>
  <c r="BI352" i="11"/>
  <c r="BJ352" i="11"/>
  <c r="BK352" i="11"/>
  <c r="BL352" i="11"/>
  <c r="BM352" i="11"/>
  <c r="BN352" i="11"/>
  <c r="BO352" i="11"/>
  <c r="BP352" i="11"/>
  <c r="BQ352" i="11"/>
  <c r="BR352" i="11"/>
  <c r="BS352" i="11"/>
  <c r="BT352" i="11"/>
  <c r="BU352" i="11"/>
  <c r="BV352" i="11"/>
  <c r="BB353" i="11"/>
  <c r="BC353" i="11"/>
  <c r="BD353" i="11"/>
  <c r="BE353" i="11"/>
  <c r="BF353" i="11"/>
  <c r="BG353" i="11"/>
  <c r="BH353" i="11"/>
  <c r="BI353" i="11"/>
  <c r="BJ353" i="11"/>
  <c r="BK353" i="11"/>
  <c r="BL353" i="11"/>
  <c r="BM353" i="11"/>
  <c r="BN353" i="11"/>
  <c r="BO353" i="11"/>
  <c r="BP353" i="11"/>
  <c r="BQ353" i="11"/>
  <c r="BR353" i="11"/>
  <c r="BS353" i="11"/>
  <c r="BT353" i="11"/>
  <c r="BU353" i="11"/>
  <c r="BV353" i="11"/>
  <c r="BB354" i="11"/>
  <c r="BC354" i="11"/>
  <c r="BD354" i="11"/>
  <c r="BE354" i="11"/>
  <c r="BF354" i="11"/>
  <c r="BG354" i="11"/>
  <c r="BH354" i="11"/>
  <c r="BI354" i="11"/>
  <c r="BJ354" i="11"/>
  <c r="BK354" i="11"/>
  <c r="BL354" i="11"/>
  <c r="BM354" i="11"/>
  <c r="BN354" i="11"/>
  <c r="BO354" i="11"/>
  <c r="BP354" i="11"/>
  <c r="BQ354" i="11"/>
  <c r="BR354" i="11"/>
  <c r="BS354" i="11"/>
  <c r="BT354" i="11"/>
  <c r="BU354" i="11"/>
  <c r="BV354" i="11"/>
  <c r="BB355" i="11"/>
  <c r="BC355" i="11"/>
  <c r="BD355" i="11"/>
  <c r="BE355" i="11"/>
  <c r="BF355" i="11"/>
  <c r="BG355" i="11"/>
  <c r="BH355" i="11"/>
  <c r="BI355" i="11"/>
  <c r="BJ355" i="11"/>
  <c r="BK355" i="11"/>
  <c r="BL355" i="11"/>
  <c r="BM355" i="11"/>
  <c r="BN355" i="11"/>
  <c r="BO355" i="11"/>
  <c r="BP355" i="11"/>
  <c r="BQ355" i="11"/>
  <c r="BR355" i="11"/>
  <c r="BS355" i="11"/>
  <c r="BT355" i="11"/>
  <c r="BU355" i="11"/>
  <c r="BV355" i="11"/>
  <c r="BB356" i="11"/>
  <c r="BC356" i="11"/>
  <c r="BD356" i="11"/>
  <c r="BE356" i="11"/>
  <c r="BF356" i="11"/>
  <c r="BG356" i="11"/>
  <c r="BH356" i="11"/>
  <c r="BI356" i="11"/>
  <c r="BJ356" i="11"/>
  <c r="BK356" i="11"/>
  <c r="BL356" i="11"/>
  <c r="BM356" i="11"/>
  <c r="BN356" i="11"/>
  <c r="BO356" i="11"/>
  <c r="BP356" i="11"/>
  <c r="BQ356" i="11"/>
  <c r="BR356" i="11"/>
  <c r="BS356" i="11"/>
  <c r="BT356" i="11"/>
  <c r="BU356" i="11"/>
  <c r="BV356" i="11"/>
  <c r="BB357" i="11"/>
  <c r="BC357" i="11"/>
  <c r="BD357" i="11"/>
  <c r="BE357" i="11"/>
  <c r="BF357" i="11"/>
  <c r="BG357" i="11"/>
  <c r="BH357" i="11"/>
  <c r="BI357" i="11"/>
  <c r="BJ357" i="11"/>
  <c r="BK357" i="11"/>
  <c r="BL357" i="11"/>
  <c r="BM357" i="11"/>
  <c r="BN357" i="11"/>
  <c r="BO357" i="11"/>
  <c r="BP357" i="11"/>
  <c r="BQ357" i="11"/>
  <c r="BR357" i="11"/>
  <c r="BS357" i="11"/>
  <c r="BT357" i="11"/>
  <c r="BU357" i="11"/>
  <c r="BV357" i="11"/>
  <c r="BB358" i="11"/>
  <c r="BC358" i="11"/>
  <c r="BD358" i="11"/>
  <c r="BE358" i="11"/>
  <c r="BF358" i="11"/>
  <c r="BG358" i="11"/>
  <c r="BH358" i="11"/>
  <c r="BI358" i="11"/>
  <c r="BJ358" i="11"/>
  <c r="BK358" i="11"/>
  <c r="BL358" i="11"/>
  <c r="BM358" i="11"/>
  <c r="BN358" i="11"/>
  <c r="BO358" i="11"/>
  <c r="BP358" i="11"/>
  <c r="BQ358" i="11"/>
  <c r="BR358" i="11"/>
  <c r="BS358" i="11"/>
  <c r="BT358" i="11"/>
  <c r="BU358" i="11"/>
  <c r="BV358" i="11"/>
  <c r="BB359" i="11"/>
  <c r="BC359" i="11"/>
  <c r="BD359" i="11"/>
  <c r="BE359" i="11"/>
  <c r="BF359" i="11"/>
  <c r="BG359" i="11"/>
  <c r="BH359" i="11"/>
  <c r="BI359" i="11"/>
  <c r="BJ359" i="11"/>
  <c r="BK359" i="11"/>
  <c r="BL359" i="11"/>
  <c r="BM359" i="11"/>
  <c r="BN359" i="11"/>
  <c r="BO359" i="11"/>
  <c r="BP359" i="11"/>
  <c r="BQ359" i="11"/>
  <c r="BR359" i="11"/>
  <c r="BS359" i="11"/>
  <c r="BT359" i="11"/>
  <c r="BU359" i="11"/>
  <c r="BV359" i="11"/>
  <c r="BB360" i="11"/>
  <c r="BC360" i="11"/>
  <c r="BD360" i="11"/>
  <c r="BE360" i="11"/>
  <c r="BF360" i="11"/>
  <c r="BG360" i="11"/>
  <c r="BH360" i="11"/>
  <c r="BI360" i="11"/>
  <c r="BJ360" i="11"/>
  <c r="BK360" i="11"/>
  <c r="BL360" i="11"/>
  <c r="BM360" i="11"/>
  <c r="BN360" i="11"/>
  <c r="BO360" i="11"/>
  <c r="BP360" i="11"/>
  <c r="BQ360" i="11"/>
  <c r="BR360" i="11"/>
  <c r="BS360" i="11"/>
  <c r="BT360" i="11"/>
  <c r="BU360" i="11"/>
  <c r="BV360" i="11"/>
  <c r="BB361" i="11"/>
  <c r="BC361" i="11"/>
  <c r="BD361" i="11"/>
  <c r="BE361" i="11"/>
  <c r="BF361" i="11"/>
  <c r="BG361" i="11"/>
  <c r="BH361" i="11"/>
  <c r="BI361" i="11"/>
  <c r="BJ361" i="11"/>
  <c r="BK361" i="11"/>
  <c r="BL361" i="11"/>
  <c r="BM361" i="11"/>
  <c r="BN361" i="11"/>
  <c r="BO361" i="11"/>
  <c r="BP361" i="11"/>
  <c r="BQ361" i="11"/>
  <c r="BR361" i="11"/>
  <c r="BS361" i="11"/>
  <c r="BT361" i="11"/>
  <c r="BU361" i="11"/>
  <c r="BV361" i="11"/>
  <c r="BB362" i="11"/>
  <c r="BC362" i="11"/>
  <c r="BD362" i="11"/>
  <c r="BE362" i="11"/>
  <c r="BF362" i="11"/>
  <c r="BG362" i="11"/>
  <c r="BH362" i="11"/>
  <c r="BI362" i="11"/>
  <c r="BJ362" i="11"/>
  <c r="BK362" i="11"/>
  <c r="BL362" i="11"/>
  <c r="BM362" i="11"/>
  <c r="BN362" i="11"/>
  <c r="BO362" i="11"/>
  <c r="BP362" i="11"/>
  <c r="BQ362" i="11"/>
  <c r="BR362" i="11"/>
  <c r="BS362" i="11"/>
  <c r="BT362" i="11"/>
  <c r="BU362" i="11"/>
  <c r="BV362" i="11"/>
  <c r="BB363" i="11"/>
  <c r="BC363" i="11"/>
  <c r="BD363" i="11"/>
  <c r="BE363" i="11"/>
  <c r="BF363" i="11"/>
  <c r="BG363" i="11"/>
  <c r="BH363" i="11"/>
  <c r="BI363" i="11"/>
  <c r="BJ363" i="11"/>
  <c r="BK363" i="11"/>
  <c r="BL363" i="11"/>
  <c r="BM363" i="11"/>
  <c r="BN363" i="11"/>
  <c r="BO363" i="11"/>
  <c r="BP363" i="11"/>
  <c r="BQ363" i="11"/>
  <c r="BR363" i="11"/>
  <c r="BS363" i="11"/>
  <c r="BT363" i="11"/>
  <c r="BU363" i="11"/>
  <c r="BV363" i="11"/>
  <c r="BB364" i="11"/>
  <c r="BC364" i="11"/>
  <c r="BD364" i="11"/>
  <c r="BE364" i="11"/>
  <c r="BF364" i="11"/>
  <c r="BG364" i="11"/>
  <c r="BH364" i="11"/>
  <c r="BI364" i="11"/>
  <c r="BJ364" i="11"/>
  <c r="BK364" i="11"/>
  <c r="BL364" i="11"/>
  <c r="BM364" i="11"/>
  <c r="BN364" i="11"/>
  <c r="BO364" i="11"/>
  <c r="BP364" i="11"/>
  <c r="BQ364" i="11"/>
  <c r="BR364" i="11"/>
  <c r="BS364" i="11"/>
  <c r="BT364" i="11"/>
  <c r="BU364" i="11"/>
  <c r="BV364" i="11"/>
  <c r="BB365" i="11"/>
  <c r="BC365" i="11"/>
  <c r="BD365" i="11"/>
  <c r="BE365" i="11"/>
  <c r="BF365" i="11"/>
  <c r="BG365" i="11"/>
  <c r="BH365" i="11"/>
  <c r="BI365" i="11"/>
  <c r="BJ365" i="11"/>
  <c r="BK365" i="11"/>
  <c r="BL365" i="11"/>
  <c r="BM365" i="11"/>
  <c r="BN365" i="11"/>
  <c r="BO365" i="11"/>
  <c r="BP365" i="11"/>
  <c r="BQ365" i="11"/>
  <c r="BR365" i="11"/>
  <c r="BS365" i="11"/>
  <c r="BT365" i="11"/>
  <c r="BU365" i="11"/>
  <c r="BV365" i="11"/>
  <c r="BB366" i="11"/>
  <c r="BC366" i="11"/>
  <c r="BD366" i="11"/>
  <c r="BE366" i="11"/>
  <c r="BF366" i="11"/>
  <c r="BG366" i="11"/>
  <c r="BH366" i="11"/>
  <c r="BI366" i="11"/>
  <c r="BJ366" i="11"/>
  <c r="BK366" i="11"/>
  <c r="BL366" i="11"/>
  <c r="BM366" i="11"/>
  <c r="BN366" i="11"/>
  <c r="BO366" i="11"/>
  <c r="BP366" i="11"/>
  <c r="BQ366" i="11"/>
  <c r="BR366" i="11"/>
  <c r="BS366" i="11"/>
  <c r="BT366" i="11"/>
  <c r="BU366" i="11"/>
  <c r="BV366" i="11"/>
  <c r="BB367" i="11"/>
  <c r="BC367" i="11"/>
  <c r="BD367" i="11"/>
  <c r="BE367" i="11"/>
  <c r="BF367" i="11"/>
  <c r="BG367" i="11"/>
  <c r="BH367" i="11"/>
  <c r="BI367" i="11"/>
  <c r="BJ367" i="11"/>
  <c r="BK367" i="11"/>
  <c r="BL367" i="11"/>
  <c r="BM367" i="11"/>
  <c r="BN367" i="11"/>
  <c r="BO367" i="11"/>
  <c r="BP367" i="11"/>
  <c r="BQ367" i="11"/>
  <c r="BR367" i="11"/>
  <c r="BS367" i="11"/>
  <c r="BT367" i="11"/>
  <c r="BU367" i="11"/>
  <c r="BV367" i="11"/>
  <c r="BB368" i="11"/>
  <c r="BC368" i="11"/>
  <c r="BD368" i="11"/>
  <c r="BE368" i="11"/>
  <c r="BF368" i="11"/>
  <c r="BG368" i="11"/>
  <c r="BH368" i="11"/>
  <c r="BI368" i="11"/>
  <c r="BJ368" i="11"/>
  <c r="BK368" i="11"/>
  <c r="BL368" i="11"/>
  <c r="BM368" i="11"/>
  <c r="BN368" i="11"/>
  <c r="BO368" i="11"/>
  <c r="BP368" i="11"/>
  <c r="BQ368" i="11"/>
  <c r="BR368" i="11"/>
  <c r="BS368" i="11"/>
  <c r="BT368" i="11"/>
  <c r="BU368" i="11"/>
  <c r="BV368" i="11"/>
  <c r="BB369" i="11"/>
  <c r="BC369" i="11"/>
  <c r="BD369" i="11"/>
  <c r="BE369" i="11"/>
  <c r="BF369" i="11"/>
  <c r="BG369" i="11"/>
  <c r="BH369" i="11"/>
  <c r="BI369" i="11"/>
  <c r="BJ369" i="11"/>
  <c r="BK369" i="11"/>
  <c r="BL369" i="11"/>
  <c r="BM369" i="11"/>
  <c r="BN369" i="11"/>
  <c r="BO369" i="11"/>
  <c r="BP369" i="11"/>
  <c r="BQ369" i="11"/>
  <c r="BR369" i="11"/>
  <c r="BS369" i="11"/>
  <c r="BT369" i="11"/>
  <c r="BU369" i="11"/>
  <c r="BV369" i="11"/>
  <c r="BB370" i="11"/>
  <c r="BC370" i="11"/>
  <c r="BD370" i="11"/>
  <c r="BE370" i="11"/>
  <c r="BF370" i="11"/>
  <c r="BG370" i="11"/>
  <c r="BH370" i="11"/>
  <c r="BI370" i="11"/>
  <c r="BJ370" i="11"/>
  <c r="BK370" i="11"/>
  <c r="BL370" i="11"/>
  <c r="BM370" i="11"/>
  <c r="BN370" i="11"/>
  <c r="BO370" i="11"/>
  <c r="BP370" i="11"/>
  <c r="BQ370" i="11"/>
  <c r="BR370" i="11"/>
  <c r="BS370" i="11"/>
  <c r="BT370" i="11"/>
  <c r="BU370" i="11"/>
  <c r="BV370" i="11"/>
  <c r="BB371" i="11"/>
  <c r="BC371" i="11"/>
  <c r="BD371" i="11"/>
  <c r="BE371" i="11"/>
  <c r="BF371" i="11"/>
  <c r="BG371" i="11"/>
  <c r="BH371" i="11"/>
  <c r="BI371" i="11"/>
  <c r="BJ371" i="11"/>
  <c r="BK371" i="11"/>
  <c r="BL371" i="11"/>
  <c r="BM371" i="11"/>
  <c r="BN371" i="11"/>
  <c r="BO371" i="11"/>
  <c r="BP371" i="11"/>
  <c r="BQ371" i="11"/>
  <c r="BR371" i="11"/>
  <c r="BS371" i="11"/>
  <c r="BT371" i="11"/>
  <c r="BU371" i="11"/>
  <c r="BV371" i="11"/>
  <c r="BB372" i="11"/>
  <c r="BC372" i="11"/>
  <c r="BD372" i="11"/>
  <c r="BE372" i="11"/>
  <c r="BF372" i="11"/>
  <c r="BG372" i="11"/>
  <c r="BH372" i="11"/>
  <c r="BI372" i="11"/>
  <c r="BJ372" i="11"/>
  <c r="BK372" i="11"/>
  <c r="BL372" i="11"/>
  <c r="BM372" i="11"/>
  <c r="BN372" i="11"/>
  <c r="BO372" i="11"/>
  <c r="BP372" i="11"/>
  <c r="BQ372" i="11"/>
  <c r="BR372" i="11"/>
  <c r="BS372" i="11"/>
  <c r="BT372" i="11"/>
  <c r="BU372" i="11"/>
  <c r="BV372" i="11"/>
  <c r="BB373" i="11"/>
  <c r="BC373" i="11"/>
  <c r="BD373" i="11"/>
  <c r="BE373" i="11"/>
  <c r="BF373" i="11"/>
  <c r="BG373" i="11"/>
  <c r="BH373" i="11"/>
  <c r="BI373" i="11"/>
  <c r="BJ373" i="11"/>
  <c r="BK373" i="11"/>
  <c r="BL373" i="11"/>
  <c r="BM373" i="11"/>
  <c r="BN373" i="11"/>
  <c r="BO373" i="11"/>
  <c r="BP373" i="11"/>
  <c r="BQ373" i="11"/>
  <c r="BR373" i="11"/>
  <c r="BS373" i="11"/>
  <c r="BT373" i="11"/>
  <c r="BU373" i="11"/>
  <c r="BV373" i="11"/>
  <c r="BB374" i="11"/>
  <c r="BC374" i="11"/>
  <c r="BD374" i="11"/>
  <c r="BE374" i="11"/>
  <c r="BF374" i="11"/>
  <c r="BG374" i="11"/>
  <c r="BH374" i="11"/>
  <c r="BI374" i="11"/>
  <c r="BJ374" i="11"/>
  <c r="BK374" i="11"/>
  <c r="BL374" i="11"/>
  <c r="BM374" i="11"/>
  <c r="BN374" i="11"/>
  <c r="BO374" i="11"/>
  <c r="BP374" i="11"/>
  <c r="BQ374" i="11"/>
  <c r="BR374" i="11"/>
  <c r="BS374" i="11"/>
  <c r="BT374" i="11"/>
  <c r="BU374" i="11"/>
  <c r="BV374" i="11"/>
  <c r="BB375" i="11"/>
  <c r="BC375" i="11"/>
  <c r="BD375" i="11"/>
  <c r="BE375" i="11"/>
  <c r="BF375" i="11"/>
  <c r="BG375" i="11"/>
  <c r="BH375" i="11"/>
  <c r="BI375" i="11"/>
  <c r="BJ375" i="11"/>
  <c r="BK375" i="11"/>
  <c r="BL375" i="11"/>
  <c r="BM375" i="11"/>
  <c r="BN375" i="11"/>
  <c r="BO375" i="11"/>
  <c r="BP375" i="11"/>
  <c r="BQ375" i="11"/>
  <c r="BR375" i="11"/>
  <c r="BS375" i="11"/>
  <c r="BT375" i="11"/>
  <c r="BU375" i="11"/>
  <c r="BV375" i="11"/>
  <c r="BB376" i="11"/>
  <c r="BC376" i="11"/>
  <c r="BD376" i="11"/>
  <c r="BE376" i="11"/>
  <c r="BF376" i="11"/>
  <c r="BG376" i="11"/>
  <c r="BH376" i="11"/>
  <c r="BI376" i="11"/>
  <c r="BJ376" i="11"/>
  <c r="BK376" i="11"/>
  <c r="BL376" i="11"/>
  <c r="BM376" i="11"/>
  <c r="BN376" i="11"/>
  <c r="BO376" i="11"/>
  <c r="BP376" i="11"/>
  <c r="BQ376" i="11"/>
  <c r="BR376" i="11"/>
  <c r="BS376" i="11"/>
  <c r="BT376" i="11"/>
  <c r="BU376" i="11"/>
  <c r="BV376" i="11"/>
  <c r="BB377" i="11"/>
  <c r="BC377" i="11"/>
  <c r="BD377" i="11"/>
  <c r="BE377" i="11"/>
  <c r="BF377" i="11"/>
  <c r="BG377" i="11"/>
  <c r="BH377" i="11"/>
  <c r="BI377" i="11"/>
  <c r="BJ377" i="11"/>
  <c r="BK377" i="11"/>
  <c r="BL377" i="11"/>
  <c r="BM377" i="11"/>
  <c r="BN377" i="11"/>
  <c r="BO377" i="11"/>
  <c r="BP377" i="11"/>
  <c r="BQ377" i="11"/>
  <c r="BR377" i="11"/>
  <c r="BS377" i="11"/>
  <c r="BT377" i="11"/>
  <c r="BU377" i="11"/>
  <c r="BV377" i="11"/>
  <c r="BB378" i="11"/>
  <c r="BC378" i="11"/>
  <c r="BD378" i="11"/>
  <c r="BE378" i="11"/>
  <c r="BF378" i="11"/>
  <c r="BG378" i="11"/>
  <c r="BH378" i="11"/>
  <c r="BI378" i="11"/>
  <c r="BJ378" i="11"/>
  <c r="BK378" i="11"/>
  <c r="BL378" i="11"/>
  <c r="BM378" i="11"/>
  <c r="BN378" i="11"/>
  <c r="BO378" i="11"/>
  <c r="BP378" i="11"/>
  <c r="BQ378" i="11"/>
  <c r="BR378" i="11"/>
  <c r="BS378" i="11"/>
  <c r="BT378" i="11"/>
  <c r="BU378" i="11"/>
  <c r="BV378" i="11"/>
  <c r="BB379" i="11"/>
  <c r="BC379" i="11"/>
  <c r="BD379" i="11"/>
  <c r="BE379" i="11"/>
  <c r="BF379" i="11"/>
  <c r="BG379" i="11"/>
  <c r="BH379" i="11"/>
  <c r="BI379" i="11"/>
  <c r="BJ379" i="11"/>
  <c r="BK379" i="11"/>
  <c r="BL379" i="11"/>
  <c r="BM379" i="11"/>
  <c r="BN379" i="11"/>
  <c r="BO379" i="11"/>
  <c r="BP379" i="11"/>
  <c r="BQ379" i="11"/>
  <c r="BR379" i="11"/>
  <c r="BS379" i="11"/>
  <c r="BT379" i="11"/>
  <c r="BU379" i="11"/>
  <c r="BV379" i="11"/>
  <c r="BB380" i="11"/>
  <c r="BC380" i="11"/>
  <c r="BD380" i="11"/>
  <c r="BE380" i="11"/>
  <c r="BF380" i="11"/>
  <c r="BG380" i="11"/>
  <c r="BH380" i="11"/>
  <c r="BI380" i="11"/>
  <c r="BJ380" i="11"/>
  <c r="BK380" i="11"/>
  <c r="BL380" i="11"/>
  <c r="BM380" i="11"/>
  <c r="BN380" i="11"/>
  <c r="BO380" i="11"/>
  <c r="BP380" i="11"/>
  <c r="BQ380" i="11"/>
  <c r="BR380" i="11"/>
  <c r="BS380" i="11"/>
  <c r="BT380" i="11"/>
  <c r="BU380" i="11"/>
  <c r="BV380" i="11"/>
  <c r="BB381" i="11"/>
  <c r="BC381" i="11"/>
  <c r="BD381" i="11"/>
  <c r="BE381" i="11"/>
  <c r="BF381" i="11"/>
  <c r="BG381" i="11"/>
  <c r="BH381" i="11"/>
  <c r="BI381" i="11"/>
  <c r="BJ381" i="11"/>
  <c r="BK381" i="11"/>
  <c r="BL381" i="11"/>
  <c r="BM381" i="11"/>
  <c r="BN381" i="11"/>
  <c r="BO381" i="11"/>
  <c r="BP381" i="11"/>
  <c r="BQ381" i="11"/>
  <c r="BR381" i="11"/>
  <c r="BS381" i="11"/>
  <c r="BT381" i="11"/>
  <c r="BU381" i="11"/>
  <c r="BV381" i="11"/>
  <c r="BB382" i="11"/>
  <c r="BC382" i="11"/>
  <c r="BD382" i="11"/>
  <c r="BE382" i="11"/>
  <c r="BF382" i="11"/>
  <c r="BG382" i="11"/>
  <c r="BH382" i="11"/>
  <c r="BI382" i="11"/>
  <c r="BJ382" i="11"/>
  <c r="BK382" i="11"/>
  <c r="BL382" i="11"/>
  <c r="BM382" i="11"/>
  <c r="BN382" i="11"/>
  <c r="BO382" i="11"/>
  <c r="BP382" i="11"/>
  <c r="BQ382" i="11"/>
  <c r="BR382" i="11"/>
  <c r="BS382" i="11"/>
  <c r="BT382" i="11"/>
  <c r="BU382" i="11"/>
  <c r="BV382" i="11"/>
  <c r="BB383" i="11"/>
  <c r="BC383" i="11"/>
  <c r="BD383" i="11"/>
  <c r="BE383" i="11"/>
  <c r="BF383" i="11"/>
  <c r="BG383" i="11"/>
  <c r="BH383" i="11"/>
  <c r="BI383" i="11"/>
  <c r="BJ383" i="11"/>
  <c r="BK383" i="11"/>
  <c r="BL383" i="11"/>
  <c r="BM383" i="11"/>
  <c r="BN383" i="11"/>
  <c r="BO383" i="11"/>
  <c r="BP383" i="11"/>
  <c r="BQ383" i="11"/>
  <c r="BR383" i="11"/>
  <c r="BS383" i="11"/>
  <c r="BT383" i="11"/>
  <c r="BU383" i="11"/>
  <c r="BV383" i="11"/>
  <c r="BB384" i="11"/>
  <c r="BC384" i="11"/>
  <c r="BD384" i="11"/>
  <c r="BE384" i="11"/>
  <c r="BF384" i="11"/>
  <c r="BG384" i="11"/>
  <c r="BH384" i="11"/>
  <c r="BI384" i="11"/>
  <c r="BJ384" i="11"/>
  <c r="BK384" i="11"/>
  <c r="BL384" i="11"/>
  <c r="BM384" i="11"/>
  <c r="BN384" i="11"/>
  <c r="BO384" i="11"/>
  <c r="BP384" i="11"/>
  <c r="BQ384" i="11"/>
  <c r="BR384" i="11"/>
  <c r="BS384" i="11"/>
  <c r="BT384" i="11"/>
  <c r="BU384" i="11"/>
  <c r="BV384" i="11"/>
  <c r="BB385" i="11"/>
  <c r="BC385" i="11"/>
  <c r="BD385" i="11"/>
  <c r="BE385" i="11"/>
  <c r="BF385" i="11"/>
  <c r="BG385" i="11"/>
  <c r="BH385" i="11"/>
  <c r="BI385" i="11"/>
  <c r="BJ385" i="11"/>
  <c r="BK385" i="11"/>
  <c r="BL385" i="11"/>
  <c r="BM385" i="11"/>
  <c r="BN385" i="11"/>
  <c r="BO385" i="11"/>
  <c r="BP385" i="11"/>
  <c r="BQ385" i="11"/>
  <c r="BR385" i="11"/>
  <c r="BS385" i="11"/>
  <c r="BT385" i="11"/>
  <c r="BU385" i="11"/>
  <c r="BV385" i="11"/>
  <c r="BB386" i="11"/>
  <c r="BC386" i="11"/>
  <c r="BD386" i="11"/>
  <c r="BE386" i="11"/>
  <c r="BF386" i="11"/>
  <c r="BG386" i="11"/>
  <c r="BH386" i="11"/>
  <c r="BI386" i="11"/>
  <c r="BJ386" i="11"/>
  <c r="BK386" i="11"/>
  <c r="BL386" i="11"/>
  <c r="BM386" i="11"/>
  <c r="BN386" i="11"/>
  <c r="BO386" i="11"/>
  <c r="BP386" i="11"/>
  <c r="BQ386" i="11"/>
  <c r="BR386" i="11"/>
  <c r="BS386" i="11"/>
  <c r="BT386" i="11"/>
  <c r="BU386" i="11"/>
  <c r="BV386" i="11"/>
  <c r="BB387" i="11"/>
  <c r="BC387" i="11"/>
  <c r="BD387" i="11"/>
  <c r="BE387" i="11"/>
  <c r="BF387" i="11"/>
  <c r="BG387" i="11"/>
  <c r="BH387" i="11"/>
  <c r="BI387" i="11"/>
  <c r="BJ387" i="11"/>
  <c r="BK387" i="11"/>
  <c r="BL387" i="11"/>
  <c r="BM387" i="11"/>
  <c r="BN387" i="11"/>
  <c r="BO387" i="11"/>
  <c r="BP387" i="11"/>
  <c r="BQ387" i="11"/>
  <c r="BR387" i="11"/>
  <c r="BS387" i="11"/>
  <c r="BT387" i="11"/>
  <c r="BU387" i="11"/>
  <c r="BV387" i="11"/>
  <c r="BB388" i="11"/>
  <c r="BC388" i="11"/>
  <c r="BD388" i="11"/>
  <c r="BE388" i="11"/>
  <c r="BF388" i="11"/>
  <c r="BG388" i="11"/>
  <c r="BH388" i="11"/>
  <c r="BI388" i="11"/>
  <c r="BJ388" i="11"/>
  <c r="BK388" i="11"/>
  <c r="BL388" i="11"/>
  <c r="BM388" i="11"/>
  <c r="BN388" i="11"/>
  <c r="BO388" i="11"/>
  <c r="BP388" i="11"/>
  <c r="BQ388" i="11"/>
  <c r="BR388" i="11"/>
  <c r="BS388" i="11"/>
  <c r="BT388" i="11"/>
  <c r="BU388" i="11"/>
  <c r="BV388" i="11"/>
  <c r="BB389" i="11"/>
  <c r="BC389" i="11"/>
  <c r="BD389" i="11"/>
  <c r="BE389" i="11"/>
  <c r="BF389" i="11"/>
  <c r="BG389" i="11"/>
  <c r="BH389" i="11"/>
  <c r="BI389" i="11"/>
  <c r="BJ389" i="11"/>
  <c r="BK389" i="11"/>
  <c r="BL389" i="11"/>
  <c r="BM389" i="11"/>
  <c r="BN389" i="11"/>
  <c r="BO389" i="11"/>
  <c r="BP389" i="11"/>
  <c r="BQ389" i="11"/>
  <c r="BR389" i="11"/>
  <c r="BS389" i="11"/>
  <c r="BT389" i="11"/>
  <c r="BU389" i="11"/>
  <c r="BV389" i="11"/>
  <c r="BB390" i="11"/>
  <c r="BC390" i="11"/>
  <c r="BD390" i="11"/>
  <c r="BE390" i="11"/>
  <c r="BF390" i="11"/>
  <c r="BG390" i="11"/>
  <c r="BH390" i="11"/>
  <c r="BI390" i="11"/>
  <c r="BJ390" i="11"/>
  <c r="BK390" i="11"/>
  <c r="BL390" i="11"/>
  <c r="BM390" i="11"/>
  <c r="BN390" i="11"/>
  <c r="BO390" i="11"/>
  <c r="BP390" i="11"/>
  <c r="BQ390" i="11"/>
  <c r="BR390" i="11"/>
  <c r="BS390" i="11"/>
  <c r="BT390" i="11"/>
  <c r="BU390" i="11"/>
  <c r="BV390" i="11"/>
  <c r="BB391" i="11"/>
  <c r="BC391" i="11"/>
  <c r="BD391" i="11"/>
  <c r="BE391" i="11"/>
  <c r="BF391" i="11"/>
  <c r="BG391" i="11"/>
  <c r="BH391" i="11"/>
  <c r="BI391" i="11"/>
  <c r="BJ391" i="11"/>
  <c r="BK391" i="11"/>
  <c r="BL391" i="11"/>
  <c r="BM391" i="11"/>
  <c r="BN391" i="11"/>
  <c r="BO391" i="11"/>
  <c r="BP391" i="11"/>
  <c r="BQ391" i="11"/>
  <c r="BR391" i="11"/>
  <c r="BS391" i="11"/>
  <c r="BT391" i="11"/>
  <c r="BU391" i="11"/>
  <c r="BV391" i="11"/>
  <c r="BB392" i="11"/>
  <c r="BC392" i="11"/>
  <c r="BD392" i="11"/>
  <c r="BE392" i="11"/>
  <c r="BF392" i="11"/>
  <c r="BG392" i="11"/>
  <c r="BH392" i="11"/>
  <c r="BI392" i="11"/>
  <c r="BJ392" i="11"/>
  <c r="BK392" i="11"/>
  <c r="BL392" i="11"/>
  <c r="BM392" i="11"/>
  <c r="BN392" i="11"/>
  <c r="BO392" i="11"/>
  <c r="BP392" i="11"/>
  <c r="BQ392" i="11"/>
  <c r="BR392" i="11"/>
  <c r="BS392" i="11"/>
  <c r="BT392" i="11"/>
  <c r="BU392" i="11"/>
  <c r="BV392" i="11"/>
  <c r="BB393" i="11"/>
  <c r="BC393" i="11"/>
  <c r="BD393" i="11"/>
  <c r="BE393" i="11"/>
  <c r="BF393" i="11"/>
  <c r="BG393" i="11"/>
  <c r="BH393" i="11"/>
  <c r="BI393" i="11"/>
  <c r="BJ393" i="11"/>
  <c r="BK393" i="11"/>
  <c r="BL393" i="11"/>
  <c r="BM393" i="11"/>
  <c r="BN393" i="11"/>
  <c r="BO393" i="11"/>
  <c r="BP393" i="11"/>
  <c r="BQ393" i="11"/>
  <c r="BR393" i="11"/>
  <c r="BS393" i="11"/>
  <c r="BT393" i="11"/>
  <c r="BU393" i="11"/>
  <c r="BV393" i="11"/>
  <c r="BB394" i="11"/>
  <c r="BC394" i="11"/>
  <c r="BD394" i="11"/>
  <c r="BE394" i="11"/>
  <c r="BF394" i="11"/>
  <c r="BG394" i="11"/>
  <c r="BH394" i="11"/>
  <c r="BI394" i="11"/>
  <c r="BJ394" i="11"/>
  <c r="BK394" i="11"/>
  <c r="BL394" i="11"/>
  <c r="BM394" i="11"/>
  <c r="BN394" i="11"/>
  <c r="BO394" i="11"/>
  <c r="BP394" i="11"/>
  <c r="BQ394" i="11"/>
  <c r="BR394" i="11"/>
  <c r="BS394" i="11"/>
  <c r="BT394" i="11"/>
  <c r="BU394" i="11"/>
  <c r="BV394" i="11"/>
  <c r="BB395" i="11"/>
  <c r="BC395" i="11"/>
  <c r="BD395" i="11"/>
  <c r="BE395" i="11"/>
  <c r="BF395" i="11"/>
  <c r="BG395" i="11"/>
  <c r="BH395" i="11"/>
  <c r="BI395" i="11"/>
  <c r="BJ395" i="11"/>
  <c r="BK395" i="11"/>
  <c r="BL395" i="11"/>
  <c r="BM395" i="11"/>
  <c r="BN395" i="11"/>
  <c r="BO395" i="11"/>
  <c r="BP395" i="11"/>
  <c r="BQ395" i="11"/>
  <c r="BR395" i="11"/>
  <c r="BS395" i="11"/>
  <c r="BT395" i="11"/>
  <c r="BU395" i="11"/>
  <c r="BV395" i="11"/>
  <c r="BB396" i="11"/>
  <c r="BC396" i="11"/>
  <c r="BD396" i="11"/>
  <c r="BE396" i="11"/>
  <c r="BF396" i="11"/>
  <c r="BG396" i="11"/>
  <c r="BH396" i="11"/>
  <c r="BI396" i="11"/>
  <c r="BJ396" i="11"/>
  <c r="BK396" i="11"/>
  <c r="BL396" i="11"/>
  <c r="BM396" i="11"/>
  <c r="BN396" i="11"/>
  <c r="BO396" i="11"/>
  <c r="BP396" i="11"/>
  <c r="BQ396" i="11"/>
  <c r="BR396" i="11"/>
  <c r="BS396" i="11"/>
  <c r="BT396" i="11"/>
  <c r="BU396" i="11"/>
  <c r="BV396" i="11"/>
  <c r="BB397" i="11"/>
  <c r="BC397" i="11"/>
  <c r="BD397" i="11"/>
  <c r="BE397" i="11"/>
  <c r="BF397" i="11"/>
  <c r="BG397" i="11"/>
  <c r="BH397" i="11"/>
  <c r="BI397" i="11"/>
  <c r="BJ397" i="11"/>
  <c r="BK397" i="11"/>
  <c r="BL397" i="11"/>
  <c r="BM397" i="11"/>
  <c r="BN397" i="11"/>
  <c r="BO397" i="11"/>
  <c r="BP397" i="11"/>
  <c r="BQ397" i="11"/>
  <c r="BR397" i="11"/>
  <c r="BS397" i="11"/>
  <c r="BT397" i="11"/>
  <c r="BU397" i="11"/>
  <c r="BV397" i="11"/>
  <c r="BB398" i="11"/>
  <c r="BC398" i="11"/>
  <c r="BD398" i="11"/>
  <c r="BE398" i="11"/>
  <c r="BF398" i="11"/>
  <c r="BG398" i="11"/>
  <c r="BH398" i="11"/>
  <c r="BI398" i="11"/>
  <c r="BJ398" i="11"/>
  <c r="BK398" i="11"/>
  <c r="BL398" i="11"/>
  <c r="BM398" i="11"/>
  <c r="BN398" i="11"/>
  <c r="BO398" i="11"/>
  <c r="BP398" i="11"/>
  <c r="BQ398" i="11"/>
  <c r="BR398" i="11"/>
  <c r="BS398" i="11"/>
  <c r="BT398" i="11"/>
  <c r="BU398" i="11"/>
  <c r="BV398" i="11"/>
  <c r="BB399" i="11"/>
  <c r="BC399" i="11"/>
  <c r="BD399" i="11"/>
  <c r="BE399" i="11"/>
  <c r="BF399" i="11"/>
  <c r="BG399" i="11"/>
  <c r="BH399" i="11"/>
  <c r="BI399" i="11"/>
  <c r="BJ399" i="11"/>
  <c r="BK399" i="11"/>
  <c r="BL399" i="11"/>
  <c r="BM399" i="11"/>
  <c r="BN399" i="11"/>
  <c r="BO399" i="11"/>
  <c r="BP399" i="11"/>
  <c r="BQ399" i="11"/>
  <c r="BR399" i="11"/>
  <c r="BS399" i="11"/>
  <c r="BT399" i="11"/>
  <c r="BU399" i="11"/>
  <c r="BV399" i="11"/>
  <c r="BB400" i="11"/>
  <c r="BC400" i="11"/>
  <c r="BD400" i="11"/>
  <c r="BE400" i="11"/>
  <c r="BF400" i="11"/>
  <c r="BG400" i="11"/>
  <c r="BH400" i="11"/>
  <c r="BI400" i="11"/>
  <c r="BJ400" i="11"/>
  <c r="BK400" i="11"/>
  <c r="BL400" i="11"/>
  <c r="BM400" i="11"/>
  <c r="BN400" i="11"/>
  <c r="BO400" i="11"/>
  <c r="BP400" i="11"/>
  <c r="BQ400" i="11"/>
  <c r="BR400" i="11"/>
  <c r="BS400" i="11"/>
  <c r="BT400" i="11"/>
  <c r="BU400" i="11"/>
  <c r="BV400" i="11"/>
  <c r="BB401" i="11"/>
  <c r="BC401" i="11"/>
  <c r="BD401" i="11"/>
  <c r="BE401" i="11"/>
  <c r="BF401" i="11"/>
  <c r="BG401" i="11"/>
  <c r="BH401" i="11"/>
  <c r="BI401" i="11"/>
  <c r="BJ401" i="11"/>
  <c r="BK401" i="11"/>
  <c r="BL401" i="11"/>
  <c r="BM401" i="11"/>
  <c r="BN401" i="11"/>
  <c r="BO401" i="11"/>
  <c r="BP401" i="11"/>
  <c r="BQ401" i="11"/>
  <c r="BR401" i="11"/>
  <c r="BS401" i="11"/>
  <c r="BT401" i="11"/>
  <c r="BU401" i="11"/>
  <c r="BV401" i="11"/>
  <c r="BB402" i="11"/>
  <c r="BC402" i="11"/>
  <c r="BD402" i="11"/>
  <c r="BE402" i="11"/>
  <c r="BF402" i="11"/>
  <c r="BG402" i="11"/>
  <c r="BH402" i="11"/>
  <c r="BI402" i="11"/>
  <c r="BJ402" i="11"/>
  <c r="BK402" i="11"/>
  <c r="BL402" i="11"/>
  <c r="BM402" i="11"/>
  <c r="BN402" i="11"/>
  <c r="BO402" i="11"/>
  <c r="BP402" i="11"/>
  <c r="BQ402" i="11"/>
  <c r="BR402" i="11"/>
  <c r="BS402" i="11"/>
  <c r="BT402" i="11"/>
  <c r="BU402" i="11"/>
  <c r="BV402" i="11"/>
  <c r="BB403" i="11"/>
  <c r="BC403" i="11"/>
  <c r="BD403" i="11"/>
  <c r="BE403" i="11"/>
  <c r="BF403" i="11"/>
  <c r="BG403" i="11"/>
  <c r="BH403" i="11"/>
  <c r="BI403" i="11"/>
  <c r="BJ403" i="11"/>
  <c r="BK403" i="11"/>
  <c r="BL403" i="11"/>
  <c r="BM403" i="11"/>
  <c r="BN403" i="11"/>
  <c r="BO403" i="11"/>
  <c r="BP403" i="11"/>
  <c r="BQ403" i="11"/>
  <c r="BR403" i="11"/>
  <c r="BS403" i="11"/>
  <c r="BT403" i="11"/>
  <c r="BU403" i="11"/>
  <c r="BV403" i="11"/>
  <c r="BB404" i="11"/>
  <c r="BC404" i="11"/>
  <c r="BD404" i="11"/>
  <c r="BE404" i="11"/>
  <c r="BF404" i="11"/>
  <c r="BG404" i="11"/>
  <c r="BH404" i="11"/>
  <c r="BI404" i="11"/>
  <c r="BJ404" i="11"/>
  <c r="BK404" i="11"/>
  <c r="BL404" i="11"/>
  <c r="BM404" i="11"/>
  <c r="BN404" i="11"/>
  <c r="BO404" i="11"/>
  <c r="BP404" i="11"/>
  <c r="BQ404" i="11"/>
  <c r="BR404" i="11"/>
  <c r="BS404" i="11"/>
  <c r="BT404" i="11"/>
  <c r="BU404" i="11"/>
  <c r="BV404" i="11"/>
  <c r="BB405" i="11"/>
  <c r="BC405" i="11"/>
  <c r="BD405" i="11"/>
  <c r="BE405" i="11"/>
  <c r="BF405" i="11"/>
  <c r="BG405" i="11"/>
  <c r="BH405" i="11"/>
  <c r="BI405" i="11"/>
  <c r="BJ405" i="11"/>
  <c r="BK405" i="11"/>
  <c r="BL405" i="11"/>
  <c r="BM405" i="11"/>
  <c r="BN405" i="11"/>
  <c r="BO405" i="11"/>
  <c r="BP405" i="11"/>
  <c r="BQ405" i="11"/>
  <c r="BR405" i="11"/>
  <c r="BS405" i="11"/>
  <c r="BT405" i="11"/>
  <c r="BU405" i="11"/>
  <c r="BV405" i="11"/>
  <c r="BB406" i="11"/>
  <c r="BC406" i="11"/>
  <c r="BD406" i="11"/>
  <c r="BE406" i="11"/>
  <c r="BF406" i="11"/>
  <c r="BG406" i="11"/>
  <c r="BH406" i="11"/>
  <c r="BI406" i="11"/>
  <c r="BJ406" i="11"/>
  <c r="BK406" i="11"/>
  <c r="BL406" i="11"/>
  <c r="BM406" i="11"/>
  <c r="BN406" i="11"/>
  <c r="BO406" i="11"/>
  <c r="BP406" i="11"/>
  <c r="BQ406" i="11"/>
  <c r="BR406" i="11"/>
  <c r="BS406" i="11"/>
  <c r="BT406" i="11"/>
  <c r="BU406" i="11"/>
  <c r="BV406" i="11"/>
  <c r="BB407" i="11"/>
  <c r="BC407" i="11"/>
  <c r="BD407" i="11"/>
  <c r="BE407" i="11"/>
  <c r="BF407" i="11"/>
  <c r="BG407" i="11"/>
  <c r="BH407" i="11"/>
  <c r="BI407" i="11"/>
  <c r="BJ407" i="11"/>
  <c r="BK407" i="11"/>
  <c r="BL407" i="11"/>
  <c r="BM407" i="11"/>
  <c r="BN407" i="11"/>
  <c r="BO407" i="11"/>
  <c r="BP407" i="11"/>
  <c r="BQ407" i="11"/>
  <c r="BR407" i="11"/>
  <c r="BS407" i="11"/>
  <c r="BT407" i="11"/>
  <c r="BU407" i="11"/>
  <c r="BV407" i="11"/>
  <c r="BB408" i="11"/>
  <c r="BC408" i="11"/>
  <c r="BD408" i="11"/>
  <c r="BE408" i="11"/>
  <c r="BF408" i="11"/>
  <c r="BG408" i="11"/>
  <c r="BH408" i="11"/>
  <c r="BI408" i="11"/>
  <c r="BJ408" i="11"/>
  <c r="BK408" i="11"/>
  <c r="BL408" i="11"/>
  <c r="BM408" i="11"/>
  <c r="BN408" i="11"/>
  <c r="BO408" i="11"/>
  <c r="BP408" i="11"/>
  <c r="BQ408" i="11"/>
  <c r="BR408" i="11"/>
  <c r="BS408" i="11"/>
  <c r="BT408" i="11"/>
  <c r="BU408" i="11"/>
  <c r="BV408" i="11"/>
  <c r="BB409" i="11"/>
  <c r="BC409" i="11"/>
  <c r="BD409" i="11"/>
  <c r="BE409" i="11"/>
  <c r="BF409" i="11"/>
  <c r="BG409" i="11"/>
  <c r="BH409" i="11"/>
  <c r="BI409" i="11"/>
  <c r="BJ409" i="11"/>
  <c r="BK409" i="11"/>
  <c r="BL409" i="11"/>
  <c r="BM409" i="11"/>
  <c r="BN409" i="11"/>
  <c r="BO409" i="11"/>
  <c r="BP409" i="11"/>
  <c r="BQ409" i="11"/>
  <c r="BR409" i="11"/>
  <c r="BS409" i="11"/>
  <c r="BT409" i="11"/>
  <c r="BU409" i="11"/>
  <c r="BV409" i="11"/>
  <c r="BB410" i="11"/>
  <c r="BC410" i="11"/>
  <c r="BD410" i="11"/>
  <c r="BE410" i="11"/>
  <c r="BF410" i="11"/>
  <c r="BG410" i="11"/>
  <c r="BH410" i="11"/>
  <c r="BI410" i="11"/>
  <c r="BJ410" i="11"/>
  <c r="BK410" i="11"/>
  <c r="BL410" i="11"/>
  <c r="BM410" i="11"/>
  <c r="BN410" i="11"/>
  <c r="BO410" i="11"/>
  <c r="BP410" i="11"/>
  <c r="BQ410" i="11"/>
  <c r="BR410" i="11"/>
  <c r="BS410" i="11"/>
  <c r="BT410" i="11"/>
  <c r="BU410" i="11"/>
  <c r="BV410" i="11"/>
  <c r="BB411" i="11"/>
  <c r="BC411" i="11"/>
  <c r="BD411" i="11"/>
  <c r="BE411" i="11"/>
  <c r="BF411" i="11"/>
  <c r="BG411" i="11"/>
  <c r="BH411" i="11"/>
  <c r="BI411" i="11"/>
  <c r="BJ411" i="11"/>
  <c r="BK411" i="11"/>
  <c r="BL411" i="11"/>
  <c r="BM411" i="11"/>
  <c r="BN411" i="11"/>
  <c r="BO411" i="11"/>
  <c r="BP411" i="11"/>
  <c r="BQ411" i="11"/>
  <c r="BR411" i="11"/>
  <c r="BS411" i="11"/>
  <c r="BT411" i="11"/>
  <c r="BU411" i="11"/>
  <c r="BV411" i="11"/>
  <c r="BB412" i="11"/>
  <c r="BC412" i="11"/>
  <c r="BD412" i="11"/>
  <c r="BE412" i="11"/>
  <c r="BF412" i="11"/>
  <c r="BG412" i="11"/>
  <c r="BH412" i="11"/>
  <c r="BI412" i="11"/>
  <c r="BJ412" i="11"/>
  <c r="BK412" i="11"/>
  <c r="BL412" i="11"/>
  <c r="BM412" i="11"/>
  <c r="BN412" i="11"/>
  <c r="BO412" i="11"/>
  <c r="BP412" i="11"/>
  <c r="BQ412" i="11"/>
  <c r="BR412" i="11"/>
  <c r="BS412" i="11"/>
  <c r="BT412" i="11"/>
  <c r="BU412" i="11"/>
  <c r="BV412" i="11"/>
  <c r="BB413" i="11"/>
  <c r="BC413" i="11"/>
  <c r="BD413" i="11"/>
  <c r="BE413" i="11"/>
  <c r="BF413" i="11"/>
  <c r="BG413" i="11"/>
  <c r="BH413" i="11"/>
  <c r="BI413" i="11"/>
  <c r="BJ413" i="11"/>
  <c r="BK413" i="11"/>
  <c r="BL413" i="11"/>
  <c r="BM413" i="11"/>
  <c r="BN413" i="11"/>
  <c r="BO413" i="11"/>
  <c r="BP413" i="11"/>
  <c r="BQ413" i="11"/>
  <c r="BR413" i="11"/>
  <c r="BS413" i="11"/>
  <c r="BT413" i="11"/>
  <c r="BU413" i="11"/>
  <c r="BV413" i="11"/>
  <c r="BB414" i="11"/>
  <c r="BC414" i="11"/>
  <c r="BD414" i="11"/>
  <c r="BE414" i="11"/>
  <c r="BF414" i="11"/>
  <c r="BG414" i="11"/>
  <c r="BH414" i="11"/>
  <c r="BI414" i="11"/>
  <c r="BJ414" i="11"/>
  <c r="BK414" i="11"/>
  <c r="BL414" i="11"/>
  <c r="BM414" i="11"/>
  <c r="BN414" i="11"/>
  <c r="BO414" i="11"/>
  <c r="BP414" i="11"/>
  <c r="BQ414" i="11"/>
  <c r="BR414" i="11"/>
  <c r="BS414" i="11"/>
  <c r="BT414" i="11"/>
  <c r="BU414" i="11"/>
  <c r="BV414" i="11"/>
  <c r="BB415" i="11"/>
  <c r="BC415" i="11"/>
  <c r="BD415" i="11"/>
  <c r="BE415" i="11"/>
  <c r="BF415" i="11"/>
  <c r="BG415" i="11"/>
  <c r="BH415" i="11"/>
  <c r="BI415" i="11"/>
  <c r="BJ415" i="11"/>
  <c r="BK415" i="11"/>
  <c r="BL415" i="11"/>
  <c r="BM415" i="11"/>
  <c r="BN415" i="11"/>
  <c r="BO415" i="11"/>
  <c r="BP415" i="11"/>
  <c r="BQ415" i="11"/>
  <c r="BR415" i="11"/>
  <c r="BS415" i="11"/>
  <c r="BT415" i="11"/>
  <c r="BU415" i="11"/>
  <c r="BV415" i="11"/>
  <c r="BB416" i="11"/>
  <c r="BC416" i="11"/>
  <c r="BD416" i="11"/>
  <c r="BE416" i="11"/>
  <c r="BF416" i="11"/>
  <c r="BG416" i="11"/>
  <c r="BH416" i="11"/>
  <c r="BI416" i="11"/>
  <c r="BJ416" i="11"/>
  <c r="BK416" i="11"/>
  <c r="BL416" i="11"/>
  <c r="BM416" i="11"/>
  <c r="BN416" i="11"/>
  <c r="BO416" i="11"/>
  <c r="BP416" i="11"/>
  <c r="BQ416" i="11"/>
  <c r="BR416" i="11"/>
  <c r="BS416" i="11"/>
  <c r="BT416" i="11"/>
  <c r="BU416" i="11"/>
  <c r="BV416" i="11"/>
  <c r="BB417" i="11"/>
  <c r="BC417" i="11"/>
  <c r="BD417" i="11"/>
  <c r="BE417" i="11"/>
  <c r="BF417" i="11"/>
  <c r="BG417" i="11"/>
  <c r="BH417" i="11"/>
  <c r="BI417" i="11"/>
  <c r="BJ417" i="11"/>
  <c r="BK417" i="11"/>
  <c r="BL417" i="11"/>
  <c r="BM417" i="11"/>
  <c r="BN417" i="11"/>
  <c r="BO417" i="11"/>
  <c r="BP417" i="11"/>
  <c r="BQ417" i="11"/>
  <c r="BR417" i="11"/>
  <c r="BS417" i="11"/>
  <c r="BT417" i="11"/>
  <c r="BU417" i="11"/>
  <c r="BV417" i="11"/>
  <c r="BB418" i="11"/>
  <c r="BC418" i="11"/>
  <c r="BD418" i="11"/>
  <c r="BE418" i="11"/>
  <c r="BF418" i="11"/>
  <c r="BG418" i="11"/>
  <c r="BH418" i="11"/>
  <c r="BI418" i="11"/>
  <c r="BJ418" i="11"/>
  <c r="BK418" i="11"/>
  <c r="BL418" i="11"/>
  <c r="BM418" i="11"/>
  <c r="BN418" i="11"/>
  <c r="BO418" i="11"/>
  <c r="BP418" i="11"/>
  <c r="BQ418" i="11"/>
  <c r="BR418" i="11"/>
  <c r="BS418" i="11"/>
  <c r="BT418" i="11"/>
  <c r="BU418" i="11"/>
  <c r="BV418" i="11"/>
  <c r="BB419" i="11"/>
  <c r="BC419" i="11"/>
  <c r="BD419" i="11"/>
  <c r="BE419" i="11"/>
  <c r="BF419" i="11"/>
  <c r="BG419" i="11"/>
  <c r="BH419" i="11"/>
  <c r="BI419" i="11"/>
  <c r="BJ419" i="11"/>
  <c r="BK419" i="11"/>
  <c r="BL419" i="11"/>
  <c r="BM419" i="11"/>
  <c r="BN419" i="11"/>
  <c r="BO419" i="11"/>
  <c r="BP419" i="11"/>
  <c r="BQ419" i="11"/>
  <c r="BR419" i="11"/>
  <c r="BS419" i="11"/>
  <c r="BT419" i="11"/>
  <c r="BU419" i="11"/>
  <c r="BV419" i="11"/>
  <c r="BB420" i="11"/>
  <c r="BC420" i="11"/>
  <c r="BD420" i="11"/>
  <c r="BE420" i="11"/>
  <c r="BF420" i="11"/>
  <c r="BG420" i="11"/>
  <c r="BH420" i="11"/>
  <c r="BI420" i="11"/>
  <c r="BJ420" i="11"/>
  <c r="BK420" i="11"/>
  <c r="BL420" i="11"/>
  <c r="BM420" i="11"/>
  <c r="BN420" i="11"/>
  <c r="BO420" i="11"/>
  <c r="BP420" i="11"/>
  <c r="BQ420" i="11"/>
  <c r="BR420" i="11"/>
  <c r="BS420" i="11"/>
  <c r="BT420" i="11"/>
  <c r="BU420" i="11"/>
  <c r="BV420" i="11"/>
  <c r="BB421" i="11"/>
  <c r="BC421" i="11"/>
  <c r="BD421" i="11"/>
  <c r="BE421" i="11"/>
  <c r="BF421" i="11"/>
  <c r="BG421" i="11"/>
  <c r="BH421" i="11"/>
  <c r="BI421" i="11"/>
  <c r="BJ421" i="11"/>
  <c r="BK421" i="11"/>
  <c r="BL421" i="11"/>
  <c r="BM421" i="11"/>
  <c r="BN421" i="11"/>
  <c r="BO421" i="11"/>
  <c r="BP421" i="11"/>
  <c r="BQ421" i="11"/>
  <c r="BR421" i="11"/>
  <c r="BS421" i="11"/>
  <c r="BT421" i="11"/>
  <c r="BU421" i="11"/>
  <c r="BV421" i="11"/>
  <c r="BB422" i="11"/>
  <c r="BC422" i="11"/>
  <c r="BD422" i="11"/>
  <c r="BE422" i="11"/>
  <c r="BF422" i="11"/>
  <c r="BG422" i="11"/>
  <c r="BH422" i="11"/>
  <c r="BI422" i="11"/>
  <c r="BJ422" i="11"/>
  <c r="BK422" i="11"/>
  <c r="BL422" i="11"/>
  <c r="BM422" i="11"/>
  <c r="BN422" i="11"/>
  <c r="BO422" i="11"/>
  <c r="BP422" i="11"/>
  <c r="BQ422" i="11"/>
  <c r="BR422" i="11"/>
  <c r="BS422" i="11"/>
  <c r="BT422" i="11"/>
  <c r="BU422" i="11"/>
  <c r="BV422" i="11"/>
  <c r="BB423" i="11"/>
  <c r="BC423" i="11"/>
  <c r="BD423" i="11"/>
  <c r="BE423" i="11"/>
  <c r="BF423" i="11"/>
  <c r="BG423" i="11"/>
  <c r="BH423" i="11"/>
  <c r="BI423" i="11"/>
  <c r="BJ423" i="11"/>
  <c r="BK423" i="11"/>
  <c r="BL423" i="11"/>
  <c r="BM423" i="11"/>
  <c r="BN423" i="11"/>
  <c r="BO423" i="11"/>
  <c r="BP423" i="11"/>
  <c r="BQ423" i="11"/>
  <c r="BR423" i="11"/>
  <c r="BS423" i="11"/>
  <c r="BT423" i="11"/>
  <c r="BU423" i="11"/>
  <c r="BV423" i="11"/>
  <c r="BB424" i="11"/>
  <c r="BC424" i="11"/>
  <c r="BD424" i="11"/>
  <c r="BE424" i="11"/>
  <c r="BF424" i="11"/>
  <c r="BG424" i="11"/>
  <c r="BH424" i="11"/>
  <c r="BI424" i="11"/>
  <c r="BJ424" i="11"/>
  <c r="BK424" i="11"/>
  <c r="BL424" i="11"/>
  <c r="BM424" i="11"/>
  <c r="BN424" i="11"/>
  <c r="BO424" i="11"/>
  <c r="BP424" i="11"/>
  <c r="BQ424" i="11"/>
  <c r="BR424" i="11"/>
  <c r="BS424" i="11"/>
  <c r="BT424" i="11"/>
  <c r="BU424" i="11"/>
  <c r="BV424" i="11"/>
  <c r="BB425" i="11"/>
  <c r="BC425" i="11"/>
  <c r="BD425" i="11"/>
  <c r="BE425" i="11"/>
  <c r="BF425" i="11"/>
  <c r="BG425" i="11"/>
  <c r="BH425" i="11"/>
  <c r="BI425" i="11"/>
  <c r="BJ425" i="11"/>
  <c r="BK425" i="11"/>
  <c r="BL425" i="11"/>
  <c r="BM425" i="11"/>
  <c r="BN425" i="11"/>
  <c r="BO425" i="11"/>
  <c r="BP425" i="11"/>
  <c r="BQ425" i="11"/>
  <c r="BR425" i="11"/>
  <c r="BS425" i="11"/>
  <c r="BT425" i="11"/>
  <c r="BU425" i="11"/>
  <c r="BV425" i="11"/>
  <c r="BB426" i="11"/>
  <c r="BC426" i="11"/>
  <c r="BD426" i="11"/>
  <c r="BE426" i="11"/>
  <c r="BF426" i="11"/>
  <c r="BG426" i="11"/>
  <c r="BH426" i="11"/>
  <c r="BI426" i="11"/>
  <c r="BJ426" i="11"/>
  <c r="BK426" i="11"/>
  <c r="BL426" i="11"/>
  <c r="BM426" i="11"/>
  <c r="BN426" i="11"/>
  <c r="BO426" i="11"/>
  <c r="BP426" i="11"/>
  <c r="BQ426" i="11"/>
  <c r="BR426" i="11"/>
  <c r="BS426" i="11"/>
  <c r="BT426" i="11"/>
  <c r="BU426" i="11"/>
  <c r="BV426" i="11"/>
  <c r="BB427" i="11"/>
  <c r="BC427" i="11"/>
  <c r="BD427" i="11"/>
  <c r="BE427" i="11"/>
  <c r="BF427" i="11"/>
  <c r="BG427" i="11"/>
  <c r="BH427" i="11"/>
  <c r="BI427" i="11"/>
  <c r="BJ427" i="11"/>
  <c r="BK427" i="11"/>
  <c r="BL427" i="11"/>
  <c r="BM427" i="11"/>
  <c r="BN427" i="11"/>
  <c r="BO427" i="11"/>
  <c r="BP427" i="11"/>
  <c r="BQ427" i="11"/>
  <c r="BR427" i="11"/>
  <c r="BS427" i="11"/>
  <c r="BT427" i="11"/>
  <c r="BU427" i="11"/>
  <c r="BV427" i="11"/>
  <c r="BB428" i="11"/>
  <c r="BC428" i="11"/>
  <c r="BD428" i="11"/>
  <c r="BE428" i="11"/>
  <c r="BF428" i="11"/>
  <c r="BG428" i="11"/>
  <c r="BH428" i="11"/>
  <c r="BI428" i="11"/>
  <c r="BJ428" i="11"/>
  <c r="BK428" i="11"/>
  <c r="BL428" i="11"/>
  <c r="BM428" i="11"/>
  <c r="BN428" i="11"/>
  <c r="BO428" i="11"/>
  <c r="BP428" i="11"/>
  <c r="BQ428" i="11"/>
  <c r="BR428" i="11"/>
  <c r="BS428" i="11"/>
  <c r="BT428" i="11"/>
  <c r="BU428" i="11"/>
  <c r="BV428" i="11"/>
  <c r="BB429" i="11"/>
  <c r="BC429" i="11"/>
  <c r="BD429" i="11"/>
  <c r="BE429" i="11"/>
  <c r="BF429" i="11"/>
  <c r="BG429" i="11"/>
  <c r="BH429" i="11"/>
  <c r="BI429" i="11"/>
  <c r="BJ429" i="11"/>
  <c r="BK429" i="11"/>
  <c r="BL429" i="11"/>
  <c r="BM429" i="11"/>
  <c r="BN429" i="11"/>
  <c r="BO429" i="11"/>
  <c r="BP429" i="11"/>
  <c r="BQ429" i="11"/>
  <c r="BR429" i="11"/>
  <c r="BS429" i="11"/>
  <c r="BT429" i="11"/>
  <c r="BU429" i="11"/>
  <c r="BV429" i="11"/>
  <c r="BB430" i="11"/>
  <c r="BC430" i="11"/>
  <c r="BD430" i="11"/>
  <c r="BE430" i="11"/>
  <c r="BF430" i="11"/>
  <c r="BG430" i="11"/>
  <c r="BH430" i="11"/>
  <c r="BI430" i="11"/>
  <c r="BJ430" i="11"/>
  <c r="BK430" i="11"/>
  <c r="BL430" i="11"/>
  <c r="BM430" i="11"/>
  <c r="BN430" i="11"/>
  <c r="BO430" i="11"/>
  <c r="BP430" i="11"/>
  <c r="BQ430" i="11"/>
  <c r="BR430" i="11"/>
  <c r="BS430" i="11"/>
  <c r="BT430" i="11"/>
  <c r="BU430" i="11"/>
  <c r="BV430" i="11"/>
  <c r="BB431" i="11"/>
  <c r="BC431" i="11"/>
  <c r="BD431" i="11"/>
  <c r="BE431" i="11"/>
  <c r="BF431" i="11"/>
  <c r="BG431" i="11"/>
  <c r="BH431" i="11"/>
  <c r="BI431" i="11"/>
  <c r="BJ431" i="11"/>
  <c r="BK431" i="11"/>
  <c r="BL431" i="11"/>
  <c r="BM431" i="11"/>
  <c r="BN431" i="11"/>
  <c r="BO431" i="11"/>
  <c r="BP431" i="11"/>
  <c r="BQ431" i="11"/>
  <c r="BR431" i="11"/>
  <c r="BS431" i="11"/>
  <c r="BT431" i="11"/>
  <c r="BU431" i="11"/>
  <c r="BV431" i="11"/>
  <c r="BB432" i="11"/>
  <c r="BC432" i="11"/>
  <c r="BD432" i="11"/>
  <c r="BE432" i="11"/>
  <c r="BF432" i="11"/>
  <c r="BG432" i="11"/>
  <c r="BH432" i="11"/>
  <c r="BI432" i="11"/>
  <c r="BJ432" i="11"/>
  <c r="BK432" i="11"/>
  <c r="BL432" i="11"/>
  <c r="BM432" i="11"/>
  <c r="BN432" i="11"/>
  <c r="BO432" i="11"/>
  <c r="BP432" i="11"/>
  <c r="BQ432" i="11"/>
  <c r="BR432" i="11"/>
  <c r="BS432" i="11"/>
  <c r="BT432" i="11"/>
  <c r="BU432" i="11"/>
  <c r="BV432" i="11"/>
  <c r="BB433" i="11"/>
  <c r="BC433" i="11"/>
  <c r="BD433" i="11"/>
  <c r="BE433" i="11"/>
  <c r="BF433" i="11"/>
  <c r="BG433" i="11"/>
  <c r="BH433" i="11"/>
  <c r="BI433" i="11"/>
  <c r="BJ433" i="11"/>
  <c r="BK433" i="11"/>
  <c r="BL433" i="11"/>
  <c r="BM433" i="11"/>
  <c r="BN433" i="11"/>
  <c r="BO433" i="11"/>
  <c r="BP433" i="11"/>
  <c r="BQ433" i="11"/>
  <c r="BR433" i="11"/>
  <c r="BS433" i="11"/>
  <c r="BT433" i="11"/>
  <c r="BU433" i="11"/>
  <c r="BV433" i="11"/>
  <c r="BB434" i="11"/>
  <c r="BC434" i="11"/>
  <c r="BD434" i="11"/>
  <c r="BE434" i="11"/>
  <c r="BF434" i="11"/>
  <c r="BG434" i="11"/>
  <c r="BH434" i="11"/>
  <c r="BI434" i="11"/>
  <c r="BJ434" i="11"/>
  <c r="BK434" i="11"/>
  <c r="BL434" i="11"/>
  <c r="BM434" i="11"/>
  <c r="BN434" i="11"/>
  <c r="BO434" i="11"/>
  <c r="BP434" i="11"/>
  <c r="BQ434" i="11"/>
  <c r="BR434" i="11"/>
  <c r="BS434" i="11"/>
  <c r="BT434" i="11"/>
  <c r="BU434" i="11"/>
  <c r="BV434" i="11"/>
  <c r="BB435" i="11"/>
  <c r="BC435" i="11"/>
  <c r="BD435" i="11"/>
  <c r="BE435" i="11"/>
  <c r="BF435" i="11"/>
  <c r="BG435" i="11"/>
  <c r="BH435" i="11"/>
  <c r="BI435" i="11"/>
  <c r="BJ435" i="11"/>
  <c r="BK435" i="11"/>
  <c r="BL435" i="11"/>
  <c r="BM435" i="11"/>
  <c r="BN435" i="11"/>
  <c r="BO435" i="11"/>
  <c r="BP435" i="11"/>
  <c r="BQ435" i="11"/>
  <c r="BR435" i="11"/>
  <c r="BS435" i="11"/>
  <c r="BT435" i="11"/>
  <c r="BU435" i="11"/>
  <c r="BV435" i="11"/>
  <c r="BB436" i="11"/>
  <c r="BC436" i="11"/>
  <c r="BD436" i="11"/>
  <c r="BE436" i="11"/>
  <c r="BF436" i="11"/>
  <c r="BG436" i="11"/>
  <c r="BH436" i="11"/>
  <c r="BI436" i="11"/>
  <c r="BJ436" i="11"/>
  <c r="BK436" i="11"/>
  <c r="BL436" i="11"/>
  <c r="BM436" i="11"/>
  <c r="BN436" i="11"/>
  <c r="BO436" i="11"/>
  <c r="BP436" i="11"/>
  <c r="BQ436" i="11"/>
  <c r="BR436" i="11"/>
  <c r="BS436" i="11"/>
  <c r="BT436" i="11"/>
  <c r="BU436" i="11"/>
  <c r="BV436" i="11"/>
  <c r="BB437" i="11"/>
  <c r="BC437" i="11"/>
  <c r="BD437" i="11"/>
  <c r="BE437" i="11"/>
  <c r="BF437" i="11"/>
  <c r="BG437" i="11"/>
  <c r="BH437" i="11"/>
  <c r="BI437" i="11"/>
  <c r="BJ437" i="11"/>
  <c r="BK437" i="11"/>
  <c r="BL437" i="11"/>
  <c r="BM437" i="11"/>
  <c r="BN437" i="11"/>
  <c r="BO437" i="11"/>
  <c r="BP437" i="11"/>
  <c r="BQ437" i="11"/>
  <c r="BR437" i="11"/>
  <c r="BS437" i="11"/>
  <c r="BT437" i="11"/>
  <c r="BU437" i="11"/>
  <c r="BV437" i="11"/>
  <c r="BB438" i="11"/>
  <c r="BC438" i="11"/>
  <c r="BD438" i="11"/>
  <c r="BE438" i="11"/>
  <c r="BF438" i="11"/>
  <c r="BG438" i="11"/>
  <c r="BH438" i="11"/>
  <c r="BI438" i="11"/>
  <c r="BJ438" i="11"/>
  <c r="BK438" i="11"/>
  <c r="BL438" i="11"/>
  <c r="BM438" i="11"/>
  <c r="BN438" i="11"/>
  <c r="BO438" i="11"/>
  <c r="BP438" i="11"/>
  <c r="BQ438" i="11"/>
  <c r="BR438" i="11"/>
  <c r="BS438" i="11"/>
  <c r="BT438" i="11"/>
  <c r="BU438" i="11"/>
  <c r="BV438" i="11"/>
  <c r="BB439" i="11"/>
  <c r="BC439" i="11"/>
  <c r="BD439" i="11"/>
  <c r="BE439" i="11"/>
  <c r="BF439" i="11"/>
  <c r="BG439" i="11"/>
  <c r="BH439" i="11"/>
  <c r="BI439" i="11"/>
  <c r="BJ439" i="11"/>
  <c r="BK439" i="11"/>
  <c r="BL439" i="11"/>
  <c r="BM439" i="11"/>
  <c r="BN439" i="11"/>
  <c r="BO439" i="11"/>
  <c r="BP439" i="11"/>
  <c r="BQ439" i="11"/>
  <c r="BR439" i="11"/>
  <c r="BS439" i="11"/>
  <c r="BT439" i="11"/>
  <c r="BU439" i="11"/>
  <c r="BV439" i="11"/>
  <c r="BB440" i="11"/>
  <c r="BC440" i="11"/>
  <c r="BD440" i="11"/>
  <c r="BE440" i="11"/>
  <c r="BF440" i="11"/>
  <c r="BG440" i="11"/>
  <c r="BH440" i="11"/>
  <c r="BI440" i="11"/>
  <c r="BJ440" i="11"/>
  <c r="BK440" i="11"/>
  <c r="BL440" i="11"/>
  <c r="BM440" i="11"/>
  <c r="BN440" i="11"/>
  <c r="BO440" i="11"/>
  <c r="BP440" i="11"/>
  <c r="BQ440" i="11"/>
  <c r="BR440" i="11"/>
  <c r="BS440" i="11"/>
  <c r="BT440" i="11"/>
  <c r="BU440" i="11"/>
  <c r="BV440" i="11"/>
  <c r="BB441" i="11"/>
  <c r="BC441" i="11"/>
  <c r="BD441" i="11"/>
  <c r="BE441" i="11"/>
  <c r="BF441" i="11"/>
  <c r="BG441" i="11"/>
  <c r="BH441" i="11"/>
  <c r="BI441" i="11"/>
  <c r="BJ441" i="11"/>
  <c r="BK441" i="11"/>
  <c r="BL441" i="11"/>
  <c r="BM441" i="11"/>
  <c r="BN441" i="11"/>
  <c r="BO441" i="11"/>
  <c r="BP441" i="11"/>
  <c r="BQ441" i="11"/>
  <c r="BR441" i="11"/>
  <c r="BS441" i="11"/>
  <c r="BT441" i="11"/>
  <c r="BU441" i="11"/>
  <c r="BV441" i="11"/>
  <c r="BB442" i="11"/>
  <c r="BC442" i="11"/>
  <c r="BD442" i="11"/>
  <c r="BE442" i="11"/>
  <c r="BF442" i="11"/>
  <c r="BG442" i="11"/>
  <c r="BH442" i="11"/>
  <c r="BI442" i="11"/>
  <c r="BJ442" i="11"/>
  <c r="BK442" i="11"/>
  <c r="BL442" i="11"/>
  <c r="BM442" i="11"/>
  <c r="BN442" i="11"/>
  <c r="BO442" i="11"/>
  <c r="BP442" i="11"/>
  <c r="BQ442" i="11"/>
  <c r="BR442" i="11"/>
  <c r="BS442" i="11"/>
  <c r="BT442" i="11"/>
  <c r="BU442" i="11"/>
  <c r="BV442" i="11"/>
  <c r="BB443" i="11"/>
  <c r="BC443" i="11"/>
  <c r="BD443" i="11"/>
  <c r="BE443" i="11"/>
  <c r="BF443" i="11"/>
  <c r="BG443" i="11"/>
  <c r="BH443" i="11"/>
  <c r="BI443" i="11"/>
  <c r="BJ443" i="11"/>
  <c r="BK443" i="11"/>
  <c r="BL443" i="11"/>
  <c r="BM443" i="11"/>
  <c r="BN443" i="11"/>
  <c r="BO443" i="11"/>
  <c r="BP443" i="11"/>
  <c r="BQ443" i="11"/>
  <c r="BR443" i="11"/>
  <c r="BS443" i="11"/>
  <c r="BT443" i="11"/>
  <c r="BU443" i="11"/>
  <c r="BV443" i="11"/>
  <c r="BB444" i="11"/>
  <c r="BC444" i="11"/>
  <c r="BD444" i="11"/>
  <c r="BE444" i="11"/>
  <c r="BF444" i="11"/>
  <c r="BG444" i="11"/>
  <c r="BH444" i="11"/>
  <c r="BI444" i="11"/>
  <c r="BJ444" i="11"/>
  <c r="BK444" i="11"/>
  <c r="BL444" i="11"/>
  <c r="BM444" i="11"/>
  <c r="BN444" i="11"/>
  <c r="BO444" i="11"/>
  <c r="BP444" i="11"/>
  <c r="BQ444" i="11"/>
  <c r="BR444" i="11"/>
  <c r="BS444" i="11"/>
  <c r="BT444" i="11"/>
  <c r="BU444" i="11"/>
  <c r="BV444" i="11"/>
  <c r="BB445" i="11"/>
  <c r="BC445" i="11"/>
  <c r="BD445" i="11"/>
  <c r="BE445" i="11"/>
  <c r="BF445" i="11"/>
  <c r="BG445" i="11"/>
  <c r="BH445" i="11"/>
  <c r="BI445" i="11"/>
  <c r="BJ445" i="11"/>
  <c r="BK445" i="11"/>
  <c r="BL445" i="11"/>
  <c r="BM445" i="11"/>
  <c r="BN445" i="11"/>
  <c r="BO445" i="11"/>
  <c r="BP445" i="11"/>
  <c r="BQ445" i="11"/>
  <c r="BR445" i="11"/>
  <c r="BS445" i="11"/>
  <c r="BT445" i="11"/>
  <c r="BU445" i="11"/>
  <c r="BV445" i="11"/>
  <c r="BB446" i="11"/>
  <c r="BC446" i="11"/>
  <c r="BD446" i="11"/>
  <c r="BE446" i="11"/>
  <c r="BF446" i="11"/>
  <c r="BG446" i="11"/>
  <c r="BH446" i="11"/>
  <c r="BI446" i="11"/>
  <c r="BJ446" i="11"/>
  <c r="BK446" i="11"/>
  <c r="BL446" i="11"/>
  <c r="BM446" i="11"/>
  <c r="BN446" i="11"/>
  <c r="BO446" i="11"/>
  <c r="BP446" i="11"/>
  <c r="BQ446" i="11"/>
  <c r="BR446" i="11"/>
  <c r="BS446" i="11"/>
  <c r="BT446" i="11"/>
  <c r="BU446" i="11"/>
  <c r="BV446" i="11"/>
  <c r="BB447" i="11"/>
  <c r="BC447" i="11"/>
  <c r="BD447" i="11"/>
  <c r="BE447" i="11"/>
  <c r="BF447" i="11"/>
  <c r="BG447" i="11"/>
  <c r="BH447" i="11"/>
  <c r="BI447" i="11"/>
  <c r="BJ447" i="11"/>
  <c r="BK447" i="11"/>
  <c r="BL447" i="11"/>
  <c r="BM447" i="11"/>
  <c r="BN447" i="11"/>
  <c r="BO447" i="11"/>
  <c r="BP447" i="11"/>
  <c r="BQ447" i="11"/>
  <c r="BR447" i="11"/>
  <c r="BS447" i="11"/>
  <c r="BT447" i="11"/>
  <c r="BU447" i="11"/>
  <c r="BV447" i="11"/>
  <c r="BB448" i="11"/>
  <c r="BC448" i="11"/>
  <c r="BD448" i="11"/>
  <c r="BE448" i="11"/>
  <c r="BF448" i="11"/>
  <c r="BG448" i="11"/>
  <c r="BH448" i="11"/>
  <c r="BI448" i="11"/>
  <c r="BJ448" i="11"/>
  <c r="BK448" i="11"/>
  <c r="BL448" i="11"/>
  <c r="BM448" i="11"/>
  <c r="BN448" i="11"/>
  <c r="BO448" i="11"/>
  <c r="BP448" i="11"/>
  <c r="BQ448" i="11"/>
  <c r="BR448" i="11"/>
  <c r="BS448" i="11"/>
  <c r="BT448" i="11"/>
  <c r="BU448" i="11"/>
  <c r="BV448" i="11"/>
  <c r="BB449" i="11"/>
  <c r="BC449" i="11"/>
  <c r="BD449" i="11"/>
  <c r="BE449" i="11"/>
  <c r="BF449" i="11"/>
  <c r="BG449" i="11"/>
  <c r="BH449" i="11"/>
  <c r="BI449" i="11"/>
  <c r="BJ449" i="11"/>
  <c r="BK449" i="11"/>
  <c r="BL449" i="11"/>
  <c r="BM449" i="11"/>
  <c r="BN449" i="11"/>
  <c r="BO449" i="11"/>
  <c r="BP449" i="11"/>
  <c r="BQ449" i="11"/>
  <c r="BR449" i="11"/>
  <c r="BS449" i="11"/>
  <c r="BT449" i="11"/>
  <c r="BU449" i="11"/>
  <c r="BV449" i="11"/>
  <c r="BB450" i="11"/>
  <c r="BC450" i="11"/>
  <c r="BD450" i="11"/>
  <c r="BE450" i="11"/>
  <c r="BF450" i="11"/>
  <c r="BG450" i="11"/>
  <c r="BH450" i="11"/>
  <c r="BI450" i="11"/>
  <c r="BJ450" i="11"/>
  <c r="BK450" i="11"/>
  <c r="BL450" i="11"/>
  <c r="BM450" i="11"/>
  <c r="BN450" i="11"/>
  <c r="BO450" i="11"/>
  <c r="BP450" i="11"/>
  <c r="BQ450" i="11"/>
  <c r="BR450" i="11"/>
  <c r="BS450" i="11"/>
  <c r="BT450" i="11"/>
  <c r="BU450" i="11"/>
  <c r="BV450" i="11"/>
  <c r="BB451" i="11"/>
  <c r="BC451" i="11"/>
  <c r="BD451" i="11"/>
  <c r="BE451" i="11"/>
  <c r="BF451" i="11"/>
  <c r="BG451" i="11"/>
  <c r="BH451" i="11"/>
  <c r="BI451" i="11"/>
  <c r="BJ451" i="11"/>
  <c r="BK451" i="11"/>
  <c r="BL451" i="11"/>
  <c r="BM451" i="11"/>
  <c r="BN451" i="11"/>
  <c r="BO451" i="11"/>
  <c r="BP451" i="11"/>
  <c r="BQ451" i="11"/>
  <c r="BR451" i="11"/>
  <c r="BS451" i="11"/>
  <c r="BT451" i="11"/>
  <c r="BU451" i="11"/>
  <c r="BV451" i="11"/>
  <c r="BB452" i="11"/>
  <c r="BC452" i="11"/>
  <c r="BD452" i="11"/>
  <c r="BE452" i="11"/>
  <c r="BF452" i="11"/>
  <c r="BG452" i="11"/>
  <c r="BH452" i="11"/>
  <c r="BI452" i="11"/>
  <c r="BJ452" i="11"/>
  <c r="BK452" i="11"/>
  <c r="BL452" i="11"/>
  <c r="BM452" i="11"/>
  <c r="BN452" i="11"/>
  <c r="BO452" i="11"/>
  <c r="BP452" i="11"/>
  <c r="BQ452" i="11"/>
  <c r="BR452" i="11"/>
  <c r="BS452" i="11"/>
  <c r="BT452" i="11"/>
  <c r="BU452" i="11"/>
  <c r="BV452" i="11"/>
  <c r="BB453" i="11"/>
  <c r="BC453" i="11"/>
  <c r="BD453" i="11"/>
  <c r="BE453" i="11"/>
  <c r="BF453" i="11"/>
  <c r="BG453" i="11"/>
  <c r="BH453" i="11"/>
  <c r="BI453" i="11"/>
  <c r="BJ453" i="11"/>
  <c r="BK453" i="11"/>
  <c r="BL453" i="11"/>
  <c r="BM453" i="11"/>
  <c r="BN453" i="11"/>
  <c r="BO453" i="11"/>
  <c r="BP453" i="11"/>
  <c r="BQ453" i="11"/>
  <c r="BR453" i="11"/>
  <c r="BS453" i="11"/>
  <c r="BT453" i="11"/>
  <c r="BU453" i="11"/>
  <c r="BV453" i="11"/>
  <c r="BB454" i="11"/>
  <c r="BC454" i="11"/>
  <c r="BD454" i="11"/>
  <c r="BE454" i="11"/>
  <c r="BF454" i="11"/>
  <c r="BG454" i="11"/>
  <c r="BH454" i="11"/>
  <c r="BI454" i="11"/>
  <c r="BJ454" i="11"/>
  <c r="BK454" i="11"/>
  <c r="BL454" i="11"/>
  <c r="BM454" i="11"/>
  <c r="BN454" i="11"/>
  <c r="BO454" i="11"/>
  <c r="BP454" i="11"/>
  <c r="BQ454" i="11"/>
  <c r="BR454" i="11"/>
  <c r="BS454" i="11"/>
  <c r="BT454" i="11"/>
  <c r="BU454" i="11"/>
  <c r="BV454" i="11"/>
  <c r="BB455" i="11"/>
  <c r="BC455" i="11"/>
  <c r="BD455" i="11"/>
  <c r="BE455" i="11"/>
  <c r="BF455" i="11"/>
  <c r="BG455" i="11"/>
  <c r="BH455" i="11"/>
  <c r="BI455" i="11"/>
  <c r="BJ455" i="11"/>
  <c r="BK455" i="11"/>
  <c r="BL455" i="11"/>
  <c r="BM455" i="11"/>
  <c r="BN455" i="11"/>
  <c r="BO455" i="11"/>
  <c r="BP455" i="11"/>
  <c r="BQ455" i="11"/>
  <c r="BR455" i="11"/>
  <c r="BS455" i="11"/>
  <c r="BT455" i="11"/>
  <c r="BU455" i="11"/>
  <c r="BV455" i="11"/>
  <c r="BB456" i="11"/>
  <c r="BC456" i="11"/>
  <c r="BD456" i="11"/>
  <c r="BE456" i="11"/>
  <c r="BF456" i="11"/>
  <c r="BG456" i="11"/>
  <c r="BH456" i="11"/>
  <c r="BI456" i="11"/>
  <c r="BJ456" i="11"/>
  <c r="BK456" i="11"/>
  <c r="BL456" i="11"/>
  <c r="BM456" i="11"/>
  <c r="BN456" i="11"/>
  <c r="BO456" i="11"/>
  <c r="BP456" i="11"/>
  <c r="BQ456" i="11"/>
  <c r="BR456" i="11"/>
  <c r="BS456" i="11"/>
  <c r="BT456" i="11"/>
  <c r="BU456" i="11"/>
  <c r="BV456" i="11"/>
  <c r="BB457" i="11"/>
  <c r="BC457" i="11"/>
  <c r="BD457" i="11"/>
  <c r="BE457" i="11"/>
  <c r="BF457" i="11"/>
  <c r="BG457" i="11"/>
  <c r="BH457" i="11"/>
  <c r="BI457" i="11"/>
  <c r="BJ457" i="11"/>
  <c r="BK457" i="11"/>
  <c r="BL457" i="11"/>
  <c r="BM457" i="11"/>
  <c r="BN457" i="11"/>
  <c r="BO457" i="11"/>
  <c r="BP457" i="11"/>
  <c r="BQ457" i="11"/>
  <c r="BR457" i="11"/>
  <c r="BS457" i="11"/>
  <c r="BT457" i="11"/>
  <c r="BU457" i="11"/>
  <c r="BV457" i="11"/>
  <c r="BB458" i="11"/>
  <c r="BC458" i="11"/>
  <c r="BD458" i="11"/>
  <c r="BE458" i="11"/>
  <c r="BF458" i="11"/>
  <c r="BG458" i="11"/>
  <c r="BH458" i="11"/>
  <c r="BI458" i="11"/>
  <c r="BJ458" i="11"/>
  <c r="BK458" i="11"/>
  <c r="BL458" i="11"/>
  <c r="BM458" i="11"/>
  <c r="BN458" i="11"/>
  <c r="BO458" i="11"/>
  <c r="BP458" i="11"/>
  <c r="BQ458" i="11"/>
  <c r="BR458" i="11"/>
  <c r="BS458" i="11"/>
  <c r="BT458" i="11"/>
  <c r="BU458" i="11"/>
  <c r="BV458" i="11"/>
  <c r="BB459" i="11"/>
  <c r="BC459" i="11"/>
  <c r="BD459" i="11"/>
  <c r="BE459" i="11"/>
  <c r="BF459" i="11"/>
  <c r="BG459" i="11"/>
  <c r="BH459" i="11"/>
  <c r="BI459" i="11"/>
  <c r="BJ459" i="11"/>
  <c r="BK459" i="11"/>
  <c r="BL459" i="11"/>
  <c r="BM459" i="11"/>
  <c r="BN459" i="11"/>
  <c r="BO459" i="11"/>
  <c r="BP459" i="11"/>
  <c r="BQ459" i="11"/>
  <c r="BR459" i="11"/>
  <c r="BS459" i="11"/>
  <c r="BT459" i="11"/>
  <c r="BU459" i="11"/>
  <c r="BV459" i="11"/>
  <c r="BB460" i="11"/>
  <c r="BC460" i="11"/>
  <c r="BD460" i="11"/>
  <c r="BE460" i="11"/>
  <c r="BF460" i="11"/>
  <c r="BG460" i="11"/>
  <c r="BH460" i="11"/>
  <c r="BI460" i="11"/>
  <c r="BJ460" i="11"/>
  <c r="BK460" i="11"/>
  <c r="BL460" i="11"/>
  <c r="BM460" i="11"/>
  <c r="BN460" i="11"/>
  <c r="BO460" i="11"/>
  <c r="BP460" i="11"/>
  <c r="BQ460" i="11"/>
  <c r="BR460" i="11"/>
  <c r="BS460" i="11"/>
  <c r="BT460" i="11"/>
  <c r="BU460" i="11"/>
  <c r="BV460" i="11"/>
  <c r="BB461" i="11"/>
  <c r="BC461" i="11"/>
  <c r="BD461" i="11"/>
  <c r="BE461" i="11"/>
  <c r="BF461" i="11"/>
  <c r="BG461" i="11"/>
  <c r="BH461" i="11"/>
  <c r="BI461" i="11"/>
  <c r="BJ461" i="11"/>
  <c r="BK461" i="11"/>
  <c r="BL461" i="11"/>
  <c r="BM461" i="11"/>
  <c r="BN461" i="11"/>
  <c r="BO461" i="11"/>
  <c r="BP461" i="11"/>
  <c r="BQ461" i="11"/>
  <c r="BR461" i="11"/>
  <c r="BS461" i="11"/>
  <c r="BT461" i="11"/>
  <c r="BU461" i="11"/>
  <c r="BV461" i="11"/>
  <c r="BB462" i="11"/>
  <c r="BC462" i="11"/>
  <c r="BD462" i="11"/>
  <c r="BE462" i="11"/>
  <c r="BF462" i="11"/>
  <c r="BG462" i="11"/>
  <c r="BH462" i="11"/>
  <c r="BI462" i="11"/>
  <c r="BJ462" i="11"/>
  <c r="BK462" i="11"/>
  <c r="BL462" i="11"/>
  <c r="BM462" i="11"/>
  <c r="BN462" i="11"/>
  <c r="BO462" i="11"/>
  <c r="BP462" i="11"/>
  <c r="BQ462" i="11"/>
  <c r="BR462" i="11"/>
  <c r="BS462" i="11"/>
  <c r="BT462" i="11"/>
  <c r="BU462" i="11"/>
  <c r="BV462" i="11"/>
  <c r="BB463" i="11"/>
  <c r="BC463" i="11"/>
  <c r="BD463" i="11"/>
  <c r="BE463" i="11"/>
  <c r="BF463" i="11"/>
  <c r="BG463" i="11"/>
  <c r="BH463" i="11"/>
  <c r="BI463" i="11"/>
  <c r="BJ463" i="11"/>
  <c r="BK463" i="11"/>
  <c r="BL463" i="11"/>
  <c r="BM463" i="11"/>
  <c r="BN463" i="11"/>
  <c r="BO463" i="11"/>
  <c r="BP463" i="11"/>
  <c r="BQ463" i="11"/>
  <c r="BR463" i="11"/>
  <c r="BS463" i="11"/>
  <c r="BT463" i="11"/>
  <c r="BU463" i="11"/>
  <c r="BV463" i="11"/>
  <c r="BB464" i="11"/>
  <c r="BC464" i="11"/>
  <c r="BD464" i="11"/>
  <c r="BE464" i="11"/>
  <c r="BF464" i="11"/>
  <c r="BG464" i="11"/>
  <c r="BH464" i="11"/>
  <c r="BI464" i="11"/>
  <c r="BJ464" i="11"/>
  <c r="BK464" i="11"/>
  <c r="BL464" i="11"/>
  <c r="BM464" i="11"/>
  <c r="BN464" i="11"/>
  <c r="BO464" i="11"/>
  <c r="BP464" i="11"/>
  <c r="BQ464" i="11"/>
  <c r="BR464" i="11"/>
  <c r="BS464" i="11"/>
  <c r="BT464" i="11"/>
  <c r="BU464" i="11"/>
  <c r="BV464" i="11"/>
  <c r="BB465" i="11"/>
  <c r="BC465" i="11"/>
  <c r="BD465" i="11"/>
  <c r="BE465" i="11"/>
  <c r="BF465" i="11"/>
  <c r="BG465" i="11"/>
  <c r="BH465" i="11"/>
  <c r="BI465" i="11"/>
  <c r="BJ465" i="11"/>
  <c r="BK465" i="11"/>
  <c r="BL465" i="11"/>
  <c r="BM465" i="11"/>
  <c r="BN465" i="11"/>
  <c r="BO465" i="11"/>
  <c r="BP465" i="11"/>
  <c r="BQ465" i="11"/>
  <c r="BR465" i="11"/>
  <c r="BS465" i="11"/>
  <c r="BT465" i="11"/>
  <c r="BU465" i="11"/>
  <c r="BV465" i="11"/>
  <c r="BB466" i="11"/>
  <c r="BC466" i="11"/>
  <c r="BD466" i="11"/>
  <c r="BE466" i="11"/>
  <c r="BF466" i="11"/>
  <c r="BG466" i="11"/>
  <c r="BH466" i="11"/>
  <c r="BI466" i="11"/>
  <c r="BJ466" i="11"/>
  <c r="BK466" i="11"/>
  <c r="BL466" i="11"/>
  <c r="BM466" i="11"/>
  <c r="BN466" i="11"/>
  <c r="BO466" i="11"/>
  <c r="BP466" i="11"/>
  <c r="BQ466" i="11"/>
  <c r="BR466" i="11"/>
  <c r="BS466" i="11"/>
  <c r="BT466" i="11"/>
  <c r="BU466" i="11"/>
  <c r="BV466" i="11"/>
  <c r="BB467" i="11"/>
  <c r="BC467" i="11"/>
  <c r="BD467" i="11"/>
  <c r="BE467" i="11"/>
  <c r="BF467" i="11"/>
  <c r="BG467" i="11"/>
  <c r="BH467" i="11"/>
  <c r="BI467" i="11"/>
  <c r="BJ467" i="11"/>
  <c r="BK467" i="11"/>
  <c r="BL467" i="11"/>
  <c r="BM467" i="11"/>
  <c r="BN467" i="11"/>
  <c r="BO467" i="11"/>
  <c r="BP467" i="11"/>
  <c r="BQ467" i="11"/>
  <c r="BR467" i="11"/>
  <c r="BS467" i="11"/>
  <c r="BT467" i="11"/>
  <c r="BU467" i="11"/>
  <c r="BV467" i="11"/>
  <c r="BB468" i="11"/>
  <c r="BC468" i="11"/>
  <c r="BD468" i="11"/>
  <c r="BE468" i="11"/>
  <c r="BF468" i="11"/>
  <c r="BG468" i="11"/>
  <c r="BH468" i="11"/>
  <c r="BI468" i="11"/>
  <c r="BJ468" i="11"/>
  <c r="BK468" i="11"/>
  <c r="BL468" i="11"/>
  <c r="BM468" i="11"/>
  <c r="BN468" i="11"/>
  <c r="BO468" i="11"/>
  <c r="BP468" i="11"/>
  <c r="BQ468" i="11"/>
  <c r="BR468" i="11"/>
  <c r="BS468" i="11"/>
  <c r="BT468" i="11"/>
  <c r="BU468" i="11"/>
  <c r="BV468" i="11"/>
  <c r="BB469" i="11"/>
  <c r="BC469" i="11"/>
  <c r="BD469" i="11"/>
  <c r="BE469" i="11"/>
  <c r="BF469" i="11"/>
  <c r="BG469" i="11"/>
  <c r="BH469" i="11"/>
  <c r="BI469" i="11"/>
  <c r="BJ469" i="11"/>
  <c r="BK469" i="11"/>
  <c r="BL469" i="11"/>
  <c r="BM469" i="11"/>
  <c r="BN469" i="11"/>
  <c r="BO469" i="11"/>
  <c r="BP469" i="11"/>
  <c r="BQ469" i="11"/>
  <c r="BR469" i="11"/>
  <c r="BS469" i="11"/>
  <c r="BT469" i="11"/>
  <c r="BU469" i="11"/>
  <c r="BV469" i="11"/>
  <c r="BB470" i="11"/>
  <c r="BC470" i="11"/>
  <c r="BD470" i="11"/>
  <c r="BE470" i="11"/>
  <c r="BF470" i="11"/>
  <c r="BG470" i="11"/>
  <c r="BH470" i="11"/>
  <c r="BI470" i="11"/>
  <c r="BJ470" i="11"/>
  <c r="BK470" i="11"/>
  <c r="BL470" i="11"/>
  <c r="BM470" i="11"/>
  <c r="BN470" i="11"/>
  <c r="BO470" i="11"/>
  <c r="BP470" i="11"/>
  <c r="BQ470" i="11"/>
  <c r="BR470" i="11"/>
  <c r="BS470" i="11"/>
  <c r="BT470" i="11"/>
  <c r="BU470" i="11"/>
  <c r="BV470" i="11"/>
  <c r="BB471" i="11"/>
  <c r="BC471" i="11"/>
  <c r="BD471" i="11"/>
  <c r="BE471" i="11"/>
  <c r="BF471" i="11"/>
  <c r="BG471" i="11"/>
  <c r="BH471" i="11"/>
  <c r="BI471" i="11"/>
  <c r="BJ471" i="11"/>
  <c r="BK471" i="11"/>
  <c r="BL471" i="11"/>
  <c r="BM471" i="11"/>
  <c r="BN471" i="11"/>
  <c r="BO471" i="11"/>
  <c r="BP471" i="11"/>
  <c r="BQ471" i="11"/>
  <c r="BR471" i="11"/>
  <c r="BS471" i="11"/>
  <c r="BT471" i="11"/>
  <c r="BU471" i="11"/>
  <c r="BV471" i="11"/>
  <c r="BB472" i="11"/>
  <c r="BC472" i="11"/>
  <c r="BD472" i="11"/>
  <c r="BE472" i="11"/>
  <c r="BF472" i="11"/>
  <c r="BG472" i="11"/>
  <c r="BH472" i="11"/>
  <c r="BI472" i="11"/>
  <c r="BJ472" i="11"/>
  <c r="BK472" i="11"/>
  <c r="BL472" i="11"/>
  <c r="BM472" i="11"/>
  <c r="BN472" i="11"/>
  <c r="BO472" i="11"/>
  <c r="BP472" i="11"/>
  <c r="BQ472" i="11"/>
  <c r="BR472" i="11"/>
  <c r="BS472" i="11"/>
  <c r="BT472" i="11"/>
  <c r="BU472" i="11"/>
  <c r="BV472" i="11"/>
  <c r="BB473" i="11"/>
  <c r="BC473" i="11"/>
  <c r="BD473" i="11"/>
  <c r="BE473" i="11"/>
  <c r="BF473" i="11"/>
  <c r="BG473" i="11"/>
  <c r="BH473" i="11"/>
  <c r="BI473" i="11"/>
  <c r="BJ473" i="11"/>
  <c r="BK473" i="11"/>
  <c r="BL473" i="11"/>
  <c r="BM473" i="11"/>
  <c r="BN473" i="11"/>
  <c r="BO473" i="11"/>
  <c r="BP473" i="11"/>
  <c r="BQ473" i="11"/>
  <c r="BR473" i="11"/>
  <c r="BS473" i="11"/>
  <c r="BT473" i="11"/>
  <c r="BU473" i="11"/>
  <c r="BV473" i="11"/>
  <c r="BB474" i="11"/>
  <c r="BC474" i="11"/>
  <c r="BD474" i="11"/>
  <c r="BE474" i="11"/>
  <c r="BF474" i="11"/>
  <c r="BG474" i="11"/>
  <c r="BH474" i="11"/>
  <c r="BI474" i="11"/>
  <c r="BJ474" i="11"/>
  <c r="BK474" i="11"/>
  <c r="BL474" i="11"/>
  <c r="BM474" i="11"/>
  <c r="BN474" i="11"/>
  <c r="BO474" i="11"/>
  <c r="BP474" i="11"/>
  <c r="BQ474" i="11"/>
  <c r="BR474" i="11"/>
  <c r="BS474" i="11"/>
  <c r="BT474" i="11"/>
  <c r="BU474" i="11"/>
  <c r="BV474" i="11"/>
  <c r="BB475" i="11"/>
  <c r="BC475" i="11"/>
  <c r="BD475" i="11"/>
  <c r="BE475" i="11"/>
  <c r="BF475" i="11"/>
  <c r="BG475" i="11"/>
  <c r="BH475" i="11"/>
  <c r="BI475" i="11"/>
  <c r="BJ475" i="11"/>
  <c r="BK475" i="11"/>
  <c r="BL475" i="11"/>
  <c r="BM475" i="11"/>
  <c r="BN475" i="11"/>
  <c r="BO475" i="11"/>
  <c r="BP475" i="11"/>
  <c r="BQ475" i="11"/>
  <c r="BR475" i="11"/>
  <c r="BS475" i="11"/>
  <c r="BT475" i="11"/>
  <c r="BU475" i="11"/>
  <c r="BV475" i="11"/>
  <c r="BB476" i="11"/>
  <c r="BC476" i="11"/>
  <c r="BD476" i="11"/>
  <c r="BE476" i="11"/>
  <c r="BF476" i="11"/>
  <c r="BG476" i="11"/>
  <c r="BH476" i="11"/>
  <c r="BI476" i="11"/>
  <c r="BJ476" i="11"/>
  <c r="BK476" i="11"/>
  <c r="BL476" i="11"/>
  <c r="BM476" i="11"/>
  <c r="BN476" i="11"/>
  <c r="BO476" i="11"/>
  <c r="BP476" i="11"/>
  <c r="BQ476" i="11"/>
  <c r="BR476" i="11"/>
  <c r="BS476" i="11"/>
  <c r="BT476" i="11"/>
  <c r="BU476" i="11"/>
  <c r="BV476" i="11"/>
  <c r="BB477" i="11"/>
  <c r="BC477" i="11"/>
  <c r="BD477" i="11"/>
  <c r="BE477" i="11"/>
  <c r="BF477" i="11"/>
  <c r="BG477" i="11"/>
  <c r="BH477" i="11"/>
  <c r="BI477" i="11"/>
  <c r="BJ477" i="11"/>
  <c r="BK477" i="11"/>
  <c r="BL477" i="11"/>
  <c r="BM477" i="11"/>
  <c r="BN477" i="11"/>
  <c r="BO477" i="11"/>
  <c r="BP477" i="11"/>
  <c r="BQ477" i="11"/>
  <c r="BR477" i="11"/>
  <c r="BS477" i="11"/>
  <c r="BT477" i="11"/>
  <c r="BU477" i="11"/>
  <c r="BV477" i="11"/>
  <c r="BB478" i="11"/>
  <c r="BC478" i="11"/>
  <c r="BD478" i="11"/>
  <c r="BE478" i="11"/>
  <c r="BF478" i="11"/>
  <c r="BG478" i="11"/>
  <c r="BH478" i="11"/>
  <c r="BI478" i="11"/>
  <c r="BJ478" i="11"/>
  <c r="BK478" i="11"/>
  <c r="BL478" i="11"/>
  <c r="BM478" i="11"/>
  <c r="BN478" i="11"/>
  <c r="BO478" i="11"/>
  <c r="BP478" i="11"/>
  <c r="BQ478" i="11"/>
  <c r="BR478" i="11"/>
  <c r="BS478" i="11"/>
  <c r="BT478" i="11"/>
  <c r="BU478" i="11"/>
  <c r="BV478" i="11"/>
  <c r="BB479" i="11"/>
  <c r="BC479" i="11"/>
  <c r="BD479" i="11"/>
  <c r="BE479" i="11"/>
  <c r="BF479" i="11"/>
  <c r="BG479" i="11"/>
  <c r="BH479" i="11"/>
  <c r="BI479" i="11"/>
  <c r="BJ479" i="11"/>
  <c r="BK479" i="11"/>
  <c r="BL479" i="11"/>
  <c r="BM479" i="11"/>
  <c r="BN479" i="11"/>
  <c r="BO479" i="11"/>
  <c r="BP479" i="11"/>
  <c r="BQ479" i="11"/>
  <c r="BR479" i="11"/>
  <c r="BS479" i="11"/>
  <c r="BT479" i="11"/>
  <c r="BU479" i="11"/>
  <c r="BV479" i="11"/>
  <c r="BB480" i="11"/>
  <c r="BC480" i="11"/>
  <c r="BD480" i="11"/>
  <c r="BE480" i="11"/>
  <c r="BF480" i="11"/>
  <c r="BG480" i="11"/>
  <c r="BH480" i="11"/>
  <c r="BI480" i="11"/>
  <c r="BJ480" i="11"/>
  <c r="BK480" i="11"/>
  <c r="BL480" i="11"/>
  <c r="BM480" i="11"/>
  <c r="BN480" i="11"/>
  <c r="BO480" i="11"/>
  <c r="BP480" i="11"/>
  <c r="BQ480" i="11"/>
  <c r="BR480" i="11"/>
  <c r="BS480" i="11"/>
  <c r="BT480" i="11"/>
  <c r="BU480" i="11"/>
  <c r="BV480" i="11"/>
  <c r="BB481" i="11"/>
  <c r="BC481" i="11"/>
  <c r="BD481" i="11"/>
  <c r="BE481" i="11"/>
  <c r="BF481" i="11"/>
  <c r="BG481" i="11"/>
  <c r="BH481" i="11"/>
  <c r="BI481" i="11"/>
  <c r="BJ481" i="11"/>
  <c r="BK481" i="11"/>
  <c r="BL481" i="11"/>
  <c r="BM481" i="11"/>
  <c r="BN481" i="11"/>
  <c r="BO481" i="11"/>
  <c r="BP481" i="11"/>
  <c r="BQ481" i="11"/>
  <c r="BR481" i="11"/>
  <c r="BS481" i="11"/>
  <c r="BT481" i="11"/>
  <c r="BU481" i="11"/>
  <c r="BV481" i="11"/>
  <c r="BB482" i="11"/>
  <c r="BC482" i="11"/>
  <c r="BD482" i="11"/>
  <c r="BE482" i="11"/>
  <c r="BF482" i="11"/>
  <c r="BG482" i="11"/>
  <c r="BH482" i="11"/>
  <c r="BI482" i="11"/>
  <c r="BJ482" i="11"/>
  <c r="BK482" i="11"/>
  <c r="BL482" i="11"/>
  <c r="BM482" i="11"/>
  <c r="BN482" i="11"/>
  <c r="BO482" i="11"/>
  <c r="BP482" i="11"/>
  <c r="BQ482" i="11"/>
  <c r="BR482" i="11"/>
  <c r="BS482" i="11"/>
  <c r="BT482" i="11"/>
  <c r="BU482" i="11"/>
  <c r="BV482" i="11"/>
  <c r="BB483" i="11"/>
  <c r="BC483" i="11"/>
  <c r="BD483" i="11"/>
  <c r="BE483" i="11"/>
  <c r="BF483" i="11"/>
  <c r="BG483" i="11"/>
  <c r="BH483" i="11"/>
  <c r="BI483" i="11"/>
  <c r="BJ483" i="11"/>
  <c r="BK483" i="11"/>
  <c r="BL483" i="11"/>
  <c r="BM483" i="11"/>
  <c r="BN483" i="11"/>
  <c r="BO483" i="11"/>
  <c r="BP483" i="11"/>
  <c r="BQ483" i="11"/>
  <c r="BR483" i="11"/>
  <c r="BS483" i="11"/>
  <c r="BT483" i="11"/>
  <c r="BU483" i="11"/>
  <c r="BV483" i="11"/>
  <c r="BB484" i="11"/>
  <c r="BC484" i="11"/>
  <c r="BD484" i="11"/>
  <c r="BE484" i="11"/>
  <c r="BF484" i="11"/>
  <c r="BG484" i="11"/>
  <c r="BH484" i="11"/>
  <c r="BI484" i="11"/>
  <c r="BJ484" i="11"/>
  <c r="BK484" i="11"/>
  <c r="BL484" i="11"/>
  <c r="BM484" i="11"/>
  <c r="BN484" i="11"/>
  <c r="BO484" i="11"/>
  <c r="BP484" i="11"/>
  <c r="BQ484" i="11"/>
  <c r="BR484" i="11"/>
  <c r="BS484" i="11"/>
  <c r="BT484" i="11"/>
  <c r="BU484" i="11"/>
  <c r="BV484" i="11"/>
  <c r="BB485" i="11"/>
  <c r="BC485" i="11"/>
  <c r="BD485" i="11"/>
  <c r="BE485" i="11"/>
  <c r="BF485" i="11"/>
  <c r="BG485" i="11"/>
  <c r="BH485" i="11"/>
  <c r="BI485" i="11"/>
  <c r="BJ485" i="11"/>
  <c r="BK485" i="11"/>
  <c r="BL485" i="11"/>
  <c r="BM485" i="11"/>
  <c r="BN485" i="11"/>
  <c r="BO485" i="11"/>
  <c r="BP485" i="11"/>
  <c r="BQ485" i="11"/>
  <c r="BR485" i="11"/>
  <c r="BS485" i="11"/>
  <c r="BT485" i="11"/>
  <c r="BU485" i="11"/>
  <c r="BV485" i="11"/>
  <c r="BB486" i="11"/>
  <c r="BC486" i="11"/>
  <c r="BD486" i="11"/>
  <c r="BE486" i="11"/>
  <c r="BF486" i="11"/>
  <c r="BG486" i="11"/>
  <c r="BH486" i="11"/>
  <c r="BI486" i="11"/>
  <c r="BJ486" i="11"/>
  <c r="BK486" i="11"/>
  <c r="BL486" i="11"/>
  <c r="BM486" i="11"/>
  <c r="BN486" i="11"/>
  <c r="BO486" i="11"/>
  <c r="BP486" i="11"/>
  <c r="BQ486" i="11"/>
  <c r="BR486" i="11"/>
  <c r="BS486" i="11"/>
  <c r="BT486" i="11"/>
  <c r="BU486" i="11"/>
  <c r="BV486" i="11"/>
  <c r="BB487" i="11"/>
  <c r="BC487" i="11"/>
  <c r="BD487" i="11"/>
  <c r="BE487" i="11"/>
  <c r="BF487" i="11"/>
  <c r="BG487" i="11"/>
  <c r="BH487" i="11"/>
  <c r="BI487" i="11"/>
  <c r="BJ487" i="11"/>
  <c r="BK487" i="11"/>
  <c r="BL487" i="11"/>
  <c r="BM487" i="11"/>
  <c r="BN487" i="11"/>
  <c r="BO487" i="11"/>
  <c r="BP487" i="11"/>
  <c r="BQ487" i="11"/>
  <c r="BR487" i="11"/>
  <c r="BS487" i="11"/>
  <c r="BT487" i="11"/>
  <c r="BU487" i="11"/>
  <c r="BV487" i="11"/>
  <c r="BB488" i="11"/>
  <c r="BC488" i="11"/>
  <c r="BD488" i="11"/>
  <c r="BE488" i="11"/>
  <c r="BF488" i="11"/>
  <c r="BG488" i="11"/>
  <c r="BH488" i="11"/>
  <c r="BI488" i="11"/>
  <c r="BJ488" i="11"/>
  <c r="BK488" i="11"/>
  <c r="BL488" i="11"/>
  <c r="BM488" i="11"/>
  <c r="BN488" i="11"/>
  <c r="BO488" i="11"/>
  <c r="BP488" i="11"/>
  <c r="BQ488" i="11"/>
  <c r="BR488" i="11"/>
  <c r="BS488" i="11"/>
  <c r="BT488" i="11"/>
  <c r="BU488" i="11"/>
  <c r="BV488" i="11"/>
  <c r="BB489" i="11"/>
  <c r="BC489" i="11"/>
  <c r="BD489" i="11"/>
  <c r="BE489" i="11"/>
  <c r="BF489" i="11"/>
  <c r="BG489" i="11"/>
  <c r="BH489" i="11"/>
  <c r="BI489" i="11"/>
  <c r="BJ489" i="11"/>
  <c r="BK489" i="11"/>
  <c r="BL489" i="11"/>
  <c r="BM489" i="11"/>
  <c r="BN489" i="11"/>
  <c r="BO489" i="11"/>
  <c r="BP489" i="11"/>
  <c r="BQ489" i="11"/>
  <c r="BR489" i="11"/>
  <c r="BS489" i="11"/>
  <c r="BT489" i="11"/>
  <c r="BU489" i="11"/>
  <c r="BV489" i="11"/>
  <c r="AR246" i="11"/>
  <c r="AU246" i="11"/>
  <c r="AV246" i="11"/>
  <c r="AY246" i="11"/>
  <c r="AZ246" i="11"/>
  <c r="DE1" i="4"/>
  <c r="DF1" i="4"/>
  <c r="DG1" i="4"/>
  <c r="DH1" i="4"/>
  <c r="DI1" i="4"/>
  <c r="DN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BK1" i="4"/>
  <c r="H606" i="5"/>
  <c r="H607" i="5"/>
  <c r="H608" i="5"/>
  <c r="H609" i="5"/>
  <c r="H610" i="5"/>
  <c r="H611" i="5"/>
  <c r="H612" i="5"/>
  <c r="H613" i="5"/>
  <c r="H614" i="5"/>
  <c r="H615" i="5"/>
  <c r="F616" i="5"/>
  <c r="H616" i="5"/>
  <c r="F617" i="5"/>
  <c r="H617" i="5"/>
  <c r="F618" i="5"/>
  <c r="H618" i="5"/>
  <c r="F619" i="5"/>
  <c r="H619" i="5"/>
  <c r="F620" i="5"/>
  <c r="H620" i="5"/>
  <c r="F621" i="5"/>
  <c r="G621" i="5"/>
  <c r="H621" i="5"/>
  <c r="F622" i="5"/>
  <c r="G622" i="5"/>
  <c r="H622" i="5"/>
  <c r="F623" i="5"/>
  <c r="G623" i="5"/>
  <c r="H623" i="5"/>
  <c r="F624" i="5"/>
  <c r="G624" i="5"/>
  <c r="H624" i="5"/>
  <c r="F625" i="5"/>
  <c r="G625" i="5"/>
  <c r="H625" i="5"/>
  <c r="F626" i="5"/>
  <c r="G626" i="5"/>
  <c r="H626" i="5"/>
  <c r="F627" i="5"/>
  <c r="G627" i="5"/>
  <c r="H627" i="5"/>
  <c r="F628" i="5"/>
  <c r="G628" i="5"/>
  <c r="H628" i="5"/>
  <c r="F629" i="5"/>
  <c r="G629" i="5"/>
  <c r="H629" i="5"/>
  <c r="F630" i="5"/>
  <c r="G630" i="5"/>
  <c r="H630" i="5"/>
  <c r="F631" i="5"/>
  <c r="G631" i="5"/>
  <c r="H631" i="5"/>
  <c r="F632" i="5"/>
  <c r="G632" i="5"/>
  <c r="H632" i="5"/>
  <c r="F633" i="5"/>
  <c r="G633" i="5"/>
  <c r="H633" i="5"/>
  <c r="F634" i="5"/>
  <c r="G634" i="5"/>
  <c r="H634" i="5"/>
  <c r="F635" i="5"/>
  <c r="G635" i="5"/>
  <c r="H635" i="5"/>
  <c r="B636" i="5"/>
  <c r="D636" i="5"/>
  <c r="E636" i="5"/>
  <c r="F636" i="5"/>
  <c r="G636" i="5"/>
  <c r="H636" i="5"/>
  <c r="B637" i="5"/>
  <c r="D637" i="5"/>
  <c r="E637" i="5"/>
  <c r="F637" i="5"/>
  <c r="G637" i="5"/>
  <c r="H637" i="5"/>
  <c r="B638" i="5"/>
  <c r="D638" i="5"/>
  <c r="E638" i="5"/>
  <c r="F638" i="5"/>
  <c r="G638" i="5"/>
  <c r="H638" i="5"/>
  <c r="B639" i="5"/>
  <c r="D639" i="5"/>
  <c r="E639" i="5"/>
  <c r="F639" i="5"/>
  <c r="G639" i="5"/>
  <c r="H639" i="5"/>
  <c r="B640" i="5"/>
  <c r="D640" i="5"/>
  <c r="E640" i="5"/>
  <c r="F640" i="5"/>
  <c r="G640" i="5"/>
  <c r="H640" i="5"/>
  <c r="B641" i="5"/>
  <c r="D641" i="5"/>
  <c r="E641" i="5"/>
  <c r="F641" i="5"/>
  <c r="G641" i="5"/>
  <c r="H641" i="5"/>
  <c r="B642" i="5"/>
  <c r="D642" i="5"/>
  <c r="E642" i="5"/>
  <c r="F642" i="5"/>
  <c r="G642" i="5"/>
  <c r="H642" i="5"/>
  <c r="B643" i="5"/>
  <c r="D643" i="5"/>
  <c r="E643" i="5"/>
  <c r="F643" i="5"/>
  <c r="G643" i="5"/>
  <c r="H643" i="5"/>
  <c r="B644" i="5"/>
  <c r="D644" i="5"/>
  <c r="E644" i="5"/>
  <c r="F644" i="5"/>
  <c r="G644" i="5"/>
  <c r="H644" i="5"/>
  <c r="B645" i="5"/>
  <c r="D645" i="5"/>
  <c r="E645" i="5"/>
  <c r="F645" i="5"/>
  <c r="G645" i="5"/>
  <c r="H645" i="5"/>
  <c r="B646" i="5"/>
  <c r="D646" i="5"/>
  <c r="E646" i="5"/>
  <c r="F646" i="5"/>
  <c r="G646" i="5"/>
  <c r="H646" i="5"/>
  <c r="B647" i="5"/>
  <c r="D647" i="5"/>
  <c r="E647" i="5"/>
  <c r="F647" i="5"/>
  <c r="G647" i="5"/>
  <c r="H647" i="5"/>
  <c r="B648" i="5"/>
  <c r="D648" i="5"/>
  <c r="E648" i="5"/>
  <c r="F648" i="5"/>
  <c r="G648" i="5"/>
  <c r="H648" i="5"/>
  <c r="B649" i="5"/>
  <c r="D649" i="5"/>
  <c r="E649" i="5"/>
  <c r="F649" i="5"/>
  <c r="G649" i="5"/>
  <c r="H649" i="5"/>
  <c r="B650" i="5"/>
  <c r="D650" i="5"/>
  <c r="E650" i="5"/>
  <c r="F650" i="5"/>
  <c r="G650" i="5"/>
  <c r="H650" i="5"/>
  <c r="B651" i="5"/>
  <c r="D651" i="5"/>
  <c r="E651" i="5"/>
  <c r="F651" i="5"/>
  <c r="G651" i="5"/>
  <c r="H651" i="5"/>
  <c r="B652" i="5"/>
  <c r="D652" i="5"/>
  <c r="E652" i="5"/>
  <c r="F652" i="5"/>
  <c r="G652" i="5"/>
  <c r="H652" i="5"/>
  <c r="B653" i="5"/>
  <c r="D653" i="5"/>
  <c r="E653" i="5"/>
  <c r="F653" i="5"/>
  <c r="G653" i="5"/>
  <c r="H653" i="5"/>
  <c r="B654" i="5"/>
  <c r="D654" i="5"/>
  <c r="E654" i="5"/>
  <c r="F654" i="5"/>
  <c r="G654" i="5"/>
  <c r="H654" i="5"/>
  <c r="B655" i="5"/>
  <c r="D655" i="5"/>
  <c r="E655" i="5"/>
  <c r="F655" i="5"/>
  <c r="G655" i="5"/>
  <c r="H655" i="5"/>
  <c r="B656" i="5"/>
  <c r="D656" i="5"/>
  <c r="E656" i="5"/>
  <c r="F656" i="5"/>
  <c r="G656" i="5"/>
  <c r="H656" i="5"/>
  <c r="B657" i="5"/>
  <c r="D657" i="5"/>
  <c r="E657" i="5"/>
  <c r="F657" i="5"/>
  <c r="G657" i="5"/>
  <c r="H657" i="5"/>
  <c r="B658" i="5"/>
  <c r="D658" i="5"/>
  <c r="E658" i="5"/>
  <c r="F658" i="5"/>
  <c r="G658" i="5"/>
  <c r="H658" i="5"/>
  <c r="B659" i="5"/>
  <c r="D659" i="5"/>
  <c r="E659" i="5"/>
  <c r="F659" i="5"/>
  <c r="G659" i="5"/>
  <c r="H659" i="5"/>
  <c r="B660" i="5"/>
  <c r="D660" i="5"/>
  <c r="E660" i="5"/>
  <c r="F660" i="5"/>
  <c r="G660" i="5"/>
  <c r="H660" i="5"/>
  <c r="B661" i="5"/>
  <c r="D661" i="5"/>
  <c r="E661" i="5"/>
  <c r="F661" i="5"/>
  <c r="G661" i="5"/>
  <c r="H661" i="5"/>
  <c r="B662" i="5"/>
  <c r="D662" i="5"/>
  <c r="E662" i="5"/>
  <c r="F662" i="5"/>
  <c r="G662" i="5"/>
  <c r="H662" i="5"/>
  <c r="B663" i="5"/>
  <c r="D663" i="5"/>
  <c r="E663" i="5"/>
  <c r="F663" i="5"/>
  <c r="G663" i="5"/>
  <c r="H663" i="5"/>
  <c r="B664" i="5"/>
  <c r="D664" i="5"/>
  <c r="E664" i="5"/>
  <c r="F664" i="5"/>
  <c r="G664" i="5"/>
  <c r="H664" i="5"/>
  <c r="B665" i="5"/>
  <c r="D665" i="5"/>
  <c r="E665" i="5"/>
  <c r="F665" i="5"/>
  <c r="G665" i="5"/>
  <c r="H665" i="5"/>
  <c r="B666" i="5"/>
  <c r="D666" i="5"/>
  <c r="E666" i="5"/>
  <c r="F666" i="5"/>
  <c r="G666" i="5"/>
  <c r="H666" i="5"/>
  <c r="B667" i="5"/>
  <c r="D667" i="5"/>
  <c r="E667" i="5"/>
  <c r="F667" i="5"/>
  <c r="G667" i="5"/>
  <c r="H667" i="5"/>
  <c r="B668" i="5"/>
  <c r="D668" i="5"/>
  <c r="E668" i="5"/>
  <c r="F668" i="5"/>
  <c r="G668" i="5"/>
  <c r="H668" i="5"/>
  <c r="B669" i="5"/>
  <c r="D669" i="5"/>
  <c r="E669" i="5"/>
  <c r="F669" i="5"/>
  <c r="G669" i="5"/>
  <c r="H669" i="5"/>
  <c r="B670" i="5"/>
  <c r="D670" i="5"/>
  <c r="E670" i="5"/>
  <c r="F670" i="5"/>
  <c r="G670" i="5"/>
  <c r="H670" i="5"/>
  <c r="B671" i="5"/>
  <c r="D671" i="5"/>
  <c r="E671" i="5"/>
  <c r="F671" i="5"/>
  <c r="G671" i="5"/>
  <c r="H671" i="5"/>
  <c r="B672" i="5"/>
  <c r="D672" i="5"/>
  <c r="E672" i="5"/>
  <c r="F672" i="5"/>
  <c r="G672" i="5"/>
  <c r="H672" i="5"/>
  <c r="B673" i="5"/>
  <c r="D673" i="5"/>
  <c r="E673" i="5"/>
  <c r="F673" i="5"/>
  <c r="G673" i="5"/>
  <c r="H673" i="5"/>
  <c r="B674" i="5"/>
  <c r="D674" i="5"/>
  <c r="E674" i="5"/>
  <c r="F674" i="5"/>
  <c r="G674" i="5"/>
  <c r="H674" i="5"/>
  <c r="B675" i="5"/>
  <c r="D675" i="5"/>
  <c r="E675" i="5"/>
  <c r="F675" i="5"/>
  <c r="G675" i="5"/>
  <c r="H675" i="5"/>
  <c r="B676" i="5"/>
  <c r="D676" i="5"/>
  <c r="E676" i="5"/>
  <c r="F676" i="5"/>
  <c r="G676" i="5"/>
  <c r="H676" i="5"/>
  <c r="B677" i="5"/>
  <c r="D677" i="5"/>
  <c r="E677" i="5"/>
  <c r="F677" i="5"/>
  <c r="G677" i="5"/>
  <c r="H677" i="5"/>
  <c r="B678" i="5"/>
  <c r="D678" i="5"/>
  <c r="E678" i="5"/>
  <c r="F678" i="5"/>
  <c r="G678" i="5"/>
  <c r="H678" i="5"/>
  <c r="B679" i="5"/>
  <c r="D679" i="5"/>
  <c r="E679" i="5"/>
  <c r="F679" i="5"/>
  <c r="G679" i="5"/>
  <c r="H679" i="5"/>
  <c r="B680" i="5"/>
  <c r="D680" i="5"/>
  <c r="E680" i="5"/>
  <c r="F680" i="5"/>
  <c r="G680" i="5"/>
  <c r="H680" i="5"/>
  <c r="B681" i="5"/>
  <c r="D681" i="5"/>
  <c r="E681" i="5"/>
  <c r="F681" i="5"/>
  <c r="G681" i="5"/>
  <c r="H681" i="5"/>
  <c r="B682" i="5"/>
  <c r="D682" i="5"/>
  <c r="E682" i="5"/>
  <c r="F682" i="5"/>
  <c r="G682" i="5"/>
  <c r="H682" i="5"/>
  <c r="B683" i="5"/>
  <c r="D683" i="5"/>
  <c r="E683" i="5"/>
  <c r="F683" i="5"/>
  <c r="G683" i="5"/>
  <c r="H683" i="5"/>
  <c r="B684" i="5"/>
  <c r="D684" i="5"/>
  <c r="E684" i="5"/>
  <c r="F684" i="5"/>
  <c r="G684" i="5"/>
  <c r="H684" i="5"/>
  <c r="B685" i="5"/>
  <c r="D685" i="5"/>
  <c r="E685" i="5"/>
  <c r="F685" i="5"/>
  <c r="G685" i="5"/>
  <c r="H685" i="5"/>
  <c r="B686" i="5"/>
  <c r="D686" i="5"/>
  <c r="E686" i="5"/>
  <c r="F686" i="5"/>
  <c r="G686" i="5"/>
  <c r="H686" i="5"/>
  <c r="B687" i="5"/>
  <c r="D687" i="5"/>
  <c r="E687" i="5"/>
  <c r="F687" i="5"/>
  <c r="G687" i="5"/>
  <c r="H687" i="5"/>
  <c r="B688" i="5"/>
  <c r="D688" i="5"/>
  <c r="E688" i="5"/>
  <c r="F688" i="5"/>
  <c r="G688" i="5"/>
  <c r="H688" i="5"/>
  <c r="B689" i="5"/>
  <c r="D689" i="5"/>
  <c r="E689" i="5"/>
  <c r="F689" i="5"/>
  <c r="G689" i="5"/>
  <c r="H689" i="5"/>
  <c r="B690" i="5"/>
  <c r="D690" i="5"/>
  <c r="E690" i="5"/>
  <c r="F690" i="5"/>
  <c r="G690" i="5"/>
  <c r="H690" i="5"/>
  <c r="B691" i="5"/>
  <c r="D691" i="5"/>
  <c r="E691" i="5"/>
  <c r="F691" i="5"/>
  <c r="G691" i="5"/>
  <c r="H691" i="5"/>
  <c r="B692" i="5"/>
  <c r="D692" i="5"/>
  <c r="E692" i="5"/>
  <c r="F692" i="5"/>
  <c r="G692" i="5"/>
  <c r="H692" i="5"/>
  <c r="B693" i="5"/>
  <c r="D693" i="5"/>
  <c r="E693" i="5"/>
  <c r="F693" i="5"/>
  <c r="G693" i="5"/>
  <c r="H693" i="5"/>
  <c r="B694" i="5"/>
  <c r="D694" i="5"/>
  <c r="E694" i="5"/>
  <c r="F694" i="5"/>
  <c r="G694" i="5"/>
  <c r="H694" i="5"/>
  <c r="B695" i="5"/>
  <c r="D695" i="5"/>
  <c r="E695" i="5"/>
  <c r="F695" i="5"/>
  <c r="G695" i="5"/>
  <c r="H695" i="5"/>
  <c r="B696" i="5"/>
  <c r="D696" i="5"/>
  <c r="E696" i="5"/>
  <c r="F696" i="5"/>
  <c r="G696" i="5"/>
  <c r="H696" i="5"/>
  <c r="B697" i="5"/>
  <c r="D697" i="5"/>
  <c r="E697" i="5"/>
  <c r="F697" i="5"/>
  <c r="G697" i="5"/>
  <c r="H697" i="5"/>
  <c r="B698" i="5"/>
  <c r="D698" i="5"/>
  <c r="E698" i="5"/>
  <c r="F698" i="5"/>
  <c r="G698" i="5"/>
  <c r="H698" i="5"/>
  <c r="B699" i="5"/>
  <c r="D699" i="5"/>
  <c r="E699" i="5"/>
  <c r="F699" i="5"/>
  <c r="G699" i="5"/>
  <c r="H699" i="5"/>
  <c r="B700" i="5"/>
  <c r="C700" i="5"/>
  <c r="D700" i="5"/>
  <c r="E700" i="5"/>
  <c r="F700" i="5"/>
  <c r="G700" i="5"/>
  <c r="H700" i="5"/>
  <c r="B701" i="5"/>
  <c r="C701" i="5"/>
  <c r="D701" i="5"/>
  <c r="E701" i="5"/>
  <c r="F701" i="5"/>
  <c r="G701" i="5"/>
  <c r="H701" i="5"/>
  <c r="B702" i="5"/>
  <c r="C702" i="5"/>
  <c r="D702" i="5"/>
  <c r="E702" i="5"/>
  <c r="F702" i="5"/>
  <c r="G702" i="5"/>
  <c r="H702" i="5"/>
  <c r="B703" i="5"/>
  <c r="C703" i="5"/>
  <c r="D703" i="5"/>
  <c r="E703" i="5"/>
  <c r="F703" i="5"/>
  <c r="G703" i="5"/>
  <c r="H703" i="5"/>
  <c r="B704" i="5"/>
  <c r="C704" i="5"/>
  <c r="D704" i="5"/>
  <c r="E704" i="5"/>
  <c r="F704" i="5"/>
  <c r="G704" i="5"/>
  <c r="H704" i="5"/>
  <c r="B705" i="5"/>
  <c r="C705" i="5"/>
  <c r="D705" i="5"/>
  <c r="E705" i="5"/>
  <c r="F705" i="5"/>
  <c r="G705" i="5"/>
  <c r="H705" i="5"/>
  <c r="B706" i="5"/>
  <c r="C706" i="5"/>
  <c r="D706" i="5"/>
  <c r="E706" i="5"/>
  <c r="F706" i="5"/>
  <c r="G706" i="5"/>
  <c r="H706" i="5"/>
  <c r="B707" i="5"/>
  <c r="C707" i="5"/>
  <c r="D707" i="5"/>
  <c r="E707" i="5"/>
  <c r="F707" i="5"/>
  <c r="G707" i="5"/>
  <c r="H707" i="5"/>
  <c r="B708" i="5"/>
  <c r="C708" i="5"/>
  <c r="D708" i="5"/>
  <c r="E708" i="5"/>
  <c r="F708" i="5"/>
  <c r="G708" i="5"/>
  <c r="H708" i="5"/>
  <c r="B709" i="5"/>
  <c r="C709" i="5"/>
  <c r="D709" i="5"/>
  <c r="E709" i="5"/>
  <c r="F709" i="5"/>
  <c r="G709" i="5"/>
  <c r="H709" i="5"/>
  <c r="B710" i="5"/>
  <c r="C710" i="5"/>
  <c r="D710" i="5"/>
  <c r="E710" i="5"/>
  <c r="F710" i="5"/>
  <c r="G710" i="5"/>
  <c r="H710" i="5"/>
  <c r="B711" i="5"/>
  <c r="C711" i="5"/>
  <c r="D711" i="5"/>
  <c r="E711" i="5"/>
  <c r="F711" i="5"/>
  <c r="G711" i="5"/>
  <c r="H711" i="5"/>
  <c r="B712" i="5"/>
  <c r="C712" i="5"/>
  <c r="D712" i="5"/>
  <c r="E712" i="5"/>
  <c r="F712" i="5"/>
  <c r="G712" i="5"/>
  <c r="H712" i="5"/>
  <c r="B713" i="5"/>
  <c r="C713" i="5"/>
  <c r="D713" i="5"/>
  <c r="E713" i="5"/>
  <c r="F713" i="5"/>
  <c r="G713" i="5"/>
  <c r="H713" i="5"/>
  <c r="B714" i="5"/>
  <c r="C714" i="5"/>
  <c r="D714" i="5"/>
  <c r="E714" i="5"/>
  <c r="F714" i="5"/>
  <c r="G714" i="5"/>
  <c r="H714" i="5"/>
  <c r="B715" i="5"/>
  <c r="C715" i="5"/>
  <c r="D715" i="5"/>
  <c r="E715" i="5"/>
  <c r="F715" i="5"/>
  <c r="G715" i="5"/>
  <c r="H715" i="5"/>
  <c r="B716" i="5"/>
  <c r="C716" i="5"/>
  <c r="D716" i="5"/>
  <c r="E716" i="5"/>
  <c r="F716" i="5"/>
  <c r="G716" i="5"/>
  <c r="H716" i="5"/>
  <c r="B717" i="5"/>
  <c r="C717" i="5"/>
  <c r="D717" i="5"/>
  <c r="E717" i="5"/>
  <c r="F717" i="5"/>
  <c r="G717" i="5"/>
  <c r="H717" i="5"/>
  <c r="B718" i="5"/>
  <c r="C718" i="5"/>
  <c r="D718" i="5"/>
  <c r="E718" i="5"/>
  <c r="F718" i="5"/>
  <c r="G718" i="5"/>
  <c r="H718" i="5"/>
  <c r="B719" i="5"/>
  <c r="C719" i="5"/>
  <c r="D719" i="5"/>
  <c r="E719" i="5"/>
  <c r="F719" i="5"/>
  <c r="G719" i="5"/>
  <c r="H719" i="5"/>
  <c r="B720" i="5"/>
  <c r="C720" i="5"/>
  <c r="D720" i="5"/>
  <c r="E720" i="5"/>
  <c r="F720" i="5"/>
  <c r="G720" i="5"/>
  <c r="H720" i="5"/>
  <c r="B721" i="5"/>
  <c r="C721" i="5"/>
  <c r="D721" i="5"/>
  <c r="E721" i="5"/>
  <c r="F721" i="5"/>
  <c r="G721" i="5"/>
  <c r="H721" i="5"/>
  <c r="B722" i="5"/>
  <c r="C722" i="5"/>
  <c r="D722" i="5"/>
  <c r="E722" i="5"/>
  <c r="F722" i="5"/>
  <c r="G722" i="5"/>
  <c r="H722" i="5"/>
  <c r="B723" i="5"/>
  <c r="C723" i="5"/>
  <c r="D723" i="5"/>
  <c r="E723" i="5"/>
  <c r="F723" i="5"/>
  <c r="G723" i="5"/>
  <c r="H723" i="5"/>
  <c r="B724" i="5"/>
  <c r="C724" i="5"/>
  <c r="D724" i="5"/>
  <c r="E724" i="5"/>
  <c r="F724" i="5"/>
  <c r="G724" i="5"/>
  <c r="H724" i="5"/>
  <c r="B725" i="5"/>
  <c r="C725" i="5"/>
  <c r="D725" i="5"/>
  <c r="E725" i="5"/>
  <c r="F725" i="5"/>
  <c r="G725" i="5"/>
  <c r="H725" i="5"/>
  <c r="B726" i="5"/>
  <c r="C726" i="5"/>
  <c r="D726" i="5"/>
  <c r="E726" i="5"/>
  <c r="F726" i="5"/>
  <c r="G726" i="5"/>
  <c r="H726" i="5"/>
  <c r="B727" i="5"/>
  <c r="C727" i="5"/>
  <c r="D727" i="5"/>
  <c r="E727" i="5"/>
  <c r="F727" i="5"/>
  <c r="G727" i="5"/>
  <c r="H727" i="5"/>
  <c r="B728" i="5"/>
  <c r="C728" i="5"/>
  <c r="D728" i="5"/>
  <c r="E728" i="5"/>
  <c r="F728" i="5"/>
  <c r="G728" i="5"/>
  <c r="H728" i="5"/>
  <c r="A415" i="5"/>
  <c r="B96" i="5"/>
  <c r="C96" i="5"/>
  <c r="D96" i="5"/>
  <c r="E96" i="5"/>
  <c r="F96" i="5"/>
  <c r="G96" i="5"/>
  <c r="H96" i="5"/>
  <c r="B97" i="5"/>
  <c r="C97" i="5"/>
  <c r="D97" i="5"/>
  <c r="E97" i="5"/>
  <c r="F97" i="5"/>
  <c r="G97" i="5"/>
  <c r="H97" i="5"/>
  <c r="H94" i="5"/>
  <c r="G94" i="5"/>
  <c r="F94" i="5"/>
  <c r="E94" i="5"/>
  <c r="D94" i="5"/>
  <c r="C94" i="5"/>
  <c r="B94" i="5"/>
  <c r="H28" i="5"/>
  <c r="G28" i="5"/>
  <c r="F28" i="5"/>
  <c r="E28" i="5"/>
  <c r="D28" i="5"/>
  <c r="C28" i="5"/>
  <c r="B28" i="5"/>
  <c r="D20" i="14"/>
  <c r="C20" i="14"/>
  <c r="D19" i="14"/>
  <c r="C19" i="14"/>
  <c r="D16" i="14"/>
  <c r="C16" i="14"/>
  <c r="D15" i="14"/>
  <c r="C15" i="14"/>
  <c r="D20" i="7"/>
  <c r="C20" i="7"/>
  <c r="D19" i="7"/>
  <c r="C19" i="7"/>
  <c r="D15" i="7"/>
  <c r="C15" i="7"/>
  <c r="D16" i="6"/>
  <c r="C16" i="6"/>
  <c r="D15" i="6"/>
  <c r="C15" i="6"/>
  <c r="D14" i="6"/>
  <c r="C14" i="6"/>
  <c r="D13" i="6"/>
  <c r="C13" i="6"/>
  <c r="C92" i="5"/>
  <c r="C91" i="5"/>
  <c r="C90" i="5"/>
  <c r="AH2" i="11"/>
  <c r="B92" i="5"/>
  <c r="M2" i="15"/>
  <c r="L2" i="15"/>
  <c r="C2" i="9" a="1"/>
  <c r="C46" i="9" s="1"/>
  <c r="A299" i="4"/>
  <c r="L2" i="11"/>
  <c r="B1" i="7"/>
  <c r="D3" i="5" s="1"/>
  <c r="D2" i="15"/>
  <c r="E2" i="15"/>
  <c r="F2" i="15"/>
  <c r="G2" i="15"/>
  <c r="H2" i="15"/>
  <c r="I2" i="15"/>
  <c r="J2" i="15"/>
  <c r="K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C2" i="15"/>
  <c r="BB2" i="11"/>
  <c r="BB244" i="11" s="1"/>
  <c r="BC2" i="11"/>
  <c r="BC244" i="11" s="1"/>
  <c r="BD2" i="11"/>
  <c r="BD244" i="11" s="1"/>
  <c r="BE2" i="11"/>
  <c r="BE244" i="11" s="1"/>
  <c r="BF2" i="11"/>
  <c r="BF244" i="11" s="1"/>
  <c r="BG2" i="11"/>
  <c r="BG244" i="11" s="1"/>
  <c r="BH2" i="11"/>
  <c r="BH244" i="11" s="1"/>
  <c r="BI2" i="11"/>
  <c r="BI244" i="11" s="1"/>
  <c r="BJ2" i="11"/>
  <c r="BJ244" i="11" s="1"/>
  <c r="BK2" i="11"/>
  <c r="BK244" i="11" s="1"/>
  <c r="BL2" i="11"/>
  <c r="BL244" i="11" s="1"/>
  <c r="BM2" i="11"/>
  <c r="BM244" i="11" s="1"/>
  <c r="BN2" i="11"/>
  <c r="BN244" i="11" s="1"/>
  <c r="BO2" i="11"/>
  <c r="BO244" i="11" s="1"/>
  <c r="BP2" i="11"/>
  <c r="BP244" i="11" s="1"/>
  <c r="BQ2" i="11"/>
  <c r="BQ244" i="11" s="1"/>
  <c r="BR2" i="11"/>
  <c r="BR244" i="11" s="1"/>
  <c r="BS2" i="11"/>
  <c r="BS244" i="11" s="1"/>
  <c r="BT2" i="11"/>
  <c r="BT244" i="11" s="1"/>
  <c r="BU2" i="11"/>
  <c r="BU244" i="11" s="1"/>
  <c r="BV2" i="11"/>
  <c r="BV244" i="11" s="1"/>
  <c r="D2" i="11"/>
  <c r="E2" i="11"/>
  <c r="F2" i="11"/>
  <c r="F244" i="11" s="1"/>
  <c r="G2" i="11"/>
  <c r="H2" i="11"/>
  <c r="CH2" i="11" s="1"/>
  <c r="I2" i="11"/>
  <c r="I244" i="11" s="1"/>
  <c r="J2" i="11"/>
  <c r="J244" i="11" s="1"/>
  <c r="K2" i="11"/>
  <c r="CK2" i="11" s="1"/>
  <c r="M2" i="11"/>
  <c r="CM2" i="11" s="1"/>
  <c r="N2" i="11"/>
  <c r="CN2" i="11" s="1"/>
  <c r="O2" i="11"/>
  <c r="P2" i="11"/>
  <c r="CP2" i="11" s="1"/>
  <c r="Q2" i="11"/>
  <c r="R2" i="11"/>
  <c r="R244" i="11" s="1"/>
  <c r="S2" i="11"/>
  <c r="CS2" i="11" s="1"/>
  <c r="T2" i="11"/>
  <c r="CT2" i="11" s="1"/>
  <c r="U2" i="11"/>
  <c r="CU2" i="11" s="1"/>
  <c r="V2" i="11"/>
  <c r="W2" i="11"/>
  <c r="CW2" i="11" s="1"/>
  <c r="X2" i="11"/>
  <c r="Y2" i="11"/>
  <c r="CY2" i="11" s="1"/>
  <c r="Z2" i="11"/>
  <c r="CZ2" i="11" s="1"/>
  <c r="AA2" i="11"/>
  <c r="AB2" i="11"/>
  <c r="AB244" i="11" s="1"/>
  <c r="AC2" i="11"/>
  <c r="DC2" i="11" s="1"/>
  <c r="AD2" i="11"/>
  <c r="AE2" i="11"/>
  <c r="DE2" i="11" s="1"/>
  <c r="AF2" i="11"/>
  <c r="AF244" i="11" s="1"/>
  <c r="AG2" i="11"/>
  <c r="AG244" i="11" s="1"/>
  <c r="AI2" i="11"/>
  <c r="DI2" i="11" s="1"/>
  <c r="AJ2" i="11"/>
  <c r="AJ244" i="11" s="1"/>
  <c r="AK2" i="11"/>
  <c r="AL2" i="11"/>
  <c r="AM2" i="11"/>
  <c r="DM2" i="11" s="1"/>
  <c r="AN2" i="11"/>
  <c r="DN2" i="11" s="1"/>
  <c r="AO2" i="11"/>
  <c r="DO2" i="11" s="1"/>
  <c r="AP2" i="11"/>
  <c r="DP2" i="11" s="1"/>
  <c r="AQ2" i="11"/>
  <c r="DQ2" i="11" s="1"/>
  <c r="AR2" i="11"/>
  <c r="DR2" i="11" s="1"/>
  <c r="AS2" i="11"/>
  <c r="AT2" i="11"/>
  <c r="DT2" i="11" s="1"/>
  <c r="AU2" i="11"/>
  <c r="DU2" i="11" s="1"/>
  <c r="AV2" i="11"/>
  <c r="AV244" i="11" s="1"/>
  <c r="AW2" i="11"/>
  <c r="AW244" i="11" s="1"/>
  <c r="AX2" i="11"/>
  <c r="DX2" i="11" s="1"/>
  <c r="AY2" i="11"/>
  <c r="AZ2" i="11"/>
  <c r="AZ244" i="11" s="1"/>
  <c r="BA2" i="11"/>
  <c r="BA244" i="11" s="1"/>
  <c r="G8" i="14"/>
  <c r="G16" i="14" s="1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26" i="14"/>
  <c r="B2" i="14"/>
  <c r="B1" i="14"/>
  <c r="B228" i="14"/>
  <c r="K227" i="14"/>
  <c r="B226" i="14"/>
  <c r="K225" i="14"/>
  <c r="B224" i="14"/>
  <c r="K223" i="14"/>
  <c r="B222" i="14"/>
  <c r="K221" i="14"/>
  <c r="B220" i="14"/>
  <c r="K219" i="14"/>
  <c r="B218" i="14"/>
  <c r="K217" i="14"/>
  <c r="B216" i="14"/>
  <c r="K215" i="14"/>
  <c r="B214" i="14"/>
  <c r="K213" i="14"/>
  <c r="B212" i="14"/>
  <c r="K211" i="14"/>
  <c r="B210" i="14"/>
  <c r="K209" i="14"/>
  <c r="B208" i="14"/>
  <c r="K207" i="14"/>
  <c r="B206" i="14"/>
  <c r="K205" i="14"/>
  <c r="B204" i="14"/>
  <c r="K203" i="14"/>
  <c r="B202" i="14"/>
  <c r="K201" i="14"/>
  <c r="B200" i="14"/>
  <c r="K199" i="14"/>
  <c r="B198" i="14"/>
  <c r="K197" i="14"/>
  <c r="B196" i="14"/>
  <c r="K195" i="14"/>
  <c r="B194" i="14"/>
  <c r="K193" i="14"/>
  <c r="B192" i="14"/>
  <c r="K191" i="14"/>
  <c r="B190" i="14"/>
  <c r="K189" i="14"/>
  <c r="B188" i="14"/>
  <c r="K187" i="14"/>
  <c r="B186" i="14"/>
  <c r="K185" i="14"/>
  <c r="B184" i="14"/>
  <c r="K183" i="14"/>
  <c r="B182" i="14"/>
  <c r="K181" i="14"/>
  <c r="B180" i="14"/>
  <c r="K179" i="14"/>
  <c r="B178" i="14"/>
  <c r="K177" i="14"/>
  <c r="B176" i="14"/>
  <c r="K175" i="14"/>
  <c r="B174" i="14"/>
  <c r="K173" i="14"/>
  <c r="B172" i="14"/>
  <c r="K171" i="14"/>
  <c r="B170" i="14"/>
  <c r="K169" i="14"/>
  <c r="B168" i="14"/>
  <c r="K167" i="14"/>
  <c r="B166" i="14"/>
  <c r="K165" i="14"/>
  <c r="B164" i="14"/>
  <c r="K163" i="14"/>
  <c r="B162" i="14"/>
  <c r="K161" i="14"/>
  <c r="B160" i="14"/>
  <c r="K159" i="14"/>
  <c r="B158" i="14"/>
  <c r="K157" i="14"/>
  <c r="B156" i="14"/>
  <c r="K155" i="14"/>
  <c r="B154" i="14"/>
  <c r="K153" i="14"/>
  <c r="B152" i="14"/>
  <c r="K151" i="14"/>
  <c r="B150" i="14"/>
  <c r="K149" i="14"/>
  <c r="B148" i="14"/>
  <c r="K147" i="14"/>
  <c r="B146" i="14"/>
  <c r="K145" i="14"/>
  <c r="B144" i="14"/>
  <c r="K143" i="14"/>
  <c r="B142" i="14"/>
  <c r="K141" i="14"/>
  <c r="B140" i="14"/>
  <c r="K139" i="14"/>
  <c r="B138" i="14"/>
  <c r="K137" i="14"/>
  <c r="B136" i="14"/>
  <c r="K135" i="14"/>
  <c r="B134" i="14"/>
  <c r="K133" i="14"/>
  <c r="B132" i="14"/>
  <c r="K131" i="14"/>
  <c r="B130" i="14"/>
  <c r="K129" i="14"/>
  <c r="B128" i="14"/>
  <c r="K127" i="14"/>
  <c r="B126" i="14"/>
  <c r="K125" i="14"/>
  <c r="B124" i="14"/>
  <c r="K123" i="14"/>
  <c r="B122" i="14"/>
  <c r="K121" i="14"/>
  <c r="B120" i="14"/>
  <c r="K119" i="14"/>
  <c r="B118" i="14"/>
  <c r="K117" i="14"/>
  <c r="B116" i="14"/>
  <c r="K115" i="14"/>
  <c r="B114" i="14"/>
  <c r="K113" i="14"/>
  <c r="B112" i="14"/>
  <c r="K111" i="14"/>
  <c r="B110" i="14"/>
  <c r="K109" i="14"/>
  <c r="B108" i="14"/>
  <c r="K107" i="14"/>
  <c r="B106" i="14"/>
  <c r="K105" i="14"/>
  <c r="B104" i="14"/>
  <c r="K103" i="14"/>
  <c r="B102" i="14"/>
  <c r="K101" i="14"/>
  <c r="B100" i="14"/>
  <c r="K99" i="14"/>
  <c r="B98" i="14"/>
  <c r="K97" i="14"/>
  <c r="B96" i="14"/>
  <c r="K95" i="14"/>
  <c r="B94" i="14"/>
  <c r="K93" i="14"/>
  <c r="B92" i="14"/>
  <c r="K91" i="14"/>
  <c r="B90" i="14"/>
  <c r="K89" i="14"/>
  <c r="B88" i="14"/>
  <c r="K87" i="14"/>
  <c r="B86" i="14"/>
  <c r="K85" i="14"/>
  <c r="B84" i="14"/>
  <c r="K83" i="14"/>
  <c r="B82" i="14"/>
  <c r="K81" i="14"/>
  <c r="B80" i="14"/>
  <c r="K79" i="14"/>
  <c r="B78" i="14"/>
  <c r="K77" i="14"/>
  <c r="B76" i="14"/>
  <c r="K75" i="14"/>
  <c r="B74" i="14"/>
  <c r="K73" i="14"/>
  <c r="B72" i="14"/>
  <c r="K71" i="14"/>
  <c r="B70" i="14"/>
  <c r="K69" i="14"/>
  <c r="B68" i="14"/>
  <c r="K67" i="14"/>
  <c r="B66" i="14"/>
  <c r="K65" i="14"/>
  <c r="B64" i="14"/>
  <c r="K63" i="14"/>
  <c r="B62" i="14"/>
  <c r="K61" i="14"/>
  <c r="B60" i="14"/>
  <c r="K59" i="14"/>
  <c r="B58" i="14"/>
  <c r="K57" i="14"/>
  <c r="B56" i="14"/>
  <c r="K55" i="14"/>
  <c r="B54" i="14"/>
  <c r="K53" i="14"/>
  <c r="B52" i="14"/>
  <c r="K51" i="14"/>
  <c r="B50" i="14"/>
  <c r="K49" i="14"/>
  <c r="B48" i="14"/>
  <c r="K47" i="14"/>
  <c r="B46" i="14"/>
  <c r="K45" i="14"/>
  <c r="B44" i="14"/>
  <c r="K43" i="14"/>
  <c r="B42" i="14"/>
  <c r="K41" i="14"/>
  <c r="B40" i="14"/>
  <c r="K39" i="14"/>
  <c r="B38" i="14"/>
  <c r="K37" i="14"/>
  <c r="B36" i="14"/>
  <c r="K35" i="14"/>
  <c r="B34" i="14"/>
  <c r="K33" i="14"/>
  <c r="B32" i="14"/>
  <c r="K31" i="14"/>
  <c r="B30" i="14"/>
  <c r="K29" i="14"/>
  <c r="G12" i="14"/>
  <c r="F20" i="14" s="1"/>
  <c r="F19" i="14"/>
  <c r="G7" i="14"/>
  <c r="F15" i="14" s="1"/>
  <c r="H92" i="5"/>
  <c r="H91" i="5"/>
  <c r="H90" i="5"/>
  <c r="H83" i="5"/>
  <c r="H57" i="5"/>
  <c r="H58" i="5" s="1"/>
  <c r="H59" i="5" s="1"/>
  <c r="H60" i="5" s="1"/>
  <c r="H61" i="5" s="1"/>
  <c r="H62" i="5" s="1"/>
  <c r="H63" i="5" s="1"/>
  <c r="H64" i="5" s="1"/>
  <c r="H65" i="5" s="1"/>
  <c r="H66" i="5" s="1"/>
  <c r="H44" i="5"/>
  <c r="C2" i="11"/>
  <c r="D83" i="5"/>
  <c r="A301" i="4"/>
  <c r="A295" i="4"/>
  <c r="B2" i="7"/>
  <c r="E4" i="5" s="1"/>
  <c r="B2" i="6"/>
  <c r="B1" i="6"/>
  <c r="H3" i="5" s="1"/>
  <c r="B44" i="5"/>
  <c r="C44" i="5"/>
  <c r="D44" i="5"/>
  <c r="E44" i="5"/>
  <c r="F44" i="5"/>
  <c r="G44" i="5"/>
  <c r="K228" i="7"/>
  <c r="K226" i="7"/>
  <c r="K224" i="7"/>
  <c r="K222" i="7"/>
  <c r="K220" i="7"/>
  <c r="K218" i="7"/>
  <c r="K216" i="7"/>
  <c r="K214" i="7"/>
  <c r="K212" i="7"/>
  <c r="K210" i="7"/>
  <c r="K208" i="7"/>
  <c r="K206" i="7"/>
  <c r="K204" i="7"/>
  <c r="K202" i="7"/>
  <c r="K200" i="7"/>
  <c r="K198" i="7"/>
  <c r="K196" i="7"/>
  <c r="K194" i="7"/>
  <c r="K192" i="7"/>
  <c r="K190" i="7"/>
  <c r="K188" i="7"/>
  <c r="K186" i="7"/>
  <c r="K184" i="7"/>
  <c r="K182" i="7"/>
  <c r="K180" i="7"/>
  <c r="K178" i="7"/>
  <c r="K176" i="7"/>
  <c r="K174" i="7"/>
  <c r="K172" i="7"/>
  <c r="K170" i="7"/>
  <c r="K168" i="7"/>
  <c r="K166" i="7"/>
  <c r="K164" i="7"/>
  <c r="K162" i="7"/>
  <c r="K160" i="7"/>
  <c r="K158" i="7"/>
  <c r="K156" i="7"/>
  <c r="K154" i="7"/>
  <c r="K152" i="7"/>
  <c r="K150" i="7"/>
  <c r="K148" i="7"/>
  <c r="K146" i="7"/>
  <c r="K144" i="7"/>
  <c r="K142" i="7"/>
  <c r="K140" i="7"/>
  <c r="K138" i="7"/>
  <c r="K136" i="7"/>
  <c r="K134" i="7"/>
  <c r="K132" i="7"/>
  <c r="K130" i="7"/>
  <c r="K128" i="7"/>
  <c r="K126" i="7"/>
  <c r="K124" i="7"/>
  <c r="K122" i="7"/>
  <c r="K120" i="7"/>
  <c r="K118" i="7"/>
  <c r="K116" i="7"/>
  <c r="K114" i="7"/>
  <c r="K112" i="7"/>
  <c r="K110" i="7"/>
  <c r="K108" i="7"/>
  <c r="K106" i="7"/>
  <c r="K104" i="7"/>
  <c r="K102" i="7"/>
  <c r="K100" i="7"/>
  <c r="K98" i="7"/>
  <c r="K96" i="7"/>
  <c r="K94" i="7"/>
  <c r="K92" i="7"/>
  <c r="K90" i="7"/>
  <c r="K88" i="7"/>
  <c r="K86" i="7"/>
  <c r="K84" i="7"/>
  <c r="K82" i="7"/>
  <c r="K80" i="7"/>
  <c r="K78" i="7"/>
  <c r="K76" i="7"/>
  <c r="K74" i="7"/>
  <c r="K72" i="7"/>
  <c r="K70" i="7"/>
  <c r="K68" i="7"/>
  <c r="K66" i="7"/>
  <c r="K64" i="7"/>
  <c r="K62" i="7"/>
  <c r="K60" i="7"/>
  <c r="K58" i="7"/>
  <c r="K56" i="7"/>
  <c r="K54" i="7"/>
  <c r="K52" i="7"/>
  <c r="K50" i="7"/>
  <c r="K48" i="7"/>
  <c r="K46" i="7"/>
  <c r="K44" i="7"/>
  <c r="K42" i="7"/>
  <c r="K40" i="7"/>
  <c r="K38" i="7"/>
  <c r="K36" i="7"/>
  <c r="K34" i="7"/>
  <c r="K32" i="7"/>
  <c r="K30" i="7"/>
  <c r="K222" i="6"/>
  <c r="K220" i="6"/>
  <c r="K218" i="6"/>
  <c r="K216" i="6"/>
  <c r="K214" i="6"/>
  <c r="K212" i="6"/>
  <c r="K210" i="6"/>
  <c r="K208" i="6"/>
  <c r="K206" i="6"/>
  <c r="K204" i="6"/>
  <c r="K202" i="6"/>
  <c r="K200" i="6"/>
  <c r="K198" i="6"/>
  <c r="K196" i="6"/>
  <c r="K194" i="6"/>
  <c r="K192" i="6"/>
  <c r="K190" i="6"/>
  <c r="K188" i="6"/>
  <c r="K186" i="6"/>
  <c r="K184" i="6"/>
  <c r="K182" i="6"/>
  <c r="K180" i="6"/>
  <c r="K178" i="6"/>
  <c r="K176" i="6"/>
  <c r="K174" i="6"/>
  <c r="K172" i="6"/>
  <c r="K170" i="6"/>
  <c r="K168" i="6"/>
  <c r="K166" i="6"/>
  <c r="K164" i="6"/>
  <c r="K162" i="6"/>
  <c r="K160" i="6"/>
  <c r="K158" i="6"/>
  <c r="K156" i="6"/>
  <c r="K154" i="6"/>
  <c r="K152" i="6"/>
  <c r="K150" i="6"/>
  <c r="K148" i="6"/>
  <c r="K146" i="6"/>
  <c r="K144" i="6"/>
  <c r="K142" i="6"/>
  <c r="K140" i="6"/>
  <c r="K138" i="6"/>
  <c r="K136" i="6"/>
  <c r="K134" i="6"/>
  <c r="K132" i="6"/>
  <c r="K130" i="6"/>
  <c r="K128" i="6"/>
  <c r="K126" i="6"/>
  <c r="K124" i="6"/>
  <c r="K122" i="6"/>
  <c r="K120" i="6"/>
  <c r="K118" i="6"/>
  <c r="K116" i="6"/>
  <c r="K114" i="6"/>
  <c r="K112" i="6"/>
  <c r="K110" i="6"/>
  <c r="K108" i="6"/>
  <c r="K106" i="6"/>
  <c r="K104" i="6"/>
  <c r="K102" i="6"/>
  <c r="K100" i="6"/>
  <c r="K98" i="6"/>
  <c r="K96" i="6"/>
  <c r="K94" i="6"/>
  <c r="K92" i="6"/>
  <c r="K90" i="6"/>
  <c r="K88" i="6"/>
  <c r="K86" i="6"/>
  <c r="K84" i="6"/>
  <c r="K82" i="6"/>
  <c r="K80" i="6"/>
  <c r="K78" i="6"/>
  <c r="K76" i="6"/>
  <c r="K74" i="6"/>
  <c r="K72" i="6"/>
  <c r="K70" i="6"/>
  <c r="K68" i="6"/>
  <c r="K66" i="6"/>
  <c r="K64" i="6"/>
  <c r="K62" i="6"/>
  <c r="K60" i="6"/>
  <c r="K58" i="6"/>
  <c r="K56" i="6"/>
  <c r="K54" i="6"/>
  <c r="K52" i="6"/>
  <c r="K50" i="6"/>
  <c r="K48" i="6"/>
  <c r="K46" i="6"/>
  <c r="K44" i="6"/>
  <c r="K42" i="6"/>
  <c r="K40" i="6"/>
  <c r="K38" i="6"/>
  <c r="K36" i="6"/>
  <c r="K34" i="6"/>
  <c r="K32" i="6"/>
  <c r="K30" i="6"/>
  <c r="K28" i="6"/>
  <c r="K26" i="6"/>
  <c r="K24" i="6"/>
  <c r="B229" i="7"/>
  <c r="B227" i="7"/>
  <c r="B225" i="7"/>
  <c r="B223" i="7"/>
  <c r="B221" i="7"/>
  <c r="B219" i="7"/>
  <c r="B217" i="7"/>
  <c r="B215" i="7"/>
  <c r="B213" i="7"/>
  <c r="B211" i="7"/>
  <c r="B209" i="7"/>
  <c r="B207" i="7"/>
  <c r="B205" i="7"/>
  <c r="B203" i="7"/>
  <c r="B201" i="7"/>
  <c r="B199" i="7"/>
  <c r="B197" i="7"/>
  <c r="B195" i="7"/>
  <c r="B193" i="7"/>
  <c r="B191" i="7"/>
  <c r="B189" i="7"/>
  <c r="B187" i="7"/>
  <c r="B185" i="7"/>
  <c r="B183" i="7"/>
  <c r="B181" i="7"/>
  <c r="B179" i="7"/>
  <c r="B177" i="7"/>
  <c r="B175" i="7"/>
  <c r="B173" i="7"/>
  <c r="B171" i="7"/>
  <c r="B169" i="7"/>
  <c r="B167" i="7"/>
  <c r="B165" i="7"/>
  <c r="B163" i="7"/>
  <c r="B161" i="7"/>
  <c r="B159" i="7"/>
  <c r="B157" i="7"/>
  <c r="B155" i="7"/>
  <c r="B153" i="7"/>
  <c r="B151" i="7"/>
  <c r="B149" i="7"/>
  <c r="B147" i="7"/>
  <c r="B145" i="7"/>
  <c r="B143" i="7"/>
  <c r="B141" i="7"/>
  <c r="B139" i="7"/>
  <c r="B137" i="7"/>
  <c r="B135" i="7"/>
  <c r="B133" i="7"/>
  <c r="B131" i="7"/>
  <c r="B129" i="7"/>
  <c r="B127" i="7"/>
  <c r="B125" i="7"/>
  <c r="B123" i="7"/>
  <c r="B121" i="7"/>
  <c r="B119" i="7"/>
  <c r="B117" i="7"/>
  <c r="B115" i="7"/>
  <c r="B113" i="7"/>
  <c r="B111" i="7"/>
  <c r="B109" i="7"/>
  <c r="B107" i="7"/>
  <c r="B105" i="7"/>
  <c r="B103" i="7"/>
  <c r="B101" i="7"/>
  <c r="B99" i="7"/>
  <c r="B97" i="7"/>
  <c r="B95" i="7"/>
  <c r="B93" i="7"/>
  <c r="B91" i="7"/>
  <c r="B89" i="7"/>
  <c r="B87" i="7"/>
  <c r="B85" i="7"/>
  <c r="B83" i="7"/>
  <c r="B81" i="7"/>
  <c r="B79" i="7"/>
  <c r="B77" i="7"/>
  <c r="B75" i="7"/>
  <c r="B73" i="7"/>
  <c r="B71" i="7"/>
  <c r="B69" i="7"/>
  <c r="B67" i="7"/>
  <c r="B65" i="7"/>
  <c r="B63" i="7"/>
  <c r="B61" i="7"/>
  <c r="B59" i="7"/>
  <c r="B57" i="7"/>
  <c r="B55" i="7"/>
  <c r="B53" i="7"/>
  <c r="B51" i="7"/>
  <c r="B49" i="7"/>
  <c r="B47" i="7"/>
  <c r="B45" i="7"/>
  <c r="B43" i="7"/>
  <c r="B41" i="7"/>
  <c r="B39" i="7"/>
  <c r="B37" i="7"/>
  <c r="B35" i="7"/>
  <c r="B33" i="7"/>
  <c r="B31" i="7"/>
  <c r="G12" i="7"/>
  <c r="G20" i="7" s="1"/>
  <c r="G11" i="7"/>
  <c r="F19" i="7" s="1"/>
  <c r="G7" i="7"/>
  <c r="B90" i="5"/>
  <c r="D90" i="5"/>
  <c r="E90" i="5"/>
  <c r="F90" i="5"/>
  <c r="G90" i="5"/>
  <c r="B91" i="5"/>
  <c r="D91" i="5"/>
  <c r="E91" i="5"/>
  <c r="F91" i="5"/>
  <c r="G91" i="5"/>
  <c r="D92" i="5"/>
  <c r="E92" i="5"/>
  <c r="F92" i="5"/>
  <c r="G92" i="5"/>
  <c r="A100" i="5"/>
  <c r="A101" i="5" s="1"/>
  <c r="G7" i="6"/>
  <c r="G13" i="6" s="1"/>
  <c r="G8" i="6"/>
  <c r="G14" i="6" s="1"/>
  <c r="G9" i="6"/>
  <c r="G15" i="6" s="1"/>
  <c r="G10" i="6"/>
  <c r="F16" i="6" s="1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54" i="6"/>
  <c r="B56" i="6"/>
  <c r="B58" i="6"/>
  <c r="B60" i="6"/>
  <c r="B62" i="6"/>
  <c r="B64" i="6"/>
  <c r="B66" i="6"/>
  <c r="B68" i="6"/>
  <c r="B70" i="6"/>
  <c r="B72" i="6"/>
  <c r="B74" i="6"/>
  <c r="B76" i="6"/>
  <c r="B78" i="6"/>
  <c r="B80" i="6"/>
  <c r="B82" i="6"/>
  <c r="B84" i="6"/>
  <c r="B86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4" i="6"/>
  <c r="B176" i="6"/>
  <c r="B178" i="6"/>
  <c r="B180" i="6"/>
  <c r="B182" i="6"/>
  <c r="B184" i="6"/>
  <c r="B186" i="6"/>
  <c r="B188" i="6"/>
  <c r="B190" i="6"/>
  <c r="B192" i="6"/>
  <c r="B194" i="6"/>
  <c r="B196" i="6"/>
  <c r="B198" i="6"/>
  <c r="B200" i="6"/>
  <c r="B202" i="6"/>
  <c r="B204" i="6"/>
  <c r="B206" i="6"/>
  <c r="B208" i="6"/>
  <c r="B210" i="6"/>
  <c r="B212" i="6"/>
  <c r="B214" i="6"/>
  <c r="B216" i="6"/>
  <c r="B218" i="6"/>
  <c r="B220" i="6"/>
  <c r="B222" i="6"/>
  <c r="B57" i="5"/>
  <c r="B58" i="5" s="1"/>
  <c r="B59" i="5" s="1"/>
  <c r="B60" i="5" s="1"/>
  <c r="B61" i="5" s="1"/>
  <c r="B62" i="5" s="1"/>
  <c r="B63" i="5" s="1"/>
  <c r="B64" i="5" s="1"/>
  <c r="B65" i="5" s="1"/>
  <c r="B66" i="5" s="1"/>
  <c r="C57" i="5"/>
  <c r="C58" i="5" s="1"/>
  <c r="C59" i="5" s="1"/>
  <c r="C60" i="5" s="1"/>
  <c r="C61" i="5" s="1"/>
  <c r="C62" i="5" s="1"/>
  <c r="C63" i="5" s="1"/>
  <c r="C64" i="5" s="1"/>
  <c r="C65" i="5" s="1"/>
  <c r="C66" i="5" s="1"/>
  <c r="D57" i="5"/>
  <c r="D58" i="5" s="1"/>
  <c r="D59" i="5" s="1"/>
  <c r="D60" i="5" s="1"/>
  <c r="D61" i="5" s="1"/>
  <c r="D62" i="5" s="1"/>
  <c r="D63" i="5" s="1"/>
  <c r="D64" i="5" s="1"/>
  <c r="D65" i="5" s="1"/>
  <c r="D66" i="5" s="1"/>
  <c r="E57" i="5"/>
  <c r="E58" i="5" s="1"/>
  <c r="E59" i="5" s="1"/>
  <c r="E60" i="5" s="1"/>
  <c r="E61" i="5" s="1"/>
  <c r="E62" i="5" s="1"/>
  <c r="E63" i="5" s="1"/>
  <c r="E64" i="5" s="1"/>
  <c r="E65" i="5" s="1"/>
  <c r="E66" i="5" s="1"/>
  <c r="F57" i="5"/>
  <c r="F58" i="5" s="1"/>
  <c r="F59" i="5" s="1"/>
  <c r="F60" i="5" s="1"/>
  <c r="F61" i="5" s="1"/>
  <c r="F62" i="5" s="1"/>
  <c r="F63" i="5" s="1"/>
  <c r="F64" i="5" s="1"/>
  <c r="F65" i="5" s="1"/>
  <c r="F66" i="5" s="1"/>
  <c r="G57" i="5"/>
  <c r="G58" i="5" s="1"/>
  <c r="G59" i="5" s="1"/>
  <c r="G60" i="5" s="1"/>
  <c r="G61" i="5" s="1"/>
  <c r="G62" i="5" s="1"/>
  <c r="G63" i="5" s="1"/>
  <c r="G64" i="5" s="1"/>
  <c r="G65" i="5" s="1"/>
  <c r="G66" i="5" s="1"/>
  <c r="B83" i="5"/>
  <c r="C83" i="5"/>
  <c r="E83" i="5"/>
  <c r="F83" i="5"/>
  <c r="G83" i="5"/>
  <c r="B247" i="4"/>
  <c r="B248" i="4"/>
  <c r="G15" i="7"/>
  <c r="F15" i="7"/>
  <c r="B246" i="4"/>
  <c r="DV4" i="11"/>
  <c r="DL4" i="11"/>
  <c r="DZ4" i="11"/>
  <c r="DU4" i="11"/>
  <c r="DY4" i="11"/>
  <c r="CQ4" i="11"/>
  <c r="DR4" i="11"/>
  <c r="DZ12" i="11"/>
  <c r="DR12" i="11"/>
  <c r="DY12" i="11"/>
  <c r="DU12" i="11"/>
  <c r="DV12" i="11"/>
  <c r="DM12" i="11"/>
  <c r="DZ44" i="11"/>
  <c r="DU44" i="11"/>
  <c r="DV44" i="11"/>
  <c r="DY44" i="11"/>
  <c r="DR44" i="11"/>
  <c r="CN44" i="11"/>
  <c r="DR76" i="11"/>
  <c r="DZ76" i="11"/>
  <c r="DY76" i="11"/>
  <c r="DV76" i="11"/>
  <c r="DU76" i="11"/>
  <c r="CE76" i="11"/>
  <c r="DV111" i="11"/>
  <c r="DZ111" i="11"/>
  <c r="DY111" i="11"/>
  <c r="DU111" i="11"/>
  <c r="CH111" i="11"/>
  <c r="DR111" i="11"/>
  <c r="DV154" i="11"/>
  <c r="DY154" i="11"/>
  <c r="DZ154" i="11"/>
  <c r="DR154" i="11"/>
  <c r="CH154" i="11"/>
  <c r="DU154" i="11"/>
  <c r="DZ205" i="11"/>
  <c r="DV205" i="11"/>
  <c r="CS205" i="11"/>
  <c r="DY205" i="11"/>
  <c r="DU205" i="11"/>
  <c r="DL205" i="11"/>
  <c r="DR205" i="11"/>
  <c r="DR17" i="11"/>
  <c r="DC17" i="11"/>
  <c r="DZ17" i="11"/>
  <c r="DY17" i="11"/>
  <c r="CG17" i="11"/>
  <c r="DV17" i="11"/>
  <c r="DJ17" i="11"/>
  <c r="DU17" i="11"/>
  <c r="DZ49" i="11"/>
  <c r="DV49" i="11"/>
  <c r="DA49" i="11"/>
  <c r="DY49" i="11"/>
  <c r="DU49" i="11"/>
  <c r="CL49" i="11"/>
  <c r="DR49" i="11"/>
  <c r="CK49" i="11"/>
  <c r="DC49" i="11"/>
  <c r="DC89" i="11"/>
  <c r="DZ89" i="11"/>
  <c r="DV89" i="11"/>
  <c r="CT89" i="11"/>
  <c r="DU89" i="11"/>
  <c r="DR89" i="11"/>
  <c r="CV89" i="11"/>
  <c r="DY89" i="11"/>
  <c r="DR129" i="11"/>
  <c r="DC129" i="11"/>
  <c r="DP129" i="11"/>
  <c r="DU129" i="11"/>
  <c r="DZ129" i="11"/>
  <c r="CP129" i="11"/>
  <c r="DY129" i="11"/>
  <c r="DV129" i="11"/>
  <c r="DY171" i="11"/>
  <c r="CT171" i="11"/>
  <c r="DU171" i="11"/>
  <c r="CF171" i="11"/>
  <c r="DZ171" i="11"/>
  <c r="DV171" i="11"/>
  <c r="DR171" i="11"/>
  <c r="DL171" i="11"/>
  <c r="CM171" i="11"/>
  <c r="DZ230" i="11"/>
  <c r="DU230" i="11"/>
  <c r="DM230" i="11"/>
  <c r="DR230" i="11"/>
  <c r="CD230" i="11"/>
  <c r="DY230" i="11"/>
  <c r="CC230" i="11"/>
  <c r="DV230" i="11"/>
  <c r="DR37" i="11"/>
  <c r="CE37" i="11"/>
  <c r="DV37" i="11"/>
  <c r="DN37" i="11"/>
  <c r="DU37" i="11"/>
  <c r="CC37" i="11"/>
  <c r="DZ37" i="11"/>
  <c r="DY37" i="11"/>
  <c r="CT69" i="11"/>
  <c r="DZ69" i="11"/>
  <c r="DV69" i="11"/>
  <c r="CQ69" i="11"/>
  <c r="DU69" i="11"/>
  <c r="CL69" i="11"/>
  <c r="DY69" i="11"/>
  <c r="CH69" i="11"/>
  <c r="DR69" i="11"/>
  <c r="DC69" i="11"/>
  <c r="DY102" i="11"/>
  <c r="DK102" i="11"/>
  <c r="DZ102" i="11"/>
  <c r="DV102" i="11"/>
  <c r="DJ102" i="11"/>
  <c r="CM102" i="11"/>
  <c r="DU102" i="11"/>
  <c r="CI102" i="11"/>
  <c r="DR102" i="11"/>
  <c r="DC102" i="11"/>
  <c r="DR145" i="11"/>
  <c r="DC145" i="11"/>
  <c r="CF145" i="11"/>
  <c r="DB145" i="11"/>
  <c r="CN145" i="11"/>
  <c r="DU145" i="11"/>
  <c r="CL145" i="11"/>
  <c r="DZ145" i="11"/>
  <c r="DK145" i="11"/>
  <c r="DY145" i="11"/>
  <c r="DV145" i="11"/>
  <c r="CM145" i="11"/>
  <c r="DU190" i="11"/>
  <c r="CT190" i="11"/>
  <c r="CF190" i="11"/>
  <c r="DR190" i="11"/>
  <c r="DC190" i="11"/>
  <c r="CV190" i="11"/>
  <c r="DZ190" i="11"/>
  <c r="DV190" i="11"/>
  <c r="DB190" i="11"/>
  <c r="CD190" i="11"/>
  <c r="DY190" i="11"/>
  <c r="CW190" i="11"/>
  <c r="DN190" i="11"/>
  <c r="DY8" i="11"/>
  <c r="DV8" i="11"/>
  <c r="DN8" i="11"/>
  <c r="CO8" i="11"/>
  <c r="CN8" i="11"/>
  <c r="DU8" i="11"/>
  <c r="CM8" i="11"/>
  <c r="DR8" i="11"/>
  <c r="CW8" i="11"/>
  <c r="DZ8" i="11"/>
  <c r="CQ8" i="11"/>
  <c r="DU40" i="11"/>
  <c r="CV40" i="11"/>
  <c r="CG40" i="11"/>
  <c r="DZ40" i="11"/>
  <c r="DR40" i="11"/>
  <c r="CW40" i="11"/>
  <c r="CF40" i="11"/>
  <c r="DV40" i="11"/>
  <c r="DJ40" i="11"/>
  <c r="CR40" i="11"/>
  <c r="DA40" i="11"/>
  <c r="CN40" i="11"/>
  <c r="DY40" i="11"/>
  <c r="DL40" i="11"/>
  <c r="DY72" i="11"/>
  <c r="DN72" i="11"/>
  <c r="CO72" i="11"/>
  <c r="DV72" i="11"/>
  <c r="DM72" i="11"/>
  <c r="CI72" i="11"/>
  <c r="CC72" i="11"/>
  <c r="DZ72" i="11"/>
  <c r="DU72" i="11"/>
  <c r="CF72" i="11"/>
  <c r="DR72" i="11"/>
  <c r="CS106" i="11"/>
  <c r="CC106" i="11"/>
  <c r="DR106" i="11"/>
  <c r="DM106" i="11"/>
  <c r="CN106" i="11"/>
  <c r="DZ106" i="11"/>
  <c r="DV106" i="11"/>
  <c r="CP106" i="11"/>
  <c r="DY106" i="11"/>
  <c r="CT106" i="11"/>
  <c r="DU106" i="11"/>
  <c r="CL106" i="11"/>
  <c r="DP106" i="11"/>
  <c r="DZ149" i="11"/>
  <c r="DV149" i="11"/>
  <c r="DJ149" i="11"/>
  <c r="CH149" i="11"/>
  <c r="DY149" i="11"/>
  <c r="DU149" i="11"/>
  <c r="CP149" i="11"/>
  <c r="CE149" i="11"/>
  <c r="DK149" i="11"/>
  <c r="CF149" i="11"/>
  <c r="DR149" i="11"/>
  <c r="DC149" i="11"/>
  <c r="DZ197" i="11"/>
  <c r="DR197" i="11"/>
  <c r="CT197" i="11"/>
  <c r="CF197" i="11"/>
  <c r="DY197" i="11"/>
  <c r="DV197" i="11"/>
  <c r="CS197" i="11"/>
  <c r="DC197" i="11"/>
  <c r="DU197" i="11"/>
  <c r="CE197" i="11"/>
  <c r="CC197" i="11"/>
  <c r="CR10" i="11"/>
  <c r="DJ10" i="11"/>
  <c r="DY10" i="11"/>
  <c r="CQ10" i="11"/>
  <c r="DU10" i="11"/>
  <c r="DR10" i="11"/>
  <c r="DK10" i="11"/>
  <c r="CL10" i="11"/>
  <c r="DV10" i="11"/>
  <c r="DN10" i="11"/>
  <c r="DZ10" i="11"/>
  <c r="DU26" i="11"/>
  <c r="DR26" i="11"/>
  <c r="CT26" i="11"/>
  <c r="CF26" i="11"/>
  <c r="DY26" i="11"/>
  <c r="DN26" i="11"/>
  <c r="CQ26" i="11"/>
  <c r="DZ26" i="11"/>
  <c r="DV26" i="11"/>
  <c r="DM26" i="11"/>
  <c r="CL26" i="11"/>
  <c r="CW26" i="11"/>
  <c r="DL26" i="11"/>
  <c r="DY42" i="11"/>
  <c r="DC42" i="11"/>
  <c r="DJ42" i="11"/>
  <c r="DU42" i="11"/>
  <c r="DR42" i="11"/>
  <c r="CV42" i="11"/>
  <c r="CE42" i="11"/>
  <c r="DZ42" i="11"/>
  <c r="DV42" i="11"/>
  <c r="CO42" i="11"/>
  <c r="DF42" i="11"/>
  <c r="CG42" i="11"/>
  <c r="CN42" i="11"/>
  <c r="DZ58" i="11"/>
  <c r="DJ58" i="11"/>
  <c r="CL58" i="11"/>
  <c r="DR58" i="11"/>
  <c r="DY58" i="11"/>
  <c r="CS58" i="11"/>
  <c r="CC58" i="11"/>
  <c r="DA58" i="11"/>
  <c r="DU58" i="11"/>
  <c r="DL58" i="11"/>
  <c r="DV58" i="11"/>
  <c r="CE58" i="11"/>
  <c r="DP58" i="11"/>
  <c r="DD74" i="11"/>
  <c r="CG74" i="11"/>
  <c r="DY74" i="11"/>
  <c r="DM74" i="11"/>
  <c r="CI74" i="11"/>
  <c r="DZ74" i="11"/>
  <c r="DB74" i="11"/>
  <c r="DU74" i="11"/>
  <c r="CM74" i="11"/>
  <c r="DV74" i="11"/>
  <c r="CV74" i="11"/>
  <c r="DR74" i="11"/>
  <c r="DA74" i="11"/>
  <c r="DV90" i="11"/>
  <c r="DJ90" i="11"/>
  <c r="CG90" i="11"/>
  <c r="DR90" i="11"/>
  <c r="CR90" i="11"/>
  <c r="DZ90" i="11"/>
  <c r="CH90" i="11"/>
  <c r="DU90" i="11"/>
  <c r="DL90" i="11"/>
  <c r="DY90" i="11"/>
  <c r="CD90" i="11"/>
  <c r="CQ90" i="11"/>
  <c r="DZ109" i="11"/>
  <c r="DV109" i="11"/>
  <c r="DA109" i="11"/>
  <c r="CE109" i="11"/>
  <c r="CW109" i="11"/>
  <c r="CF109" i="11"/>
  <c r="CN109" i="11"/>
  <c r="DU109" i="11"/>
  <c r="CV109" i="11"/>
  <c r="CP109" i="11"/>
  <c r="CD109" i="11"/>
  <c r="DY109" i="11"/>
  <c r="DR109" i="11"/>
  <c r="DV130" i="11"/>
  <c r="CW130" i="11"/>
  <c r="CE130" i="11"/>
  <c r="DY130" i="11"/>
  <c r="DR130" i="11"/>
  <c r="CF130" i="11"/>
  <c r="CP130" i="11"/>
  <c r="DU130" i="11"/>
  <c r="CV130" i="11"/>
  <c r="DL130" i="11"/>
  <c r="DZ130" i="11"/>
  <c r="DZ151" i="11"/>
  <c r="DV151" i="11"/>
  <c r="DN151" i="11"/>
  <c r="CE151" i="11"/>
  <c r="CH151" i="11"/>
  <c r="DY151" i="11"/>
  <c r="DR151" i="11"/>
  <c r="CT151" i="11"/>
  <c r="CK151" i="11"/>
  <c r="DU151" i="11"/>
  <c r="CS151" i="11"/>
  <c r="DZ173" i="11"/>
  <c r="DV173" i="11"/>
  <c r="DP173" i="11"/>
  <c r="DB173" i="11"/>
  <c r="CQ173" i="11"/>
  <c r="CG173" i="11"/>
  <c r="DY173" i="11"/>
  <c r="DU173" i="11"/>
  <c r="DJ173" i="11"/>
  <c r="CP173" i="11"/>
  <c r="CH173" i="11"/>
  <c r="DR173" i="11"/>
  <c r="CR173" i="11"/>
  <c r="CW173" i="11"/>
  <c r="CD173" i="11"/>
  <c r="CT173" i="11"/>
  <c r="CS173" i="11"/>
  <c r="CN173" i="11"/>
  <c r="DL173" i="11"/>
  <c r="DC201" i="11"/>
  <c r="DA201" i="11"/>
  <c r="CN201" i="11"/>
  <c r="CF201" i="11"/>
  <c r="DR201" i="11"/>
  <c r="CT201" i="11"/>
  <c r="CQ201" i="11"/>
  <c r="CH201" i="11"/>
  <c r="DV201" i="11"/>
  <c r="CL201" i="11"/>
  <c r="DU201" i="11"/>
  <c r="DJ201" i="11"/>
  <c r="CD201" i="11"/>
  <c r="CP201" i="11"/>
  <c r="CO201" i="11"/>
  <c r="DZ201" i="11"/>
  <c r="CS201" i="11"/>
  <c r="DK201" i="11"/>
  <c r="DY201" i="11"/>
  <c r="DC233" i="11"/>
  <c r="DA233" i="11"/>
  <c r="CO233" i="11"/>
  <c r="CF233" i="11"/>
  <c r="DR233" i="11"/>
  <c r="DB233" i="11"/>
  <c r="CV233" i="11"/>
  <c r="CN233" i="11"/>
  <c r="CE233" i="11"/>
  <c r="DV233" i="11"/>
  <c r="DN233" i="11"/>
  <c r="CC233" i="11"/>
  <c r="DU233" i="11"/>
  <c r="DK233" i="11"/>
  <c r="CL233" i="11"/>
  <c r="CQ233" i="11"/>
  <c r="DY233" i="11"/>
  <c r="CH233" i="11"/>
  <c r="DZ233" i="11"/>
  <c r="DM233" i="11"/>
  <c r="DP15" i="11"/>
  <c r="CP15" i="11"/>
  <c r="CG15" i="11"/>
  <c r="DF15" i="11"/>
  <c r="CQ15" i="11"/>
  <c r="CE15" i="11"/>
  <c r="DZ15" i="11"/>
  <c r="DV15" i="11"/>
  <c r="DC15" i="11"/>
  <c r="CO15" i="11"/>
  <c r="CD15" i="11"/>
  <c r="DY15" i="11"/>
  <c r="DU15" i="11"/>
  <c r="DB15" i="11"/>
  <c r="CN15" i="11"/>
  <c r="CR15" i="11"/>
  <c r="DR15" i="11"/>
  <c r="CM15" i="11"/>
  <c r="DJ15" i="11"/>
  <c r="DV31" i="11"/>
  <c r="DJ31" i="11"/>
  <c r="CW31" i="11"/>
  <c r="CM31" i="11"/>
  <c r="CD31" i="11"/>
  <c r="DZ31" i="11"/>
  <c r="DC31" i="11"/>
  <c r="CO31" i="11"/>
  <c r="CC31" i="11"/>
  <c r="DY31" i="11"/>
  <c r="DU31" i="11"/>
  <c r="DP31" i="11"/>
  <c r="CN31" i="11"/>
  <c r="DR31" i="11"/>
  <c r="DA31" i="11"/>
  <c r="CL31" i="11"/>
  <c r="DF31" i="11"/>
  <c r="CK31" i="11"/>
  <c r="DM31" i="11"/>
  <c r="DY47" i="11"/>
  <c r="DV47" i="11"/>
  <c r="DK47" i="11"/>
  <c r="CW47" i="11"/>
  <c r="CM47" i="11"/>
  <c r="CD47" i="11"/>
  <c r="DR47" i="11"/>
  <c r="DA47" i="11"/>
  <c r="CL47" i="11"/>
  <c r="CV47" i="11"/>
  <c r="CK47" i="11"/>
  <c r="DZ47" i="11"/>
  <c r="CT47" i="11"/>
  <c r="CI47" i="11"/>
  <c r="DU47" i="11"/>
  <c r="DL47" i="11"/>
  <c r="DB47" i="11"/>
  <c r="DY63" i="11"/>
  <c r="DV63" i="11"/>
  <c r="DN63" i="11"/>
  <c r="DC63" i="11"/>
  <c r="CQ63" i="11"/>
  <c r="CH63" i="11"/>
  <c r="DZ63" i="11"/>
  <c r="CT63" i="11"/>
  <c r="CI63" i="11"/>
  <c r="DR63" i="11"/>
  <c r="DB63" i="11"/>
  <c r="CN63" i="11"/>
  <c r="DU63" i="11"/>
  <c r="CR63" i="11"/>
  <c r="CF63" i="11"/>
  <c r="CE63" i="11"/>
  <c r="CK63" i="11"/>
  <c r="DJ79" i="11"/>
  <c r="CT79" i="11"/>
  <c r="CL79" i="11"/>
  <c r="CC79" i="11"/>
  <c r="DV79" i="11"/>
  <c r="DP79" i="11"/>
  <c r="CQ79" i="11"/>
  <c r="CE79" i="11"/>
  <c r="DZ79" i="11"/>
  <c r="DM79" i="11"/>
  <c r="CO79" i="11"/>
  <c r="CD79" i="11"/>
  <c r="DY79" i="11"/>
  <c r="DU79" i="11"/>
  <c r="DC79" i="11"/>
  <c r="CN79" i="11"/>
  <c r="DK79" i="11"/>
  <c r="DR79" i="11"/>
  <c r="CM79" i="11"/>
  <c r="DY95" i="11"/>
  <c r="DJ95" i="11"/>
  <c r="CT95" i="11"/>
  <c r="CL95" i="11"/>
  <c r="CC95" i="11"/>
  <c r="DU95" i="11"/>
  <c r="DL95" i="11"/>
  <c r="CS95" i="11"/>
  <c r="CH95" i="11"/>
  <c r="DR95" i="11"/>
  <c r="DA95" i="11"/>
  <c r="CM95" i="11"/>
  <c r="CV95" i="11"/>
  <c r="CK95" i="11"/>
  <c r="DV95" i="11"/>
  <c r="DZ95" i="11"/>
  <c r="DM95" i="11"/>
  <c r="CD95" i="11"/>
  <c r="DV115" i="11"/>
  <c r="DR115" i="11"/>
  <c r="DY115" i="11"/>
  <c r="DU115" i="11"/>
  <c r="DK115" i="11"/>
  <c r="CT115" i="11"/>
  <c r="CL115" i="11"/>
  <c r="CC115" i="11"/>
  <c r="DP115" i="11"/>
  <c r="DA115" i="11"/>
  <c r="CO115" i="11"/>
  <c r="CF115" i="11"/>
  <c r="DN115" i="11"/>
  <c r="CR115" i="11"/>
  <c r="CI115" i="11"/>
  <c r="CQ115" i="11"/>
  <c r="DM115" i="11"/>
  <c r="CW115" i="11"/>
  <c r="CH115" i="11"/>
  <c r="DZ115" i="11"/>
  <c r="DC137" i="11"/>
  <c r="CV137" i="11"/>
  <c r="CN137" i="11"/>
  <c r="CF137" i="11"/>
  <c r="DR137" i="11"/>
  <c r="CT137" i="11"/>
  <c r="CQ137" i="11"/>
  <c r="DJ137" i="11"/>
  <c r="DY137" i="11"/>
  <c r="CO137" i="11"/>
  <c r="DV137" i="11"/>
  <c r="CL137" i="11"/>
  <c r="DU137" i="11"/>
  <c r="CD137" i="11"/>
  <c r="CP137" i="11"/>
  <c r="DK137" i="11"/>
  <c r="DZ137" i="11"/>
  <c r="DZ158" i="11"/>
  <c r="DV158" i="11"/>
  <c r="DP158" i="11"/>
  <c r="DB158" i="11"/>
  <c r="CP158" i="11"/>
  <c r="CH158" i="11"/>
  <c r="CO158" i="11"/>
  <c r="CE158" i="11"/>
  <c r="DC158" i="11"/>
  <c r="CN158" i="11"/>
  <c r="CC158" i="11"/>
  <c r="DY158" i="11"/>
  <c r="DU158" i="11"/>
  <c r="CW158" i="11"/>
  <c r="CM158" i="11"/>
  <c r="DR158" i="11"/>
  <c r="DJ158" i="11"/>
  <c r="CT158" i="11"/>
  <c r="CQ158" i="11"/>
  <c r="DY179" i="11"/>
  <c r="DJ179" i="11"/>
  <c r="CT179" i="11"/>
  <c r="CL179" i="11"/>
  <c r="CC179" i="11"/>
  <c r="DU179" i="11"/>
  <c r="DA179" i="11"/>
  <c r="CO179" i="11"/>
  <c r="CF179" i="11"/>
  <c r="DV179" i="11"/>
  <c r="DR179" i="11"/>
  <c r="CV179" i="11"/>
  <c r="CN179" i="11"/>
  <c r="CE179" i="11"/>
  <c r="CQ179" i="11"/>
  <c r="CD179" i="11"/>
  <c r="CM179" i="11"/>
  <c r="DZ179" i="11"/>
  <c r="CH179" i="11"/>
  <c r="DZ210" i="11"/>
  <c r="DU210" i="11"/>
  <c r="DK210" i="11"/>
  <c r="CS210" i="11"/>
  <c r="CL210" i="11"/>
  <c r="CD210" i="11"/>
  <c r="DY210" i="11"/>
  <c r="DJ210" i="11"/>
  <c r="CO210" i="11"/>
  <c r="CG210" i="11"/>
  <c r="DV210" i="11"/>
  <c r="DM210" i="11"/>
  <c r="CR210" i="11"/>
  <c r="CI210" i="11"/>
  <c r="DR210" i="11"/>
  <c r="DL210" i="11"/>
  <c r="DC210" i="11"/>
  <c r="CE210" i="11"/>
  <c r="DV195" i="11"/>
  <c r="DR195" i="11"/>
  <c r="CV195" i="11"/>
  <c r="CN195" i="11"/>
  <c r="CE195" i="11"/>
  <c r="DY195" i="11"/>
  <c r="DU195" i="11"/>
  <c r="DB195" i="11"/>
  <c r="CM195" i="11"/>
  <c r="DZ195" i="11"/>
  <c r="CT195" i="11"/>
  <c r="DJ195" i="11"/>
  <c r="CQ195" i="11"/>
  <c r="CF195" i="11"/>
  <c r="CW195" i="11"/>
  <c r="CK195" i="11"/>
  <c r="DC195" i="11"/>
  <c r="DR211" i="11"/>
  <c r="DL211" i="11"/>
  <c r="CR211" i="11"/>
  <c r="CI211" i="11"/>
  <c r="DV211" i="11"/>
  <c r="CW211" i="11"/>
  <c r="CK211" i="11"/>
  <c r="DZ211" i="11"/>
  <c r="DC211" i="11"/>
  <c r="CH211" i="11"/>
  <c r="DA211" i="11"/>
  <c r="CT211" i="11"/>
  <c r="DP211" i="11"/>
  <c r="DY211" i="11"/>
  <c r="DU211" i="11"/>
  <c r="DK211" i="11"/>
  <c r="CS211" i="11"/>
  <c r="CG211" i="11"/>
  <c r="CQ211" i="11"/>
  <c r="DR227" i="11"/>
  <c r="DF227" i="11"/>
  <c r="CR227" i="11"/>
  <c r="CI227" i="11"/>
  <c r="DY227" i="11"/>
  <c r="DU227" i="11"/>
  <c r="DK227" i="11"/>
  <c r="CS227" i="11"/>
  <c r="CG227" i="11"/>
  <c r="DA227" i="11"/>
  <c r="CF227" i="11"/>
  <c r="CD227" i="11"/>
  <c r="CO227" i="11"/>
  <c r="CL227" i="11"/>
  <c r="DV227" i="11"/>
  <c r="CP227" i="11"/>
  <c r="DZ227" i="11"/>
  <c r="CT227" i="11"/>
  <c r="CK227" i="11"/>
  <c r="CH227" i="11"/>
  <c r="DY112" i="11"/>
  <c r="DN112" i="11"/>
  <c r="CV112" i="11"/>
  <c r="CM112" i="11"/>
  <c r="CH112" i="11"/>
  <c r="DM112" i="11"/>
  <c r="CP112" i="11"/>
  <c r="DB112" i="11"/>
  <c r="DR112" i="11"/>
  <c r="CT112" i="11"/>
  <c r="DV112" i="11"/>
  <c r="DL112" i="11"/>
  <c r="CK112" i="11"/>
  <c r="DK112" i="11"/>
  <c r="DU112" i="11"/>
  <c r="CE112" i="11"/>
  <c r="DA112" i="11"/>
  <c r="DZ112" i="11"/>
  <c r="CC112" i="11"/>
  <c r="DV128" i="11"/>
  <c r="DR128" i="11"/>
  <c r="DL128" i="11"/>
  <c r="CN128" i="11"/>
  <c r="CT128" i="11"/>
  <c r="DY128" i="11"/>
  <c r="DJ128" i="11"/>
  <c r="CP128" i="11"/>
  <c r="CW128" i="11"/>
  <c r="CD128" i="11"/>
  <c r="CO128" i="11"/>
  <c r="DZ128" i="11"/>
  <c r="DA128" i="11"/>
  <c r="CC128" i="11"/>
  <c r="CS128" i="11"/>
  <c r="DU128" i="11"/>
  <c r="CE128" i="11"/>
  <c r="CK128" i="11"/>
  <c r="DM128" i="11"/>
  <c r="DY144" i="11"/>
  <c r="DN144" i="11"/>
  <c r="CV144" i="11"/>
  <c r="CL144" i="11"/>
  <c r="CH144" i="11"/>
  <c r="DV144" i="11"/>
  <c r="DR144" i="11"/>
  <c r="DL144" i="11"/>
  <c r="CN144" i="11"/>
  <c r="DB144" i="11"/>
  <c r="DU144" i="11"/>
  <c r="CQ144" i="11"/>
  <c r="CE144" i="11"/>
  <c r="CO144" i="11"/>
  <c r="DZ144" i="11"/>
  <c r="CC144" i="11"/>
  <c r="CS144" i="11"/>
  <c r="DM144" i="11"/>
  <c r="DP144" i="11"/>
  <c r="DV160" i="11"/>
  <c r="DR160" i="11"/>
  <c r="DL160" i="11"/>
  <c r="CS160" i="11"/>
  <c r="CK160" i="11"/>
  <c r="CF160" i="11"/>
  <c r="DY160" i="11"/>
  <c r="DJ160" i="11"/>
  <c r="CQ160" i="11"/>
  <c r="CW160" i="11"/>
  <c r="CD160" i="11"/>
  <c r="DM160" i="11"/>
  <c r="CL160" i="11"/>
  <c r="DU160" i="11"/>
  <c r="CR160" i="11"/>
  <c r="CE160" i="11"/>
  <c r="DZ160" i="11"/>
  <c r="CC160" i="11"/>
  <c r="CP160" i="11"/>
  <c r="DZ176" i="11"/>
  <c r="DU176" i="11"/>
  <c r="DK176" i="11"/>
  <c r="CR176" i="11"/>
  <c r="CI176" i="11"/>
  <c r="CE176" i="11"/>
  <c r="DC176" i="11"/>
  <c r="CL176" i="11"/>
  <c r="CG176" i="11"/>
  <c r="DR176" i="11"/>
  <c r="CO176" i="11"/>
  <c r="DY176" i="11"/>
  <c r="CV176" i="11"/>
  <c r="CH176" i="11"/>
  <c r="CK176" i="11"/>
  <c r="CW176" i="11"/>
  <c r="CS176" i="11"/>
  <c r="DV176" i="11"/>
  <c r="CF176" i="11"/>
  <c r="DV192" i="11"/>
  <c r="DR192" i="11"/>
  <c r="DL192" i="11"/>
  <c r="CM192" i="11"/>
  <c r="CT192" i="11"/>
  <c r="DY192" i="11"/>
  <c r="DN192" i="11"/>
  <c r="CV192" i="11"/>
  <c r="CK192" i="11"/>
  <c r="CC192" i="11"/>
  <c r="DC192" i="11"/>
  <c r="DZ192" i="11"/>
  <c r="DP192" i="11"/>
  <c r="CL192" i="11"/>
  <c r="DM192" i="11"/>
  <c r="DK192" i="11"/>
  <c r="DU192" i="11"/>
  <c r="CR192" i="11"/>
  <c r="CG192" i="11"/>
  <c r="DY208" i="11"/>
  <c r="DN208" i="11"/>
  <c r="DV208" i="11"/>
  <c r="DR208" i="11"/>
  <c r="DU208" i="11"/>
  <c r="DA208" i="11"/>
  <c r="CL208" i="11"/>
  <c r="CC208" i="11"/>
  <c r="CV208" i="11"/>
  <c r="CK208" i="11"/>
  <c r="CG208" i="11"/>
  <c r="DP208" i="11"/>
  <c r="CI208" i="11"/>
  <c r="DM208" i="11"/>
  <c r="CH208" i="11"/>
  <c r="CT208" i="11"/>
  <c r="DZ208" i="11"/>
  <c r="DM224" i="11"/>
  <c r="CO224" i="11"/>
  <c r="DR224" i="11"/>
  <c r="DL224" i="11"/>
  <c r="CN224" i="11"/>
  <c r="CS224" i="11"/>
  <c r="DZ224" i="11"/>
  <c r="DA224" i="11"/>
  <c r="CT224" i="11"/>
  <c r="DY224" i="11"/>
  <c r="CV224" i="11"/>
  <c r="CC224" i="11"/>
  <c r="DU224" i="11"/>
  <c r="CF224" i="11"/>
  <c r="CH224" i="11"/>
  <c r="DV224" i="11"/>
  <c r="CQ224" i="11"/>
  <c r="DZ238" i="11"/>
  <c r="DN238" i="11"/>
  <c r="DB238" i="11"/>
  <c r="CN238" i="11"/>
  <c r="CF238" i="11"/>
  <c r="DR238" i="11"/>
  <c r="DK238" i="11"/>
  <c r="CP238" i="11"/>
  <c r="CE238" i="11"/>
  <c r="DP238" i="11"/>
  <c r="CT238" i="11"/>
  <c r="CH238" i="11"/>
  <c r="DY238" i="11"/>
  <c r="CQ238" i="11"/>
  <c r="DV238" i="11"/>
  <c r="DC238" i="11"/>
  <c r="DM238" i="11"/>
  <c r="DU238" i="11"/>
  <c r="DU20" i="11"/>
  <c r="DV20" i="11"/>
  <c r="DL20" i="11"/>
  <c r="CV20" i="11"/>
  <c r="CL20" i="11"/>
  <c r="CE20" i="11"/>
  <c r="DZ20" i="11"/>
  <c r="DX20" i="11"/>
  <c r="DK20" i="11"/>
  <c r="CS20" i="11"/>
  <c r="CK20" i="11"/>
  <c r="CD20" i="11"/>
  <c r="DY20" i="11"/>
  <c r="DR20" i="11"/>
  <c r="DJ20" i="11"/>
  <c r="CN20" i="11"/>
  <c r="CG20" i="11"/>
  <c r="CQ20" i="11"/>
  <c r="CM20" i="11"/>
  <c r="DW20" i="11"/>
  <c r="CF20" i="11"/>
  <c r="DU52" i="11"/>
  <c r="DC52" i="11"/>
  <c r="CP52" i="11"/>
  <c r="CC52" i="11"/>
  <c r="DZ52" i="11"/>
  <c r="DV52" i="11"/>
  <c r="DB52" i="11"/>
  <c r="CO52" i="11"/>
  <c r="CH52" i="11"/>
  <c r="DY52" i="11"/>
  <c r="DR52" i="11"/>
  <c r="DN52" i="11"/>
  <c r="CR52" i="11"/>
  <c r="CI52" i="11"/>
  <c r="CW52" i="11"/>
  <c r="DA52" i="11"/>
  <c r="DP52" i="11"/>
  <c r="DM52" i="11"/>
  <c r="CT52" i="11"/>
  <c r="DU84" i="11"/>
  <c r="DP84" i="11"/>
  <c r="DC84" i="11"/>
  <c r="CP84" i="11"/>
  <c r="CC84" i="11"/>
  <c r="DZ84" i="11"/>
  <c r="DV84" i="11"/>
  <c r="DB84" i="11"/>
  <c r="CO84" i="11"/>
  <c r="CH84" i="11"/>
  <c r="DY84" i="11"/>
  <c r="DJ84" i="11"/>
  <c r="CR84" i="11"/>
  <c r="CI84" i="11"/>
  <c r="CW84" i="11"/>
  <c r="DW84" i="11"/>
  <c r="CF84" i="11"/>
  <c r="DR84" i="11"/>
  <c r="CQ84" i="11"/>
  <c r="CM84" i="11"/>
  <c r="DV122" i="11"/>
  <c r="DJ122" i="11"/>
  <c r="CS122" i="11"/>
  <c r="CK122" i="11"/>
  <c r="CC122" i="11"/>
  <c r="DY122" i="11"/>
  <c r="DM122" i="11"/>
  <c r="CV122" i="11"/>
  <c r="DA122" i="11"/>
  <c r="DZ122" i="11"/>
  <c r="DR122" i="11"/>
  <c r="DL122" i="11"/>
  <c r="CR122" i="11"/>
  <c r="CH122" i="11"/>
  <c r="DP122" i="11"/>
  <c r="CW122" i="11"/>
  <c r="CL122" i="11"/>
  <c r="CE122" i="11"/>
  <c r="DU122" i="11"/>
  <c r="DW122" i="11"/>
  <c r="DZ165" i="11"/>
  <c r="DV165" i="11"/>
  <c r="DP165" i="11"/>
  <c r="DJ165" i="11"/>
  <c r="CQ165" i="11"/>
  <c r="CH165" i="11"/>
  <c r="DY165" i="11"/>
  <c r="DU165" i="11"/>
  <c r="DF165" i="11"/>
  <c r="DD165" i="11"/>
  <c r="CP165" i="11"/>
  <c r="CG165" i="11"/>
  <c r="CT165" i="11"/>
  <c r="CE165" i="11"/>
  <c r="CS165" i="11"/>
  <c r="DR165" i="11"/>
  <c r="DC165" i="11"/>
  <c r="CI165" i="11"/>
  <c r="CF165" i="11"/>
  <c r="CW165" i="11"/>
  <c r="DZ221" i="11"/>
  <c r="DV221" i="11"/>
  <c r="DK221" i="11"/>
  <c r="CS221" i="11"/>
  <c r="CM221" i="11"/>
  <c r="CD221" i="11"/>
  <c r="DY221" i="11"/>
  <c r="DU221" i="11"/>
  <c r="DJ221" i="11"/>
  <c r="CP221" i="11"/>
  <c r="CL221" i="11"/>
  <c r="CG221" i="11"/>
  <c r="DM221" i="11"/>
  <c r="CW221" i="11"/>
  <c r="CO221" i="11"/>
  <c r="CE221" i="11"/>
  <c r="DL221" i="11"/>
  <c r="CT221" i="11"/>
  <c r="CN221" i="11"/>
  <c r="CF221" i="11"/>
  <c r="CK221" i="11"/>
  <c r="DC221" i="11"/>
  <c r="CI221" i="11"/>
  <c r="CV221" i="11"/>
  <c r="DR221" i="11"/>
  <c r="CR221" i="11"/>
  <c r="DZ25" i="11"/>
  <c r="DB25" i="11"/>
  <c r="CW25" i="11"/>
  <c r="CV25" i="11"/>
  <c r="DY25" i="11"/>
  <c r="DV25" i="11"/>
  <c r="DP25" i="11"/>
  <c r="DJ25" i="11"/>
  <c r="CT25" i="11"/>
  <c r="DU25" i="11"/>
  <c r="DM25" i="11"/>
  <c r="CQ25" i="11"/>
  <c r="CM25" i="11"/>
  <c r="CC25" i="11"/>
  <c r="DR25" i="11"/>
  <c r="DN25" i="11"/>
  <c r="DK25" i="11"/>
  <c r="CP25" i="11"/>
  <c r="CL25" i="11"/>
  <c r="CH25" i="11"/>
  <c r="CE25" i="11"/>
  <c r="CD25" i="11"/>
  <c r="DL25" i="11"/>
  <c r="CS25" i="11"/>
  <c r="CO25" i="11"/>
  <c r="CK25" i="11"/>
  <c r="CG25" i="11"/>
  <c r="CR25" i="11"/>
  <c r="CN25" i="11"/>
  <c r="DC25" i="11"/>
  <c r="CI25" i="11"/>
  <c r="CF25" i="11"/>
  <c r="DA25" i="11"/>
  <c r="DZ57" i="11"/>
  <c r="DV57" i="11"/>
  <c r="DN57" i="11"/>
  <c r="DK57" i="11"/>
  <c r="CQ57" i="11"/>
  <c r="CM57" i="11"/>
  <c r="CH57" i="11"/>
  <c r="DY57" i="11"/>
  <c r="DU57" i="11"/>
  <c r="DL57" i="11"/>
  <c r="DJ57" i="11"/>
  <c r="DM57" i="11"/>
  <c r="CP57" i="11"/>
  <c r="CL57" i="11"/>
  <c r="CG57" i="11"/>
  <c r="DC57" i="11"/>
  <c r="DA57" i="11"/>
  <c r="CO57" i="11"/>
  <c r="CF57" i="11"/>
  <c r="DB57" i="11"/>
  <c r="CV57" i="11"/>
  <c r="CN57" i="11"/>
  <c r="CC57" i="11"/>
  <c r="CW57" i="11"/>
  <c r="CK57" i="11"/>
  <c r="DR57" i="11"/>
  <c r="CS57" i="11"/>
  <c r="CE57" i="11"/>
  <c r="CR57" i="11"/>
  <c r="CD57" i="11"/>
  <c r="CI57" i="11"/>
  <c r="CT57" i="11"/>
  <c r="DP57" i="11"/>
  <c r="DR97" i="11"/>
  <c r="DC97" i="11"/>
  <c r="DM97" i="11"/>
  <c r="CW97" i="11"/>
  <c r="CS97" i="11"/>
  <c r="CO97" i="11"/>
  <c r="CK97" i="11"/>
  <c r="CF97" i="11"/>
  <c r="DZ97" i="11"/>
  <c r="DV97" i="11"/>
  <c r="DK97" i="11"/>
  <c r="DA97" i="11"/>
  <c r="CQ97" i="11"/>
  <c r="CM97" i="11"/>
  <c r="CH97" i="11"/>
  <c r="CD97" i="11"/>
  <c r="DY97" i="11"/>
  <c r="DF97" i="11"/>
  <c r="DJ97" i="11"/>
  <c r="CP97" i="11"/>
  <c r="CG97" i="11"/>
  <c r="DB97" i="11"/>
  <c r="CT97" i="11"/>
  <c r="CN97" i="11"/>
  <c r="CC97" i="11"/>
  <c r="DL97" i="11"/>
  <c r="CI97" i="11"/>
  <c r="CE97" i="11"/>
  <c r="DU97" i="11"/>
  <c r="CV97" i="11"/>
  <c r="CR97" i="11"/>
  <c r="CL97" i="11"/>
  <c r="DP97" i="11"/>
  <c r="DN97" i="11"/>
  <c r="DY139" i="11"/>
  <c r="DN139" i="11"/>
  <c r="DJ139" i="11"/>
  <c r="DB139" i="11"/>
  <c r="CT139" i="11"/>
  <c r="CP139" i="11"/>
  <c r="CL139" i="11"/>
  <c r="CG139" i="11"/>
  <c r="CC139" i="11"/>
  <c r="DU139" i="11"/>
  <c r="DM139" i="11"/>
  <c r="DA139" i="11"/>
  <c r="CS139" i="11"/>
  <c r="CO139" i="11"/>
  <c r="CK139" i="11"/>
  <c r="CF139" i="11"/>
  <c r="DZ139" i="11"/>
  <c r="DV139" i="11"/>
  <c r="DR139" i="11"/>
  <c r="DL139" i="11"/>
  <c r="DF139" i="11"/>
  <c r="CV139" i="11"/>
  <c r="CR139" i="11"/>
  <c r="CN139" i="11"/>
  <c r="CI139" i="11"/>
  <c r="CE139" i="11"/>
  <c r="DK139" i="11"/>
  <c r="CM139" i="11"/>
  <c r="CQ139" i="11"/>
  <c r="DC139" i="11"/>
  <c r="CH139" i="11"/>
  <c r="DP139" i="11"/>
  <c r="CW139" i="11"/>
  <c r="CD139" i="11"/>
  <c r="DZ182" i="11"/>
  <c r="DP182" i="11"/>
  <c r="DK182" i="11"/>
  <c r="DB182" i="11"/>
  <c r="CS182" i="11"/>
  <c r="CP182" i="11"/>
  <c r="CL182" i="11"/>
  <c r="CH182" i="11"/>
  <c r="CD182" i="11"/>
  <c r="DR182" i="11"/>
  <c r="DJ182" i="11"/>
  <c r="CW182" i="11"/>
  <c r="CQ182" i="11"/>
  <c r="CK182" i="11"/>
  <c r="CF182" i="11"/>
  <c r="DN182" i="11"/>
  <c r="CT182" i="11"/>
  <c r="CO182" i="11"/>
  <c r="CI182" i="11"/>
  <c r="CE182" i="11"/>
  <c r="DV182" i="11"/>
  <c r="DM182" i="11"/>
  <c r="DC182" i="11"/>
  <c r="DA182" i="11"/>
  <c r="CN182" i="11"/>
  <c r="CV182" i="11"/>
  <c r="CC182" i="11"/>
  <c r="DY182" i="11"/>
  <c r="CR182" i="11"/>
  <c r="DU182" i="11"/>
  <c r="CM182" i="11"/>
  <c r="DL182" i="11"/>
  <c r="CG182" i="11"/>
  <c r="DR13" i="11"/>
  <c r="DM13" i="11"/>
  <c r="DC13" i="11"/>
  <c r="CW13" i="11"/>
  <c r="CS13" i="11"/>
  <c r="CO13" i="11"/>
  <c r="CK13" i="11"/>
  <c r="CC13" i="11"/>
  <c r="CE13" i="11"/>
  <c r="DL13" i="11"/>
  <c r="DB13" i="11"/>
  <c r="CT13" i="11"/>
  <c r="CR13" i="11"/>
  <c r="CN13" i="11"/>
  <c r="CI13" i="11"/>
  <c r="CG13" i="11"/>
  <c r="DZ13" i="11"/>
  <c r="DP13" i="11"/>
  <c r="DJ13" i="11"/>
  <c r="CQ13" i="11"/>
  <c r="CD13" i="11"/>
  <c r="DY13" i="11"/>
  <c r="DN13" i="11"/>
  <c r="CP13" i="11"/>
  <c r="CH13" i="11"/>
  <c r="DK13" i="11"/>
  <c r="CM13" i="11"/>
  <c r="CF13" i="11"/>
  <c r="DV13" i="11"/>
  <c r="DA13" i="11"/>
  <c r="DU13" i="11"/>
  <c r="CL13" i="11"/>
  <c r="CV13" i="11"/>
  <c r="DY45" i="11"/>
  <c r="DU45" i="11"/>
  <c r="DN45" i="11"/>
  <c r="DF45" i="11"/>
  <c r="CV45" i="11"/>
  <c r="CP45" i="11"/>
  <c r="CL45" i="11"/>
  <c r="CD45" i="11"/>
  <c r="DR45" i="11"/>
  <c r="DM45" i="11"/>
  <c r="DC45" i="11"/>
  <c r="CW45" i="11"/>
  <c r="CS45" i="11"/>
  <c r="CO45" i="11"/>
  <c r="CK45" i="11"/>
  <c r="CF45" i="11"/>
  <c r="DP45" i="11"/>
  <c r="DB45" i="11"/>
  <c r="CR45" i="11"/>
  <c r="CI45" i="11"/>
  <c r="DZ45" i="11"/>
  <c r="DJ45" i="11"/>
  <c r="CQ45" i="11"/>
  <c r="CH45" i="11"/>
  <c r="CT45" i="11"/>
  <c r="CG45" i="11"/>
  <c r="DL45" i="11"/>
  <c r="CN45" i="11"/>
  <c r="CM45" i="11"/>
  <c r="DV45" i="11"/>
  <c r="CE45" i="11"/>
  <c r="CC45" i="11"/>
  <c r="DK45" i="11"/>
  <c r="DA45" i="11"/>
  <c r="DR77" i="11"/>
  <c r="DL77" i="11"/>
  <c r="DC77" i="11"/>
  <c r="CT77" i="11"/>
  <c r="CR77" i="11"/>
  <c r="CN77" i="11"/>
  <c r="CI77" i="11"/>
  <c r="DZ77" i="11"/>
  <c r="DV77" i="11"/>
  <c r="DP77" i="11"/>
  <c r="DK77" i="11"/>
  <c r="DB77" i="11"/>
  <c r="DA77" i="11"/>
  <c r="CQ77" i="11"/>
  <c r="CM77" i="11"/>
  <c r="CF77" i="11"/>
  <c r="CE77" i="11"/>
  <c r="DY77" i="11"/>
  <c r="DN77" i="11"/>
  <c r="DD77" i="11"/>
  <c r="CP77" i="11"/>
  <c r="CD77" i="11"/>
  <c r="DU77" i="11"/>
  <c r="DJ77" i="11"/>
  <c r="CV77" i="11"/>
  <c r="CL77" i="11"/>
  <c r="CK77" i="11"/>
  <c r="CW77" i="11"/>
  <c r="CH77" i="11"/>
  <c r="CG77" i="11"/>
  <c r="CO77" i="11"/>
  <c r="DM77" i="11"/>
  <c r="CS77" i="11"/>
  <c r="CC77" i="11"/>
  <c r="DR113" i="11"/>
  <c r="DB113" i="11"/>
  <c r="DM113" i="11"/>
  <c r="CW113" i="11"/>
  <c r="CS113" i="11"/>
  <c r="CO113" i="11"/>
  <c r="CK113" i="11"/>
  <c r="CF113" i="11"/>
  <c r="DZ113" i="11"/>
  <c r="DV113" i="11"/>
  <c r="DK113" i="11"/>
  <c r="DA113" i="11"/>
  <c r="CQ113" i="11"/>
  <c r="CM113" i="11"/>
  <c r="CH113" i="11"/>
  <c r="CC113" i="11"/>
  <c r="DY113" i="11"/>
  <c r="DC113" i="11"/>
  <c r="DJ113" i="11"/>
  <c r="CP113" i="11"/>
  <c r="CG113" i="11"/>
  <c r="CT113" i="11"/>
  <c r="CN113" i="11"/>
  <c r="CE113" i="11"/>
  <c r="DP113" i="11"/>
  <c r="CR113" i="11"/>
  <c r="DN113" i="11"/>
  <c r="CL113" i="11"/>
  <c r="DL113" i="11"/>
  <c r="CV113" i="11"/>
  <c r="DU113" i="11"/>
  <c r="CI113" i="11"/>
  <c r="CD113" i="11"/>
  <c r="DY155" i="11"/>
  <c r="DN155" i="11"/>
  <c r="DJ155" i="11"/>
  <c r="DB155" i="11"/>
  <c r="CT155" i="11"/>
  <c r="CP155" i="11"/>
  <c r="CL155" i="11"/>
  <c r="CG155" i="11"/>
  <c r="CC155" i="11"/>
  <c r="DU155" i="11"/>
  <c r="DM155" i="11"/>
  <c r="DA155" i="11"/>
  <c r="CS155" i="11"/>
  <c r="CO155" i="11"/>
  <c r="CK155" i="11"/>
  <c r="CF155" i="11"/>
  <c r="DZ155" i="11"/>
  <c r="DV155" i="11"/>
  <c r="DR155" i="11"/>
  <c r="DL155" i="11"/>
  <c r="CV155" i="11"/>
  <c r="CR155" i="11"/>
  <c r="CN155" i="11"/>
  <c r="CI155" i="11"/>
  <c r="CE155" i="11"/>
  <c r="CW155" i="11"/>
  <c r="CD155" i="11"/>
  <c r="DC155" i="11"/>
  <c r="DP155" i="11"/>
  <c r="CQ155" i="11"/>
  <c r="CH155" i="11"/>
  <c r="DK155" i="11"/>
  <c r="CM155" i="11"/>
  <c r="DY206" i="11"/>
  <c r="DN206" i="11"/>
  <c r="DJ206" i="11"/>
  <c r="CW206" i="11"/>
  <c r="CR206" i="11"/>
  <c r="CN206" i="11"/>
  <c r="CI206" i="11"/>
  <c r="CG206" i="11"/>
  <c r="CC206" i="11"/>
  <c r="DU206" i="11"/>
  <c r="DM206" i="11"/>
  <c r="CT206" i="11"/>
  <c r="CQ206" i="11"/>
  <c r="CM206" i="11"/>
  <c r="CH206" i="11"/>
  <c r="CF206" i="11"/>
  <c r="DR206" i="11"/>
  <c r="DL206" i="11"/>
  <c r="DC206" i="11"/>
  <c r="CS206" i="11"/>
  <c r="CP206" i="11"/>
  <c r="CL206" i="11"/>
  <c r="CE206" i="11"/>
  <c r="DP206" i="11"/>
  <c r="CO206" i="11"/>
  <c r="DK206" i="11"/>
  <c r="CK206" i="11"/>
  <c r="DZ206" i="11"/>
  <c r="DB206" i="11"/>
  <c r="CV206" i="11"/>
  <c r="DV206" i="11"/>
  <c r="DA206" i="11"/>
  <c r="CD206" i="11"/>
  <c r="DY16" i="11"/>
  <c r="DV16" i="11"/>
  <c r="DN16" i="11"/>
  <c r="DJ16" i="11"/>
  <c r="CV16" i="11"/>
  <c r="CP16" i="11"/>
  <c r="CL16" i="11"/>
  <c r="CW16" i="11"/>
  <c r="CH16" i="11"/>
  <c r="CD16" i="11"/>
  <c r="DR16" i="11"/>
  <c r="DM16" i="11"/>
  <c r="CS16" i="11"/>
  <c r="CO16" i="11"/>
  <c r="CK16" i="11"/>
  <c r="CT16" i="11"/>
  <c r="CG16" i="11"/>
  <c r="DU16" i="11"/>
  <c r="DL16" i="11"/>
  <c r="CR16" i="11"/>
  <c r="CI16" i="11"/>
  <c r="CF16" i="11"/>
  <c r="CN16" i="11"/>
  <c r="CC16" i="11"/>
  <c r="DP16" i="11"/>
  <c r="CM16" i="11"/>
  <c r="DZ16" i="11"/>
  <c r="DA16" i="11"/>
  <c r="DB16" i="11"/>
  <c r="CQ16" i="11"/>
  <c r="DC16" i="11"/>
  <c r="DK16" i="11"/>
  <c r="CE16" i="11"/>
  <c r="DZ48" i="11"/>
  <c r="DK48" i="11"/>
  <c r="DA48" i="11"/>
  <c r="CR48" i="11"/>
  <c r="CN48" i="11"/>
  <c r="CI48" i="11"/>
  <c r="CC48" i="11"/>
  <c r="CE48" i="11"/>
  <c r="DY48" i="11"/>
  <c r="DV48" i="11"/>
  <c r="DN48" i="11"/>
  <c r="DJ48" i="11"/>
  <c r="CV48" i="11"/>
  <c r="CQ48" i="11"/>
  <c r="CM48" i="11"/>
  <c r="CW48" i="11"/>
  <c r="CH48" i="11"/>
  <c r="CD48" i="11"/>
  <c r="DR48" i="11"/>
  <c r="CP48" i="11"/>
  <c r="DB48" i="11"/>
  <c r="DM48" i="11"/>
  <c r="DC48" i="11"/>
  <c r="CL48" i="11"/>
  <c r="CG48" i="11"/>
  <c r="DU48" i="11"/>
  <c r="CS48" i="11"/>
  <c r="CF48" i="11"/>
  <c r="DL48" i="11"/>
  <c r="CK48" i="11"/>
  <c r="CO48" i="11"/>
  <c r="DP48" i="11"/>
  <c r="CT48" i="11"/>
  <c r="DY80" i="11"/>
  <c r="DN80" i="11"/>
  <c r="DJ80" i="11"/>
  <c r="CV80" i="11"/>
  <c r="CP80" i="11"/>
  <c r="CL80" i="11"/>
  <c r="CW80" i="11"/>
  <c r="CG80" i="11"/>
  <c r="DB80" i="11"/>
  <c r="DV80" i="11"/>
  <c r="DM80" i="11"/>
  <c r="CS80" i="11"/>
  <c r="CO80" i="11"/>
  <c r="CK80" i="11"/>
  <c r="CT80" i="11"/>
  <c r="CF80" i="11"/>
  <c r="DU80" i="11"/>
  <c r="DL80" i="11"/>
  <c r="CR80" i="11"/>
  <c r="CI80" i="11"/>
  <c r="CE80" i="11"/>
  <c r="DR80" i="11"/>
  <c r="CN80" i="11"/>
  <c r="CC80" i="11"/>
  <c r="DZ80" i="11"/>
  <c r="DA80" i="11"/>
  <c r="CH80" i="11"/>
  <c r="DP80" i="11"/>
  <c r="CM80" i="11"/>
  <c r="DK80" i="11"/>
  <c r="CQ80" i="11"/>
  <c r="DC80" i="11"/>
  <c r="CD80" i="11"/>
  <c r="DZ117" i="11"/>
  <c r="DV117" i="11"/>
  <c r="DP117" i="11"/>
  <c r="DN117" i="11"/>
  <c r="DJ117" i="11"/>
  <c r="DA117" i="11"/>
  <c r="CQ117" i="11"/>
  <c r="CM117" i="11"/>
  <c r="CH117" i="11"/>
  <c r="CD117" i="11"/>
  <c r="DY117" i="11"/>
  <c r="DU117" i="11"/>
  <c r="DM117" i="11"/>
  <c r="CV117" i="11"/>
  <c r="CP117" i="11"/>
  <c r="CL117" i="11"/>
  <c r="CG117" i="11"/>
  <c r="CC117" i="11"/>
  <c r="DB117" i="11"/>
  <c r="CT117" i="11"/>
  <c r="CN117" i="11"/>
  <c r="CE117" i="11"/>
  <c r="DL117" i="11"/>
  <c r="CS117" i="11"/>
  <c r="CK117" i="11"/>
  <c r="DK117" i="11"/>
  <c r="CI117" i="11"/>
  <c r="CW117" i="11"/>
  <c r="CF117" i="11"/>
  <c r="CR117" i="11"/>
  <c r="CO117" i="11"/>
  <c r="DR117" i="11"/>
  <c r="DC117" i="11"/>
  <c r="DZ159" i="11"/>
  <c r="DV159" i="11"/>
  <c r="DR159" i="11"/>
  <c r="DL159" i="11"/>
  <c r="CV159" i="11"/>
  <c r="CR159" i="11"/>
  <c r="CN159" i="11"/>
  <c r="CI159" i="11"/>
  <c r="CE159" i="11"/>
  <c r="DP159" i="11"/>
  <c r="DK159" i="11"/>
  <c r="DC159" i="11"/>
  <c r="CW159" i="11"/>
  <c r="CQ159" i="11"/>
  <c r="CM159" i="11"/>
  <c r="CH159" i="11"/>
  <c r="CD159" i="11"/>
  <c r="DY159" i="11"/>
  <c r="DN159" i="11"/>
  <c r="DJ159" i="11"/>
  <c r="DB159" i="11"/>
  <c r="CT159" i="11"/>
  <c r="CP159" i="11"/>
  <c r="CL159" i="11"/>
  <c r="CG159" i="11"/>
  <c r="CC159" i="11"/>
  <c r="DA159" i="11"/>
  <c r="CF159" i="11"/>
  <c r="CK159" i="11"/>
  <c r="DU159" i="11"/>
  <c r="CS159" i="11"/>
  <c r="DM159" i="11"/>
  <c r="CO159" i="11"/>
  <c r="DZ213" i="11"/>
  <c r="DV213" i="11"/>
  <c r="DP213" i="11"/>
  <c r="DN213" i="11"/>
  <c r="DJ213" i="11"/>
  <c r="CS213" i="11"/>
  <c r="CQ213" i="11"/>
  <c r="CM213" i="11"/>
  <c r="CH213" i="11"/>
  <c r="CD213" i="11"/>
  <c r="DY213" i="11"/>
  <c r="DU213" i="11"/>
  <c r="DF213" i="11"/>
  <c r="DM213" i="11"/>
  <c r="DA213" i="11"/>
  <c r="CP213" i="11"/>
  <c r="CL213" i="11"/>
  <c r="CG213" i="11"/>
  <c r="CC213" i="11"/>
  <c r="DL213" i="11"/>
  <c r="CV213" i="11"/>
  <c r="CK213" i="11"/>
  <c r="DR213" i="11"/>
  <c r="DK213" i="11"/>
  <c r="CR213" i="11"/>
  <c r="CI213" i="11"/>
  <c r="CW213" i="11"/>
  <c r="CF213" i="11"/>
  <c r="CT213" i="11"/>
  <c r="CE213" i="11"/>
  <c r="DC213" i="11"/>
  <c r="CO213" i="11"/>
  <c r="DB213" i="11"/>
  <c r="CN213" i="11"/>
  <c r="DY14" i="11"/>
  <c r="DV14" i="11"/>
  <c r="DM14" i="11"/>
  <c r="DF14" i="11"/>
  <c r="CW14" i="11"/>
  <c r="CR14" i="11"/>
  <c r="CN14" i="11"/>
  <c r="CI14" i="11"/>
  <c r="CG14" i="11"/>
  <c r="CC14" i="11"/>
  <c r="DZ14" i="11"/>
  <c r="DK14" i="11"/>
  <c r="DJ14" i="11"/>
  <c r="CQ14" i="11"/>
  <c r="CL14" i="11"/>
  <c r="CH14" i="11"/>
  <c r="DR14" i="11"/>
  <c r="DP14" i="11"/>
  <c r="CT14" i="11"/>
  <c r="CP14" i="11"/>
  <c r="CK14" i="11"/>
  <c r="CF14" i="11"/>
  <c r="DN14" i="11"/>
  <c r="DC14" i="11"/>
  <c r="DA14" i="11"/>
  <c r="CO14" i="11"/>
  <c r="CE14" i="11"/>
  <c r="DU14" i="11"/>
  <c r="DL14" i="11"/>
  <c r="DB14" i="11"/>
  <c r="CS14" i="11"/>
  <c r="CM14" i="11"/>
  <c r="CV14" i="11"/>
  <c r="CD14" i="11"/>
  <c r="DY30" i="11"/>
  <c r="DV30" i="11"/>
  <c r="DM30" i="11"/>
  <c r="CW30" i="11"/>
  <c r="CS30" i="11"/>
  <c r="CO30" i="11"/>
  <c r="CK30" i="11"/>
  <c r="CG30" i="11"/>
  <c r="CC30" i="11"/>
  <c r="DR30" i="11"/>
  <c r="DP30" i="11"/>
  <c r="CT30" i="11"/>
  <c r="CQ30" i="11"/>
  <c r="CL30" i="11"/>
  <c r="CF30" i="11"/>
  <c r="DN30" i="11"/>
  <c r="DC30" i="11"/>
  <c r="CP30" i="11"/>
  <c r="CI30" i="11"/>
  <c r="CE30" i="11"/>
  <c r="DU30" i="11"/>
  <c r="DL30" i="11"/>
  <c r="DB30" i="11"/>
  <c r="DA30" i="11"/>
  <c r="CN30" i="11"/>
  <c r="CV30" i="11"/>
  <c r="CD30" i="11"/>
  <c r="DZ30" i="11"/>
  <c r="DK30" i="11"/>
  <c r="DJ30" i="11"/>
  <c r="CR30" i="11"/>
  <c r="CM30" i="11"/>
  <c r="CH30" i="11"/>
  <c r="DR46" i="11"/>
  <c r="DL46" i="11"/>
  <c r="DB46" i="11"/>
  <c r="DA46" i="11"/>
  <c r="CP46" i="11"/>
  <c r="CL46" i="11"/>
  <c r="CH46" i="11"/>
  <c r="CD46" i="11"/>
  <c r="DZ46" i="11"/>
  <c r="DU46" i="11"/>
  <c r="DP46" i="11"/>
  <c r="DK46" i="11"/>
  <c r="DJ46" i="11"/>
  <c r="CS46" i="11"/>
  <c r="CO46" i="11"/>
  <c r="CK46" i="11"/>
  <c r="CG46" i="11"/>
  <c r="DY46" i="11"/>
  <c r="DV46" i="11"/>
  <c r="DN46" i="11"/>
  <c r="DF46" i="11"/>
  <c r="CW46" i="11"/>
  <c r="CR46" i="11"/>
  <c r="CN46" i="11"/>
  <c r="CI46" i="11"/>
  <c r="CF46" i="11"/>
  <c r="CC46" i="11"/>
  <c r="DM46" i="11"/>
  <c r="CM46" i="11"/>
  <c r="DC46" i="11"/>
  <c r="CV46" i="11"/>
  <c r="CT46" i="11"/>
  <c r="CE46" i="11"/>
  <c r="CQ46" i="11"/>
  <c r="DZ62" i="11"/>
  <c r="DU62" i="11"/>
  <c r="DP62" i="11"/>
  <c r="DK62" i="11"/>
  <c r="DB62" i="11"/>
  <c r="DA62" i="11"/>
  <c r="CP62" i="11"/>
  <c r="CL62" i="11"/>
  <c r="CH62" i="11"/>
  <c r="CD62" i="11"/>
  <c r="DY62" i="11"/>
  <c r="DV62" i="11"/>
  <c r="DN62" i="11"/>
  <c r="DJ62" i="11"/>
  <c r="CW62" i="11"/>
  <c r="CS62" i="11"/>
  <c r="CO62" i="11"/>
  <c r="CK62" i="11"/>
  <c r="CG62" i="11"/>
  <c r="CC62" i="11"/>
  <c r="DR62" i="11"/>
  <c r="DC62" i="11"/>
  <c r="CQ62" i="11"/>
  <c r="CV62" i="11"/>
  <c r="DM62" i="11"/>
  <c r="CT62" i="11"/>
  <c r="CN62" i="11"/>
  <c r="CF62" i="11"/>
  <c r="DL62" i="11"/>
  <c r="CM62" i="11"/>
  <c r="CE62" i="11"/>
  <c r="CR62" i="11"/>
  <c r="CI62" i="11"/>
  <c r="DR78" i="11"/>
  <c r="DL78" i="11"/>
  <c r="DC78" i="11"/>
  <c r="DA78" i="11"/>
  <c r="CP78" i="11"/>
  <c r="CL78" i="11"/>
  <c r="CV78" i="11"/>
  <c r="CE78" i="11"/>
  <c r="DZ78" i="11"/>
  <c r="DP78" i="11"/>
  <c r="DK78" i="11"/>
  <c r="DB78" i="11"/>
  <c r="CS78" i="11"/>
  <c r="CO78" i="11"/>
  <c r="CK78" i="11"/>
  <c r="CH78" i="11"/>
  <c r="CD78" i="11"/>
  <c r="DV78" i="11"/>
  <c r="CQ78" i="11"/>
  <c r="CC78" i="11"/>
  <c r="DY78" i="11"/>
  <c r="DN78" i="11"/>
  <c r="CW78" i="11"/>
  <c r="CN78" i="11"/>
  <c r="CG78" i="11"/>
  <c r="DM78" i="11"/>
  <c r="CT78" i="11"/>
  <c r="CM78" i="11"/>
  <c r="CF78" i="11"/>
  <c r="DU78" i="11"/>
  <c r="DJ78" i="11"/>
  <c r="CR78" i="11"/>
  <c r="CI78" i="11"/>
  <c r="DR94" i="11"/>
  <c r="DL94" i="11"/>
  <c r="DC94" i="11"/>
  <c r="CQ94" i="11"/>
  <c r="CM94" i="11"/>
  <c r="CV94" i="11"/>
  <c r="CE94" i="11"/>
  <c r="DZ94" i="11"/>
  <c r="DP94" i="11"/>
  <c r="DK94" i="11"/>
  <c r="DB94" i="11"/>
  <c r="DA94" i="11"/>
  <c r="CP94" i="11"/>
  <c r="CL94" i="11"/>
  <c r="CH94" i="11"/>
  <c r="CD94" i="11"/>
  <c r="DV94" i="11"/>
  <c r="CR94" i="11"/>
  <c r="CI94" i="11"/>
  <c r="DY94" i="11"/>
  <c r="DN94" i="11"/>
  <c r="CW94" i="11"/>
  <c r="CO94" i="11"/>
  <c r="CG94" i="11"/>
  <c r="DM94" i="11"/>
  <c r="CT94" i="11"/>
  <c r="CN94" i="11"/>
  <c r="CF94" i="11"/>
  <c r="CK94" i="11"/>
  <c r="DU94" i="11"/>
  <c r="CC94" i="11"/>
  <c r="DJ94" i="11"/>
  <c r="CS94" i="11"/>
  <c r="DV114" i="11"/>
  <c r="DM114" i="11"/>
  <c r="CW114" i="11"/>
  <c r="CR114" i="11"/>
  <c r="CN114" i="11"/>
  <c r="CI114" i="11"/>
  <c r="CE114" i="11"/>
  <c r="DA114" i="11"/>
  <c r="DR114" i="11"/>
  <c r="DL114" i="11"/>
  <c r="DC114" i="11"/>
  <c r="CT114" i="11"/>
  <c r="CQ114" i="11"/>
  <c r="CM114" i="11"/>
  <c r="CH114" i="11"/>
  <c r="CD114" i="11"/>
  <c r="CC114" i="11"/>
  <c r="DJ114" i="11"/>
  <c r="CS114" i="11"/>
  <c r="CK114" i="11"/>
  <c r="DZ114" i="11"/>
  <c r="DP114" i="11"/>
  <c r="DB114" i="11"/>
  <c r="CP114" i="11"/>
  <c r="CG114" i="11"/>
  <c r="DY114" i="11"/>
  <c r="DN114" i="11"/>
  <c r="CO114" i="11"/>
  <c r="CF114" i="11"/>
  <c r="CV114" i="11"/>
  <c r="CL114" i="11"/>
  <c r="DU114" i="11"/>
  <c r="DK114" i="11"/>
  <c r="DZ135" i="11"/>
  <c r="DV135" i="11"/>
  <c r="DN135" i="11"/>
  <c r="DJ135" i="11"/>
  <c r="DC135" i="11"/>
  <c r="CV135" i="11"/>
  <c r="CG135" i="11"/>
  <c r="CC135" i="11"/>
  <c r="CP135" i="11"/>
  <c r="CI135" i="11"/>
  <c r="DM135" i="11"/>
  <c r="DB135" i="11"/>
  <c r="CW135" i="11"/>
  <c r="CF135" i="11"/>
  <c r="CS135" i="11"/>
  <c r="CL135" i="11"/>
  <c r="CR135" i="11"/>
  <c r="DY135" i="11"/>
  <c r="DL135" i="11"/>
  <c r="DP135" i="11"/>
  <c r="DR135" i="11"/>
  <c r="CT135" i="11"/>
  <c r="CE135" i="11"/>
  <c r="CO135" i="11"/>
  <c r="CQ135" i="11"/>
  <c r="CN135" i="11"/>
  <c r="DF135" i="11"/>
  <c r="CK135" i="11"/>
  <c r="CD135" i="11"/>
  <c r="DA135" i="11"/>
  <c r="CM135" i="11"/>
  <c r="DU135" i="11"/>
  <c r="CH135" i="11"/>
  <c r="DK135" i="11"/>
  <c r="DZ157" i="11"/>
  <c r="DV157" i="11"/>
  <c r="DP157" i="11"/>
  <c r="DK157" i="11"/>
  <c r="DB157" i="11"/>
  <c r="DA157" i="11"/>
  <c r="CQ157" i="11"/>
  <c r="CM157" i="11"/>
  <c r="CG157" i="11"/>
  <c r="CH157" i="11"/>
  <c r="DY157" i="11"/>
  <c r="DU157" i="11"/>
  <c r="DN157" i="11"/>
  <c r="DJ157" i="11"/>
  <c r="CV157" i="11"/>
  <c r="CP157" i="11"/>
  <c r="CL157" i="11"/>
  <c r="CE157" i="11"/>
  <c r="CC157" i="11"/>
  <c r="DR157" i="11"/>
  <c r="DC157" i="11"/>
  <c r="CR157" i="11"/>
  <c r="CI157" i="11"/>
  <c r="DM157" i="11"/>
  <c r="CW157" i="11"/>
  <c r="CO157" i="11"/>
  <c r="CF157" i="11"/>
  <c r="DL157" i="11"/>
  <c r="CN157" i="11"/>
  <c r="CK157" i="11"/>
  <c r="CD157" i="11"/>
  <c r="CT157" i="11"/>
  <c r="CS157" i="11"/>
  <c r="DV178" i="11"/>
  <c r="DM178" i="11"/>
  <c r="CW178" i="11"/>
  <c r="CR178" i="11"/>
  <c r="CN178" i="11"/>
  <c r="CI178" i="11"/>
  <c r="CE178" i="11"/>
  <c r="DU178" i="11"/>
  <c r="DN178" i="11"/>
  <c r="DC178" i="11"/>
  <c r="CS178" i="11"/>
  <c r="CO178" i="11"/>
  <c r="CH178" i="11"/>
  <c r="DA178" i="11"/>
  <c r="DZ178" i="11"/>
  <c r="DL178" i="11"/>
  <c r="DB178" i="11"/>
  <c r="CV178" i="11"/>
  <c r="CM178" i="11"/>
  <c r="CG178" i="11"/>
  <c r="CC178" i="11"/>
  <c r="DY178" i="11"/>
  <c r="DR178" i="11"/>
  <c r="DK178" i="11"/>
  <c r="CQ178" i="11"/>
  <c r="CL178" i="11"/>
  <c r="CF178" i="11"/>
  <c r="DP178" i="11"/>
  <c r="CK178" i="11"/>
  <c r="DJ178" i="11"/>
  <c r="CD178" i="11"/>
  <c r="CT178" i="11"/>
  <c r="CP178" i="11"/>
  <c r="DR209" i="11"/>
  <c r="DC209" i="11"/>
  <c r="DM209" i="11"/>
  <c r="CW209" i="11"/>
  <c r="CV209" i="11"/>
  <c r="CO209" i="11"/>
  <c r="CK209" i="11"/>
  <c r="CC209" i="11"/>
  <c r="CD209" i="11"/>
  <c r="DP209" i="11"/>
  <c r="DB209" i="11"/>
  <c r="DL209" i="11"/>
  <c r="CT209" i="11"/>
  <c r="CR209" i="11"/>
  <c r="CN209" i="11"/>
  <c r="CI209" i="11"/>
  <c r="CG209" i="11"/>
  <c r="DZ209" i="11"/>
  <c r="DK209" i="11"/>
  <c r="CQ209" i="11"/>
  <c r="CH209" i="11"/>
  <c r="DY209" i="11"/>
  <c r="DF209" i="11"/>
  <c r="DJ209" i="11"/>
  <c r="CP209" i="11"/>
  <c r="DV209" i="11"/>
  <c r="CS209" i="11"/>
  <c r="CF209" i="11"/>
  <c r="DU209" i="11"/>
  <c r="DA209" i="11"/>
  <c r="CE209" i="11"/>
  <c r="CM209" i="11"/>
  <c r="DN209" i="11"/>
  <c r="CL209" i="11"/>
  <c r="DL3" i="11"/>
  <c r="DP3" i="11"/>
  <c r="CV3" i="11"/>
  <c r="CS3" i="11"/>
  <c r="CO3" i="11"/>
  <c r="CK3" i="11"/>
  <c r="CF3" i="11"/>
  <c r="DR3" i="11"/>
  <c r="DK3" i="11"/>
  <c r="DA3" i="11"/>
  <c r="CR3" i="11"/>
  <c r="CN3" i="11"/>
  <c r="CI3" i="11"/>
  <c r="CE3" i="11"/>
  <c r="DZ3" i="11"/>
  <c r="DN3" i="11"/>
  <c r="DC3" i="11"/>
  <c r="CQ3" i="11"/>
  <c r="CH3" i="11"/>
  <c r="DY3" i="11"/>
  <c r="DM3" i="11"/>
  <c r="DB3" i="11"/>
  <c r="CP3" i="11"/>
  <c r="CG3" i="11"/>
  <c r="DV3" i="11"/>
  <c r="CW3" i="11"/>
  <c r="CD3" i="11"/>
  <c r="DU3" i="11"/>
  <c r="CT3" i="11"/>
  <c r="CC3" i="11"/>
  <c r="DJ3" i="11"/>
  <c r="CM3" i="11"/>
  <c r="CL3" i="11"/>
  <c r="DL19" i="11"/>
  <c r="DP19" i="11"/>
  <c r="DA19" i="11"/>
  <c r="CS19" i="11"/>
  <c r="CO19" i="11"/>
  <c r="CK19" i="11"/>
  <c r="CF19" i="11"/>
  <c r="DZ19" i="11"/>
  <c r="DU19" i="11"/>
  <c r="DK19" i="11"/>
  <c r="DC19" i="11"/>
  <c r="CT19" i="11"/>
  <c r="CN19" i="11"/>
  <c r="CH19" i="11"/>
  <c r="CC19" i="11"/>
  <c r="DY19" i="11"/>
  <c r="DR19" i="11"/>
  <c r="DJ19" i="11"/>
  <c r="DB19" i="11"/>
  <c r="CR19" i="11"/>
  <c r="CM19" i="11"/>
  <c r="CG19" i="11"/>
  <c r="DN19" i="11"/>
  <c r="CV19" i="11"/>
  <c r="CQ19" i="11"/>
  <c r="CL19" i="11"/>
  <c r="CE19" i="11"/>
  <c r="DM19" i="11"/>
  <c r="CI19" i="11"/>
  <c r="DV19" i="11"/>
  <c r="CP19" i="11"/>
  <c r="CD19" i="11"/>
  <c r="CW19" i="11"/>
  <c r="DR35" i="11"/>
  <c r="DK35" i="11"/>
  <c r="CV35" i="11"/>
  <c r="CR35" i="11"/>
  <c r="CN35" i="11"/>
  <c r="CI35" i="11"/>
  <c r="CE35" i="11"/>
  <c r="DV35" i="11"/>
  <c r="DM35" i="11"/>
  <c r="DP35" i="11"/>
  <c r="CW35" i="11"/>
  <c r="CP35" i="11"/>
  <c r="CK35" i="11"/>
  <c r="CD35" i="11"/>
  <c r="DZ35" i="11"/>
  <c r="DU35" i="11"/>
  <c r="DL35" i="11"/>
  <c r="DC35" i="11"/>
  <c r="CT35" i="11"/>
  <c r="CO35" i="11"/>
  <c r="CH35" i="11"/>
  <c r="CC35" i="11"/>
  <c r="DY35" i="11"/>
  <c r="DJ35" i="11"/>
  <c r="DB35" i="11"/>
  <c r="CS35" i="11"/>
  <c r="CM35" i="11"/>
  <c r="CG35" i="11"/>
  <c r="CQ35" i="11"/>
  <c r="DA35" i="11"/>
  <c r="DN35" i="11"/>
  <c r="CL35" i="11"/>
  <c r="CF35" i="11"/>
  <c r="DM51" i="11"/>
  <c r="DA51" i="11"/>
  <c r="CS51" i="11"/>
  <c r="CO51" i="11"/>
  <c r="CK51" i="11"/>
  <c r="CF51" i="11"/>
  <c r="DZ51" i="11"/>
  <c r="DU51" i="11"/>
  <c r="DL51" i="11"/>
  <c r="DC51" i="11"/>
  <c r="CT51" i="11"/>
  <c r="CN51" i="11"/>
  <c r="CH51" i="11"/>
  <c r="CC51" i="11"/>
  <c r="DY51" i="11"/>
  <c r="DR51" i="11"/>
  <c r="DK51" i="11"/>
  <c r="DB51" i="11"/>
  <c r="CR51" i="11"/>
  <c r="CM51" i="11"/>
  <c r="CG51" i="11"/>
  <c r="DP51" i="11"/>
  <c r="DJ51" i="11"/>
  <c r="CV51" i="11"/>
  <c r="CQ51" i="11"/>
  <c r="CL51" i="11"/>
  <c r="CE51" i="11"/>
  <c r="CD51" i="11"/>
  <c r="CW51" i="11"/>
  <c r="CI51" i="11"/>
  <c r="DV51" i="11"/>
  <c r="CP51" i="11"/>
  <c r="DN51" i="11"/>
  <c r="DX67" i="11"/>
  <c r="DR67" i="11"/>
  <c r="DL67" i="11"/>
  <c r="CV67" i="11"/>
  <c r="CS67" i="11"/>
  <c r="CO67" i="11"/>
  <c r="CK67" i="11"/>
  <c r="CF67" i="11"/>
  <c r="DV67" i="11"/>
  <c r="DN67" i="11"/>
  <c r="CW67" i="11"/>
  <c r="CQ67" i="11"/>
  <c r="CL67" i="11"/>
  <c r="CE67" i="11"/>
  <c r="DZ67" i="11"/>
  <c r="DU67" i="11"/>
  <c r="DM67" i="11"/>
  <c r="DC67" i="11"/>
  <c r="CT67" i="11"/>
  <c r="CP67" i="11"/>
  <c r="CI67" i="11"/>
  <c r="CD67" i="11"/>
  <c r="DY67" i="11"/>
  <c r="DK67" i="11"/>
  <c r="DB67" i="11"/>
  <c r="CN67" i="11"/>
  <c r="CH67" i="11"/>
  <c r="CC67" i="11"/>
  <c r="DP67" i="11"/>
  <c r="CM67" i="11"/>
  <c r="DJ67" i="11"/>
  <c r="CG67" i="11"/>
  <c r="DA67" i="11"/>
  <c r="CR67" i="11"/>
  <c r="DR83" i="11"/>
  <c r="DL83" i="11"/>
  <c r="DF83" i="11"/>
  <c r="CV83" i="11"/>
  <c r="CR83" i="11"/>
  <c r="CN83" i="11"/>
  <c r="CI83" i="11"/>
  <c r="CE83" i="11"/>
  <c r="DY83" i="11"/>
  <c r="DU83" i="11"/>
  <c r="DK83" i="11"/>
  <c r="DB83" i="11"/>
  <c r="CS83" i="11"/>
  <c r="CM83" i="11"/>
  <c r="CG83" i="11"/>
  <c r="DP83" i="11"/>
  <c r="DJ83" i="11"/>
  <c r="DA83" i="11"/>
  <c r="CQ83" i="11"/>
  <c r="CL83" i="11"/>
  <c r="CF83" i="11"/>
  <c r="DV83" i="11"/>
  <c r="DN83" i="11"/>
  <c r="CW83" i="11"/>
  <c r="CP83" i="11"/>
  <c r="CK83" i="11"/>
  <c r="CD83" i="11"/>
  <c r="DZ83" i="11"/>
  <c r="CT83" i="11"/>
  <c r="CO83" i="11"/>
  <c r="CC83" i="11"/>
  <c r="DM83" i="11"/>
  <c r="CH83" i="11"/>
  <c r="DC83" i="11"/>
  <c r="DV99" i="11"/>
  <c r="DR99" i="11"/>
  <c r="DL99" i="11"/>
  <c r="CV99" i="11"/>
  <c r="CR99" i="11"/>
  <c r="CN99" i="11"/>
  <c r="CI99" i="11"/>
  <c r="CE99" i="11"/>
  <c r="DN99" i="11"/>
  <c r="CW99" i="11"/>
  <c r="CP99" i="11"/>
  <c r="CK99" i="11"/>
  <c r="CD99" i="11"/>
  <c r="DZ99" i="11"/>
  <c r="DM99" i="11"/>
  <c r="DC99" i="11"/>
  <c r="CT99" i="11"/>
  <c r="CO99" i="11"/>
  <c r="CH99" i="11"/>
  <c r="CC99" i="11"/>
  <c r="DY99" i="11"/>
  <c r="DU99" i="11"/>
  <c r="DK99" i="11"/>
  <c r="DB99" i="11"/>
  <c r="CS99" i="11"/>
  <c r="CM99" i="11"/>
  <c r="CG99" i="11"/>
  <c r="DJ99" i="11"/>
  <c r="CF99" i="11"/>
  <c r="DA99" i="11"/>
  <c r="CL99" i="11"/>
  <c r="CQ99" i="11"/>
  <c r="DP99" i="11"/>
  <c r="DC121" i="11"/>
  <c r="CW121" i="11"/>
  <c r="DA121" i="11"/>
  <c r="CS121" i="11"/>
  <c r="CO121" i="11"/>
  <c r="CK121" i="11"/>
  <c r="CF121" i="11"/>
  <c r="DR121" i="11"/>
  <c r="DB121" i="11"/>
  <c r="CT121" i="11"/>
  <c r="CV121" i="11"/>
  <c r="CR121" i="11"/>
  <c r="CN121" i="11"/>
  <c r="CI121" i="11"/>
  <c r="CC121" i="11"/>
  <c r="DY121" i="11"/>
  <c r="DJ121" i="11"/>
  <c r="CP121" i="11"/>
  <c r="CG121" i="11"/>
  <c r="DV121" i="11"/>
  <c r="DD121" i="11"/>
  <c r="DK121" i="11"/>
  <c r="CM121" i="11"/>
  <c r="CD121" i="11"/>
  <c r="DL121" i="11"/>
  <c r="CL121" i="11"/>
  <c r="DZ121" i="11"/>
  <c r="DN121" i="11"/>
  <c r="CH121" i="11"/>
  <c r="DM121" i="11"/>
  <c r="CQ121" i="11"/>
  <c r="DU121" i="11"/>
  <c r="CE121" i="11"/>
  <c r="DP121" i="11"/>
  <c r="DZ142" i="11"/>
  <c r="DV142" i="11"/>
  <c r="DP142" i="11"/>
  <c r="DK142" i="11"/>
  <c r="DB142" i="11"/>
  <c r="CS142" i="11"/>
  <c r="CO142" i="11"/>
  <c r="CK142" i="11"/>
  <c r="CH142" i="11"/>
  <c r="CD142" i="11"/>
  <c r="DY142" i="11"/>
  <c r="DU142" i="11"/>
  <c r="DL142" i="11"/>
  <c r="CW142" i="11"/>
  <c r="CQ142" i="11"/>
  <c r="CL142" i="11"/>
  <c r="CG142" i="11"/>
  <c r="DR142" i="11"/>
  <c r="DJ142" i="11"/>
  <c r="CT142" i="11"/>
  <c r="CP142" i="11"/>
  <c r="CI142" i="11"/>
  <c r="CF142" i="11"/>
  <c r="DN142" i="11"/>
  <c r="DA142" i="11"/>
  <c r="CN142" i="11"/>
  <c r="CE142" i="11"/>
  <c r="DC142" i="11"/>
  <c r="CC142" i="11"/>
  <c r="CR142" i="11"/>
  <c r="CM142" i="11"/>
  <c r="DM142" i="11"/>
  <c r="CV142" i="11"/>
  <c r="DY163" i="11"/>
  <c r="DN163" i="11"/>
  <c r="DJ163" i="11"/>
  <c r="DB163" i="11"/>
  <c r="CT163" i="11"/>
  <c r="CP163" i="11"/>
  <c r="CL163" i="11"/>
  <c r="CG163" i="11"/>
  <c r="CC163" i="11"/>
  <c r="DU163" i="11"/>
  <c r="DM163" i="11"/>
  <c r="DA163" i="11"/>
  <c r="CS163" i="11"/>
  <c r="CO163" i="11"/>
  <c r="CK163" i="11"/>
  <c r="CF163" i="11"/>
  <c r="DV163" i="11"/>
  <c r="DR163" i="11"/>
  <c r="DL163" i="11"/>
  <c r="CV163" i="11"/>
  <c r="CR163" i="11"/>
  <c r="CN163" i="11"/>
  <c r="CI163" i="11"/>
  <c r="CE163" i="11"/>
  <c r="DZ163" i="11"/>
  <c r="DC163" i="11"/>
  <c r="CH163" i="11"/>
  <c r="DK163" i="11"/>
  <c r="CW163" i="11"/>
  <c r="CD163" i="11"/>
  <c r="DP163" i="11"/>
  <c r="CQ163" i="11"/>
  <c r="CM163" i="11"/>
  <c r="DZ186" i="11"/>
  <c r="DV186" i="11"/>
  <c r="DK186" i="11"/>
  <c r="DB186" i="11"/>
  <c r="CS186" i="11"/>
  <c r="CP186" i="11"/>
  <c r="CL186" i="11"/>
  <c r="CH186" i="11"/>
  <c r="CD186" i="11"/>
  <c r="DR186" i="11"/>
  <c r="DN186" i="11"/>
  <c r="DJ186" i="11"/>
  <c r="CV186" i="11"/>
  <c r="CO186" i="11"/>
  <c r="CK186" i="11"/>
  <c r="CG186" i="11"/>
  <c r="CC186" i="11"/>
  <c r="DP186" i="11"/>
  <c r="DM186" i="11"/>
  <c r="CW186" i="11"/>
  <c r="CR186" i="11"/>
  <c r="CN186" i="11"/>
  <c r="CI186" i="11"/>
  <c r="CF186" i="11"/>
  <c r="DU186" i="11"/>
  <c r="CT186" i="11"/>
  <c r="CE186" i="11"/>
  <c r="DY186" i="11"/>
  <c r="CQ186" i="11"/>
  <c r="DL186" i="11"/>
  <c r="CM186" i="11"/>
  <c r="DC186" i="11"/>
  <c r="DA186" i="11"/>
  <c r="DZ218" i="11"/>
  <c r="DY218" i="11"/>
  <c r="DN218" i="11"/>
  <c r="DJ218" i="11"/>
  <c r="DB218" i="11"/>
  <c r="CS218" i="11"/>
  <c r="CP218" i="11"/>
  <c r="CL218" i="11"/>
  <c r="DA218" i="11"/>
  <c r="CD218" i="11"/>
  <c r="DV218" i="11"/>
  <c r="DM218" i="11"/>
  <c r="CV218" i="11"/>
  <c r="CO218" i="11"/>
  <c r="CK218" i="11"/>
  <c r="CG218" i="11"/>
  <c r="CC218" i="11"/>
  <c r="DR218" i="11"/>
  <c r="DL218" i="11"/>
  <c r="CW218" i="11"/>
  <c r="CR218" i="11"/>
  <c r="CN218" i="11"/>
  <c r="CI218" i="11"/>
  <c r="CF218" i="11"/>
  <c r="DU218" i="11"/>
  <c r="CT218" i="11"/>
  <c r="CE218" i="11"/>
  <c r="DP218" i="11"/>
  <c r="CQ218" i="11"/>
  <c r="DK218" i="11"/>
  <c r="CM218" i="11"/>
  <c r="DC218" i="11"/>
  <c r="CH218" i="11"/>
  <c r="DY183" i="11"/>
  <c r="DL183" i="11"/>
  <c r="DP183" i="11"/>
  <c r="CT183" i="11"/>
  <c r="CF183" i="11"/>
  <c r="CR183" i="11"/>
  <c r="CK183" i="11"/>
  <c r="CQ183" i="11"/>
  <c r="DN183" i="11"/>
  <c r="DR183" i="11"/>
  <c r="DA183" i="11"/>
  <c r="CH183" i="11"/>
  <c r="CC183" i="11"/>
  <c r="CP183" i="11"/>
  <c r="DJ183" i="11"/>
  <c r="DB183" i="11"/>
  <c r="CO183" i="11"/>
  <c r="DV183" i="11"/>
  <c r="DM183" i="11"/>
  <c r="CV183" i="11"/>
  <c r="CG183" i="11"/>
  <c r="CN183" i="11"/>
  <c r="CL183" i="11"/>
  <c r="CS183" i="11"/>
  <c r="DZ183" i="11"/>
  <c r="DK183" i="11"/>
  <c r="DC183" i="11"/>
  <c r="CW183" i="11"/>
  <c r="CE183" i="11"/>
  <c r="CI183" i="11"/>
  <c r="CM183" i="11"/>
  <c r="DU183" i="11"/>
  <c r="CD183" i="11"/>
  <c r="DY199" i="11"/>
  <c r="DL199" i="11"/>
  <c r="DP199" i="11"/>
  <c r="DR199" i="11"/>
  <c r="CT199" i="11"/>
  <c r="CE199" i="11"/>
  <c r="CK199" i="11"/>
  <c r="CM199" i="11"/>
  <c r="CR199" i="11"/>
  <c r="DZ199" i="11"/>
  <c r="DK199" i="11"/>
  <c r="DC199" i="11"/>
  <c r="CW199" i="11"/>
  <c r="CD199" i="11"/>
  <c r="CL199" i="11"/>
  <c r="CI199" i="11"/>
  <c r="DF199" i="11"/>
  <c r="CP199" i="11"/>
  <c r="CN199" i="11"/>
  <c r="DU199" i="11"/>
  <c r="DJ199" i="11"/>
  <c r="DB199" i="11"/>
  <c r="CS199" i="11"/>
  <c r="CC199" i="11"/>
  <c r="CQ199" i="11"/>
  <c r="DV199" i="11"/>
  <c r="CF199" i="11"/>
  <c r="DN199" i="11"/>
  <c r="DA199" i="11"/>
  <c r="CG199" i="11"/>
  <c r="CO199" i="11"/>
  <c r="CH199" i="11"/>
  <c r="DM199" i="11"/>
  <c r="CV199" i="11"/>
  <c r="DY215" i="11"/>
  <c r="DL215" i="11"/>
  <c r="DR215" i="11"/>
  <c r="DA215" i="11"/>
  <c r="CS215" i="11"/>
  <c r="CG215" i="11"/>
  <c r="CC215" i="11"/>
  <c r="CM215" i="11"/>
  <c r="CI215" i="11"/>
  <c r="DN215" i="11"/>
  <c r="CV215" i="11"/>
  <c r="CD215" i="11"/>
  <c r="CH215" i="11"/>
  <c r="CK215" i="11"/>
  <c r="DM215" i="11"/>
  <c r="CW215" i="11"/>
  <c r="CR215" i="11"/>
  <c r="DB215" i="11"/>
  <c r="CE215" i="11"/>
  <c r="CO215" i="11"/>
  <c r="CP215" i="11"/>
  <c r="DJ215" i="11"/>
  <c r="CQ215" i="11"/>
  <c r="DZ215" i="11"/>
  <c r="DV215" i="11"/>
  <c r="DK215" i="11"/>
  <c r="DC215" i="11"/>
  <c r="CT215" i="11"/>
  <c r="CF215" i="11"/>
  <c r="CL215" i="11"/>
  <c r="CN215" i="11"/>
  <c r="DU215" i="11"/>
  <c r="DP215" i="11"/>
  <c r="DL231" i="11"/>
  <c r="DA231" i="11"/>
  <c r="CS231" i="11"/>
  <c r="CE231" i="11"/>
  <c r="CM231" i="11"/>
  <c r="CI231" i="11"/>
  <c r="CL231" i="11"/>
  <c r="DZ231" i="11"/>
  <c r="DV231" i="11"/>
  <c r="DK231" i="11"/>
  <c r="DC231" i="11"/>
  <c r="CT231" i="11"/>
  <c r="CD231" i="11"/>
  <c r="CR231" i="11"/>
  <c r="CP231" i="11"/>
  <c r="DU231" i="11"/>
  <c r="DJ231" i="11"/>
  <c r="DR231" i="11"/>
  <c r="CC231" i="11"/>
  <c r="CV231" i="11"/>
  <c r="CQ231" i="11"/>
  <c r="DM231" i="11"/>
  <c r="DF231" i="11"/>
  <c r="CF231" i="11"/>
  <c r="CK231" i="11"/>
  <c r="DY231" i="11"/>
  <c r="DB231" i="11"/>
  <c r="CN231" i="11"/>
  <c r="DN231" i="11"/>
  <c r="CG231" i="11"/>
  <c r="CW231" i="11"/>
  <c r="DP231" i="11"/>
  <c r="CO231" i="11"/>
  <c r="CH231" i="11"/>
  <c r="DY100" i="11"/>
  <c r="DN100" i="11"/>
  <c r="DJ100" i="11"/>
  <c r="CR100" i="11"/>
  <c r="CN100" i="11"/>
  <c r="CI100" i="11"/>
  <c r="CH100" i="11"/>
  <c r="CD100" i="11"/>
  <c r="DM100" i="11"/>
  <c r="DA100" i="11"/>
  <c r="CQ100" i="11"/>
  <c r="CM100" i="11"/>
  <c r="CT100" i="11"/>
  <c r="CG100" i="11"/>
  <c r="DV100" i="11"/>
  <c r="DR100" i="11"/>
  <c r="DL100" i="11"/>
  <c r="DC100" i="11"/>
  <c r="CV100" i="11"/>
  <c r="CP100" i="11"/>
  <c r="CL100" i="11"/>
  <c r="CC100" i="11"/>
  <c r="CF100" i="11"/>
  <c r="DK100" i="11"/>
  <c r="CK100" i="11"/>
  <c r="DZ100" i="11"/>
  <c r="DB100" i="11"/>
  <c r="CW100" i="11"/>
  <c r="DU100" i="11"/>
  <c r="CS100" i="11"/>
  <c r="CE100" i="11"/>
  <c r="DP100" i="11"/>
  <c r="CO100" i="11"/>
  <c r="DV116" i="11"/>
  <c r="DR116" i="11"/>
  <c r="DL116" i="11"/>
  <c r="DC116" i="11"/>
  <c r="CV116" i="11"/>
  <c r="CP116" i="11"/>
  <c r="CL116" i="11"/>
  <c r="CC116" i="11"/>
  <c r="CE116" i="11"/>
  <c r="DZ116" i="11"/>
  <c r="DU116" i="11"/>
  <c r="DP116" i="11"/>
  <c r="DK116" i="11"/>
  <c r="DB116" i="11"/>
  <c r="CS116" i="11"/>
  <c r="CO116" i="11"/>
  <c r="CK116" i="11"/>
  <c r="CH116" i="11"/>
  <c r="CD116" i="11"/>
  <c r="CW116" i="11"/>
  <c r="DY116" i="11"/>
  <c r="DN116" i="11"/>
  <c r="DJ116" i="11"/>
  <c r="CR116" i="11"/>
  <c r="CN116" i="11"/>
  <c r="CI116" i="11"/>
  <c r="CG116" i="11"/>
  <c r="DM116" i="11"/>
  <c r="CM116" i="11"/>
  <c r="CT116" i="11"/>
  <c r="DA116" i="11"/>
  <c r="CF116" i="11"/>
  <c r="CQ116" i="11"/>
  <c r="DY132" i="11"/>
  <c r="DN132" i="11"/>
  <c r="DJ132" i="11"/>
  <c r="CR132" i="11"/>
  <c r="CN132" i="11"/>
  <c r="CI132" i="11"/>
  <c r="CH132" i="11"/>
  <c r="CD132" i="11"/>
  <c r="DM132" i="11"/>
  <c r="DA132" i="11"/>
  <c r="CQ132" i="11"/>
  <c r="CM132" i="11"/>
  <c r="CT132" i="11"/>
  <c r="CG132" i="11"/>
  <c r="DV132" i="11"/>
  <c r="DR132" i="11"/>
  <c r="DL132" i="11"/>
  <c r="DC132" i="11"/>
  <c r="CV132" i="11"/>
  <c r="CP132" i="11"/>
  <c r="CL132" i="11"/>
  <c r="CW132" i="11"/>
  <c r="CF132" i="11"/>
  <c r="DP132" i="11"/>
  <c r="CO132" i="11"/>
  <c r="DK132" i="11"/>
  <c r="CK132" i="11"/>
  <c r="DZ132" i="11"/>
  <c r="DB132" i="11"/>
  <c r="CC132" i="11"/>
  <c r="DU132" i="11"/>
  <c r="CS132" i="11"/>
  <c r="CE132" i="11"/>
  <c r="DV148" i="11"/>
  <c r="DR148" i="11"/>
  <c r="DL148" i="11"/>
  <c r="DC148" i="11"/>
  <c r="CV148" i="11"/>
  <c r="CP148" i="11"/>
  <c r="CL148" i="11"/>
  <c r="CC148" i="11"/>
  <c r="CE148" i="11"/>
  <c r="DZ148" i="11"/>
  <c r="DU148" i="11"/>
  <c r="DP148" i="11"/>
  <c r="DK148" i="11"/>
  <c r="DB148" i="11"/>
  <c r="CS148" i="11"/>
  <c r="CO148" i="11"/>
  <c r="CK148" i="11"/>
  <c r="CH148" i="11"/>
  <c r="CD148" i="11"/>
  <c r="DY148" i="11"/>
  <c r="DN148" i="11"/>
  <c r="DJ148" i="11"/>
  <c r="CR148" i="11"/>
  <c r="CN148" i="11"/>
  <c r="CI148" i="11"/>
  <c r="CG148" i="11"/>
  <c r="CW148" i="11"/>
  <c r="CQ148" i="11"/>
  <c r="DM148" i="11"/>
  <c r="CM148" i="11"/>
  <c r="CT148" i="11"/>
  <c r="DA148" i="11"/>
  <c r="CF148" i="11"/>
  <c r="DY164" i="11"/>
  <c r="DN164" i="11"/>
  <c r="DJ164" i="11"/>
  <c r="CR164" i="11"/>
  <c r="CN164" i="11"/>
  <c r="CI164" i="11"/>
  <c r="CH164" i="11"/>
  <c r="CD164" i="11"/>
  <c r="DM164" i="11"/>
  <c r="DA164" i="11"/>
  <c r="CQ164" i="11"/>
  <c r="CM164" i="11"/>
  <c r="CT164" i="11"/>
  <c r="CG164" i="11"/>
  <c r="DV164" i="11"/>
  <c r="DR164" i="11"/>
  <c r="DL164" i="11"/>
  <c r="DC164" i="11"/>
  <c r="CV164" i="11"/>
  <c r="CP164" i="11"/>
  <c r="CL164" i="11"/>
  <c r="CC164" i="11"/>
  <c r="CF164" i="11"/>
  <c r="DU164" i="11"/>
  <c r="CS164" i="11"/>
  <c r="CE164" i="11"/>
  <c r="DP164" i="11"/>
  <c r="CO164" i="11"/>
  <c r="DK164" i="11"/>
  <c r="CK164" i="11"/>
  <c r="DZ164" i="11"/>
  <c r="DB164" i="11"/>
  <c r="CW164" i="11"/>
  <c r="DV180" i="11"/>
  <c r="DR180" i="11"/>
  <c r="DL180" i="11"/>
  <c r="DC180" i="11"/>
  <c r="CV180" i="11"/>
  <c r="CO180" i="11"/>
  <c r="CK180" i="11"/>
  <c r="CC180" i="11"/>
  <c r="CF180" i="11"/>
  <c r="DZ180" i="11"/>
  <c r="DU180" i="11"/>
  <c r="DP180" i="11"/>
  <c r="DK180" i="11"/>
  <c r="DB180" i="11"/>
  <c r="CR180" i="11"/>
  <c r="CN180" i="11"/>
  <c r="CI180" i="11"/>
  <c r="CE180" i="11"/>
  <c r="DY180" i="11"/>
  <c r="DN180" i="11"/>
  <c r="DJ180" i="11"/>
  <c r="DF180" i="11"/>
  <c r="CQ180" i="11"/>
  <c r="CM180" i="11"/>
  <c r="CT180" i="11"/>
  <c r="CH180" i="11"/>
  <c r="CD180" i="11"/>
  <c r="DA180" i="11"/>
  <c r="CG180" i="11"/>
  <c r="CP180" i="11"/>
  <c r="CW180" i="11"/>
  <c r="DM180" i="11"/>
  <c r="CL180" i="11"/>
  <c r="DD180" i="11"/>
  <c r="CS180" i="11"/>
  <c r="DY196" i="11"/>
  <c r="DN196" i="11"/>
  <c r="DJ196" i="11"/>
  <c r="DF196" i="11"/>
  <c r="CQ196" i="11"/>
  <c r="CM196" i="11"/>
  <c r="CH196" i="11"/>
  <c r="CC196" i="11"/>
  <c r="CE196" i="11"/>
  <c r="DM196" i="11"/>
  <c r="DA196" i="11"/>
  <c r="CP196" i="11"/>
  <c r="CL196" i="11"/>
  <c r="CT196" i="11"/>
  <c r="CD196" i="11"/>
  <c r="DV196" i="11"/>
  <c r="DR196" i="11"/>
  <c r="DL196" i="11"/>
  <c r="DC196" i="11"/>
  <c r="CV196" i="11"/>
  <c r="CO196" i="11"/>
  <c r="CK196" i="11"/>
  <c r="CS196" i="11"/>
  <c r="CG196" i="11"/>
  <c r="DZ196" i="11"/>
  <c r="DB196" i="11"/>
  <c r="CW196" i="11"/>
  <c r="DU196" i="11"/>
  <c r="CR196" i="11"/>
  <c r="CF196" i="11"/>
  <c r="DP196" i="11"/>
  <c r="CN196" i="11"/>
  <c r="DK196" i="11"/>
  <c r="CI196" i="11"/>
  <c r="DR212" i="11"/>
  <c r="DL212" i="11"/>
  <c r="DC212" i="11"/>
  <c r="CV212" i="11"/>
  <c r="CO212" i="11"/>
  <c r="CK212" i="11"/>
  <c r="CS212" i="11"/>
  <c r="CE212" i="11"/>
  <c r="DZ212" i="11"/>
  <c r="DV212" i="11"/>
  <c r="DP212" i="11"/>
  <c r="DK212" i="11"/>
  <c r="DB212" i="11"/>
  <c r="CR212" i="11"/>
  <c r="CN212" i="11"/>
  <c r="CI212" i="11"/>
  <c r="CC212" i="11"/>
  <c r="CD212" i="11"/>
  <c r="DY212" i="11"/>
  <c r="DU212" i="11"/>
  <c r="DN212" i="11"/>
  <c r="DJ212" i="11"/>
  <c r="DF212" i="11"/>
  <c r="CQ212" i="11"/>
  <c r="CM212" i="11"/>
  <c r="CH212" i="11"/>
  <c r="CG212" i="11"/>
  <c r="CW212" i="11"/>
  <c r="CT212" i="11"/>
  <c r="DA212" i="11"/>
  <c r="CF212" i="11"/>
  <c r="CP212" i="11"/>
  <c r="DM212" i="11"/>
  <c r="CL212" i="11"/>
  <c r="DY228" i="11"/>
  <c r="DU228" i="11"/>
  <c r="DN228" i="11"/>
  <c r="DJ228" i="11"/>
  <c r="CQ228" i="11"/>
  <c r="CM228" i="11"/>
  <c r="CH228" i="11"/>
  <c r="CW228" i="11"/>
  <c r="CD228" i="11"/>
  <c r="DM228" i="11"/>
  <c r="DA228" i="11"/>
  <c r="CP228" i="11"/>
  <c r="CL228" i="11"/>
  <c r="CT228" i="11"/>
  <c r="CG228" i="11"/>
  <c r="DR228" i="11"/>
  <c r="DL228" i="11"/>
  <c r="DC228" i="11"/>
  <c r="CV228" i="11"/>
  <c r="CO228" i="11"/>
  <c r="CK228" i="11"/>
  <c r="CS228" i="11"/>
  <c r="CF228" i="11"/>
  <c r="DK228" i="11"/>
  <c r="CI228" i="11"/>
  <c r="DZ228" i="11"/>
  <c r="DB228" i="11"/>
  <c r="CC228" i="11"/>
  <c r="DV228" i="11"/>
  <c r="CR228" i="11"/>
  <c r="CE228" i="11"/>
  <c r="DP228" i="11"/>
  <c r="CN228" i="11"/>
  <c r="DY5" i="11"/>
  <c r="DU5" i="11"/>
  <c r="DM5" i="11"/>
  <c r="CV5" i="11"/>
  <c r="CP5" i="11"/>
  <c r="CL5" i="11"/>
  <c r="CG5" i="11"/>
  <c r="DR5" i="11"/>
  <c r="DC5" i="11"/>
  <c r="DL5" i="11"/>
  <c r="CW5" i="11"/>
  <c r="CS5" i="11"/>
  <c r="CO5" i="11"/>
  <c r="CK5" i="11"/>
  <c r="CF5" i="11"/>
  <c r="CC5" i="11"/>
  <c r="DB5" i="11"/>
  <c r="CT5" i="11"/>
  <c r="CN5" i="11"/>
  <c r="CE5" i="11"/>
  <c r="DV5" i="11"/>
  <c r="DN5" i="11"/>
  <c r="DA5" i="11"/>
  <c r="CM5" i="11"/>
  <c r="CD5" i="11"/>
  <c r="DP5" i="11"/>
  <c r="DK5" i="11"/>
  <c r="CR5" i="11"/>
  <c r="CI5" i="11"/>
  <c r="DJ5" i="11"/>
  <c r="CQ5" i="11"/>
  <c r="DZ5" i="11"/>
  <c r="CH5" i="11"/>
  <c r="DM28" i="11"/>
  <c r="CV28" i="11"/>
  <c r="CQ28" i="11"/>
  <c r="CM28" i="11"/>
  <c r="CG28" i="11"/>
  <c r="DV28" i="11"/>
  <c r="DL28" i="11"/>
  <c r="DC28" i="11"/>
  <c r="CT28" i="11"/>
  <c r="CP28" i="11"/>
  <c r="CL28" i="11"/>
  <c r="CW28" i="11"/>
  <c r="CF28" i="11"/>
  <c r="DU28" i="11"/>
  <c r="DK28" i="11"/>
  <c r="CS28" i="11"/>
  <c r="CK28" i="11"/>
  <c r="CE28" i="11"/>
  <c r="DR28" i="11"/>
  <c r="DJ28" i="11"/>
  <c r="CR28" i="11"/>
  <c r="CI28" i="11"/>
  <c r="CD28" i="11"/>
  <c r="DZ28" i="11"/>
  <c r="DB28" i="11"/>
  <c r="CC28" i="11"/>
  <c r="DY28" i="11"/>
  <c r="DA28" i="11"/>
  <c r="CH28" i="11"/>
  <c r="DP28" i="11"/>
  <c r="CO28" i="11"/>
  <c r="DN28" i="11"/>
  <c r="CN28" i="11"/>
  <c r="DY60" i="11"/>
  <c r="DR60" i="11"/>
  <c r="DN60" i="11"/>
  <c r="DJ60" i="11"/>
  <c r="DA60" i="11"/>
  <c r="CR60" i="11"/>
  <c r="CN60" i="11"/>
  <c r="CI60" i="11"/>
  <c r="CH60" i="11"/>
  <c r="CD60" i="11"/>
  <c r="DP60" i="11"/>
  <c r="DM60" i="11"/>
  <c r="CV60" i="11"/>
  <c r="CQ60" i="11"/>
  <c r="CM60" i="11"/>
  <c r="CW60" i="11"/>
  <c r="CG60" i="11"/>
  <c r="DL60" i="11"/>
  <c r="CT60" i="11"/>
  <c r="CL60" i="11"/>
  <c r="CF60" i="11"/>
  <c r="DU60" i="11"/>
  <c r="DK60" i="11"/>
  <c r="CS60" i="11"/>
  <c r="CK60" i="11"/>
  <c r="CE60" i="11"/>
  <c r="DZ60" i="11"/>
  <c r="DB60" i="11"/>
  <c r="CP60" i="11"/>
  <c r="CO60" i="11"/>
  <c r="CC60" i="11"/>
  <c r="DV60" i="11"/>
  <c r="DC60" i="11"/>
  <c r="DP92" i="11"/>
  <c r="DL92" i="11"/>
  <c r="DC92" i="11"/>
  <c r="CT92" i="11"/>
  <c r="CP92" i="11"/>
  <c r="CL92" i="11"/>
  <c r="CW92" i="11"/>
  <c r="CF92" i="11"/>
  <c r="DZ92" i="11"/>
  <c r="DU92" i="11"/>
  <c r="DV92" i="11"/>
  <c r="DK92" i="11"/>
  <c r="DB92" i="11"/>
  <c r="CS92" i="11"/>
  <c r="CO92" i="11"/>
  <c r="CK92" i="11"/>
  <c r="CC92" i="11"/>
  <c r="CE92" i="11"/>
  <c r="DJ92" i="11"/>
  <c r="CR92" i="11"/>
  <c r="CI92" i="11"/>
  <c r="CD92" i="11"/>
  <c r="DR92" i="11"/>
  <c r="CQ92" i="11"/>
  <c r="DF92" i="11"/>
  <c r="DY92" i="11"/>
  <c r="DN92" i="11"/>
  <c r="DA92" i="11"/>
  <c r="CN92" i="11"/>
  <c r="CH92" i="11"/>
  <c r="CV92" i="11"/>
  <c r="CM92" i="11"/>
  <c r="CG92" i="11"/>
  <c r="DM92" i="11"/>
  <c r="DZ133" i="11"/>
  <c r="DV133" i="11"/>
  <c r="DP133" i="11"/>
  <c r="DN133" i="11"/>
  <c r="DJ133" i="11"/>
  <c r="DA133" i="11"/>
  <c r="CQ133" i="11"/>
  <c r="CM133" i="11"/>
  <c r="CH133" i="11"/>
  <c r="CD133" i="11"/>
  <c r="DY133" i="11"/>
  <c r="DU133" i="11"/>
  <c r="DM133" i="11"/>
  <c r="CV133" i="11"/>
  <c r="CP133" i="11"/>
  <c r="CL133" i="11"/>
  <c r="CG133" i="11"/>
  <c r="CC133" i="11"/>
  <c r="DB133" i="11"/>
  <c r="CT133" i="11"/>
  <c r="CN133" i="11"/>
  <c r="CE133" i="11"/>
  <c r="DL133" i="11"/>
  <c r="CS133" i="11"/>
  <c r="CK133" i="11"/>
  <c r="DR133" i="11"/>
  <c r="CR133" i="11"/>
  <c r="DC133" i="11"/>
  <c r="CO133" i="11"/>
  <c r="DK133" i="11"/>
  <c r="CW133" i="11"/>
  <c r="CI133" i="11"/>
  <c r="DX133" i="11"/>
  <c r="CF133" i="11"/>
  <c r="DZ175" i="11"/>
  <c r="DV175" i="11"/>
  <c r="DR175" i="11"/>
  <c r="DL175" i="11"/>
  <c r="DF175" i="11"/>
  <c r="CV175" i="11"/>
  <c r="CR175" i="11"/>
  <c r="CN175" i="11"/>
  <c r="CI175" i="11"/>
  <c r="CE175" i="11"/>
  <c r="DY175" i="11"/>
  <c r="DP175" i="11"/>
  <c r="DK175" i="11"/>
  <c r="DC175" i="11"/>
  <c r="CW175" i="11"/>
  <c r="CQ175" i="11"/>
  <c r="CM175" i="11"/>
  <c r="CH175" i="11"/>
  <c r="CD175" i="11"/>
  <c r="DN175" i="11"/>
  <c r="DJ175" i="11"/>
  <c r="DB175" i="11"/>
  <c r="CT175" i="11"/>
  <c r="CP175" i="11"/>
  <c r="CL175" i="11"/>
  <c r="CG175" i="11"/>
  <c r="CC175" i="11"/>
  <c r="DM175" i="11"/>
  <c r="CO175" i="11"/>
  <c r="CS175" i="11"/>
  <c r="CK175" i="11"/>
  <c r="DU175" i="11"/>
  <c r="DA175" i="11"/>
  <c r="CF175" i="11"/>
  <c r="DY237" i="11"/>
  <c r="DV237" i="11"/>
  <c r="DP237" i="11"/>
  <c r="DK237" i="11"/>
  <c r="DB237" i="11"/>
  <c r="CS237" i="11"/>
  <c r="CQ237" i="11"/>
  <c r="CM237" i="11"/>
  <c r="CH237" i="11"/>
  <c r="CE237" i="11"/>
  <c r="DZ237" i="11"/>
  <c r="DU237" i="11"/>
  <c r="DN237" i="11"/>
  <c r="DJ237" i="11"/>
  <c r="CV237" i="11"/>
  <c r="CP237" i="11"/>
  <c r="CL237" i="11"/>
  <c r="CD237" i="11"/>
  <c r="CC237" i="11"/>
  <c r="DM237" i="11"/>
  <c r="CW237" i="11"/>
  <c r="CO237" i="11"/>
  <c r="CF237" i="11"/>
  <c r="DL237" i="11"/>
  <c r="CT237" i="11"/>
  <c r="CN237" i="11"/>
  <c r="CG237" i="11"/>
  <c r="DA237" i="11"/>
  <c r="DR237" i="11"/>
  <c r="CR237" i="11"/>
  <c r="CK237" i="11"/>
  <c r="CI237" i="11"/>
  <c r="DC237" i="11"/>
  <c r="DB33" i="11"/>
  <c r="DM33" i="11"/>
  <c r="CT33" i="11"/>
  <c r="CR33" i="11"/>
  <c r="CN33" i="11"/>
  <c r="CI33" i="11"/>
  <c r="CF33" i="11"/>
  <c r="DZ33" i="11"/>
  <c r="DV33" i="11"/>
  <c r="DP33" i="11"/>
  <c r="DJ33" i="11"/>
  <c r="DL33" i="11"/>
  <c r="DA33" i="11"/>
  <c r="CQ33" i="11"/>
  <c r="CM33" i="11"/>
  <c r="CC33" i="11"/>
  <c r="DU33" i="11"/>
  <c r="CV33" i="11"/>
  <c r="CL33" i="11"/>
  <c r="CD33" i="11"/>
  <c r="DR33" i="11"/>
  <c r="DN33" i="11"/>
  <c r="CS33" i="11"/>
  <c r="CK33" i="11"/>
  <c r="CE33" i="11"/>
  <c r="CP33" i="11"/>
  <c r="DY33" i="11"/>
  <c r="DK33" i="11"/>
  <c r="CH33" i="11"/>
  <c r="CG33" i="11"/>
  <c r="DC33" i="11"/>
  <c r="CO33" i="11"/>
  <c r="CW33" i="11"/>
  <c r="DY73" i="11"/>
  <c r="DU73" i="11"/>
  <c r="DM73" i="11"/>
  <c r="DA73" i="11"/>
  <c r="DN73" i="11"/>
  <c r="CP73" i="11"/>
  <c r="CL73" i="11"/>
  <c r="CH73" i="11"/>
  <c r="CE73" i="11"/>
  <c r="DR73" i="11"/>
  <c r="DC73" i="11"/>
  <c r="CW73" i="11"/>
  <c r="CV73" i="11"/>
  <c r="CS73" i="11"/>
  <c r="CO73" i="11"/>
  <c r="CK73" i="11"/>
  <c r="CG73" i="11"/>
  <c r="DB73" i="11"/>
  <c r="DL73" i="11"/>
  <c r="CN73" i="11"/>
  <c r="CF73" i="11"/>
  <c r="DP73" i="11"/>
  <c r="CT73" i="11"/>
  <c r="CR73" i="11"/>
  <c r="CI73" i="11"/>
  <c r="CD73" i="11"/>
  <c r="DZ73" i="11"/>
  <c r="DK73" i="11"/>
  <c r="DV73" i="11"/>
  <c r="DJ73" i="11"/>
  <c r="CC73" i="11"/>
  <c r="CM73" i="11"/>
  <c r="DD73" i="11"/>
  <c r="CQ73" i="11"/>
  <c r="DZ107" i="11"/>
  <c r="DV107" i="11"/>
  <c r="DR107" i="11"/>
  <c r="DL107" i="11"/>
  <c r="CV107" i="11"/>
  <c r="CR107" i="11"/>
  <c r="CN107" i="11"/>
  <c r="CI107" i="11"/>
  <c r="CE107" i="11"/>
  <c r="DM107" i="11"/>
  <c r="DC107" i="11"/>
  <c r="CT107" i="11"/>
  <c r="CO107" i="11"/>
  <c r="CH107" i="11"/>
  <c r="CC107" i="11"/>
  <c r="DY107" i="11"/>
  <c r="DU107" i="11"/>
  <c r="DK107" i="11"/>
  <c r="DB107" i="11"/>
  <c r="CS107" i="11"/>
  <c r="CM107" i="11"/>
  <c r="CG107" i="11"/>
  <c r="DP107" i="11"/>
  <c r="DJ107" i="11"/>
  <c r="DA107" i="11"/>
  <c r="CQ107" i="11"/>
  <c r="CL107" i="11"/>
  <c r="CF107" i="11"/>
  <c r="DN107" i="11"/>
  <c r="CK107" i="11"/>
  <c r="CP107" i="11"/>
  <c r="DD107" i="11"/>
  <c r="CD107" i="11"/>
  <c r="CW107" i="11"/>
  <c r="DR150" i="11"/>
  <c r="DL150" i="11"/>
  <c r="DC150" i="11"/>
  <c r="CT150" i="11"/>
  <c r="CQ150" i="11"/>
  <c r="CM150" i="11"/>
  <c r="CH150" i="11"/>
  <c r="CD150" i="11"/>
  <c r="DY150" i="11"/>
  <c r="DU150" i="11"/>
  <c r="DK150" i="11"/>
  <c r="DD150" i="11"/>
  <c r="CR150" i="11"/>
  <c r="CL150" i="11"/>
  <c r="CF150" i="11"/>
  <c r="DP150" i="11"/>
  <c r="DJ150" i="11"/>
  <c r="CW150" i="11"/>
  <c r="CP150" i="11"/>
  <c r="CK150" i="11"/>
  <c r="CE150" i="11"/>
  <c r="DN150" i="11"/>
  <c r="DF150" i="11"/>
  <c r="DA150" i="11"/>
  <c r="CO150" i="11"/>
  <c r="CI150" i="11"/>
  <c r="CV150" i="11"/>
  <c r="DM150" i="11"/>
  <c r="CG150" i="11"/>
  <c r="DB150" i="11"/>
  <c r="CC150" i="11"/>
  <c r="DZ150" i="11"/>
  <c r="CS150" i="11"/>
  <c r="DV150" i="11"/>
  <c r="CN150" i="11"/>
  <c r="DZ198" i="11"/>
  <c r="DM198" i="11"/>
  <c r="DF198" i="11"/>
  <c r="CW198" i="11"/>
  <c r="CR198" i="11"/>
  <c r="CN198" i="11"/>
  <c r="CI198" i="11"/>
  <c r="CE198" i="11"/>
  <c r="DR198" i="11"/>
  <c r="DL198" i="11"/>
  <c r="DC198" i="11"/>
  <c r="CT198" i="11"/>
  <c r="CQ198" i="11"/>
  <c r="CM198" i="11"/>
  <c r="CH198" i="11"/>
  <c r="CD198" i="11"/>
  <c r="DY198" i="11"/>
  <c r="DV198" i="11"/>
  <c r="DP198" i="11"/>
  <c r="DK198" i="11"/>
  <c r="DB198" i="11"/>
  <c r="CS198" i="11"/>
  <c r="CP198" i="11"/>
  <c r="CL198" i="11"/>
  <c r="CG198" i="11"/>
  <c r="CC198" i="11"/>
  <c r="DJ198" i="11"/>
  <c r="CK198" i="11"/>
  <c r="CF198" i="11"/>
  <c r="DU198" i="11"/>
  <c r="DA198" i="11"/>
  <c r="CV198" i="11"/>
  <c r="DN198" i="11"/>
  <c r="CO198" i="11"/>
  <c r="DP21" i="11"/>
  <c r="DN21" i="11"/>
  <c r="DJ21" i="11"/>
  <c r="CT21" i="11"/>
  <c r="CR21" i="11"/>
  <c r="CN21" i="11"/>
  <c r="CI21" i="11"/>
  <c r="CE21" i="11"/>
  <c r="DY21" i="11"/>
  <c r="DR21" i="11"/>
  <c r="DM21" i="11"/>
  <c r="CS21" i="11"/>
  <c r="CM21" i="11"/>
  <c r="CG21" i="11"/>
  <c r="DL21" i="11"/>
  <c r="CW21" i="11"/>
  <c r="CQ21" i="11"/>
  <c r="CL21" i="11"/>
  <c r="CF21" i="11"/>
  <c r="DV21" i="11"/>
  <c r="DC21" i="11"/>
  <c r="DK21" i="11"/>
  <c r="DA21" i="11"/>
  <c r="CP21" i="11"/>
  <c r="CK21" i="11"/>
  <c r="CD21" i="11"/>
  <c r="DZ21" i="11"/>
  <c r="DU21" i="11"/>
  <c r="DB21" i="11"/>
  <c r="CV21" i="11"/>
  <c r="CO21" i="11"/>
  <c r="CH21" i="11"/>
  <c r="CC21" i="11"/>
  <c r="DR53" i="11"/>
  <c r="DB53" i="11"/>
  <c r="DK53" i="11"/>
  <c r="CW53" i="11"/>
  <c r="CS53" i="11"/>
  <c r="CO53" i="11"/>
  <c r="CK53" i="11"/>
  <c r="CF53" i="11"/>
  <c r="DP53" i="11"/>
  <c r="DN53" i="11"/>
  <c r="DJ53" i="11"/>
  <c r="CT53" i="11"/>
  <c r="CR53" i="11"/>
  <c r="CN53" i="11"/>
  <c r="CI53" i="11"/>
  <c r="CE53" i="11"/>
  <c r="DV53" i="11"/>
  <c r="DM53" i="11"/>
  <c r="DA53" i="11"/>
  <c r="CM53" i="11"/>
  <c r="CD53" i="11"/>
  <c r="DU53" i="11"/>
  <c r="DL53" i="11"/>
  <c r="CV53" i="11"/>
  <c r="CL53" i="11"/>
  <c r="CC53" i="11"/>
  <c r="DZ53" i="11"/>
  <c r="CH53" i="11"/>
  <c r="CQ53" i="11"/>
  <c r="CP53" i="11"/>
  <c r="DY53" i="11"/>
  <c r="CG53" i="11"/>
  <c r="DC53" i="11"/>
  <c r="DR85" i="11"/>
  <c r="DB85" i="11"/>
  <c r="DK85" i="11"/>
  <c r="CT85" i="11"/>
  <c r="CR85" i="11"/>
  <c r="CN85" i="11"/>
  <c r="CI85" i="11"/>
  <c r="CE85" i="11"/>
  <c r="DZ85" i="11"/>
  <c r="DV85" i="11"/>
  <c r="DP85" i="11"/>
  <c r="DN85" i="11"/>
  <c r="DJ85" i="11"/>
  <c r="DA85" i="11"/>
  <c r="CQ85" i="11"/>
  <c r="CM85" i="11"/>
  <c r="CH85" i="11"/>
  <c r="CD85" i="11"/>
  <c r="DU85" i="11"/>
  <c r="DM85" i="11"/>
  <c r="CV85" i="11"/>
  <c r="CL85" i="11"/>
  <c r="CC85" i="11"/>
  <c r="DY85" i="11"/>
  <c r="CP85" i="11"/>
  <c r="CG85" i="11"/>
  <c r="DC85" i="11"/>
  <c r="CO85" i="11"/>
  <c r="DL85" i="11"/>
  <c r="CK85" i="11"/>
  <c r="CS85" i="11"/>
  <c r="CF85" i="11"/>
  <c r="CW85" i="11"/>
  <c r="DY123" i="11"/>
  <c r="DN123" i="11"/>
  <c r="DJ123" i="11"/>
  <c r="DB123" i="11"/>
  <c r="CT123" i="11"/>
  <c r="CP123" i="11"/>
  <c r="CL123" i="11"/>
  <c r="CG123" i="11"/>
  <c r="CC123" i="11"/>
  <c r="DU123" i="11"/>
  <c r="DM123" i="11"/>
  <c r="DA123" i="11"/>
  <c r="CS123" i="11"/>
  <c r="CO123" i="11"/>
  <c r="CK123" i="11"/>
  <c r="CF123" i="11"/>
  <c r="DZ123" i="11"/>
  <c r="DV123" i="11"/>
  <c r="DR123" i="11"/>
  <c r="DL123" i="11"/>
  <c r="CV123" i="11"/>
  <c r="CR123" i="11"/>
  <c r="CN123" i="11"/>
  <c r="CI123" i="11"/>
  <c r="CE123" i="11"/>
  <c r="CW123" i="11"/>
  <c r="CD123" i="11"/>
  <c r="DC123" i="11"/>
  <c r="CH123" i="11"/>
  <c r="DP123" i="11"/>
  <c r="CQ123" i="11"/>
  <c r="DK123" i="11"/>
  <c r="CM123" i="11"/>
  <c r="DR166" i="11"/>
  <c r="DL166" i="11"/>
  <c r="DC166" i="11"/>
  <c r="CT166" i="11"/>
  <c r="CQ166" i="11"/>
  <c r="CM166" i="11"/>
  <c r="CH166" i="11"/>
  <c r="CD166" i="11"/>
  <c r="DN166" i="11"/>
  <c r="DA166" i="11"/>
  <c r="CO166" i="11"/>
  <c r="CI166" i="11"/>
  <c r="CC166" i="11"/>
  <c r="DY166" i="11"/>
  <c r="DV166" i="11"/>
  <c r="DM166" i="11"/>
  <c r="DB166" i="11"/>
  <c r="CS166" i="11"/>
  <c r="CN166" i="11"/>
  <c r="CG166" i="11"/>
  <c r="CV166" i="11"/>
  <c r="DZ166" i="11"/>
  <c r="DU166" i="11"/>
  <c r="DK166" i="11"/>
  <c r="CR166" i="11"/>
  <c r="CL166" i="11"/>
  <c r="CF166" i="11"/>
  <c r="CP166" i="11"/>
  <c r="DP166" i="11"/>
  <c r="CK166" i="11"/>
  <c r="DJ166" i="11"/>
  <c r="CE166" i="11"/>
  <c r="CW166" i="11"/>
  <c r="DU222" i="11"/>
  <c r="DM222" i="11"/>
  <c r="CT222" i="11"/>
  <c r="CR222" i="11"/>
  <c r="CN222" i="11"/>
  <c r="CI222" i="11"/>
  <c r="CF222" i="11"/>
  <c r="DR222" i="11"/>
  <c r="DL222" i="11"/>
  <c r="DC222" i="11"/>
  <c r="CS222" i="11"/>
  <c r="CQ222" i="11"/>
  <c r="CM222" i="11"/>
  <c r="CH222" i="11"/>
  <c r="CE222" i="11"/>
  <c r="DZ222" i="11"/>
  <c r="DV222" i="11"/>
  <c r="DP222" i="11"/>
  <c r="DK222" i="11"/>
  <c r="DB222" i="11"/>
  <c r="CP222" i="11"/>
  <c r="CL222" i="11"/>
  <c r="CV222" i="11"/>
  <c r="CD222" i="11"/>
  <c r="DY222" i="11"/>
  <c r="CW222" i="11"/>
  <c r="CG222" i="11"/>
  <c r="DA222" i="11"/>
  <c r="CC222" i="11"/>
  <c r="DN222" i="11"/>
  <c r="CO222" i="11"/>
  <c r="DJ222" i="11"/>
  <c r="CK222" i="11"/>
  <c r="DY24" i="11"/>
  <c r="DN24" i="11"/>
  <c r="DJ24" i="11"/>
  <c r="DB24" i="11"/>
  <c r="CS24" i="11"/>
  <c r="CO24" i="11"/>
  <c r="CK24" i="11"/>
  <c r="CG24" i="11"/>
  <c r="CT24" i="11"/>
  <c r="DV24" i="11"/>
  <c r="DM24" i="11"/>
  <c r="DA24" i="11"/>
  <c r="CR24" i="11"/>
  <c r="CN24" i="11"/>
  <c r="CI24" i="11"/>
  <c r="CF24" i="11"/>
  <c r="CQ24" i="11"/>
  <c r="CC24" i="11"/>
  <c r="DZ24" i="11"/>
  <c r="DP24" i="11"/>
  <c r="DC24" i="11"/>
  <c r="CP24" i="11"/>
  <c r="CH24" i="11"/>
  <c r="DR24" i="11"/>
  <c r="CW24" i="11"/>
  <c r="CD24" i="11"/>
  <c r="DL24" i="11"/>
  <c r="CM24" i="11"/>
  <c r="CL24" i="11"/>
  <c r="DU24" i="11"/>
  <c r="CE24" i="11"/>
  <c r="DK24" i="11"/>
  <c r="CV24" i="11"/>
  <c r="DU56" i="11"/>
  <c r="DV56" i="11"/>
  <c r="DL56" i="11"/>
  <c r="DF56" i="11"/>
  <c r="CV56" i="11"/>
  <c r="CQ56" i="11"/>
  <c r="CM56" i="11"/>
  <c r="CC56" i="11"/>
  <c r="CE56" i="11"/>
  <c r="DZ56" i="11"/>
  <c r="DK56" i="11"/>
  <c r="DC56" i="11"/>
  <c r="CW56" i="11"/>
  <c r="CP56" i="11"/>
  <c r="CL56" i="11"/>
  <c r="CH56" i="11"/>
  <c r="CD56" i="11"/>
  <c r="DY56" i="11"/>
  <c r="DN56" i="11"/>
  <c r="DB56" i="11"/>
  <c r="CO56" i="11"/>
  <c r="CG56" i="11"/>
  <c r="DM56" i="11"/>
  <c r="DA56" i="11"/>
  <c r="CN56" i="11"/>
  <c r="CF56" i="11"/>
  <c r="DR56" i="11"/>
  <c r="DJ56" i="11"/>
  <c r="CS56" i="11"/>
  <c r="CK56" i="11"/>
  <c r="CT56" i="11"/>
  <c r="CR56" i="11"/>
  <c r="CI56" i="11"/>
  <c r="DP56" i="11"/>
  <c r="DZ88" i="11"/>
  <c r="DV88" i="11"/>
  <c r="DK88" i="11"/>
  <c r="DC88" i="11"/>
  <c r="CW88" i="11"/>
  <c r="CP88" i="11"/>
  <c r="CL88" i="11"/>
  <c r="CH88" i="11"/>
  <c r="CD88" i="11"/>
  <c r="DY88" i="11"/>
  <c r="DR88" i="11"/>
  <c r="DN88" i="11"/>
  <c r="DJ88" i="11"/>
  <c r="DB88" i="11"/>
  <c r="CS88" i="11"/>
  <c r="CO88" i="11"/>
  <c r="CK88" i="11"/>
  <c r="CG88" i="11"/>
  <c r="DP88" i="11"/>
  <c r="CR88" i="11"/>
  <c r="CI88" i="11"/>
  <c r="CQ88" i="11"/>
  <c r="CC88" i="11"/>
  <c r="DL88" i="11"/>
  <c r="CM88" i="11"/>
  <c r="DA88" i="11"/>
  <c r="CF88" i="11"/>
  <c r="CT88" i="11"/>
  <c r="CV88" i="11"/>
  <c r="CN88" i="11"/>
  <c r="CE88" i="11"/>
  <c r="DU88" i="11"/>
  <c r="DM88" i="11"/>
  <c r="DZ127" i="11"/>
  <c r="DV127" i="11"/>
  <c r="DP127" i="11"/>
  <c r="DK127" i="11"/>
  <c r="DC127" i="11"/>
  <c r="CV127" i="11"/>
  <c r="CR127" i="11"/>
  <c r="CN127" i="11"/>
  <c r="CI127" i="11"/>
  <c r="CE127" i="11"/>
  <c r="DY127" i="11"/>
  <c r="DN127" i="11"/>
  <c r="DJ127" i="11"/>
  <c r="DB127" i="11"/>
  <c r="CW127" i="11"/>
  <c r="CQ127" i="11"/>
  <c r="CM127" i="11"/>
  <c r="CH127" i="11"/>
  <c r="CD127" i="11"/>
  <c r="DM127" i="11"/>
  <c r="DU127" i="11"/>
  <c r="CT127" i="11"/>
  <c r="CP127" i="11"/>
  <c r="CL127" i="11"/>
  <c r="CG127" i="11"/>
  <c r="CC127" i="11"/>
  <c r="DA127" i="11"/>
  <c r="CF127" i="11"/>
  <c r="CK127" i="11"/>
  <c r="DR127" i="11"/>
  <c r="CS127" i="11"/>
  <c r="DL127" i="11"/>
  <c r="CO127" i="11"/>
  <c r="DR170" i="11"/>
  <c r="DM170" i="11"/>
  <c r="CW170" i="11"/>
  <c r="CR170" i="11"/>
  <c r="CN170" i="11"/>
  <c r="CI170" i="11"/>
  <c r="CF170" i="11"/>
  <c r="DY170" i="11"/>
  <c r="DV170" i="11"/>
  <c r="DJ170" i="11"/>
  <c r="CT170" i="11"/>
  <c r="CP170" i="11"/>
  <c r="CK170" i="11"/>
  <c r="CE170" i="11"/>
  <c r="DU170" i="11"/>
  <c r="DN170" i="11"/>
  <c r="DC170" i="11"/>
  <c r="CV170" i="11"/>
  <c r="CO170" i="11"/>
  <c r="DA170" i="11"/>
  <c r="CD170" i="11"/>
  <c r="DZ170" i="11"/>
  <c r="DL170" i="11"/>
  <c r="DB170" i="11"/>
  <c r="CS170" i="11"/>
  <c r="CM170" i="11"/>
  <c r="CH170" i="11"/>
  <c r="CC170" i="11"/>
  <c r="DK170" i="11"/>
  <c r="CG170" i="11"/>
  <c r="DD170" i="11"/>
  <c r="CQ170" i="11"/>
  <c r="DP170" i="11"/>
  <c r="CL170" i="11"/>
  <c r="DY229" i="11"/>
  <c r="DV229" i="11"/>
  <c r="DP229" i="11"/>
  <c r="DN229" i="11"/>
  <c r="DJ229" i="11"/>
  <c r="CS229" i="11"/>
  <c r="CQ229" i="11"/>
  <c r="CM229" i="11"/>
  <c r="CH229" i="11"/>
  <c r="CE229" i="11"/>
  <c r="DZ229" i="11"/>
  <c r="DU229" i="11"/>
  <c r="DM229" i="11"/>
  <c r="DA229" i="11"/>
  <c r="CP229" i="11"/>
  <c r="CL229" i="11"/>
  <c r="CD229" i="11"/>
  <c r="DL229" i="11"/>
  <c r="CV229" i="11"/>
  <c r="CK229" i="11"/>
  <c r="CC229" i="11"/>
  <c r="DR229" i="11"/>
  <c r="DK229" i="11"/>
  <c r="CR229" i="11"/>
  <c r="CI229" i="11"/>
  <c r="DC229" i="11"/>
  <c r="CO229" i="11"/>
  <c r="DB229" i="11"/>
  <c r="CN229" i="11"/>
  <c r="CW229" i="11"/>
  <c r="CG229" i="11"/>
  <c r="CF229" i="11"/>
  <c r="CT229" i="11"/>
  <c r="DY18" i="11"/>
  <c r="DV18" i="11"/>
  <c r="DM18" i="11"/>
  <c r="DJ18" i="11"/>
  <c r="CS18" i="11"/>
  <c r="CO18" i="11"/>
  <c r="CK18" i="11"/>
  <c r="CG18" i="11"/>
  <c r="CC18" i="11"/>
  <c r="DL18" i="11"/>
  <c r="DC18" i="11"/>
  <c r="CW18" i="11"/>
  <c r="CR18" i="11"/>
  <c r="CN18" i="11"/>
  <c r="CI18" i="11"/>
  <c r="CF18" i="11"/>
  <c r="DU18" i="11"/>
  <c r="DR18" i="11"/>
  <c r="DK18" i="11"/>
  <c r="DB18" i="11"/>
  <c r="CT18" i="11"/>
  <c r="CQ18" i="11"/>
  <c r="CM18" i="11"/>
  <c r="DA18" i="11"/>
  <c r="CE18" i="11"/>
  <c r="DZ18" i="11"/>
  <c r="DD18" i="11"/>
  <c r="CH18" i="11"/>
  <c r="CV18" i="11"/>
  <c r="CD18" i="11"/>
  <c r="DN18" i="11"/>
  <c r="CP18" i="11"/>
  <c r="CL18" i="11"/>
  <c r="DP18" i="11"/>
  <c r="DU34" i="11"/>
  <c r="DR34" i="11"/>
  <c r="DK34" i="11"/>
  <c r="DB34" i="11"/>
  <c r="CT34" i="11"/>
  <c r="CQ34" i="11"/>
  <c r="CM34" i="11"/>
  <c r="CH34" i="11"/>
  <c r="CD34" i="11"/>
  <c r="DZ34" i="11"/>
  <c r="DN34" i="11"/>
  <c r="DP34" i="11"/>
  <c r="CV34" i="11"/>
  <c r="CP34" i="11"/>
  <c r="CL34" i="11"/>
  <c r="CG34" i="11"/>
  <c r="CC34" i="11"/>
  <c r="DY34" i="11"/>
  <c r="DV34" i="11"/>
  <c r="DM34" i="11"/>
  <c r="DJ34" i="11"/>
  <c r="CS34" i="11"/>
  <c r="CO34" i="11"/>
  <c r="CK34" i="11"/>
  <c r="CF34" i="11"/>
  <c r="DA34" i="11"/>
  <c r="DC34" i="11"/>
  <c r="CI34" i="11"/>
  <c r="CW34" i="11"/>
  <c r="CE34" i="11"/>
  <c r="CR34" i="11"/>
  <c r="CN34" i="11"/>
  <c r="DL34" i="11"/>
  <c r="DM50" i="11"/>
  <c r="DC50" i="11"/>
  <c r="CW50" i="11"/>
  <c r="CR50" i="11"/>
  <c r="CN50" i="11"/>
  <c r="CI50" i="11"/>
  <c r="CE50" i="11"/>
  <c r="DU50" i="11"/>
  <c r="DR50" i="11"/>
  <c r="DL50" i="11"/>
  <c r="DB50" i="11"/>
  <c r="CT50" i="11"/>
  <c r="CQ50" i="11"/>
  <c r="CM50" i="11"/>
  <c r="CH50" i="11"/>
  <c r="CD50" i="11"/>
  <c r="DV50" i="11"/>
  <c r="CS50" i="11"/>
  <c r="CK50" i="11"/>
  <c r="CC50" i="11"/>
  <c r="DZ50" i="11"/>
  <c r="DP50" i="11"/>
  <c r="CP50" i="11"/>
  <c r="CG50" i="11"/>
  <c r="DY50" i="11"/>
  <c r="DN50" i="11"/>
  <c r="DJ50" i="11"/>
  <c r="CO50" i="11"/>
  <c r="CF50" i="11"/>
  <c r="CV50" i="11"/>
  <c r="CL50" i="11"/>
  <c r="DA50" i="11"/>
  <c r="DK50" i="11"/>
  <c r="DM66" i="11"/>
  <c r="CW66" i="11"/>
  <c r="CR66" i="11"/>
  <c r="CN66" i="11"/>
  <c r="CI66" i="11"/>
  <c r="CE66" i="11"/>
  <c r="DU66" i="11"/>
  <c r="DR66" i="11"/>
  <c r="DL66" i="11"/>
  <c r="DC66" i="11"/>
  <c r="CT66" i="11"/>
  <c r="CQ66" i="11"/>
  <c r="CM66" i="11"/>
  <c r="CH66" i="11"/>
  <c r="CD66" i="11"/>
  <c r="DV66" i="11"/>
  <c r="DJ66" i="11"/>
  <c r="CS66" i="11"/>
  <c r="CK66" i="11"/>
  <c r="DA66" i="11"/>
  <c r="DZ66" i="11"/>
  <c r="DP66" i="11"/>
  <c r="DB66" i="11"/>
  <c r="CP66" i="11"/>
  <c r="CG66" i="11"/>
  <c r="DY66" i="11"/>
  <c r="DN66" i="11"/>
  <c r="CO66" i="11"/>
  <c r="CF66" i="11"/>
  <c r="DK66" i="11"/>
  <c r="CV66" i="11"/>
  <c r="CL66" i="11"/>
  <c r="CC66" i="11"/>
  <c r="DY82" i="11"/>
  <c r="DN82" i="11"/>
  <c r="DJ82" i="11"/>
  <c r="CS82" i="11"/>
  <c r="CO82" i="11"/>
  <c r="CK82" i="11"/>
  <c r="CG82" i="11"/>
  <c r="CC82" i="11"/>
  <c r="DV82" i="11"/>
  <c r="DM82" i="11"/>
  <c r="DF82" i="11"/>
  <c r="CW82" i="11"/>
  <c r="CR82" i="11"/>
  <c r="CN82" i="11"/>
  <c r="CI82" i="11"/>
  <c r="CF82" i="11"/>
  <c r="DU82" i="11"/>
  <c r="DK82" i="11"/>
  <c r="CV82" i="11"/>
  <c r="CL82" i="11"/>
  <c r="CD82" i="11"/>
  <c r="DR82" i="11"/>
  <c r="DC82" i="11"/>
  <c r="CQ82" i="11"/>
  <c r="DA82" i="11"/>
  <c r="DZ82" i="11"/>
  <c r="DP82" i="11"/>
  <c r="DB82" i="11"/>
  <c r="CP82" i="11"/>
  <c r="CH82" i="11"/>
  <c r="CE82" i="11"/>
  <c r="DL82" i="11"/>
  <c r="CT82" i="11"/>
  <c r="CM82" i="11"/>
  <c r="DY98" i="11"/>
  <c r="DN98" i="11"/>
  <c r="DJ98" i="11"/>
  <c r="CS98" i="11"/>
  <c r="CO98" i="11"/>
  <c r="CK98" i="11"/>
  <c r="CF98" i="11"/>
  <c r="DA98" i="11"/>
  <c r="DV98" i="11"/>
  <c r="DM98" i="11"/>
  <c r="CW98" i="11"/>
  <c r="CR98" i="11"/>
  <c r="CN98" i="11"/>
  <c r="CI98" i="11"/>
  <c r="CE98" i="11"/>
  <c r="DU98" i="11"/>
  <c r="DK98" i="11"/>
  <c r="CV98" i="11"/>
  <c r="CL98" i="11"/>
  <c r="CC98" i="11"/>
  <c r="DR98" i="11"/>
  <c r="DC98" i="11"/>
  <c r="CQ98" i="11"/>
  <c r="CH98" i="11"/>
  <c r="DZ98" i="11"/>
  <c r="DP98" i="11"/>
  <c r="DB98" i="11"/>
  <c r="CP98" i="11"/>
  <c r="CG98" i="11"/>
  <c r="CM98" i="11"/>
  <c r="CD98" i="11"/>
  <c r="DL98" i="11"/>
  <c r="CT98" i="11"/>
  <c r="DZ119" i="11"/>
  <c r="DV119" i="11"/>
  <c r="DN119" i="11"/>
  <c r="DJ119" i="11"/>
  <c r="DC119" i="11"/>
  <c r="CV119" i="11"/>
  <c r="CG119" i="11"/>
  <c r="CC119" i="11"/>
  <c r="CS119" i="11"/>
  <c r="CL119" i="11"/>
  <c r="DM119" i="11"/>
  <c r="DR119" i="11"/>
  <c r="DB119" i="11"/>
  <c r="CW119" i="11"/>
  <c r="CF119" i="11"/>
  <c r="CR119" i="11"/>
  <c r="CO119" i="11"/>
  <c r="CQ119" i="11"/>
  <c r="DY119" i="11"/>
  <c r="DL119" i="11"/>
  <c r="DP119" i="11"/>
  <c r="CT119" i="11"/>
  <c r="CE119" i="11"/>
  <c r="CN119" i="11"/>
  <c r="CK119" i="11"/>
  <c r="CM119" i="11"/>
  <c r="DU119" i="11"/>
  <c r="CH119" i="11"/>
  <c r="CP119" i="11"/>
  <c r="DK119" i="11"/>
  <c r="CD119" i="11"/>
  <c r="DF119" i="11"/>
  <c r="CI119" i="11"/>
  <c r="DA119" i="11"/>
  <c r="DZ141" i="11"/>
  <c r="DV141" i="11"/>
  <c r="DP141" i="11"/>
  <c r="DK141" i="11"/>
  <c r="DB141" i="11"/>
  <c r="DA141" i="11"/>
  <c r="CQ141" i="11"/>
  <c r="CM141" i="11"/>
  <c r="CF141" i="11"/>
  <c r="DY141" i="11"/>
  <c r="DU141" i="11"/>
  <c r="DN141" i="11"/>
  <c r="DJ141" i="11"/>
  <c r="CV141" i="11"/>
  <c r="CP141" i="11"/>
  <c r="CL141" i="11"/>
  <c r="CH141" i="11"/>
  <c r="DR141" i="11"/>
  <c r="DC141" i="11"/>
  <c r="CR141" i="11"/>
  <c r="CI141" i="11"/>
  <c r="CC141" i="11"/>
  <c r="DM141" i="11"/>
  <c r="CW141" i="11"/>
  <c r="CO141" i="11"/>
  <c r="CD141" i="11"/>
  <c r="CT141" i="11"/>
  <c r="CG141" i="11"/>
  <c r="CS141" i="11"/>
  <c r="CE141" i="11"/>
  <c r="DL141" i="11"/>
  <c r="CN141" i="11"/>
  <c r="CK141" i="11"/>
  <c r="DY162" i="11"/>
  <c r="DN162" i="11"/>
  <c r="DJ162" i="11"/>
  <c r="CS162" i="11"/>
  <c r="CO162" i="11"/>
  <c r="CK162" i="11"/>
  <c r="CF162" i="11"/>
  <c r="DA162" i="11"/>
  <c r="DZ162" i="11"/>
  <c r="DV162" i="11"/>
  <c r="DL162" i="11"/>
  <c r="DB162" i="11"/>
  <c r="CR162" i="11"/>
  <c r="CM162" i="11"/>
  <c r="CG162" i="11"/>
  <c r="DR162" i="11"/>
  <c r="DK162" i="11"/>
  <c r="CW162" i="11"/>
  <c r="CQ162" i="11"/>
  <c r="CL162" i="11"/>
  <c r="CE162" i="11"/>
  <c r="DP162" i="11"/>
  <c r="CT162" i="11"/>
  <c r="CP162" i="11"/>
  <c r="CI162" i="11"/>
  <c r="CD162" i="11"/>
  <c r="DC162" i="11"/>
  <c r="CC162" i="11"/>
  <c r="CV162" i="11"/>
  <c r="DU162" i="11"/>
  <c r="CN162" i="11"/>
  <c r="DM162" i="11"/>
  <c r="CH162" i="11"/>
  <c r="DC185" i="11"/>
  <c r="CW185" i="11"/>
  <c r="DJ185" i="11"/>
  <c r="CR185" i="11"/>
  <c r="CN185" i="11"/>
  <c r="CI185" i="11"/>
  <c r="CG185" i="11"/>
  <c r="DR185" i="11"/>
  <c r="DB185" i="11"/>
  <c r="CT185" i="11"/>
  <c r="DA185" i="11"/>
  <c r="CQ185" i="11"/>
  <c r="CM185" i="11"/>
  <c r="CF185" i="11"/>
  <c r="DY185" i="11"/>
  <c r="DN185" i="11"/>
  <c r="CO185" i="11"/>
  <c r="CH185" i="11"/>
  <c r="DV185" i="11"/>
  <c r="DD185" i="11"/>
  <c r="CV185" i="11"/>
  <c r="CL185" i="11"/>
  <c r="CC185" i="11"/>
  <c r="DL185" i="11"/>
  <c r="CK185" i="11"/>
  <c r="DZ185" i="11"/>
  <c r="CS185" i="11"/>
  <c r="DM185" i="11"/>
  <c r="DK185" i="11"/>
  <c r="CP185" i="11"/>
  <c r="DU185" i="11"/>
  <c r="CD185" i="11"/>
  <c r="CE185" i="11"/>
  <c r="DP185" i="11"/>
  <c r="DC217" i="11"/>
  <c r="DJ217" i="11"/>
  <c r="DL217" i="11"/>
  <c r="DK217" i="11"/>
  <c r="CO217" i="11"/>
  <c r="CK217" i="11"/>
  <c r="CF217" i="11"/>
  <c r="DR217" i="11"/>
  <c r="DB217" i="11"/>
  <c r="CW217" i="11"/>
  <c r="DA217" i="11"/>
  <c r="CR217" i="11"/>
  <c r="CN217" i="11"/>
  <c r="CI217" i="11"/>
  <c r="CD217" i="11"/>
  <c r="DV217" i="11"/>
  <c r="CV217" i="11"/>
  <c r="CM217" i="11"/>
  <c r="CC217" i="11"/>
  <c r="DU217" i="11"/>
  <c r="DN217" i="11"/>
  <c r="DM217" i="11"/>
  <c r="CL217" i="11"/>
  <c r="CE217" i="11"/>
  <c r="DZ217" i="11"/>
  <c r="CT217" i="11"/>
  <c r="CH217" i="11"/>
  <c r="DY217" i="11"/>
  <c r="CS217" i="11"/>
  <c r="CG217" i="11"/>
  <c r="DP217" i="11"/>
  <c r="CQ217" i="11"/>
  <c r="CP217" i="11"/>
  <c r="DY7" i="11"/>
  <c r="DU7" i="11"/>
  <c r="DL7" i="11"/>
  <c r="DA7" i="11"/>
  <c r="CT7" i="11"/>
  <c r="CF7" i="11"/>
  <c r="CS7" i="11"/>
  <c r="CL7" i="11"/>
  <c r="CI7" i="11"/>
  <c r="DN7" i="11"/>
  <c r="CV7" i="11"/>
  <c r="CH7" i="11"/>
  <c r="CC7" i="11"/>
  <c r="CQ7" i="11"/>
  <c r="DM7" i="11"/>
  <c r="DC7" i="11"/>
  <c r="DP7" i="11"/>
  <c r="CG7" i="11"/>
  <c r="CO7" i="11"/>
  <c r="CM7" i="11"/>
  <c r="DZ7" i="11"/>
  <c r="DV7" i="11"/>
  <c r="DK7" i="11"/>
  <c r="DB7" i="11"/>
  <c r="CW7" i="11"/>
  <c r="CE7" i="11"/>
  <c r="CK7" i="11"/>
  <c r="CR7" i="11"/>
  <c r="DJ7" i="11"/>
  <c r="DR7" i="11"/>
  <c r="CD7" i="11"/>
  <c r="CP7" i="11"/>
  <c r="CN7" i="11"/>
  <c r="DZ23" i="11"/>
  <c r="DN23" i="11"/>
  <c r="DJ23" i="11"/>
  <c r="DC23" i="11"/>
  <c r="CW23" i="11"/>
  <c r="CG23" i="11"/>
  <c r="CC23" i="11"/>
  <c r="CM23" i="11"/>
  <c r="CS23" i="11"/>
  <c r="DM23" i="11"/>
  <c r="DR23" i="11"/>
  <c r="CV23" i="11"/>
  <c r="CF23" i="11"/>
  <c r="CL23" i="11"/>
  <c r="CI23" i="11"/>
  <c r="DV23" i="11"/>
  <c r="DL23" i="11"/>
  <c r="DF23" i="11"/>
  <c r="CT23" i="11"/>
  <c r="CE23" i="11"/>
  <c r="CQ23" i="11"/>
  <c r="CK23" i="11"/>
  <c r="DU23" i="11"/>
  <c r="DK23" i="11"/>
  <c r="DB23" i="11"/>
  <c r="DP23" i="11"/>
  <c r="CD23" i="11"/>
  <c r="CR23" i="11"/>
  <c r="CO23" i="11"/>
  <c r="DA23" i="11"/>
  <c r="DY23" i="11"/>
  <c r="CH23" i="11"/>
  <c r="CN23" i="11"/>
  <c r="CP23" i="11"/>
  <c r="DV39" i="11"/>
  <c r="DM39" i="11"/>
  <c r="DR39" i="11"/>
  <c r="CW39" i="11"/>
  <c r="CF39" i="11"/>
  <c r="CQ39" i="11"/>
  <c r="CI39" i="11"/>
  <c r="CL39" i="11"/>
  <c r="DY39" i="11"/>
  <c r="DJ39" i="11"/>
  <c r="DP39" i="11"/>
  <c r="CH39" i="11"/>
  <c r="CC39" i="11"/>
  <c r="CS39" i="11"/>
  <c r="DN39" i="11"/>
  <c r="DA39" i="11"/>
  <c r="CG39" i="11"/>
  <c r="CM39" i="11"/>
  <c r="CO39" i="11"/>
  <c r="DZ39" i="11"/>
  <c r="DL39" i="11"/>
  <c r="DC39" i="11"/>
  <c r="CV39" i="11"/>
  <c r="CE39" i="11"/>
  <c r="CR39" i="11"/>
  <c r="CK39" i="11"/>
  <c r="DK39" i="11"/>
  <c r="CN39" i="11"/>
  <c r="DB39" i="11"/>
  <c r="CP39" i="11"/>
  <c r="CD39" i="11"/>
  <c r="CT39" i="11"/>
  <c r="DU39" i="11"/>
  <c r="DY55" i="11"/>
  <c r="DU55" i="11"/>
  <c r="DL55" i="11"/>
  <c r="DP55" i="11"/>
  <c r="CT55" i="11"/>
  <c r="CE55" i="11"/>
  <c r="CN55" i="11"/>
  <c r="CK55" i="11"/>
  <c r="CQ55" i="11"/>
  <c r="DZ55" i="11"/>
  <c r="DV55" i="11"/>
  <c r="DK55" i="11"/>
  <c r="DC55" i="11"/>
  <c r="CW55" i="11"/>
  <c r="CD55" i="11"/>
  <c r="CS55" i="11"/>
  <c r="CM55" i="11"/>
  <c r="DJ55" i="11"/>
  <c r="DB55" i="11"/>
  <c r="CH55" i="11"/>
  <c r="CC55" i="11"/>
  <c r="CO55" i="11"/>
  <c r="DN55" i="11"/>
  <c r="DR55" i="11"/>
  <c r="DA55" i="11"/>
  <c r="CG55" i="11"/>
  <c r="CR55" i="11"/>
  <c r="CP55" i="11"/>
  <c r="CF55" i="11"/>
  <c r="DM55" i="11"/>
  <c r="CI55" i="11"/>
  <c r="CV55" i="11"/>
  <c r="CL55" i="11"/>
  <c r="DY71" i="11"/>
  <c r="DU71" i="11"/>
  <c r="DL71" i="11"/>
  <c r="DP71" i="11"/>
  <c r="DR71" i="11"/>
  <c r="CT71" i="11"/>
  <c r="CE71" i="11"/>
  <c r="CO71" i="11"/>
  <c r="CQ71" i="11"/>
  <c r="CI71" i="11"/>
  <c r="DN71" i="11"/>
  <c r="DA71" i="11"/>
  <c r="CG71" i="11"/>
  <c r="CS71" i="11"/>
  <c r="CM71" i="11"/>
  <c r="DM71" i="11"/>
  <c r="CV71" i="11"/>
  <c r="CF71" i="11"/>
  <c r="CK71" i="11"/>
  <c r="CN71" i="11"/>
  <c r="DZ71" i="11"/>
  <c r="DV71" i="11"/>
  <c r="DK71" i="11"/>
  <c r="DC71" i="11"/>
  <c r="CW71" i="11"/>
  <c r="CD71" i="11"/>
  <c r="CP71" i="11"/>
  <c r="CR71" i="11"/>
  <c r="DB71" i="11"/>
  <c r="CL71" i="11"/>
  <c r="CH71" i="11"/>
  <c r="CC71" i="11"/>
  <c r="DJ71" i="11"/>
  <c r="DY87" i="11"/>
  <c r="DL87" i="11"/>
  <c r="DR87" i="11"/>
  <c r="DA87" i="11"/>
  <c r="DP87" i="11"/>
  <c r="CE87" i="11"/>
  <c r="CP87" i="11"/>
  <c r="CR87" i="11"/>
  <c r="CS87" i="11"/>
  <c r="DZ87" i="11"/>
  <c r="DV87" i="11"/>
  <c r="DK87" i="11"/>
  <c r="DC87" i="11"/>
  <c r="CT87" i="11"/>
  <c r="CD87" i="11"/>
  <c r="CQ87" i="11"/>
  <c r="CO87" i="11"/>
  <c r="DU87" i="11"/>
  <c r="DJ87" i="11"/>
  <c r="DB87" i="11"/>
  <c r="CH87" i="11"/>
  <c r="CC87" i="11"/>
  <c r="CM87" i="11"/>
  <c r="CK87" i="11"/>
  <c r="DN87" i="11"/>
  <c r="CV87" i="11"/>
  <c r="CG87" i="11"/>
  <c r="CN87" i="11"/>
  <c r="DM87" i="11"/>
  <c r="CL87" i="11"/>
  <c r="CI87" i="11"/>
  <c r="CF87" i="11"/>
  <c r="CW87" i="11"/>
  <c r="DC105" i="11"/>
  <c r="CW105" i="11"/>
  <c r="CV105" i="11"/>
  <c r="CS105" i="11"/>
  <c r="CO105" i="11"/>
  <c r="CK105" i="11"/>
  <c r="CF105" i="11"/>
  <c r="DZ105" i="11"/>
  <c r="DV105" i="11"/>
  <c r="DP105" i="11"/>
  <c r="DM105" i="11"/>
  <c r="DJ105" i="11"/>
  <c r="CQ105" i="11"/>
  <c r="CM105" i="11"/>
  <c r="CH105" i="11"/>
  <c r="CC105" i="11"/>
  <c r="DU105" i="11"/>
  <c r="DK105" i="11"/>
  <c r="DL105" i="11"/>
  <c r="CL105" i="11"/>
  <c r="CD105" i="11"/>
  <c r="DR105" i="11"/>
  <c r="CT105" i="11"/>
  <c r="CR105" i="11"/>
  <c r="CI105" i="11"/>
  <c r="DB105" i="11"/>
  <c r="CN105" i="11"/>
  <c r="DY105" i="11"/>
  <c r="DA105" i="11"/>
  <c r="CG105" i="11"/>
  <c r="DN105" i="11"/>
  <c r="CP105" i="11"/>
  <c r="CE105" i="11"/>
  <c r="DZ126" i="11"/>
  <c r="DV126" i="11"/>
  <c r="DP126" i="11"/>
  <c r="DK126" i="11"/>
  <c r="DB126" i="11"/>
  <c r="DA126" i="11"/>
  <c r="CP126" i="11"/>
  <c r="CL126" i="11"/>
  <c r="CH126" i="11"/>
  <c r="CD126" i="11"/>
  <c r="DN126" i="11"/>
  <c r="CO126" i="11"/>
  <c r="CI126" i="11"/>
  <c r="CE126" i="11"/>
  <c r="DM126" i="11"/>
  <c r="DC126" i="11"/>
  <c r="CS126" i="11"/>
  <c r="CN126" i="11"/>
  <c r="CV126" i="11"/>
  <c r="CC126" i="11"/>
  <c r="DY126" i="11"/>
  <c r="DU126" i="11"/>
  <c r="DL126" i="11"/>
  <c r="CW126" i="11"/>
  <c r="CR126" i="11"/>
  <c r="CM126" i="11"/>
  <c r="CG126" i="11"/>
  <c r="CQ126" i="11"/>
  <c r="DR126" i="11"/>
  <c r="CK126" i="11"/>
  <c r="DJ126" i="11"/>
  <c r="CF126" i="11"/>
  <c r="CT126" i="11"/>
  <c r="DY147" i="11"/>
  <c r="DN147" i="11"/>
  <c r="DJ147" i="11"/>
  <c r="DB147" i="11"/>
  <c r="CT147" i="11"/>
  <c r="CP147" i="11"/>
  <c r="CL147" i="11"/>
  <c r="CG147" i="11"/>
  <c r="CC147" i="11"/>
  <c r="DU147" i="11"/>
  <c r="DM147" i="11"/>
  <c r="DA147" i="11"/>
  <c r="CS147" i="11"/>
  <c r="CO147" i="11"/>
  <c r="CK147" i="11"/>
  <c r="CF147" i="11"/>
  <c r="DV147" i="11"/>
  <c r="DR147" i="11"/>
  <c r="DL147" i="11"/>
  <c r="CV147" i="11"/>
  <c r="CR147" i="11"/>
  <c r="CN147" i="11"/>
  <c r="CI147" i="11"/>
  <c r="CE147" i="11"/>
  <c r="DP147" i="11"/>
  <c r="CQ147" i="11"/>
  <c r="CD147" i="11"/>
  <c r="DK147" i="11"/>
  <c r="CM147" i="11"/>
  <c r="DZ147" i="11"/>
  <c r="DC147" i="11"/>
  <c r="CH147" i="11"/>
  <c r="CW147" i="11"/>
  <c r="DC169" i="11"/>
  <c r="CW169" i="11"/>
  <c r="CV169" i="11"/>
  <c r="CR169" i="11"/>
  <c r="CN169" i="11"/>
  <c r="CI169" i="11"/>
  <c r="CF169" i="11"/>
  <c r="CD169" i="11"/>
  <c r="DR169" i="11"/>
  <c r="DB169" i="11"/>
  <c r="CT169" i="11"/>
  <c r="DN169" i="11"/>
  <c r="CQ169" i="11"/>
  <c r="CM169" i="11"/>
  <c r="DL169" i="11"/>
  <c r="CE169" i="11"/>
  <c r="DY169" i="11"/>
  <c r="DA169" i="11"/>
  <c r="CO169" i="11"/>
  <c r="CG169" i="11"/>
  <c r="DV169" i="11"/>
  <c r="DJ169" i="11"/>
  <c r="CL169" i="11"/>
  <c r="CC169" i="11"/>
  <c r="DU169" i="11"/>
  <c r="CS169" i="11"/>
  <c r="DP169" i="11"/>
  <c r="CP169" i="11"/>
  <c r="CK169" i="11"/>
  <c r="DZ169" i="11"/>
  <c r="CH169" i="11"/>
  <c r="DK169" i="11"/>
  <c r="DM169" i="11"/>
  <c r="DZ194" i="11"/>
  <c r="DU194" i="11"/>
  <c r="DP194" i="11"/>
  <c r="DK194" i="11"/>
  <c r="DB194" i="11"/>
  <c r="CS194" i="11"/>
  <c r="CP194" i="11"/>
  <c r="CL194" i="11"/>
  <c r="CG194" i="11"/>
  <c r="CC194" i="11"/>
  <c r="DY194" i="11"/>
  <c r="DN194" i="11"/>
  <c r="DJ194" i="11"/>
  <c r="DD194" i="11"/>
  <c r="CV194" i="11"/>
  <c r="CO194" i="11"/>
  <c r="CK194" i="11"/>
  <c r="CF194" i="11"/>
  <c r="DA194" i="11"/>
  <c r="DV194" i="11"/>
  <c r="DM194" i="11"/>
  <c r="CW194" i="11"/>
  <c r="CR194" i="11"/>
  <c r="CN194" i="11"/>
  <c r="CI194" i="11"/>
  <c r="CE194" i="11"/>
  <c r="DC194" i="11"/>
  <c r="CH194" i="11"/>
  <c r="DS194" i="11"/>
  <c r="CT194" i="11"/>
  <c r="CD194" i="11"/>
  <c r="DR194" i="11"/>
  <c r="CQ194" i="11"/>
  <c r="DL194" i="11"/>
  <c r="CM194" i="11"/>
  <c r="DZ226" i="11"/>
  <c r="DU226" i="11"/>
  <c r="DP226" i="11"/>
  <c r="DK226" i="11"/>
  <c r="DB226" i="11"/>
  <c r="CS226" i="11"/>
  <c r="CP226" i="11"/>
  <c r="CL226" i="11"/>
  <c r="CG226" i="11"/>
  <c r="CC226" i="11"/>
  <c r="DY226" i="11"/>
  <c r="DN226" i="11"/>
  <c r="DJ226" i="11"/>
  <c r="CV226" i="11"/>
  <c r="CO226" i="11"/>
  <c r="CK226" i="11"/>
  <c r="CF226" i="11"/>
  <c r="DA226" i="11"/>
  <c r="DV226" i="11"/>
  <c r="DM226" i="11"/>
  <c r="CW226" i="11"/>
  <c r="CR226" i="11"/>
  <c r="CN226" i="11"/>
  <c r="CI226" i="11"/>
  <c r="CE226" i="11"/>
  <c r="DC226" i="11"/>
  <c r="CH226" i="11"/>
  <c r="CT226" i="11"/>
  <c r="CD226" i="11"/>
  <c r="DR226" i="11"/>
  <c r="CQ226" i="11"/>
  <c r="DL226" i="11"/>
  <c r="CM226" i="11"/>
  <c r="DZ187" i="11"/>
  <c r="DV187" i="11"/>
  <c r="DR187" i="11"/>
  <c r="DL187" i="11"/>
  <c r="CV187" i="11"/>
  <c r="CR187" i="11"/>
  <c r="CN187" i="11"/>
  <c r="CI187" i="11"/>
  <c r="CE187" i="11"/>
  <c r="DM187" i="11"/>
  <c r="DC187" i="11"/>
  <c r="CT187" i="11"/>
  <c r="CO187" i="11"/>
  <c r="CH187" i="11"/>
  <c r="CC187" i="11"/>
  <c r="DN187" i="11"/>
  <c r="CP187" i="11"/>
  <c r="CD187" i="11"/>
  <c r="DY187" i="11"/>
  <c r="DU187" i="11"/>
  <c r="DK187" i="11"/>
  <c r="DB187" i="11"/>
  <c r="CS187" i="11"/>
  <c r="CM187" i="11"/>
  <c r="CG187" i="11"/>
  <c r="CW187" i="11"/>
  <c r="DP187" i="11"/>
  <c r="DJ187" i="11"/>
  <c r="DA187" i="11"/>
  <c r="CQ187" i="11"/>
  <c r="CL187" i="11"/>
  <c r="CF187" i="11"/>
  <c r="CK187" i="11"/>
  <c r="DZ203" i="11"/>
  <c r="DV203" i="11"/>
  <c r="DR203" i="11"/>
  <c r="DL203" i="11"/>
  <c r="CV203" i="11"/>
  <c r="CR203" i="11"/>
  <c r="CN203" i="11"/>
  <c r="CI203" i="11"/>
  <c r="CE203" i="11"/>
  <c r="DP203" i="11"/>
  <c r="DJ203" i="11"/>
  <c r="DA203" i="11"/>
  <c r="CQ203" i="11"/>
  <c r="CL203" i="11"/>
  <c r="CF203" i="11"/>
  <c r="DN203" i="11"/>
  <c r="CW203" i="11"/>
  <c r="CP203" i="11"/>
  <c r="CD203" i="11"/>
  <c r="DK203" i="11"/>
  <c r="DB203" i="11"/>
  <c r="CG203" i="11"/>
  <c r="DD203" i="11"/>
  <c r="CK203" i="11"/>
  <c r="DU203" i="11"/>
  <c r="CM203" i="11"/>
  <c r="DM203" i="11"/>
  <c r="DC203" i="11"/>
  <c r="CT203" i="11"/>
  <c r="CO203" i="11"/>
  <c r="CH203" i="11"/>
  <c r="CC203" i="11"/>
  <c r="DY203" i="11"/>
  <c r="CS203" i="11"/>
  <c r="DZ219" i="11"/>
  <c r="DR219" i="11"/>
  <c r="DL219" i="11"/>
  <c r="DF219" i="11"/>
  <c r="CV219" i="11"/>
  <c r="CR219" i="11"/>
  <c r="CN219" i="11"/>
  <c r="CI219" i="11"/>
  <c r="CF219" i="11"/>
  <c r="DM219" i="11"/>
  <c r="DC219" i="11"/>
  <c r="CT219" i="11"/>
  <c r="CO219" i="11"/>
  <c r="CH219" i="11"/>
  <c r="CD219" i="11"/>
  <c r="DU219" i="11"/>
  <c r="DK219" i="11"/>
  <c r="CS219" i="11"/>
  <c r="CM219" i="11"/>
  <c r="CC219" i="11"/>
  <c r="DA219" i="11"/>
  <c r="CL219" i="11"/>
  <c r="DV219" i="11"/>
  <c r="CP219" i="11"/>
  <c r="DY219" i="11"/>
  <c r="DB219" i="11"/>
  <c r="DJ219" i="11"/>
  <c r="CG219" i="11"/>
  <c r="CW219" i="11"/>
  <c r="CE219" i="11"/>
  <c r="DP219" i="11"/>
  <c r="CQ219" i="11"/>
  <c r="DN219" i="11"/>
  <c r="CK219" i="11"/>
  <c r="DZ235" i="11"/>
  <c r="DR235" i="11"/>
  <c r="DL235" i="11"/>
  <c r="CW235" i="11"/>
  <c r="CR235" i="11"/>
  <c r="CN235" i="11"/>
  <c r="CI235" i="11"/>
  <c r="CE235" i="11"/>
  <c r="DP235" i="11"/>
  <c r="DJ235" i="11"/>
  <c r="CV235" i="11"/>
  <c r="CQ235" i="11"/>
  <c r="CL235" i="11"/>
  <c r="CF235" i="11"/>
  <c r="DN235" i="11"/>
  <c r="CP235" i="11"/>
  <c r="CK235" i="11"/>
  <c r="DM235" i="11"/>
  <c r="CS235" i="11"/>
  <c r="CH235" i="11"/>
  <c r="DK235" i="11"/>
  <c r="DB235" i="11"/>
  <c r="CG235" i="11"/>
  <c r="DV235" i="11"/>
  <c r="CT235" i="11"/>
  <c r="CD235" i="11"/>
  <c r="CO235" i="11"/>
  <c r="DU235" i="11"/>
  <c r="DA235" i="11"/>
  <c r="DC235" i="11"/>
  <c r="CC235" i="11"/>
  <c r="DY235" i="11"/>
  <c r="CM235" i="11"/>
  <c r="DV104" i="11"/>
  <c r="DP104" i="11"/>
  <c r="DL104" i="11"/>
  <c r="CV104" i="11"/>
  <c r="CQ104" i="11"/>
  <c r="CM104" i="11"/>
  <c r="CT104" i="11"/>
  <c r="CG104" i="11"/>
  <c r="DZ104" i="11"/>
  <c r="DU104" i="11"/>
  <c r="DK104" i="11"/>
  <c r="DC104" i="11"/>
  <c r="CW104" i="11"/>
  <c r="CP104" i="11"/>
  <c r="CL104" i="11"/>
  <c r="CC104" i="11"/>
  <c r="CF104" i="11"/>
  <c r="DJ104" i="11"/>
  <c r="CS104" i="11"/>
  <c r="CK104" i="11"/>
  <c r="CE104" i="11"/>
  <c r="DR104" i="11"/>
  <c r="CR104" i="11"/>
  <c r="CI104" i="11"/>
  <c r="CD104" i="11"/>
  <c r="DM104" i="11"/>
  <c r="CN104" i="11"/>
  <c r="DY104" i="11"/>
  <c r="DB104" i="11"/>
  <c r="DA104" i="11"/>
  <c r="CO104" i="11"/>
  <c r="CH104" i="11"/>
  <c r="DN104" i="11"/>
  <c r="DY120" i="11"/>
  <c r="DN120" i="11"/>
  <c r="DJ120" i="11"/>
  <c r="DB120" i="11"/>
  <c r="CS120" i="11"/>
  <c r="CO120" i="11"/>
  <c r="CK120" i="11"/>
  <c r="CG120" i="11"/>
  <c r="CT120" i="11"/>
  <c r="DM120" i="11"/>
  <c r="DA120" i="11"/>
  <c r="CR120" i="11"/>
  <c r="CN120" i="11"/>
  <c r="CI120" i="11"/>
  <c r="CF120" i="11"/>
  <c r="DV120" i="11"/>
  <c r="DL120" i="11"/>
  <c r="CV120" i="11"/>
  <c r="CM120" i="11"/>
  <c r="CE120" i="11"/>
  <c r="DU120" i="11"/>
  <c r="DK120" i="11"/>
  <c r="CW120" i="11"/>
  <c r="CL120" i="11"/>
  <c r="CD120" i="11"/>
  <c r="DP120" i="11"/>
  <c r="CP120" i="11"/>
  <c r="CC120" i="11"/>
  <c r="DC120" i="11"/>
  <c r="CQ120" i="11"/>
  <c r="CH120" i="11"/>
  <c r="DZ120" i="11"/>
  <c r="DR120" i="11"/>
  <c r="DV136" i="11"/>
  <c r="DP136" i="11"/>
  <c r="DL136" i="11"/>
  <c r="CV136" i="11"/>
  <c r="CQ136" i="11"/>
  <c r="CM136" i="11"/>
  <c r="CC136" i="11"/>
  <c r="CF136" i="11"/>
  <c r="DZ136" i="11"/>
  <c r="DU136" i="11"/>
  <c r="DK136" i="11"/>
  <c r="DC136" i="11"/>
  <c r="CW136" i="11"/>
  <c r="CP136" i="11"/>
  <c r="CL136" i="11"/>
  <c r="CT136" i="11"/>
  <c r="CE136" i="11"/>
  <c r="DY136" i="11"/>
  <c r="DN136" i="11"/>
  <c r="DB136" i="11"/>
  <c r="CO136" i="11"/>
  <c r="CH136" i="11"/>
  <c r="DM136" i="11"/>
  <c r="DA136" i="11"/>
  <c r="CN136" i="11"/>
  <c r="CG136" i="11"/>
  <c r="DR136" i="11"/>
  <c r="CR136" i="11"/>
  <c r="DJ136" i="11"/>
  <c r="CK136" i="11"/>
  <c r="CS136" i="11"/>
  <c r="CI136" i="11"/>
  <c r="CD136" i="11"/>
  <c r="DY152" i="11"/>
  <c r="DN152" i="11"/>
  <c r="DJ152" i="11"/>
  <c r="DB152" i="11"/>
  <c r="CS152" i="11"/>
  <c r="CO152" i="11"/>
  <c r="CK152" i="11"/>
  <c r="CG152" i="11"/>
  <c r="CT152" i="11"/>
  <c r="DR152" i="11"/>
  <c r="DM152" i="11"/>
  <c r="DA152" i="11"/>
  <c r="CR152" i="11"/>
  <c r="CN152" i="11"/>
  <c r="CI152" i="11"/>
  <c r="CF152" i="11"/>
  <c r="DP152" i="11"/>
  <c r="DF152" i="11"/>
  <c r="CQ152" i="11"/>
  <c r="CC152" i="11"/>
  <c r="DZ152" i="11"/>
  <c r="DC152" i="11"/>
  <c r="CP152" i="11"/>
  <c r="CH152" i="11"/>
  <c r="DU152" i="11"/>
  <c r="CW152" i="11"/>
  <c r="CD152" i="11"/>
  <c r="DL152" i="11"/>
  <c r="CM152" i="11"/>
  <c r="DK152" i="11"/>
  <c r="CV152" i="11"/>
  <c r="CL152" i="11"/>
  <c r="DV152" i="11"/>
  <c r="CE152" i="11"/>
  <c r="DV168" i="11"/>
  <c r="DP168" i="11"/>
  <c r="DK168" i="11"/>
  <c r="CV168" i="11"/>
  <c r="CQ168" i="11"/>
  <c r="CM168" i="11"/>
  <c r="CT168" i="11"/>
  <c r="CF168" i="11"/>
  <c r="DZ168" i="11"/>
  <c r="DU168" i="11"/>
  <c r="DN168" i="11"/>
  <c r="DJ168" i="11"/>
  <c r="DC168" i="11"/>
  <c r="CW168" i="11"/>
  <c r="CP168" i="11"/>
  <c r="CL168" i="11"/>
  <c r="CC168" i="11"/>
  <c r="CE168" i="11"/>
  <c r="CS168" i="11"/>
  <c r="CK168" i="11"/>
  <c r="CD168" i="11"/>
  <c r="DR168" i="11"/>
  <c r="CR168" i="11"/>
  <c r="CI168" i="11"/>
  <c r="DA168" i="11"/>
  <c r="CG168" i="11"/>
  <c r="DM168" i="11"/>
  <c r="CO168" i="11"/>
  <c r="DL168" i="11"/>
  <c r="DB168" i="11"/>
  <c r="CN168" i="11"/>
  <c r="DY168" i="11"/>
  <c r="CH168" i="11"/>
  <c r="DY184" i="11"/>
  <c r="DN184" i="11"/>
  <c r="DJ184" i="11"/>
  <c r="DB184" i="11"/>
  <c r="CR184" i="11"/>
  <c r="CN184" i="11"/>
  <c r="CI184" i="11"/>
  <c r="CG184" i="11"/>
  <c r="CT184" i="11"/>
  <c r="DM184" i="11"/>
  <c r="DD184" i="11"/>
  <c r="DA184" i="11"/>
  <c r="CQ184" i="11"/>
  <c r="CM184" i="11"/>
  <c r="CC184" i="11"/>
  <c r="CF184" i="11"/>
  <c r="DV184" i="11"/>
  <c r="DL184" i="11"/>
  <c r="CV184" i="11"/>
  <c r="CL184" i="11"/>
  <c r="CE184" i="11"/>
  <c r="DU184" i="11"/>
  <c r="DK184" i="11"/>
  <c r="CW184" i="11"/>
  <c r="CK184" i="11"/>
  <c r="CD184" i="11"/>
  <c r="DZ184" i="11"/>
  <c r="DC184" i="11"/>
  <c r="CH184" i="11"/>
  <c r="DR184" i="11"/>
  <c r="CP184" i="11"/>
  <c r="DP184" i="11"/>
  <c r="CO184" i="11"/>
  <c r="CS184" i="11"/>
  <c r="DY200" i="11"/>
  <c r="DN200" i="11"/>
  <c r="DJ200" i="11"/>
  <c r="DB200" i="11"/>
  <c r="CR200" i="11"/>
  <c r="CN200" i="11"/>
  <c r="CI200" i="11"/>
  <c r="CT200" i="11"/>
  <c r="CD200" i="11"/>
  <c r="DR200" i="11"/>
  <c r="DM200" i="11"/>
  <c r="DA200" i="11"/>
  <c r="CQ200" i="11"/>
  <c r="CM200" i="11"/>
  <c r="CH200" i="11"/>
  <c r="CG200" i="11"/>
  <c r="CS200" i="11"/>
  <c r="DP200" i="11"/>
  <c r="CP200" i="11"/>
  <c r="CC200" i="11"/>
  <c r="DZ200" i="11"/>
  <c r="DC200" i="11"/>
  <c r="CO200" i="11"/>
  <c r="DV200" i="11"/>
  <c r="DL200" i="11"/>
  <c r="CV200" i="11"/>
  <c r="CL200" i="11"/>
  <c r="CF200" i="11"/>
  <c r="DU200" i="11"/>
  <c r="CE200" i="11"/>
  <c r="DK200" i="11"/>
  <c r="CW200" i="11"/>
  <c r="CK200" i="11"/>
  <c r="DR216" i="11"/>
  <c r="DL216" i="11"/>
  <c r="CV216" i="11"/>
  <c r="CP216" i="11"/>
  <c r="CL216" i="11"/>
  <c r="CS216" i="11"/>
  <c r="CE216" i="11"/>
  <c r="DZ216" i="11"/>
  <c r="DV216" i="11"/>
  <c r="DP216" i="11"/>
  <c r="DK216" i="11"/>
  <c r="DC216" i="11"/>
  <c r="CW216" i="11"/>
  <c r="CO216" i="11"/>
  <c r="CK216" i="11"/>
  <c r="CC216" i="11"/>
  <c r="CD216" i="11"/>
  <c r="DU216" i="11"/>
  <c r="DJ216" i="11"/>
  <c r="CR216" i="11"/>
  <c r="CI216" i="11"/>
  <c r="CT216" i="11"/>
  <c r="CQ216" i="11"/>
  <c r="CH216" i="11"/>
  <c r="DY216" i="11"/>
  <c r="DN216" i="11"/>
  <c r="DB216" i="11"/>
  <c r="CN216" i="11"/>
  <c r="CG216" i="11"/>
  <c r="CF216" i="11"/>
  <c r="DM216" i="11"/>
  <c r="DA216" i="11"/>
  <c r="CM216" i="11"/>
  <c r="DU232" i="11"/>
  <c r="DN232" i="11"/>
  <c r="DJ232" i="11"/>
  <c r="DB232" i="11"/>
  <c r="CR232" i="11"/>
  <c r="CN232" i="11"/>
  <c r="CI232" i="11"/>
  <c r="CG232" i="11"/>
  <c r="CS232" i="11"/>
  <c r="DY232" i="11"/>
  <c r="DM232" i="11"/>
  <c r="DA232" i="11"/>
  <c r="CQ232" i="11"/>
  <c r="CM232" i="11"/>
  <c r="CH232" i="11"/>
  <c r="CF232" i="11"/>
  <c r="DL232" i="11"/>
  <c r="CV232" i="11"/>
  <c r="CL232" i="11"/>
  <c r="CE232" i="11"/>
  <c r="DV232" i="11"/>
  <c r="DK232" i="11"/>
  <c r="CW232" i="11"/>
  <c r="CK232" i="11"/>
  <c r="CD232" i="11"/>
  <c r="DR232" i="11"/>
  <c r="DF232" i="11"/>
  <c r="CP232" i="11"/>
  <c r="CT232" i="11"/>
  <c r="DZ232" i="11"/>
  <c r="CC232" i="11"/>
  <c r="DP232" i="11"/>
  <c r="DC232" i="11"/>
  <c r="CO232" i="11"/>
  <c r="DY65" i="11"/>
  <c r="DU65" i="11"/>
  <c r="DN65" i="11"/>
  <c r="DJ65" i="11"/>
  <c r="CV65" i="11"/>
  <c r="CP65" i="11"/>
  <c r="CL65" i="11"/>
  <c r="CG65" i="11"/>
  <c r="CD65" i="11"/>
  <c r="DR65" i="11"/>
  <c r="DC65" i="11"/>
  <c r="DM65" i="11"/>
  <c r="CW65" i="11"/>
  <c r="CS65" i="11"/>
  <c r="CO65" i="11"/>
  <c r="CK65" i="11"/>
  <c r="CF65" i="11"/>
  <c r="DP65" i="11"/>
  <c r="DL65" i="11"/>
  <c r="CR65" i="11"/>
  <c r="CI65" i="11"/>
  <c r="DB65" i="11"/>
  <c r="CT65" i="11"/>
  <c r="CN65" i="11"/>
  <c r="CC65" i="11"/>
  <c r="DV65" i="11"/>
  <c r="DA65" i="11"/>
  <c r="CE65" i="11"/>
  <c r="CQ65" i="11"/>
  <c r="DZ65" i="11"/>
  <c r="CH65" i="11"/>
  <c r="DK65" i="11"/>
  <c r="CM65" i="11"/>
  <c r="DY36" i="11"/>
  <c r="DR36" i="11"/>
  <c r="DN36" i="11"/>
  <c r="DJ36" i="11"/>
  <c r="CR36" i="11"/>
  <c r="CN36" i="11"/>
  <c r="CI36" i="11"/>
  <c r="CW36" i="11"/>
  <c r="CE36" i="11"/>
  <c r="DM36" i="11"/>
  <c r="DA36" i="11"/>
  <c r="CQ36" i="11"/>
  <c r="CM36" i="11"/>
  <c r="CT36" i="11"/>
  <c r="CH36" i="11"/>
  <c r="CD36" i="11"/>
  <c r="DU36" i="11"/>
  <c r="DV36" i="11"/>
  <c r="DL36" i="11"/>
  <c r="DC36" i="11"/>
  <c r="CV36" i="11"/>
  <c r="CP36" i="11"/>
  <c r="CL36" i="11"/>
  <c r="CC36" i="11"/>
  <c r="CG36" i="11"/>
  <c r="CS36" i="11"/>
  <c r="CF36" i="11"/>
  <c r="DP36" i="11"/>
  <c r="CO36" i="11"/>
  <c r="DK36" i="11"/>
  <c r="CK36" i="11"/>
  <c r="DZ36" i="11"/>
  <c r="DB36" i="11"/>
  <c r="DY68" i="11"/>
  <c r="DR68" i="11"/>
  <c r="DN68" i="11"/>
  <c r="DJ68" i="11"/>
  <c r="CR68" i="11"/>
  <c r="CN68" i="11"/>
  <c r="CI68" i="11"/>
  <c r="CH68" i="11"/>
  <c r="CD68" i="11"/>
  <c r="DP68" i="11"/>
  <c r="DM68" i="11"/>
  <c r="DD68" i="11"/>
  <c r="DA68" i="11"/>
  <c r="CQ68" i="11"/>
  <c r="CM68" i="11"/>
  <c r="CT68" i="11"/>
  <c r="CG68" i="11"/>
  <c r="DU68" i="11"/>
  <c r="DL68" i="11"/>
  <c r="DC68" i="11"/>
  <c r="CV68" i="11"/>
  <c r="CP68" i="11"/>
  <c r="CL68" i="11"/>
  <c r="CW68" i="11"/>
  <c r="CF68" i="11"/>
  <c r="DZ68" i="11"/>
  <c r="DB68" i="11"/>
  <c r="CC68" i="11"/>
  <c r="CS68" i="11"/>
  <c r="CE68" i="11"/>
  <c r="DV68" i="11"/>
  <c r="CO68" i="11"/>
  <c r="DK68" i="11"/>
  <c r="CK68" i="11"/>
  <c r="DZ101" i="11"/>
  <c r="DV101" i="11"/>
  <c r="DP101" i="11"/>
  <c r="DN101" i="11"/>
  <c r="DJ101" i="11"/>
  <c r="DA101" i="11"/>
  <c r="CQ101" i="11"/>
  <c r="CM101" i="11"/>
  <c r="CH101" i="11"/>
  <c r="CD101" i="11"/>
  <c r="DX101" i="11"/>
  <c r="DC101" i="11"/>
  <c r="DL101" i="11"/>
  <c r="CW101" i="11"/>
  <c r="CS101" i="11"/>
  <c r="CO101" i="11"/>
  <c r="CK101" i="11"/>
  <c r="CF101" i="11"/>
  <c r="DR101" i="11"/>
  <c r="DK101" i="11"/>
  <c r="CR101" i="11"/>
  <c r="CI101" i="11"/>
  <c r="DY101" i="11"/>
  <c r="DF101" i="11"/>
  <c r="CP101" i="11"/>
  <c r="CG101" i="11"/>
  <c r="DM101" i="11"/>
  <c r="CL101" i="11"/>
  <c r="CT101" i="11"/>
  <c r="CE101" i="11"/>
  <c r="CV101" i="11"/>
  <c r="CN101" i="11"/>
  <c r="CC101" i="11"/>
  <c r="DU101" i="11"/>
  <c r="DB101" i="11"/>
  <c r="DZ143" i="11"/>
  <c r="DV143" i="11"/>
  <c r="DR143" i="11"/>
  <c r="DL143" i="11"/>
  <c r="CV143" i="11"/>
  <c r="CR143" i="11"/>
  <c r="CN143" i="11"/>
  <c r="CI143" i="11"/>
  <c r="CE143" i="11"/>
  <c r="DY143" i="11"/>
  <c r="DX143" i="11"/>
  <c r="DP143" i="11"/>
  <c r="DK143" i="11"/>
  <c r="DC143" i="11"/>
  <c r="CW143" i="11"/>
  <c r="CQ143" i="11"/>
  <c r="CM143" i="11"/>
  <c r="CH143" i="11"/>
  <c r="CD143" i="11"/>
  <c r="DN143" i="11"/>
  <c r="DJ143" i="11"/>
  <c r="DB143" i="11"/>
  <c r="CT143" i="11"/>
  <c r="CP143" i="11"/>
  <c r="CL143" i="11"/>
  <c r="CG143" i="11"/>
  <c r="CC143" i="11"/>
  <c r="DM143" i="11"/>
  <c r="CO143" i="11"/>
  <c r="CK143" i="11"/>
  <c r="CS143" i="11"/>
  <c r="DA143" i="11"/>
  <c r="CF143" i="11"/>
  <c r="DU143" i="11"/>
  <c r="DZ189" i="11"/>
  <c r="DV189" i="11"/>
  <c r="DP189" i="11"/>
  <c r="DK189" i="11"/>
  <c r="DB189" i="11"/>
  <c r="CS189" i="11"/>
  <c r="CQ189" i="11"/>
  <c r="CM189" i="11"/>
  <c r="CD189" i="11"/>
  <c r="DY189" i="11"/>
  <c r="DU189" i="11"/>
  <c r="DN189" i="11"/>
  <c r="DJ189" i="11"/>
  <c r="DA189" i="11"/>
  <c r="CP189" i="11"/>
  <c r="CL189" i="11"/>
  <c r="CE189" i="11"/>
  <c r="DR189" i="11"/>
  <c r="DC189" i="11"/>
  <c r="CR189" i="11"/>
  <c r="CI189" i="11"/>
  <c r="CF189" i="11"/>
  <c r="DM189" i="11"/>
  <c r="CW189" i="11"/>
  <c r="CO189" i="11"/>
  <c r="CG189" i="11"/>
  <c r="DL189" i="11"/>
  <c r="CN189" i="11"/>
  <c r="CK189" i="11"/>
  <c r="CC189" i="11"/>
  <c r="CT189" i="11"/>
  <c r="CV189" i="11"/>
  <c r="CH189" i="11"/>
  <c r="DV9" i="11"/>
  <c r="DP9" i="11"/>
  <c r="DJ9" i="11"/>
  <c r="CT9" i="11"/>
  <c r="DL9" i="11"/>
  <c r="CQ9" i="11"/>
  <c r="CM9" i="11"/>
  <c r="CC9" i="11"/>
  <c r="CD9" i="11"/>
  <c r="DA9" i="11"/>
  <c r="CR9" i="11"/>
  <c r="CL9" i="11"/>
  <c r="CG9" i="11"/>
  <c r="DM9" i="11"/>
  <c r="CV9" i="11"/>
  <c r="CP9" i="11"/>
  <c r="CK9" i="11"/>
  <c r="CF9" i="11"/>
  <c r="DZ9" i="11"/>
  <c r="DU9" i="11"/>
  <c r="DC9" i="11"/>
  <c r="CW9" i="11"/>
  <c r="DN9" i="11"/>
  <c r="CO9" i="11"/>
  <c r="CI9" i="11"/>
  <c r="CE9" i="11"/>
  <c r="DY9" i="11"/>
  <c r="DR9" i="11"/>
  <c r="DB9" i="11"/>
  <c r="DK9" i="11"/>
  <c r="CS9" i="11"/>
  <c r="CN9" i="11"/>
  <c r="CH9" i="11"/>
  <c r="DB41" i="11"/>
  <c r="CW41" i="11"/>
  <c r="CV41" i="11"/>
  <c r="CR41" i="11"/>
  <c r="CN41" i="11"/>
  <c r="CI41" i="11"/>
  <c r="CE41" i="11"/>
  <c r="DZ41" i="11"/>
  <c r="DV41" i="11"/>
  <c r="DP41" i="11"/>
  <c r="DJ41" i="11"/>
  <c r="CT41" i="11"/>
  <c r="DN41" i="11"/>
  <c r="CQ41" i="11"/>
  <c r="CM41" i="11"/>
  <c r="CH41" i="11"/>
  <c r="CC41" i="11"/>
  <c r="DY41" i="11"/>
  <c r="DF41" i="11"/>
  <c r="DM41" i="11"/>
  <c r="CP41" i="11"/>
  <c r="CG41" i="11"/>
  <c r="DC41" i="11"/>
  <c r="DA41" i="11"/>
  <c r="CO41" i="11"/>
  <c r="CF41" i="11"/>
  <c r="DU41" i="11"/>
  <c r="DL41" i="11"/>
  <c r="CD41" i="11"/>
  <c r="CL41" i="11"/>
  <c r="CK41" i="11"/>
  <c r="DR41" i="11"/>
  <c r="CS41" i="11"/>
  <c r="DK41" i="11"/>
  <c r="DY81" i="11"/>
  <c r="DU81" i="11"/>
  <c r="DN81" i="11"/>
  <c r="DJ81" i="11"/>
  <c r="CV81" i="11"/>
  <c r="CP81" i="11"/>
  <c r="CL81" i="11"/>
  <c r="CE81" i="11"/>
  <c r="DX81" i="11"/>
  <c r="DR81" i="11"/>
  <c r="DC81" i="11"/>
  <c r="DM81" i="11"/>
  <c r="CW81" i="11"/>
  <c r="CS81" i="11"/>
  <c r="CO81" i="11"/>
  <c r="CK81" i="11"/>
  <c r="CH81" i="11"/>
  <c r="CC81" i="11"/>
  <c r="DP81" i="11"/>
  <c r="DL81" i="11"/>
  <c r="CR81" i="11"/>
  <c r="CI81" i="11"/>
  <c r="CD81" i="11"/>
  <c r="DB81" i="11"/>
  <c r="CT81" i="11"/>
  <c r="CN81" i="11"/>
  <c r="CG81" i="11"/>
  <c r="CM81" i="11"/>
  <c r="DZ81" i="11"/>
  <c r="DK81" i="11"/>
  <c r="CQ81" i="11"/>
  <c r="DV81" i="11"/>
  <c r="CF81" i="11"/>
  <c r="DA81" i="11"/>
  <c r="DZ118" i="11"/>
  <c r="DP118" i="11"/>
  <c r="DK118" i="11"/>
  <c r="DB118" i="11"/>
  <c r="DA118" i="11"/>
  <c r="CP118" i="11"/>
  <c r="CL118" i="11"/>
  <c r="CH118" i="11"/>
  <c r="CD118" i="11"/>
  <c r="DY118" i="11"/>
  <c r="DV118" i="11"/>
  <c r="DN118" i="11"/>
  <c r="DJ118" i="11"/>
  <c r="CS118" i="11"/>
  <c r="CO118" i="11"/>
  <c r="CK118" i="11"/>
  <c r="CG118" i="11"/>
  <c r="CC118" i="11"/>
  <c r="DL118" i="11"/>
  <c r="CT118" i="11"/>
  <c r="CM118" i="11"/>
  <c r="CE118" i="11"/>
  <c r="DU118" i="11"/>
  <c r="CR118" i="11"/>
  <c r="CI118" i="11"/>
  <c r="DR118" i="11"/>
  <c r="DC118" i="11"/>
  <c r="CQ118" i="11"/>
  <c r="CV118" i="11"/>
  <c r="CW118" i="11"/>
  <c r="CN118" i="11"/>
  <c r="CF118" i="11"/>
  <c r="DM118" i="11"/>
  <c r="DR161" i="11"/>
  <c r="DC161" i="11"/>
  <c r="DM161" i="11"/>
  <c r="CW161" i="11"/>
  <c r="CS161" i="11"/>
  <c r="CO161" i="11"/>
  <c r="CK161" i="11"/>
  <c r="CG161" i="11"/>
  <c r="DP161" i="11"/>
  <c r="DB161" i="11"/>
  <c r="DL161" i="11"/>
  <c r="CT161" i="11"/>
  <c r="CR161" i="11"/>
  <c r="CN161" i="11"/>
  <c r="CI161" i="11"/>
  <c r="CF161" i="11"/>
  <c r="CE161" i="11"/>
  <c r="DU161" i="11"/>
  <c r="DN161" i="11"/>
  <c r="CV161" i="11"/>
  <c r="CL161" i="11"/>
  <c r="CC161" i="11"/>
  <c r="DZ161" i="11"/>
  <c r="DK161" i="11"/>
  <c r="CQ161" i="11"/>
  <c r="CP161" i="11"/>
  <c r="CM161" i="11"/>
  <c r="DY161" i="11"/>
  <c r="CH161" i="11"/>
  <c r="DV161" i="11"/>
  <c r="CD161" i="11"/>
  <c r="DJ161" i="11"/>
  <c r="DA161" i="11"/>
  <c r="DU214" i="11"/>
  <c r="DM214" i="11"/>
  <c r="CW214" i="11"/>
  <c r="CR214" i="11"/>
  <c r="CN214" i="11"/>
  <c r="CI214" i="11"/>
  <c r="CE214" i="11"/>
  <c r="DR214" i="11"/>
  <c r="DL214" i="11"/>
  <c r="DC214" i="11"/>
  <c r="CT214" i="11"/>
  <c r="CQ214" i="11"/>
  <c r="CM214" i="11"/>
  <c r="CH214" i="11"/>
  <c r="CD214" i="11"/>
  <c r="DZ214" i="11"/>
  <c r="DP214" i="11"/>
  <c r="DK214" i="11"/>
  <c r="DB214" i="11"/>
  <c r="CS214" i="11"/>
  <c r="CP214" i="11"/>
  <c r="CL214" i="11"/>
  <c r="CG214" i="11"/>
  <c r="CV214" i="11"/>
  <c r="DV214" i="11"/>
  <c r="DA214" i="11"/>
  <c r="CC214" i="11"/>
  <c r="DN214" i="11"/>
  <c r="CO214" i="11"/>
  <c r="DJ214" i="11"/>
  <c r="CK214" i="11"/>
  <c r="DY214" i="11"/>
  <c r="CF214" i="11"/>
  <c r="DR29" i="11"/>
  <c r="DM29" i="11"/>
  <c r="DC29" i="11"/>
  <c r="CW29" i="11"/>
  <c r="CS29" i="11"/>
  <c r="CO29" i="11"/>
  <c r="CK29" i="11"/>
  <c r="CE29" i="11"/>
  <c r="CH29" i="11"/>
  <c r="DL29" i="11"/>
  <c r="DB29" i="11"/>
  <c r="CT29" i="11"/>
  <c r="CR29" i="11"/>
  <c r="CN29" i="11"/>
  <c r="CI29" i="11"/>
  <c r="CF29" i="11"/>
  <c r="DZ29" i="11"/>
  <c r="DP29" i="11"/>
  <c r="DJ29" i="11"/>
  <c r="CQ29" i="11"/>
  <c r="CG29" i="11"/>
  <c r="DY29" i="11"/>
  <c r="DN29" i="11"/>
  <c r="CP29" i="11"/>
  <c r="CD29" i="11"/>
  <c r="DK29" i="11"/>
  <c r="CM29" i="11"/>
  <c r="DV29" i="11"/>
  <c r="DA29" i="11"/>
  <c r="CC29" i="11"/>
  <c r="DU29" i="11"/>
  <c r="CV29" i="11"/>
  <c r="CL29" i="11"/>
  <c r="DP61" i="11"/>
  <c r="DL61" i="11"/>
  <c r="DC61" i="11"/>
  <c r="CT61" i="11"/>
  <c r="CR61" i="11"/>
  <c r="CN61" i="11"/>
  <c r="CI61" i="11"/>
  <c r="CH61" i="11"/>
  <c r="CF61" i="11"/>
  <c r="DZ61" i="11"/>
  <c r="DV61" i="11"/>
  <c r="DK61" i="11"/>
  <c r="DB61" i="11"/>
  <c r="DA61" i="11"/>
  <c r="CQ61" i="11"/>
  <c r="CM61" i="11"/>
  <c r="CE61" i="11"/>
  <c r="DY61" i="11"/>
  <c r="DN61" i="11"/>
  <c r="CP61" i="11"/>
  <c r="CD61" i="11"/>
  <c r="DU61" i="11"/>
  <c r="DJ61" i="11"/>
  <c r="CV61" i="11"/>
  <c r="CL61" i="11"/>
  <c r="CC61" i="11"/>
  <c r="DR61" i="11"/>
  <c r="CS61" i="11"/>
  <c r="DM61" i="11"/>
  <c r="CO61" i="11"/>
  <c r="CG61" i="11"/>
  <c r="DF61" i="11"/>
  <c r="CW61" i="11"/>
  <c r="CK61" i="11"/>
  <c r="DZ93" i="11"/>
  <c r="DV93" i="11"/>
  <c r="DP93" i="11"/>
  <c r="DK93" i="11"/>
  <c r="DB93" i="11"/>
  <c r="DA93" i="11"/>
  <c r="CQ93" i="11"/>
  <c r="CM93" i="11"/>
  <c r="CG93" i="11"/>
  <c r="CC93" i="11"/>
  <c r="CH93" i="11"/>
  <c r="DM93" i="11"/>
  <c r="CW93" i="11"/>
  <c r="CS93" i="11"/>
  <c r="CO93" i="11"/>
  <c r="CK93" i="11"/>
  <c r="CE93" i="11"/>
  <c r="DL93" i="11"/>
  <c r="CT93" i="11"/>
  <c r="CN93" i="11"/>
  <c r="CF93" i="11"/>
  <c r="DU93" i="11"/>
  <c r="DJ93" i="11"/>
  <c r="CV93" i="11"/>
  <c r="CL93" i="11"/>
  <c r="DY93" i="11"/>
  <c r="CD93" i="11"/>
  <c r="DR93" i="11"/>
  <c r="CR93" i="11"/>
  <c r="CP93" i="11"/>
  <c r="CI93" i="11"/>
  <c r="DN93" i="11"/>
  <c r="DC93" i="11"/>
  <c r="DY134" i="11"/>
  <c r="DP134" i="11"/>
  <c r="DK134" i="11"/>
  <c r="DB134" i="11"/>
  <c r="DA134" i="11"/>
  <c r="CP134" i="11"/>
  <c r="CL134" i="11"/>
  <c r="CG134" i="11"/>
  <c r="CC134" i="11"/>
  <c r="DV134" i="11"/>
  <c r="DM134" i="11"/>
  <c r="DC134" i="11"/>
  <c r="CS134" i="11"/>
  <c r="CN134" i="11"/>
  <c r="CH134" i="11"/>
  <c r="CV134" i="11"/>
  <c r="DU134" i="11"/>
  <c r="DL134" i="11"/>
  <c r="CR134" i="11"/>
  <c r="CM134" i="11"/>
  <c r="CF134" i="11"/>
  <c r="DZ134" i="11"/>
  <c r="DR134" i="11"/>
  <c r="DJ134" i="11"/>
  <c r="CW134" i="11"/>
  <c r="CQ134" i="11"/>
  <c r="CK134" i="11"/>
  <c r="CE134" i="11"/>
  <c r="CT134" i="11"/>
  <c r="CO134" i="11"/>
  <c r="DN134" i="11"/>
  <c r="CI134" i="11"/>
  <c r="CD134" i="11"/>
  <c r="DR177" i="11"/>
  <c r="DB177" i="11"/>
  <c r="DM177" i="11"/>
  <c r="CW177" i="11"/>
  <c r="CS177" i="11"/>
  <c r="CO177" i="11"/>
  <c r="CK177" i="11"/>
  <c r="CF177" i="11"/>
  <c r="DW177" i="11"/>
  <c r="DP177" i="11"/>
  <c r="DL177" i="11"/>
  <c r="CT177" i="11"/>
  <c r="CR177" i="11"/>
  <c r="CN177" i="11"/>
  <c r="CI177" i="11"/>
  <c r="CE177" i="11"/>
  <c r="DU177" i="11"/>
  <c r="DN177" i="11"/>
  <c r="CV177" i="11"/>
  <c r="CL177" i="11"/>
  <c r="CD177" i="11"/>
  <c r="DZ177" i="11"/>
  <c r="DK177" i="11"/>
  <c r="CQ177" i="11"/>
  <c r="CH177" i="11"/>
  <c r="DY177" i="11"/>
  <c r="DJ177" i="11"/>
  <c r="CG177" i="11"/>
  <c r="DV177" i="11"/>
  <c r="DA177" i="11"/>
  <c r="CC177" i="11"/>
  <c r="CP177" i="11"/>
  <c r="CM177" i="11"/>
  <c r="DC177" i="11"/>
  <c r="DU32" i="11"/>
  <c r="DL32" i="11"/>
  <c r="CS32" i="11"/>
  <c r="CO32" i="11"/>
  <c r="CK32" i="11"/>
  <c r="CC32" i="11"/>
  <c r="CF32" i="11"/>
  <c r="DZ32" i="11"/>
  <c r="DP32" i="11"/>
  <c r="DK32" i="11"/>
  <c r="DA32" i="11"/>
  <c r="CR32" i="11"/>
  <c r="CN32" i="11"/>
  <c r="CI32" i="11"/>
  <c r="DC32" i="11"/>
  <c r="CE32" i="11"/>
  <c r="DY32" i="11"/>
  <c r="DN32" i="11"/>
  <c r="CV32" i="11"/>
  <c r="CM32" i="11"/>
  <c r="CH32" i="11"/>
  <c r="DV32" i="11"/>
  <c r="DJ32" i="11"/>
  <c r="CQ32" i="11"/>
  <c r="CW32" i="11"/>
  <c r="CD32" i="11"/>
  <c r="DR32" i="11"/>
  <c r="CP32" i="11"/>
  <c r="CT32" i="11"/>
  <c r="DB32" i="11"/>
  <c r="CL32" i="11"/>
  <c r="CG32" i="11"/>
  <c r="DM32" i="11"/>
  <c r="DU64" i="11"/>
  <c r="DP64" i="11"/>
  <c r="DL64" i="11"/>
  <c r="CR64" i="11"/>
  <c r="CN64" i="11"/>
  <c r="CI64" i="11"/>
  <c r="CT64" i="11"/>
  <c r="CF64" i="11"/>
  <c r="DZ64" i="11"/>
  <c r="DK64" i="11"/>
  <c r="DA64" i="11"/>
  <c r="CQ64" i="11"/>
  <c r="CM64" i="11"/>
  <c r="DB64" i="11"/>
  <c r="CC64" i="11"/>
  <c r="CE64" i="11"/>
  <c r="DV64" i="11"/>
  <c r="DJ64" i="11"/>
  <c r="CP64" i="11"/>
  <c r="CW64" i="11"/>
  <c r="CD64" i="11"/>
  <c r="DY64" i="11"/>
  <c r="DN64" i="11"/>
  <c r="CV64" i="11"/>
  <c r="CL64" i="11"/>
  <c r="CH64" i="11"/>
  <c r="CS64" i="11"/>
  <c r="CG64" i="11"/>
  <c r="DM64" i="11"/>
  <c r="CK64" i="11"/>
  <c r="CO64" i="11"/>
  <c r="DC64" i="11"/>
  <c r="DR64" i="11"/>
  <c r="DV96" i="11"/>
  <c r="DM96" i="11"/>
  <c r="DD96" i="11"/>
  <c r="DB96" i="11"/>
  <c r="CP96" i="11"/>
  <c r="CL96" i="11"/>
  <c r="CT96" i="11"/>
  <c r="CF96" i="11"/>
  <c r="DU96" i="11"/>
  <c r="DR96" i="11"/>
  <c r="DL96" i="11"/>
  <c r="DF96" i="11"/>
  <c r="CS96" i="11"/>
  <c r="CO96" i="11"/>
  <c r="CK96" i="11"/>
  <c r="CC96" i="11"/>
  <c r="CE96" i="11"/>
  <c r="DZ96" i="11"/>
  <c r="DP96" i="11"/>
  <c r="DA96" i="11"/>
  <c r="CN96" i="11"/>
  <c r="CH96" i="11"/>
  <c r="DK96" i="11"/>
  <c r="CR96" i="11"/>
  <c r="CI96" i="11"/>
  <c r="CD96" i="11"/>
  <c r="DJ96" i="11"/>
  <c r="CW96" i="11"/>
  <c r="CQ96" i="11"/>
  <c r="DC96" i="11"/>
  <c r="DN96" i="11"/>
  <c r="CV96" i="11"/>
  <c r="CM96" i="11"/>
  <c r="CG96" i="11"/>
  <c r="DY96" i="11"/>
  <c r="DM138" i="11"/>
  <c r="DV138" i="11"/>
  <c r="CS138" i="11"/>
  <c r="CO138" i="11"/>
  <c r="CK138" i="11"/>
  <c r="CG138" i="11"/>
  <c r="CC138" i="11"/>
  <c r="DY138" i="11"/>
  <c r="DP138" i="11"/>
  <c r="DJ138" i="11"/>
  <c r="CW138" i="11"/>
  <c r="CQ138" i="11"/>
  <c r="CL138" i="11"/>
  <c r="CF138" i="11"/>
  <c r="DN138" i="11"/>
  <c r="DF138" i="11"/>
  <c r="CT138" i="11"/>
  <c r="CP138" i="11"/>
  <c r="CI138" i="11"/>
  <c r="CE138" i="11"/>
  <c r="DU138" i="11"/>
  <c r="DL138" i="11"/>
  <c r="DC138" i="11"/>
  <c r="CV138" i="11"/>
  <c r="CN138" i="11"/>
  <c r="DA138" i="11"/>
  <c r="CD138" i="11"/>
  <c r="DR138" i="11"/>
  <c r="CM138" i="11"/>
  <c r="DK138" i="11"/>
  <c r="CH138" i="11"/>
  <c r="DB138" i="11"/>
  <c r="DZ138" i="11"/>
  <c r="CR138" i="11"/>
  <c r="DZ181" i="11"/>
  <c r="DV181" i="11"/>
  <c r="DP181" i="11"/>
  <c r="DN181" i="11"/>
  <c r="DJ181" i="11"/>
  <c r="CS181" i="11"/>
  <c r="CQ181" i="11"/>
  <c r="CM181" i="11"/>
  <c r="CH181" i="11"/>
  <c r="CD181" i="11"/>
  <c r="DY181" i="11"/>
  <c r="DU181" i="11"/>
  <c r="DM181" i="11"/>
  <c r="DA181" i="11"/>
  <c r="CP181" i="11"/>
  <c r="CL181" i="11"/>
  <c r="CG181" i="11"/>
  <c r="CC181" i="11"/>
  <c r="DB181" i="11"/>
  <c r="CT181" i="11"/>
  <c r="CN181" i="11"/>
  <c r="CE181" i="11"/>
  <c r="DL181" i="11"/>
  <c r="CV181" i="11"/>
  <c r="CK181" i="11"/>
  <c r="DK181" i="11"/>
  <c r="CI181" i="11"/>
  <c r="CW181" i="11"/>
  <c r="CF181" i="11"/>
  <c r="CR181" i="11"/>
  <c r="CO181" i="11"/>
  <c r="DR181" i="11"/>
  <c r="DC181" i="11"/>
  <c r="DV6" i="11"/>
  <c r="DM6" i="11"/>
  <c r="CS6" i="11"/>
  <c r="CO6" i="11"/>
  <c r="CK6" i="11"/>
  <c r="CF6" i="11"/>
  <c r="CV6" i="11"/>
  <c r="DU6" i="11"/>
  <c r="DL6" i="11"/>
  <c r="DB6" i="11"/>
  <c r="DA6" i="11"/>
  <c r="CN6" i="11"/>
  <c r="CH6" i="11"/>
  <c r="CC6" i="11"/>
  <c r="DY6" i="11"/>
  <c r="DK6" i="11"/>
  <c r="DJ6" i="11"/>
  <c r="CR6" i="11"/>
  <c r="CM6" i="11"/>
  <c r="CG6" i="11"/>
  <c r="DZ6" i="11"/>
  <c r="DR6" i="11"/>
  <c r="DP6" i="11"/>
  <c r="CW6" i="11"/>
  <c r="CQ6" i="11"/>
  <c r="CL6" i="11"/>
  <c r="CE6" i="11"/>
  <c r="DN6" i="11"/>
  <c r="DC6" i="11"/>
  <c r="CT6" i="11"/>
  <c r="CP6" i="11"/>
  <c r="CI6" i="11"/>
  <c r="CD6" i="11"/>
  <c r="DW22" i="11"/>
  <c r="DR22" i="11"/>
  <c r="DK22" i="11"/>
  <c r="DB22" i="11"/>
  <c r="CT22" i="11"/>
  <c r="CQ22" i="11"/>
  <c r="CM22" i="11"/>
  <c r="CH22" i="11"/>
  <c r="CD22" i="11"/>
  <c r="DU22" i="11"/>
  <c r="DM22" i="11"/>
  <c r="DC22" i="11"/>
  <c r="DA22" i="11"/>
  <c r="CO22" i="11"/>
  <c r="CI22" i="11"/>
  <c r="CV22" i="11"/>
  <c r="DZ22" i="11"/>
  <c r="DV22" i="11"/>
  <c r="DL22" i="11"/>
  <c r="DJ22" i="11"/>
  <c r="CS22" i="11"/>
  <c r="CN22" i="11"/>
  <c r="CG22" i="11"/>
  <c r="CC22" i="11"/>
  <c r="DY22" i="11"/>
  <c r="DP22" i="11"/>
  <c r="DD22" i="11"/>
  <c r="CR22" i="11"/>
  <c r="CL22" i="11"/>
  <c r="CF22" i="11"/>
  <c r="DN22" i="11"/>
  <c r="CW22" i="11"/>
  <c r="CP22" i="11"/>
  <c r="CK22" i="11"/>
  <c r="CE22" i="11"/>
  <c r="DL38" i="11"/>
  <c r="DC38" i="11"/>
  <c r="CW38" i="11"/>
  <c r="CR38" i="11"/>
  <c r="CN38" i="11"/>
  <c r="CI38" i="11"/>
  <c r="CE38" i="11"/>
  <c r="DR38" i="11"/>
  <c r="DK38" i="11"/>
  <c r="DB38" i="11"/>
  <c r="CT38" i="11"/>
  <c r="CQ38" i="11"/>
  <c r="CM38" i="11"/>
  <c r="CH38" i="11"/>
  <c r="CD38" i="11"/>
  <c r="DY38" i="11"/>
  <c r="DU38" i="11"/>
  <c r="DN38" i="11"/>
  <c r="DP38" i="11"/>
  <c r="DJ38" i="11"/>
  <c r="DA38" i="11"/>
  <c r="CP38" i="11"/>
  <c r="CL38" i="11"/>
  <c r="CG38" i="11"/>
  <c r="CC38" i="11"/>
  <c r="CK38" i="11"/>
  <c r="DZ38" i="11"/>
  <c r="CF38" i="11"/>
  <c r="DV38" i="11"/>
  <c r="CS38" i="11"/>
  <c r="CV38" i="11"/>
  <c r="DM38" i="11"/>
  <c r="CO38" i="11"/>
  <c r="DX54" i="11"/>
  <c r="DM54" i="11"/>
  <c r="CW54" i="11"/>
  <c r="CR54" i="11"/>
  <c r="CN54" i="11"/>
  <c r="CI54" i="11"/>
  <c r="CF54" i="11"/>
  <c r="DR54" i="11"/>
  <c r="DL54" i="11"/>
  <c r="DC54" i="11"/>
  <c r="CT54" i="11"/>
  <c r="CQ54" i="11"/>
  <c r="CM54" i="11"/>
  <c r="CV54" i="11"/>
  <c r="CE54" i="11"/>
  <c r="DY54" i="11"/>
  <c r="DN54" i="11"/>
  <c r="CO54" i="11"/>
  <c r="CG54" i="11"/>
  <c r="DU54" i="11"/>
  <c r="DK54" i="11"/>
  <c r="DA54" i="11"/>
  <c r="CL54" i="11"/>
  <c r="CD54" i="11"/>
  <c r="DV54" i="11"/>
  <c r="DJ54" i="11"/>
  <c r="CS54" i="11"/>
  <c r="CK54" i="11"/>
  <c r="CC54" i="11"/>
  <c r="DB54" i="11"/>
  <c r="CP54" i="11"/>
  <c r="DZ54" i="11"/>
  <c r="CH54" i="11"/>
  <c r="DP54" i="11"/>
  <c r="DY70" i="11"/>
  <c r="DV70" i="11"/>
  <c r="DP70" i="11"/>
  <c r="DK70" i="11"/>
  <c r="DB70" i="11"/>
  <c r="DA70" i="11"/>
  <c r="CP70" i="11"/>
  <c r="CL70" i="11"/>
  <c r="CG70" i="11"/>
  <c r="CC70" i="11"/>
  <c r="DN70" i="11"/>
  <c r="DJ70" i="11"/>
  <c r="CS70" i="11"/>
  <c r="CO70" i="11"/>
  <c r="CK70" i="11"/>
  <c r="CF70" i="11"/>
  <c r="CV70" i="11"/>
  <c r="DU70" i="11"/>
  <c r="DL70" i="11"/>
  <c r="CT70" i="11"/>
  <c r="CM70" i="11"/>
  <c r="CD70" i="11"/>
  <c r="DZ70" i="11"/>
  <c r="CR70" i="11"/>
  <c r="CI70" i="11"/>
  <c r="DR70" i="11"/>
  <c r="DC70" i="11"/>
  <c r="CQ70" i="11"/>
  <c r="CH70" i="11"/>
  <c r="DM70" i="11"/>
  <c r="CW70" i="11"/>
  <c r="CN70" i="11"/>
  <c r="CE70" i="11"/>
  <c r="DR86" i="11"/>
  <c r="DL86" i="11"/>
  <c r="DC86" i="11"/>
  <c r="CT86" i="11"/>
  <c r="CQ86" i="11"/>
  <c r="CM86" i="11"/>
  <c r="CH86" i="11"/>
  <c r="CD86" i="11"/>
  <c r="DZ86" i="11"/>
  <c r="DP86" i="11"/>
  <c r="DK86" i="11"/>
  <c r="DB86" i="11"/>
  <c r="DA86" i="11"/>
  <c r="CP86" i="11"/>
  <c r="CL86" i="11"/>
  <c r="CG86" i="11"/>
  <c r="CV86" i="11"/>
  <c r="DM86" i="11"/>
  <c r="CW86" i="11"/>
  <c r="CN86" i="11"/>
  <c r="CE86" i="11"/>
  <c r="DU86" i="11"/>
  <c r="DJ86" i="11"/>
  <c r="CS86" i="11"/>
  <c r="CK86" i="11"/>
  <c r="CC86" i="11"/>
  <c r="DV86" i="11"/>
  <c r="DF86" i="11"/>
  <c r="CR86" i="11"/>
  <c r="CI86" i="11"/>
  <c r="DY86" i="11"/>
  <c r="CF86" i="11"/>
  <c r="DN86" i="11"/>
  <c r="CO86" i="11"/>
  <c r="DY103" i="11"/>
  <c r="DL103" i="11"/>
  <c r="DA103" i="11"/>
  <c r="DR103" i="11"/>
  <c r="CE103" i="11"/>
  <c r="CM103" i="11"/>
  <c r="CS103" i="11"/>
  <c r="CL103" i="11"/>
  <c r="DN103" i="11"/>
  <c r="DP103" i="11"/>
  <c r="CV103" i="11"/>
  <c r="CG103" i="11"/>
  <c r="CQ103" i="11"/>
  <c r="CO103" i="11"/>
  <c r="DV103" i="11"/>
  <c r="DM103" i="11"/>
  <c r="CW103" i="11"/>
  <c r="CF103" i="11"/>
  <c r="CR103" i="11"/>
  <c r="CK103" i="11"/>
  <c r="DZ103" i="11"/>
  <c r="DK103" i="11"/>
  <c r="DC103" i="11"/>
  <c r="CT103" i="11"/>
  <c r="CD103" i="11"/>
  <c r="CN103" i="11"/>
  <c r="CP103" i="11"/>
  <c r="CH103" i="11"/>
  <c r="DU103" i="11"/>
  <c r="CC103" i="11"/>
  <c r="DB103" i="11"/>
  <c r="DJ103" i="11"/>
  <c r="CI103" i="11"/>
  <c r="DR125" i="11"/>
  <c r="DL125" i="11"/>
  <c r="DC125" i="11"/>
  <c r="CT125" i="11"/>
  <c r="CR125" i="11"/>
  <c r="CN125" i="11"/>
  <c r="CI125" i="11"/>
  <c r="CF125" i="11"/>
  <c r="DZ125" i="11"/>
  <c r="DV125" i="11"/>
  <c r="DP125" i="11"/>
  <c r="DK125" i="11"/>
  <c r="DB125" i="11"/>
  <c r="DA125" i="11"/>
  <c r="CQ125" i="11"/>
  <c r="CM125" i="11"/>
  <c r="CE125" i="11"/>
  <c r="CD125" i="11"/>
  <c r="DF125" i="11"/>
  <c r="CS125" i="11"/>
  <c r="CK125" i="11"/>
  <c r="DY125" i="11"/>
  <c r="DN125" i="11"/>
  <c r="CP125" i="11"/>
  <c r="CG125" i="11"/>
  <c r="DM125" i="11"/>
  <c r="CO125" i="11"/>
  <c r="DJ125" i="11"/>
  <c r="CL125" i="11"/>
  <c r="CC125" i="11"/>
  <c r="CW125" i="11"/>
  <c r="CV125" i="11"/>
  <c r="CH125" i="11"/>
  <c r="DU125" i="11"/>
  <c r="DV146" i="11"/>
  <c r="DM146" i="11"/>
  <c r="DF146" i="11"/>
  <c r="CW146" i="11"/>
  <c r="CR146" i="11"/>
  <c r="CN146" i="11"/>
  <c r="CI146" i="11"/>
  <c r="CF146" i="11"/>
  <c r="DU146" i="11"/>
  <c r="DN146" i="11"/>
  <c r="DC146" i="11"/>
  <c r="CV146" i="11"/>
  <c r="CO146" i="11"/>
  <c r="DA146" i="11"/>
  <c r="CD146" i="11"/>
  <c r="DZ146" i="11"/>
  <c r="DL146" i="11"/>
  <c r="DB146" i="11"/>
  <c r="CS146" i="11"/>
  <c r="CM146" i="11"/>
  <c r="CH146" i="11"/>
  <c r="CC146" i="11"/>
  <c r="DY146" i="11"/>
  <c r="DR146" i="11"/>
  <c r="DK146" i="11"/>
  <c r="CQ146" i="11"/>
  <c r="CL146" i="11"/>
  <c r="CG146" i="11"/>
  <c r="CP146" i="11"/>
  <c r="DP146" i="11"/>
  <c r="CK146" i="11"/>
  <c r="DJ146" i="11"/>
  <c r="CE146" i="11"/>
  <c r="CT146" i="11"/>
  <c r="DU167" i="11"/>
  <c r="DK167" i="11"/>
  <c r="CV167" i="11"/>
  <c r="CH167" i="11"/>
  <c r="CD167" i="11"/>
  <c r="CR167" i="11"/>
  <c r="CO167" i="11"/>
  <c r="DZ167" i="11"/>
  <c r="DV167" i="11"/>
  <c r="DN167" i="11"/>
  <c r="DJ167" i="11"/>
  <c r="DC167" i="11"/>
  <c r="DR167" i="11"/>
  <c r="CG167" i="11"/>
  <c r="CC167" i="11"/>
  <c r="CN167" i="11"/>
  <c r="CK167" i="11"/>
  <c r="DM167" i="11"/>
  <c r="DP167" i="11"/>
  <c r="DB167" i="11"/>
  <c r="CW167" i="11"/>
  <c r="CF167" i="11"/>
  <c r="CQ167" i="11"/>
  <c r="CI167" i="11"/>
  <c r="CL167" i="11"/>
  <c r="CM167" i="11"/>
  <c r="CE167" i="11"/>
  <c r="DY167" i="11"/>
  <c r="DA167" i="11"/>
  <c r="CS167" i="11"/>
  <c r="CT167" i="11"/>
  <c r="CP167" i="11"/>
  <c r="DL167" i="11"/>
  <c r="DR193" i="11"/>
  <c r="DC193" i="11"/>
  <c r="DM193" i="11"/>
  <c r="CW193" i="11"/>
  <c r="CV193" i="11"/>
  <c r="CO193" i="11"/>
  <c r="CK193" i="11"/>
  <c r="CF193" i="11"/>
  <c r="DP193" i="11"/>
  <c r="DB193" i="11"/>
  <c r="DL193" i="11"/>
  <c r="CT193" i="11"/>
  <c r="CR193" i="11"/>
  <c r="CN193" i="11"/>
  <c r="CI193" i="11"/>
  <c r="CD193" i="11"/>
  <c r="DU193" i="11"/>
  <c r="DN193" i="11"/>
  <c r="DA193" i="11"/>
  <c r="CL193" i="11"/>
  <c r="CE193" i="11"/>
  <c r="DZ193" i="11"/>
  <c r="DK193" i="11"/>
  <c r="CQ193" i="11"/>
  <c r="CH193" i="11"/>
  <c r="CP193" i="11"/>
  <c r="CM193" i="11"/>
  <c r="DJ193" i="11"/>
  <c r="CS193" i="11"/>
  <c r="DY193" i="11"/>
  <c r="CG193" i="11"/>
  <c r="CC193" i="11"/>
  <c r="DV193" i="11"/>
  <c r="DR225" i="11"/>
  <c r="DC225" i="11"/>
  <c r="DM225" i="11"/>
  <c r="CW225" i="11"/>
  <c r="CV225" i="11"/>
  <c r="CO225" i="11"/>
  <c r="CK225" i="11"/>
  <c r="CF225" i="11"/>
  <c r="DP225" i="11"/>
  <c r="DB225" i="11"/>
  <c r="DL225" i="11"/>
  <c r="CT225" i="11"/>
  <c r="CR225" i="11"/>
  <c r="CN225" i="11"/>
  <c r="CI225" i="11"/>
  <c r="CD225" i="11"/>
  <c r="CE225" i="11"/>
  <c r="DZ225" i="11"/>
  <c r="DK225" i="11"/>
  <c r="CQ225" i="11"/>
  <c r="CH225" i="11"/>
  <c r="DY225" i="11"/>
  <c r="DJ225" i="11"/>
  <c r="CP225" i="11"/>
  <c r="CG225" i="11"/>
  <c r="CM225" i="11"/>
  <c r="DN225" i="11"/>
  <c r="CL225" i="11"/>
  <c r="DV225" i="11"/>
  <c r="CS225" i="11"/>
  <c r="CC225" i="11"/>
  <c r="DU225" i="11"/>
  <c r="DA225" i="11"/>
  <c r="DL11" i="11"/>
  <c r="DA11" i="11"/>
  <c r="CS11" i="11"/>
  <c r="CO11" i="11"/>
  <c r="CK11" i="11"/>
  <c r="CF11" i="11"/>
  <c r="DZ11" i="11"/>
  <c r="DV11" i="11"/>
  <c r="DM11" i="11"/>
  <c r="DF11" i="11"/>
  <c r="CW11" i="11"/>
  <c r="CP11" i="11"/>
  <c r="CI11" i="11"/>
  <c r="CD11" i="11"/>
  <c r="DU11" i="11"/>
  <c r="DK11" i="11"/>
  <c r="DC11" i="11"/>
  <c r="CT11" i="11"/>
  <c r="CN11" i="11"/>
  <c r="CH11" i="11"/>
  <c r="CC11" i="11"/>
  <c r="DY11" i="11"/>
  <c r="DR11" i="11"/>
  <c r="DP11" i="11"/>
  <c r="DB11" i="11"/>
  <c r="CR11" i="11"/>
  <c r="CM11" i="11"/>
  <c r="CG11" i="11"/>
  <c r="DN11" i="11"/>
  <c r="DJ11" i="11"/>
  <c r="CV11" i="11"/>
  <c r="CQ11" i="11"/>
  <c r="CL11" i="11"/>
  <c r="CE11" i="11"/>
  <c r="DR27" i="11"/>
  <c r="DK27" i="11"/>
  <c r="CV27" i="11"/>
  <c r="CR27" i="11"/>
  <c r="CN27" i="11"/>
  <c r="CI27" i="11"/>
  <c r="CE27" i="11"/>
  <c r="DZ27" i="11"/>
  <c r="DV27" i="11"/>
  <c r="DM27" i="11"/>
  <c r="CW27" i="11"/>
  <c r="CP27" i="11"/>
  <c r="CK27" i="11"/>
  <c r="CD27" i="11"/>
  <c r="DU27" i="11"/>
  <c r="DL27" i="11"/>
  <c r="DC27" i="11"/>
  <c r="CT27" i="11"/>
  <c r="CO27" i="11"/>
  <c r="CH27" i="11"/>
  <c r="CC27" i="11"/>
  <c r="DY27" i="11"/>
  <c r="DP27" i="11"/>
  <c r="DB27" i="11"/>
  <c r="CS27" i="11"/>
  <c r="CM27" i="11"/>
  <c r="CG27" i="11"/>
  <c r="CQ27" i="11"/>
  <c r="DN27" i="11"/>
  <c r="CL27" i="11"/>
  <c r="DA27" i="11"/>
  <c r="DJ27" i="11"/>
  <c r="CF27" i="11"/>
  <c r="DL43" i="11"/>
  <c r="DA43" i="11"/>
  <c r="CS43" i="11"/>
  <c r="CO43" i="11"/>
  <c r="CK43" i="11"/>
  <c r="CH43" i="11"/>
  <c r="CD43" i="11"/>
  <c r="DZ43" i="11"/>
  <c r="DV43" i="11"/>
  <c r="DM43" i="11"/>
  <c r="CW43" i="11"/>
  <c r="CP43" i="11"/>
  <c r="CI43" i="11"/>
  <c r="CF43" i="11"/>
  <c r="DU43" i="11"/>
  <c r="DK43" i="11"/>
  <c r="DC43" i="11"/>
  <c r="CT43" i="11"/>
  <c r="CN43" i="11"/>
  <c r="CE43" i="11"/>
  <c r="DY43" i="11"/>
  <c r="DR43" i="11"/>
  <c r="DP43" i="11"/>
  <c r="DB43" i="11"/>
  <c r="CR43" i="11"/>
  <c r="CM43" i="11"/>
  <c r="CC43" i="11"/>
  <c r="CV43" i="11"/>
  <c r="CG43" i="11"/>
  <c r="CQ43" i="11"/>
  <c r="DJ43" i="11"/>
  <c r="DN43" i="11"/>
  <c r="CL43" i="11"/>
  <c r="DZ59" i="11"/>
  <c r="DR59" i="11"/>
  <c r="DL59" i="11"/>
  <c r="DF59" i="11"/>
  <c r="CV59" i="11"/>
  <c r="CR59" i="11"/>
  <c r="CN59" i="11"/>
  <c r="CI59" i="11"/>
  <c r="CE59" i="11"/>
  <c r="DP59" i="11"/>
  <c r="DJ59" i="11"/>
  <c r="DA59" i="11"/>
  <c r="CQ59" i="11"/>
  <c r="CL59" i="11"/>
  <c r="CF59" i="11"/>
  <c r="DV59" i="11"/>
  <c r="DN59" i="11"/>
  <c r="CW59" i="11"/>
  <c r="CP59" i="11"/>
  <c r="CK59" i="11"/>
  <c r="CD59" i="11"/>
  <c r="DU59" i="11"/>
  <c r="DM59" i="11"/>
  <c r="DC59" i="11"/>
  <c r="CT59" i="11"/>
  <c r="CO59" i="11"/>
  <c r="CH59" i="11"/>
  <c r="CC59" i="11"/>
  <c r="DK59" i="11"/>
  <c r="CG59" i="11"/>
  <c r="CM59" i="11"/>
  <c r="DB59" i="11"/>
  <c r="DY59" i="11"/>
  <c r="CS59" i="11"/>
  <c r="DZ75" i="11"/>
  <c r="DR75" i="11"/>
  <c r="DL75" i="11"/>
  <c r="CV75" i="11"/>
  <c r="CR75" i="11"/>
  <c r="CN75" i="11"/>
  <c r="CI75" i="11"/>
  <c r="CE75" i="11"/>
  <c r="DU75" i="11"/>
  <c r="DM75" i="11"/>
  <c r="DC75" i="11"/>
  <c r="CT75" i="11"/>
  <c r="CO75" i="11"/>
  <c r="CH75" i="11"/>
  <c r="CC75" i="11"/>
  <c r="DY75" i="11"/>
  <c r="DK75" i="11"/>
  <c r="DB75" i="11"/>
  <c r="CS75" i="11"/>
  <c r="CM75" i="11"/>
  <c r="CG75" i="11"/>
  <c r="DP75" i="11"/>
  <c r="DJ75" i="11"/>
  <c r="DA75" i="11"/>
  <c r="CQ75" i="11"/>
  <c r="CL75" i="11"/>
  <c r="CF75" i="11"/>
  <c r="DV75" i="11"/>
  <c r="CP75" i="11"/>
  <c r="DN75" i="11"/>
  <c r="CK75" i="11"/>
  <c r="CW75" i="11"/>
  <c r="CD75" i="11"/>
  <c r="DZ91" i="11"/>
  <c r="DR91" i="11"/>
  <c r="DL91" i="11"/>
  <c r="CV91" i="11"/>
  <c r="CR91" i="11"/>
  <c r="CN91" i="11"/>
  <c r="CI91" i="11"/>
  <c r="CE91" i="11"/>
  <c r="DP91" i="11"/>
  <c r="DJ91" i="11"/>
  <c r="DA91" i="11"/>
  <c r="CQ91" i="11"/>
  <c r="CL91" i="11"/>
  <c r="CF91" i="11"/>
  <c r="DV91" i="11"/>
  <c r="DN91" i="11"/>
  <c r="CW91" i="11"/>
  <c r="CP91" i="11"/>
  <c r="CK91" i="11"/>
  <c r="CD91" i="11"/>
  <c r="DM91" i="11"/>
  <c r="DC91" i="11"/>
  <c r="CT91" i="11"/>
  <c r="CO91" i="11"/>
  <c r="CH91" i="11"/>
  <c r="CC91" i="11"/>
  <c r="DB91" i="11"/>
  <c r="CG91" i="11"/>
  <c r="DY91" i="11"/>
  <c r="CS91" i="11"/>
  <c r="DK91" i="11"/>
  <c r="DU91" i="11"/>
  <c r="CM91" i="11"/>
  <c r="DR110" i="11"/>
  <c r="DL110" i="11"/>
  <c r="DC110" i="11"/>
  <c r="DA110" i="11"/>
  <c r="CP110" i="11"/>
  <c r="CL110" i="11"/>
  <c r="CH110" i="11"/>
  <c r="CD110" i="11"/>
  <c r="DZ110" i="11"/>
  <c r="DV110" i="11"/>
  <c r="DP110" i="11"/>
  <c r="DK110" i="11"/>
  <c r="DB110" i="11"/>
  <c r="CS110" i="11"/>
  <c r="CO110" i="11"/>
  <c r="CK110" i="11"/>
  <c r="CG110" i="11"/>
  <c r="CC110" i="11"/>
  <c r="DU110" i="11"/>
  <c r="CQ110" i="11"/>
  <c r="CV110" i="11"/>
  <c r="DY110" i="11"/>
  <c r="DN110" i="11"/>
  <c r="CW110" i="11"/>
  <c r="CN110" i="11"/>
  <c r="CF110" i="11"/>
  <c r="DM110" i="11"/>
  <c r="CT110" i="11"/>
  <c r="CM110" i="11"/>
  <c r="CE110" i="11"/>
  <c r="CR110" i="11"/>
  <c r="CI110" i="11"/>
  <c r="DJ110" i="11"/>
  <c r="DY131" i="11"/>
  <c r="DN131" i="11"/>
  <c r="DJ131" i="11"/>
  <c r="DB131" i="11"/>
  <c r="CT131" i="11"/>
  <c r="CP131" i="11"/>
  <c r="CL131" i="11"/>
  <c r="CH131" i="11"/>
  <c r="CD131" i="11"/>
  <c r="DU131" i="11"/>
  <c r="DM131" i="11"/>
  <c r="DA131" i="11"/>
  <c r="CS131" i="11"/>
  <c r="CO131" i="11"/>
  <c r="CK131" i="11"/>
  <c r="CG131" i="11"/>
  <c r="CC131" i="11"/>
  <c r="DV131" i="11"/>
  <c r="DR131" i="11"/>
  <c r="DL131" i="11"/>
  <c r="CV131" i="11"/>
  <c r="CR131" i="11"/>
  <c r="CN131" i="11"/>
  <c r="CI131" i="11"/>
  <c r="CF131" i="11"/>
  <c r="DZ131" i="11"/>
  <c r="DC131" i="11"/>
  <c r="CM131" i="11"/>
  <c r="CW131" i="11"/>
  <c r="CE131" i="11"/>
  <c r="DK131" i="11"/>
  <c r="DP131" i="11"/>
  <c r="CQ131" i="11"/>
  <c r="DC153" i="11"/>
  <c r="DJ153" i="11"/>
  <c r="DA153" i="11"/>
  <c r="CR153" i="11"/>
  <c r="CN153" i="11"/>
  <c r="CI153" i="11"/>
  <c r="DK153" i="11"/>
  <c r="DR153" i="11"/>
  <c r="DB153" i="11"/>
  <c r="CW153" i="11"/>
  <c r="CV153" i="11"/>
  <c r="CQ153" i="11"/>
  <c r="CM153" i="11"/>
  <c r="CH153" i="11"/>
  <c r="CD153" i="11"/>
  <c r="DY153" i="11"/>
  <c r="DF153" i="11"/>
  <c r="DL153" i="11"/>
  <c r="CO153" i="11"/>
  <c r="CF153" i="11"/>
  <c r="DV153" i="11"/>
  <c r="DM153" i="11"/>
  <c r="CL153" i="11"/>
  <c r="CC153" i="11"/>
  <c r="DN153" i="11"/>
  <c r="CK153" i="11"/>
  <c r="DZ153" i="11"/>
  <c r="CT153" i="11"/>
  <c r="CG153" i="11"/>
  <c r="DU153" i="11"/>
  <c r="CE153" i="11"/>
  <c r="DP153" i="11"/>
  <c r="CS153" i="11"/>
  <c r="CP153" i="11"/>
  <c r="DZ174" i="11"/>
  <c r="DV174" i="11"/>
  <c r="DP174" i="11"/>
  <c r="DK174" i="11"/>
  <c r="DB174" i="11"/>
  <c r="CS174" i="11"/>
  <c r="CO174" i="11"/>
  <c r="CK174" i="11"/>
  <c r="CH174" i="11"/>
  <c r="CD174" i="11"/>
  <c r="DY174" i="11"/>
  <c r="DU174" i="11"/>
  <c r="DL174" i="11"/>
  <c r="CW174" i="11"/>
  <c r="CQ174" i="11"/>
  <c r="CL174" i="11"/>
  <c r="CG174" i="11"/>
  <c r="DR174" i="11"/>
  <c r="DJ174" i="11"/>
  <c r="CT174" i="11"/>
  <c r="CP174" i="11"/>
  <c r="CI174" i="11"/>
  <c r="CF174" i="11"/>
  <c r="DN174" i="11"/>
  <c r="DF174" i="11"/>
  <c r="DA174" i="11"/>
  <c r="CN174" i="11"/>
  <c r="CV174" i="11"/>
  <c r="CE174" i="11"/>
  <c r="CR174" i="11"/>
  <c r="CM174" i="11"/>
  <c r="DM174" i="11"/>
  <c r="DC174" i="11"/>
  <c r="CC174" i="11"/>
  <c r="DZ202" i="11"/>
  <c r="DU202" i="11"/>
  <c r="DN202" i="11"/>
  <c r="DJ202" i="11"/>
  <c r="DB202" i="11"/>
  <c r="CS202" i="11"/>
  <c r="CP202" i="11"/>
  <c r="CL202" i="11"/>
  <c r="DA202" i="11"/>
  <c r="CD202" i="11"/>
  <c r="DM202" i="11"/>
  <c r="DV202" i="11"/>
  <c r="CV202" i="11"/>
  <c r="CO202" i="11"/>
  <c r="CK202" i="11"/>
  <c r="CG202" i="11"/>
  <c r="CC202" i="11"/>
  <c r="DY202" i="11"/>
  <c r="DR202" i="11"/>
  <c r="DL202" i="11"/>
  <c r="CW202" i="11"/>
  <c r="CR202" i="11"/>
  <c r="CN202" i="11"/>
  <c r="CI202" i="11"/>
  <c r="CF202" i="11"/>
  <c r="DK202" i="11"/>
  <c r="CM202" i="11"/>
  <c r="DC202" i="11"/>
  <c r="CH202" i="11"/>
  <c r="CT202" i="11"/>
  <c r="CE202" i="11"/>
  <c r="DP202" i="11"/>
  <c r="CQ202" i="11"/>
  <c r="DY234" i="11"/>
  <c r="DV234" i="11"/>
  <c r="DK234" i="11"/>
  <c r="DC234" i="11"/>
  <c r="CT234" i="11"/>
  <c r="CQ234" i="11"/>
  <c r="CM234" i="11"/>
  <c r="CH234" i="11"/>
  <c r="CD234" i="11"/>
  <c r="DZ234" i="11"/>
  <c r="DN234" i="11"/>
  <c r="DJ234" i="11"/>
  <c r="DB234" i="11"/>
  <c r="CS234" i="11"/>
  <c r="CP234" i="11"/>
  <c r="CL234" i="11"/>
  <c r="CG234" i="11"/>
  <c r="CC234" i="11"/>
  <c r="DR234" i="11"/>
  <c r="DM234" i="11"/>
  <c r="DA234" i="11"/>
  <c r="CV234" i="11"/>
  <c r="CO234" i="11"/>
  <c r="CK234" i="11"/>
  <c r="CF234" i="11"/>
  <c r="DL234" i="11"/>
  <c r="CN234" i="11"/>
  <c r="CI234" i="11"/>
  <c r="DU234" i="11"/>
  <c r="CW234" i="11"/>
  <c r="CE234" i="11"/>
  <c r="DP234" i="11"/>
  <c r="CR234" i="11"/>
  <c r="DM191" i="11"/>
  <c r="DB191" i="11"/>
  <c r="CT191" i="11"/>
  <c r="CP191" i="11"/>
  <c r="CL191" i="11"/>
  <c r="CG191" i="11"/>
  <c r="CC191" i="11"/>
  <c r="DV191" i="11"/>
  <c r="DN191" i="11"/>
  <c r="DU191" i="11"/>
  <c r="CV191" i="11"/>
  <c r="CQ191" i="11"/>
  <c r="CK191" i="11"/>
  <c r="CE191" i="11"/>
  <c r="DP191" i="11"/>
  <c r="DA191" i="11"/>
  <c r="CM191" i="11"/>
  <c r="DZ191" i="11"/>
  <c r="DL191" i="11"/>
  <c r="CW191" i="11"/>
  <c r="CO191" i="11"/>
  <c r="CI191" i="11"/>
  <c r="CD191" i="11"/>
  <c r="CR191" i="11"/>
  <c r="DY191" i="11"/>
  <c r="DR191" i="11"/>
  <c r="DK191" i="11"/>
  <c r="DC191" i="11"/>
  <c r="CS191" i="11"/>
  <c r="CN191" i="11"/>
  <c r="CH191" i="11"/>
  <c r="DJ191" i="11"/>
  <c r="CF191" i="11"/>
  <c r="DN207" i="11"/>
  <c r="DJ207" i="11"/>
  <c r="DB207" i="11"/>
  <c r="CT207" i="11"/>
  <c r="CP207" i="11"/>
  <c r="CL207" i="11"/>
  <c r="CG207" i="11"/>
  <c r="CC207" i="11"/>
  <c r="DY207" i="11"/>
  <c r="DU207" i="11"/>
  <c r="DL207" i="11"/>
  <c r="DC207" i="11"/>
  <c r="CS207" i="11"/>
  <c r="CN207" i="11"/>
  <c r="CH207" i="11"/>
  <c r="DV207" i="11"/>
  <c r="DR207" i="11"/>
  <c r="DK207" i="11"/>
  <c r="CR207" i="11"/>
  <c r="CF207" i="11"/>
  <c r="DM207" i="11"/>
  <c r="CI207" i="11"/>
  <c r="CD207" i="11"/>
  <c r="DA207" i="11"/>
  <c r="CM207" i="11"/>
  <c r="DZ207" i="11"/>
  <c r="CO207" i="11"/>
  <c r="DP207" i="11"/>
  <c r="CV207" i="11"/>
  <c r="CQ207" i="11"/>
  <c r="CK207" i="11"/>
  <c r="CE207" i="11"/>
  <c r="CW207" i="11"/>
  <c r="DY223" i="11"/>
  <c r="DN223" i="11"/>
  <c r="DJ223" i="11"/>
  <c r="DB223" i="11"/>
  <c r="CT223" i="11"/>
  <c r="CP223" i="11"/>
  <c r="CL223" i="11"/>
  <c r="CG223" i="11"/>
  <c r="CC223" i="11"/>
  <c r="DP223" i="11"/>
  <c r="CV223" i="11"/>
  <c r="CQ223" i="11"/>
  <c r="CK223" i="11"/>
  <c r="CE223" i="11"/>
  <c r="DV223" i="11"/>
  <c r="DF223" i="11"/>
  <c r="CW223" i="11"/>
  <c r="CI223" i="11"/>
  <c r="CD223" i="11"/>
  <c r="DU223" i="11"/>
  <c r="DL223" i="11"/>
  <c r="CN223" i="11"/>
  <c r="DR223" i="11"/>
  <c r="DA223" i="11"/>
  <c r="CM223" i="11"/>
  <c r="DZ223" i="11"/>
  <c r="DM223" i="11"/>
  <c r="CO223" i="11"/>
  <c r="DC223" i="11"/>
  <c r="CH223" i="11"/>
  <c r="CR223" i="11"/>
  <c r="CS223" i="11"/>
  <c r="DK223" i="11"/>
  <c r="CF223" i="11"/>
  <c r="DN239" i="11"/>
  <c r="DJ239" i="11"/>
  <c r="DB239" i="11"/>
  <c r="CT239" i="11"/>
  <c r="CP239" i="11"/>
  <c r="CL239" i="11"/>
  <c r="CG239" i="11"/>
  <c r="CC239" i="11"/>
  <c r="DY239" i="11"/>
  <c r="DU239" i="11"/>
  <c r="DL239" i="11"/>
  <c r="DC239" i="11"/>
  <c r="CS239" i="11"/>
  <c r="CN239" i="11"/>
  <c r="CH239" i="11"/>
  <c r="DR239" i="11"/>
  <c r="CV239" i="11"/>
  <c r="CR239" i="11"/>
  <c r="CF239" i="11"/>
  <c r="CQ239" i="11"/>
  <c r="DZ239" i="11"/>
  <c r="DF239" i="11"/>
  <c r="CI239" i="11"/>
  <c r="CD239" i="11"/>
  <c r="DK239" i="11"/>
  <c r="CM239" i="11"/>
  <c r="DP239" i="11"/>
  <c r="CK239" i="11"/>
  <c r="DM239" i="11"/>
  <c r="CO239" i="11"/>
  <c r="DA239" i="11"/>
  <c r="CE239" i="11"/>
  <c r="DV239" i="11"/>
  <c r="CW239" i="11"/>
  <c r="DY108" i="11"/>
  <c r="DU108" i="11"/>
  <c r="DN108" i="11"/>
  <c r="DJ108" i="11"/>
  <c r="DA108" i="11"/>
  <c r="CR108" i="11"/>
  <c r="CN108" i="11"/>
  <c r="CI108" i="11"/>
  <c r="CH108" i="11"/>
  <c r="CD108" i="11"/>
  <c r="DM108" i="11"/>
  <c r="CV108" i="11"/>
  <c r="CQ108" i="11"/>
  <c r="CM108" i="11"/>
  <c r="CG108" i="11"/>
  <c r="DV108" i="11"/>
  <c r="DL108" i="11"/>
  <c r="CT108" i="11"/>
  <c r="CL108" i="11"/>
  <c r="CF108" i="11"/>
  <c r="DX108" i="11"/>
  <c r="DK108" i="11"/>
  <c r="CS108" i="11"/>
  <c r="CK108" i="11"/>
  <c r="CE108" i="11"/>
  <c r="DR108" i="11"/>
  <c r="DC108" i="11"/>
  <c r="CP108" i="11"/>
  <c r="CW108" i="11"/>
  <c r="DB108" i="11"/>
  <c r="CO108" i="11"/>
  <c r="DZ108" i="11"/>
  <c r="CC108" i="11"/>
  <c r="DP108" i="11"/>
  <c r="DM124" i="11"/>
  <c r="CV124" i="11"/>
  <c r="CQ124" i="11"/>
  <c r="CM124" i="11"/>
  <c r="CW124" i="11"/>
  <c r="CF124" i="11"/>
  <c r="DV124" i="11"/>
  <c r="DR124" i="11"/>
  <c r="DL124" i="11"/>
  <c r="DC124" i="11"/>
  <c r="CT124" i="11"/>
  <c r="CP124" i="11"/>
  <c r="CL124" i="11"/>
  <c r="CC124" i="11"/>
  <c r="CE124" i="11"/>
  <c r="DZ124" i="11"/>
  <c r="DP124" i="11"/>
  <c r="DB124" i="11"/>
  <c r="CO124" i="11"/>
  <c r="CH124" i="11"/>
  <c r="DY124" i="11"/>
  <c r="DN124" i="11"/>
  <c r="DA124" i="11"/>
  <c r="CN124" i="11"/>
  <c r="CG124" i="11"/>
  <c r="DK124" i="11"/>
  <c r="CS124" i="11"/>
  <c r="CK124" i="11"/>
  <c r="CD124" i="11"/>
  <c r="DJ124" i="11"/>
  <c r="CR124" i="11"/>
  <c r="CI124" i="11"/>
  <c r="DU124" i="11"/>
  <c r="DY140" i="11"/>
  <c r="DU140" i="11"/>
  <c r="DN140" i="11"/>
  <c r="DJ140" i="11"/>
  <c r="DA140" i="11"/>
  <c r="CS140" i="11"/>
  <c r="CO140" i="11"/>
  <c r="CK140" i="11"/>
  <c r="CE140" i="11"/>
  <c r="DM140" i="11"/>
  <c r="CV140" i="11"/>
  <c r="CR140" i="11"/>
  <c r="CN140" i="11"/>
  <c r="CI140" i="11"/>
  <c r="CH140" i="11"/>
  <c r="CD140" i="11"/>
  <c r="DR140" i="11"/>
  <c r="DC140" i="11"/>
  <c r="CQ140" i="11"/>
  <c r="CW140" i="11"/>
  <c r="DZ140" i="11"/>
  <c r="DP140" i="11"/>
  <c r="DB140" i="11"/>
  <c r="CP140" i="11"/>
  <c r="CC140" i="11"/>
  <c r="DV140" i="11"/>
  <c r="DL140" i="11"/>
  <c r="DF140" i="11"/>
  <c r="CM140" i="11"/>
  <c r="CG140" i="11"/>
  <c r="DK140" i="11"/>
  <c r="CT140" i="11"/>
  <c r="CL140" i="11"/>
  <c r="DX140" i="11"/>
  <c r="CF140" i="11"/>
  <c r="DV156" i="11"/>
  <c r="DR156" i="11"/>
  <c r="DL156" i="11"/>
  <c r="DC156" i="11"/>
  <c r="CT156" i="11"/>
  <c r="CP156" i="11"/>
  <c r="CL156" i="11"/>
  <c r="CW156" i="11"/>
  <c r="CF156" i="11"/>
  <c r="DZ156" i="11"/>
  <c r="DX156" i="11"/>
  <c r="DP156" i="11"/>
  <c r="DK156" i="11"/>
  <c r="DB156" i="11"/>
  <c r="CS156" i="11"/>
  <c r="CO156" i="11"/>
  <c r="CK156" i="11"/>
  <c r="CC156" i="11"/>
  <c r="CE156" i="11"/>
  <c r="DU156" i="11"/>
  <c r="DJ156" i="11"/>
  <c r="CR156" i="11"/>
  <c r="CI156" i="11"/>
  <c r="CD156" i="11"/>
  <c r="CQ156" i="11"/>
  <c r="DY156" i="11"/>
  <c r="DN156" i="11"/>
  <c r="DA156" i="11"/>
  <c r="CN156" i="11"/>
  <c r="CH156" i="11"/>
  <c r="DM156" i="11"/>
  <c r="CV156" i="11"/>
  <c r="CM156" i="11"/>
  <c r="CG156" i="11"/>
  <c r="DY172" i="11"/>
  <c r="DU172" i="11"/>
  <c r="DN172" i="11"/>
  <c r="DJ172" i="11"/>
  <c r="DA172" i="11"/>
  <c r="CR172" i="11"/>
  <c r="CN172" i="11"/>
  <c r="CI172" i="11"/>
  <c r="CH172" i="11"/>
  <c r="CD172" i="11"/>
  <c r="DM172" i="11"/>
  <c r="CV172" i="11"/>
  <c r="CQ172" i="11"/>
  <c r="CM172" i="11"/>
  <c r="CG172" i="11"/>
  <c r="DV172" i="11"/>
  <c r="DL172" i="11"/>
  <c r="CT172" i="11"/>
  <c r="CL172" i="11"/>
  <c r="CF172" i="11"/>
  <c r="DK172" i="11"/>
  <c r="CS172" i="11"/>
  <c r="CK172" i="11"/>
  <c r="CE172" i="11"/>
  <c r="DR172" i="11"/>
  <c r="DC172" i="11"/>
  <c r="CP172" i="11"/>
  <c r="CW172" i="11"/>
  <c r="DP172" i="11"/>
  <c r="DB172" i="11"/>
  <c r="CO172" i="11"/>
  <c r="DZ172" i="11"/>
  <c r="CC172" i="11"/>
  <c r="DM188" i="11"/>
  <c r="CV188" i="11"/>
  <c r="CQ188" i="11"/>
  <c r="CM188" i="11"/>
  <c r="CW188" i="11"/>
  <c r="CG188" i="11"/>
  <c r="DV188" i="11"/>
  <c r="DR188" i="11"/>
  <c r="DL188" i="11"/>
  <c r="DC188" i="11"/>
  <c r="CT188" i="11"/>
  <c r="CP188" i="11"/>
  <c r="CL188" i="11"/>
  <c r="CF188" i="11"/>
  <c r="DZ188" i="11"/>
  <c r="DP188" i="11"/>
  <c r="DB188" i="11"/>
  <c r="CO188" i="11"/>
  <c r="CC188" i="11"/>
  <c r="DY188" i="11"/>
  <c r="DN188" i="11"/>
  <c r="DA188" i="11"/>
  <c r="CN188" i="11"/>
  <c r="CH188" i="11"/>
  <c r="DK188" i="11"/>
  <c r="CS188" i="11"/>
  <c r="CK188" i="11"/>
  <c r="CE188" i="11"/>
  <c r="DU188" i="11"/>
  <c r="CD188" i="11"/>
  <c r="DJ188" i="11"/>
  <c r="CR188" i="11"/>
  <c r="CI188" i="11"/>
  <c r="DZ204" i="11"/>
  <c r="DP204" i="11"/>
  <c r="DK204" i="11"/>
  <c r="DB204" i="11"/>
  <c r="DY204" i="11"/>
  <c r="DV204" i="11"/>
  <c r="DM204" i="11"/>
  <c r="DC204" i="11"/>
  <c r="CT204" i="11"/>
  <c r="CP204" i="11"/>
  <c r="CL204" i="11"/>
  <c r="CW204" i="11"/>
  <c r="CE204" i="11"/>
  <c r="DU204" i="11"/>
  <c r="DL204" i="11"/>
  <c r="DA204" i="11"/>
  <c r="CS204" i="11"/>
  <c r="CO204" i="11"/>
  <c r="CK204" i="11"/>
  <c r="CC204" i="11"/>
  <c r="CD204" i="11"/>
  <c r="DJ204" i="11"/>
  <c r="CR204" i="11"/>
  <c r="CI204" i="11"/>
  <c r="CQ204" i="11"/>
  <c r="CH204" i="11"/>
  <c r="CV204" i="11"/>
  <c r="CG204" i="11"/>
  <c r="DR204" i="11"/>
  <c r="CN204" i="11"/>
  <c r="DN204" i="11"/>
  <c r="CF204" i="11"/>
  <c r="CM204" i="11"/>
  <c r="DM220" i="11"/>
  <c r="DD220" i="11"/>
  <c r="CV220" i="11"/>
  <c r="CQ220" i="11"/>
  <c r="CM220" i="11"/>
  <c r="CH220" i="11"/>
  <c r="CG220" i="11"/>
  <c r="DR220" i="11"/>
  <c r="DL220" i="11"/>
  <c r="DC220" i="11"/>
  <c r="CT220" i="11"/>
  <c r="CP220" i="11"/>
  <c r="CL220" i="11"/>
  <c r="DF220" i="11"/>
  <c r="CF220" i="11"/>
  <c r="DV220" i="11"/>
  <c r="DK220" i="11"/>
  <c r="CS220" i="11"/>
  <c r="CK220" i="11"/>
  <c r="CE220" i="11"/>
  <c r="DU220" i="11"/>
  <c r="DJ220" i="11"/>
  <c r="CR220" i="11"/>
  <c r="CI220" i="11"/>
  <c r="CD220" i="11"/>
  <c r="DZ220" i="11"/>
  <c r="DB220" i="11"/>
  <c r="CW220" i="11"/>
  <c r="DP220" i="11"/>
  <c r="CO220" i="11"/>
  <c r="DN220" i="11"/>
  <c r="DA220" i="11"/>
  <c r="DY220" i="11"/>
  <c r="CN220" i="11"/>
  <c r="CC220" i="11"/>
  <c r="DR236" i="11"/>
  <c r="DL236" i="11"/>
  <c r="DA236" i="11"/>
  <c r="CT236" i="11"/>
  <c r="CP236" i="11"/>
  <c r="CL236" i="11"/>
  <c r="CF236" i="11"/>
  <c r="DZ236" i="11"/>
  <c r="DY236" i="11"/>
  <c r="DU236" i="11"/>
  <c r="DM236" i="11"/>
  <c r="DC236" i="11"/>
  <c r="CR236" i="11"/>
  <c r="CM236" i="11"/>
  <c r="CW236" i="11"/>
  <c r="CD236" i="11"/>
  <c r="DK236" i="11"/>
  <c r="DB236" i="11"/>
  <c r="CQ236" i="11"/>
  <c r="CK236" i="11"/>
  <c r="CC236" i="11"/>
  <c r="DP236" i="11"/>
  <c r="DJ236" i="11"/>
  <c r="CV236" i="11"/>
  <c r="CO236" i="11"/>
  <c r="CI236" i="11"/>
  <c r="CG236" i="11"/>
  <c r="DV236" i="11"/>
  <c r="DN236" i="11"/>
  <c r="DD236" i="11"/>
  <c r="CS236" i="11"/>
  <c r="CN236" i="11"/>
  <c r="CH236" i="11"/>
  <c r="CE236" i="11"/>
  <c r="F582" i="5"/>
  <c r="F588" i="5"/>
  <c r="F587" i="5"/>
  <c r="H418" i="5"/>
  <c r="G564" i="5"/>
  <c r="G434" i="5"/>
  <c r="G596" i="5"/>
  <c r="G576" i="5"/>
  <c r="G459" i="5"/>
  <c r="G511" i="5"/>
  <c r="G462" i="5"/>
  <c r="F542" i="5"/>
  <c r="F546" i="5"/>
  <c r="F569" i="5"/>
  <c r="F491" i="5"/>
  <c r="F502" i="5"/>
  <c r="F460" i="5"/>
  <c r="D514" i="5"/>
  <c r="C634" i="5"/>
  <c r="C449" i="5"/>
  <c r="C632" i="5"/>
  <c r="C663" i="5"/>
  <c r="C530" i="5"/>
  <c r="C661" i="5"/>
  <c r="C647" i="5"/>
  <c r="C674" i="5"/>
  <c r="C545" i="5"/>
  <c r="C638" i="5"/>
  <c r="B523" i="5"/>
  <c r="B488" i="5"/>
  <c r="B540" i="5"/>
  <c r="B533" i="5"/>
  <c r="B468" i="5"/>
  <c r="B435" i="5"/>
  <c r="B573" i="5"/>
  <c r="B473" i="5"/>
  <c r="B460" i="5"/>
  <c r="B421" i="5"/>
  <c r="G15" i="14"/>
  <c r="G19" i="14"/>
  <c r="DQ37" i="11"/>
  <c r="EA37" i="11"/>
  <c r="EA140" i="11"/>
  <c r="EA85" i="11"/>
  <c r="EA136" i="11"/>
  <c r="EA57" i="11"/>
  <c r="EA172" i="11"/>
  <c r="EA159" i="11"/>
  <c r="EA60" i="11"/>
  <c r="EA235" i="11"/>
  <c r="EA115" i="11"/>
  <c r="EA22" i="11"/>
  <c r="EA89" i="11"/>
  <c r="EA190" i="11"/>
  <c r="EA134" i="11"/>
  <c r="EA224" i="11"/>
  <c r="EA32" i="11"/>
  <c r="EA24" i="11"/>
  <c r="EA141" i="11"/>
  <c r="EA126" i="11"/>
  <c r="EA116" i="11"/>
  <c r="EA226" i="11"/>
  <c r="EA59" i="11"/>
  <c r="DQ61" i="11"/>
  <c r="DQ41" i="11"/>
  <c r="DQ21" i="11"/>
  <c r="DQ46" i="11"/>
  <c r="CZ18" i="11"/>
  <c r="CY38" i="11"/>
  <c r="CU11" i="11"/>
  <c r="CJ29" i="11"/>
  <c r="CJ21" i="11"/>
  <c r="DH22" i="11"/>
  <c r="DH5" i="11"/>
  <c r="DH80" i="11"/>
  <c r="DH148" i="11"/>
  <c r="DH231" i="11"/>
  <c r="DH119" i="11"/>
  <c r="DH166" i="11"/>
  <c r="DH146" i="11"/>
  <c r="DH204" i="11"/>
  <c r="DG102" i="11"/>
  <c r="DO212" i="11"/>
  <c r="DI55" i="11"/>
  <c r="DI229" i="11"/>
  <c r="DI127" i="11"/>
  <c r="DI156" i="11"/>
  <c r="DI43" i="11"/>
  <c r="DI77" i="11"/>
  <c r="DI178" i="11"/>
  <c r="DI101" i="11"/>
  <c r="DI219" i="11"/>
  <c r="DI206" i="11"/>
  <c r="DI208" i="11"/>
  <c r="DI42" i="11"/>
  <c r="DI59" i="11"/>
  <c r="DI170" i="11"/>
  <c r="DI12" i="11"/>
  <c r="DI125" i="11"/>
  <c r="DI130" i="11"/>
  <c r="DI120" i="11"/>
  <c r="DI56" i="11"/>
  <c r="DI149" i="11"/>
  <c r="DI9" i="11"/>
  <c r="DI137" i="11"/>
  <c r="DI235" i="11"/>
  <c r="CY213" i="11"/>
  <c r="CZ96" i="11"/>
  <c r="CY99" i="11"/>
  <c r="CY151" i="11"/>
  <c r="CZ176" i="11"/>
  <c r="CZ141" i="11"/>
  <c r="CY13" i="11"/>
  <c r="CY111" i="11"/>
  <c r="CZ179" i="11"/>
  <c r="CY49" i="11"/>
  <c r="CZ205" i="11"/>
  <c r="CZ52" i="11"/>
  <c r="CZ189" i="11"/>
  <c r="CZ216" i="11"/>
  <c r="CZ37" i="11"/>
  <c r="CZ33" i="11"/>
  <c r="CZ11" i="11"/>
  <c r="CZ215" i="11"/>
  <c r="CZ45" i="11"/>
  <c r="CZ196" i="11"/>
  <c r="CZ166" i="11"/>
  <c r="CZ171" i="11"/>
  <c r="CZ76" i="11"/>
  <c r="CZ224" i="11"/>
  <c r="CZ237" i="11"/>
  <c r="CZ142" i="11"/>
  <c r="CZ135" i="11"/>
  <c r="CZ30" i="11"/>
  <c r="CZ9" i="11"/>
  <c r="CZ70" i="11"/>
  <c r="CZ115" i="11"/>
  <c r="CZ148" i="11"/>
  <c r="CY184" i="11"/>
  <c r="CY132" i="11"/>
  <c r="CY69" i="11"/>
  <c r="CY239" i="11"/>
  <c r="CY211" i="11"/>
  <c r="CY18" i="11"/>
  <c r="CY229" i="11"/>
  <c r="CY110" i="11"/>
  <c r="CY227" i="11"/>
  <c r="CY187" i="11"/>
  <c r="CY22" i="11"/>
  <c r="CY82" i="11"/>
  <c r="CY223" i="11"/>
  <c r="CY109" i="11"/>
  <c r="CY31" i="11"/>
  <c r="CY236" i="11"/>
  <c r="CY19" i="11"/>
  <c r="CY55" i="11"/>
  <c r="CY216" i="11"/>
  <c r="CY215" i="11"/>
  <c r="CY15" i="11"/>
  <c r="CY232" i="11"/>
  <c r="CX23" i="11"/>
  <c r="CX197" i="11"/>
  <c r="CX183" i="11"/>
  <c r="CX151" i="11"/>
  <c r="CX198" i="11"/>
  <c r="CX66" i="11"/>
  <c r="CX234" i="11"/>
  <c r="CX14" i="11"/>
  <c r="CX166" i="11"/>
  <c r="CX68" i="11"/>
  <c r="CX122" i="11"/>
  <c r="CX109" i="11"/>
  <c r="CX130" i="11"/>
  <c r="CX85" i="11"/>
  <c r="CX167" i="11"/>
  <c r="CX150" i="11"/>
  <c r="CX106" i="11"/>
  <c r="CX233" i="11"/>
  <c r="CX63" i="11"/>
  <c r="CX194" i="11"/>
  <c r="CX105" i="11"/>
  <c r="CX191" i="11"/>
  <c r="CX160" i="11"/>
  <c r="CX138" i="11"/>
  <c r="CX136" i="11"/>
  <c r="CX148" i="11"/>
  <c r="CX114" i="11"/>
  <c r="CX4" i="11"/>
  <c r="CX195" i="11"/>
  <c r="CX111" i="11"/>
  <c r="CX94" i="11"/>
  <c r="CX154" i="11"/>
  <c r="CX216" i="11"/>
  <c r="CX92" i="11"/>
  <c r="CX28" i="11"/>
  <c r="CX31" i="11"/>
  <c r="CX26" i="11"/>
  <c r="CX146" i="11"/>
  <c r="CX215" i="11"/>
  <c r="CX168" i="11"/>
  <c r="CX143" i="11"/>
  <c r="CX118" i="11"/>
  <c r="CX18" i="11"/>
  <c r="CX132" i="11"/>
  <c r="CX27" i="11"/>
  <c r="CX127" i="11"/>
  <c r="CX199" i="11"/>
  <c r="CX131" i="11"/>
  <c r="CX223" i="11"/>
  <c r="CX175" i="11"/>
  <c r="CX75" i="11"/>
  <c r="CX90" i="11"/>
  <c r="CX177" i="11"/>
  <c r="CX10" i="11"/>
  <c r="CX67" i="11"/>
  <c r="CX156" i="11"/>
  <c r="CX235" i="11"/>
  <c r="CX13" i="11"/>
  <c r="CX133" i="11"/>
  <c r="CX155" i="11"/>
  <c r="CX209" i="11"/>
  <c r="CX107" i="11"/>
  <c r="CX5" i="11"/>
  <c r="CX173" i="11"/>
  <c r="CX11" i="11"/>
  <c r="CX100" i="11"/>
  <c r="CX162" i="11"/>
  <c r="CX182" i="11"/>
  <c r="CX236" i="11"/>
  <c r="CX80" i="11"/>
  <c r="CX20" i="11"/>
  <c r="CX219" i="11"/>
  <c r="CX208" i="11"/>
  <c r="CX187" i="11"/>
  <c r="CX212" i="11"/>
  <c r="CX193" i="11"/>
  <c r="CX149" i="11"/>
  <c r="CX186" i="11"/>
  <c r="CX152" i="11"/>
  <c r="CX44" i="11"/>
  <c r="CX176" i="11"/>
  <c r="CX144" i="11"/>
  <c r="CX96" i="11"/>
  <c r="CX205" i="11"/>
  <c r="CX140" i="11"/>
  <c r="CX42" i="11"/>
  <c r="CX53" i="11"/>
  <c r="CX70" i="11"/>
  <c r="CX101" i="11"/>
  <c r="CX50" i="11"/>
  <c r="CX35" i="11"/>
  <c r="CX38" i="11"/>
  <c r="CX211" i="11"/>
  <c r="CX207" i="11"/>
  <c r="CX112" i="11"/>
  <c r="CX43" i="11"/>
  <c r="CX25" i="11"/>
  <c r="CX91" i="11"/>
  <c r="CX169" i="11"/>
  <c r="X246" i="11"/>
  <c r="CX134" i="11"/>
  <c r="CX9" i="11"/>
  <c r="CX158" i="11"/>
  <c r="CX184" i="11"/>
  <c r="CU102" i="11"/>
  <c r="CU226" i="11"/>
  <c r="CU148" i="11"/>
  <c r="CU127" i="11"/>
  <c r="CU177" i="11"/>
  <c r="CU199" i="11"/>
  <c r="CU10" i="11"/>
  <c r="CU101" i="11"/>
  <c r="CU123" i="11"/>
  <c r="CU105" i="11"/>
  <c r="CU49" i="11"/>
  <c r="CU198" i="11"/>
  <c r="CU77" i="11"/>
  <c r="CU233" i="11"/>
  <c r="CU66" i="11"/>
  <c r="CU143" i="11"/>
  <c r="CU58" i="11"/>
  <c r="CU232" i="11"/>
  <c r="CU169" i="11"/>
  <c r="CU221" i="11"/>
  <c r="CU125" i="11"/>
  <c r="CU197" i="11"/>
  <c r="CU218" i="11"/>
  <c r="CU35" i="11"/>
  <c r="CU18" i="11"/>
  <c r="CU75" i="11"/>
  <c r="CU201" i="11"/>
  <c r="CU222" i="11"/>
  <c r="CU215" i="11"/>
  <c r="CU81" i="11"/>
  <c r="CU60" i="11"/>
  <c r="CU95" i="11"/>
  <c r="CU21" i="11"/>
  <c r="CU142" i="11"/>
  <c r="CU110" i="11"/>
  <c r="CU92" i="11"/>
  <c r="CU73" i="11"/>
  <c r="CU157" i="11"/>
  <c r="CU139" i="11"/>
  <c r="CU191" i="11"/>
  <c r="CU164" i="11"/>
  <c r="CU229" i="11"/>
  <c r="CU182" i="11"/>
  <c r="CU17" i="11"/>
  <c r="CU203" i="11"/>
  <c r="CU211" i="11"/>
  <c r="CU108" i="11"/>
  <c r="CU93" i="11"/>
  <c r="CU234" i="11"/>
  <c r="CU84" i="11"/>
  <c r="CU151" i="11"/>
  <c r="CU187" i="11"/>
  <c r="CU227" i="11"/>
  <c r="CU183" i="11"/>
  <c r="CU238" i="11"/>
  <c r="U246" i="11"/>
  <c r="CU202" i="11"/>
  <c r="CU65" i="11"/>
  <c r="CU154" i="11"/>
  <c r="CU195" i="11"/>
  <c r="CU16" i="11"/>
  <c r="CU114" i="11"/>
  <c r="CU87" i="11"/>
  <c r="CU20" i="11"/>
  <c r="CU116" i="11"/>
  <c r="CU61" i="11"/>
  <c r="CU145" i="11"/>
  <c r="CU27" i="11"/>
  <c r="CU122" i="11"/>
  <c r="CU189" i="11"/>
  <c r="CU32" i="11"/>
  <c r="CU34" i="11"/>
  <c r="CU192" i="11"/>
  <c r="CU85" i="11"/>
  <c r="CU136" i="11"/>
  <c r="CU45" i="11"/>
  <c r="CU236" i="11"/>
  <c r="CU130" i="11"/>
  <c r="CU80" i="11"/>
  <c r="CU90" i="11"/>
  <c r="CU126" i="11"/>
  <c r="CU225" i="11"/>
  <c r="CU36" i="11"/>
  <c r="CU166" i="11"/>
  <c r="CU25" i="11"/>
  <c r="CU132" i="11"/>
  <c r="CU135" i="11"/>
  <c r="CU185" i="11"/>
  <c r="CU219" i="11"/>
  <c r="CU194" i="11"/>
  <c r="CU147" i="11"/>
  <c r="CU53" i="11"/>
  <c r="CU3" i="11"/>
  <c r="CU19" i="11"/>
  <c r="CU137" i="11"/>
  <c r="CU14" i="11"/>
  <c r="CU4" i="11"/>
  <c r="CU100" i="11"/>
  <c r="CU88" i="11"/>
  <c r="CU23" i="11"/>
  <c r="CU171" i="11"/>
  <c r="CU150" i="11"/>
  <c r="CU40" i="11"/>
  <c r="CU170" i="11"/>
  <c r="CU82" i="11"/>
  <c r="CU70" i="11"/>
  <c r="CU167" i="11"/>
  <c r="CU161" i="11"/>
  <c r="CU188" i="11"/>
  <c r="CU79" i="11"/>
  <c r="CU38" i="11"/>
  <c r="CU138" i="11"/>
  <c r="CU37" i="11"/>
  <c r="CU204" i="11"/>
  <c r="CU144" i="11"/>
  <c r="CU153" i="11"/>
  <c r="CU94" i="11"/>
  <c r="CU57" i="11"/>
  <c r="CU190" i="11"/>
  <c r="CU176" i="11"/>
  <c r="CU26" i="11"/>
  <c r="CU56" i="11"/>
  <c r="CU206" i="11"/>
  <c r="CU29" i="11"/>
  <c r="CU141" i="11"/>
  <c r="CU98" i="11"/>
  <c r="CU67" i="11"/>
  <c r="CU163" i="11"/>
  <c r="CU107" i="11"/>
  <c r="CU196" i="11"/>
  <c r="CU104" i="11"/>
  <c r="CU39" i="11"/>
  <c r="CU109" i="11"/>
  <c r="CU223" i="11"/>
  <c r="CU149" i="11"/>
  <c r="CU205" i="11"/>
  <c r="CU208" i="11"/>
  <c r="CU50" i="11"/>
  <c r="CU62" i="11"/>
  <c r="CU99" i="11"/>
  <c r="CU68" i="11"/>
  <c r="CU46" i="11"/>
  <c r="CU207" i="11"/>
  <c r="CU48" i="11"/>
  <c r="CU168" i="11"/>
  <c r="CU6" i="11"/>
  <c r="CU175" i="11"/>
  <c r="CU129" i="11"/>
  <c r="CU224" i="11"/>
  <c r="CU51" i="11"/>
  <c r="CJ83" i="11"/>
  <c r="CJ28" i="11"/>
  <c r="CJ47" i="11"/>
  <c r="CJ63" i="11"/>
  <c r="CJ15" i="11"/>
  <c r="CJ101" i="11"/>
  <c r="CJ122" i="11"/>
  <c r="CJ155" i="11"/>
  <c r="CJ43" i="11"/>
  <c r="CJ72" i="11"/>
  <c r="CJ70" i="11"/>
  <c r="CJ231" i="11"/>
  <c r="CJ163" i="11"/>
  <c r="CJ41" i="11"/>
  <c r="CJ173" i="11"/>
  <c r="CJ12" i="11"/>
  <c r="CJ233" i="11"/>
  <c r="CJ113" i="11"/>
  <c r="CJ210" i="11"/>
  <c r="CJ164" i="11"/>
  <c r="J246" i="11"/>
  <c r="CJ35" i="11"/>
  <c r="CJ228" i="11"/>
  <c r="CJ71" i="11"/>
  <c r="CJ116" i="11"/>
  <c r="CJ55" i="11"/>
  <c r="CJ112" i="11"/>
  <c r="CJ69" i="11"/>
  <c r="CJ40" i="11"/>
  <c r="CJ146" i="11"/>
  <c r="CJ64" i="11"/>
  <c r="CJ238" i="11"/>
  <c r="CJ103" i="11"/>
  <c r="CJ194" i="11"/>
  <c r="CJ232" i="11"/>
  <c r="CJ100" i="11"/>
  <c r="CJ119" i="11"/>
  <c r="CJ138" i="11"/>
  <c r="CJ75" i="11"/>
  <c r="CJ151" i="11"/>
  <c r="CJ186" i="11"/>
  <c r="CJ234" i="11"/>
  <c r="CJ104" i="11"/>
  <c r="CJ56" i="11"/>
  <c r="CJ36" i="11"/>
  <c r="CJ117" i="11"/>
  <c r="CJ81" i="11"/>
  <c r="CJ166" i="11"/>
  <c r="CJ217" i="11"/>
  <c r="CJ139" i="11"/>
  <c r="CJ37" i="11"/>
  <c r="CJ211" i="11"/>
  <c r="CJ85" i="11"/>
  <c r="CJ131" i="11"/>
  <c r="CJ132" i="11"/>
  <c r="CJ162" i="11"/>
  <c r="CJ79" i="11"/>
  <c r="CJ51" i="11"/>
  <c r="CJ48" i="11"/>
  <c r="CX61" i="11"/>
  <c r="CZ42" i="11"/>
  <c r="CC4" i="11"/>
  <c r="E246" i="11"/>
  <c r="F246" i="11"/>
  <c r="G246" i="11"/>
  <c r="CH4" i="11"/>
  <c r="I246" i="11"/>
  <c r="K246" i="11"/>
  <c r="L246" i="11"/>
  <c r="AA246" i="11"/>
  <c r="S246" i="11"/>
  <c r="O246" i="11"/>
  <c r="AM246" i="11"/>
  <c r="DQ159" i="11"/>
  <c r="DQ171" i="11"/>
  <c r="DQ102" i="11"/>
  <c r="CU159" i="11"/>
  <c r="CU31" i="11"/>
  <c r="CU33" i="11"/>
  <c r="CU228" i="11"/>
  <c r="CX62" i="11"/>
  <c r="CX30" i="11"/>
  <c r="CX137" i="11"/>
  <c r="CX170" i="11"/>
  <c r="CY14" i="11"/>
  <c r="DI45" i="11"/>
  <c r="DI131" i="11"/>
  <c r="DI54" i="11"/>
  <c r="DE209" i="11"/>
  <c r="DE55" i="11"/>
  <c r="DE196" i="11"/>
  <c r="DE155" i="11"/>
  <c r="DE218" i="11"/>
  <c r="DE39" i="11"/>
  <c r="DE217" i="11"/>
  <c r="DH211" i="11"/>
  <c r="DH202" i="11"/>
  <c r="DH138" i="11"/>
  <c r="DH102" i="11"/>
  <c r="DH213" i="11"/>
  <c r="DH75" i="11"/>
  <c r="DH196" i="11"/>
  <c r="DH134" i="11"/>
  <c r="DH121" i="11"/>
  <c r="CG4" i="11"/>
  <c r="C246" i="11"/>
  <c r="AN246" i="11"/>
  <c r="AL246" i="11"/>
  <c r="AJ246" i="11"/>
  <c r="W246" i="11"/>
  <c r="AB246" i="11"/>
  <c r="T246" i="11"/>
  <c r="R246" i="11"/>
  <c r="P246" i="11"/>
  <c r="N246" i="11"/>
  <c r="DQ191" i="11"/>
  <c r="DQ94" i="11"/>
  <c r="DQ223" i="11"/>
  <c r="DQ50" i="11"/>
  <c r="DQ137" i="11"/>
  <c r="DQ108" i="11"/>
  <c r="DQ142" i="11"/>
  <c r="DQ14" i="11"/>
  <c r="DQ122" i="11"/>
  <c r="DQ53" i="11"/>
  <c r="DQ203" i="11"/>
  <c r="DQ81" i="11"/>
  <c r="DQ48" i="11"/>
  <c r="DQ166" i="11"/>
  <c r="DQ169" i="11"/>
  <c r="DQ162" i="11"/>
  <c r="DQ105" i="11"/>
  <c r="DQ106" i="11"/>
  <c r="DQ198" i="11"/>
  <c r="DQ52" i="11"/>
  <c r="DQ220" i="11"/>
  <c r="DQ134" i="11"/>
  <c r="DQ187" i="11"/>
  <c r="DQ12" i="11"/>
  <c r="DQ207" i="11"/>
  <c r="DQ140" i="11"/>
  <c r="DQ40" i="11"/>
  <c r="DQ194" i="11"/>
  <c r="DQ151" i="11"/>
  <c r="DQ42" i="11"/>
  <c r="DQ177" i="11"/>
  <c r="DQ72" i="11"/>
  <c r="DQ51" i="11"/>
  <c r="DQ66" i="11"/>
  <c r="DQ225" i="11"/>
  <c r="DQ146" i="11"/>
  <c r="DQ123" i="11"/>
  <c r="DQ58" i="11"/>
  <c r="DQ87" i="11"/>
  <c r="DQ211" i="11"/>
  <c r="DQ98" i="11"/>
  <c r="DQ96" i="11"/>
  <c r="DQ99" i="11"/>
  <c r="DQ116" i="11"/>
  <c r="DQ92" i="11"/>
  <c r="DQ213" i="11"/>
  <c r="DQ121" i="11"/>
  <c r="DQ182" i="11"/>
  <c r="DQ164" i="11"/>
  <c r="DQ8" i="11"/>
  <c r="DQ154" i="11"/>
  <c r="DQ160" i="11"/>
  <c r="DQ235" i="11"/>
  <c r="DQ197" i="11"/>
  <c r="DQ202" i="11"/>
  <c r="DQ129" i="11"/>
  <c r="DQ69" i="11"/>
  <c r="DQ192" i="11"/>
  <c r="DQ205" i="11"/>
  <c r="CU172" i="11"/>
  <c r="CU63" i="11"/>
  <c r="CU74" i="11"/>
  <c r="CU8" i="11"/>
  <c r="CU78" i="11"/>
  <c r="CU44" i="11"/>
  <c r="CX69" i="11"/>
  <c r="CX125" i="11"/>
  <c r="CX159" i="11"/>
  <c r="CX83" i="11"/>
  <c r="CX7" i="11"/>
  <c r="CX237" i="11"/>
  <c r="CY34" i="11"/>
  <c r="CU72" i="11"/>
  <c r="CU15" i="11"/>
  <c r="CU134" i="11"/>
  <c r="CU42" i="11"/>
  <c r="CU103" i="11"/>
  <c r="CU160" i="11"/>
  <c r="CU131" i="11"/>
  <c r="CU54" i="11"/>
  <c r="CU69" i="11"/>
  <c r="CU117" i="11"/>
  <c r="CU184" i="11"/>
  <c r="CU140" i="11"/>
  <c r="CU41" i="11"/>
  <c r="CU152" i="11"/>
  <c r="CU178" i="11"/>
  <c r="CU115" i="11"/>
  <c r="CU30" i="11"/>
  <c r="CU96" i="11"/>
  <c r="CU64" i="11"/>
  <c r="CU89" i="11"/>
  <c r="CU120" i="11"/>
  <c r="CU162" i="11"/>
  <c r="CU231" i="11"/>
  <c r="CU213" i="11"/>
  <c r="CU174" i="11"/>
  <c r="CU7" i="11"/>
  <c r="CU128" i="11"/>
  <c r="CU76" i="11"/>
  <c r="CU52" i="11"/>
  <c r="CU186" i="11"/>
  <c r="CU220" i="11"/>
  <c r="CU214" i="11"/>
  <c r="CU97" i="11"/>
  <c r="CU113" i="11"/>
  <c r="CU146" i="11"/>
  <c r="CU13" i="11"/>
  <c r="CU230" i="11"/>
  <c r="CU91" i="11"/>
  <c r="CU59" i="11"/>
  <c r="CU180" i="11"/>
  <c r="CU112" i="11"/>
  <c r="CU111" i="11"/>
  <c r="CU156" i="11"/>
  <c r="CU22" i="11"/>
  <c r="CU121" i="11"/>
  <c r="CU86" i="11"/>
  <c r="CU9" i="11"/>
  <c r="CU55" i="11"/>
  <c r="CU118" i="11"/>
  <c r="CU217" i="11"/>
  <c r="CU119" i="11"/>
  <c r="CU28" i="11"/>
  <c r="CU216" i="11"/>
  <c r="CU165" i="11"/>
  <c r="CU155" i="11"/>
  <c r="CU235" i="11"/>
  <c r="CU124" i="11"/>
  <c r="CU239" i="11"/>
  <c r="CU133" i="11"/>
  <c r="CU12" i="11"/>
  <c r="CU158" i="11"/>
  <c r="CU212" i="11"/>
  <c r="CU71" i="11"/>
  <c r="CU43" i="11"/>
  <c r="CU210" i="11"/>
  <c r="CU5" i="11"/>
  <c r="CU24" i="11"/>
  <c r="CU83" i="11"/>
  <c r="CU106" i="11"/>
  <c r="CU237" i="11"/>
  <c r="CU200" i="11"/>
  <c r="CU47" i="11"/>
  <c r="CU179" i="11"/>
  <c r="CX82" i="11"/>
  <c r="CX174" i="11"/>
  <c r="CX87" i="11"/>
  <c r="CX119" i="11"/>
  <c r="CX224" i="11"/>
  <c r="CX22" i="11"/>
  <c r="CX8" i="11"/>
  <c r="CX58" i="11"/>
  <c r="CX93" i="11"/>
  <c r="CX141" i="11"/>
  <c r="CX239" i="11"/>
  <c r="CX181" i="11"/>
  <c r="CX45" i="11"/>
  <c r="CX117" i="11"/>
  <c r="CX161" i="11"/>
  <c r="CX34" i="11"/>
  <c r="CX113" i="11"/>
  <c r="CX231" i="11"/>
  <c r="CX77" i="11"/>
  <c r="CX214" i="11"/>
  <c r="CX88" i="11"/>
  <c r="CX123" i="11"/>
  <c r="CX3" i="11"/>
  <c r="CX76" i="11"/>
  <c r="CX178" i="11"/>
  <c r="CX98" i="11"/>
  <c r="CX139" i="11"/>
  <c r="CX222" i="11"/>
  <c r="CX124" i="11"/>
  <c r="CX102" i="11"/>
  <c r="CX40" i="11"/>
  <c r="CX227" i="11"/>
  <c r="CX16" i="11"/>
  <c r="CX221" i="11"/>
  <c r="CX72" i="11"/>
  <c r="CX97" i="11"/>
  <c r="CX163" i="11"/>
  <c r="CX147" i="11"/>
  <c r="CX232" i="11"/>
  <c r="CX179" i="11"/>
  <c r="CX164" i="11"/>
  <c r="CX99" i="11"/>
  <c r="CX73" i="11"/>
  <c r="CX189" i="11"/>
  <c r="CX15" i="11"/>
  <c r="CX129" i="11"/>
  <c r="CX71" i="11"/>
  <c r="CX17" i="11"/>
  <c r="CX59" i="11"/>
  <c r="CX196" i="11"/>
  <c r="CX21" i="11"/>
  <c r="CX190" i="11"/>
  <c r="CX12" i="11"/>
  <c r="CX171" i="11"/>
  <c r="CX145" i="11"/>
  <c r="CX204" i="11"/>
  <c r="CX203" i="11"/>
  <c r="CX192" i="11"/>
  <c r="CX116" i="11"/>
  <c r="CX153" i="11"/>
  <c r="CX6" i="11"/>
  <c r="CX89" i="11"/>
  <c r="CX180" i="11"/>
  <c r="CX74" i="11"/>
  <c r="CX226" i="11"/>
  <c r="CX142" i="11"/>
  <c r="CX228" i="11"/>
  <c r="CX65" i="11"/>
  <c r="CX172" i="11"/>
  <c r="CX104" i="11"/>
  <c r="CX230" i="11"/>
  <c r="CX47" i="11"/>
  <c r="CX238" i="11"/>
  <c r="CX60" i="11"/>
  <c r="CX220" i="11"/>
  <c r="CX81" i="11"/>
  <c r="CX39" i="11"/>
  <c r="CX86" i="11"/>
  <c r="CX52" i="11"/>
  <c r="CX78" i="11"/>
  <c r="CX202" i="11"/>
  <c r="CX55" i="11"/>
  <c r="CX33" i="11"/>
  <c r="CX217" i="11"/>
  <c r="CX79" i="11"/>
  <c r="CX120" i="11"/>
  <c r="CX200" i="11"/>
  <c r="CX188" i="11"/>
  <c r="CX110" i="11"/>
  <c r="CX32" i="11"/>
  <c r="CX218" i="11"/>
  <c r="CX37" i="11"/>
  <c r="CX29" i="11"/>
  <c r="CX103" i="11"/>
  <c r="CX185" i="11"/>
  <c r="CX48" i="11"/>
  <c r="CX165" i="11"/>
  <c r="CX108" i="11"/>
  <c r="CX41" i="11"/>
  <c r="CX57" i="11"/>
  <c r="CX24" i="11"/>
  <c r="CX54" i="11"/>
  <c r="CX49" i="11"/>
  <c r="CX210" i="11"/>
  <c r="CX64" i="11"/>
  <c r="CX84" i="11"/>
  <c r="CX206" i="11"/>
  <c r="CX51" i="11"/>
  <c r="CX201" i="11"/>
  <c r="CX128" i="11"/>
  <c r="CX229" i="11"/>
  <c r="CX121" i="11"/>
  <c r="CX157" i="11"/>
  <c r="CX56" i="11"/>
  <c r="CX135" i="11"/>
  <c r="CX46" i="11"/>
  <c r="CX95" i="11"/>
  <c r="CX225" i="11"/>
  <c r="CX36" i="11"/>
  <c r="CX19" i="11"/>
  <c r="CY171" i="11"/>
  <c r="CY58" i="11"/>
  <c r="CY141" i="11"/>
  <c r="CY9" i="11"/>
  <c r="CY44" i="11"/>
  <c r="CY208" i="11"/>
  <c r="CY172" i="11"/>
  <c r="CY105" i="11"/>
  <c r="CY176" i="11"/>
  <c r="CY209" i="11"/>
  <c r="CY196" i="11"/>
  <c r="CY27" i="11"/>
  <c r="CY207" i="11"/>
  <c r="CY143" i="11"/>
  <c r="CY180" i="11"/>
  <c r="CY177" i="11"/>
  <c r="CY11" i="11"/>
  <c r="CY33" i="11"/>
  <c r="CY182" i="11"/>
  <c r="CY137" i="11"/>
  <c r="CY145" i="11"/>
  <c r="CY164" i="11"/>
  <c r="CY40" i="11"/>
  <c r="CY39" i="11"/>
  <c r="CY165" i="11"/>
  <c r="CY36" i="11"/>
  <c r="CY186" i="11"/>
  <c r="CY128" i="11"/>
  <c r="CY127" i="11"/>
  <c r="CY3" i="11"/>
  <c r="CY21" i="11"/>
  <c r="CY199" i="11"/>
  <c r="CY61" i="11"/>
  <c r="CY155" i="11"/>
  <c r="CY7" i="11"/>
  <c r="CY43" i="11"/>
  <c r="CY35" i="11"/>
  <c r="CY183" i="11"/>
  <c r="CY104" i="11"/>
  <c r="CY156" i="11"/>
  <c r="CY197" i="11"/>
  <c r="CY90" i="11"/>
  <c r="CY107" i="11"/>
  <c r="CY50" i="11"/>
  <c r="CY67" i="11"/>
  <c r="CY228" i="11"/>
  <c r="CY237" i="11"/>
  <c r="CY166" i="11"/>
  <c r="CY205" i="11"/>
  <c r="CY57" i="11"/>
  <c r="CY5" i="11"/>
  <c r="CY168" i="11"/>
  <c r="CY84" i="11"/>
  <c r="CY226" i="11"/>
  <c r="CY20" i="11"/>
  <c r="CY65" i="11"/>
  <c r="CY167" i="11"/>
  <c r="CY115" i="11"/>
  <c r="CY139" i="11"/>
  <c r="CY6" i="11"/>
  <c r="CZ174" i="11"/>
  <c r="CZ91" i="11"/>
  <c r="CZ127" i="11"/>
  <c r="CZ164" i="11"/>
  <c r="CZ238" i="11"/>
  <c r="CZ77" i="11"/>
  <c r="CZ109" i="11"/>
  <c r="CZ105" i="11"/>
  <c r="CZ116" i="11"/>
  <c r="CZ234" i="11"/>
  <c r="CZ177" i="11"/>
  <c r="CZ121" i="11"/>
  <c r="CZ233" i="11"/>
  <c r="CZ97" i="11"/>
  <c r="CZ47" i="11"/>
  <c r="CZ235" i="11"/>
  <c r="CZ220" i="11"/>
  <c r="CZ36" i="11"/>
  <c r="CZ12" i="11"/>
  <c r="CZ64" i="11"/>
  <c r="CZ19" i="11"/>
  <c r="CZ38" i="11"/>
  <c r="CZ172" i="11"/>
  <c r="CZ94" i="11"/>
  <c r="CZ138" i="11"/>
  <c r="CZ219" i="11"/>
  <c r="CZ155" i="11"/>
  <c r="CZ123" i="11"/>
  <c r="CZ55" i="11"/>
  <c r="CZ159" i="11"/>
  <c r="CZ204" i="11"/>
  <c r="CZ106" i="11"/>
  <c r="CZ89" i="11"/>
  <c r="CZ80" i="11"/>
  <c r="CZ53" i="11"/>
  <c r="CZ128" i="11"/>
  <c r="CZ113" i="11"/>
  <c r="CZ73" i="11"/>
  <c r="CZ209" i="11"/>
  <c r="CZ162" i="11"/>
  <c r="CZ131" i="11"/>
  <c r="CZ213" i="11"/>
  <c r="CZ23" i="11"/>
  <c r="CZ72" i="11"/>
  <c r="CZ156" i="11"/>
  <c r="CZ130" i="11"/>
  <c r="CZ92" i="11"/>
  <c r="CZ44" i="11"/>
  <c r="CZ230" i="11"/>
  <c r="Z246" i="11"/>
  <c r="CZ221" i="11"/>
  <c r="CZ22" i="11"/>
  <c r="CZ43" i="11"/>
  <c r="CZ84" i="11"/>
  <c r="CZ201" i="11"/>
  <c r="CZ160" i="11"/>
  <c r="DI89" i="11"/>
  <c r="DI72" i="11"/>
  <c r="DI152" i="11"/>
  <c r="DI155" i="11"/>
  <c r="DI114" i="11"/>
  <c r="DI86" i="11"/>
  <c r="DI25" i="11"/>
  <c r="DI181" i="11"/>
  <c r="DI28" i="11"/>
  <c r="DI150" i="11"/>
  <c r="DI37" i="11"/>
  <c r="CZ58" i="11"/>
  <c r="CZ120" i="11"/>
  <c r="CZ153" i="11"/>
  <c r="DI211" i="11"/>
  <c r="DI60" i="11"/>
  <c r="DI103" i="11"/>
  <c r="DI163" i="11"/>
  <c r="DI121" i="11"/>
  <c r="DI222" i="11"/>
  <c r="DI78" i="11"/>
  <c r="DO48" i="11"/>
  <c r="DE194" i="11"/>
  <c r="DE84" i="11"/>
  <c r="DE171" i="11"/>
  <c r="DE4" i="11"/>
  <c r="DE87" i="11"/>
  <c r="DE146" i="11"/>
  <c r="DE185" i="11"/>
  <c r="DE177" i="11"/>
  <c r="DE210" i="11"/>
  <c r="DE92" i="11"/>
  <c r="DE130" i="11"/>
  <c r="DE6" i="11"/>
  <c r="DE53" i="11"/>
  <c r="DE139" i="11"/>
  <c r="DE195" i="11"/>
  <c r="DE98" i="11"/>
  <c r="DE21" i="11"/>
  <c r="DE213" i="11"/>
  <c r="DE162" i="11"/>
  <c r="DE34" i="11"/>
  <c r="DE143" i="11"/>
  <c r="DE124" i="11"/>
  <c r="DE233" i="11"/>
  <c r="DE97" i="11"/>
  <c r="DE224" i="11"/>
  <c r="DE17" i="11"/>
  <c r="DE24" i="11"/>
  <c r="DE71" i="11"/>
  <c r="DE220" i="11"/>
  <c r="DE49" i="11"/>
  <c r="DE150" i="11"/>
  <c r="DE12" i="11"/>
  <c r="DE203" i="11"/>
  <c r="DH57" i="11"/>
  <c r="DH171" i="11"/>
  <c r="DH97" i="11"/>
  <c r="DH8" i="11"/>
  <c r="DH112" i="11"/>
  <c r="DH199" i="11"/>
  <c r="DH209" i="11"/>
  <c r="DH239" i="11"/>
  <c r="DH225" i="11"/>
  <c r="DH88" i="11"/>
  <c r="DH145" i="11"/>
  <c r="DH193" i="11"/>
  <c r="DH7" i="11"/>
  <c r="DH192" i="11"/>
  <c r="DH185" i="11"/>
  <c r="DH105" i="11"/>
  <c r="DH41" i="11"/>
  <c r="DH228" i="11"/>
  <c r="DH175" i="11"/>
  <c r="DH230" i="11"/>
  <c r="DH35" i="11"/>
  <c r="DH62" i="11"/>
  <c r="B3" i="11"/>
  <c r="B250" i="11" s="1"/>
  <c r="B4" i="11"/>
  <c r="B251" i="11" s="1"/>
  <c r="B5" i="11"/>
  <c r="B252" i="11" s="1"/>
  <c r="B6" i="11"/>
  <c r="B253" i="11" s="1"/>
  <c r="B7" i="11"/>
  <c r="B254" i="11" s="1"/>
  <c r="B8" i="11"/>
  <c r="B255" i="11" s="1"/>
  <c r="B9" i="11"/>
  <c r="B256" i="11" s="1"/>
  <c r="B10" i="11"/>
  <c r="B257" i="11" s="1"/>
  <c r="B11" i="11"/>
  <c r="B258" i="11" s="1"/>
  <c r="B12" i="11"/>
  <c r="B259" i="11" s="1"/>
  <c r="B13" i="11"/>
  <c r="B260" i="11" s="1"/>
  <c r="B14" i="11"/>
  <c r="B261" i="11" s="1"/>
  <c r="B15" i="11"/>
  <c r="B262" i="11" s="1"/>
  <c r="B16" i="11"/>
  <c r="B263" i="11" s="1"/>
  <c r="B17" i="11"/>
  <c r="B264" i="11" s="1"/>
  <c r="B18" i="11"/>
  <c r="B265" i="11" s="1"/>
  <c r="B19" i="11"/>
  <c r="B266" i="11" s="1"/>
  <c r="B20" i="11"/>
  <c r="B267" i="11" s="1"/>
  <c r="B21" i="11"/>
  <c r="B268" i="11" s="1"/>
  <c r="B22" i="11"/>
  <c r="B269" i="11" s="1"/>
  <c r="B23" i="11"/>
  <c r="B270" i="11" s="1"/>
  <c r="B24" i="11"/>
  <c r="B271" i="11" s="1"/>
  <c r="B25" i="11"/>
  <c r="B272" i="11" s="1"/>
  <c r="B26" i="11"/>
  <c r="B273" i="11" s="1"/>
  <c r="B27" i="11"/>
  <c r="B274" i="11" s="1"/>
  <c r="B28" i="11"/>
  <c r="B275" i="11" s="1"/>
  <c r="B29" i="11"/>
  <c r="B276" i="11" s="1"/>
  <c r="B30" i="11"/>
  <c r="B277" i="11" s="1"/>
  <c r="B31" i="11"/>
  <c r="B278" i="11" s="1"/>
  <c r="B32" i="11"/>
  <c r="B279" i="11" s="1"/>
  <c r="B33" i="11"/>
  <c r="B280" i="11" s="1"/>
  <c r="B34" i="11"/>
  <c r="B281" i="11" s="1"/>
  <c r="B35" i="11"/>
  <c r="B282" i="11" s="1"/>
  <c r="B36" i="11"/>
  <c r="B283" i="11" s="1"/>
  <c r="B37" i="11"/>
  <c r="B284" i="11" s="1"/>
  <c r="B38" i="11"/>
  <c r="B285" i="11" s="1"/>
  <c r="B39" i="11"/>
  <c r="B286" i="11" s="1"/>
  <c r="B40" i="11"/>
  <c r="B287" i="11" s="1"/>
  <c r="B41" i="11"/>
  <c r="B288" i="11" s="1"/>
  <c r="B42" i="11"/>
  <c r="B289" i="11" s="1"/>
  <c r="B43" i="11"/>
  <c r="B290" i="11" s="1"/>
  <c r="B44" i="11"/>
  <c r="B291" i="11" s="1"/>
  <c r="B45" i="11"/>
  <c r="B292" i="11" s="1"/>
  <c r="B46" i="11"/>
  <c r="B293" i="11" s="1"/>
  <c r="B47" i="11"/>
  <c r="B294" i="11" s="1"/>
  <c r="B48" i="11"/>
  <c r="B295" i="11" s="1"/>
  <c r="B49" i="11"/>
  <c r="B296" i="11" s="1"/>
  <c r="B50" i="11"/>
  <c r="B297" i="11" s="1"/>
  <c r="B51" i="11"/>
  <c r="B298" i="11" s="1"/>
  <c r="B52" i="11"/>
  <c r="B299" i="11" s="1"/>
  <c r="B53" i="11"/>
  <c r="B300" i="11" s="1"/>
  <c r="B54" i="11"/>
  <c r="B301" i="11" s="1"/>
  <c r="B55" i="11"/>
  <c r="B302" i="11" s="1"/>
  <c r="B56" i="11"/>
  <c r="B303" i="11" s="1"/>
  <c r="B57" i="11"/>
  <c r="B304" i="11" s="1"/>
  <c r="B58" i="11"/>
  <c r="B305" i="11" s="1"/>
  <c r="B59" i="11"/>
  <c r="B306" i="11" s="1"/>
  <c r="B60" i="11"/>
  <c r="B307" i="11" s="1"/>
  <c r="B61" i="11"/>
  <c r="B308" i="11" s="1"/>
  <c r="B62" i="11"/>
  <c r="B309" i="11" s="1"/>
  <c r="B63" i="11"/>
  <c r="B310" i="11" s="1"/>
  <c r="B64" i="11"/>
  <c r="B311" i="11" s="1"/>
  <c r="B65" i="11"/>
  <c r="B312" i="11" s="1"/>
  <c r="B66" i="11"/>
  <c r="B313" i="11" s="1"/>
  <c r="B67" i="11"/>
  <c r="B314" i="11" s="1"/>
  <c r="B68" i="11"/>
  <c r="B315" i="11" s="1"/>
  <c r="B69" i="11"/>
  <c r="B316" i="11" s="1"/>
  <c r="B70" i="11"/>
  <c r="B317" i="11" s="1"/>
  <c r="B71" i="11"/>
  <c r="B318" i="11" s="1"/>
  <c r="B72" i="11"/>
  <c r="B319" i="11" s="1"/>
  <c r="B73" i="11"/>
  <c r="B320" i="11" s="1"/>
  <c r="B74" i="11"/>
  <c r="B321" i="11" s="1"/>
  <c r="B75" i="11"/>
  <c r="B322" i="11" s="1"/>
  <c r="B76" i="11"/>
  <c r="B323" i="11" s="1"/>
  <c r="B77" i="11"/>
  <c r="B324" i="11" s="1"/>
  <c r="B78" i="11"/>
  <c r="B325" i="11" s="1"/>
  <c r="B79" i="11"/>
  <c r="B326" i="11" s="1"/>
  <c r="B80" i="11"/>
  <c r="B327" i="11" s="1"/>
  <c r="B81" i="11"/>
  <c r="B328" i="11" s="1"/>
  <c r="B82" i="11"/>
  <c r="B329" i="11" s="1"/>
  <c r="B83" i="11"/>
  <c r="B330" i="11" s="1"/>
  <c r="B84" i="11"/>
  <c r="B331" i="11" s="1"/>
  <c r="B85" i="11"/>
  <c r="B332" i="11" s="1"/>
  <c r="B86" i="11"/>
  <c r="B333" i="11" s="1"/>
  <c r="B87" i="11"/>
  <c r="B334" i="11" s="1"/>
  <c r="B88" i="11"/>
  <c r="B335" i="11" s="1"/>
  <c r="B89" i="11"/>
  <c r="B336" i="11" s="1"/>
  <c r="B90" i="11"/>
  <c r="B337" i="11" s="1"/>
  <c r="B91" i="11"/>
  <c r="B338" i="11" s="1"/>
  <c r="B92" i="11"/>
  <c r="B339" i="11" s="1"/>
  <c r="B93" i="11"/>
  <c r="B340" i="11" s="1"/>
  <c r="B94" i="11"/>
  <c r="B341" i="11" s="1"/>
  <c r="B95" i="11"/>
  <c r="B342" i="11" s="1"/>
  <c r="B96" i="11"/>
  <c r="B343" i="11" s="1"/>
  <c r="B97" i="11"/>
  <c r="B344" i="11" s="1"/>
  <c r="B98" i="11"/>
  <c r="B345" i="11" s="1"/>
  <c r="B99" i="11"/>
  <c r="B346" i="11" s="1"/>
  <c r="B100" i="11"/>
  <c r="B347" i="11" s="1"/>
  <c r="B101" i="11"/>
  <c r="B348" i="11" s="1"/>
  <c r="B102" i="11"/>
  <c r="B349" i="11" s="1"/>
  <c r="B103" i="11"/>
  <c r="B350" i="11" s="1"/>
  <c r="B104" i="11"/>
  <c r="B351" i="11" s="1"/>
  <c r="B105" i="11"/>
  <c r="B352" i="11" s="1"/>
  <c r="B106" i="11"/>
  <c r="B353" i="11" s="1"/>
  <c r="B107" i="11"/>
  <c r="B354" i="11" s="1"/>
  <c r="B108" i="11"/>
  <c r="B355" i="11" s="1"/>
  <c r="B109" i="11"/>
  <c r="B356" i="11" s="1"/>
  <c r="B110" i="11"/>
  <c r="B357" i="11" s="1"/>
  <c r="B111" i="11"/>
  <c r="B358" i="11" s="1"/>
  <c r="B112" i="11"/>
  <c r="B359" i="11" s="1"/>
  <c r="B113" i="11"/>
  <c r="B360" i="11" s="1"/>
  <c r="B114" i="11"/>
  <c r="B361" i="11" s="1"/>
  <c r="B115" i="11"/>
  <c r="B362" i="11" s="1"/>
  <c r="B116" i="11"/>
  <c r="B363" i="11" s="1"/>
  <c r="B117" i="11"/>
  <c r="B364" i="11" s="1"/>
  <c r="B118" i="11"/>
  <c r="B365" i="11" s="1"/>
  <c r="B119" i="11"/>
  <c r="B366" i="11" s="1"/>
  <c r="B120" i="11"/>
  <c r="B367" i="11" s="1"/>
  <c r="B121" i="11"/>
  <c r="B368" i="11" s="1"/>
  <c r="B122" i="11"/>
  <c r="B369" i="11" s="1"/>
  <c r="B123" i="11"/>
  <c r="B370" i="11" s="1"/>
  <c r="B124" i="11"/>
  <c r="B371" i="11" s="1"/>
  <c r="B125" i="11"/>
  <c r="B372" i="11" s="1"/>
  <c r="B126" i="11"/>
  <c r="B373" i="11" s="1"/>
  <c r="B127" i="11"/>
  <c r="B374" i="11" s="1"/>
  <c r="B128" i="11"/>
  <c r="B375" i="11" s="1"/>
  <c r="B129" i="11"/>
  <c r="B376" i="11" s="1"/>
  <c r="B130" i="11"/>
  <c r="B377" i="11" s="1"/>
  <c r="B131" i="11"/>
  <c r="B378" i="11" s="1"/>
  <c r="B132" i="11"/>
  <c r="B379" i="11" s="1"/>
  <c r="B133" i="11"/>
  <c r="B380" i="11" s="1"/>
  <c r="B134" i="11"/>
  <c r="B381" i="11" s="1"/>
  <c r="B135" i="11"/>
  <c r="B382" i="11" s="1"/>
  <c r="B136" i="11"/>
  <c r="B383" i="11" s="1"/>
  <c r="B137" i="11"/>
  <c r="B384" i="11" s="1"/>
  <c r="B138" i="11"/>
  <c r="B385" i="11" s="1"/>
  <c r="B139" i="11"/>
  <c r="B386" i="11" s="1"/>
  <c r="B140" i="11"/>
  <c r="B387" i="11" s="1"/>
  <c r="B141" i="11"/>
  <c r="B388" i="11" s="1"/>
  <c r="B142" i="11"/>
  <c r="B389" i="11" s="1"/>
  <c r="B143" i="11"/>
  <c r="B390" i="11" s="1"/>
  <c r="B144" i="11"/>
  <c r="B391" i="11" s="1"/>
  <c r="B145" i="11"/>
  <c r="B392" i="11" s="1"/>
  <c r="B146" i="11"/>
  <c r="B393" i="11" s="1"/>
  <c r="B147" i="11"/>
  <c r="B394" i="11" s="1"/>
  <c r="B148" i="11"/>
  <c r="B395" i="11" s="1"/>
  <c r="B149" i="11"/>
  <c r="B396" i="11" s="1"/>
  <c r="B150" i="11"/>
  <c r="B397" i="11" s="1"/>
  <c r="B151" i="11"/>
  <c r="B398" i="11" s="1"/>
  <c r="B152" i="11"/>
  <c r="B399" i="11" s="1"/>
  <c r="B153" i="11"/>
  <c r="B400" i="11" s="1"/>
  <c r="B154" i="11"/>
  <c r="B401" i="11" s="1"/>
  <c r="B155" i="11"/>
  <c r="B402" i="11" s="1"/>
  <c r="B156" i="11"/>
  <c r="B403" i="11" s="1"/>
  <c r="B157" i="11"/>
  <c r="B404" i="11" s="1"/>
  <c r="B158" i="11"/>
  <c r="B405" i="11" s="1"/>
  <c r="B159" i="11"/>
  <c r="B406" i="11" s="1"/>
  <c r="B160" i="11"/>
  <c r="B407" i="11" s="1"/>
  <c r="B161" i="11"/>
  <c r="B408" i="11" s="1"/>
  <c r="B162" i="11"/>
  <c r="B409" i="11" s="1"/>
  <c r="B163" i="11"/>
  <c r="B410" i="11" s="1"/>
  <c r="B164" i="11"/>
  <c r="B411" i="11" s="1"/>
  <c r="B165" i="11"/>
  <c r="B412" i="11" s="1"/>
  <c r="B166" i="11"/>
  <c r="B413" i="11" s="1"/>
  <c r="B167" i="11"/>
  <c r="B414" i="11" s="1"/>
  <c r="B168" i="11"/>
  <c r="B415" i="11" s="1"/>
  <c r="B169" i="11"/>
  <c r="B416" i="11" s="1"/>
  <c r="B170" i="11"/>
  <c r="B417" i="11" s="1"/>
  <c r="B171" i="11"/>
  <c r="B418" i="11" s="1"/>
  <c r="B172" i="11"/>
  <c r="B419" i="11" s="1"/>
  <c r="B173" i="11"/>
  <c r="B420" i="11" s="1"/>
  <c r="B174" i="11"/>
  <c r="B421" i="11" s="1"/>
  <c r="B175" i="11"/>
  <c r="B422" i="11" s="1"/>
  <c r="B176" i="11"/>
  <c r="B423" i="11" s="1"/>
  <c r="B177" i="11"/>
  <c r="B424" i="11" s="1"/>
  <c r="B178" i="11"/>
  <c r="B425" i="11" s="1"/>
  <c r="B179" i="11"/>
  <c r="B426" i="11" s="1"/>
  <c r="B180" i="11"/>
  <c r="B427" i="11" s="1"/>
  <c r="B181" i="11"/>
  <c r="B428" i="11" s="1"/>
  <c r="B182" i="11"/>
  <c r="B429" i="11" s="1"/>
  <c r="B183" i="11"/>
  <c r="B430" i="11" s="1"/>
  <c r="B184" i="11"/>
  <c r="B431" i="11" s="1"/>
  <c r="B185" i="11"/>
  <c r="B432" i="11" s="1"/>
  <c r="B186" i="11"/>
  <c r="B433" i="11" s="1"/>
  <c r="B187" i="11"/>
  <c r="B434" i="11" s="1"/>
  <c r="B188" i="11"/>
  <c r="B435" i="11" s="1"/>
  <c r="B189" i="11"/>
  <c r="B436" i="11" s="1"/>
  <c r="B190" i="11"/>
  <c r="B437" i="11" s="1"/>
  <c r="B191" i="11"/>
  <c r="B438" i="11" s="1"/>
  <c r="B192" i="11"/>
  <c r="B439" i="11" s="1"/>
  <c r="B193" i="11"/>
  <c r="B440" i="11" s="1"/>
  <c r="B194" i="11"/>
  <c r="B441" i="11" s="1"/>
  <c r="B195" i="11"/>
  <c r="B442" i="11" s="1"/>
  <c r="B196" i="11"/>
  <c r="B443" i="11" s="1"/>
  <c r="B197" i="11"/>
  <c r="B444" i="11" s="1"/>
  <c r="B198" i="11"/>
  <c r="B445" i="11" s="1"/>
  <c r="B199" i="11"/>
  <c r="B446" i="11" s="1"/>
  <c r="B200" i="11"/>
  <c r="B447" i="11" s="1"/>
  <c r="B201" i="11"/>
  <c r="B448" i="11" s="1"/>
  <c r="B202" i="11"/>
  <c r="B449" i="11" s="1"/>
  <c r="B203" i="11"/>
  <c r="B450" i="11" s="1"/>
  <c r="B204" i="11"/>
  <c r="B451" i="11" s="1"/>
  <c r="B205" i="11"/>
  <c r="B452" i="11" s="1"/>
  <c r="B206" i="11"/>
  <c r="B453" i="11" s="1"/>
  <c r="B207" i="11"/>
  <c r="B454" i="11" s="1"/>
  <c r="B208" i="11"/>
  <c r="B455" i="11" s="1"/>
  <c r="B209" i="11"/>
  <c r="B456" i="11" s="1"/>
  <c r="B210" i="11"/>
  <c r="B457" i="11" s="1"/>
  <c r="B211" i="11"/>
  <c r="B458" i="11" s="1"/>
  <c r="B212" i="11"/>
  <c r="B459" i="11" s="1"/>
  <c r="B213" i="11"/>
  <c r="B460" i="11" s="1"/>
  <c r="B214" i="11"/>
  <c r="B461" i="11" s="1"/>
  <c r="B215" i="11"/>
  <c r="B462" i="11" s="1"/>
  <c r="B216" i="11"/>
  <c r="B463" i="11" s="1"/>
  <c r="B217" i="11"/>
  <c r="B464" i="11" s="1"/>
  <c r="B218" i="11"/>
  <c r="B465" i="11" s="1"/>
  <c r="B219" i="11"/>
  <c r="B466" i="11" s="1"/>
  <c r="B220" i="11"/>
  <c r="B467" i="11" s="1"/>
  <c r="B221" i="11"/>
  <c r="B468" i="11" s="1"/>
  <c r="B222" i="11"/>
  <c r="B469" i="11" s="1"/>
  <c r="B223" i="11"/>
  <c r="B470" i="11" s="1"/>
  <c r="B224" i="11"/>
  <c r="B471" i="11" s="1"/>
  <c r="B225" i="11"/>
  <c r="B472" i="11" s="1"/>
  <c r="B226" i="11"/>
  <c r="B473" i="11" s="1"/>
  <c r="B227" i="11"/>
  <c r="B474" i="11" s="1"/>
  <c r="B228" i="11"/>
  <c r="B475" i="11" s="1"/>
  <c r="B229" i="11"/>
  <c r="B476" i="11" s="1"/>
  <c r="B230" i="11"/>
  <c r="B477" i="11" s="1"/>
  <c r="B231" i="11"/>
  <c r="B478" i="11" s="1"/>
  <c r="B232" i="11"/>
  <c r="B479" i="11" s="1"/>
  <c r="B233" i="11"/>
  <c r="B480" i="11" s="1"/>
  <c r="B234" i="11"/>
  <c r="B481" i="11" s="1"/>
  <c r="B235" i="11"/>
  <c r="B482" i="11" s="1"/>
  <c r="B236" i="11"/>
  <c r="B483" i="11" s="1"/>
  <c r="B237" i="11"/>
  <c r="B484" i="11" s="1"/>
  <c r="B238" i="11"/>
  <c r="B485" i="11" s="1"/>
  <c r="B239" i="11"/>
  <c r="B486" i="11" s="1"/>
  <c r="B240" i="11"/>
  <c r="B487" i="11" s="1"/>
  <c r="B241" i="11"/>
  <c r="B488" i="11" s="1"/>
  <c r="B242" i="11"/>
  <c r="B489" i="11" s="1"/>
  <c r="DQ73" i="11"/>
  <c r="DQ89" i="11"/>
  <c r="DQ82" i="11"/>
  <c r="DQ144" i="11"/>
  <c r="DQ167" i="11"/>
  <c r="DQ161" i="11"/>
  <c r="DQ139" i="11"/>
  <c r="CU209" i="11"/>
  <c r="CZ225" i="11"/>
  <c r="DE7" i="11"/>
  <c r="DE193" i="11"/>
  <c r="DE25" i="11"/>
  <c r="DE214" i="11"/>
  <c r="DH151" i="11"/>
  <c r="CX115" i="11"/>
  <c r="DI205" i="11"/>
  <c r="DQ45" i="11"/>
  <c r="DQ64" i="11"/>
  <c r="DQ43" i="11"/>
  <c r="DE182" i="11"/>
  <c r="DE149" i="11"/>
  <c r="DE52" i="11"/>
  <c r="DE229" i="11"/>
  <c r="DE230" i="11"/>
  <c r="DE40" i="11"/>
  <c r="DE116" i="11"/>
  <c r="DE16" i="11"/>
  <c r="DH143" i="11"/>
  <c r="DH163" i="11"/>
  <c r="DH110" i="11"/>
  <c r="DQ176" i="11"/>
  <c r="DQ199" i="11"/>
  <c r="DQ54" i="11"/>
  <c r="DQ55" i="11"/>
  <c r="DQ70" i="11"/>
  <c r="DQ127" i="11"/>
  <c r="DQ107" i="11"/>
  <c r="DQ219" i="11"/>
  <c r="DQ27" i="11"/>
  <c r="DQ85" i="11"/>
  <c r="DQ221" i="11"/>
  <c r="DQ29" i="11"/>
  <c r="DQ30" i="11"/>
  <c r="DQ34" i="11"/>
  <c r="DQ17" i="11"/>
  <c r="DQ32" i="11"/>
  <c r="DQ38" i="11"/>
  <c r="DQ10" i="11"/>
  <c r="DQ193" i="11"/>
  <c r="DQ22" i="11"/>
  <c r="DQ86" i="11"/>
  <c r="DQ18" i="11"/>
  <c r="DQ210" i="11"/>
  <c r="DQ126" i="11"/>
  <c r="DQ24" i="11"/>
  <c r="DQ168" i="11"/>
  <c r="DQ117" i="11"/>
  <c r="DQ208" i="11"/>
  <c r="DQ148" i="11"/>
  <c r="DQ13" i="11"/>
  <c r="CU193" i="11"/>
  <c r="CU173" i="11"/>
  <c r="CX213" i="11"/>
  <c r="DE22" i="11"/>
  <c r="DE31" i="11"/>
  <c r="DE115" i="11"/>
  <c r="DE99" i="11"/>
  <c r="DE136" i="11"/>
  <c r="DE107" i="11"/>
  <c r="DE114" i="11"/>
  <c r="DE41" i="11"/>
  <c r="DE43" i="11"/>
  <c r="DE197" i="11"/>
  <c r="DE66" i="11"/>
  <c r="DE147" i="11"/>
  <c r="DE206" i="11"/>
  <c r="DE44" i="11"/>
  <c r="DE172" i="11"/>
  <c r="DH191" i="11"/>
  <c r="DH17" i="11"/>
  <c r="DH167" i="11"/>
  <c r="DH153" i="11"/>
  <c r="DI116" i="11"/>
  <c r="DI198" i="11"/>
  <c r="AC246" i="11"/>
  <c r="CC12" i="11"/>
  <c r="CF76" i="11"/>
  <c r="CH12" i="11"/>
  <c r="DM4" i="11"/>
  <c r="CS4" i="11"/>
  <c r="CV4" i="11"/>
  <c r="AP246" i="11"/>
  <c r="Q246" i="11"/>
  <c r="DQ174" i="11"/>
  <c r="DQ47" i="11"/>
  <c r="DQ180" i="11"/>
  <c r="DQ218" i="11"/>
  <c r="DQ204" i="11"/>
  <c r="DQ157" i="11"/>
  <c r="CU181" i="11"/>
  <c r="DE237" i="11"/>
  <c r="DE82" i="11"/>
  <c r="DH76" i="11"/>
  <c r="D246" i="11"/>
  <c r="CD44" i="11"/>
  <c r="CE4" i="11"/>
  <c r="CE12" i="11"/>
  <c r="CE44" i="11"/>
  <c r="CG12" i="11"/>
  <c r="CG44" i="11"/>
  <c r="CI12" i="11"/>
  <c r="CI44" i="11"/>
  <c r="CI76" i="11"/>
  <c r="CL44" i="11"/>
  <c r="DF76" i="11"/>
  <c r="CR76" i="11"/>
  <c r="DP44" i="11"/>
  <c r="DJ44" i="11"/>
  <c r="CV44" i="11"/>
  <c r="CR44" i="11"/>
  <c r="CP44" i="11"/>
  <c r="DC12" i="11"/>
  <c r="CW12" i="11"/>
  <c r="CS12" i="11"/>
  <c r="CQ12" i="11"/>
  <c r="AK246" i="11"/>
  <c r="DK44" i="11"/>
  <c r="DK76" i="11"/>
  <c r="DC4" i="11"/>
  <c r="DC44" i="11"/>
  <c r="DA4" i="11"/>
  <c r="CW4" i="11"/>
  <c r="CS44" i="11"/>
  <c r="CQ44" i="11"/>
  <c r="CO4" i="11"/>
  <c r="M246" i="11"/>
  <c r="CM44" i="11"/>
  <c r="CM76" i="11"/>
  <c r="DP4" i="11"/>
  <c r="DP12" i="11"/>
  <c r="DN4" i="11"/>
  <c r="DN12" i="11"/>
  <c r="DL12" i="11"/>
  <c r="DJ4" i="11"/>
  <c r="DJ12" i="11"/>
  <c r="DD12" i="11"/>
  <c r="DB4" i="11"/>
  <c r="V246" i="11"/>
  <c r="CT4" i="11"/>
  <c r="CT12" i="11"/>
  <c r="CR4" i="11"/>
  <c r="CR12" i="11"/>
  <c r="CP4" i="11"/>
  <c r="CN4" i="11"/>
  <c r="DW4" i="11"/>
  <c r="CC111" i="11"/>
  <c r="CD76" i="11"/>
  <c r="CC76" i="11"/>
  <c r="CH44" i="11"/>
  <c r="CF12" i="11"/>
  <c r="CD4" i="11"/>
  <c r="CF4" i="11"/>
  <c r="E442" i="5" l="1"/>
  <c r="H596" i="5"/>
  <c r="D627" i="5"/>
  <c r="B626" i="5"/>
  <c r="E627" i="5"/>
  <c r="B635" i="5"/>
  <c r="E634" i="5"/>
  <c r="B633" i="5"/>
  <c r="E632" i="5"/>
  <c r="B631" i="5"/>
  <c r="E630" i="5"/>
  <c r="B629" i="5"/>
  <c r="E628" i="5"/>
  <c r="B627" i="5"/>
  <c r="E626" i="5"/>
  <c r="H603" i="5"/>
  <c r="H599" i="5"/>
  <c r="D634" i="5"/>
  <c r="D632" i="5"/>
  <c r="D630" i="5"/>
  <c r="D628" i="5"/>
  <c r="D626" i="5"/>
  <c r="H602" i="5"/>
  <c r="H598" i="5"/>
  <c r="F441" i="5"/>
  <c r="E635" i="5"/>
  <c r="B634" i="5"/>
  <c r="E633" i="5"/>
  <c r="B632" i="5"/>
  <c r="E631" i="5"/>
  <c r="B630" i="5"/>
  <c r="E629" i="5"/>
  <c r="B628" i="5"/>
  <c r="H605" i="5"/>
  <c r="H601" i="5"/>
  <c r="H597" i="5"/>
  <c r="D635" i="5"/>
  <c r="D633" i="5"/>
  <c r="D631" i="5"/>
  <c r="D629" i="5"/>
  <c r="H604" i="5"/>
  <c r="H600" i="5"/>
  <c r="C3" i="5"/>
  <c r="H437" i="5"/>
  <c r="D544" i="5"/>
  <c r="G558" i="5"/>
  <c r="C534" i="5"/>
  <c r="CF2" i="11"/>
  <c r="Z244" i="11"/>
  <c r="G468" i="5"/>
  <c r="C532" i="5"/>
  <c r="D542" i="5"/>
  <c r="G439" i="5"/>
  <c r="G540" i="5"/>
  <c r="G425" i="5"/>
  <c r="G497" i="5"/>
  <c r="G436" i="5"/>
  <c r="G587" i="5"/>
  <c r="H592" i="5"/>
  <c r="D588" i="5"/>
  <c r="G499" i="5"/>
  <c r="G573" i="5"/>
  <c r="G561" i="5"/>
  <c r="G591" i="5"/>
  <c r="G481" i="5"/>
  <c r="G486" i="5"/>
  <c r="C444" i="5"/>
  <c r="G522" i="5"/>
  <c r="G583" i="5"/>
  <c r="G476" i="5"/>
  <c r="G485" i="5"/>
  <c r="G464" i="5"/>
  <c r="E621" i="5"/>
  <c r="H594" i="5"/>
  <c r="H483" i="5"/>
  <c r="H593" i="5"/>
  <c r="H512" i="5"/>
  <c r="H525" i="5"/>
  <c r="H595" i="5"/>
  <c r="H591" i="5"/>
  <c r="F514" i="5"/>
  <c r="F445" i="5"/>
  <c r="E420" i="5"/>
  <c r="E467" i="5"/>
  <c r="E494" i="5"/>
  <c r="E563" i="5"/>
  <c r="E565" i="5"/>
  <c r="E450" i="5"/>
  <c r="E531" i="5"/>
  <c r="E526" i="5"/>
  <c r="E576" i="5"/>
  <c r="E417" i="5"/>
  <c r="E493" i="5"/>
  <c r="E558" i="5"/>
  <c r="E503" i="5"/>
  <c r="E594" i="5"/>
  <c r="E543" i="5"/>
  <c r="E570" i="5"/>
  <c r="E431" i="5"/>
  <c r="E454" i="5"/>
  <c r="E544" i="5"/>
  <c r="E561" i="5"/>
  <c r="E424" i="5"/>
  <c r="E468" i="5"/>
  <c r="E495" i="5"/>
  <c r="E567" i="5"/>
  <c r="E547" i="5"/>
  <c r="E433" i="5"/>
  <c r="E507" i="5"/>
  <c r="E504" i="5"/>
  <c r="E538" i="5"/>
  <c r="E589" i="5"/>
  <c r="E446" i="5"/>
  <c r="E440" i="5"/>
  <c r="E479" i="5"/>
  <c r="E578" i="5"/>
  <c r="E464" i="5"/>
  <c r="E435" i="5"/>
  <c r="E458" i="5"/>
  <c r="E548" i="5"/>
  <c r="E462" i="5"/>
  <c r="E415" i="5"/>
  <c r="E451" i="5"/>
  <c r="E471" i="5"/>
  <c r="E545" i="5"/>
  <c r="E596" i="5"/>
  <c r="E429" i="5"/>
  <c r="E490" i="5"/>
  <c r="E449" i="5"/>
  <c r="E527" i="5"/>
  <c r="E525" i="5"/>
  <c r="E591" i="5"/>
  <c r="E444" i="5"/>
  <c r="E483" i="5"/>
  <c r="E582" i="5"/>
  <c r="E550" i="5"/>
  <c r="E418" i="5"/>
  <c r="E476" i="5"/>
  <c r="E524" i="5"/>
  <c r="E564" i="5"/>
  <c r="E593" i="5"/>
  <c r="E595" i="5"/>
  <c r="E625" i="5"/>
  <c r="E624" i="5"/>
  <c r="E623" i="5"/>
  <c r="E622" i="5"/>
  <c r="D624" i="5"/>
  <c r="D527" i="5"/>
  <c r="D565" i="5"/>
  <c r="D419" i="5"/>
  <c r="D625" i="5"/>
  <c r="D621" i="5"/>
  <c r="D471" i="5"/>
  <c r="D623" i="5"/>
  <c r="D462" i="5"/>
  <c r="D622" i="5"/>
  <c r="C589" i="5"/>
  <c r="C614" i="5"/>
  <c r="C431" i="5"/>
  <c r="C592" i="5"/>
  <c r="C436" i="5"/>
  <c r="C561" i="5"/>
  <c r="C447" i="5"/>
  <c r="C445" i="5"/>
  <c r="C537" i="5"/>
  <c r="C472" i="5"/>
  <c r="C457" i="5"/>
  <c r="C601" i="5"/>
  <c r="C470" i="5"/>
  <c r="C541" i="5"/>
  <c r="C551" i="5"/>
  <c r="C585" i="5"/>
  <c r="C579" i="5"/>
  <c r="B623" i="5"/>
  <c r="B622" i="5"/>
  <c r="B624" i="5"/>
  <c r="B625" i="5"/>
  <c r="B621" i="5"/>
  <c r="D478" i="5"/>
  <c r="D551" i="5"/>
  <c r="D512" i="5"/>
  <c r="D498" i="5"/>
  <c r="D432" i="5"/>
  <c r="D426" i="5"/>
  <c r="D429" i="5"/>
  <c r="D435" i="5"/>
  <c r="D552" i="5"/>
  <c r="D553" i="5"/>
  <c r="D465" i="5"/>
  <c r="D538" i="5"/>
  <c r="H484" i="5"/>
  <c r="H415" i="5"/>
  <c r="H428" i="5"/>
  <c r="H537" i="5"/>
  <c r="H543" i="5"/>
  <c r="D537" i="5"/>
  <c r="D525" i="5"/>
  <c r="H430" i="5"/>
  <c r="D568" i="5"/>
  <c r="H536" i="5"/>
  <c r="H449" i="5"/>
  <c r="H419" i="5"/>
  <c r="H439" i="5"/>
  <c r="D571" i="5"/>
  <c r="D488" i="5"/>
  <c r="D591" i="5"/>
  <c r="D583" i="5"/>
  <c r="D574" i="5"/>
  <c r="D428" i="5"/>
  <c r="D474" i="5"/>
  <c r="D499" i="5"/>
  <c r="D490" i="5"/>
  <c r="H460" i="5"/>
  <c r="H463" i="5"/>
  <c r="H540" i="5"/>
  <c r="H489" i="5"/>
  <c r="H427" i="5"/>
  <c r="D507" i="5"/>
  <c r="G443" i="5"/>
  <c r="B93" i="5"/>
  <c r="F423" i="5"/>
  <c r="B521" i="5"/>
  <c r="B476" i="5"/>
  <c r="B548" i="5"/>
  <c r="B500" i="5"/>
  <c r="B572" i="5"/>
  <c r="B466" i="5"/>
  <c r="F430" i="5"/>
  <c r="F466" i="5"/>
  <c r="F499" i="5"/>
  <c r="F513" i="5"/>
  <c r="F520" i="5"/>
  <c r="G423" i="5"/>
  <c r="G509" i="5"/>
  <c r="G578" i="5"/>
  <c r="G446" i="5"/>
  <c r="G488" i="5"/>
  <c r="G477" i="5"/>
  <c r="G448" i="5"/>
  <c r="G546" i="5"/>
  <c r="G547" i="5"/>
  <c r="F591" i="5"/>
  <c r="G595" i="5"/>
  <c r="F583" i="5"/>
  <c r="F524" i="5"/>
  <c r="F528" i="5"/>
  <c r="B518" i="5"/>
  <c r="B583" i="5"/>
  <c r="B457" i="5"/>
  <c r="B449" i="5"/>
  <c r="F447" i="5"/>
  <c r="F476" i="5"/>
  <c r="F515" i="5"/>
  <c r="F566" i="5"/>
  <c r="F567" i="5"/>
  <c r="F581" i="5"/>
  <c r="F584" i="5"/>
  <c r="F509" i="5"/>
  <c r="F527" i="5"/>
  <c r="F553" i="5"/>
  <c r="H521" i="5"/>
  <c r="D569" i="5"/>
  <c r="G533" i="5"/>
  <c r="G3" i="5"/>
  <c r="AX244" i="11"/>
  <c r="CJ2" i="11"/>
  <c r="K244" i="11"/>
  <c r="B3" i="5"/>
  <c r="F4" i="5"/>
  <c r="C4" i="5"/>
  <c r="CR2" i="11"/>
  <c r="N244" i="11"/>
  <c r="H244" i="11"/>
  <c r="DF2" i="11"/>
  <c r="T244" i="11"/>
  <c r="S244" i="11"/>
  <c r="DW2" i="11"/>
  <c r="DJ2" i="11"/>
  <c r="AI244" i="11"/>
  <c r="W244" i="11"/>
  <c r="AN244" i="11"/>
  <c r="AQ244" i="11"/>
  <c r="AR244" i="11"/>
  <c r="AU244" i="11"/>
  <c r="AC244" i="11"/>
  <c r="DG2" i="11"/>
  <c r="EA103" i="11"/>
  <c r="EA28" i="11"/>
  <c r="EA11" i="11"/>
  <c r="EA119" i="11"/>
  <c r="EA20" i="11"/>
  <c r="EA70" i="11"/>
  <c r="EA102" i="11"/>
  <c r="EA108" i="11"/>
  <c r="EA67" i="11"/>
  <c r="EA227" i="11"/>
  <c r="EA186" i="11"/>
  <c r="EA144" i="11"/>
  <c r="EA96" i="11"/>
  <c r="EA44" i="11"/>
  <c r="EA230" i="11"/>
  <c r="EA218" i="11"/>
  <c r="EA232" i="11"/>
  <c r="EA112" i="11"/>
  <c r="EA238" i="11"/>
  <c r="DX86" i="11"/>
  <c r="DW216" i="11"/>
  <c r="DW203" i="11"/>
  <c r="DW55" i="11"/>
  <c r="DX39" i="11"/>
  <c r="DW229" i="11"/>
  <c r="DX166" i="11"/>
  <c r="DW166" i="11"/>
  <c r="DW44" i="11"/>
  <c r="EA76" i="11"/>
  <c r="EA163" i="11"/>
  <c r="EA58" i="11"/>
  <c r="EA180" i="11"/>
  <c r="EA56" i="11"/>
  <c r="EA131" i="11"/>
  <c r="EA30" i="11"/>
  <c r="EA16" i="11"/>
  <c r="EA94" i="11"/>
  <c r="EA123" i="11"/>
  <c r="EA95" i="11"/>
  <c r="EA182" i="11"/>
  <c r="EA55" i="11"/>
  <c r="EA220" i="11"/>
  <c r="EA6" i="11"/>
  <c r="DW108" i="11"/>
  <c r="DX202" i="11"/>
  <c r="DW91" i="11"/>
  <c r="DX91" i="11"/>
  <c r="DX120" i="11"/>
  <c r="DS146" i="11"/>
  <c r="DS136" i="11"/>
  <c r="DW8" i="11"/>
  <c r="DW60" i="11"/>
  <c r="DW80" i="11"/>
  <c r="DW96" i="11"/>
  <c r="DW136" i="11"/>
  <c r="DX60" i="11"/>
  <c r="DX76" i="11"/>
  <c r="DX104" i="11"/>
  <c r="DX124" i="11"/>
  <c r="DX188" i="11"/>
  <c r="DX200" i="11"/>
  <c r="DX208" i="11"/>
  <c r="DX220" i="11"/>
  <c r="EA8" i="11"/>
  <c r="EA48" i="11"/>
  <c r="EA68" i="11"/>
  <c r="EA72" i="11"/>
  <c r="EA100" i="11"/>
  <c r="EA104" i="11"/>
  <c r="EA128" i="11"/>
  <c r="EA156" i="11"/>
  <c r="EA160" i="11"/>
  <c r="EA164" i="11"/>
  <c r="EA168" i="11"/>
  <c r="EA184" i="11"/>
  <c r="EA200" i="11"/>
  <c r="EA208" i="11"/>
  <c r="EA212" i="11"/>
  <c r="EA216" i="11"/>
  <c r="EA196" i="11"/>
  <c r="EA52" i="11"/>
  <c r="EA64" i="11"/>
  <c r="EA151" i="11"/>
  <c r="EA162" i="11"/>
  <c r="EA63" i="11"/>
  <c r="EA120" i="11"/>
  <c r="EA79" i="11"/>
  <c r="EA204" i="11"/>
  <c r="EA98" i="11"/>
  <c r="EA40" i="11"/>
  <c r="EA171" i="11"/>
  <c r="EA92" i="11"/>
  <c r="EA234" i="11"/>
  <c r="EA132" i="11"/>
  <c r="EA38" i="11"/>
  <c r="EA236" i="11"/>
  <c r="EA62" i="11"/>
  <c r="EA219" i="11"/>
  <c r="DW204" i="11"/>
  <c r="DS204" i="11"/>
  <c r="DS223" i="11"/>
  <c r="DX207" i="11"/>
  <c r="DW70" i="11"/>
  <c r="DW54" i="11"/>
  <c r="DW32" i="11"/>
  <c r="DW118" i="11"/>
  <c r="DX168" i="11"/>
  <c r="DW198" i="11"/>
  <c r="DB2" i="11"/>
  <c r="AT244" i="11"/>
  <c r="EA2" i="11"/>
  <c r="AP244" i="11"/>
  <c r="Y244" i="11"/>
  <c r="DV2" i="11"/>
  <c r="AM244" i="11"/>
  <c r="C20" i="9"/>
  <c r="P244" i="11"/>
  <c r="M244" i="11"/>
  <c r="CI2" i="11"/>
  <c r="C12" i="9"/>
  <c r="C49" i="9"/>
  <c r="C7" i="9"/>
  <c r="C11" i="9"/>
  <c r="C3" i="9"/>
  <c r="C39" i="9"/>
  <c r="C28" i="9"/>
  <c r="C31" i="9"/>
  <c r="C9" i="9"/>
  <c r="C24" i="9"/>
  <c r="C14" i="9"/>
  <c r="C23" i="9"/>
  <c r="C44" i="9"/>
  <c r="C16" i="9"/>
  <c r="C19" i="9"/>
  <c r="U244" i="11"/>
  <c r="DL2" i="11"/>
  <c r="AL244" i="11"/>
  <c r="DS52" i="11"/>
  <c r="DS168" i="11"/>
  <c r="DW139" i="11"/>
  <c r="DW182" i="11"/>
  <c r="DW14" i="11"/>
  <c r="DW46" i="11"/>
  <c r="DW78" i="11"/>
  <c r="DW94" i="11"/>
  <c r="DW135" i="11"/>
  <c r="DW19" i="11"/>
  <c r="DW67" i="11"/>
  <c r="DW231" i="11"/>
  <c r="DW175" i="11"/>
  <c r="DW123" i="11"/>
  <c r="DW18" i="11"/>
  <c r="DW119" i="11"/>
  <c r="DW71" i="11"/>
  <c r="DW63" i="11"/>
  <c r="DW155" i="11"/>
  <c r="DW206" i="11"/>
  <c r="DW51" i="11"/>
  <c r="DW218" i="11"/>
  <c r="DW127" i="11"/>
  <c r="DW30" i="11"/>
  <c r="DW107" i="11"/>
  <c r="DW222" i="11"/>
  <c r="DW170" i="11"/>
  <c r="DW34" i="11"/>
  <c r="DW50" i="11"/>
  <c r="DW66" i="11"/>
  <c r="DW162" i="11"/>
  <c r="DW147" i="11"/>
  <c r="DW194" i="11"/>
  <c r="DW226" i="11"/>
  <c r="DW195" i="11"/>
  <c r="DW211" i="11"/>
  <c r="DW178" i="11"/>
  <c r="DW83" i="11"/>
  <c r="DW99" i="11"/>
  <c r="DW150" i="11"/>
  <c r="DW82" i="11"/>
  <c r="DW98" i="11"/>
  <c r="DW87" i="11"/>
  <c r="DW143" i="11"/>
  <c r="DW134" i="11"/>
  <c r="DW27" i="11"/>
  <c r="DW59" i="11"/>
  <c r="DW207" i="11"/>
  <c r="DW114" i="11"/>
  <c r="DW3" i="11"/>
  <c r="DW35" i="11"/>
  <c r="DW215" i="11"/>
  <c r="DW39" i="11"/>
  <c r="DW6" i="11"/>
  <c r="DW38" i="11"/>
  <c r="DW11" i="11"/>
  <c r="DW131" i="11"/>
  <c r="DW202" i="11"/>
  <c r="DW33" i="11"/>
  <c r="DW185" i="11"/>
  <c r="DW7" i="11"/>
  <c r="DW9" i="11"/>
  <c r="DW161" i="11"/>
  <c r="DW214" i="11"/>
  <c r="DW103" i="11"/>
  <c r="DW146" i="11"/>
  <c r="DW167" i="11"/>
  <c r="DW43" i="11"/>
  <c r="DW75" i="11"/>
  <c r="DW174" i="11"/>
  <c r="DW230" i="11"/>
  <c r="DW37" i="11"/>
  <c r="DW31" i="11"/>
  <c r="DW221" i="11"/>
  <c r="DW25" i="11"/>
  <c r="DW97" i="11"/>
  <c r="DW62" i="11"/>
  <c r="DW183" i="11"/>
  <c r="DW217" i="11"/>
  <c r="DW81" i="11"/>
  <c r="DW61" i="11"/>
  <c r="DW110" i="11"/>
  <c r="DW234" i="11"/>
  <c r="DW16" i="11"/>
  <c r="DW36" i="11"/>
  <c r="DW68" i="11"/>
  <c r="DW104" i="11"/>
  <c r="DW116" i="11"/>
  <c r="DW152" i="11"/>
  <c r="DW164" i="11"/>
  <c r="DW196" i="11"/>
  <c r="DW228" i="11"/>
  <c r="DW72" i="11"/>
  <c r="DX32" i="11"/>
  <c r="DX80" i="11"/>
  <c r="DX96" i="11"/>
  <c r="DX116" i="11"/>
  <c r="DX164" i="11"/>
  <c r="DX176" i="11"/>
  <c r="DX204" i="11"/>
  <c r="DX228" i="11"/>
  <c r="DX72" i="11"/>
  <c r="EA36" i="11"/>
  <c r="EA84" i="11"/>
  <c r="EA152" i="11"/>
  <c r="AD244" i="11"/>
  <c r="DD2" i="11"/>
  <c r="CX2" i="11"/>
  <c r="X244" i="11"/>
  <c r="DW24" i="11"/>
  <c r="DW48" i="11"/>
  <c r="DW88" i="11"/>
  <c r="DW124" i="11"/>
  <c r="DW156" i="11"/>
  <c r="DW168" i="11"/>
  <c r="DW184" i="11"/>
  <c r="DW212" i="11"/>
  <c r="DX238" i="11"/>
  <c r="DX139" i="11"/>
  <c r="DX155" i="11"/>
  <c r="DX46" i="11"/>
  <c r="DX135" i="11"/>
  <c r="DX183" i="11"/>
  <c r="DX231" i="11"/>
  <c r="DX170" i="11"/>
  <c r="DX18" i="11"/>
  <c r="DX34" i="11"/>
  <c r="DX23" i="11"/>
  <c r="DX55" i="11"/>
  <c r="DX194" i="11"/>
  <c r="DX63" i="11"/>
  <c r="DX206" i="11"/>
  <c r="DX159" i="11"/>
  <c r="DX78" i="11"/>
  <c r="DX114" i="11"/>
  <c r="DX19" i="11"/>
  <c r="DX35" i="11"/>
  <c r="DX199" i="11"/>
  <c r="DX215" i="11"/>
  <c r="DX150" i="11"/>
  <c r="DX51" i="11"/>
  <c r="DX218" i="11"/>
  <c r="DX123" i="11"/>
  <c r="DX222" i="11"/>
  <c r="DX50" i="11"/>
  <c r="DX7" i="11"/>
  <c r="DX71" i="11"/>
  <c r="DX126" i="11"/>
  <c r="DX226" i="11"/>
  <c r="DX203" i="11"/>
  <c r="DX195" i="11"/>
  <c r="DX178" i="11"/>
  <c r="DX83" i="11"/>
  <c r="DX99" i="11"/>
  <c r="DX142" i="11"/>
  <c r="DX175" i="11"/>
  <c r="DX198" i="11"/>
  <c r="DX127" i="11"/>
  <c r="DX66" i="11"/>
  <c r="DX82" i="11"/>
  <c r="DX98" i="11"/>
  <c r="DX119" i="11"/>
  <c r="DX162" i="11"/>
  <c r="DX187" i="11"/>
  <c r="DX134" i="11"/>
  <c r="DX138" i="11"/>
  <c r="DX167" i="11"/>
  <c r="DX27" i="11"/>
  <c r="DX75" i="11"/>
  <c r="DX110" i="11"/>
  <c r="DX174" i="11"/>
  <c r="DX223" i="11"/>
  <c r="DX62" i="11"/>
  <c r="DX3" i="11"/>
  <c r="DX147" i="11"/>
  <c r="DX214" i="11"/>
  <c r="DX6" i="11"/>
  <c r="DX38" i="11"/>
  <c r="DX70" i="11"/>
  <c r="DX146" i="11"/>
  <c r="DX131" i="11"/>
  <c r="AX246" i="11"/>
  <c r="DX217" i="11"/>
  <c r="DX87" i="11"/>
  <c r="DX125" i="11"/>
  <c r="DX11" i="11"/>
  <c r="DX129" i="11"/>
  <c r="DX145" i="11"/>
  <c r="DX25" i="11"/>
  <c r="DX45" i="11"/>
  <c r="DX14" i="11"/>
  <c r="DX30" i="11"/>
  <c r="DX94" i="11"/>
  <c r="DX209" i="11"/>
  <c r="DX185" i="11"/>
  <c r="DX41" i="11"/>
  <c r="DX118" i="11"/>
  <c r="DX59" i="11"/>
  <c r="DX191" i="11"/>
  <c r="DX239" i="11"/>
  <c r="DX28" i="11"/>
  <c r="DX48" i="11"/>
  <c r="DX64" i="11"/>
  <c r="DX92" i="11"/>
  <c r="DX132" i="11"/>
  <c r="DX152" i="11"/>
  <c r="DX180" i="11"/>
  <c r="DX192" i="11"/>
  <c r="DX216" i="11"/>
  <c r="DX232" i="11"/>
  <c r="EA10" i="11"/>
  <c r="EA23" i="11"/>
  <c r="EA26" i="11"/>
  <c r="EA202" i="11"/>
  <c r="EA3" i="11"/>
  <c r="EA18" i="11"/>
  <c r="EA146" i="11"/>
  <c r="EA7" i="11"/>
  <c r="EA74" i="11"/>
  <c r="EA150" i="11"/>
  <c r="EA178" i="11"/>
  <c r="EA118" i="11"/>
  <c r="EA43" i="11"/>
  <c r="EA46" i="11"/>
  <c r="EA35" i="11"/>
  <c r="EA154" i="11"/>
  <c r="EA83" i="11"/>
  <c r="EA4" i="11"/>
  <c r="EA155" i="11"/>
  <c r="EA47" i="11"/>
  <c r="EA187" i="11"/>
  <c r="EA122" i="11"/>
  <c r="EA143" i="11"/>
  <c r="EA203" i="11"/>
  <c r="EA127" i="11"/>
  <c r="EA158" i="11"/>
  <c r="EA191" i="11"/>
  <c r="EA114" i="11"/>
  <c r="EA15" i="11"/>
  <c r="EA34" i="11"/>
  <c r="EA148" i="11"/>
  <c r="EA192" i="11"/>
  <c r="EA211" i="11"/>
  <c r="EA25" i="11"/>
  <c r="EA5" i="11"/>
  <c r="EA121" i="11"/>
  <c r="EA175" i="11"/>
  <c r="EA87" i="11"/>
  <c r="EA181" i="11"/>
  <c r="EA170" i="11"/>
  <c r="EA189" i="11"/>
  <c r="EA147" i="11"/>
  <c r="EA166" i="11"/>
  <c r="DX43" i="11"/>
  <c r="DW64" i="11"/>
  <c r="DX235" i="11"/>
  <c r="DW235" i="11"/>
  <c r="DX219" i="11"/>
  <c r="DW21" i="11"/>
  <c r="DW186" i="11"/>
  <c r="DW163" i="11"/>
  <c r="DW142" i="11"/>
  <c r="DW159" i="11"/>
  <c r="DX182" i="11"/>
  <c r="DX165" i="11"/>
  <c r="DW208" i="11"/>
  <c r="DS13" i="11"/>
  <c r="DW29" i="11"/>
  <c r="DW77" i="11"/>
  <c r="DW93" i="11"/>
  <c r="DW121" i="11"/>
  <c r="DW133" i="11"/>
  <c r="DW181" i="11"/>
  <c r="DW193" i="11"/>
  <c r="DX5" i="11"/>
  <c r="DX61" i="11"/>
  <c r="DX77" i="11"/>
  <c r="DX93" i="11"/>
  <c r="DX113" i="11"/>
  <c r="DX121" i="11"/>
  <c r="DX141" i="11"/>
  <c r="DX161" i="11"/>
  <c r="DX169" i="11"/>
  <c r="DX189" i="11"/>
  <c r="EA9" i="11"/>
  <c r="EA13" i="11"/>
  <c r="EA17" i="11"/>
  <c r="EA21" i="11"/>
  <c r="EA49" i="11"/>
  <c r="EA65" i="11"/>
  <c r="EA69" i="11"/>
  <c r="EA73" i="11"/>
  <c r="EA93" i="11"/>
  <c r="EA101" i="11"/>
  <c r="EA113" i="11"/>
  <c r="EA125" i="11"/>
  <c r="EA129" i="11"/>
  <c r="EA137" i="11"/>
  <c r="EA157" i="11"/>
  <c r="EA161" i="11"/>
  <c r="EA169" i="11"/>
  <c r="EA177" i="11"/>
  <c r="EA193" i="11"/>
  <c r="EA221" i="11"/>
  <c r="AS244" i="11"/>
  <c r="DS2" i="11"/>
  <c r="DA2" i="11"/>
  <c r="AA244" i="11"/>
  <c r="CQ2" i="11"/>
  <c r="Q244" i="11"/>
  <c r="DS99" i="11"/>
  <c r="DS218" i="11"/>
  <c r="DS46" i="11"/>
  <c r="DS35" i="11"/>
  <c r="DS107" i="11"/>
  <c r="DS150" i="11"/>
  <c r="DS123" i="11"/>
  <c r="DS127" i="11"/>
  <c r="DS170" i="11"/>
  <c r="DS155" i="11"/>
  <c r="DS215" i="11"/>
  <c r="DS86" i="11"/>
  <c r="DS11" i="11"/>
  <c r="DS206" i="11"/>
  <c r="DS78" i="11"/>
  <c r="DS23" i="11"/>
  <c r="DS226" i="11"/>
  <c r="DS187" i="11"/>
  <c r="DS22" i="11"/>
  <c r="DS222" i="11"/>
  <c r="DS93" i="11"/>
  <c r="DS31" i="11"/>
  <c r="DS161" i="11"/>
  <c r="DS80" i="11"/>
  <c r="DS108" i="11"/>
  <c r="DS148" i="11"/>
  <c r="DS160" i="11"/>
  <c r="DS200" i="11"/>
  <c r="DS212" i="11"/>
  <c r="DS79" i="11"/>
  <c r="DW56" i="11"/>
  <c r="DW92" i="11"/>
  <c r="DW100" i="11"/>
  <c r="DW112" i="11"/>
  <c r="DW120" i="11"/>
  <c r="DW132" i="11"/>
  <c r="DW140" i="11"/>
  <c r="DW148" i="11"/>
  <c r="DW172" i="11"/>
  <c r="DW180" i="11"/>
  <c r="DW188" i="11"/>
  <c r="DW200" i="11"/>
  <c r="DW224" i="11"/>
  <c r="DW236" i="11"/>
  <c r="DX16" i="11"/>
  <c r="DX24" i="11"/>
  <c r="DX36" i="11"/>
  <c r="DX56" i="11"/>
  <c r="DX68" i="11"/>
  <c r="DX88" i="11"/>
  <c r="DX100" i="11"/>
  <c r="DX136" i="11"/>
  <c r="DX148" i="11"/>
  <c r="DX160" i="11"/>
  <c r="DX172" i="11"/>
  <c r="DX184" i="11"/>
  <c r="DX196" i="11"/>
  <c r="DX212" i="11"/>
  <c r="DX224" i="11"/>
  <c r="DX236" i="11"/>
  <c r="EA12" i="11"/>
  <c r="EA88" i="11"/>
  <c r="EA124" i="11"/>
  <c r="EA176" i="11"/>
  <c r="EA188" i="11"/>
  <c r="EA228" i="11"/>
  <c r="EA75" i="11"/>
  <c r="EA207" i="11"/>
  <c r="EA135" i="11"/>
  <c r="EA214" i="11"/>
  <c r="EA142" i="11"/>
  <c r="EA231" i="11"/>
  <c r="EA222" i="11"/>
  <c r="EA198" i="11"/>
  <c r="EA195" i="11"/>
  <c r="EA106" i="11"/>
  <c r="EA99" i="11"/>
  <c r="EA130" i="11"/>
  <c r="EA201" i="11"/>
  <c r="EA199" i="11"/>
  <c r="EA138" i="11"/>
  <c r="EA117" i="11"/>
  <c r="BA246" i="11"/>
  <c r="EA110" i="11"/>
  <c r="EA209" i="11"/>
  <c r="EA31" i="11"/>
  <c r="EA217" i="11"/>
  <c r="EA14" i="11"/>
  <c r="EA19" i="11"/>
  <c r="EA165" i="11"/>
  <c r="EA111" i="11"/>
  <c r="DW220" i="11"/>
  <c r="DW239" i="11"/>
  <c r="DX234" i="11"/>
  <c r="DX193" i="11"/>
  <c r="DX103" i="11"/>
  <c r="DW86" i="11"/>
  <c r="DW138" i="11"/>
  <c r="DW219" i="11"/>
  <c r="DW187" i="11"/>
  <c r="DW126" i="11"/>
  <c r="DW105" i="11"/>
  <c r="DW23" i="11"/>
  <c r="DX186" i="11"/>
  <c r="DX163" i="11"/>
  <c r="DW213" i="11"/>
  <c r="EA27" i="11"/>
  <c r="EA71" i="11"/>
  <c r="EA97" i="11"/>
  <c r="EA54" i="11"/>
  <c r="EA179" i="11"/>
  <c r="EA205" i="11"/>
  <c r="EA50" i="11"/>
  <c r="EA210" i="11"/>
  <c r="EA223" i="11"/>
  <c r="EA239" i="11"/>
  <c r="EA90" i="11"/>
  <c r="EA145" i="11"/>
  <c r="EA215" i="11"/>
  <c r="EA206" i="11"/>
  <c r="EA91" i="11"/>
  <c r="EA107" i="11"/>
  <c r="EA82" i="11"/>
  <c r="EA81" i="11"/>
  <c r="EA61" i="11"/>
  <c r="EA33" i="11"/>
  <c r="EA42" i="11"/>
  <c r="EA105" i="11"/>
  <c r="EA229" i="11"/>
  <c r="EA139" i="11"/>
  <c r="EA194" i="11"/>
  <c r="EA51" i="11"/>
  <c r="EA183" i="11"/>
  <c r="EA213" i="11"/>
  <c r="EA66" i="11"/>
  <c r="EA86" i="11"/>
  <c r="EA174" i="11"/>
  <c r="EA167" i="11"/>
  <c r="EA78" i="11"/>
  <c r="EA39" i="11"/>
  <c r="EA133" i="11"/>
  <c r="DW223" i="11"/>
  <c r="DW191" i="11"/>
  <c r="DS59" i="11"/>
  <c r="DS125" i="11"/>
  <c r="DX22" i="11"/>
  <c r="DW41" i="11"/>
  <c r="DX65" i="11"/>
  <c r="DW232" i="11"/>
  <c r="DW28" i="11"/>
  <c r="AO244" i="11"/>
  <c r="CO2" i="11"/>
  <c r="O244" i="11"/>
  <c r="CG2" i="11"/>
  <c r="G244" i="11"/>
  <c r="DS9" i="11"/>
  <c r="DS73" i="11"/>
  <c r="DS133" i="11"/>
  <c r="DS157" i="11"/>
  <c r="DW5" i="11"/>
  <c r="DW13" i="11"/>
  <c r="DW45" i="11"/>
  <c r="DW53" i="11"/>
  <c r="DW57" i="11"/>
  <c r="DW65" i="11"/>
  <c r="DW73" i="11"/>
  <c r="DW85" i="11"/>
  <c r="DW101" i="11"/>
  <c r="DW113" i="11"/>
  <c r="DW117" i="11"/>
  <c r="DW125" i="11"/>
  <c r="DW141" i="11"/>
  <c r="DW149" i="11"/>
  <c r="DW157" i="11"/>
  <c r="DW165" i="11"/>
  <c r="DW169" i="11"/>
  <c r="DW189" i="11"/>
  <c r="DW209" i="11"/>
  <c r="DW233" i="11"/>
  <c r="DW237" i="11"/>
  <c r="DX9" i="11"/>
  <c r="DX13" i="11"/>
  <c r="DX17" i="11"/>
  <c r="DX21" i="11"/>
  <c r="DX29" i="11"/>
  <c r="DX33" i="11"/>
  <c r="DX53" i="11"/>
  <c r="DX57" i="11"/>
  <c r="DX73" i="11"/>
  <c r="DX85" i="11"/>
  <c r="DX97" i="11"/>
  <c r="DX105" i="11"/>
  <c r="DX117" i="11"/>
  <c r="DX137" i="11"/>
  <c r="DX157" i="11"/>
  <c r="DX181" i="11"/>
  <c r="DX213" i="11"/>
  <c r="DX221" i="11"/>
  <c r="DX225" i="11"/>
  <c r="EA197" i="11"/>
  <c r="CC2" i="11"/>
  <c r="C244" i="11"/>
  <c r="A492" i="11" a="1"/>
  <c r="A497" i="11" s="1"/>
  <c r="B8" i="15" s="1"/>
  <c r="CV2" i="11"/>
  <c r="V244" i="11"/>
  <c r="CL2" i="11"/>
  <c r="L244" i="11"/>
  <c r="C33" i="9"/>
  <c r="C40" i="9"/>
  <c r="C29" i="9"/>
  <c r="C35" i="9"/>
  <c r="C6" i="9"/>
  <c r="C32" i="9"/>
  <c r="C37" i="9"/>
  <c r="CD2" i="11"/>
  <c r="D244" i="11"/>
  <c r="DW158" i="11"/>
  <c r="DW151" i="11"/>
  <c r="DX31" i="11"/>
  <c r="DX79" i="11"/>
  <c r="DX151" i="11"/>
  <c r="DY2" i="11"/>
  <c r="AY244" i="11"/>
  <c r="DK2" i="11"/>
  <c r="AK244" i="11"/>
  <c r="CE2" i="11"/>
  <c r="E244" i="11"/>
  <c r="AH244" i="11"/>
  <c r="DH2" i="11"/>
  <c r="AE244" i="11"/>
  <c r="DZ2" i="11"/>
  <c r="C48" i="9"/>
  <c r="C51" i="9"/>
  <c r="C50" i="9"/>
  <c r="C2" i="9"/>
  <c r="C41" i="9"/>
  <c r="C8" i="9"/>
  <c r="C36" i="9"/>
  <c r="C52" i="9"/>
  <c r="C17" i="9"/>
  <c r="C13" i="9"/>
  <c r="C15" i="9"/>
  <c r="C30" i="9"/>
  <c r="C25" i="9"/>
  <c r="C10" i="9"/>
  <c r="C22" i="9"/>
  <c r="C34" i="9"/>
  <c r="C26" i="9"/>
  <c r="C42" i="9"/>
  <c r="C43" i="9"/>
  <c r="C38" i="9"/>
  <c r="C5" i="9"/>
  <c r="C27" i="9"/>
  <c r="C47" i="9"/>
  <c r="C4" i="9"/>
  <c r="C21" i="9"/>
  <c r="C18" i="9"/>
  <c r="C45" i="9"/>
  <c r="DX227" i="11"/>
  <c r="DS210" i="11"/>
  <c r="DX210" i="11"/>
  <c r="DW210" i="11"/>
  <c r="DS179" i="11"/>
  <c r="DX95" i="11"/>
  <c r="DS95" i="11"/>
  <c r="DX47" i="11"/>
  <c r="DX15" i="11"/>
  <c r="DW15" i="11"/>
  <c r="DW10" i="11"/>
  <c r="DX10" i="11"/>
  <c r="DX106" i="11"/>
  <c r="B489" i="5"/>
  <c r="E419" i="5"/>
  <c r="E422" i="5"/>
  <c r="E421" i="5"/>
  <c r="E437" i="5"/>
  <c r="E461" i="5"/>
  <c r="E480" i="5"/>
  <c r="E497" i="5"/>
  <c r="E498" i="5"/>
  <c r="E474" i="5"/>
  <c r="E528" i="5"/>
  <c r="E492" i="5"/>
  <c r="E510" i="5"/>
  <c r="E549" i="5"/>
  <c r="E579" i="5"/>
  <c r="E514" i="5"/>
  <c r="E573" i="5"/>
  <c r="E587" i="5"/>
  <c r="E423" i="5"/>
  <c r="E426" i="5"/>
  <c r="E425" i="5"/>
  <c r="E441" i="5"/>
  <c r="E465" i="5"/>
  <c r="E484" i="5"/>
  <c r="E501" i="5"/>
  <c r="E499" i="5"/>
  <c r="E478" i="5"/>
  <c r="E532" i="5"/>
  <c r="E505" i="5"/>
  <c r="E518" i="5"/>
  <c r="E553" i="5"/>
  <c r="E583" i="5"/>
  <c r="E569" i="5"/>
  <c r="E560" i="5"/>
  <c r="E590" i="5"/>
  <c r="E568" i="5"/>
  <c r="E416" i="5"/>
  <c r="E430" i="5"/>
  <c r="E434" i="5"/>
  <c r="E443" i="5"/>
  <c r="E466" i="5"/>
  <c r="E477" i="5"/>
  <c r="E475" i="5"/>
  <c r="E523" i="5"/>
  <c r="E508" i="5"/>
  <c r="E540" i="5"/>
  <c r="E574" i="5"/>
  <c r="E530" i="5"/>
  <c r="E559" i="5"/>
  <c r="E556" i="5"/>
  <c r="E546" i="5"/>
  <c r="E509" i="5"/>
  <c r="E585" i="5"/>
  <c r="E592" i="5"/>
  <c r="E557" i="5"/>
  <c r="E496" i="5"/>
  <c r="D595" i="5"/>
  <c r="D533" i="5"/>
  <c r="D577" i="5"/>
  <c r="D501" i="5"/>
  <c r="D573" i="5"/>
  <c r="D452" i="5"/>
  <c r="D548" i="5"/>
  <c r="D473" i="5"/>
  <c r="D540" i="5"/>
  <c r="D561" i="5"/>
  <c r="D575" i="5"/>
  <c r="D425" i="5"/>
  <c r="D541" i="5"/>
  <c r="D415" i="5"/>
  <c r="D513" i="5"/>
  <c r="D516" i="5"/>
  <c r="D440" i="5"/>
  <c r="D586" i="5"/>
  <c r="D418" i="5"/>
  <c r="D564" i="5"/>
  <c r="D457" i="5"/>
  <c r="D567" i="5"/>
  <c r="D461" i="5"/>
  <c r="D526" i="5"/>
  <c r="D484" i="5"/>
  <c r="D472" i="5"/>
  <c r="D521" i="5"/>
  <c r="D464" i="5"/>
  <c r="D523" i="5"/>
  <c r="D422" i="5"/>
  <c r="D543" i="5"/>
  <c r="H518" i="5"/>
  <c r="H553" i="5"/>
  <c r="H445" i="5"/>
  <c r="H423" i="5"/>
  <c r="H448" i="5"/>
  <c r="H454" i="5"/>
  <c r="H441" i="5"/>
  <c r="H542" i="5"/>
  <c r="H564" i="5"/>
  <c r="H558" i="5"/>
  <c r="H475" i="5"/>
  <c r="H422" i="5"/>
  <c r="H429" i="5"/>
  <c r="H526" i="5"/>
  <c r="H552" i="5"/>
  <c r="H495" i="5"/>
  <c r="H557" i="5"/>
  <c r="H507" i="5"/>
  <c r="H505" i="5"/>
  <c r="H482" i="5"/>
  <c r="H480" i="5"/>
  <c r="H563" i="5"/>
  <c r="H416" i="5"/>
  <c r="H474" i="5"/>
  <c r="H435" i="5"/>
  <c r="H446" i="5"/>
  <c r="H472" i="5"/>
  <c r="H455" i="5"/>
  <c r="H417" i="5"/>
  <c r="H544" i="5"/>
  <c r="H425" i="5"/>
  <c r="H504" i="5"/>
  <c r="H565" i="5"/>
  <c r="H465" i="5"/>
  <c r="H464" i="5"/>
  <c r="H479" i="5"/>
  <c r="H442" i="5"/>
  <c r="H547" i="5"/>
  <c r="H554" i="5"/>
  <c r="H561" i="5"/>
  <c r="H556" i="5"/>
  <c r="H438" i="5"/>
  <c r="H447" i="5"/>
  <c r="H462" i="5"/>
  <c r="H494" i="5"/>
  <c r="H535" i="5"/>
  <c r="H424" i="5"/>
  <c r="H527" i="5"/>
  <c r="H506" i="5"/>
  <c r="H515" i="5"/>
  <c r="H503" i="5"/>
  <c r="H555" i="5"/>
  <c r="H421" i="5"/>
  <c r="H532" i="5"/>
  <c r="H476" i="5"/>
  <c r="H485" i="5"/>
  <c r="H436" i="5"/>
  <c r="H452" i="5"/>
  <c r="H426" i="5"/>
  <c r="H514" i="5"/>
  <c r="G440" i="5"/>
  <c r="G525" i="5"/>
  <c r="G556" i="5"/>
  <c r="G545" i="5"/>
  <c r="G430" i="5"/>
  <c r="G444" i="5"/>
  <c r="G493" i="5"/>
  <c r="G528" i="5"/>
  <c r="G508" i="5"/>
  <c r="G551" i="5"/>
  <c r="G450" i="5"/>
  <c r="G475" i="5"/>
  <c r="G500" i="5"/>
  <c r="G580" i="5"/>
  <c r="G507" i="5"/>
  <c r="G588" i="5"/>
  <c r="G442" i="5"/>
  <c r="G455" i="5"/>
  <c r="G460" i="5"/>
  <c r="G472" i="5"/>
  <c r="G469" i="5"/>
  <c r="G554" i="5"/>
  <c r="G572" i="5"/>
  <c r="G569" i="5"/>
  <c r="G574" i="5"/>
  <c r="G579" i="5"/>
  <c r="G589" i="5"/>
  <c r="G427" i="5"/>
  <c r="G447" i="5"/>
  <c r="G465" i="5"/>
  <c r="G503" i="5"/>
  <c r="G513" i="5"/>
  <c r="G526" i="5"/>
  <c r="G544" i="5"/>
  <c r="G519" i="5"/>
  <c r="G582" i="5"/>
  <c r="G501" i="5"/>
  <c r="G586" i="5"/>
  <c r="G415" i="5"/>
  <c r="G429" i="5"/>
  <c r="G452" i="5"/>
  <c r="G491" i="5"/>
  <c r="G504" i="5"/>
  <c r="G514" i="5"/>
  <c r="G532" i="5"/>
  <c r="G496" i="5"/>
  <c r="G562" i="5"/>
  <c r="G567" i="5"/>
  <c r="G555" i="5"/>
  <c r="G594" i="5"/>
  <c r="G437" i="5"/>
  <c r="G478" i="5"/>
  <c r="G453" i="5"/>
  <c r="G538" i="5"/>
  <c r="G531" i="5"/>
  <c r="G549" i="5"/>
  <c r="G585" i="5"/>
  <c r="G424" i="5"/>
  <c r="G487" i="5"/>
  <c r="G510" i="5"/>
  <c r="G492" i="5"/>
  <c r="G559" i="5"/>
  <c r="G418" i="5"/>
  <c r="G463" i="5"/>
  <c r="G480" i="5"/>
  <c r="G512" i="5"/>
  <c r="G577" i="5"/>
  <c r="G489" i="5"/>
  <c r="G426" i="5"/>
  <c r="G420" i="5"/>
  <c r="G471" i="5"/>
  <c r="G483" i="5"/>
  <c r="G490" i="5"/>
  <c r="G506" i="5"/>
  <c r="G524" i="5"/>
  <c r="G461" i="5"/>
  <c r="G473" i="5"/>
  <c r="G515" i="5"/>
  <c r="G543" i="5"/>
  <c r="G592" i="5"/>
  <c r="G431" i="5"/>
  <c r="G445" i="5"/>
  <c r="G482" i="5"/>
  <c r="G457" i="5"/>
  <c r="G529" i="5"/>
  <c r="G542" i="5"/>
  <c r="G560" i="5"/>
  <c r="G557" i="5"/>
  <c r="G553" i="5"/>
  <c r="G539" i="5"/>
  <c r="G590" i="5"/>
  <c r="G428" i="5"/>
  <c r="G454" i="5"/>
  <c r="G470" i="5"/>
  <c r="G432" i="5"/>
  <c r="G517" i="5"/>
  <c r="G530" i="5"/>
  <c r="G548" i="5"/>
  <c r="G523" i="5"/>
  <c r="G516" i="5"/>
  <c r="G537" i="5"/>
  <c r="G593" i="5"/>
  <c r="F560" i="5"/>
  <c r="F536" i="5"/>
  <c r="F488" i="5"/>
  <c r="F427" i="5"/>
  <c r="F446" i="5"/>
  <c r="F417" i="5"/>
  <c r="F492" i="5"/>
  <c r="F530" i="5"/>
  <c r="F531" i="5"/>
  <c r="F450" i="5"/>
  <c r="F571" i="5"/>
  <c r="F537" i="5"/>
  <c r="F585" i="5"/>
  <c r="F589" i="5"/>
  <c r="F458" i="5"/>
  <c r="F575" i="5"/>
  <c r="F454" i="5"/>
  <c r="F538" i="5"/>
  <c r="F578" i="5"/>
  <c r="F469" i="5"/>
  <c r="F416" i="5"/>
  <c r="F432" i="5"/>
  <c r="F453" i="5"/>
  <c r="F449" i="5"/>
  <c r="F485" i="5"/>
  <c r="F547" i="5"/>
  <c r="F486" i="5"/>
  <c r="F552" i="5"/>
  <c r="F532" i="5"/>
  <c r="F586" i="5"/>
  <c r="F590" i="5"/>
  <c r="F580" i="5"/>
  <c r="F512" i="5"/>
  <c r="F548" i="5"/>
  <c r="F551" i="5"/>
  <c r="C511" i="5"/>
  <c r="C575" i="5"/>
  <c r="C637" i="5"/>
  <c r="C525" i="5"/>
  <c r="C628" i="5"/>
  <c r="C547" i="5"/>
  <c r="C440" i="5"/>
  <c r="C422" i="5"/>
  <c r="C521" i="5"/>
  <c r="C618" i="5"/>
  <c r="C424" i="5"/>
  <c r="C417" i="5"/>
  <c r="C529" i="5"/>
  <c r="C430" i="5"/>
  <c r="C555" i="5"/>
  <c r="C484" i="5"/>
  <c r="C659" i="5"/>
  <c r="C587" i="5"/>
  <c r="C528" i="5"/>
  <c r="C429" i="5"/>
  <c r="C442" i="5"/>
  <c r="C655" i="5"/>
  <c r="C603" i="5"/>
  <c r="C565" i="5"/>
  <c r="C471" i="5"/>
  <c r="C507" i="5"/>
  <c r="C567" i="5"/>
  <c r="H420" i="5"/>
  <c r="H431" i="5"/>
  <c r="H581" i="5"/>
  <c r="H444" i="5"/>
  <c r="H434" i="5"/>
  <c r="H508" i="5"/>
  <c r="H548" i="5"/>
  <c r="H530" i="5"/>
  <c r="H498" i="5"/>
  <c r="H457" i="5"/>
  <c r="H524" i="5"/>
  <c r="H490" i="5"/>
  <c r="H566" i="5"/>
  <c r="H477" i="5"/>
  <c r="H559" i="5"/>
  <c r="H551" i="5"/>
  <c r="H461" i="5"/>
  <c r="H468" i="5"/>
  <c r="H491" i="5"/>
  <c r="H531" i="5"/>
  <c r="H502" i="5"/>
  <c r="H523" i="5"/>
  <c r="H509" i="5"/>
  <c r="H560" i="5"/>
  <c r="H497" i="5"/>
  <c r="H481" i="5"/>
  <c r="H538" i="5"/>
  <c r="H528" i="5"/>
  <c r="H500" i="5"/>
  <c r="H516" i="5"/>
  <c r="H522" i="5"/>
  <c r="H470" i="5"/>
  <c r="H519" i="5"/>
  <c r="H432" i="5"/>
  <c r="H458" i="5"/>
  <c r="H513" i="5"/>
  <c r="H467" i="5"/>
  <c r="H456" i="5"/>
  <c r="H550" i="5"/>
  <c r="H451" i="5"/>
  <c r="H511" i="5"/>
  <c r="H589" i="5"/>
  <c r="D596" i="5"/>
  <c r="D455" i="5"/>
  <c r="D480" i="5"/>
  <c r="D467" i="5"/>
  <c r="D570" i="5"/>
  <c r="D448" i="5"/>
  <c r="D447" i="5"/>
  <c r="D431" i="5"/>
  <c r="D439" i="5"/>
  <c r="D534" i="5"/>
  <c r="D475" i="5"/>
  <c r="D463" i="5"/>
  <c r="D517" i="5"/>
  <c r="D590" i="5"/>
  <c r="D584" i="5"/>
  <c r="D518" i="5"/>
  <c r="D430" i="5"/>
  <c r="D442" i="5"/>
  <c r="D495" i="5"/>
  <c r="D585" i="5"/>
  <c r="D505" i="5"/>
  <c r="D434" i="5"/>
  <c r="D556" i="5"/>
  <c r="D566" i="5"/>
  <c r="D469" i="5"/>
  <c r="E611" i="5"/>
  <c r="E615" i="5"/>
  <c r="E610" i="5"/>
  <c r="E614" i="5"/>
  <c r="E551" i="5"/>
  <c r="E427" i="5"/>
  <c r="E432" i="5"/>
  <c r="E453" i="5"/>
  <c r="E445" i="5"/>
  <c r="E487" i="5"/>
  <c r="E482" i="5"/>
  <c r="E552" i="5"/>
  <c r="E521" i="5"/>
  <c r="E571" i="5"/>
  <c r="E609" i="5"/>
  <c r="E613" i="5"/>
  <c r="E612" i="5"/>
  <c r="E428" i="5"/>
  <c r="E456" i="5"/>
  <c r="E472" i="5"/>
  <c r="E500" i="5"/>
  <c r="E520" i="5"/>
  <c r="E502" i="5"/>
  <c r="E616" i="5"/>
  <c r="E617" i="5"/>
  <c r="E618" i="5"/>
  <c r="E619" i="5"/>
  <c r="E620" i="5"/>
  <c r="E439" i="5"/>
  <c r="E460" i="5"/>
  <c r="E519" i="5"/>
  <c r="E513" i="5"/>
  <c r="E555" i="5"/>
  <c r="E577" i="5"/>
  <c r="E534" i="5"/>
  <c r="E448" i="5"/>
  <c r="E489" i="5"/>
  <c r="E536" i="5"/>
  <c r="E584" i="5"/>
  <c r="E517" i="5"/>
  <c r="E588" i="5"/>
  <c r="E554" i="5"/>
  <c r="E575" i="5"/>
  <c r="E522" i="5"/>
  <c r="E463" i="5"/>
  <c r="E486" i="5"/>
  <c r="E488" i="5"/>
  <c r="E447" i="5"/>
  <c r="E457" i="5"/>
  <c r="E436" i="5"/>
  <c r="E586" i="5"/>
  <c r="E542" i="5"/>
  <c r="E572" i="5"/>
  <c r="E537" i="5"/>
  <c r="E566" i="5"/>
  <c r="E516" i="5"/>
  <c r="E515" i="5"/>
  <c r="E485" i="5"/>
  <c r="E459" i="5"/>
  <c r="E452" i="5"/>
  <c r="E535" i="5"/>
  <c r="E506" i="5"/>
  <c r="E580" i="5"/>
  <c r="E533" i="5"/>
  <c r="E562" i="5"/>
  <c r="E512" i="5"/>
  <c r="E511" i="5"/>
  <c r="E481" i="5"/>
  <c r="E455" i="5"/>
  <c r="E438" i="5"/>
  <c r="E539" i="5"/>
  <c r="E469" i="5"/>
  <c r="E470" i="5"/>
  <c r="E529" i="5"/>
  <c r="H541" i="5"/>
  <c r="H492" i="5"/>
  <c r="H433" i="5"/>
  <c r="H499" i="5"/>
  <c r="H478" i="5"/>
  <c r="H459" i="5"/>
  <c r="H562" i="5"/>
  <c r="H520" i="5"/>
  <c r="H466" i="5"/>
  <c r="H469" i="5"/>
  <c r="H517" i="5"/>
  <c r="H546" i="5"/>
  <c r="H487" i="5"/>
  <c r="H440" i="5"/>
  <c r="H473" i="5"/>
  <c r="H496" i="5"/>
  <c r="H549" i="5"/>
  <c r="H545" i="5"/>
  <c r="H493" i="5"/>
  <c r="H453" i="5"/>
  <c r="H529" i="5"/>
  <c r="H510" i="5"/>
  <c r="H443" i="5"/>
  <c r="E541" i="5"/>
  <c r="E473" i="5"/>
  <c r="E491" i="5"/>
  <c r="G458" i="5"/>
  <c r="G541" i="5"/>
  <c r="G527" i="5"/>
  <c r="H580" i="5"/>
  <c r="H579" i="5"/>
  <c r="H587" i="5"/>
  <c r="H585" i="5"/>
  <c r="H501" i="5"/>
  <c r="H450" i="5"/>
  <c r="H534" i="5"/>
  <c r="H471" i="5"/>
  <c r="H539" i="5"/>
  <c r="H583" i="5"/>
  <c r="D609" i="5"/>
  <c r="H533" i="5"/>
  <c r="H488" i="5"/>
  <c r="H486" i="5"/>
  <c r="F493" i="5"/>
  <c r="F439" i="5"/>
  <c r="F483" i="5"/>
  <c r="F462" i="5"/>
  <c r="F507" i="5"/>
  <c r="F444" i="5"/>
  <c r="F549" i="5"/>
  <c r="F541" i="5"/>
  <c r="F534" i="5"/>
  <c r="F470" i="5"/>
  <c r="F563" i="5"/>
  <c r="F606" i="5"/>
  <c r="F420" i="5"/>
  <c r="F457" i="5"/>
  <c r="F526" i="5"/>
  <c r="F561" i="5"/>
  <c r="F550" i="5"/>
  <c r="F540" i="5"/>
  <c r="F497" i="5"/>
  <c r="F568" i="5"/>
  <c r="F490" i="5"/>
  <c r="G417" i="5"/>
  <c r="G474" i="5"/>
  <c r="G552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433" i="5"/>
  <c r="G534" i="5"/>
  <c r="C689" i="5"/>
  <c r="C691" i="5"/>
  <c r="C693" i="5"/>
  <c r="C695" i="5"/>
  <c r="C697" i="5"/>
  <c r="C699" i="5"/>
  <c r="C453" i="5"/>
  <c r="C688" i="5"/>
  <c r="C690" i="5"/>
  <c r="C692" i="5"/>
  <c r="C694" i="5"/>
  <c r="C696" i="5"/>
  <c r="C698" i="5"/>
  <c r="F521" i="5"/>
  <c r="F576" i="5"/>
  <c r="F564" i="5"/>
  <c r="F525" i="5"/>
  <c r="F544" i="5"/>
  <c r="F554" i="5"/>
  <c r="F558" i="5"/>
  <c r="F487" i="5"/>
  <c r="F468" i="5"/>
  <c r="F418" i="5"/>
  <c r="G521" i="5"/>
  <c r="F495" i="5"/>
  <c r="F559" i="5"/>
  <c r="F579" i="5"/>
  <c r="F533" i="5"/>
  <c r="F545" i="5"/>
  <c r="F572" i="5"/>
  <c r="F494" i="5"/>
  <c r="F506" i="5"/>
  <c r="F436" i="5"/>
  <c r="G93" i="5"/>
  <c r="F605" i="5"/>
  <c r="B609" i="5"/>
  <c r="D620" i="5"/>
  <c r="D619" i="5"/>
  <c r="D618" i="5"/>
  <c r="D617" i="5"/>
  <c r="D616" i="5"/>
  <c r="D615" i="5"/>
  <c r="D614" i="5"/>
  <c r="D613" i="5"/>
  <c r="D612" i="5"/>
  <c r="D611" i="5"/>
  <c r="D610" i="5"/>
  <c r="F607" i="5"/>
  <c r="F608" i="5"/>
  <c r="F604" i="5"/>
  <c r="H590" i="5"/>
  <c r="H588" i="5"/>
  <c r="H586" i="5"/>
  <c r="H584" i="5"/>
  <c r="H582" i="5"/>
  <c r="B620" i="5"/>
  <c r="B619" i="5"/>
  <c r="B618" i="5"/>
  <c r="B617" i="5"/>
  <c r="B616" i="5"/>
  <c r="F615" i="5"/>
  <c r="B615" i="5"/>
  <c r="F614" i="5"/>
  <c r="B614" i="5"/>
  <c r="F613" i="5"/>
  <c r="B613" i="5"/>
  <c r="F612" i="5"/>
  <c r="B612" i="5"/>
  <c r="F611" i="5"/>
  <c r="B611" i="5"/>
  <c r="F610" i="5"/>
  <c r="B610" i="5"/>
  <c r="F609" i="5"/>
  <c r="DO130" i="11"/>
  <c r="DO232" i="11"/>
  <c r="DO41" i="11"/>
  <c r="DO28" i="11"/>
  <c r="DO91" i="11"/>
  <c r="CJ115" i="11"/>
  <c r="CJ88" i="11"/>
  <c r="CJ120" i="11"/>
  <c r="CJ90" i="11"/>
  <c r="CJ42" i="11"/>
  <c r="CJ195" i="11"/>
  <c r="CJ86" i="11"/>
  <c r="CJ141" i="11"/>
  <c r="CJ169" i="11"/>
  <c r="CJ76" i="11"/>
  <c r="CJ206" i="11"/>
  <c r="CJ154" i="11"/>
  <c r="CJ133" i="11"/>
  <c r="CJ183" i="11"/>
  <c r="CJ142" i="11"/>
  <c r="CJ97" i="11"/>
  <c r="CJ189" i="11"/>
  <c r="CJ33" i="11"/>
  <c r="CJ125" i="11"/>
  <c r="CJ170" i="11"/>
  <c r="CJ160" i="11"/>
  <c r="CJ190" i="11"/>
  <c r="CJ223" i="11"/>
  <c r="CJ196" i="11"/>
  <c r="CJ175" i="11"/>
  <c r="CJ172" i="11"/>
  <c r="CJ199" i="11"/>
  <c r="CJ84" i="11"/>
  <c r="CJ145" i="11"/>
  <c r="CJ87" i="11"/>
  <c r="CJ31" i="11"/>
  <c r="CJ150" i="11"/>
  <c r="CJ216" i="11"/>
  <c r="CJ158" i="11"/>
  <c r="CJ49" i="11"/>
  <c r="CJ105" i="11"/>
  <c r="CJ50" i="11"/>
  <c r="CJ80" i="11"/>
  <c r="CJ136" i="11"/>
  <c r="CJ174" i="11"/>
  <c r="CJ182" i="11"/>
  <c r="CJ53" i="11"/>
  <c r="CJ109" i="11"/>
  <c r="CJ73" i="11"/>
  <c r="CJ44" i="11"/>
  <c r="CJ123" i="11"/>
  <c r="CJ134" i="11"/>
  <c r="CJ77" i="11"/>
  <c r="CJ230" i="11"/>
  <c r="CJ226" i="11"/>
  <c r="CJ167" i="11"/>
  <c r="CJ188" i="11"/>
  <c r="CJ128" i="11"/>
  <c r="CJ227" i="11"/>
  <c r="CJ6" i="11"/>
  <c r="CJ58" i="11"/>
  <c r="CJ11" i="11"/>
  <c r="CJ177" i="11"/>
  <c r="CJ148" i="11"/>
  <c r="CJ168" i="11"/>
  <c r="CJ14" i="11"/>
  <c r="CJ171" i="11"/>
  <c r="CJ54" i="11"/>
  <c r="CJ181" i="11"/>
  <c r="CJ197" i="11"/>
  <c r="CJ23" i="11"/>
  <c r="CJ161" i="11"/>
  <c r="CJ220" i="11"/>
  <c r="CJ157" i="11"/>
  <c r="CJ91" i="11"/>
  <c r="CJ9" i="11"/>
  <c r="CJ61" i="11"/>
  <c r="CJ159" i="11"/>
  <c r="CJ94" i="11"/>
  <c r="CJ126" i="11"/>
  <c r="CJ221" i="11"/>
  <c r="CJ107" i="11"/>
  <c r="CJ4" i="11"/>
  <c r="CJ144" i="11"/>
  <c r="CJ143" i="11"/>
  <c r="CJ222" i="11"/>
  <c r="CJ212" i="11"/>
  <c r="CJ3" i="11"/>
  <c r="CJ106" i="11"/>
  <c r="CJ67" i="11"/>
  <c r="CJ102" i="11"/>
  <c r="CJ16" i="11"/>
  <c r="CJ57" i="11"/>
  <c r="CJ213" i="11"/>
  <c r="CJ214" i="11"/>
  <c r="CJ89" i="11"/>
  <c r="CJ52" i="11"/>
  <c r="CJ236" i="11"/>
  <c r="CJ78" i="11"/>
  <c r="CJ147" i="11"/>
  <c r="CJ7" i="11"/>
  <c r="CJ178" i="11"/>
  <c r="CJ156" i="11"/>
  <c r="CJ202" i="11"/>
  <c r="CJ13" i="11"/>
  <c r="CJ45" i="11"/>
  <c r="CJ207" i="11"/>
  <c r="CJ121" i="11"/>
  <c r="CJ218" i="11"/>
  <c r="CJ60" i="11"/>
  <c r="CJ130" i="11"/>
  <c r="CJ235" i="11"/>
  <c r="CJ219" i="11"/>
  <c r="CJ185" i="11"/>
  <c r="CJ215" i="11"/>
  <c r="CJ200" i="11"/>
  <c r="CJ96" i="11"/>
  <c r="CJ205" i="11"/>
  <c r="CJ111" i="11"/>
  <c r="CJ26" i="11"/>
  <c r="CJ46" i="11"/>
  <c r="CJ8" i="11"/>
  <c r="CJ34" i="11"/>
  <c r="CJ22" i="11"/>
  <c r="DO15" i="11"/>
  <c r="DO29" i="11"/>
  <c r="DO101" i="11"/>
  <c r="DO198" i="11"/>
  <c r="DO218" i="11"/>
  <c r="DO109" i="11"/>
  <c r="DO163" i="11"/>
  <c r="DO71" i="11"/>
  <c r="DO11" i="11"/>
  <c r="DO125" i="11"/>
  <c r="DO131" i="11"/>
  <c r="DO158" i="11"/>
  <c r="DO22" i="11"/>
  <c r="DO236" i="11"/>
  <c r="DO206" i="11"/>
  <c r="DO230" i="11"/>
  <c r="DO38" i="11"/>
  <c r="DO178" i="11"/>
  <c r="DO139" i="11"/>
  <c r="DO210" i="11"/>
  <c r="DO144" i="11"/>
  <c r="DO153" i="11"/>
  <c r="DO182" i="11"/>
  <c r="DO97" i="11"/>
  <c r="DO164" i="11"/>
  <c r="DO98" i="11"/>
  <c r="DO191" i="11"/>
  <c r="DO211" i="11"/>
  <c r="DO228" i="11"/>
  <c r="DO135" i="11"/>
  <c r="DO75" i="11"/>
  <c r="DO238" i="11"/>
  <c r="DO231" i="11"/>
  <c r="DO227" i="11"/>
  <c r="DO6" i="11"/>
  <c r="DO45" i="11"/>
  <c r="DO150" i="11"/>
  <c r="DO56" i="11"/>
  <c r="DO81" i="11"/>
  <c r="DO67" i="11"/>
  <c r="DO142" i="11"/>
  <c r="DO154" i="11"/>
  <c r="DO190" i="11"/>
  <c r="CY96" i="11"/>
  <c r="CY158" i="11"/>
  <c r="CY83" i="11"/>
  <c r="CY60" i="11"/>
  <c r="CY147" i="11"/>
  <c r="CY122" i="11"/>
  <c r="CY148" i="11"/>
  <c r="CY178" i="11"/>
  <c r="CY217" i="11"/>
  <c r="CY235" i="11"/>
  <c r="CY53" i="11"/>
  <c r="CY10" i="11"/>
  <c r="CY114" i="11"/>
  <c r="CY108" i="11"/>
  <c r="CY225" i="11"/>
  <c r="CY198" i="11"/>
  <c r="CY75" i="11"/>
  <c r="CY192" i="11"/>
  <c r="CY91" i="11"/>
  <c r="CY162" i="11"/>
  <c r="CY154" i="11"/>
  <c r="CY170" i="11"/>
  <c r="CY163" i="11"/>
  <c r="CY101" i="11"/>
  <c r="CY140" i="11"/>
  <c r="CY218" i="11"/>
  <c r="CY179" i="11"/>
  <c r="CY231" i="11"/>
  <c r="CY103" i="11"/>
  <c r="CY106" i="11"/>
  <c r="CY73" i="11"/>
  <c r="CY72" i="11"/>
  <c r="CY188" i="11"/>
  <c r="CY52" i="11"/>
  <c r="CY79" i="11"/>
  <c r="CY100" i="11"/>
  <c r="CY138" i="11"/>
  <c r="CY129" i="11"/>
  <c r="CY175" i="11"/>
  <c r="CY234" i="11"/>
  <c r="CY150" i="11"/>
  <c r="CY94" i="11"/>
  <c r="CY113" i="11"/>
  <c r="CY92" i="11"/>
  <c r="CY153" i="11"/>
  <c r="CY24" i="11"/>
  <c r="CY30" i="11"/>
  <c r="CY56" i="11"/>
  <c r="CY86" i="11"/>
  <c r="CY193" i="11"/>
  <c r="CY210" i="11"/>
  <c r="CY95" i="11"/>
  <c r="CY64" i="11"/>
  <c r="CY190" i="11"/>
  <c r="Y246" i="11"/>
  <c r="CY45" i="11"/>
  <c r="CY152" i="11"/>
  <c r="CY16" i="11"/>
  <c r="CY68" i="11"/>
  <c r="CZ229" i="11"/>
  <c r="CZ217" i="11"/>
  <c r="CZ236" i="11"/>
  <c r="CZ104" i="11"/>
  <c r="CZ39" i="11"/>
  <c r="CZ199" i="11"/>
  <c r="CZ154" i="11"/>
  <c r="CZ74" i="11"/>
  <c r="CZ117" i="11"/>
  <c r="CZ114" i="11"/>
  <c r="CZ110" i="11"/>
  <c r="CZ173" i="11"/>
  <c r="CZ17" i="11"/>
  <c r="CZ214" i="11"/>
  <c r="CZ16" i="11"/>
  <c r="CZ187" i="11"/>
  <c r="CZ181" i="11"/>
  <c r="CZ144" i="11"/>
  <c r="CZ112" i="11"/>
  <c r="CZ98" i="11"/>
  <c r="CZ137" i="11"/>
  <c r="CZ5" i="11"/>
  <c r="CZ27" i="11"/>
  <c r="CZ57" i="11"/>
  <c r="CZ168" i="11"/>
  <c r="CZ212" i="11"/>
  <c r="CZ190" i="11"/>
  <c r="CZ200" i="11"/>
  <c r="CZ103" i="11"/>
  <c r="CZ6" i="11"/>
  <c r="CZ68" i="11"/>
  <c r="CZ69" i="11"/>
  <c r="CZ151" i="11"/>
  <c r="CZ61" i="11"/>
  <c r="CZ102" i="11"/>
  <c r="CZ169" i="11"/>
  <c r="CZ132" i="11"/>
  <c r="CZ88" i="11"/>
  <c r="CZ8" i="11"/>
  <c r="CZ79" i="11"/>
  <c r="CZ178" i="11"/>
  <c r="CZ125" i="11"/>
  <c r="CZ28" i="11"/>
  <c r="CZ134" i="11"/>
  <c r="CZ10" i="11"/>
  <c r="CZ101" i="11"/>
  <c r="CZ239" i="11"/>
  <c r="CZ26" i="11"/>
  <c r="CZ193" i="11"/>
  <c r="CZ195" i="11"/>
  <c r="CZ226" i="11"/>
  <c r="CZ66" i="11"/>
  <c r="CZ191" i="11"/>
  <c r="CZ145" i="11"/>
  <c r="CZ227" i="11"/>
  <c r="CZ78" i="11"/>
  <c r="CZ62" i="11"/>
  <c r="CZ136" i="11"/>
  <c r="CZ100" i="11"/>
  <c r="CZ41" i="11"/>
  <c r="CZ49" i="11"/>
  <c r="DI104" i="11"/>
  <c r="DI174" i="11"/>
  <c r="DI223" i="11"/>
  <c r="DI162" i="11"/>
  <c r="DI84" i="11"/>
  <c r="DI27" i="11"/>
  <c r="DI216" i="11"/>
  <c r="DI215" i="11"/>
  <c r="DI50" i="11"/>
  <c r="DI184" i="11"/>
  <c r="DI204" i="11"/>
  <c r="DI74" i="11"/>
  <c r="DI192" i="11"/>
  <c r="DI83" i="11"/>
  <c r="DI189" i="11"/>
  <c r="DI167" i="11"/>
  <c r="DI187" i="11"/>
  <c r="DI64" i="11"/>
  <c r="DI202" i="11"/>
  <c r="DI144" i="11"/>
  <c r="DI176" i="11"/>
  <c r="DI75" i="11"/>
  <c r="DI158" i="11"/>
  <c r="DI76" i="11"/>
  <c r="DI91" i="11"/>
  <c r="DI146" i="11"/>
  <c r="DI62" i="11"/>
  <c r="DI111" i="11"/>
  <c r="DI13" i="11"/>
  <c r="DI3" i="11"/>
  <c r="DI166" i="11"/>
  <c r="DI154" i="11"/>
  <c r="DI210" i="11"/>
  <c r="DI38" i="11"/>
  <c r="DI34" i="11"/>
  <c r="DI99" i="11"/>
  <c r="DI225" i="11"/>
  <c r="DI80" i="11"/>
  <c r="DI63" i="11"/>
  <c r="DI193" i="11"/>
  <c r="DI20" i="11"/>
  <c r="DI186" i="11"/>
  <c r="DI17" i="11"/>
  <c r="DI47" i="11"/>
  <c r="DI102" i="11"/>
  <c r="DI194" i="11"/>
  <c r="DI26" i="11"/>
  <c r="DI141" i="11"/>
  <c r="DI15" i="11"/>
  <c r="DI30" i="11"/>
  <c r="DI82" i="11"/>
  <c r="DI191" i="11"/>
  <c r="DI213" i="11"/>
  <c r="DI51" i="11"/>
  <c r="DI39" i="11"/>
  <c r="DI172" i="11"/>
  <c r="DI109" i="11"/>
  <c r="DI14" i="11"/>
  <c r="DI22" i="11"/>
  <c r="DI185" i="11"/>
  <c r="DI188" i="11"/>
  <c r="DI44" i="11"/>
  <c r="DI57" i="11"/>
  <c r="DI142" i="11"/>
  <c r="DI23" i="11"/>
  <c r="DI220" i="11"/>
  <c r="DI69" i="11"/>
  <c r="DI16" i="11"/>
  <c r="DI95" i="11"/>
  <c r="DI5" i="11"/>
  <c r="DI79" i="11"/>
  <c r="DI209" i="11"/>
  <c r="DI18" i="11"/>
  <c r="DI122" i="11"/>
  <c r="DI233" i="11"/>
  <c r="DI41" i="11"/>
  <c r="DI33" i="11"/>
  <c r="DI46" i="11"/>
  <c r="DI129" i="11"/>
  <c r="DI157" i="11"/>
  <c r="DI139" i="11"/>
  <c r="DI148" i="11"/>
  <c r="AI246" i="11"/>
  <c r="DI85" i="11"/>
  <c r="DI106" i="11"/>
  <c r="DI71" i="11"/>
  <c r="DI48" i="11"/>
  <c r="DI29" i="11"/>
  <c r="DI200" i="11"/>
  <c r="DI81" i="11"/>
  <c r="DI221" i="11"/>
  <c r="DI21" i="11"/>
  <c r="DI40" i="11"/>
  <c r="DI226" i="11"/>
  <c r="DI199" i="11"/>
  <c r="DI136" i="11"/>
  <c r="DI65" i="11"/>
  <c r="DI93" i="11"/>
  <c r="DI100" i="11"/>
  <c r="DI58" i="11"/>
  <c r="DI180" i="11"/>
  <c r="DI145" i="11"/>
  <c r="DI73" i="11"/>
  <c r="DI207" i="11"/>
  <c r="DI168" i="11"/>
  <c r="DI132" i="11"/>
  <c r="DI98" i="11"/>
  <c r="DI115" i="11"/>
  <c r="DI224" i="11"/>
  <c r="DI238" i="11"/>
  <c r="DI19" i="11"/>
  <c r="DI177" i="11"/>
  <c r="DI107" i="11"/>
  <c r="DI7" i="11"/>
  <c r="DI183" i="11"/>
  <c r="DI105" i="11"/>
  <c r="DI117" i="11"/>
  <c r="DI159" i="11"/>
  <c r="DI66" i="11"/>
  <c r="DI214" i="11"/>
  <c r="DI112" i="11"/>
  <c r="DI110" i="11"/>
  <c r="DI8" i="11"/>
  <c r="DI133" i="11"/>
  <c r="DI147" i="11"/>
  <c r="DI169" i="11"/>
  <c r="DI212" i="11"/>
  <c r="DI124" i="11"/>
  <c r="DI196" i="11"/>
  <c r="DI173" i="11"/>
  <c r="DI239" i="11"/>
  <c r="DI236" i="11"/>
  <c r="DI201" i="11"/>
  <c r="DI203" i="11"/>
  <c r="DI49" i="11"/>
  <c r="DI135" i="11"/>
  <c r="DI161" i="11"/>
  <c r="DI123" i="11"/>
  <c r="DI128" i="11"/>
  <c r="DI164" i="11"/>
  <c r="DI113" i="11"/>
  <c r="DI67" i="11"/>
  <c r="DI61" i="11"/>
  <c r="DI68" i="11"/>
  <c r="DQ5" i="11"/>
  <c r="DQ20" i="11"/>
  <c r="DQ120" i="11"/>
  <c r="DQ90" i="11"/>
  <c r="DQ84" i="11"/>
  <c r="DQ36" i="11"/>
  <c r="DE200" i="11"/>
  <c r="DE13" i="11"/>
  <c r="DE72" i="11"/>
  <c r="DE126" i="11"/>
  <c r="DE88" i="11"/>
  <c r="DE221" i="11"/>
  <c r="DE10" i="11"/>
  <c r="DE42" i="11"/>
  <c r="DE79" i="11"/>
  <c r="DE235" i="11"/>
  <c r="DE228" i="11"/>
  <c r="DE222" i="11"/>
  <c r="DE190" i="11"/>
  <c r="DE208" i="11"/>
  <c r="DG158" i="11"/>
  <c r="DG108" i="11"/>
  <c r="DG61" i="11"/>
  <c r="DG180" i="11"/>
  <c r="DG173" i="11"/>
  <c r="DG130" i="11"/>
  <c r="DH201" i="11"/>
  <c r="DH136" i="11"/>
  <c r="DH68" i="11"/>
  <c r="DH21" i="11"/>
  <c r="DH224" i="11"/>
  <c r="DH52" i="11"/>
  <c r="DH93" i="11"/>
  <c r="DH173" i="11"/>
  <c r="DH25" i="11"/>
  <c r="DH214" i="11"/>
  <c r="DH86" i="11"/>
  <c r="DH226" i="11"/>
  <c r="DH234" i="11"/>
  <c r="DH98" i="11"/>
  <c r="DH84" i="11"/>
  <c r="AH246" i="11"/>
  <c r="DH6" i="11"/>
  <c r="DH233" i="11"/>
  <c r="DH147" i="11"/>
  <c r="DH232" i="11"/>
  <c r="DH50" i="11"/>
  <c r="DH58" i="11"/>
  <c r="DH12" i="11"/>
  <c r="DH34" i="11"/>
  <c r="DH4" i="11"/>
  <c r="DH44" i="11"/>
  <c r="DH33" i="11"/>
  <c r="DH142" i="11"/>
  <c r="DH168" i="11"/>
  <c r="DH229" i="11"/>
  <c r="DH64" i="11"/>
  <c r="DH212" i="11"/>
  <c r="DH43" i="11"/>
  <c r="DH46" i="11"/>
  <c r="DH208" i="11"/>
  <c r="DH170" i="11"/>
  <c r="DH108" i="11"/>
  <c r="DH149" i="11"/>
  <c r="DH73" i="11"/>
  <c r="DH206" i="11"/>
  <c r="DH198" i="11"/>
  <c r="DH236" i="11"/>
  <c r="DH48" i="11"/>
  <c r="DH127" i="11"/>
  <c r="DH37" i="11"/>
  <c r="DH13" i="11"/>
  <c r="DH182" i="11"/>
  <c r="DH100" i="11"/>
  <c r="DH111" i="11"/>
  <c r="DH178" i="11"/>
  <c r="DH194" i="11"/>
  <c r="DH117" i="11"/>
  <c r="DH181" i="11"/>
  <c r="DH81" i="11"/>
  <c r="DH16" i="11"/>
  <c r="DH94" i="11"/>
  <c r="DH53" i="11"/>
  <c r="DH59" i="11"/>
  <c r="DH207" i="11"/>
  <c r="DH203" i="11"/>
  <c r="DH160" i="11"/>
  <c r="DH216" i="11"/>
  <c r="DH95" i="11"/>
  <c r="DH91" i="11"/>
  <c r="DH144" i="11"/>
  <c r="DH36" i="11"/>
  <c r="DH177" i="11"/>
  <c r="DH164" i="11"/>
  <c r="DH132" i="11"/>
  <c r="DH42" i="11"/>
  <c r="DH82" i="11"/>
  <c r="DH155" i="11"/>
  <c r="DH39" i="11"/>
  <c r="DH70" i="11"/>
  <c r="DH189" i="11"/>
  <c r="DH116" i="11"/>
  <c r="DH61" i="11"/>
  <c r="DH19" i="11"/>
  <c r="DH221" i="11"/>
  <c r="DH162" i="11"/>
  <c r="DH87" i="11"/>
  <c r="DH113" i="11"/>
  <c r="DH96" i="11"/>
  <c r="DH154" i="11"/>
  <c r="DH237" i="11"/>
  <c r="DH74" i="11"/>
  <c r="DH90" i="11"/>
  <c r="DH137" i="11"/>
  <c r="DH118" i="11"/>
  <c r="DH10" i="11"/>
  <c r="DH200" i="11"/>
  <c r="DH83" i="11"/>
  <c r="DH172" i="11"/>
  <c r="DH210" i="11"/>
  <c r="DH180" i="11"/>
  <c r="DH126" i="11"/>
  <c r="DH174" i="11"/>
  <c r="DH122" i="11"/>
  <c r="DH14" i="11"/>
  <c r="DH217" i="11"/>
  <c r="DH227" i="11"/>
  <c r="DH184" i="11"/>
  <c r="DH197" i="11"/>
  <c r="DH235" i="11"/>
  <c r="DH220" i="11"/>
  <c r="DH103" i="11"/>
  <c r="DH109" i="11"/>
  <c r="DH32" i="11"/>
  <c r="DH51" i="11"/>
  <c r="DH219" i="11"/>
  <c r="DH156" i="11"/>
  <c r="DH157" i="11"/>
  <c r="DH179" i="11"/>
  <c r="DH31" i="11"/>
  <c r="DH20" i="11"/>
  <c r="DH130" i="11"/>
  <c r="DH9" i="11"/>
  <c r="DH128" i="11"/>
  <c r="DH65" i="11"/>
  <c r="DH140" i="11"/>
  <c r="DH71" i="11"/>
  <c r="DH115" i="11"/>
  <c r="DH26" i="11"/>
  <c r="DH23" i="11"/>
  <c r="DH67" i="11"/>
  <c r="DH72" i="11"/>
  <c r="DH40" i="11"/>
  <c r="DH69" i="11"/>
  <c r="DH176" i="11"/>
  <c r="DH77" i="11"/>
  <c r="DH49" i="11"/>
  <c r="DH125" i="11"/>
  <c r="DH238" i="11"/>
  <c r="DH215" i="11"/>
  <c r="DH129" i="11"/>
  <c r="DH222" i="11"/>
  <c r="DE183" i="11"/>
  <c r="CZ93" i="11"/>
  <c r="DQ179" i="11"/>
  <c r="DQ178" i="11"/>
  <c r="DQ188" i="11"/>
  <c r="DQ145" i="11"/>
  <c r="DQ75" i="11"/>
  <c r="DQ222" i="11"/>
  <c r="DQ231" i="11"/>
  <c r="DI90" i="11"/>
  <c r="DI96" i="11"/>
  <c r="DH158" i="11"/>
  <c r="DH124" i="11"/>
  <c r="DH66" i="11"/>
  <c r="DH15" i="11"/>
  <c r="DH165" i="11"/>
  <c r="DE26" i="11"/>
  <c r="DE232" i="11"/>
  <c r="DE111" i="11"/>
  <c r="DE110" i="11"/>
  <c r="DE187" i="11"/>
  <c r="DE156" i="11"/>
  <c r="DE93" i="11"/>
  <c r="DE85" i="11"/>
  <c r="DE161" i="11"/>
  <c r="DE148" i="11"/>
  <c r="DE121" i="11"/>
  <c r="DE94" i="11"/>
  <c r="DE129" i="11"/>
  <c r="DE35" i="11"/>
  <c r="DQ112" i="11"/>
  <c r="DQ23" i="11"/>
  <c r="DQ156" i="11"/>
  <c r="DQ97" i="11"/>
  <c r="DQ119" i="11"/>
  <c r="DQ63" i="11"/>
  <c r="DQ201" i="11"/>
  <c r="DQ165" i="11"/>
  <c r="DQ212" i="11"/>
  <c r="DQ234" i="11"/>
  <c r="DQ228" i="11"/>
  <c r="DQ239" i="11"/>
  <c r="DQ233" i="11"/>
  <c r="DQ104" i="11"/>
  <c r="DQ173" i="11"/>
  <c r="DQ135" i="11"/>
  <c r="DQ226" i="11"/>
  <c r="DQ209" i="11"/>
  <c r="DQ229" i="11"/>
  <c r="DQ125" i="11"/>
  <c r="DQ227" i="11"/>
  <c r="DQ39" i="11"/>
  <c r="DQ33" i="11"/>
  <c r="DQ111" i="11"/>
  <c r="DQ152" i="11"/>
  <c r="DQ215" i="11"/>
  <c r="DQ153" i="11"/>
  <c r="DH141" i="11"/>
  <c r="DH120" i="11"/>
  <c r="DH135" i="11"/>
  <c r="DE153" i="11"/>
  <c r="DE179" i="11"/>
  <c r="DE188" i="11"/>
  <c r="DE212" i="11"/>
  <c r="DE9" i="11"/>
  <c r="DE109" i="11"/>
  <c r="DE138" i="11"/>
  <c r="DI218" i="11"/>
  <c r="DQ65" i="11"/>
  <c r="DQ79" i="11"/>
  <c r="DQ230" i="11"/>
  <c r="DH188" i="11"/>
  <c r="DH187" i="11"/>
  <c r="DE167" i="11"/>
  <c r="DE125" i="11"/>
  <c r="DE169" i="11"/>
  <c r="DE160" i="11"/>
  <c r="DQ100" i="11"/>
  <c r="DQ184" i="11"/>
  <c r="DQ6" i="11"/>
  <c r="DQ56" i="11"/>
  <c r="DQ238" i="11"/>
  <c r="DQ232" i="11"/>
  <c r="DH18" i="11"/>
  <c r="DH114" i="11"/>
  <c r="DH139" i="11"/>
  <c r="DH205" i="11"/>
  <c r="DH190" i="11"/>
  <c r="DH107" i="11"/>
  <c r="DH186" i="11"/>
  <c r="DH38" i="11"/>
  <c r="DH150" i="11"/>
  <c r="DH55" i="11"/>
  <c r="DH133" i="11"/>
  <c r="DH11" i="11"/>
  <c r="DH223" i="11"/>
  <c r="DH3" i="11"/>
  <c r="DH27" i="11"/>
  <c r="DH106" i="11"/>
  <c r="DH218" i="11"/>
  <c r="DH28" i="11"/>
  <c r="DH92" i="11"/>
  <c r="DH78" i="11"/>
  <c r="DH79" i="11"/>
  <c r="DH161" i="11"/>
  <c r="DE174" i="11"/>
  <c r="DE46" i="11"/>
  <c r="DE135" i="11"/>
  <c r="DE202" i="11"/>
  <c r="DE152" i="11"/>
  <c r="DE90" i="11"/>
  <c r="DE223" i="11"/>
  <c r="DE165" i="11"/>
  <c r="DE23" i="11"/>
  <c r="DE133" i="11"/>
  <c r="DE47" i="11"/>
  <c r="DE191" i="11"/>
  <c r="DE102" i="11"/>
  <c r="DE226" i="11"/>
  <c r="DE231" i="11"/>
  <c r="DE175" i="11"/>
  <c r="DE80" i="11"/>
  <c r="DE19" i="11"/>
  <c r="DE83" i="11"/>
  <c r="DE63" i="11"/>
  <c r="DE131" i="11"/>
  <c r="DE199" i="11"/>
  <c r="DE37" i="11"/>
  <c r="DE69" i="11"/>
  <c r="DE54" i="11"/>
  <c r="DE118" i="11"/>
  <c r="DE163" i="11"/>
  <c r="DE38" i="11"/>
  <c r="AE246" i="11"/>
  <c r="DE128" i="11"/>
  <c r="DE78" i="11"/>
  <c r="DE15" i="11"/>
  <c r="DO155" i="11"/>
  <c r="DI165" i="11"/>
  <c r="DI151" i="11"/>
  <c r="DI138" i="11"/>
  <c r="DI175" i="11"/>
  <c r="DI24" i="11"/>
  <c r="DI4" i="11"/>
  <c r="DI108" i="11"/>
  <c r="DI35" i="11"/>
  <c r="CZ82" i="11"/>
  <c r="CZ202" i="11"/>
  <c r="CZ152" i="11"/>
  <c r="DI11" i="11"/>
  <c r="DI217" i="11"/>
  <c r="DI94" i="11"/>
  <c r="DI126" i="11"/>
  <c r="DI143" i="11"/>
  <c r="DI53" i="11"/>
  <c r="DI118" i="11"/>
  <c r="DI179" i="11"/>
  <c r="DI153" i="11"/>
  <c r="DI227" i="11"/>
  <c r="CZ95" i="11"/>
  <c r="CZ222" i="11"/>
  <c r="CZ203" i="11"/>
  <c r="CZ207" i="11"/>
  <c r="CZ186" i="11"/>
  <c r="CZ71" i="11"/>
  <c r="CZ218" i="11"/>
  <c r="CZ40" i="11"/>
  <c r="CZ35" i="11"/>
  <c r="CZ150" i="11"/>
  <c r="CZ83" i="11"/>
  <c r="CZ13" i="11"/>
  <c r="CZ25" i="11"/>
  <c r="CZ87" i="11"/>
  <c r="CZ65" i="11"/>
  <c r="CZ29" i="11"/>
  <c r="CZ133" i="11"/>
  <c r="CZ211" i="11"/>
  <c r="CZ107" i="11"/>
  <c r="CZ67" i="11"/>
  <c r="CZ158" i="11"/>
  <c r="CZ86" i="11"/>
  <c r="CZ180" i="11"/>
  <c r="CZ20" i="11"/>
  <c r="CZ210" i="11"/>
  <c r="CZ50" i="11"/>
  <c r="CZ4" i="11"/>
  <c r="CZ15" i="11"/>
  <c r="CZ122" i="11"/>
  <c r="CZ183" i="11"/>
  <c r="CZ175" i="11"/>
  <c r="CZ140" i="11"/>
  <c r="CZ85" i="11"/>
  <c r="CZ157" i="11"/>
  <c r="CZ48" i="11"/>
  <c r="CZ7" i="11"/>
  <c r="CZ149" i="11"/>
  <c r="CZ139" i="11"/>
  <c r="CZ31" i="11"/>
  <c r="CZ81" i="11"/>
  <c r="CZ46" i="11"/>
  <c r="CZ129" i="11"/>
  <c r="CZ75" i="11"/>
  <c r="CZ161" i="11"/>
  <c r="CZ206" i="11"/>
  <c r="CZ51" i="11"/>
  <c r="CZ223" i="11"/>
  <c r="CZ231" i="11"/>
  <c r="CZ124" i="11"/>
  <c r="CZ14" i="11"/>
  <c r="CZ170" i="11"/>
  <c r="CZ167" i="11"/>
  <c r="CZ21" i="11"/>
  <c r="CZ32" i="11"/>
  <c r="CZ99" i="11"/>
  <c r="CZ3" i="11"/>
  <c r="CZ163" i="11"/>
  <c r="CY26" i="11"/>
  <c r="CY219" i="11"/>
  <c r="CY181" i="11"/>
  <c r="CY47" i="11"/>
  <c r="CY159" i="11"/>
  <c r="CY98" i="11"/>
  <c r="CY136" i="11"/>
  <c r="CY32" i="11"/>
  <c r="CY238" i="11"/>
  <c r="CY202" i="11"/>
  <c r="CY85" i="11"/>
  <c r="CY76" i="11"/>
  <c r="CY189" i="11"/>
  <c r="CY17" i="11"/>
  <c r="CY233" i="11"/>
  <c r="CY119" i="11"/>
  <c r="CY70" i="11"/>
  <c r="CY204" i="11"/>
  <c r="CY161" i="11"/>
  <c r="CY133" i="11"/>
  <c r="CY12" i="11"/>
  <c r="CY28" i="11"/>
  <c r="CY54" i="11"/>
  <c r="CY78" i="11"/>
  <c r="CY116" i="11"/>
  <c r="CY120" i="11"/>
  <c r="CY59" i="11"/>
  <c r="CY130" i="11"/>
  <c r="CY185" i="11"/>
  <c r="CY81" i="11"/>
  <c r="CY88" i="11"/>
  <c r="CY37" i="11"/>
  <c r="CY174" i="11"/>
  <c r="CY29" i="11"/>
  <c r="CY134" i="11"/>
  <c r="CY4" i="11"/>
  <c r="CY214" i="11"/>
  <c r="CY124" i="11"/>
  <c r="CY157" i="11"/>
  <c r="CY93" i="11"/>
  <c r="CY66" i="11"/>
  <c r="CY80" i="11"/>
  <c r="CY142" i="11"/>
  <c r="CY160" i="11"/>
  <c r="CY222" i="11"/>
  <c r="CY102" i="11"/>
  <c r="CY224" i="11"/>
  <c r="CY194" i="11"/>
  <c r="CY173" i="11"/>
  <c r="CY97" i="11"/>
  <c r="CY8" i="11"/>
  <c r="CY135" i="11"/>
  <c r="CY48" i="11"/>
  <c r="CY125" i="11"/>
  <c r="CY62" i="11"/>
  <c r="CY146" i="11"/>
  <c r="CY203" i="11"/>
  <c r="CY89" i="11"/>
  <c r="CY195" i="11"/>
  <c r="CY169" i="11"/>
  <c r="CY220" i="11"/>
  <c r="DQ31" i="11"/>
  <c r="DQ118" i="11"/>
  <c r="DQ9" i="11"/>
  <c r="DQ83" i="11"/>
  <c r="DQ49" i="11"/>
  <c r="DQ214" i="11"/>
  <c r="DQ109" i="11"/>
  <c r="DQ185" i="11"/>
  <c r="DQ93" i="11"/>
  <c r="DQ206" i="11"/>
  <c r="DQ7" i="11"/>
  <c r="DQ57" i="11"/>
  <c r="DQ136" i="11"/>
  <c r="DQ224" i="11"/>
  <c r="DQ133" i="11"/>
  <c r="DQ28" i="11"/>
  <c r="DQ3" i="11"/>
  <c r="DQ128" i="11"/>
  <c r="DQ115" i="11"/>
  <c r="DQ143" i="11"/>
  <c r="DQ147" i="11"/>
  <c r="DQ113" i="11"/>
  <c r="DQ77" i="11"/>
  <c r="DQ150" i="11"/>
  <c r="DQ80" i="11"/>
  <c r="DQ131" i="11"/>
  <c r="DQ189" i="11"/>
  <c r="DQ172" i="11"/>
  <c r="DQ19" i="11"/>
  <c r="DQ16" i="11"/>
  <c r="DQ124" i="11"/>
  <c r="DQ71" i="11"/>
  <c r="DQ183" i="11"/>
  <c r="DQ60" i="11"/>
  <c r="DQ4" i="11"/>
  <c r="DQ67" i="11"/>
  <c r="DQ101" i="11"/>
  <c r="DQ190" i="11"/>
  <c r="DQ25" i="11"/>
  <c r="DQ200" i="11"/>
  <c r="DQ141" i="11"/>
  <c r="DQ68" i="11"/>
  <c r="DQ163" i="11"/>
  <c r="DQ216" i="11"/>
  <c r="DQ237" i="11"/>
  <c r="DQ59" i="11"/>
  <c r="DQ170" i="11"/>
  <c r="DQ186" i="11"/>
  <c r="DQ91" i="11"/>
  <c r="DQ175" i="11"/>
  <c r="DQ76" i="11"/>
  <c r="DQ155" i="11"/>
  <c r="DQ103" i="11"/>
  <c r="DQ130" i="11"/>
  <c r="DQ35" i="11"/>
  <c r="DQ138" i="11"/>
  <c r="DQ196" i="11"/>
  <c r="DH56" i="11"/>
  <c r="DH183" i="11"/>
  <c r="DH99" i="11"/>
  <c r="DH54" i="11"/>
  <c r="DH60" i="11"/>
  <c r="DH47" i="11"/>
  <c r="DH152" i="11"/>
  <c r="DH104" i="11"/>
  <c r="DH195" i="11"/>
  <c r="DH45" i="11"/>
  <c r="DE48" i="11"/>
  <c r="DE211" i="11"/>
  <c r="DE57" i="11"/>
  <c r="DE64" i="11"/>
  <c r="DE164" i="11"/>
  <c r="DE189" i="11"/>
  <c r="DE192" i="11"/>
  <c r="DI119" i="11"/>
  <c r="DI70" i="11"/>
  <c r="CZ63" i="11"/>
  <c r="CJ137" i="11"/>
  <c r="DQ78" i="11"/>
  <c r="DQ74" i="11"/>
  <c r="CZ34" i="11"/>
  <c r="DQ158" i="11"/>
  <c r="DQ132" i="11"/>
  <c r="CJ32" i="11"/>
  <c r="CJ224" i="11"/>
  <c r="CJ187" i="11"/>
  <c r="CJ239" i="11"/>
  <c r="CJ74" i="11"/>
  <c r="CJ225" i="11"/>
  <c r="CJ153" i="11"/>
  <c r="CJ59" i="11"/>
  <c r="CJ193" i="11"/>
  <c r="CJ192" i="11"/>
  <c r="CJ19" i="11"/>
  <c r="CJ18" i="11"/>
  <c r="CJ68" i="11"/>
  <c r="CJ39" i="11"/>
  <c r="CJ17" i="11"/>
  <c r="CJ124" i="11"/>
  <c r="CJ99" i="11"/>
  <c r="CJ82" i="11"/>
  <c r="CJ114" i="11"/>
  <c r="CJ152" i="11"/>
  <c r="CJ108" i="11"/>
  <c r="CJ25" i="11"/>
  <c r="CJ66" i="11"/>
  <c r="CJ129" i="11"/>
  <c r="CJ95" i="11"/>
  <c r="CJ30" i="11"/>
  <c r="CJ24" i="11"/>
  <c r="CJ165" i="11"/>
  <c r="CJ118" i="11"/>
  <c r="CJ10" i="11"/>
  <c r="CJ229" i="11"/>
  <c r="CJ203" i="11"/>
  <c r="CJ140" i="11"/>
  <c r="CJ209" i="11"/>
  <c r="CJ184" i="11"/>
  <c r="CJ135" i="11"/>
  <c r="CJ237" i="11"/>
  <c r="CJ20" i="11"/>
  <c r="CJ27" i="11"/>
  <c r="CJ38" i="11"/>
  <c r="CJ204" i="11"/>
  <c r="CJ62" i="11"/>
  <c r="CJ180" i="11"/>
  <c r="CJ208" i="11"/>
  <c r="CJ149" i="11"/>
  <c r="CJ110" i="11"/>
  <c r="CJ179" i="11"/>
  <c r="CJ92" i="11"/>
  <c r="CJ201" i="11"/>
  <c r="CJ191" i="11"/>
  <c r="CJ176" i="11"/>
  <c r="CJ198" i="11"/>
  <c r="CJ5" i="11"/>
  <c r="CJ127" i="11"/>
  <c r="CJ93" i="11"/>
  <c r="CJ65" i="11"/>
  <c r="CJ98" i="11"/>
  <c r="CY191" i="11"/>
  <c r="CY77" i="11"/>
  <c r="CY25" i="11"/>
  <c r="CY123" i="11"/>
  <c r="CY121" i="11"/>
  <c r="CY87" i="11"/>
  <c r="CY221" i="11"/>
  <c r="CY42" i="11"/>
  <c r="CY131" i="11"/>
  <c r="CY144" i="11"/>
  <c r="CY112" i="11"/>
  <c r="CY149" i="11"/>
  <c r="CY118" i="11"/>
  <c r="CY206" i="11"/>
  <c r="CY117" i="11"/>
  <c r="CY201" i="11"/>
  <c r="CY51" i="11"/>
  <c r="CY126" i="11"/>
  <c r="CY200" i="11"/>
  <c r="CY71" i="11"/>
  <c r="CY63" i="11"/>
  <c r="CZ143" i="11"/>
  <c r="CZ198" i="11"/>
  <c r="CZ56" i="11"/>
  <c r="CZ182" i="11"/>
  <c r="CZ185" i="11"/>
  <c r="CZ126" i="11"/>
  <c r="CZ54" i="11"/>
  <c r="CZ111" i="11"/>
  <c r="CZ228" i="11"/>
  <c r="CZ192" i="11"/>
  <c r="CZ90" i="11"/>
  <c r="CZ24" i="11"/>
  <c r="CZ194" i="11"/>
  <c r="CZ108" i="11"/>
  <c r="CZ184" i="11"/>
  <c r="CZ165" i="11"/>
  <c r="CZ188" i="11"/>
  <c r="CZ197" i="11"/>
  <c r="CZ232" i="11"/>
  <c r="CZ146" i="11"/>
  <c r="CZ208" i="11"/>
  <c r="CZ60" i="11"/>
  <c r="CZ119" i="11"/>
  <c r="CY74" i="11"/>
  <c r="CY46" i="11"/>
  <c r="CZ118" i="11"/>
  <c r="CZ59" i="11"/>
  <c r="CY230" i="11"/>
  <c r="CY212" i="11"/>
  <c r="CY23" i="11"/>
  <c r="DI52" i="11"/>
  <c r="DI230" i="11"/>
  <c r="DI234" i="11"/>
  <c r="DI160" i="11"/>
  <c r="DI171" i="11"/>
  <c r="DI92" i="11"/>
  <c r="DI97" i="11"/>
  <c r="DI6" i="11"/>
  <c r="DI190" i="11"/>
  <c r="DI36" i="11"/>
  <c r="DI232" i="11"/>
  <c r="DI88" i="11"/>
  <c r="DI31" i="11"/>
  <c r="DI231" i="11"/>
  <c r="DI237" i="11"/>
  <c r="DI140" i="11"/>
  <c r="DI10" i="11"/>
  <c r="DI197" i="11"/>
  <c r="DI228" i="11"/>
  <c r="DI87" i="11"/>
  <c r="DI195" i="11"/>
  <c r="DI182" i="11"/>
  <c r="DI32" i="11"/>
  <c r="DO140" i="11"/>
  <c r="DO239" i="11"/>
  <c r="DO54" i="11"/>
  <c r="DO96" i="11"/>
  <c r="DO39" i="11"/>
  <c r="DO79" i="11"/>
  <c r="DO32" i="11"/>
  <c r="DG21" i="11"/>
  <c r="DH30" i="11"/>
  <c r="DH63" i="11"/>
  <c r="DH101" i="11"/>
  <c r="DH85" i="11"/>
  <c r="DH159" i="11"/>
  <c r="DH29" i="11"/>
  <c r="DH24" i="11"/>
  <c r="DH89" i="11"/>
  <c r="DH131" i="11"/>
  <c r="DH169" i="11"/>
  <c r="DO123" i="11"/>
  <c r="DG150" i="11"/>
  <c r="CX126" i="11"/>
  <c r="D24" i="14"/>
  <c r="G16" i="6"/>
  <c r="DO58" i="11"/>
  <c r="DO215" i="11"/>
  <c r="DO138" i="11"/>
  <c r="DO208" i="11"/>
  <c r="DO197" i="11"/>
  <c r="DO23" i="11"/>
  <c r="DO84" i="11"/>
  <c r="DO9" i="11"/>
  <c r="DO172" i="11"/>
  <c r="DO76" i="11"/>
  <c r="DO116" i="11"/>
  <c r="DO192" i="11"/>
  <c r="DO188" i="11"/>
  <c r="DO136" i="11"/>
  <c r="DO121" i="11"/>
  <c r="DO82" i="11"/>
  <c r="DO61" i="11"/>
  <c r="DO34" i="11"/>
  <c r="DO33" i="11"/>
  <c r="DO214" i="11"/>
  <c r="DO219" i="11"/>
  <c r="DO224" i="11"/>
  <c r="DO77" i="11"/>
  <c r="DO177" i="11"/>
  <c r="DO235" i="11"/>
  <c r="DO83" i="11"/>
  <c r="DO126" i="11"/>
  <c r="DO31" i="11"/>
  <c r="DO200" i="11"/>
  <c r="DO134" i="11"/>
  <c r="DO145" i="11"/>
  <c r="DO50" i="11"/>
  <c r="DO46" i="11"/>
  <c r="DO165" i="11"/>
  <c r="DO159" i="11"/>
  <c r="DO14" i="11"/>
  <c r="DO100" i="11"/>
  <c r="DO233" i="11"/>
  <c r="DO173" i="11"/>
  <c r="DO176" i="11"/>
  <c r="DO183" i="11"/>
  <c r="DO202" i="11"/>
  <c r="DO95" i="11"/>
  <c r="DO199" i="11"/>
  <c r="DO204" i="11"/>
  <c r="DO149" i="11"/>
  <c r="DO128" i="11"/>
  <c r="DO35" i="11"/>
  <c r="DO156" i="11"/>
  <c r="DO184" i="11"/>
  <c r="DO194" i="11"/>
  <c r="DO229" i="11"/>
  <c r="DO127" i="11"/>
  <c r="DO43" i="11"/>
  <c r="DO111" i="11"/>
  <c r="DO222" i="11"/>
  <c r="DO189" i="11"/>
  <c r="DO7" i="11"/>
  <c r="DO225" i="11"/>
  <c r="DG237" i="11"/>
  <c r="DG77" i="11"/>
  <c r="DG209" i="11"/>
  <c r="DG25" i="11"/>
  <c r="DG122" i="11"/>
  <c r="DG48" i="11"/>
  <c r="DG3" i="11"/>
  <c r="DE141" i="11"/>
  <c r="DE50" i="11"/>
  <c r="DE58" i="11"/>
  <c r="DE122" i="11"/>
  <c r="DE170" i="11"/>
  <c r="DE215" i="11"/>
  <c r="DE106" i="11"/>
  <c r="DE154" i="11"/>
  <c r="DE113" i="11"/>
  <c r="DE234" i="11"/>
  <c r="DE137" i="11"/>
  <c r="DE236" i="11"/>
  <c r="DE157" i="11"/>
  <c r="DE173" i="11"/>
  <c r="DE178" i="11"/>
  <c r="DE45" i="11"/>
  <c r="DE159" i="11"/>
  <c r="DE144" i="11"/>
  <c r="DE86" i="11"/>
  <c r="DE74" i="11"/>
  <c r="DE28" i="11"/>
  <c r="DE180" i="11"/>
  <c r="DE29" i="11"/>
  <c r="DE176" i="11"/>
  <c r="DE100" i="11"/>
  <c r="DE77" i="11"/>
  <c r="DE119" i="11"/>
  <c r="DE3" i="11"/>
  <c r="DE216" i="11"/>
  <c r="DE67" i="11"/>
  <c r="DE104" i="11"/>
  <c r="DE142" i="11"/>
  <c r="DE127" i="11"/>
  <c r="DE95" i="11"/>
  <c r="DE225" i="11"/>
  <c r="DE201" i="11"/>
  <c r="DE184" i="11"/>
  <c r="DE145" i="11"/>
  <c r="DE219" i="11"/>
  <c r="DE30" i="11"/>
  <c r="DE198" i="11"/>
  <c r="DE123" i="11"/>
  <c r="DE32" i="11"/>
  <c r="DE108" i="11"/>
  <c r="DE59" i="11"/>
  <c r="DE81" i="11"/>
  <c r="DE62" i="11"/>
  <c r="DE65" i="11"/>
  <c r="DE56" i="11"/>
  <c r="DE204" i="11"/>
  <c r="DE140" i="11"/>
  <c r="DE75" i="11"/>
  <c r="DE151" i="11"/>
  <c r="DE105" i="11"/>
  <c r="DE36" i="11"/>
  <c r="DE117" i="11"/>
  <c r="DE120" i="11"/>
  <c r="DE227" i="11"/>
  <c r="DE61" i="11"/>
  <c r="DE14" i="11"/>
  <c r="DE89" i="11"/>
  <c r="DE27" i="11"/>
  <c r="DE207" i="11"/>
  <c r="DE73" i="11"/>
  <c r="DE101" i="11"/>
  <c r="DE181" i="11"/>
  <c r="DE103" i="11"/>
  <c r="DE91" i="11"/>
  <c r="DE33" i="11"/>
  <c r="DE20" i="11"/>
  <c r="DE132" i="11"/>
  <c r="DE186" i="11"/>
  <c r="DE51" i="11"/>
  <c r="DE168" i="11"/>
  <c r="DE205" i="11"/>
  <c r="DE70" i="11"/>
  <c r="DE158" i="11"/>
  <c r="DE8" i="11"/>
  <c r="DE18" i="11"/>
  <c r="DE60" i="11"/>
  <c r="DE5" i="11"/>
  <c r="DE238" i="11"/>
  <c r="DE166" i="11"/>
  <c r="DE96" i="11"/>
  <c r="DE68" i="11"/>
  <c r="DE134" i="11"/>
  <c r="DE112" i="11"/>
  <c r="CC154" i="11"/>
  <c r="CC17" i="11"/>
  <c r="CC89" i="11"/>
  <c r="CC129" i="11"/>
  <c r="CC205" i="11"/>
  <c r="CC69" i="11"/>
  <c r="CC102" i="11"/>
  <c r="CC190" i="11"/>
  <c r="CC8" i="11"/>
  <c r="CC40" i="11"/>
  <c r="CC149" i="11"/>
  <c r="CC10" i="11"/>
  <c r="CC26" i="11"/>
  <c r="CC42" i="11"/>
  <c r="CC74" i="11"/>
  <c r="CC90" i="11"/>
  <c r="CC130" i="11"/>
  <c r="CD12" i="11"/>
  <c r="CD111" i="11"/>
  <c r="CD154" i="11"/>
  <c r="CD205" i="11"/>
  <c r="CD129" i="11"/>
  <c r="CD37" i="11"/>
  <c r="CD69" i="11"/>
  <c r="CD102" i="11"/>
  <c r="CD49" i="11"/>
  <c r="CD89" i="11"/>
  <c r="CD171" i="11"/>
  <c r="CD145" i="11"/>
  <c r="CD8" i="11"/>
  <c r="CD72" i="11"/>
  <c r="CD106" i="11"/>
  <c r="CD149" i="11"/>
  <c r="CD42" i="11"/>
  <c r="CD151" i="11"/>
  <c r="CE205" i="11"/>
  <c r="CE111" i="11"/>
  <c r="CE17" i="11"/>
  <c r="CE89" i="11"/>
  <c r="CE230" i="11"/>
  <c r="CE102" i="11"/>
  <c r="CE154" i="11"/>
  <c r="CE171" i="11"/>
  <c r="CE69" i="11"/>
  <c r="CE190" i="11"/>
  <c r="CE40" i="11"/>
  <c r="CE10" i="11"/>
  <c r="CE26" i="11"/>
  <c r="CE74" i="11"/>
  <c r="CE90" i="11"/>
  <c r="CF44" i="11"/>
  <c r="CF205" i="11"/>
  <c r="CF111" i="11"/>
  <c r="CF154" i="11"/>
  <c r="CF17" i="11"/>
  <c r="CF49" i="11"/>
  <c r="CF37" i="11"/>
  <c r="CF89" i="11"/>
  <c r="CF129" i="11"/>
  <c r="CF8" i="11"/>
  <c r="CF10" i="11"/>
  <c r="CF42" i="11"/>
  <c r="CF58" i="11"/>
  <c r="CF74" i="11"/>
  <c r="CF90" i="11"/>
  <c r="CF151" i="11"/>
  <c r="CG154" i="11"/>
  <c r="CG205" i="11"/>
  <c r="CG76" i="11"/>
  <c r="CG111" i="11"/>
  <c r="CG49" i="11"/>
  <c r="CG89" i="11"/>
  <c r="CG129" i="11"/>
  <c r="CG171" i="11"/>
  <c r="CG230" i="11"/>
  <c r="CG37" i="11"/>
  <c r="CG69" i="11"/>
  <c r="CG102" i="11"/>
  <c r="CG145" i="11"/>
  <c r="CG190" i="11"/>
  <c r="CG72" i="11"/>
  <c r="CG106" i="11"/>
  <c r="CG197" i="11"/>
  <c r="CG10" i="11"/>
  <c r="CG26" i="11"/>
  <c r="CG58" i="11"/>
  <c r="CG109" i="11"/>
  <c r="CG130" i="11"/>
  <c r="CG151" i="11"/>
  <c r="CH76" i="11"/>
  <c r="CH205" i="11"/>
  <c r="CH17" i="11"/>
  <c r="CH49" i="11"/>
  <c r="CH129" i="11"/>
  <c r="CH171" i="11"/>
  <c r="CH230" i="11"/>
  <c r="CH37" i="11"/>
  <c r="CH102" i="11"/>
  <c r="CH190" i="11"/>
  <c r="CH40" i="11"/>
  <c r="CH106" i="11"/>
  <c r="CH197" i="11"/>
  <c r="CH10" i="11"/>
  <c r="CH26" i="11"/>
  <c r="CH58" i="11"/>
  <c r="CH109" i="11"/>
  <c r="CI154" i="11"/>
  <c r="CI205" i="11"/>
  <c r="CI17" i="11"/>
  <c r="CI4" i="11"/>
  <c r="CI111" i="11"/>
  <c r="CI89" i="11"/>
  <c r="CI171" i="11"/>
  <c r="CI37" i="11"/>
  <c r="CI69" i="11"/>
  <c r="CI129" i="11"/>
  <c r="CI145" i="11"/>
  <c r="CI190" i="11"/>
  <c r="CI8" i="11"/>
  <c r="CI40" i="11"/>
  <c r="CI106" i="11"/>
  <c r="CI149" i="11"/>
  <c r="CI197" i="11"/>
  <c r="CI26" i="11"/>
  <c r="CI42" i="11"/>
  <c r="CI58" i="11"/>
  <c r="CI130" i="11"/>
  <c r="CI151" i="11"/>
  <c r="CK4" i="11"/>
  <c r="CK76" i="11"/>
  <c r="CK111" i="11"/>
  <c r="CK205" i="11"/>
  <c r="CK17" i="11"/>
  <c r="CK12" i="11"/>
  <c r="CK44" i="11"/>
  <c r="CK89" i="11"/>
  <c r="CK129" i="11"/>
  <c r="CK171" i="11"/>
  <c r="CK69" i="11"/>
  <c r="CK102" i="11"/>
  <c r="CK230" i="11"/>
  <c r="CK37" i="11"/>
  <c r="CK145" i="11"/>
  <c r="CK190" i="11"/>
  <c r="CK8" i="11"/>
  <c r="CK72" i="11"/>
  <c r="CK149" i="11"/>
  <c r="CK10" i="11"/>
  <c r="CK42" i="11"/>
  <c r="CK74" i="11"/>
  <c r="CK90" i="11"/>
  <c r="CK109" i="11"/>
  <c r="CK130" i="11"/>
  <c r="CL4" i="11"/>
  <c r="CL111" i="11"/>
  <c r="CL154" i="11"/>
  <c r="CL76" i="11"/>
  <c r="CL89" i="11"/>
  <c r="CL129" i="11"/>
  <c r="CL37" i="11"/>
  <c r="CL12" i="11"/>
  <c r="CL171" i="11"/>
  <c r="CL230" i="11"/>
  <c r="CL8" i="11"/>
  <c r="CL149" i="11"/>
  <c r="CL197" i="11"/>
  <c r="CL74" i="11"/>
  <c r="CL90" i="11"/>
  <c r="CL109" i="11"/>
  <c r="CL130" i="11"/>
  <c r="CL151" i="11"/>
  <c r="DP76" i="11"/>
  <c r="DP154" i="11"/>
  <c r="DP205" i="11"/>
  <c r="DP111" i="11"/>
  <c r="DP17" i="11"/>
  <c r="DP49" i="11"/>
  <c r="DP89" i="11"/>
  <c r="DP171" i="11"/>
  <c r="DP230" i="11"/>
  <c r="DP37" i="11"/>
  <c r="DP69" i="11"/>
  <c r="DP102" i="11"/>
  <c r="DP145" i="11"/>
  <c r="DP72" i="11"/>
  <c r="DP197" i="11"/>
  <c r="DP26" i="11"/>
  <c r="DP74" i="11"/>
  <c r="DP109" i="11"/>
  <c r="DP130" i="11"/>
  <c r="DP151" i="11"/>
  <c r="DN44" i="11"/>
  <c r="DN17" i="11"/>
  <c r="DN76" i="11"/>
  <c r="DN154" i="11"/>
  <c r="DN89" i="11"/>
  <c r="DN129" i="11"/>
  <c r="DN171" i="11"/>
  <c r="DN230" i="11"/>
  <c r="DN69" i="11"/>
  <c r="DN102" i="11"/>
  <c r="DN111" i="11"/>
  <c r="DN205" i="11"/>
  <c r="DN49" i="11"/>
  <c r="DN40" i="11"/>
  <c r="DN149" i="11"/>
  <c r="DN42" i="11"/>
  <c r="DN58" i="11"/>
  <c r="DN90" i="11"/>
  <c r="DN109" i="11"/>
  <c r="DL44" i="11"/>
  <c r="DL76" i="11"/>
  <c r="DL17" i="11"/>
  <c r="DL154" i="11"/>
  <c r="DL49" i="11"/>
  <c r="DL89" i="11"/>
  <c r="DL69" i="11"/>
  <c r="DL111" i="11"/>
  <c r="DL129" i="11"/>
  <c r="DL230" i="11"/>
  <c r="DL37" i="11"/>
  <c r="DL102" i="11"/>
  <c r="DL145" i="11"/>
  <c r="DL190" i="11"/>
  <c r="DL72" i="11"/>
  <c r="DL106" i="11"/>
  <c r="DL149" i="11"/>
  <c r="DL197" i="11"/>
  <c r="DL10" i="11"/>
  <c r="DL42" i="11"/>
  <c r="DL151" i="11"/>
  <c r="DJ76" i="11"/>
  <c r="DJ111" i="11"/>
  <c r="DJ205" i="11"/>
  <c r="DJ154" i="11"/>
  <c r="DJ89" i="11"/>
  <c r="DJ230" i="11"/>
  <c r="DJ49" i="11"/>
  <c r="DJ129" i="11"/>
  <c r="DJ171" i="11"/>
  <c r="DJ37" i="11"/>
  <c r="DJ69" i="11"/>
  <c r="DJ8" i="11"/>
  <c r="DJ72" i="11"/>
  <c r="DJ106" i="11"/>
  <c r="DJ197" i="11"/>
  <c r="DJ26" i="11"/>
  <c r="DJ74" i="11"/>
  <c r="DJ109" i="11"/>
  <c r="DJ151" i="11"/>
  <c r="DF171" i="11"/>
  <c r="DF37" i="11"/>
  <c r="DF106" i="11"/>
  <c r="DF58" i="11"/>
  <c r="DF109" i="11"/>
  <c r="DB12" i="11"/>
  <c r="DB44" i="11"/>
  <c r="DB76" i="11"/>
  <c r="DB154" i="11"/>
  <c r="DB205" i="11"/>
  <c r="DB111" i="11"/>
  <c r="DB129" i="11"/>
  <c r="DB171" i="11"/>
  <c r="DB230" i="11"/>
  <c r="DB37" i="11"/>
  <c r="DB102" i="11"/>
  <c r="DB49" i="11"/>
  <c r="DB89" i="11"/>
  <c r="DB69" i="11"/>
  <c r="DB40" i="11"/>
  <c r="DB106" i="11"/>
  <c r="DB149" i="11"/>
  <c r="DB10" i="11"/>
  <c r="DB42" i="11"/>
  <c r="DB58" i="11"/>
  <c r="DB109" i="11"/>
  <c r="CV12" i="11"/>
  <c r="CV111" i="11"/>
  <c r="CV17" i="11"/>
  <c r="CV69" i="11"/>
  <c r="CV102" i="11"/>
  <c r="CV205" i="11"/>
  <c r="CV49" i="11"/>
  <c r="CV129" i="11"/>
  <c r="CV171" i="11"/>
  <c r="CV230" i="11"/>
  <c r="CV37" i="11"/>
  <c r="CV145" i="11"/>
  <c r="CV8" i="11"/>
  <c r="CV106" i="11"/>
  <c r="CV149" i="11"/>
  <c r="CV197" i="11"/>
  <c r="CV151" i="11"/>
  <c r="CT76" i="11"/>
  <c r="CT111" i="11"/>
  <c r="CT154" i="11"/>
  <c r="CT205" i="11"/>
  <c r="CT17" i="11"/>
  <c r="CT49" i="11"/>
  <c r="CT129" i="11"/>
  <c r="CT102" i="11"/>
  <c r="CT44" i="11"/>
  <c r="CT40" i="11"/>
  <c r="CT72" i="11"/>
  <c r="CT10" i="11"/>
  <c r="CT42" i="11"/>
  <c r="CT74" i="11"/>
  <c r="CT90" i="11"/>
  <c r="CT109" i="11"/>
  <c r="CT130" i="11"/>
  <c r="CR205" i="11"/>
  <c r="CR17" i="11"/>
  <c r="CR154" i="11"/>
  <c r="CR49" i="11"/>
  <c r="CR171" i="11"/>
  <c r="CR37" i="11"/>
  <c r="CR69" i="11"/>
  <c r="CR102" i="11"/>
  <c r="CR111" i="11"/>
  <c r="CR230" i="11"/>
  <c r="CR145" i="11"/>
  <c r="CR190" i="11"/>
  <c r="CR8" i="11"/>
  <c r="CR106" i="11"/>
  <c r="CR149" i="11"/>
  <c r="CR197" i="11"/>
  <c r="CR26" i="11"/>
  <c r="CR109" i="11"/>
  <c r="CR130" i="11"/>
  <c r="CP154" i="11"/>
  <c r="CP205" i="11"/>
  <c r="CP12" i="11"/>
  <c r="CP17" i="11"/>
  <c r="CP49" i="11"/>
  <c r="CP171" i="11"/>
  <c r="CP230" i="11"/>
  <c r="CP37" i="11"/>
  <c r="CP69" i="11"/>
  <c r="CP102" i="11"/>
  <c r="CP76" i="11"/>
  <c r="CP89" i="11"/>
  <c r="CP145" i="11"/>
  <c r="CP190" i="11"/>
  <c r="CP8" i="11"/>
  <c r="CP40" i="11"/>
  <c r="CP197" i="11"/>
  <c r="CP10" i="11"/>
  <c r="CP26" i="11"/>
  <c r="CP42" i="11"/>
  <c r="CP58" i="11"/>
  <c r="CP74" i="11"/>
  <c r="CP90" i="11"/>
  <c r="CP151" i="11"/>
  <c r="CN76" i="11"/>
  <c r="CN111" i="11"/>
  <c r="CN154" i="11"/>
  <c r="CN205" i="11"/>
  <c r="CN89" i="11"/>
  <c r="CN129" i="11"/>
  <c r="CN230" i="11"/>
  <c r="CN102" i="11"/>
  <c r="CN12" i="11"/>
  <c r="CN17" i="11"/>
  <c r="CN49" i="11"/>
  <c r="CN37" i="11"/>
  <c r="CN69" i="11"/>
  <c r="CN72" i="11"/>
  <c r="CN149" i="11"/>
  <c r="CN10" i="11"/>
  <c r="CN74" i="11"/>
  <c r="CN90" i="11"/>
  <c r="DM111" i="11"/>
  <c r="DM205" i="11"/>
  <c r="DM17" i="11"/>
  <c r="DM44" i="11"/>
  <c r="DM89" i="11"/>
  <c r="DM129" i="11"/>
  <c r="DM171" i="11"/>
  <c r="DM37" i="11"/>
  <c r="DM145" i="11"/>
  <c r="DM76" i="11"/>
  <c r="DM154" i="11"/>
  <c r="DM49" i="11"/>
  <c r="DM69" i="11"/>
  <c r="DM102" i="11"/>
  <c r="DM190" i="11"/>
  <c r="DM8" i="11"/>
  <c r="DM197" i="11"/>
  <c r="DM42" i="11"/>
  <c r="DM58" i="11"/>
  <c r="DM130" i="11"/>
  <c r="DM151" i="11"/>
  <c r="DK12" i="11"/>
  <c r="DK111" i="11"/>
  <c r="DK4" i="11"/>
  <c r="DK205" i="11"/>
  <c r="DK49" i="11"/>
  <c r="DK129" i="11"/>
  <c r="DK171" i="11"/>
  <c r="DK37" i="11"/>
  <c r="DK69" i="11"/>
  <c r="DK154" i="11"/>
  <c r="DK17" i="11"/>
  <c r="DK230" i="11"/>
  <c r="DK190" i="11"/>
  <c r="DK8" i="11"/>
  <c r="DK40" i="11"/>
  <c r="DK72" i="11"/>
  <c r="DK197" i="11"/>
  <c r="DK58" i="11"/>
  <c r="DK74" i="11"/>
  <c r="DK90" i="11"/>
  <c r="DK130" i="11"/>
  <c r="DC111" i="11"/>
  <c r="DC154" i="11"/>
  <c r="DC205" i="11"/>
  <c r="DC230" i="11"/>
  <c r="DC76" i="11"/>
  <c r="DC171" i="11"/>
  <c r="DC37" i="11"/>
  <c r="DC8" i="11"/>
  <c r="DC40" i="11"/>
  <c r="DC72" i="11"/>
  <c r="DC106" i="11"/>
  <c r="DC26" i="11"/>
  <c r="DC90" i="11"/>
  <c r="DC109" i="11"/>
  <c r="DC130" i="11"/>
  <c r="DA12" i="11"/>
  <c r="DA44" i="11"/>
  <c r="DA76" i="11"/>
  <c r="DA111" i="11"/>
  <c r="DA154" i="11"/>
  <c r="DA205" i="11"/>
  <c r="DA17" i="11"/>
  <c r="DA129" i="11"/>
  <c r="DA37" i="11"/>
  <c r="DA69" i="11"/>
  <c r="DA89" i="11"/>
  <c r="DA102" i="11"/>
  <c r="DA145" i="11"/>
  <c r="DA72" i="11"/>
  <c r="DA106" i="11"/>
  <c r="DA149" i="11"/>
  <c r="DA42" i="11"/>
  <c r="DA90" i="11"/>
  <c r="DA130" i="11"/>
  <c r="DA151" i="11"/>
  <c r="CW44" i="11"/>
  <c r="CW154" i="11"/>
  <c r="CW76" i="11"/>
  <c r="CW17" i="11"/>
  <c r="CW89" i="11"/>
  <c r="CW171" i="11"/>
  <c r="CW230" i="11"/>
  <c r="CW37" i="11"/>
  <c r="CW102" i="11"/>
  <c r="CW205" i="11"/>
  <c r="CW49" i="11"/>
  <c r="CW129" i="11"/>
  <c r="CW69" i="11"/>
  <c r="CW145" i="11"/>
  <c r="CW72" i="11"/>
  <c r="CW149" i="11"/>
  <c r="CW197" i="11"/>
  <c r="CW10" i="11"/>
  <c r="CW42" i="11"/>
  <c r="CW58" i="11"/>
  <c r="CW74" i="11"/>
  <c r="CW90" i="11"/>
  <c r="CW151" i="11"/>
  <c r="CS76" i="11"/>
  <c r="CS17" i="11"/>
  <c r="CS111" i="11"/>
  <c r="CS154" i="11"/>
  <c r="CS49" i="11"/>
  <c r="CS89" i="11"/>
  <c r="CS129" i="11"/>
  <c r="CS171" i="11"/>
  <c r="CS69" i="11"/>
  <c r="CS102" i="11"/>
  <c r="CS145" i="11"/>
  <c r="CS190" i="11"/>
  <c r="CS8" i="11"/>
  <c r="CS40" i="11"/>
  <c r="CS72" i="11"/>
  <c r="CS42" i="11"/>
  <c r="CS74" i="11"/>
  <c r="CS90" i="11"/>
  <c r="CS109" i="11"/>
  <c r="CS130" i="11"/>
  <c r="CQ76" i="11"/>
  <c r="CQ205" i="11"/>
  <c r="CQ49" i="11"/>
  <c r="CQ171" i="11"/>
  <c r="CQ230" i="11"/>
  <c r="CQ102" i="11"/>
  <c r="CQ154" i="11"/>
  <c r="CQ17" i="11"/>
  <c r="CQ89" i="11"/>
  <c r="CQ129" i="11"/>
  <c r="CQ37" i="11"/>
  <c r="CQ145" i="11"/>
  <c r="CQ40" i="11"/>
  <c r="CQ72" i="11"/>
  <c r="CQ197" i="11"/>
  <c r="CQ58" i="11"/>
  <c r="CQ74" i="11"/>
  <c r="CQ109" i="11"/>
  <c r="CO12" i="11"/>
  <c r="CO111" i="11"/>
  <c r="CO154" i="11"/>
  <c r="CO205" i="11"/>
  <c r="CO44" i="11"/>
  <c r="CO76" i="11"/>
  <c r="CO49" i="11"/>
  <c r="CO37" i="11"/>
  <c r="CO17" i="11"/>
  <c r="CO171" i="11"/>
  <c r="CO230" i="11"/>
  <c r="CO69" i="11"/>
  <c r="CO102" i="11"/>
  <c r="CO190" i="11"/>
  <c r="CO40" i="11"/>
  <c r="CO106" i="11"/>
  <c r="CO10" i="11"/>
  <c r="CO26" i="11"/>
  <c r="CO58" i="11"/>
  <c r="CO130" i="11"/>
  <c r="CO151" i="11"/>
  <c r="CM4" i="11"/>
  <c r="CM111" i="11"/>
  <c r="CM154" i="11"/>
  <c r="CM12" i="11"/>
  <c r="CM205" i="11"/>
  <c r="CM89" i="11"/>
  <c r="CM129" i="11"/>
  <c r="CM69" i="11"/>
  <c r="CM17" i="11"/>
  <c r="CM49" i="11"/>
  <c r="CM230" i="11"/>
  <c r="CM37" i="11"/>
  <c r="CM190" i="11"/>
  <c r="CM72" i="11"/>
  <c r="CM106" i="11"/>
  <c r="CM149" i="11"/>
  <c r="CM10" i="11"/>
  <c r="CM26" i="11"/>
  <c r="CM42" i="11"/>
  <c r="CM58" i="11"/>
  <c r="CM130" i="11"/>
  <c r="CM151" i="11"/>
  <c r="DS37" i="11"/>
  <c r="DS10" i="11"/>
  <c r="DW12" i="11"/>
  <c r="DW76" i="11"/>
  <c r="DW111" i="11"/>
  <c r="DW154" i="11"/>
  <c r="DW205" i="11"/>
  <c r="DW17" i="11"/>
  <c r="DW49" i="11"/>
  <c r="DW89" i="11"/>
  <c r="DW129" i="11"/>
  <c r="DW171" i="11"/>
  <c r="DW102" i="11"/>
  <c r="DW190" i="11"/>
  <c r="DW40" i="11"/>
  <c r="DW106" i="11"/>
  <c r="DW26" i="11"/>
  <c r="DW42" i="11"/>
  <c r="DW58" i="11"/>
  <c r="DW74" i="11"/>
  <c r="DW90" i="11"/>
  <c r="DW109" i="11"/>
  <c r="DX4" i="11"/>
  <c r="DX44" i="11"/>
  <c r="DX111" i="11"/>
  <c r="DX205" i="11"/>
  <c r="DX49" i="11"/>
  <c r="DX89" i="11"/>
  <c r="DX230" i="11"/>
  <c r="DX37" i="11"/>
  <c r="DX69" i="11"/>
  <c r="DX154" i="11"/>
  <c r="DX190" i="11"/>
  <c r="DX8" i="11"/>
  <c r="DX197" i="11"/>
  <c r="DX26" i="11"/>
  <c r="DX58" i="11"/>
  <c r="DX74" i="11"/>
  <c r="DX90" i="11"/>
  <c r="DX109" i="11"/>
  <c r="DX130" i="11"/>
  <c r="CC221" i="11"/>
  <c r="DN221" i="11"/>
  <c r="CH221" i="11"/>
  <c r="CQ221" i="11"/>
  <c r="DB221" i="11"/>
  <c r="DP221" i="11"/>
  <c r="DK165" i="11"/>
  <c r="CO165" i="11"/>
  <c r="CR165" i="11"/>
  <c r="CK165" i="11"/>
  <c r="DL165" i="11"/>
  <c r="CN165" i="11"/>
  <c r="DB165" i="11"/>
  <c r="CC165" i="11"/>
  <c r="CL165" i="11"/>
  <c r="CV165" i="11"/>
  <c r="DM165" i="11"/>
  <c r="CD165" i="11"/>
  <c r="CM165" i="11"/>
  <c r="DA165" i="11"/>
  <c r="DN165" i="11"/>
  <c r="CI122" i="11"/>
  <c r="CP122" i="11"/>
  <c r="CT122" i="11"/>
  <c r="CF122" i="11"/>
  <c r="CQ122" i="11"/>
  <c r="DK122" i="11"/>
  <c r="DS122" i="11"/>
  <c r="CM122" i="11"/>
  <c r="DB122" i="11"/>
  <c r="CD122" i="11"/>
  <c r="CN122" i="11"/>
  <c r="DC122" i="11"/>
  <c r="CG122" i="11"/>
  <c r="CO122" i="11"/>
  <c r="DD122" i="11"/>
  <c r="DN122" i="11"/>
  <c r="DX122" i="11"/>
  <c r="DM84" i="11"/>
  <c r="DA84" i="11"/>
  <c r="CT84" i="11"/>
  <c r="CG84" i="11"/>
  <c r="CN84" i="11"/>
  <c r="DF84" i="11"/>
  <c r="DN84" i="11"/>
  <c r="CD84" i="11"/>
  <c r="CK84" i="11"/>
  <c r="CS84" i="11"/>
  <c r="DK84" i="11"/>
  <c r="DX84" i="11"/>
  <c r="CE84" i="11"/>
  <c r="CL84" i="11"/>
  <c r="CV84" i="11"/>
  <c r="DL84" i="11"/>
  <c r="CM52" i="11"/>
  <c r="CQ52" i="11"/>
  <c r="CF52" i="11"/>
  <c r="DW52" i="11"/>
  <c r="CG52" i="11"/>
  <c r="CN52" i="11"/>
  <c r="DJ52" i="11"/>
  <c r="CD52" i="11"/>
  <c r="CK52" i="11"/>
  <c r="CS52" i="11"/>
  <c r="DK52" i="11"/>
  <c r="DX52" i="11"/>
  <c r="CE52" i="11"/>
  <c r="CL52" i="11"/>
  <c r="CV52" i="11"/>
  <c r="DL52" i="11"/>
  <c r="DA20" i="11"/>
  <c r="CT20" i="11"/>
  <c r="DM20" i="11"/>
  <c r="CW20" i="11"/>
  <c r="CI20" i="11"/>
  <c r="CR20" i="11"/>
  <c r="DN20" i="11"/>
  <c r="CH20" i="11"/>
  <c r="CO20" i="11"/>
  <c r="DB20" i="11"/>
  <c r="DP20" i="11"/>
  <c r="CC20" i="11"/>
  <c r="CP20" i="11"/>
  <c r="DC20" i="11"/>
  <c r="CV238" i="11"/>
  <c r="CL238" i="11"/>
  <c r="CS238" i="11"/>
  <c r="CM238" i="11"/>
  <c r="CG238" i="11"/>
  <c r="DL238" i="11"/>
  <c r="CD238" i="11"/>
  <c r="CO238" i="11"/>
  <c r="DA238" i="11"/>
  <c r="DW238" i="11"/>
  <c r="CK238" i="11"/>
  <c r="CW238" i="11"/>
  <c r="CC238" i="11"/>
  <c r="CI238" i="11"/>
  <c r="CR238" i="11"/>
  <c r="DJ238" i="11"/>
  <c r="DS238" i="11"/>
  <c r="DJ224" i="11"/>
  <c r="CG224" i="11"/>
  <c r="CW224" i="11"/>
  <c r="DK224" i="11"/>
  <c r="CP224" i="11"/>
  <c r="DC224" i="11"/>
  <c r="CL224" i="11"/>
  <c r="DN224" i="11"/>
  <c r="CD224" i="11"/>
  <c r="CM224" i="11"/>
  <c r="DP224" i="11"/>
  <c r="CE224" i="11"/>
  <c r="CI224" i="11"/>
  <c r="CR224" i="11"/>
  <c r="CK224" i="11"/>
  <c r="DB224" i="11"/>
  <c r="DS224" i="11"/>
  <c r="CN208" i="11"/>
  <c r="CS208" i="11"/>
  <c r="CM208" i="11"/>
  <c r="CE208" i="11"/>
  <c r="CQ208" i="11"/>
  <c r="CF208" i="11"/>
  <c r="CR208" i="11"/>
  <c r="DB208" i="11"/>
  <c r="CW208" i="11"/>
  <c r="CO208" i="11"/>
  <c r="DJ208" i="11"/>
  <c r="CD208" i="11"/>
  <c r="DC208" i="11"/>
  <c r="CP208" i="11"/>
  <c r="DK208" i="11"/>
  <c r="DL208" i="11"/>
  <c r="DS208" i="11"/>
  <c r="DW192" i="11"/>
  <c r="CP192" i="11"/>
  <c r="CE192" i="11"/>
  <c r="DB192" i="11"/>
  <c r="CI192" i="11"/>
  <c r="CS192" i="11"/>
  <c r="DA192" i="11"/>
  <c r="CN192" i="11"/>
  <c r="CD192" i="11"/>
  <c r="CW192" i="11"/>
  <c r="CO192" i="11"/>
  <c r="DJ192" i="11"/>
  <c r="DS192" i="11"/>
  <c r="CF192" i="11"/>
  <c r="CH192" i="11"/>
  <c r="CQ192" i="11"/>
  <c r="CQ176" i="11"/>
  <c r="CD176" i="11"/>
  <c r="DJ176" i="11"/>
  <c r="DL176" i="11"/>
  <c r="CM176" i="11"/>
  <c r="DN176" i="11"/>
  <c r="CT176" i="11"/>
  <c r="DB176" i="11"/>
  <c r="CP176" i="11"/>
  <c r="DM176" i="11"/>
  <c r="DW176" i="11"/>
  <c r="CC176" i="11"/>
  <c r="CN176" i="11"/>
  <c r="DA176" i="11"/>
  <c r="DP176" i="11"/>
  <c r="CN160" i="11"/>
  <c r="DP160" i="11"/>
  <c r="DA160" i="11"/>
  <c r="CT160" i="11"/>
  <c r="CI160" i="11"/>
  <c r="DK160" i="11"/>
  <c r="CG160" i="11"/>
  <c r="DB160" i="11"/>
  <c r="DW160" i="11"/>
  <c r="CH160" i="11"/>
  <c r="CM160" i="11"/>
  <c r="CV160" i="11"/>
  <c r="DN160" i="11"/>
  <c r="DC160" i="11"/>
  <c r="CO160" i="11"/>
  <c r="DF160" i="11"/>
  <c r="CK144" i="11"/>
  <c r="CM144" i="11"/>
  <c r="CG144" i="11"/>
  <c r="DW144" i="11"/>
  <c r="DA144" i="11"/>
  <c r="CT144" i="11"/>
  <c r="DX144" i="11"/>
  <c r="DC144" i="11"/>
  <c r="DK144" i="11"/>
  <c r="CF144" i="11"/>
  <c r="CI144" i="11"/>
  <c r="CR144" i="11"/>
  <c r="CD144" i="11"/>
  <c r="CW144" i="11"/>
  <c r="CP144" i="11"/>
  <c r="DJ144" i="11"/>
  <c r="DB128" i="11"/>
  <c r="DK128" i="11"/>
  <c r="CQ128" i="11"/>
  <c r="CG128" i="11"/>
  <c r="DW128" i="11"/>
  <c r="CM128" i="11"/>
  <c r="DP128" i="11"/>
  <c r="DC128" i="11"/>
  <c r="DX128" i="11"/>
  <c r="CH128" i="11"/>
  <c r="CL128" i="11"/>
  <c r="CV128" i="11"/>
  <c r="DN128" i="11"/>
  <c r="CF128" i="11"/>
  <c r="CI128" i="11"/>
  <c r="CR128" i="11"/>
  <c r="CN112" i="11"/>
  <c r="DP112" i="11"/>
  <c r="CR112" i="11"/>
  <c r="CI112" i="11"/>
  <c r="CF112" i="11"/>
  <c r="CS112" i="11"/>
  <c r="CO112" i="11"/>
  <c r="CG112" i="11"/>
  <c r="CL112" i="11"/>
  <c r="DC112" i="11"/>
  <c r="DX112" i="11"/>
  <c r="CD112" i="11"/>
  <c r="CW112" i="11"/>
  <c r="CQ112" i="11"/>
  <c r="DJ112" i="11"/>
  <c r="DM227" i="11"/>
  <c r="DN227" i="11"/>
  <c r="DJ227" i="11"/>
  <c r="CC227" i="11"/>
  <c r="DC227" i="11"/>
  <c r="CW227" i="11"/>
  <c r="CQ227" i="11"/>
  <c r="DP227" i="11"/>
  <c r="CM227" i="11"/>
  <c r="DB227" i="11"/>
  <c r="CE227" i="11"/>
  <c r="CN227" i="11"/>
  <c r="CV227" i="11"/>
  <c r="DL227" i="11"/>
  <c r="DW227" i="11"/>
  <c r="DX211" i="11"/>
  <c r="CM211" i="11"/>
  <c r="DB211" i="11"/>
  <c r="CL211" i="11"/>
  <c r="CC211" i="11"/>
  <c r="CF211" i="11"/>
  <c r="DJ211" i="11"/>
  <c r="CO211" i="11"/>
  <c r="DM211" i="11"/>
  <c r="CD211" i="11"/>
  <c r="CP211" i="11"/>
  <c r="DN211" i="11"/>
  <c r="CE211" i="11"/>
  <c r="CN211" i="11"/>
  <c r="CV211" i="11"/>
  <c r="CC195" i="11"/>
  <c r="CD195" i="11"/>
  <c r="CP195" i="11"/>
  <c r="DN195" i="11"/>
  <c r="CO195" i="11"/>
  <c r="CL195" i="11"/>
  <c r="DA195" i="11"/>
  <c r="DP195" i="11"/>
  <c r="CH195" i="11"/>
  <c r="DM195" i="11"/>
  <c r="CG195" i="11"/>
  <c r="CS195" i="11"/>
  <c r="DK195" i="11"/>
  <c r="CI195" i="11"/>
  <c r="CR195" i="11"/>
  <c r="DL195" i="11"/>
  <c r="CT210" i="11"/>
  <c r="CH210" i="11"/>
  <c r="CM210" i="11"/>
  <c r="CQ210" i="11"/>
  <c r="CF210" i="11"/>
  <c r="CN210" i="11"/>
  <c r="CW210" i="11"/>
  <c r="CC210" i="11"/>
  <c r="CK210" i="11"/>
  <c r="CV210" i="11"/>
  <c r="DN210" i="11"/>
  <c r="DA210" i="11"/>
  <c r="CP210" i="11"/>
  <c r="DB210" i="11"/>
  <c r="DP210" i="11"/>
  <c r="DC179" i="11"/>
  <c r="CW179" i="11"/>
  <c r="DK179" i="11"/>
  <c r="DX179" i="11"/>
  <c r="DP179" i="11"/>
  <c r="CI179" i="11"/>
  <c r="CR179" i="11"/>
  <c r="DL179" i="11"/>
  <c r="CK179" i="11"/>
  <c r="CS179" i="11"/>
  <c r="DM179" i="11"/>
  <c r="DW179" i="11"/>
  <c r="CG179" i="11"/>
  <c r="CP179" i="11"/>
  <c r="DB179" i="11"/>
  <c r="DN179" i="11"/>
  <c r="DX158" i="11"/>
  <c r="CF158" i="11"/>
  <c r="CK158" i="11"/>
  <c r="CG158" i="11"/>
  <c r="CR158" i="11"/>
  <c r="DL158" i="11"/>
  <c r="CV158" i="11"/>
  <c r="CS158" i="11"/>
  <c r="DM158" i="11"/>
  <c r="CI158" i="11"/>
  <c r="DN158" i="11"/>
  <c r="CD158" i="11"/>
  <c r="CL158" i="11"/>
  <c r="DA158" i="11"/>
  <c r="DK158" i="11"/>
  <c r="CH137" i="11"/>
  <c r="CK137" i="11"/>
  <c r="DM137" i="11"/>
  <c r="DP137" i="11"/>
  <c r="CS137" i="11"/>
  <c r="CE137" i="11"/>
  <c r="DN137" i="11"/>
  <c r="CG137" i="11"/>
  <c r="DA137" i="11"/>
  <c r="CC137" i="11"/>
  <c r="CM137" i="11"/>
  <c r="DL137" i="11"/>
  <c r="DB137" i="11"/>
  <c r="DW137" i="11"/>
  <c r="CI137" i="11"/>
  <c r="CR137" i="11"/>
  <c r="CW137" i="11"/>
  <c r="DS137" i="11"/>
  <c r="DC115" i="11"/>
  <c r="CM115" i="11"/>
  <c r="CD115" i="11"/>
  <c r="CE115" i="11"/>
  <c r="CN115" i="11"/>
  <c r="CV115" i="11"/>
  <c r="DX115" i="11"/>
  <c r="CK115" i="11"/>
  <c r="CS115" i="11"/>
  <c r="DJ115" i="11"/>
  <c r="DW115" i="11"/>
  <c r="CG115" i="11"/>
  <c r="CP115" i="11"/>
  <c r="DB115" i="11"/>
  <c r="DL115" i="11"/>
  <c r="CI95" i="11"/>
  <c r="CW95" i="11"/>
  <c r="CO95" i="11"/>
  <c r="CE95" i="11"/>
  <c r="CQ95" i="11"/>
  <c r="DP95" i="11"/>
  <c r="CF95" i="11"/>
  <c r="CR95" i="11"/>
  <c r="DK95" i="11"/>
  <c r="DW95" i="11"/>
  <c r="CN95" i="11"/>
  <c r="DC95" i="11"/>
  <c r="CG95" i="11"/>
  <c r="CP95" i="11"/>
  <c r="DB95" i="11"/>
  <c r="DN95" i="11"/>
  <c r="CR79" i="11"/>
  <c r="DA79" i="11"/>
  <c r="CF79" i="11"/>
  <c r="CH79" i="11"/>
  <c r="CS79" i="11"/>
  <c r="DL79" i="11"/>
  <c r="CI79" i="11"/>
  <c r="CW79" i="11"/>
  <c r="CK79" i="11"/>
  <c r="CV79" i="11"/>
  <c r="CG79" i="11"/>
  <c r="CP79" i="11"/>
  <c r="DB79" i="11"/>
  <c r="DN79" i="11"/>
  <c r="DW79" i="11"/>
  <c r="DM63" i="11"/>
  <c r="CP63" i="11"/>
  <c r="CV63" i="11"/>
  <c r="CL63" i="11"/>
  <c r="DA63" i="11"/>
  <c r="DP63" i="11"/>
  <c r="CG63" i="11"/>
  <c r="CS63" i="11"/>
  <c r="DK63" i="11"/>
  <c r="CC63" i="11"/>
  <c r="CO63" i="11"/>
  <c r="DL63" i="11"/>
  <c r="CD63" i="11"/>
  <c r="CM63" i="11"/>
  <c r="CW63" i="11"/>
  <c r="DJ63" i="11"/>
  <c r="CS47" i="11"/>
  <c r="CG47" i="11"/>
  <c r="CN47" i="11"/>
  <c r="CC47" i="11"/>
  <c r="CO47" i="11"/>
  <c r="DM47" i="11"/>
  <c r="CE47" i="11"/>
  <c r="CP47" i="11"/>
  <c r="DN47" i="11"/>
  <c r="CF47" i="11"/>
  <c r="CR47" i="11"/>
  <c r="DJ47" i="11"/>
  <c r="DW47" i="11"/>
  <c r="CH47" i="11"/>
  <c r="CQ47" i="11"/>
  <c r="DC47" i="11"/>
  <c r="DP47" i="11"/>
  <c r="CP31" i="11"/>
  <c r="CV31" i="11"/>
  <c r="CE31" i="11"/>
  <c r="CF31" i="11"/>
  <c r="CR31" i="11"/>
  <c r="CG31" i="11"/>
  <c r="CS31" i="11"/>
  <c r="DK31" i="11"/>
  <c r="CI31" i="11"/>
  <c r="CT31" i="11"/>
  <c r="DL31" i="11"/>
  <c r="CH31" i="11"/>
  <c r="CQ31" i="11"/>
  <c r="DB31" i="11"/>
  <c r="DN31" i="11"/>
  <c r="CF15" i="11"/>
  <c r="DA15" i="11"/>
  <c r="CH15" i="11"/>
  <c r="CS15" i="11"/>
  <c r="DK15" i="11"/>
  <c r="CI15" i="11"/>
  <c r="CW15" i="11"/>
  <c r="DL15" i="11"/>
  <c r="CK15" i="11"/>
  <c r="CV15" i="11"/>
  <c r="DN15" i="11"/>
  <c r="CC15" i="11"/>
  <c r="CL15" i="11"/>
  <c r="CT15" i="11"/>
  <c r="DM15" i="11"/>
  <c r="CG233" i="11"/>
  <c r="CS233" i="11"/>
  <c r="CP233" i="11"/>
  <c r="DP233" i="11"/>
  <c r="DJ233" i="11"/>
  <c r="CM233" i="11"/>
  <c r="CI233" i="11"/>
  <c r="CR233" i="11"/>
  <c r="CT233" i="11"/>
  <c r="CD233" i="11"/>
  <c r="CK233" i="11"/>
  <c r="DL233" i="11"/>
  <c r="CW233" i="11"/>
  <c r="DX233" i="11"/>
  <c r="CG201" i="11"/>
  <c r="DN201" i="11"/>
  <c r="DF201" i="11"/>
  <c r="DP201" i="11"/>
  <c r="CK201" i="11"/>
  <c r="DM201" i="11"/>
  <c r="CE201" i="11"/>
  <c r="DL201" i="11"/>
  <c r="CC201" i="11"/>
  <c r="CM201" i="11"/>
  <c r="CV201" i="11"/>
  <c r="DB201" i="11"/>
  <c r="DW201" i="11"/>
  <c r="CI201" i="11"/>
  <c r="CR201" i="11"/>
  <c r="CW201" i="11"/>
  <c r="DX201" i="11"/>
  <c r="CK173" i="11"/>
  <c r="CC173" i="11"/>
  <c r="CF173" i="11"/>
  <c r="DW173" i="11"/>
  <c r="CO173" i="11"/>
  <c r="DM173" i="11"/>
  <c r="CI173" i="11"/>
  <c r="DC173" i="11"/>
  <c r="CE173" i="11"/>
  <c r="CL173" i="11"/>
  <c r="CV173" i="11"/>
  <c r="DN173" i="11"/>
  <c r="CM173" i="11"/>
  <c r="DA173" i="11"/>
  <c r="DK173" i="11"/>
  <c r="CR151" i="11"/>
  <c r="DK151" i="11"/>
  <c r="CC151" i="11"/>
  <c r="CQ151" i="11"/>
  <c r="DB151" i="11"/>
  <c r="CN151" i="11"/>
  <c r="DC151" i="11"/>
  <c r="DW130" i="11"/>
  <c r="DB130" i="11"/>
  <c r="CH130" i="11"/>
  <c r="DN130" i="11"/>
  <c r="CD130" i="11"/>
  <c r="DJ130" i="11"/>
  <c r="CQ130" i="11"/>
  <c r="CN130" i="11"/>
  <c r="CI109" i="11"/>
  <c r="CC109" i="11"/>
  <c r="DL109" i="11"/>
  <c r="CO109" i="11"/>
  <c r="DM109" i="11"/>
  <c r="CM109" i="11"/>
  <c r="DK109" i="11"/>
  <c r="DP90" i="11"/>
  <c r="CV90" i="11"/>
  <c r="CM90" i="11"/>
  <c r="DB90" i="11"/>
  <c r="CI90" i="11"/>
  <c r="DM90" i="11"/>
  <c r="DS90" i="11"/>
  <c r="CO90" i="11"/>
  <c r="DC74" i="11"/>
  <c r="CD74" i="11"/>
  <c r="DL74" i="11"/>
  <c r="CH74" i="11"/>
  <c r="CR74" i="11"/>
  <c r="CO74" i="11"/>
  <c r="DN74" i="11"/>
  <c r="CR58" i="11"/>
  <c r="CT58" i="11"/>
  <c r="CN58" i="11"/>
  <c r="DC58" i="11"/>
  <c r="CK58" i="11"/>
  <c r="CD58" i="11"/>
  <c r="CV58" i="11"/>
  <c r="CR42" i="11"/>
  <c r="DX42" i="11"/>
  <c r="CH42" i="11"/>
  <c r="DP42" i="11"/>
  <c r="CL42" i="11"/>
  <c r="DK42" i="11"/>
  <c r="CQ42" i="11"/>
  <c r="DS42" i="11"/>
  <c r="CK26" i="11"/>
  <c r="CS26" i="11"/>
  <c r="CD26" i="11"/>
  <c r="CV26" i="11"/>
  <c r="DA26" i="11"/>
  <c r="DB26" i="11"/>
  <c r="CN26" i="11"/>
  <c r="DK26" i="11"/>
  <c r="DP10" i="11"/>
  <c r="CS10" i="11"/>
  <c r="CD10" i="11"/>
  <c r="CV10" i="11"/>
  <c r="DA10" i="11"/>
  <c r="DC10" i="11"/>
  <c r="CI10" i="11"/>
  <c r="DM10" i="11"/>
  <c r="CK197" i="11"/>
  <c r="CD197" i="11"/>
  <c r="DA197" i="11"/>
  <c r="CO197" i="11"/>
  <c r="CM197" i="11"/>
  <c r="DN197" i="11"/>
  <c r="CN197" i="11"/>
  <c r="DB197" i="11"/>
  <c r="DW197" i="11"/>
  <c r="CO149" i="11"/>
  <c r="DX149" i="11"/>
  <c r="CS149" i="11"/>
  <c r="CT149" i="11"/>
  <c r="CG149" i="11"/>
  <c r="DM149" i="11"/>
  <c r="CQ149" i="11"/>
  <c r="DP149" i="11"/>
  <c r="CQ106" i="11"/>
  <c r="DK106" i="11"/>
  <c r="CE106" i="11"/>
  <c r="CF106" i="11"/>
  <c r="CW106" i="11"/>
  <c r="CK106" i="11"/>
  <c r="DN106" i="11"/>
  <c r="CE72" i="11"/>
  <c r="CL72" i="11"/>
  <c r="CV72" i="11"/>
  <c r="CP72" i="11"/>
  <c r="DS72" i="11"/>
  <c r="CR72" i="11"/>
  <c r="CH72" i="11"/>
  <c r="DB72" i="11"/>
  <c r="DM40" i="11"/>
  <c r="CD40" i="11"/>
  <c r="CK40" i="11"/>
  <c r="CL40" i="11"/>
  <c r="DX40" i="11"/>
  <c r="CM40" i="11"/>
  <c r="DP40" i="11"/>
  <c r="DP8" i="11"/>
  <c r="CT8" i="11"/>
  <c r="CE8" i="11"/>
  <c r="DL8" i="11"/>
  <c r="CG8" i="11"/>
  <c r="DA8" i="11"/>
  <c r="CH8" i="11"/>
  <c r="DB8" i="11"/>
  <c r="DJ190" i="11"/>
  <c r="DA190" i="11"/>
  <c r="CL190" i="11"/>
  <c r="DP190" i="11"/>
  <c r="CQ190" i="11"/>
  <c r="CN190" i="11"/>
  <c r="CC145" i="11"/>
  <c r="DJ145" i="11"/>
  <c r="CH145" i="11"/>
  <c r="DN145" i="11"/>
  <c r="CE145" i="11"/>
  <c r="CT145" i="11"/>
  <c r="DW145" i="11"/>
  <c r="CO145" i="11"/>
  <c r="DX102" i="11"/>
  <c r="CF102" i="11"/>
  <c r="CL102" i="11"/>
  <c r="CF69" i="11"/>
  <c r="DW69" i="11"/>
  <c r="CT37" i="11"/>
  <c r="CS37" i="11"/>
  <c r="DA230" i="11"/>
  <c r="CF230" i="11"/>
  <c r="CS230" i="11"/>
  <c r="CT230" i="11"/>
  <c r="CI230" i="11"/>
  <c r="DX171" i="11"/>
  <c r="CN171" i="11"/>
  <c r="DA171" i="11"/>
  <c r="CC171" i="11"/>
  <c r="DS129" i="11"/>
  <c r="CE129" i="11"/>
  <c r="CR129" i="11"/>
  <c r="CO129" i="11"/>
  <c r="CR89" i="11"/>
  <c r="DK89" i="11"/>
  <c r="CH89" i="11"/>
  <c r="CO89" i="11"/>
  <c r="CE49" i="11"/>
  <c r="CI49" i="11"/>
  <c r="CC49" i="11"/>
  <c r="CD17" i="11"/>
  <c r="CL17" i="11"/>
  <c r="DB17" i="11"/>
  <c r="CL205" i="11"/>
  <c r="CV154" i="11"/>
  <c r="CK154" i="11"/>
  <c r="CW111" i="11"/>
  <c r="CQ111" i="11"/>
  <c r="CP111" i="11"/>
  <c r="CV76" i="11"/>
  <c r="CC44" i="11"/>
  <c r="H246" i="11"/>
  <c r="DD238" i="11"/>
  <c r="DQ217" i="11"/>
  <c r="DO69" i="11"/>
  <c r="DG75" i="11"/>
  <c r="DS111" i="11"/>
  <c r="AW246" i="11"/>
  <c r="DQ195" i="11"/>
  <c r="DQ110" i="11"/>
  <c r="DQ11" i="11"/>
  <c r="AQ246" i="11"/>
  <c r="DQ114" i="11"/>
  <c r="DQ181" i="11"/>
  <c r="DQ15" i="11"/>
  <c r="DQ95" i="11"/>
  <c r="DQ236" i="11"/>
  <c r="DQ88" i="11"/>
  <c r="DQ44" i="11"/>
  <c r="DQ62" i="11"/>
  <c r="DQ26" i="11"/>
  <c r="DQ149" i="11"/>
  <c r="CY41" i="11"/>
  <c r="CZ147" i="11"/>
  <c r="DI134" i="11"/>
  <c r="DO160" i="11"/>
  <c r="DE76" i="11"/>
  <c r="DE239" i="11"/>
  <c r="DH123" i="11"/>
  <c r="DT59" i="11"/>
  <c r="G20" i="14"/>
  <c r="D23" i="14"/>
  <c r="F20" i="7"/>
  <c r="G19" i="7"/>
  <c r="D23" i="7"/>
  <c r="F15" i="6"/>
  <c r="D20" i="6"/>
  <c r="F3" i="5"/>
  <c r="F5" i="5" s="1"/>
  <c r="D4" i="5"/>
  <c r="D5" i="5" s="1"/>
  <c r="F16" i="14"/>
  <c r="D22" i="14"/>
  <c r="D24" i="7"/>
  <c r="D22" i="7"/>
  <c r="D19" i="6"/>
  <c r="F14" i="6"/>
  <c r="L19" i="6"/>
  <c r="D18" i="6"/>
  <c r="F13" i="6"/>
  <c r="L20" i="6"/>
  <c r="L18" i="6"/>
  <c r="B4" i="5"/>
  <c r="B3" i="6"/>
  <c r="F7" i="6" s="1"/>
  <c r="O7" i="6" s="1"/>
  <c r="P7" i="6" s="1"/>
  <c r="G4" i="5"/>
  <c r="H4" i="5"/>
  <c r="H5" i="5" s="1"/>
  <c r="DF240" i="11"/>
  <c r="DS220" i="11"/>
  <c r="DS188" i="11"/>
  <c r="DS140" i="11"/>
  <c r="DS191" i="11"/>
  <c r="DS234" i="11"/>
  <c r="DS110" i="11"/>
  <c r="DS91" i="11"/>
  <c r="DS27" i="11"/>
  <c r="DS225" i="11"/>
  <c r="DS193" i="11"/>
  <c r="DS167" i="11"/>
  <c r="DS70" i="11"/>
  <c r="DS6" i="11"/>
  <c r="DS96" i="11"/>
  <c r="DS177" i="11"/>
  <c r="DS134" i="11"/>
  <c r="DS61" i="11"/>
  <c r="DS214" i="11"/>
  <c r="DS41" i="11"/>
  <c r="DS68" i="11"/>
  <c r="DS184" i="11"/>
  <c r="DS104" i="11"/>
  <c r="DS203" i="11"/>
  <c r="DS169" i="11"/>
  <c r="DS147" i="11"/>
  <c r="DS105" i="11"/>
  <c r="DS87" i="11"/>
  <c r="DS71" i="11"/>
  <c r="DS55" i="11"/>
  <c r="DS39" i="11"/>
  <c r="DS7" i="11"/>
  <c r="DS162" i="11"/>
  <c r="DS119" i="11"/>
  <c r="DS98" i="11"/>
  <c r="DS66" i="11"/>
  <c r="DS50" i="11"/>
  <c r="DS18" i="11"/>
  <c r="DS166" i="11"/>
  <c r="DS21" i="11"/>
  <c r="DS33" i="11"/>
  <c r="DS237" i="11"/>
  <c r="DS92" i="11"/>
  <c r="DS5" i="11"/>
  <c r="DS180" i="11"/>
  <c r="DS231" i="11"/>
  <c r="DS199" i="11"/>
  <c r="DS183" i="11"/>
  <c r="DS163" i="11"/>
  <c r="DS83" i="11"/>
  <c r="DS67" i="11"/>
  <c r="DS209" i="11"/>
  <c r="DS114" i="11"/>
  <c r="DS94" i="11"/>
  <c r="DS30" i="11"/>
  <c r="DS14" i="11"/>
  <c r="DS77" i="11"/>
  <c r="DS45" i="11"/>
  <c r="DS221" i="11"/>
  <c r="DS84" i="11"/>
  <c r="DS20" i="11"/>
  <c r="DS144" i="11"/>
  <c r="DS128" i="11"/>
  <c r="DS112" i="11"/>
  <c r="DS227" i="11"/>
  <c r="DS211" i="11"/>
  <c r="DS195" i="11"/>
  <c r="DS47" i="11"/>
  <c r="DS151" i="11"/>
  <c r="DS74" i="11"/>
  <c r="DS197" i="11"/>
  <c r="DS106" i="11"/>
  <c r="DS190" i="11"/>
  <c r="DS205" i="11"/>
  <c r="DS154" i="11"/>
  <c r="DS76" i="11"/>
  <c r="DS12" i="11"/>
  <c r="DS156" i="11"/>
  <c r="DS124" i="11"/>
  <c r="DS202" i="11"/>
  <c r="DS174" i="11"/>
  <c r="DS153" i="11"/>
  <c r="DS131" i="11"/>
  <c r="DS75" i="11"/>
  <c r="DS103" i="11"/>
  <c r="DS181" i="11"/>
  <c r="DS138" i="11"/>
  <c r="DS64" i="11"/>
  <c r="DS29" i="11"/>
  <c r="DS118" i="11"/>
  <c r="DS36" i="11"/>
  <c r="DS65" i="11"/>
  <c r="DS232" i="11"/>
  <c r="DS216" i="11"/>
  <c r="DS152" i="11"/>
  <c r="DS120" i="11"/>
  <c r="DS219" i="11"/>
  <c r="DS217" i="11"/>
  <c r="DS141" i="11"/>
  <c r="DS82" i="11"/>
  <c r="DS34" i="11"/>
  <c r="DS229" i="11"/>
  <c r="DS56" i="11"/>
  <c r="DS53" i="11"/>
  <c r="DS198" i="11"/>
  <c r="DS60" i="11"/>
  <c r="DS228" i="11"/>
  <c r="DS164" i="11"/>
  <c r="DS132" i="11"/>
  <c r="DS116" i="11"/>
  <c r="DS100" i="11"/>
  <c r="DS142" i="11"/>
  <c r="DS121" i="11"/>
  <c r="DS213" i="11"/>
  <c r="DS159" i="11"/>
  <c r="DS117" i="11"/>
  <c r="DS16" i="11"/>
  <c r="DS113" i="11"/>
  <c r="DS182" i="11"/>
  <c r="DS97" i="11"/>
  <c r="DS165" i="11"/>
  <c r="DS158" i="11"/>
  <c r="DS115" i="11"/>
  <c r="DS63" i="11"/>
  <c r="DS15" i="11"/>
  <c r="DS233" i="11"/>
  <c r="DS173" i="11"/>
  <c r="DS130" i="11"/>
  <c r="DS109" i="11"/>
  <c r="DS149" i="11"/>
  <c r="DS145" i="11"/>
  <c r="DS230" i="11"/>
  <c r="DS49" i="11"/>
  <c r="DS17" i="11"/>
  <c r="DS44" i="11"/>
  <c r="AS246" i="11"/>
  <c r="DS4" i="11"/>
  <c r="DS236" i="11"/>
  <c r="DS172" i="11"/>
  <c r="DS239" i="11"/>
  <c r="DS43" i="11"/>
  <c r="DS54" i="11"/>
  <c r="DS38" i="11"/>
  <c r="DS32" i="11"/>
  <c r="DS81" i="11"/>
  <c r="DS189" i="11"/>
  <c r="DS143" i="11"/>
  <c r="DS235" i="11"/>
  <c r="DS126" i="11"/>
  <c r="DS185" i="11"/>
  <c r="DS88" i="11"/>
  <c r="DS24" i="11"/>
  <c r="DS85" i="11"/>
  <c r="DS175" i="11"/>
  <c r="DS28" i="11"/>
  <c r="DS196" i="11"/>
  <c r="DS186" i="11"/>
  <c r="DS51" i="11"/>
  <c r="DS19" i="11"/>
  <c r="DS3" i="11"/>
  <c r="DS178" i="11"/>
  <c r="DS135" i="11"/>
  <c r="DS62" i="11"/>
  <c r="DS48" i="11"/>
  <c r="DS139" i="11"/>
  <c r="DS57" i="11"/>
  <c r="DS25" i="11"/>
  <c r="DS176" i="11"/>
  <c r="DS201" i="11"/>
  <c r="DS58" i="11"/>
  <c r="DS26" i="11"/>
  <c r="DS40" i="11"/>
  <c r="DS8" i="11"/>
  <c r="DS102" i="11"/>
  <c r="DS69" i="11"/>
  <c r="DS171" i="11"/>
  <c r="DS89" i="11"/>
  <c r="DO49" i="11"/>
  <c r="DO203" i="11"/>
  <c r="DO216" i="11"/>
  <c r="DO55" i="11"/>
  <c r="DO44" i="11"/>
  <c r="DO175" i="11"/>
  <c r="DO151" i="11"/>
  <c r="DO57" i="11"/>
  <c r="DO5" i="11"/>
  <c r="DO107" i="11"/>
  <c r="DO60" i="11"/>
  <c r="DO86" i="11"/>
  <c r="DO87" i="11"/>
  <c r="DO16" i="11"/>
  <c r="DO89" i="11"/>
  <c r="DO114" i="11"/>
  <c r="DO106" i="11"/>
  <c r="DO209" i="11"/>
  <c r="DO147" i="11"/>
  <c r="DO73" i="11"/>
  <c r="DO94" i="11"/>
  <c r="DO122" i="11"/>
  <c r="DO110" i="11"/>
  <c r="DO148" i="11"/>
  <c r="DO124" i="11"/>
  <c r="DO117" i="11"/>
  <c r="DO168" i="11"/>
  <c r="DO217" i="11"/>
  <c r="DO10" i="11"/>
  <c r="DO20" i="11"/>
  <c r="DO129" i="11"/>
  <c r="DO152" i="11"/>
  <c r="DO8" i="11"/>
  <c r="DO141" i="11"/>
  <c r="DO166" i="11"/>
  <c r="DO3" i="11"/>
  <c r="DO27" i="11"/>
  <c r="DO167" i="11"/>
  <c r="DO64" i="11"/>
  <c r="DO18" i="11"/>
  <c r="DO120" i="11"/>
  <c r="DO171" i="11"/>
  <c r="DO205" i="11"/>
  <c r="DO220" i="11"/>
  <c r="DO103" i="11"/>
  <c r="DO234" i="11"/>
  <c r="DO24" i="11"/>
  <c r="DO36" i="11"/>
  <c r="DO169" i="11"/>
  <c r="DO108" i="11"/>
  <c r="DO4" i="11"/>
  <c r="DO226" i="11"/>
  <c r="DO13" i="11"/>
  <c r="DO213" i="11"/>
  <c r="DO59" i="11"/>
  <c r="DO63" i="11"/>
  <c r="DO30" i="11"/>
  <c r="DO223" i="11"/>
  <c r="DO137" i="11"/>
  <c r="DO65" i="11"/>
  <c r="AO246" i="11"/>
  <c r="DO42" i="11"/>
  <c r="DO186" i="11"/>
  <c r="DO207" i="11"/>
  <c r="DO174" i="11"/>
  <c r="DO185" i="11"/>
  <c r="DO17" i="11"/>
  <c r="DO180" i="11"/>
  <c r="DO181" i="11"/>
  <c r="DO221" i="11"/>
  <c r="DO112" i="11"/>
  <c r="DO70" i="11"/>
  <c r="DO195" i="11"/>
  <c r="DO99" i="11"/>
  <c r="DO193" i="11"/>
  <c r="DO62" i="11"/>
  <c r="DO201" i="11"/>
  <c r="DO133" i="11"/>
  <c r="DO104" i="11"/>
  <c r="DO66" i="11"/>
  <c r="DO88" i="11"/>
  <c r="DO115" i="11"/>
  <c r="DO93" i="11"/>
  <c r="DO80" i="11"/>
  <c r="DO187" i="11"/>
  <c r="DO118" i="11"/>
  <c r="DO72" i="11"/>
  <c r="DO26" i="11"/>
  <c r="DO196" i="11"/>
  <c r="DO143" i="11"/>
  <c r="DO146" i="11"/>
  <c r="DO52" i="11"/>
  <c r="DO68" i="11"/>
  <c r="DO37" i="11"/>
  <c r="DO21" i="11"/>
  <c r="DO179" i="11"/>
  <c r="DO53" i="11"/>
  <c r="DO157" i="11"/>
  <c r="DO25" i="11"/>
  <c r="DO162" i="11"/>
  <c r="DO237" i="11"/>
  <c r="DO78" i="11"/>
  <c r="DO92" i="11"/>
  <c r="DO85" i="11"/>
  <c r="DO90" i="11"/>
  <c r="DO40" i="11"/>
  <c r="DO170" i="11"/>
  <c r="DO12" i="11"/>
  <c r="DO119" i="11"/>
  <c r="DO47" i="11"/>
  <c r="DO74" i="11"/>
  <c r="DO105" i="11"/>
  <c r="DO19" i="11"/>
  <c r="DO132" i="11"/>
  <c r="DO51" i="11"/>
  <c r="DO102" i="11"/>
  <c r="DO161" i="11"/>
  <c r="DG212" i="11"/>
  <c r="DG133" i="11"/>
  <c r="DG232" i="11"/>
  <c r="DG186" i="11"/>
  <c r="DG188" i="11"/>
  <c r="DG31" i="11"/>
  <c r="DG15" i="11"/>
  <c r="DG107" i="11"/>
  <c r="DG172" i="11"/>
  <c r="DG159" i="11"/>
  <c r="DG214" i="11"/>
  <c r="DG55" i="11"/>
  <c r="DG231" i="11"/>
  <c r="DG174" i="11"/>
  <c r="DG26" i="11"/>
  <c r="DG65" i="11"/>
  <c r="DG82" i="11"/>
  <c r="DG29" i="11"/>
  <c r="DG123" i="11"/>
  <c r="DG225" i="11"/>
  <c r="DG23" i="11"/>
  <c r="DG156" i="11"/>
  <c r="DG96" i="11"/>
  <c r="DG80" i="11"/>
  <c r="DG140" i="11"/>
  <c r="DG154" i="11"/>
  <c r="DG68" i="11"/>
  <c r="DG59" i="11"/>
  <c r="DG177" i="11"/>
  <c r="DG181" i="11"/>
  <c r="DG113" i="11"/>
  <c r="DG134" i="11"/>
  <c r="DG72" i="11"/>
  <c r="DG101" i="11"/>
  <c r="DG28" i="11"/>
  <c r="DG42" i="11"/>
  <c r="DG142" i="11"/>
  <c r="DG166" i="11"/>
  <c r="DG84" i="11"/>
  <c r="DG129" i="11"/>
  <c r="DG114" i="11"/>
  <c r="DG32" i="11"/>
  <c r="DG47" i="11"/>
  <c r="DG169" i="11"/>
  <c r="DG228" i="11"/>
  <c r="DG22" i="11"/>
  <c r="DG66" i="11"/>
  <c r="DG94" i="11"/>
  <c r="DG187" i="11"/>
  <c r="DG7" i="11"/>
  <c r="DG92" i="11"/>
  <c r="DG54" i="11"/>
  <c r="DG20" i="11"/>
  <c r="DG222" i="11"/>
  <c r="DG128" i="11"/>
  <c r="DG170" i="11"/>
  <c r="DG224" i="11"/>
  <c r="DG171" i="11"/>
  <c r="DG236" i="11"/>
  <c r="DG149" i="11"/>
  <c r="DG216" i="11"/>
  <c r="DG95" i="11"/>
  <c r="DG11" i="11"/>
  <c r="DG125" i="11"/>
  <c r="DG12" i="11"/>
  <c r="DG124" i="11"/>
  <c r="DG83" i="11"/>
  <c r="DG198" i="11"/>
  <c r="DG10" i="11"/>
  <c r="DG148" i="11"/>
  <c r="DG49" i="11"/>
  <c r="DG200" i="11"/>
  <c r="DG51" i="11"/>
  <c r="DG111" i="11"/>
  <c r="DG190" i="11"/>
  <c r="DG76" i="11"/>
  <c r="DG193" i="11"/>
  <c r="DG117" i="11"/>
  <c r="DG139" i="11"/>
  <c r="DG160" i="11"/>
  <c r="DG230" i="11"/>
  <c r="DG233" i="11"/>
  <c r="DG183" i="11"/>
  <c r="DG30" i="11"/>
  <c r="DG185" i="11"/>
  <c r="DG56" i="11"/>
  <c r="DG33" i="11"/>
  <c r="DG226" i="11"/>
  <c r="AG246" i="11"/>
  <c r="DG16" i="11"/>
  <c r="DG141" i="11"/>
  <c r="DG206" i="11"/>
  <c r="DG238" i="11"/>
  <c r="DG215" i="11"/>
  <c r="DG27" i="11"/>
  <c r="DG137" i="11"/>
  <c r="DG138" i="11"/>
  <c r="DG132" i="11"/>
  <c r="DG58" i="11"/>
  <c r="DG145" i="11"/>
  <c r="DG210" i="11"/>
  <c r="DG88" i="11"/>
  <c r="DG109" i="11"/>
  <c r="DG176" i="11"/>
  <c r="DG196" i="11"/>
  <c r="DG37" i="11"/>
  <c r="DG57" i="11"/>
  <c r="DG163" i="11"/>
  <c r="DG40" i="11"/>
  <c r="DG213" i="11"/>
  <c r="DG199" i="11"/>
  <c r="DG146" i="11"/>
  <c r="DG69" i="11"/>
  <c r="DG99" i="11"/>
  <c r="DG36" i="11"/>
  <c r="DG192" i="11"/>
  <c r="DG9" i="11"/>
  <c r="DG39" i="11"/>
  <c r="DG168" i="11"/>
  <c r="DG71" i="11"/>
  <c r="DG86" i="11"/>
  <c r="DG78" i="11"/>
  <c r="DG46" i="11"/>
  <c r="DG211" i="11"/>
  <c r="DG178" i="11"/>
  <c r="DG18" i="11"/>
  <c r="DG218" i="11"/>
  <c r="DG221" i="11"/>
  <c r="DG105" i="11"/>
  <c r="DG93" i="11"/>
  <c r="DG34" i="11"/>
  <c r="DG235" i="11"/>
  <c r="DG87" i="11"/>
  <c r="DG13" i="11"/>
  <c r="DG136" i="11"/>
  <c r="DG157" i="11"/>
  <c r="DG104" i="11"/>
  <c r="DG182" i="11"/>
  <c r="DG5" i="11"/>
  <c r="DG103" i="11"/>
  <c r="DG64" i="11"/>
  <c r="DG207" i="11"/>
  <c r="DG147" i="11"/>
  <c r="DG219" i="11"/>
  <c r="DG97" i="11"/>
  <c r="DG164" i="11"/>
  <c r="DG161" i="11"/>
  <c r="DG44" i="11"/>
  <c r="DG151" i="11"/>
  <c r="DG6" i="11"/>
  <c r="DG60" i="11"/>
  <c r="DG144" i="11"/>
  <c r="DG208" i="11"/>
  <c r="DG162" i="11"/>
  <c r="DG143" i="11"/>
  <c r="DG62" i="11"/>
  <c r="DG153" i="11"/>
  <c r="DG191" i="11"/>
  <c r="DG126" i="11"/>
  <c r="DG202" i="11"/>
  <c r="DG197" i="11"/>
  <c r="DG204" i="11"/>
  <c r="DG165" i="11"/>
  <c r="DG155" i="11"/>
  <c r="DG19" i="11"/>
  <c r="DG135" i="11"/>
  <c r="DG43" i="11"/>
  <c r="DG175" i="11"/>
  <c r="DG70" i="11"/>
  <c r="DG201" i="11"/>
  <c r="DG179" i="11"/>
  <c r="DG167" i="11"/>
  <c r="DG115" i="11"/>
  <c r="DG110" i="11"/>
  <c r="DG17" i="11"/>
  <c r="DG14" i="11"/>
  <c r="DG41" i="11"/>
  <c r="DG116" i="11"/>
  <c r="DG120" i="11"/>
  <c r="DG220" i="11"/>
  <c r="DG73" i="11"/>
  <c r="DG38" i="11"/>
  <c r="DG81" i="11"/>
  <c r="DG24" i="11"/>
  <c r="DG189" i="11"/>
  <c r="DG91" i="11"/>
  <c r="DG8" i="11"/>
  <c r="DG85" i="11"/>
  <c r="DG127" i="11"/>
  <c r="DG119" i="11"/>
  <c r="DG229" i="11"/>
  <c r="DG74" i="11"/>
  <c r="DG63" i="11"/>
  <c r="DG118" i="11"/>
  <c r="DG4" i="11"/>
  <c r="DG239" i="11"/>
  <c r="DG35" i="11"/>
  <c r="DG53" i="11"/>
  <c r="DG45" i="11"/>
  <c r="DG184" i="11"/>
  <c r="DG98" i="11"/>
  <c r="DG227" i="11"/>
  <c r="DG67" i="11"/>
  <c r="DG217" i="11"/>
  <c r="DG112" i="11"/>
  <c r="DG242" i="11"/>
  <c r="DG203" i="11"/>
  <c r="DG121" i="11"/>
  <c r="DG52" i="11"/>
  <c r="DG79" i="11"/>
  <c r="DG234" i="11"/>
  <c r="DG50" i="11"/>
  <c r="DG152" i="11"/>
  <c r="DG100" i="11"/>
  <c r="DG223" i="11"/>
  <c r="DG89" i="11"/>
  <c r="DG131" i="11"/>
  <c r="DG195" i="11"/>
  <c r="DG205" i="11"/>
  <c r="DG194" i="11"/>
  <c r="DG90" i="11"/>
  <c r="DG106" i="11"/>
  <c r="DF4" i="11"/>
  <c r="DF12" i="11"/>
  <c r="DF111" i="11"/>
  <c r="DF129" i="11"/>
  <c r="DF69" i="11"/>
  <c r="DF145" i="11"/>
  <c r="DF8" i="11"/>
  <c r="DF40" i="11"/>
  <c r="DF149" i="11"/>
  <c r="DF197" i="11"/>
  <c r="DF74" i="11"/>
  <c r="DF233" i="11"/>
  <c r="DF47" i="11"/>
  <c r="DF63" i="11"/>
  <c r="DF95" i="11"/>
  <c r="DF158" i="11"/>
  <c r="DF210" i="11"/>
  <c r="DF112" i="11"/>
  <c r="DF144" i="11"/>
  <c r="DF176" i="11"/>
  <c r="DF122" i="11"/>
  <c r="DF77" i="11"/>
  <c r="DF48" i="11"/>
  <c r="DF80" i="11"/>
  <c r="DF30" i="11"/>
  <c r="DF62" i="11"/>
  <c r="DF78" i="11"/>
  <c r="DF94" i="11"/>
  <c r="DF178" i="11"/>
  <c r="DF35" i="11"/>
  <c r="DF51" i="11"/>
  <c r="DF99" i="11"/>
  <c r="DF186" i="11"/>
  <c r="DF100" i="11"/>
  <c r="DF164" i="11"/>
  <c r="DF5" i="11"/>
  <c r="DF33" i="11"/>
  <c r="DF73" i="11"/>
  <c r="DF107" i="11"/>
  <c r="DF53" i="11"/>
  <c r="DF85" i="11"/>
  <c r="DF166" i="11"/>
  <c r="DF88" i="11"/>
  <c r="DF127" i="11"/>
  <c r="DF50" i="11"/>
  <c r="DF98" i="11"/>
  <c r="DF141" i="11"/>
  <c r="DF162" i="11"/>
  <c r="DF87" i="11"/>
  <c r="DF105" i="11"/>
  <c r="DF147" i="11"/>
  <c r="DF169" i="11"/>
  <c r="DF194" i="11"/>
  <c r="DF187" i="11"/>
  <c r="DF235" i="11"/>
  <c r="DF104" i="11"/>
  <c r="DF120" i="11"/>
  <c r="DF168" i="11"/>
  <c r="DF200" i="11"/>
  <c r="DF216" i="11"/>
  <c r="DF36" i="11"/>
  <c r="DF143" i="11"/>
  <c r="DF93" i="11"/>
  <c r="DF177" i="11"/>
  <c r="DF32" i="11"/>
  <c r="DF103" i="11"/>
  <c r="DF167" i="11"/>
  <c r="DF225" i="11"/>
  <c r="DF27" i="11"/>
  <c r="DF75" i="11"/>
  <c r="DF202" i="11"/>
  <c r="DF207" i="11"/>
  <c r="DF108" i="11"/>
  <c r="DF124" i="11"/>
  <c r="DF172" i="11"/>
  <c r="DF188" i="11"/>
  <c r="DF204" i="11"/>
  <c r="DF236" i="11"/>
  <c r="AF246" i="11"/>
  <c r="DF44" i="11"/>
  <c r="DF205" i="11"/>
  <c r="DF17" i="11"/>
  <c r="DF89" i="11"/>
  <c r="DF230" i="11"/>
  <c r="DF72" i="11"/>
  <c r="DF10" i="11"/>
  <c r="DF90" i="11"/>
  <c r="DF173" i="11"/>
  <c r="DF115" i="11"/>
  <c r="DF195" i="11"/>
  <c r="DF128" i="11"/>
  <c r="DF192" i="11"/>
  <c r="DF224" i="11"/>
  <c r="DF20" i="11"/>
  <c r="DF57" i="11"/>
  <c r="DF182" i="11"/>
  <c r="DF13" i="11"/>
  <c r="DF117" i="11"/>
  <c r="DF114" i="11"/>
  <c r="DF121" i="11"/>
  <c r="DF218" i="11"/>
  <c r="DF183" i="11"/>
  <c r="DF215" i="11"/>
  <c r="DF116" i="11"/>
  <c r="DF228" i="11"/>
  <c r="DF28" i="11"/>
  <c r="DF237" i="11"/>
  <c r="DF222" i="11"/>
  <c r="DF229" i="11"/>
  <c r="DF18" i="11"/>
  <c r="DF34" i="11"/>
  <c r="DF66" i="11"/>
  <c r="DF217" i="11"/>
  <c r="DF55" i="11"/>
  <c r="DF71" i="11"/>
  <c r="DF226" i="11"/>
  <c r="DF203" i="11"/>
  <c r="DF184" i="11"/>
  <c r="DF65" i="11"/>
  <c r="DF68" i="11"/>
  <c r="DF64" i="11"/>
  <c r="DF22" i="11"/>
  <c r="DF70" i="11"/>
  <c r="DF91" i="11"/>
  <c r="DF131" i="11"/>
  <c r="DF234" i="11"/>
  <c r="DF191" i="11"/>
  <c r="DF156" i="11"/>
  <c r="DF154" i="11"/>
  <c r="DF49" i="11"/>
  <c r="DF102" i="11"/>
  <c r="DF190" i="11"/>
  <c r="DF26" i="11"/>
  <c r="DF130" i="11"/>
  <c r="DF151" i="11"/>
  <c r="DF79" i="11"/>
  <c r="DF137" i="11"/>
  <c r="DF179" i="11"/>
  <c r="DF211" i="11"/>
  <c r="DF208" i="11"/>
  <c r="DF238" i="11"/>
  <c r="DF52" i="11"/>
  <c r="DF221" i="11"/>
  <c r="DF25" i="11"/>
  <c r="DF113" i="11"/>
  <c r="DF155" i="11"/>
  <c r="DF206" i="11"/>
  <c r="DF16" i="11"/>
  <c r="DF159" i="11"/>
  <c r="DF157" i="11"/>
  <c r="DF3" i="11"/>
  <c r="DF19" i="11"/>
  <c r="DF67" i="11"/>
  <c r="DF142" i="11"/>
  <c r="DF163" i="11"/>
  <c r="DF132" i="11"/>
  <c r="DF148" i="11"/>
  <c r="DF60" i="11"/>
  <c r="DF133" i="11"/>
  <c r="DF21" i="11"/>
  <c r="DF123" i="11"/>
  <c r="DF24" i="11"/>
  <c r="DF170" i="11"/>
  <c r="DF185" i="11"/>
  <c r="DF7" i="11"/>
  <c r="DF39" i="11"/>
  <c r="DF126" i="11"/>
  <c r="DF136" i="11"/>
  <c r="DF189" i="11"/>
  <c r="DF9" i="11"/>
  <c r="DF81" i="11"/>
  <c r="DF118" i="11"/>
  <c r="DF161" i="11"/>
  <c r="DF214" i="11"/>
  <c r="DF29" i="11"/>
  <c r="DF134" i="11"/>
  <c r="DF181" i="11"/>
  <c r="DF6" i="11"/>
  <c r="DF38" i="11"/>
  <c r="DF54" i="11"/>
  <c r="DF193" i="11"/>
  <c r="DF43" i="11"/>
  <c r="DF110" i="11"/>
  <c r="DD4" i="11"/>
  <c r="DD76" i="11"/>
  <c r="AD246" i="11"/>
  <c r="DD91" i="11"/>
  <c r="DD59" i="11"/>
  <c r="DD6" i="11"/>
  <c r="DD181" i="11"/>
  <c r="DD138" i="11"/>
  <c r="DD81" i="11"/>
  <c r="DD216" i="11"/>
  <c r="DD219" i="11"/>
  <c r="DD187" i="11"/>
  <c r="DD162" i="11"/>
  <c r="DD50" i="11"/>
  <c r="DD229" i="11"/>
  <c r="DD127" i="11"/>
  <c r="DD88" i="11"/>
  <c r="DD117" i="11"/>
  <c r="DD208" i="11"/>
  <c r="DD79" i="11"/>
  <c r="DD230" i="11"/>
  <c r="DD124" i="11"/>
  <c r="DD108" i="11"/>
  <c r="DD174" i="11"/>
  <c r="DD110" i="11"/>
  <c r="DD75" i="11"/>
  <c r="DD118" i="11"/>
  <c r="DD120" i="11"/>
  <c r="DD126" i="11"/>
  <c r="DD23" i="11"/>
  <c r="DD82" i="11"/>
  <c r="DD66" i="11"/>
  <c r="DD186" i="11"/>
  <c r="DD213" i="11"/>
  <c r="DD206" i="11"/>
  <c r="DD205" i="11"/>
  <c r="DD49" i="11"/>
  <c r="DD69" i="11"/>
  <c r="DD190" i="11"/>
  <c r="DD8" i="11"/>
  <c r="DD72" i="11"/>
  <c r="DD197" i="11"/>
  <c r="DD109" i="11"/>
  <c r="DD158" i="11"/>
  <c r="DD195" i="11"/>
  <c r="DD112" i="11"/>
  <c r="DD144" i="11"/>
  <c r="DD176" i="11"/>
  <c r="DD224" i="11"/>
  <c r="DD139" i="11"/>
  <c r="DD182" i="11"/>
  <c r="DD155" i="11"/>
  <c r="DD16" i="11"/>
  <c r="DD80" i="11"/>
  <c r="DD159" i="11"/>
  <c r="DD14" i="11"/>
  <c r="DD62" i="11"/>
  <c r="DD178" i="11"/>
  <c r="DD67" i="11"/>
  <c r="DD83" i="11"/>
  <c r="DD99" i="11"/>
  <c r="DD163" i="11"/>
  <c r="DD183" i="11"/>
  <c r="DD148" i="11"/>
  <c r="DD212" i="11"/>
  <c r="DD28" i="11"/>
  <c r="DD154" i="11"/>
  <c r="DD17" i="11"/>
  <c r="DD89" i="11"/>
  <c r="DD129" i="11"/>
  <c r="DD37" i="11"/>
  <c r="DD106" i="11"/>
  <c r="DD149" i="11"/>
  <c r="DD42" i="11"/>
  <c r="DD90" i="11"/>
  <c r="DD130" i="11"/>
  <c r="DD233" i="11"/>
  <c r="DD63" i="11"/>
  <c r="DD137" i="11"/>
  <c r="DD210" i="11"/>
  <c r="DD240" i="11"/>
  <c r="DD227" i="11"/>
  <c r="DD128" i="11"/>
  <c r="DD192" i="11"/>
  <c r="DD221" i="11"/>
  <c r="DD25" i="11"/>
  <c r="DD97" i="11"/>
  <c r="DD13" i="11"/>
  <c r="DD45" i="11"/>
  <c r="DD30" i="11"/>
  <c r="DD46" i="11"/>
  <c r="DD78" i="11"/>
  <c r="DD94" i="11"/>
  <c r="DD135" i="11"/>
  <c r="DD157" i="11"/>
  <c r="DD209" i="11"/>
  <c r="DD3" i="11"/>
  <c r="DD19" i="11"/>
  <c r="DD35" i="11"/>
  <c r="DD218" i="11"/>
  <c r="DD215" i="11"/>
  <c r="DD231" i="11"/>
  <c r="DD133" i="11"/>
  <c r="DD175" i="11"/>
  <c r="DD237" i="11"/>
  <c r="DD85" i="11"/>
  <c r="DD98" i="11"/>
  <c r="DD119" i="11"/>
  <c r="DD7" i="11"/>
  <c r="DD71" i="11"/>
  <c r="DD105" i="11"/>
  <c r="DD226" i="11"/>
  <c r="DD235" i="11"/>
  <c r="DD41" i="11"/>
  <c r="DD161" i="11"/>
  <c r="DD214" i="11"/>
  <c r="DD29" i="11"/>
  <c r="DD93" i="11"/>
  <c r="DD134" i="11"/>
  <c r="DD64" i="11"/>
  <c r="DD54" i="11"/>
  <c r="DD70" i="11"/>
  <c r="DD86" i="11"/>
  <c r="DD167" i="11"/>
  <c r="DD193" i="11"/>
  <c r="DD27" i="11"/>
  <c r="DD202" i="11"/>
  <c r="DD234" i="11"/>
  <c r="DD191" i="11"/>
  <c r="DD207" i="11"/>
  <c r="DD44" i="11"/>
  <c r="DD111" i="11"/>
  <c r="DD171" i="11"/>
  <c r="DD145" i="11"/>
  <c r="DD40" i="11"/>
  <c r="DD173" i="11"/>
  <c r="DD201" i="11"/>
  <c r="DD15" i="11"/>
  <c r="DD47" i="11"/>
  <c r="DD95" i="11"/>
  <c r="DD115" i="11"/>
  <c r="DD179" i="11"/>
  <c r="DD211" i="11"/>
  <c r="DD160" i="11"/>
  <c r="DD20" i="11"/>
  <c r="DD84" i="11"/>
  <c r="DD57" i="11"/>
  <c r="DD113" i="11"/>
  <c r="DD48" i="11"/>
  <c r="DD114" i="11"/>
  <c r="DD51" i="11"/>
  <c r="DD142" i="11"/>
  <c r="DD199" i="11"/>
  <c r="DD100" i="11"/>
  <c r="DD116" i="11"/>
  <c r="DD132" i="11"/>
  <c r="DD164" i="11"/>
  <c r="DD196" i="11"/>
  <c r="DD228" i="11"/>
  <c r="DD92" i="11"/>
  <c r="DD53" i="11"/>
  <c r="DD123" i="11"/>
  <c r="DD166" i="11"/>
  <c r="DD56" i="11"/>
  <c r="DD34" i="11"/>
  <c r="DD141" i="11"/>
  <c r="DD217" i="11"/>
  <c r="DD55" i="11"/>
  <c r="DD87" i="11"/>
  <c r="DD147" i="11"/>
  <c r="DD104" i="11"/>
  <c r="DD136" i="11"/>
  <c r="DD168" i="11"/>
  <c r="DD200" i="11"/>
  <c r="DD232" i="11"/>
  <c r="DD65" i="11"/>
  <c r="DD36" i="11"/>
  <c r="DD101" i="11"/>
  <c r="DD143" i="11"/>
  <c r="DD189" i="11"/>
  <c r="DD9" i="11"/>
  <c r="DD61" i="11"/>
  <c r="DD38" i="11"/>
  <c r="DD103" i="11"/>
  <c r="DD125" i="11"/>
  <c r="DD146" i="11"/>
  <c r="DD225" i="11"/>
  <c r="DD11" i="11"/>
  <c r="DD43" i="11"/>
  <c r="DD131" i="11"/>
  <c r="DD156" i="11"/>
  <c r="DD204" i="11"/>
  <c r="DD241" i="11"/>
  <c r="DD188" i="11"/>
  <c r="DD172" i="11"/>
  <c r="DD140" i="11"/>
  <c r="DD239" i="11"/>
  <c r="DD223" i="11"/>
  <c r="DD153" i="11"/>
  <c r="DD32" i="11"/>
  <c r="DD177" i="11"/>
  <c r="DD152" i="11"/>
  <c r="DD169" i="11"/>
  <c r="DD39" i="11"/>
  <c r="DD24" i="11"/>
  <c r="DD222" i="11"/>
  <c r="DD21" i="11"/>
  <c r="DD198" i="11"/>
  <c r="DD33" i="11"/>
  <c r="DD60" i="11"/>
  <c r="DD5" i="11"/>
  <c r="DD52" i="11"/>
  <c r="DD31" i="11"/>
  <c r="DD151" i="11"/>
  <c r="DD26" i="11"/>
  <c r="DD10" i="11"/>
  <c r="DD102" i="11"/>
  <c r="E3" i="5"/>
  <c r="E5" i="5" s="1"/>
  <c r="B3" i="7"/>
  <c r="F7" i="7" s="1"/>
  <c r="B3" i="14"/>
  <c r="F7" i="14" s="1"/>
  <c r="G571" i="5"/>
  <c r="G575" i="5"/>
  <c r="G570" i="5"/>
  <c r="G498" i="5"/>
  <c r="G536" i="5"/>
  <c r="G518" i="5"/>
  <c r="G505" i="5"/>
  <c r="G495" i="5"/>
  <c r="G456" i="5"/>
  <c r="G435" i="5"/>
  <c r="G419" i="5"/>
  <c r="G535" i="5"/>
  <c r="G494" i="5"/>
  <c r="G581" i="5"/>
  <c r="G584" i="5"/>
  <c r="G520" i="5"/>
  <c r="G502" i="5"/>
  <c r="G484" i="5"/>
  <c r="G479" i="5"/>
  <c r="G467" i="5"/>
  <c r="G416" i="5"/>
  <c r="G422" i="5"/>
  <c r="G563" i="5"/>
  <c r="G566" i="5"/>
  <c r="G565" i="5"/>
  <c r="G568" i="5"/>
  <c r="G550" i="5"/>
  <c r="G449" i="5"/>
  <c r="G466" i="5"/>
  <c r="G441" i="5"/>
  <c r="G451" i="5"/>
  <c r="G438" i="5"/>
  <c r="G421" i="5"/>
  <c r="E581" i="5"/>
  <c r="D587" i="5"/>
  <c r="D417" i="5"/>
  <c r="D528" i="5"/>
  <c r="D580" i="5"/>
  <c r="D458" i="5"/>
  <c r="D511" i="5"/>
  <c r="D578" i="5"/>
  <c r="D481" i="5"/>
  <c r="D555" i="5"/>
  <c r="D470" i="5"/>
  <c r="D530" i="5"/>
  <c r="D453" i="5"/>
  <c r="D593" i="5"/>
  <c r="D444" i="5"/>
  <c r="D504" i="5"/>
  <c r="D476" i="5"/>
  <c r="D451" i="5"/>
  <c r="D539" i="5"/>
  <c r="D506" i="5"/>
  <c r="D508" i="5"/>
  <c r="D560" i="5"/>
  <c r="D579" i="5"/>
  <c r="D421" i="5"/>
  <c r="D563" i="5"/>
  <c r="D582" i="5"/>
  <c r="D486" i="5"/>
  <c r="D446" i="5"/>
  <c r="D433" i="5"/>
  <c r="D491" i="5"/>
  <c r="D536" i="5"/>
  <c r="D423" i="5"/>
  <c r="D529" i="5"/>
  <c r="D460" i="5"/>
  <c r="D454" i="5"/>
  <c r="D427" i="5"/>
  <c r="D554" i="5"/>
  <c r="D550" i="5"/>
  <c r="D489" i="5"/>
  <c r="D558" i="5"/>
  <c r="D493" i="5"/>
  <c r="D494" i="5"/>
  <c r="D500" i="5"/>
  <c r="D549" i="5"/>
  <c r="D450" i="5"/>
  <c r="D592" i="5"/>
  <c r="D468" i="5"/>
  <c r="D479" i="5"/>
  <c r="D502" i="5"/>
  <c r="D535" i="5"/>
  <c r="D449" i="5"/>
  <c r="D509" i="5"/>
  <c r="D515" i="5"/>
  <c r="D443" i="5"/>
  <c r="D545" i="5"/>
  <c r="D522" i="5"/>
  <c r="D445" i="5"/>
  <c r="D456" i="5"/>
  <c r="D589" i="5"/>
  <c r="D441" i="5"/>
  <c r="D497" i="5"/>
  <c r="D503" i="5"/>
  <c r="D477" i="5"/>
  <c r="D531" i="5"/>
  <c r="D562" i="5"/>
  <c r="D482" i="5"/>
  <c r="D438" i="5"/>
  <c r="D416" i="5"/>
  <c r="D532" i="5"/>
  <c r="D546" i="5"/>
  <c r="D594" i="5"/>
  <c r="D466" i="5"/>
  <c r="D519" i="5"/>
  <c r="D581" i="5"/>
  <c r="D459" i="5"/>
  <c r="D547" i="5"/>
  <c r="D424" i="5"/>
  <c r="D524" i="5"/>
  <c r="D576" i="5"/>
  <c r="D510" i="5"/>
  <c r="D557" i="5"/>
  <c r="D483" i="5"/>
  <c r="D496" i="5"/>
  <c r="D487" i="5"/>
  <c r="D492" i="5"/>
  <c r="D437" i="5"/>
  <c r="D572" i="5"/>
  <c r="D520" i="5"/>
  <c r="D420" i="5"/>
  <c r="D559" i="5"/>
  <c r="D485" i="5"/>
  <c r="B426" i="5"/>
  <c r="G597" i="5"/>
  <c r="E597" i="5"/>
  <c r="H568" i="5"/>
  <c r="B423" i="5"/>
  <c r="B455" i="5"/>
  <c r="B459" i="5"/>
  <c r="B503" i="5"/>
  <c r="B527" i="5"/>
  <c r="B557" i="5"/>
  <c r="B559" i="5"/>
  <c r="B516" i="5"/>
  <c r="B432" i="5"/>
  <c r="B452" i="5"/>
  <c r="B467" i="5"/>
  <c r="B526" i="5"/>
  <c r="B481" i="5"/>
  <c r="B576" i="5"/>
  <c r="B593" i="5"/>
  <c r="B439" i="5"/>
  <c r="B445" i="5"/>
  <c r="B465" i="5"/>
  <c r="B553" i="5"/>
  <c r="B552" i="5"/>
  <c r="B594" i="5"/>
  <c r="B546" i="5"/>
  <c r="B582" i="5"/>
  <c r="B579" i="5"/>
  <c r="B443" i="5"/>
  <c r="B436" i="5"/>
  <c r="B492" i="5"/>
  <c r="B490" i="5"/>
  <c r="B495" i="5"/>
  <c r="B502" i="5"/>
  <c r="B591" i="5"/>
  <c r="B529" i="5"/>
  <c r="B451" i="5"/>
  <c r="B475" i="5"/>
  <c r="B478" i="5"/>
  <c r="B499" i="5"/>
  <c r="B565" i="5"/>
  <c r="B498" i="5"/>
  <c r="B418" i="5"/>
  <c r="B456" i="5"/>
  <c r="B482" i="5"/>
  <c r="B555" i="5"/>
  <c r="B574" i="5"/>
  <c r="B463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563" i="5"/>
  <c r="B493" i="5"/>
  <c r="B425" i="5"/>
  <c r="B416" i="5"/>
  <c r="B469" i="5"/>
  <c r="B496" i="5"/>
  <c r="B522" i="5"/>
  <c r="B531" i="5"/>
  <c r="B532" i="5"/>
  <c r="B509" i="5"/>
  <c r="B513" i="5"/>
  <c r="B430" i="5"/>
  <c r="B444" i="5"/>
  <c r="B487" i="5"/>
  <c r="B474" i="5"/>
  <c r="B453" i="5"/>
  <c r="B547" i="5"/>
  <c r="B545" i="5"/>
  <c r="B566" i="5"/>
  <c r="B580" i="5"/>
  <c r="B427" i="5"/>
  <c r="B441" i="5"/>
  <c r="B450" i="5"/>
  <c r="B480" i="5"/>
  <c r="B506" i="5"/>
  <c r="B515" i="5"/>
  <c r="B512" i="5"/>
  <c r="B577" i="5"/>
  <c r="B464" i="5"/>
  <c r="B477" i="5"/>
  <c r="B544" i="5"/>
  <c r="B554" i="5"/>
  <c r="B538" i="5"/>
  <c r="B462" i="5"/>
  <c r="B561" i="5"/>
  <c r="B550" i="5"/>
  <c r="B588" i="5"/>
  <c r="B590" i="5"/>
  <c r="B505" i="5"/>
  <c r="B560" i="5"/>
  <c r="B558" i="5"/>
  <c r="B537" i="5"/>
  <c r="B539" i="5"/>
  <c r="B530" i="5"/>
  <c r="B504" i="5"/>
  <c r="B479" i="5"/>
  <c r="B424" i="5"/>
  <c r="B434" i="5"/>
  <c r="B584" i="5"/>
  <c r="B589" i="5"/>
  <c r="B508" i="5"/>
  <c r="B570" i="5"/>
  <c r="B549" i="5"/>
  <c r="B551" i="5"/>
  <c r="B564" i="5"/>
  <c r="B447" i="5"/>
  <c r="B497" i="5"/>
  <c r="B525" i="5"/>
  <c r="B542" i="5"/>
  <c r="B534" i="5"/>
  <c r="B596" i="5"/>
  <c r="B429" i="5"/>
  <c r="B536" i="5"/>
  <c r="B575" i="5"/>
  <c r="B569" i="5"/>
  <c r="B485" i="5"/>
  <c r="B507" i="5"/>
  <c r="B501" i="5"/>
  <c r="B470" i="5"/>
  <c r="B472" i="5"/>
  <c r="B433" i="5"/>
  <c r="B419" i="5"/>
  <c r="B556" i="5"/>
  <c r="B491" i="5"/>
  <c r="B568" i="5"/>
  <c r="B581" i="5"/>
  <c r="B520" i="5"/>
  <c r="B519" i="5"/>
  <c r="B510" i="5"/>
  <c r="B484" i="5"/>
  <c r="B454" i="5"/>
  <c r="B446" i="5"/>
  <c r="B431" i="5"/>
  <c r="B571" i="5"/>
  <c r="B587" i="5"/>
  <c r="B562" i="5"/>
  <c r="B541" i="5"/>
  <c r="B543" i="5"/>
  <c r="B442" i="5"/>
  <c r="B471" i="5"/>
  <c r="B483" i="5"/>
  <c r="B428" i="5"/>
  <c r="B438" i="5"/>
  <c r="B448" i="5"/>
  <c r="B422" i="5"/>
  <c r="B437" i="5"/>
  <c r="B461" i="5"/>
  <c r="B486" i="5"/>
  <c r="B511" i="5"/>
  <c r="B528" i="5"/>
  <c r="B578" i="5"/>
  <c r="B595" i="5"/>
  <c r="B415" i="5"/>
  <c r="B420" i="5"/>
  <c r="B440" i="5"/>
  <c r="B494" i="5"/>
  <c r="B535" i="5"/>
  <c r="B517" i="5"/>
  <c r="B585" i="5"/>
  <c r="B417" i="5"/>
  <c r="B458" i="5"/>
  <c r="B514" i="5"/>
  <c r="B524" i="5"/>
  <c r="B567" i="5"/>
  <c r="B586" i="5"/>
  <c r="B592" i="5"/>
  <c r="C425" i="5"/>
  <c r="C474" i="5"/>
  <c r="C450" i="5"/>
  <c r="C562" i="5"/>
  <c r="C640" i="5"/>
  <c r="C605" i="5"/>
  <c r="C553" i="5"/>
  <c r="C448" i="5"/>
  <c r="C510" i="5"/>
  <c r="C540" i="5"/>
  <c r="C594" i="5"/>
  <c r="C499" i="5"/>
  <c r="C641" i="5"/>
  <c r="C627" i="5"/>
  <c r="C435" i="5"/>
  <c r="C488" i="5"/>
  <c r="C527" i="5"/>
  <c r="C509" i="5"/>
  <c r="C583" i="5"/>
  <c r="C497" i="5"/>
  <c r="C642" i="5"/>
  <c r="C596" i="5"/>
  <c r="C467" i="5"/>
  <c r="C550" i="5"/>
  <c r="C669" i="5"/>
  <c r="C420" i="5"/>
  <c r="C617" i="5"/>
  <c r="C558" i="5"/>
  <c r="C441" i="5"/>
  <c r="C666" i="5"/>
  <c r="C588" i="5"/>
  <c r="C621" i="5"/>
  <c r="C652" i="5"/>
  <c r="C574" i="5"/>
  <c r="C469" i="5"/>
  <c r="C486" i="5"/>
  <c r="C418" i="5"/>
  <c r="C443" i="5"/>
  <c r="C416" i="5"/>
  <c r="C480" i="5"/>
  <c r="C493" i="5"/>
  <c r="C519" i="5"/>
  <c r="C501" i="5"/>
  <c r="C597" i="5"/>
  <c r="C586" i="5"/>
  <c r="C571" i="5"/>
  <c r="C485" i="5"/>
  <c r="C662" i="5"/>
  <c r="C633" i="5"/>
  <c r="C619" i="5"/>
  <c r="C615" i="5"/>
  <c r="C580" i="5"/>
  <c r="C667" i="5"/>
  <c r="C421" i="5"/>
  <c r="C446" i="5"/>
  <c r="C475" i="5"/>
  <c r="C439" i="5"/>
  <c r="C468" i="5"/>
  <c r="C476" i="5"/>
  <c r="C491" i="5"/>
  <c r="C515" i="5"/>
  <c r="C494" i="5"/>
  <c r="C593" i="5"/>
  <c r="C582" i="5"/>
  <c r="C563" i="5"/>
  <c r="C660" i="5"/>
  <c r="C646" i="5"/>
  <c r="C629" i="5"/>
  <c r="C604" i="5"/>
  <c r="C613" i="5"/>
  <c r="C572" i="5"/>
  <c r="C665" i="5"/>
  <c r="C616" i="5"/>
  <c r="C636" i="5"/>
  <c r="C523" i="5"/>
  <c r="C672" i="5"/>
  <c r="C591" i="5"/>
  <c r="C625" i="5"/>
  <c r="C656" i="5"/>
  <c r="C578" i="5"/>
  <c r="C489" i="5"/>
  <c r="C490" i="5"/>
  <c r="C433" i="5"/>
  <c r="C573" i="5"/>
  <c r="C473" i="5"/>
  <c r="C549" i="5"/>
  <c r="C498" i="5"/>
  <c r="C569" i="5"/>
  <c r="C465" i="5"/>
  <c r="C623" i="5"/>
  <c r="C658" i="5"/>
  <c r="C568" i="5"/>
  <c r="C612" i="5"/>
  <c r="C520" i="5"/>
  <c r="C539" i="5"/>
  <c r="C500" i="5"/>
  <c r="C419" i="5"/>
  <c r="C451" i="5"/>
  <c r="C462" i="5"/>
  <c r="C496" i="5"/>
  <c r="C518" i="5"/>
  <c r="C535" i="5"/>
  <c r="C548" i="5"/>
  <c r="C517" i="5"/>
  <c r="C602" i="5"/>
  <c r="C611" i="5"/>
  <c r="C538" i="5"/>
  <c r="C560" i="5"/>
  <c r="C649" i="5"/>
  <c r="C654" i="5"/>
  <c r="C635" i="5"/>
  <c r="C600" i="5"/>
  <c r="C675" i="5"/>
  <c r="C438" i="5"/>
  <c r="C460" i="5"/>
  <c r="C415" i="5"/>
  <c r="C437" i="5"/>
  <c r="C458" i="5"/>
  <c r="C492" i="5"/>
  <c r="C514" i="5"/>
  <c r="C531" i="5"/>
  <c r="C544" i="5"/>
  <c r="C512" i="5"/>
  <c r="C598" i="5"/>
  <c r="C609" i="5"/>
  <c r="C505" i="5"/>
  <c r="C516" i="5"/>
  <c r="C645" i="5"/>
  <c r="C650" i="5"/>
  <c r="C631" i="5"/>
  <c r="C599" i="5"/>
  <c r="C673" i="5"/>
  <c r="C620" i="5"/>
  <c r="C590" i="5"/>
  <c r="C506" i="5"/>
  <c r="C651" i="5"/>
  <c r="C508" i="5"/>
  <c r="C576" i="5"/>
  <c r="C624" i="5"/>
  <c r="C524" i="5"/>
  <c r="C543" i="5"/>
  <c r="C504" i="5"/>
  <c r="C426" i="5"/>
  <c r="C479" i="5"/>
  <c r="C622" i="5"/>
  <c r="C664" i="5"/>
  <c r="C595" i="5"/>
  <c r="C432" i="5"/>
  <c r="C461" i="5"/>
  <c r="C671" i="5"/>
  <c r="C639" i="5"/>
  <c r="C653" i="5"/>
  <c r="C542" i="5"/>
  <c r="C606" i="5"/>
  <c r="C552" i="5"/>
  <c r="C522" i="5"/>
  <c r="C464" i="5"/>
  <c r="C434" i="5"/>
  <c r="C456" i="5"/>
  <c r="C487" i="5"/>
  <c r="C482" i="5"/>
  <c r="C503" i="5"/>
  <c r="C466" i="5"/>
  <c r="C581" i="5"/>
  <c r="C570" i="5"/>
  <c r="C513" i="5"/>
  <c r="C648" i="5"/>
  <c r="C630" i="5"/>
  <c r="C608" i="5"/>
  <c r="C559" i="5"/>
  <c r="C564" i="5"/>
  <c r="C533" i="5"/>
  <c r="C670" i="5"/>
  <c r="C423" i="5"/>
  <c r="C455" i="5"/>
  <c r="C463" i="5"/>
  <c r="C428" i="5"/>
  <c r="C452" i="5"/>
  <c r="C483" i="5"/>
  <c r="C478" i="5"/>
  <c r="C502" i="5"/>
  <c r="C459" i="5"/>
  <c r="C577" i="5"/>
  <c r="C566" i="5"/>
  <c r="C477" i="5"/>
  <c r="C644" i="5"/>
  <c r="C626" i="5"/>
  <c r="C607" i="5"/>
  <c r="C554" i="5"/>
  <c r="C556" i="5"/>
  <c r="C495" i="5"/>
  <c r="C668" i="5"/>
  <c r="C584" i="5"/>
  <c r="C481" i="5"/>
  <c r="C536" i="5"/>
  <c r="C427" i="5"/>
  <c r="C643" i="5"/>
  <c r="C657" i="5"/>
  <c r="C546" i="5"/>
  <c r="C610" i="5"/>
  <c r="C557" i="5"/>
  <c r="C526" i="5"/>
  <c r="C454" i="5"/>
  <c r="F593" i="5"/>
  <c r="F415" i="5"/>
  <c r="F434" i="5"/>
  <c r="F429" i="5"/>
  <c r="F428" i="5"/>
  <c r="F451" i="5"/>
  <c r="F456" i="5"/>
  <c r="F475" i="5"/>
  <c r="F437" i="5"/>
  <c r="F461" i="5"/>
  <c r="F480" i="5"/>
  <c r="F500" i="5"/>
  <c r="F465" i="5"/>
  <c r="F518" i="5"/>
  <c r="F477" i="5"/>
  <c r="F498" i="5"/>
  <c r="F519" i="5"/>
  <c r="F539" i="5"/>
  <c r="F471" i="5"/>
  <c r="F573" i="5"/>
  <c r="F478" i="5"/>
  <c r="F508" i="5"/>
  <c r="F570" i="5"/>
  <c r="F555" i="5"/>
  <c r="F419" i="5"/>
  <c r="F438" i="5"/>
  <c r="F435" i="5"/>
  <c r="F440" i="5"/>
  <c r="F455" i="5"/>
  <c r="F464" i="5"/>
  <c r="F479" i="5"/>
  <c r="F442" i="5"/>
  <c r="F467" i="5"/>
  <c r="F484" i="5"/>
  <c r="F504" i="5"/>
  <c r="F503" i="5"/>
  <c r="F522" i="5"/>
  <c r="F481" i="5"/>
  <c r="F501" i="5"/>
  <c r="F523" i="5"/>
  <c r="F543" i="5"/>
  <c r="F557" i="5"/>
  <c r="F577" i="5"/>
  <c r="F482" i="5"/>
  <c r="F516" i="5"/>
  <c r="F574" i="5"/>
  <c r="F529" i="5"/>
  <c r="F517" i="5"/>
  <c r="F422" i="5"/>
  <c r="F431" i="5"/>
  <c r="F424" i="5"/>
  <c r="F443" i="5"/>
  <c r="F448" i="5"/>
  <c r="F452" i="5"/>
  <c r="F421" i="5"/>
  <c r="F433" i="5"/>
  <c r="F459" i="5"/>
  <c r="F472" i="5"/>
  <c r="F496" i="5"/>
  <c r="F463" i="5"/>
  <c r="F510" i="5"/>
  <c r="F473" i="5"/>
  <c r="F489" i="5"/>
  <c r="F511" i="5"/>
  <c r="F535" i="5"/>
  <c r="F425" i="5"/>
  <c r="F565" i="5"/>
  <c r="F474" i="5"/>
  <c r="F505" i="5"/>
  <c r="F562" i="5"/>
  <c r="F55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436" i="5"/>
  <c r="F426" i="5"/>
  <c r="C677" i="5"/>
  <c r="E93" i="5"/>
  <c r="E608" i="5"/>
  <c r="E607" i="5"/>
  <c r="E606" i="5"/>
  <c r="E605" i="5"/>
  <c r="E604" i="5"/>
  <c r="E603" i="5"/>
  <c r="E602" i="5"/>
  <c r="E601" i="5"/>
  <c r="E600" i="5"/>
  <c r="E599" i="5"/>
  <c r="E598" i="5"/>
  <c r="F594" i="5"/>
  <c r="H577" i="5"/>
  <c r="H575" i="5"/>
  <c r="H573" i="5"/>
  <c r="H571" i="5"/>
  <c r="H569" i="5"/>
  <c r="H567" i="5"/>
  <c r="C686" i="5"/>
  <c r="C684" i="5"/>
  <c r="C682" i="5"/>
  <c r="C680" i="5"/>
  <c r="C678" i="5"/>
  <c r="C676" i="5"/>
  <c r="F595" i="5"/>
  <c r="D93" i="5"/>
  <c r="H93" i="5"/>
  <c r="G608" i="5"/>
  <c r="G607" i="5"/>
  <c r="G606" i="5"/>
  <c r="G605" i="5"/>
  <c r="G604" i="5"/>
  <c r="G603" i="5"/>
  <c r="G602" i="5"/>
  <c r="G601" i="5"/>
  <c r="G600" i="5"/>
  <c r="G599" i="5"/>
  <c r="G598" i="5"/>
  <c r="F596" i="5"/>
  <c r="F592" i="5"/>
  <c r="H578" i="5"/>
  <c r="H576" i="5"/>
  <c r="H574" i="5"/>
  <c r="H572" i="5"/>
  <c r="H570" i="5"/>
  <c r="C93" i="5"/>
  <c r="C687" i="5"/>
  <c r="C685" i="5"/>
  <c r="C683" i="5"/>
  <c r="C681" i="5"/>
  <c r="C679" i="5"/>
  <c r="F603" i="5"/>
  <c r="F602" i="5"/>
  <c r="F601" i="5"/>
  <c r="F600" i="5"/>
  <c r="F599" i="5"/>
  <c r="F598" i="5"/>
  <c r="F597" i="5"/>
  <c r="A417" i="5"/>
  <c r="A102" i="5"/>
  <c r="A416" i="5"/>
  <c r="DE11" i="11"/>
  <c r="F93" i="5"/>
  <c r="DT157" i="11"/>
  <c r="DT89" i="11"/>
  <c r="DT228" i="11"/>
  <c r="DT71" i="11"/>
  <c r="DT144" i="11"/>
  <c r="DT213" i="11"/>
  <c r="DT186" i="11"/>
  <c r="DT168" i="11"/>
  <c r="DT66" i="11"/>
  <c r="DT235" i="11"/>
  <c r="C5" i="5" l="1"/>
  <c r="N7" i="6"/>
  <c r="M7" i="6"/>
  <c r="G5" i="5"/>
  <c r="B5" i="5"/>
  <c r="F9" i="6"/>
  <c r="O9" i="6" s="1"/>
  <c r="A551" i="11"/>
  <c r="DT107" i="11"/>
  <c r="DT70" i="11"/>
  <c r="DT58" i="11"/>
  <c r="DT150" i="11"/>
  <c r="DT15" i="11"/>
  <c r="DT32" i="11"/>
  <c r="DT156" i="11"/>
  <c r="DT127" i="11"/>
  <c r="DT165" i="11"/>
  <c r="DT110" i="11"/>
  <c r="DT91" i="11"/>
  <c r="DT224" i="11"/>
  <c r="DT163" i="11"/>
  <c r="DT105" i="11"/>
  <c r="DT97" i="11"/>
  <c r="DT43" i="11"/>
  <c r="DT18" i="11"/>
  <c r="DT56" i="11"/>
  <c r="DT240" i="11"/>
  <c r="DT99" i="11"/>
  <c r="DT139" i="11"/>
  <c r="DT182" i="11"/>
  <c r="DT201" i="11"/>
  <c r="DT111" i="11"/>
  <c r="DT68" i="11"/>
  <c r="DT172" i="11"/>
  <c r="DT88" i="11"/>
  <c r="DT203" i="11"/>
  <c r="DT20" i="11"/>
  <c r="DT204" i="11"/>
  <c r="DT188" i="11"/>
  <c r="DT176" i="11"/>
  <c r="DT137" i="11"/>
  <c r="DT179" i="11"/>
  <c r="DT147" i="11"/>
  <c r="DT237" i="11"/>
  <c r="DT42" i="11"/>
  <c r="A506" i="11"/>
  <c r="A536" i="11"/>
  <c r="A525" i="11"/>
  <c r="A541" i="11"/>
  <c r="A503" i="11"/>
  <c r="A546" i="11"/>
  <c r="A620" i="11" s="1"/>
  <c r="A518" i="11"/>
  <c r="A505" i="11"/>
  <c r="A528" i="11"/>
  <c r="A535" i="11"/>
  <c r="A509" i="11"/>
  <c r="A514" i="11"/>
  <c r="A513" i="11"/>
  <c r="DT126" i="11"/>
  <c r="DT95" i="11"/>
  <c r="DT27" i="11"/>
  <c r="DT180" i="11"/>
  <c r="DT214" i="11"/>
  <c r="DT131" i="11"/>
  <c r="DT87" i="11"/>
  <c r="DT30" i="11"/>
  <c r="DT241" i="11"/>
  <c r="DT55" i="11"/>
  <c r="A529" i="11"/>
  <c r="A560" i="11"/>
  <c r="A634" i="11" s="1"/>
  <c r="A531" i="11"/>
  <c r="A539" i="11"/>
  <c r="A492" i="11"/>
  <c r="A501" i="11"/>
  <c r="A553" i="11"/>
  <c r="A701" i="11" s="1"/>
  <c r="A508" i="11"/>
  <c r="A520" i="11"/>
  <c r="A515" i="11"/>
  <c r="A521" i="11"/>
  <c r="DT205" i="11"/>
  <c r="DT169" i="11"/>
  <c r="DT199" i="11"/>
  <c r="DT72" i="11"/>
  <c r="DT158" i="11"/>
  <c r="DT57" i="11"/>
  <c r="DT211" i="11"/>
  <c r="DT154" i="11"/>
  <c r="DT67" i="11"/>
  <c r="DT84" i="11"/>
  <c r="A493" i="11"/>
  <c r="A547" i="11"/>
  <c r="A621" i="11" s="1"/>
  <c r="A556" i="11"/>
  <c r="A630" i="11" s="1"/>
  <c r="DT216" i="11"/>
  <c r="DT60" i="11"/>
  <c r="A522" i="11"/>
  <c r="A498" i="11"/>
  <c r="A537" i="11"/>
  <c r="B48" i="15" s="1"/>
  <c r="A557" i="11"/>
  <c r="A502" i="11"/>
  <c r="B13" i="15" s="1"/>
  <c r="A558" i="11"/>
  <c r="A542" i="11"/>
  <c r="B53" i="15" s="1"/>
  <c r="A561" i="11"/>
  <c r="A548" i="11"/>
  <c r="A534" i="11"/>
  <c r="B45" i="15" s="1"/>
  <c r="A510" i="11"/>
  <c r="B21" i="15" s="1"/>
  <c r="A562" i="11"/>
  <c r="DT171" i="11"/>
  <c r="DT229" i="11"/>
  <c r="DT194" i="11"/>
  <c r="DT184" i="11"/>
  <c r="DT218" i="11"/>
  <c r="DT85" i="11"/>
  <c r="DT12" i="11"/>
  <c r="DT217" i="11"/>
  <c r="DT81" i="11"/>
  <c r="DT187" i="11"/>
  <c r="DT124" i="11"/>
  <c r="DT140" i="11"/>
  <c r="DT215" i="11"/>
  <c r="DT118" i="11"/>
  <c r="DT112" i="11"/>
  <c r="DT236" i="11"/>
  <c r="A538" i="11"/>
  <c r="A500" i="11"/>
  <c r="A554" i="11"/>
  <c r="A628" i="11" s="1"/>
  <c r="A526" i="11"/>
  <c r="DT65" i="11"/>
  <c r="DT212" i="11"/>
  <c r="DT62" i="11"/>
  <c r="DT119" i="11"/>
  <c r="DT102" i="11"/>
  <c r="DT100" i="11"/>
  <c r="DT219" i="11"/>
  <c r="DT123" i="11"/>
  <c r="DT19" i="11"/>
  <c r="DT200" i="11"/>
  <c r="DT152" i="11"/>
  <c r="DT69" i="11"/>
  <c r="DT114" i="11"/>
  <c r="DT191" i="11"/>
  <c r="DT26" i="11"/>
  <c r="DT37" i="11"/>
  <c r="DT151" i="11"/>
  <c r="DT78" i="11"/>
  <c r="DT7" i="11"/>
  <c r="DT207" i="11"/>
  <c r="DT138" i="11"/>
  <c r="DT167" i="11"/>
  <c r="DT63" i="11"/>
  <c r="DT24" i="11"/>
  <c r="DT44" i="11"/>
  <c r="DT96" i="11"/>
  <c r="DT202" i="11"/>
  <c r="DT145" i="11"/>
  <c r="DT109" i="11"/>
  <c r="DT209" i="11"/>
  <c r="DT39" i="11"/>
  <c r="DT108" i="11"/>
  <c r="DT25" i="11"/>
  <c r="DT198" i="11"/>
  <c r="DT86" i="11"/>
  <c r="A532" i="11"/>
  <c r="A545" i="11"/>
  <c r="A619" i="11" s="1"/>
  <c r="A555" i="11"/>
  <c r="A629" i="11" s="1"/>
  <c r="A540" i="11"/>
  <c r="A507" i="11"/>
  <c r="A504" i="11"/>
  <c r="A552" i="11"/>
  <c r="A700" i="11" s="1"/>
  <c r="A496" i="11"/>
  <c r="A549" i="11"/>
  <c r="A623" i="11" s="1"/>
  <c r="A517" i="11"/>
  <c r="A544" i="11"/>
  <c r="A692" i="11" s="1"/>
  <c r="A511" i="11"/>
  <c r="DT233" i="11"/>
  <c r="DT14" i="11"/>
  <c r="DT239" i="11"/>
  <c r="DT73" i="11"/>
  <c r="DT48" i="11"/>
  <c r="DT8" i="11"/>
  <c r="DT38" i="11"/>
  <c r="DT210" i="11"/>
  <c r="DT34" i="11"/>
  <c r="DT174" i="11"/>
  <c r="DT101" i="11"/>
  <c r="DT197" i="11"/>
  <c r="DT115" i="11"/>
  <c r="DT220" i="11"/>
  <c r="DT4" i="11"/>
  <c r="DT41" i="11"/>
  <c r="DT49" i="11"/>
  <c r="DT231" i="11"/>
  <c r="DT33" i="11"/>
  <c r="DT148" i="11"/>
  <c r="DT22" i="11"/>
  <c r="DT166" i="11"/>
  <c r="DT238" i="11"/>
  <c r="DT223" i="11"/>
  <c r="DT98" i="11"/>
  <c r="DT181" i="11"/>
  <c r="DT190" i="11"/>
  <c r="DT136" i="11"/>
  <c r="DT77" i="11"/>
  <c r="DT177" i="11"/>
  <c r="DT13" i="11"/>
  <c r="DT50" i="11"/>
  <c r="DT76" i="11"/>
  <c r="DT128" i="11"/>
  <c r="A527" i="11"/>
  <c r="A495" i="11"/>
  <c r="A533" i="11"/>
  <c r="A519" i="11"/>
  <c r="A550" i="11"/>
  <c r="A698" i="11" s="1"/>
  <c r="A512" i="11"/>
  <c r="A563" i="11"/>
  <c r="A711" i="11" s="1"/>
  <c r="A499" i="11"/>
  <c r="A543" i="11"/>
  <c r="A617" i="11" s="1"/>
  <c r="A524" i="11"/>
  <c r="A516" i="11"/>
  <c r="A523" i="11"/>
  <c r="A530" i="11"/>
  <c r="A494" i="11"/>
  <c r="A559" i="11"/>
  <c r="A707" i="11" s="1"/>
  <c r="A627" i="11"/>
  <c r="A645" i="11"/>
  <c r="A571" i="11"/>
  <c r="L146" i="6"/>
  <c r="DT90" i="11"/>
  <c r="DT74" i="11"/>
  <c r="DT178" i="11"/>
  <c r="DT79" i="11"/>
  <c r="DT162" i="11"/>
  <c r="DT192" i="11"/>
  <c r="DT242" i="11"/>
  <c r="DT54" i="11"/>
  <c r="DT80" i="11"/>
  <c r="DT142" i="11"/>
  <c r="DT230" i="11"/>
  <c r="DT29" i="11"/>
  <c r="DT134" i="11"/>
  <c r="DT159" i="11"/>
  <c r="DT23" i="11"/>
  <c r="DT104" i="11"/>
  <c r="DT234" i="11"/>
  <c r="DT170" i="11"/>
  <c r="DT6" i="11"/>
  <c r="DT103" i="11"/>
  <c r="DT130" i="11"/>
  <c r="DT9" i="11"/>
  <c r="DT53" i="11"/>
  <c r="DT75" i="11"/>
  <c r="DT153" i="11"/>
  <c r="DT193" i="11"/>
  <c r="DT225" i="11"/>
  <c r="DT40" i="11"/>
  <c r="DT64" i="11"/>
  <c r="DT93" i="11"/>
  <c r="DT113" i="11"/>
  <c r="DT122" i="11"/>
  <c r="DT132" i="11"/>
  <c r="DT141" i="11"/>
  <c r="DT149" i="11"/>
  <c r="DT160" i="11"/>
  <c r="DT183" i="11"/>
  <c r="DT196" i="11"/>
  <c r="DT208" i="11"/>
  <c r="DT222" i="11"/>
  <c r="DT28" i="11"/>
  <c r="DT116" i="11"/>
  <c r="DT46" i="11"/>
  <c r="DT35" i="11"/>
  <c r="DT173" i="11"/>
  <c r="DT82" i="11"/>
  <c r="DT92" i="11"/>
  <c r="DT51" i="11"/>
  <c r="DT61" i="11"/>
  <c r="AT246" i="11"/>
  <c r="DT161" i="11"/>
  <c r="DT52" i="11"/>
  <c r="DT5" i="11"/>
  <c r="DT3" i="11"/>
  <c r="DT125" i="11"/>
  <c r="DT10" i="11"/>
  <c r="DT133" i="11"/>
  <c r="DT135" i="11"/>
  <c r="DT94" i="11"/>
  <c r="DT164" i="11"/>
  <c r="DT121" i="11"/>
  <c r="DT221" i="11"/>
  <c r="DT11" i="11"/>
  <c r="DT120" i="11"/>
  <c r="DT45" i="11"/>
  <c r="DT189" i="11"/>
  <c r="DT232" i="11"/>
  <c r="DT146" i="11"/>
  <c r="DT16" i="11"/>
  <c r="DT143" i="11"/>
  <c r="DT206" i="11"/>
  <c r="DT17" i="11"/>
  <c r="DT129" i="11"/>
  <c r="DT175" i="11"/>
  <c r="DT106" i="11"/>
  <c r="DT117" i="11"/>
  <c r="DT83" i="11"/>
  <c r="DT47" i="11"/>
  <c r="DT226" i="11"/>
  <c r="DT36" i="11"/>
  <c r="DT155" i="11"/>
  <c r="DT31" i="11"/>
  <c r="DT21" i="11"/>
  <c r="DT195" i="11"/>
  <c r="DT227" i="11"/>
  <c r="DT185" i="11"/>
  <c r="F91" i="7"/>
  <c r="L90" i="7" s="1"/>
  <c r="F47" i="14"/>
  <c r="L46" i="14" s="1"/>
  <c r="F158" i="7"/>
  <c r="L157" i="7" s="1"/>
  <c r="F42" i="7"/>
  <c r="L41" i="7" s="1"/>
  <c r="F32" i="7"/>
  <c r="L31" i="7" s="1"/>
  <c r="F56" i="7"/>
  <c r="L55" i="7" s="1"/>
  <c r="F73" i="7"/>
  <c r="L72" i="7" s="1"/>
  <c r="F163" i="7"/>
  <c r="L162" i="7" s="1"/>
  <c r="F64" i="7"/>
  <c r="L63" i="7" s="1"/>
  <c r="F113" i="7"/>
  <c r="L112" i="7" s="1"/>
  <c r="F61" i="7"/>
  <c r="L60" i="7" s="1"/>
  <c r="F212" i="7"/>
  <c r="L211" i="7" s="1"/>
  <c r="F179" i="7"/>
  <c r="L178" i="7" s="1"/>
  <c r="F146" i="7"/>
  <c r="L145" i="7" s="1"/>
  <c r="F104" i="7"/>
  <c r="L103" i="7" s="1"/>
  <c r="F65" i="7"/>
  <c r="L64" i="7" s="1"/>
  <c r="F51" i="7"/>
  <c r="L50" i="7" s="1"/>
  <c r="F208" i="7"/>
  <c r="L207" i="7" s="1"/>
  <c r="F192" i="7"/>
  <c r="L191" i="7" s="1"/>
  <c r="F90" i="7"/>
  <c r="L89" i="7" s="1"/>
  <c r="F118" i="7"/>
  <c r="L117" i="7" s="1"/>
  <c r="F47" i="7"/>
  <c r="L46" i="7" s="1"/>
  <c r="F72" i="7"/>
  <c r="L71" i="7" s="1"/>
  <c r="F211" i="7"/>
  <c r="L210" i="7" s="1"/>
  <c r="F93" i="7"/>
  <c r="L92" i="7" s="1"/>
  <c r="F68" i="7"/>
  <c r="L67" i="7" s="1"/>
  <c r="F106" i="7"/>
  <c r="L105" i="7" s="1"/>
  <c r="F79" i="7"/>
  <c r="L78" i="7" s="1"/>
  <c r="F217" i="7"/>
  <c r="L216" i="7" s="1"/>
  <c r="F224" i="7"/>
  <c r="L223" i="7" s="1"/>
  <c r="F222" i="7"/>
  <c r="L221" i="7" s="1"/>
  <c r="F95" i="7"/>
  <c r="L94" i="7" s="1"/>
  <c r="F133" i="7"/>
  <c r="L132" i="7" s="1"/>
  <c r="F214" i="7"/>
  <c r="L213" i="7" s="1"/>
  <c r="F48" i="7"/>
  <c r="L47" i="7" s="1"/>
  <c r="F221" i="7"/>
  <c r="L220" i="7" s="1"/>
  <c r="F122" i="7"/>
  <c r="L121" i="7" s="1"/>
  <c r="F105" i="7"/>
  <c r="L104" i="7" s="1"/>
  <c r="F169" i="7"/>
  <c r="L168" i="7" s="1"/>
  <c r="F159" i="7"/>
  <c r="L158" i="7" s="1"/>
  <c r="F53" i="7"/>
  <c r="L52" i="7" s="1"/>
  <c r="F189" i="7"/>
  <c r="L188" i="7" s="1"/>
  <c r="F82" i="7"/>
  <c r="L81" i="7" s="1"/>
  <c r="F196" i="7"/>
  <c r="L195" i="7" s="1"/>
  <c r="F223" i="7"/>
  <c r="L222" i="7" s="1"/>
  <c r="F89" i="7"/>
  <c r="L88" i="7" s="1"/>
  <c r="F87" i="7"/>
  <c r="L86" i="7" s="1"/>
  <c r="F92" i="7"/>
  <c r="L91" i="7" s="1"/>
  <c r="F100" i="7"/>
  <c r="L99" i="7" s="1"/>
  <c r="F181" i="7"/>
  <c r="L180" i="7" s="1"/>
  <c r="F187" i="7"/>
  <c r="L186" i="7" s="1"/>
  <c r="F175" i="7"/>
  <c r="L174" i="7" s="1"/>
  <c r="F127" i="7"/>
  <c r="L126" i="7" s="1"/>
  <c r="F166" i="7"/>
  <c r="L165" i="7" s="1"/>
  <c r="F52" i="7"/>
  <c r="L51" i="7" s="1"/>
  <c r="F115" i="7"/>
  <c r="L114" i="7" s="1"/>
  <c r="F174" i="7"/>
  <c r="L173" i="7" s="1"/>
  <c r="F161" i="7"/>
  <c r="L160" i="7" s="1"/>
  <c r="F102" i="7"/>
  <c r="L101" i="7" s="1"/>
  <c r="F116" i="7"/>
  <c r="L115" i="7" s="1"/>
  <c r="F111" i="7"/>
  <c r="L110" i="7" s="1"/>
  <c r="F86" i="7"/>
  <c r="L85" i="7" s="1"/>
  <c r="F195" i="7"/>
  <c r="L194" i="7" s="1"/>
  <c r="F227" i="7"/>
  <c r="L226" i="7" s="1"/>
  <c r="F108" i="7"/>
  <c r="L107" i="7" s="1"/>
  <c r="F199" i="7"/>
  <c r="L198" i="7" s="1"/>
  <c r="F148" i="7"/>
  <c r="L147" i="7" s="1"/>
  <c r="F129" i="7"/>
  <c r="L128" i="7" s="1"/>
  <c r="F40" i="7"/>
  <c r="L39" i="7" s="1"/>
  <c r="F201" i="7"/>
  <c r="L200" i="7" s="1"/>
  <c r="F58" i="7"/>
  <c r="L57" i="7" s="1"/>
  <c r="F41" i="7"/>
  <c r="L40" i="7" s="1"/>
  <c r="F74" i="7"/>
  <c r="L73" i="7" s="1"/>
  <c r="F121" i="7"/>
  <c r="L120" i="7" s="1"/>
  <c r="F209" i="7"/>
  <c r="L208" i="7" s="1"/>
  <c r="F57" i="7"/>
  <c r="L56" i="7" s="1"/>
  <c r="F96" i="7"/>
  <c r="L95" i="7" s="1"/>
  <c r="F35" i="7"/>
  <c r="L34" i="7" s="1"/>
  <c r="F202" i="7"/>
  <c r="L201" i="7" s="1"/>
  <c r="F97" i="7"/>
  <c r="L96" i="7" s="1"/>
  <c r="F132" i="7"/>
  <c r="L131" i="7" s="1"/>
  <c r="F124" i="7"/>
  <c r="L123" i="7" s="1"/>
  <c r="F34" i="7"/>
  <c r="L33" i="7" s="1"/>
  <c r="F145" i="7"/>
  <c r="L144" i="7" s="1"/>
  <c r="F75" i="7"/>
  <c r="L74" i="7" s="1"/>
  <c r="F36" i="7"/>
  <c r="L35" i="7" s="1"/>
  <c r="F59" i="7"/>
  <c r="L58" i="7" s="1"/>
  <c r="F157" i="7"/>
  <c r="L156" i="7" s="1"/>
  <c r="F164" i="7"/>
  <c r="L163" i="7" s="1"/>
  <c r="F37" i="7"/>
  <c r="L36" i="7" s="1"/>
  <c r="F130" i="7"/>
  <c r="L129" i="7" s="1"/>
  <c r="F213" i="7"/>
  <c r="L212" i="7" s="1"/>
  <c r="F200" i="7"/>
  <c r="L199" i="7" s="1"/>
  <c r="F228" i="7"/>
  <c r="L227" i="7" s="1"/>
  <c r="F99" i="7"/>
  <c r="L98" i="7" s="1"/>
  <c r="F78" i="7"/>
  <c r="L77" i="7" s="1"/>
  <c r="F66" i="7"/>
  <c r="L65" i="7" s="1"/>
  <c r="F109" i="7"/>
  <c r="L108" i="7" s="1"/>
  <c r="F142" i="7"/>
  <c r="L141" i="7" s="1"/>
  <c r="F131" i="7"/>
  <c r="L130" i="7" s="1"/>
  <c r="F50" i="7"/>
  <c r="L49" i="7" s="1"/>
  <c r="F140" i="7"/>
  <c r="L139" i="7" s="1"/>
  <c r="F60" i="7"/>
  <c r="L59" i="7" s="1"/>
  <c r="F171" i="6"/>
  <c r="L104" i="6"/>
  <c r="L99" i="6"/>
  <c r="L181" i="6"/>
  <c r="F54" i="6"/>
  <c r="F8" i="6"/>
  <c r="O8" i="6" s="1"/>
  <c r="F10" i="6"/>
  <c r="O10" i="6" s="1"/>
  <c r="F72" i="14"/>
  <c r="L71" i="14" s="1"/>
  <c r="F102" i="14"/>
  <c r="L101" i="14" s="1"/>
  <c r="F130" i="14"/>
  <c r="L129" i="14" s="1"/>
  <c r="F111" i="14"/>
  <c r="L110" i="14" s="1"/>
  <c r="F214" i="14"/>
  <c r="L213" i="14" s="1"/>
  <c r="F33" i="14"/>
  <c r="L32" i="14" s="1"/>
  <c r="F117" i="14"/>
  <c r="L116" i="14" s="1"/>
  <c r="F58" i="14"/>
  <c r="L57" i="14" s="1"/>
  <c r="F106" i="14"/>
  <c r="L105" i="14" s="1"/>
  <c r="F42" i="14"/>
  <c r="L41" i="14" s="1"/>
  <c r="F107" i="14"/>
  <c r="L106" i="14" s="1"/>
  <c r="F159" i="14"/>
  <c r="L158" i="14" s="1"/>
  <c r="F208" i="14"/>
  <c r="L207" i="14" s="1"/>
  <c r="F44" i="14"/>
  <c r="L43" i="14" s="1"/>
  <c r="F185" i="14"/>
  <c r="L184" i="14" s="1"/>
  <c r="F196" i="14"/>
  <c r="L195" i="14" s="1"/>
  <c r="F104" i="14"/>
  <c r="L103" i="14" s="1"/>
  <c r="F147" i="14"/>
  <c r="L146" i="14" s="1"/>
  <c r="F128" i="14"/>
  <c r="L127" i="14" s="1"/>
  <c r="F39" i="14"/>
  <c r="L38" i="14" s="1"/>
  <c r="F143" i="14"/>
  <c r="L142" i="14" s="1"/>
  <c r="F157" i="14"/>
  <c r="L156" i="14" s="1"/>
  <c r="F83" i="14"/>
  <c r="L82" i="14" s="1"/>
  <c r="F70" i="14"/>
  <c r="L69" i="14" s="1"/>
  <c r="F91" i="14"/>
  <c r="L90" i="14" s="1"/>
  <c r="F212" i="14"/>
  <c r="L211" i="14" s="1"/>
  <c r="F139" i="14"/>
  <c r="L138" i="14" s="1"/>
  <c r="F81" i="14"/>
  <c r="L80" i="14" s="1"/>
  <c r="F108" i="14"/>
  <c r="L107" i="14" s="1"/>
  <c r="F90" i="14"/>
  <c r="L89" i="14" s="1"/>
  <c r="F52" i="14"/>
  <c r="L51" i="14" s="1"/>
  <c r="F118" i="14"/>
  <c r="L117" i="14" s="1"/>
  <c r="F50" i="14"/>
  <c r="L49" i="14" s="1"/>
  <c r="F141" i="14"/>
  <c r="L140" i="14" s="1"/>
  <c r="F148" i="14"/>
  <c r="L147" i="14" s="1"/>
  <c r="F74" i="14"/>
  <c r="L73" i="14" s="1"/>
  <c r="F177" i="14"/>
  <c r="L176" i="14" s="1"/>
  <c r="F134" i="14"/>
  <c r="L133" i="14" s="1"/>
  <c r="F140" i="14"/>
  <c r="L139" i="14" s="1"/>
  <c r="F126" i="14"/>
  <c r="L125" i="14" s="1"/>
  <c r="F179" i="14"/>
  <c r="L178" i="14" s="1"/>
  <c r="F98" i="14"/>
  <c r="L97" i="14" s="1"/>
  <c r="F93" i="14"/>
  <c r="L92" i="14" s="1"/>
  <c r="F158" i="14"/>
  <c r="L157" i="14" s="1"/>
  <c r="F92" i="14"/>
  <c r="L91" i="14" s="1"/>
  <c r="F87" i="14"/>
  <c r="L86" i="14" s="1"/>
  <c r="F101" i="14"/>
  <c r="L100" i="14" s="1"/>
  <c r="F200" i="14"/>
  <c r="L199" i="14" s="1"/>
  <c r="F125" i="14"/>
  <c r="L124" i="14" s="1"/>
  <c r="F37" i="14"/>
  <c r="L36" i="14" s="1"/>
  <c r="F55" i="14"/>
  <c r="L54" i="14" s="1"/>
  <c r="F190" i="14"/>
  <c r="L189" i="14" s="1"/>
  <c r="F146" i="14"/>
  <c r="L145" i="14" s="1"/>
  <c r="F99" i="14"/>
  <c r="L98" i="14" s="1"/>
  <c r="F100" i="14"/>
  <c r="L99" i="14" s="1"/>
  <c r="F205" i="14"/>
  <c r="L204" i="14" s="1"/>
  <c r="F222" i="14"/>
  <c r="L221" i="14" s="1"/>
  <c r="F75" i="14"/>
  <c r="L74" i="14" s="1"/>
  <c r="F199" i="14"/>
  <c r="L198" i="14" s="1"/>
  <c r="F192" i="14"/>
  <c r="L191" i="14" s="1"/>
  <c r="F142" i="14"/>
  <c r="L141" i="14" s="1"/>
  <c r="F225" i="14"/>
  <c r="L224" i="14" s="1"/>
  <c r="F84" i="14"/>
  <c r="L83" i="14" s="1"/>
  <c r="F164" i="14"/>
  <c r="L163" i="14" s="1"/>
  <c r="F145" i="14"/>
  <c r="L144" i="14" s="1"/>
  <c r="F49" i="14"/>
  <c r="L48" i="14" s="1"/>
  <c r="F66" i="14"/>
  <c r="L65" i="14" s="1"/>
  <c r="F85" i="14"/>
  <c r="L84" i="14" s="1"/>
  <c r="F86" i="14"/>
  <c r="L85" i="14" s="1"/>
  <c r="F218" i="14"/>
  <c r="L217" i="14" s="1"/>
  <c r="F124" i="14"/>
  <c r="L123" i="14" s="1"/>
  <c r="F211" i="14"/>
  <c r="L210" i="14" s="1"/>
  <c r="F161" i="14"/>
  <c r="L160" i="14" s="1"/>
  <c r="F206" i="14"/>
  <c r="L205" i="14" s="1"/>
  <c r="F176" i="14"/>
  <c r="L175" i="14" s="1"/>
  <c r="F45" i="14"/>
  <c r="L44" i="14" s="1"/>
  <c r="F210" i="14"/>
  <c r="L209" i="14" s="1"/>
  <c r="F65" i="14"/>
  <c r="L64" i="14" s="1"/>
  <c r="F61" i="14"/>
  <c r="L60" i="14" s="1"/>
  <c r="F195" i="14"/>
  <c r="L194" i="14" s="1"/>
  <c r="F110" i="14"/>
  <c r="L109" i="14" s="1"/>
  <c r="F121" i="14"/>
  <c r="L120" i="14" s="1"/>
  <c r="F203" i="14"/>
  <c r="L202" i="14" s="1"/>
  <c r="F96" i="14"/>
  <c r="L95" i="14" s="1"/>
  <c r="F170" i="14"/>
  <c r="L169" i="14" s="1"/>
  <c r="F56" i="14"/>
  <c r="L55" i="14" s="1"/>
  <c r="F197" i="14"/>
  <c r="L196" i="14" s="1"/>
  <c r="F188" i="14"/>
  <c r="L187" i="14" s="1"/>
  <c r="F174" i="14"/>
  <c r="L173" i="14" s="1"/>
  <c r="F30" i="14"/>
  <c r="L29" i="14" s="1"/>
  <c r="F57" i="14"/>
  <c r="L56" i="14" s="1"/>
  <c r="F175" i="14"/>
  <c r="L174" i="14" s="1"/>
  <c r="F189" i="14"/>
  <c r="L188" i="14" s="1"/>
  <c r="F122" i="14"/>
  <c r="L121" i="14" s="1"/>
  <c r="F155" i="14"/>
  <c r="L154" i="14" s="1"/>
  <c r="F227" i="14"/>
  <c r="L226" i="14" s="1"/>
  <c r="F167" i="14"/>
  <c r="L166" i="14" s="1"/>
  <c r="F29" i="14"/>
  <c r="L28" i="14" s="1"/>
  <c r="F172" i="14"/>
  <c r="L171" i="14" s="1"/>
  <c r="F60" i="14"/>
  <c r="L59" i="14" s="1"/>
  <c r="F220" i="14"/>
  <c r="L219" i="14" s="1"/>
  <c r="F127" i="14"/>
  <c r="L126" i="14" s="1"/>
  <c r="F43" i="14"/>
  <c r="L42" i="14" s="1"/>
  <c r="F133" i="14"/>
  <c r="L132" i="14" s="1"/>
  <c r="F103" i="14"/>
  <c r="L102" i="14" s="1"/>
  <c r="F151" i="14"/>
  <c r="L150" i="14" s="1"/>
  <c r="F153" i="14"/>
  <c r="L152" i="14" s="1"/>
  <c r="F53" i="14"/>
  <c r="L52" i="14" s="1"/>
  <c r="F154" i="14"/>
  <c r="L153" i="14" s="1"/>
  <c r="F76" i="14"/>
  <c r="L75" i="14" s="1"/>
  <c r="F36" i="14"/>
  <c r="L35" i="14" s="1"/>
  <c r="F180" i="14"/>
  <c r="L179" i="14" s="1"/>
  <c r="F187" i="14"/>
  <c r="L186" i="14" s="1"/>
  <c r="F67" i="14"/>
  <c r="L66" i="14" s="1"/>
  <c r="F40" i="14"/>
  <c r="L39" i="14" s="1"/>
  <c r="F217" i="14"/>
  <c r="L216" i="14" s="1"/>
  <c r="F69" i="14"/>
  <c r="L68" i="14" s="1"/>
  <c r="F77" i="14"/>
  <c r="L76" i="14" s="1"/>
  <c r="F173" i="14"/>
  <c r="L172" i="14" s="1"/>
  <c r="F223" i="14"/>
  <c r="L222" i="14" s="1"/>
  <c r="F213" i="14"/>
  <c r="L212" i="14" s="1"/>
  <c r="F31" i="14"/>
  <c r="L30" i="14" s="1"/>
  <c r="F207" i="14"/>
  <c r="L206" i="14" s="1"/>
  <c r="F51" i="14"/>
  <c r="L50" i="14" s="1"/>
  <c r="F184" i="14"/>
  <c r="L183" i="14" s="1"/>
  <c r="F182" i="14"/>
  <c r="L181" i="14" s="1"/>
  <c r="F97" i="14"/>
  <c r="L96" i="14" s="1"/>
  <c r="F116" i="14"/>
  <c r="L115" i="14" s="1"/>
  <c r="F114" i="14"/>
  <c r="L113" i="14" s="1"/>
  <c r="F138" i="14"/>
  <c r="L137" i="14" s="1"/>
  <c r="F168" i="14"/>
  <c r="L167" i="14" s="1"/>
  <c r="F62" i="14"/>
  <c r="L61" i="14" s="1"/>
  <c r="F89" i="14"/>
  <c r="L88" i="14" s="1"/>
  <c r="F144" i="14"/>
  <c r="L143" i="14" s="1"/>
  <c r="F115" i="14"/>
  <c r="L114" i="14" s="1"/>
  <c r="F183" i="14"/>
  <c r="L182" i="14" s="1"/>
  <c r="F193" i="14"/>
  <c r="L192" i="14" s="1"/>
  <c r="F228" i="14"/>
  <c r="L227" i="14" s="1"/>
  <c r="F54" i="14"/>
  <c r="L53" i="14" s="1"/>
  <c r="F82" i="14"/>
  <c r="L81" i="14" s="1"/>
  <c r="F79" i="14"/>
  <c r="L78" i="14" s="1"/>
  <c r="F156" i="14"/>
  <c r="L155" i="14" s="1"/>
  <c r="F105" i="14"/>
  <c r="L104" i="14" s="1"/>
  <c r="F109" i="14"/>
  <c r="L108" i="14" s="1"/>
  <c r="F194" i="14"/>
  <c r="L193" i="14" s="1"/>
  <c r="F181" i="14"/>
  <c r="L180" i="14" s="1"/>
  <c r="F119" i="14"/>
  <c r="L118" i="14" s="1"/>
  <c r="F186" i="14"/>
  <c r="L185" i="14" s="1"/>
  <c r="F132" i="14"/>
  <c r="L131" i="14" s="1"/>
  <c r="F209" i="14"/>
  <c r="L208" i="14" s="1"/>
  <c r="F112" i="14"/>
  <c r="L111" i="14" s="1"/>
  <c r="F178" i="14"/>
  <c r="L177" i="14" s="1"/>
  <c r="F38" i="14"/>
  <c r="L37" i="14" s="1"/>
  <c r="F46" i="14"/>
  <c r="L45" i="14" s="1"/>
  <c r="F160" i="14"/>
  <c r="L159" i="14" s="1"/>
  <c r="F73" i="14"/>
  <c r="L72" i="14" s="1"/>
  <c r="F63" i="14"/>
  <c r="L62" i="14" s="1"/>
  <c r="F41" i="14"/>
  <c r="L40" i="14" s="1"/>
  <c r="F71" i="14"/>
  <c r="L70" i="14" s="1"/>
  <c r="F137" i="14"/>
  <c r="L136" i="14" s="1"/>
  <c r="F32" i="14"/>
  <c r="L31" i="14" s="1"/>
  <c r="F162" i="14"/>
  <c r="L161" i="14" s="1"/>
  <c r="F191" i="14"/>
  <c r="L190" i="14" s="1"/>
  <c r="F150" i="14"/>
  <c r="L149" i="14" s="1"/>
  <c r="F216" i="14"/>
  <c r="L215" i="14" s="1"/>
  <c r="F135" i="14"/>
  <c r="L134" i="14" s="1"/>
  <c r="F94" i="14"/>
  <c r="L93" i="14" s="1"/>
  <c r="F113" i="14"/>
  <c r="L112" i="14" s="1"/>
  <c r="F131" i="14"/>
  <c r="L130" i="14" s="1"/>
  <c r="F88" i="14"/>
  <c r="L87" i="14" s="1"/>
  <c r="F48" i="14"/>
  <c r="L47" i="14" s="1"/>
  <c r="F120" i="14"/>
  <c r="L119" i="14" s="1"/>
  <c r="F59" i="14"/>
  <c r="L58" i="14" s="1"/>
  <c r="F219" i="14"/>
  <c r="L218" i="14" s="1"/>
  <c r="F224" i="14"/>
  <c r="L223" i="14" s="1"/>
  <c r="F152" i="14"/>
  <c r="L151" i="14" s="1"/>
  <c r="F202" i="14"/>
  <c r="L201" i="14" s="1"/>
  <c r="F221" i="14"/>
  <c r="L220" i="14" s="1"/>
  <c r="F149" i="14"/>
  <c r="L148" i="14" s="1"/>
  <c r="F95" i="14"/>
  <c r="L94" i="14" s="1"/>
  <c r="F171" i="14"/>
  <c r="L170" i="14" s="1"/>
  <c r="F64" i="14"/>
  <c r="L63" i="14" s="1"/>
  <c r="F163" i="14"/>
  <c r="L162" i="14" s="1"/>
  <c r="F80" i="14"/>
  <c r="L79" i="14" s="1"/>
  <c r="F166" i="14"/>
  <c r="L165" i="14" s="1"/>
  <c r="F129" i="14"/>
  <c r="L128" i="14" s="1"/>
  <c r="F226" i="14"/>
  <c r="L225" i="14" s="1"/>
  <c r="F123" i="14"/>
  <c r="L122" i="14" s="1"/>
  <c r="F78" i="14"/>
  <c r="L77" i="14" s="1"/>
  <c r="F169" i="14"/>
  <c r="L168" i="14" s="1"/>
  <c r="F215" i="14"/>
  <c r="L214" i="14" s="1"/>
  <c r="F34" i="14"/>
  <c r="L33" i="14" s="1"/>
  <c r="F201" i="14"/>
  <c r="L200" i="14" s="1"/>
  <c r="F35" i="14"/>
  <c r="L34" i="14" s="1"/>
  <c r="F136" i="14"/>
  <c r="L135" i="14" s="1"/>
  <c r="F198" i="14"/>
  <c r="L197" i="14" s="1"/>
  <c r="F68" i="14"/>
  <c r="L67" i="14" s="1"/>
  <c r="F165" i="14"/>
  <c r="L164" i="14" s="1"/>
  <c r="F204" i="14"/>
  <c r="L203" i="14" s="1"/>
  <c r="F110" i="7"/>
  <c r="L109" i="7" s="1"/>
  <c r="F220" i="7"/>
  <c r="L219" i="7" s="1"/>
  <c r="F44" i="7"/>
  <c r="L43" i="7" s="1"/>
  <c r="F205" i="7"/>
  <c r="L204" i="7" s="1"/>
  <c r="F31" i="7"/>
  <c r="L30" i="7" s="1"/>
  <c r="F33" i="7"/>
  <c r="L32" i="7" s="1"/>
  <c r="F137" i="7"/>
  <c r="L136" i="7" s="1"/>
  <c r="F43" i="7"/>
  <c r="L42" i="7" s="1"/>
  <c r="F80" i="7"/>
  <c r="L79" i="7" s="1"/>
  <c r="F165" i="7"/>
  <c r="L164" i="7" s="1"/>
  <c r="F191" i="7"/>
  <c r="L190" i="7" s="1"/>
  <c r="F168" i="7"/>
  <c r="L167" i="7" s="1"/>
  <c r="F186" i="7"/>
  <c r="L185" i="7" s="1"/>
  <c r="F216" i="7"/>
  <c r="L215" i="7" s="1"/>
  <c r="F135" i="7"/>
  <c r="L134" i="7" s="1"/>
  <c r="F88" i="7"/>
  <c r="L87" i="7" s="1"/>
  <c r="F170" i="7"/>
  <c r="L169" i="7" s="1"/>
  <c r="F54" i="7"/>
  <c r="L53" i="7" s="1"/>
  <c r="F119" i="7"/>
  <c r="L118" i="7" s="1"/>
  <c r="F207" i="7"/>
  <c r="L206" i="7" s="1"/>
  <c r="F45" i="7"/>
  <c r="L44" i="7" s="1"/>
  <c r="F81" i="7"/>
  <c r="L80" i="7" s="1"/>
  <c r="F77" i="7"/>
  <c r="L76" i="7" s="1"/>
  <c r="F69" i="7"/>
  <c r="L68" i="7" s="1"/>
  <c r="F185" i="7"/>
  <c r="L184" i="7" s="1"/>
  <c r="F136" i="7"/>
  <c r="L135" i="7" s="1"/>
  <c r="F38" i="7"/>
  <c r="L37" i="7" s="1"/>
  <c r="F67" i="7"/>
  <c r="L66" i="7" s="1"/>
  <c r="F134" i="7"/>
  <c r="L133" i="7" s="1"/>
  <c r="F120" i="7"/>
  <c r="L119" i="7" s="1"/>
  <c r="F150" i="7"/>
  <c r="L149" i="7" s="1"/>
  <c r="F107" i="7"/>
  <c r="L106" i="7" s="1"/>
  <c r="F55" i="7"/>
  <c r="L54" i="7" s="1"/>
  <c r="F172" i="7"/>
  <c r="L171" i="7" s="1"/>
  <c r="F203" i="7"/>
  <c r="L202" i="7" s="1"/>
  <c r="F49" i="7"/>
  <c r="L48" i="7" s="1"/>
  <c r="F183" i="7"/>
  <c r="L182" i="7" s="1"/>
  <c r="F225" i="7"/>
  <c r="L224" i="7" s="1"/>
  <c r="F193" i="7"/>
  <c r="L192" i="7" s="1"/>
  <c r="F149" i="7"/>
  <c r="L148" i="7" s="1"/>
  <c r="F160" i="7"/>
  <c r="L159" i="7" s="1"/>
  <c r="F171" i="7"/>
  <c r="L170" i="7" s="1"/>
  <c r="F30" i="7"/>
  <c r="L29" i="7" s="1"/>
  <c r="F112" i="7"/>
  <c r="L111" i="7" s="1"/>
  <c r="F151" i="7"/>
  <c r="L150" i="7" s="1"/>
  <c r="F70" i="7"/>
  <c r="L69" i="7" s="1"/>
  <c r="F76" i="7"/>
  <c r="L75" i="7" s="1"/>
  <c r="F218" i="7"/>
  <c r="L217" i="7" s="1"/>
  <c r="F182" i="7"/>
  <c r="L181" i="7" s="1"/>
  <c r="F206" i="7"/>
  <c r="L205" i="7" s="1"/>
  <c r="F194" i="7"/>
  <c r="L193" i="7" s="1"/>
  <c r="F39" i="7"/>
  <c r="L38" i="7" s="1"/>
  <c r="F138" i="7"/>
  <c r="L137" i="7" s="1"/>
  <c r="F103" i="7"/>
  <c r="L102" i="7" s="1"/>
  <c r="F62" i="7"/>
  <c r="L61" i="7" s="1"/>
  <c r="F71" i="7"/>
  <c r="L70" i="7" s="1"/>
  <c r="F153" i="7"/>
  <c r="L152" i="7" s="1"/>
  <c r="F167" i="7"/>
  <c r="L166" i="7" s="1"/>
  <c r="F180" i="7"/>
  <c r="L179" i="7" s="1"/>
  <c r="F188" i="7"/>
  <c r="L187" i="7" s="1"/>
  <c r="F215" i="7"/>
  <c r="L214" i="7" s="1"/>
  <c r="F63" i="7"/>
  <c r="L62" i="7" s="1"/>
  <c r="F219" i="7"/>
  <c r="L218" i="7" s="1"/>
  <c r="F125" i="7"/>
  <c r="L124" i="7" s="1"/>
  <c r="F114" i="7"/>
  <c r="L113" i="7" s="1"/>
  <c r="F126" i="7"/>
  <c r="L125" i="7" s="1"/>
  <c r="F176" i="7"/>
  <c r="L175" i="7" s="1"/>
  <c r="F210" i="7"/>
  <c r="L209" i="7" s="1"/>
  <c r="F143" i="7"/>
  <c r="L142" i="7" s="1"/>
  <c r="F141" i="7"/>
  <c r="L140" i="7" s="1"/>
  <c r="F156" i="7"/>
  <c r="L155" i="7" s="1"/>
  <c r="F117" i="7"/>
  <c r="L116" i="7" s="1"/>
  <c r="F162" i="7"/>
  <c r="L161" i="7" s="1"/>
  <c r="F123" i="7"/>
  <c r="L122" i="7" s="1"/>
  <c r="F229" i="7"/>
  <c r="L228" i="7" s="1"/>
  <c r="F184" i="7"/>
  <c r="L183" i="7" s="1"/>
  <c r="F226" i="7"/>
  <c r="L225" i="7" s="1"/>
  <c r="F101" i="7"/>
  <c r="L100" i="7" s="1"/>
  <c r="F155" i="7"/>
  <c r="L154" i="7" s="1"/>
  <c r="F84" i="7"/>
  <c r="L83" i="7" s="1"/>
  <c r="F128" i="7"/>
  <c r="L127" i="7" s="1"/>
  <c r="F98" i="7"/>
  <c r="L97" i="7" s="1"/>
  <c r="F178" i="7"/>
  <c r="L177" i="7" s="1"/>
  <c r="F46" i="7"/>
  <c r="L45" i="7" s="1"/>
  <c r="F139" i="7"/>
  <c r="L138" i="7" s="1"/>
  <c r="F197" i="7"/>
  <c r="L196" i="7" s="1"/>
  <c r="F198" i="7"/>
  <c r="L197" i="7" s="1"/>
  <c r="F154" i="7"/>
  <c r="L153" i="7" s="1"/>
  <c r="F173" i="7"/>
  <c r="L172" i="7" s="1"/>
  <c r="F85" i="7"/>
  <c r="L84" i="7" s="1"/>
  <c r="F177" i="7"/>
  <c r="L176" i="7" s="1"/>
  <c r="F152" i="7"/>
  <c r="L151" i="7" s="1"/>
  <c r="F190" i="7"/>
  <c r="L189" i="7" s="1"/>
  <c r="F144" i="7"/>
  <c r="L143" i="7" s="1"/>
  <c r="F83" i="7"/>
  <c r="L82" i="7" s="1"/>
  <c r="F147" i="7"/>
  <c r="L146" i="7" s="1"/>
  <c r="F94" i="7"/>
  <c r="L93" i="7" s="1"/>
  <c r="F204" i="7"/>
  <c r="L203" i="7" s="1"/>
  <c r="F53" i="6"/>
  <c r="L87" i="6"/>
  <c r="L41" i="6"/>
  <c r="L192" i="6"/>
  <c r="L47" i="6"/>
  <c r="L216" i="6"/>
  <c r="L39" i="6"/>
  <c r="F110" i="6"/>
  <c r="L221" i="6"/>
  <c r="L170" i="6"/>
  <c r="L122" i="6"/>
  <c r="F90" i="6"/>
  <c r="L40" i="6"/>
  <c r="L116" i="6"/>
  <c r="F126" i="6"/>
  <c r="F137" i="6"/>
  <c r="L156" i="6"/>
  <c r="L108" i="6"/>
  <c r="L60" i="6"/>
  <c r="L66" i="6"/>
  <c r="F134" i="6"/>
  <c r="F206" i="6"/>
  <c r="F40" i="6"/>
  <c r="F173" i="6"/>
  <c r="L164" i="6"/>
  <c r="L23" i="6"/>
  <c r="F186" i="6"/>
  <c r="F45" i="6"/>
  <c r="L171" i="6"/>
  <c r="L147" i="6"/>
  <c r="L123" i="6"/>
  <c r="L195" i="6"/>
  <c r="F179" i="6"/>
  <c r="F121" i="6"/>
  <c r="F86" i="6"/>
  <c r="F105" i="6"/>
  <c r="F141" i="6"/>
  <c r="F55" i="6"/>
  <c r="F26" i="6"/>
  <c r="F122" i="6"/>
  <c r="F162" i="6"/>
  <c r="F142" i="6"/>
  <c r="F76" i="6"/>
  <c r="F41" i="6"/>
  <c r="F221" i="6"/>
  <c r="F38" i="6"/>
  <c r="F100" i="6"/>
  <c r="F88" i="6"/>
  <c r="F109" i="6"/>
  <c r="F132" i="6"/>
  <c r="F29" i="6"/>
  <c r="F49" i="6"/>
  <c r="F178" i="6"/>
  <c r="F147" i="6"/>
  <c r="F140" i="6"/>
  <c r="F114" i="6"/>
  <c r="F155" i="6"/>
  <c r="F194" i="6"/>
  <c r="F183" i="6"/>
  <c r="F158" i="6"/>
  <c r="F25" i="6"/>
  <c r="F185" i="6"/>
  <c r="F176" i="6"/>
  <c r="F144" i="6"/>
  <c r="F124" i="6"/>
  <c r="F32" i="6"/>
  <c r="F154" i="6"/>
  <c r="F208" i="6"/>
  <c r="F85" i="6"/>
  <c r="L175" i="6"/>
  <c r="L117" i="6"/>
  <c r="L215" i="6"/>
  <c r="L157" i="6"/>
  <c r="F161" i="6"/>
  <c r="F128" i="6"/>
  <c r="F43" i="6"/>
  <c r="F48" i="6"/>
  <c r="F37" i="6"/>
  <c r="F193" i="6"/>
  <c r="F212" i="6"/>
  <c r="F177" i="6"/>
  <c r="F111" i="6"/>
  <c r="F103" i="6"/>
  <c r="F68" i="6"/>
  <c r="F64" i="6"/>
  <c r="F139" i="6"/>
  <c r="F71" i="6"/>
  <c r="F160" i="6"/>
  <c r="L113" i="6"/>
  <c r="L182" i="6"/>
  <c r="L89" i="6"/>
  <c r="L158" i="6"/>
  <c r="L65" i="6"/>
  <c r="L110" i="6"/>
  <c r="L73" i="6"/>
  <c r="L200" i="6"/>
  <c r="F187" i="6"/>
  <c r="F145" i="6"/>
  <c r="F182" i="6"/>
  <c r="F153" i="6"/>
  <c r="F222" i="6"/>
  <c r="F61" i="6"/>
  <c r="F159" i="6"/>
  <c r="F199" i="6"/>
  <c r="F175" i="6"/>
  <c r="F36" i="6"/>
  <c r="F217" i="6"/>
  <c r="F34" i="6"/>
  <c r="F98" i="6"/>
  <c r="F127" i="6"/>
  <c r="F82" i="6"/>
  <c r="F31" i="6"/>
  <c r="F120" i="6"/>
  <c r="F135" i="6"/>
  <c r="F95" i="6"/>
  <c r="F169" i="6"/>
  <c r="F52" i="6"/>
  <c r="L86" i="6"/>
  <c r="L111" i="6"/>
  <c r="L53" i="6"/>
  <c r="L151" i="6"/>
  <c r="L93" i="6"/>
  <c r="F201" i="6"/>
  <c r="F30" i="6"/>
  <c r="F146" i="6"/>
  <c r="F207" i="6"/>
  <c r="F119" i="6"/>
  <c r="F50" i="6"/>
  <c r="F136" i="6"/>
  <c r="F56" i="6"/>
  <c r="F118" i="6"/>
  <c r="F63" i="6"/>
  <c r="F143" i="6"/>
  <c r="F138" i="6"/>
  <c r="F69" i="6"/>
  <c r="F117" i="6"/>
  <c r="F62" i="6"/>
  <c r="L42" i="6"/>
  <c r="L112" i="6"/>
  <c r="L217" i="6"/>
  <c r="L88" i="6"/>
  <c r="L193" i="6"/>
  <c r="L64" i="6"/>
  <c r="L126" i="6"/>
  <c r="F219" i="6"/>
  <c r="F27" i="6"/>
  <c r="F81" i="6"/>
  <c r="F210" i="6"/>
  <c r="F112" i="6"/>
  <c r="F130" i="6"/>
  <c r="F39" i="6"/>
  <c r="F205" i="6"/>
  <c r="F113" i="6"/>
  <c r="F57" i="6"/>
  <c r="F164" i="6"/>
  <c r="F190" i="6"/>
  <c r="F157" i="6"/>
  <c r="F209" i="6"/>
  <c r="F188" i="6"/>
  <c r="F78" i="6"/>
  <c r="F87" i="6"/>
  <c r="F104" i="6"/>
  <c r="F220" i="6"/>
  <c r="F28" i="6"/>
  <c r="F198" i="6"/>
  <c r="F107" i="6"/>
  <c r="F60" i="6"/>
  <c r="F174" i="6"/>
  <c r="F91" i="6"/>
  <c r="F211" i="6"/>
  <c r="F97" i="6"/>
  <c r="F89" i="6"/>
  <c r="F215" i="6"/>
  <c r="F156" i="6"/>
  <c r="F46" i="6"/>
  <c r="F180" i="6"/>
  <c r="F150" i="6"/>
  <c r="F181" i="6"/>
  <c r="F166" i="6"/>
  <c r="F67" i="6"/>
  <c r="F102" i="6"/>
  <c r="F203" i="6"/>
  <c r="F133" i="6"/>
  <c r="F77" i="6"/>
  <c r="F70" i="6"/>
  <c r="F74" i="6"/>
  <c r="F213" i="6"/>
  <c r="F66" i="6"/>
  <c r="F184" i="6"/>
  <c r="F172" i="6"/>
  <c r="F51" i="6"/>
  <c r="F24" i="6"/>
  <c r="F23" i="6"/>
  <c r="L33" i="6"/>
  <c r="F216" i="6"/>
  <c r="F59" i="6"/>
  <c r="F200" i="6"/>
  <c r="F170" i="6"/>
  <c r="F148" i="6"/>
  <c r="F96" i="6"/>
  <c r="F99" i="6"/>
  <c r="F202" i="6"/>
  <c r="F204" i="6"/>
  <c r="F106" i="6"/>
  <c r="F83" i="6"/>
  <c r="F92" i="6"/>
  <c r="F125" i="6"/>
  <c r="F80" i="6"/>
  <c r="F75" i="6"/>
  <c r="F35" i="6"/>
  <c r="F195" i="6"/>
  <c r="F42" i="6"/>
  <c r="F108" i="6"/>
  <c r="F115" i="6"/>
  <c r="F191" i="6"/>
  <c r="F93" i="6"/>
  <c r="F149" i="6"/>
  <c r="F218" i="6"/>
  <c r="F129" i="6"/>
  <c r="F73" i="6"/>
  <c r="F131" i="6"/>
  <c r="F168" i="6"/>
  <c r="F196" i="6"/>
  <c r="F65" i="6"/>
  <c r="F192" i="6"/>
  <c r="F214" i="6"/>
  <c r="F189" i="6"/>
  <c r="F123" i="6"/>
  <c r="F79" i="6"/>
  <c r="F33" i="6"/>
  <c r="F116" i="6"/>
  <c r="F151" i="6"/>
  <c r="F47" i="6"/>
  <c r="F84" i="6"/>
  <c r="F163" i="6"/>
  <c r="F72" i="6"/>
  <c r="F167" i="6"/>
  <c r="F44" i="6"/>
  <c r="F165" i="6"/>
  <c r="F197" i="6"/>
  <c r="F58" i="6"/>
  <c r="F101" i="6"/>
  <c r="F152" i="6"/>
  <c r="F94" i="6"/>
  <c r="L54" i="6"/>
  <c r="L132" i="6"/>
  <c r="L24" i="6"/>
  <c r="L159" i="6"/>
  <c r="L95" i="6"/>
  <c r="L30" i="6"/>
  <c r="L165" i="6"/>
  <c r="L101" i="6"/>
  <c r="L134" i="6"/>
  <c r="L212" i="6"/>
  <c r="L84" i="6"/>
  <c r="L199" i="6"/>
  <c r="L135" i="6"/>
  <c r="L71" i="6"/>
  <c r="L205" i="6"/>
  <c r="L141" i="6"/>
  <c r="L77" i="6"/>
  <c r="L145" i="6"/>
  <c r="L75" i="6"/>
  <c r="L203" i="6"/>
  <c r="L220" i="6"/>
  <c r="L214" i="6"/>
  <c r="L144" i="6"/>
  <c r="L74" i="6"/>
  <c r="L202" i="6"/>
  <c r="L121" i="6"/>
  <c r="L51" i="6"/>
  <c r="L179" i="6"/>
  <c r="L172" i="6"/>
  <c r="L190" i="6"/>
  <c r="L120" i="6"/>
  <c r="L50" i="6"/>
  <c r="L178" i="6"/>
  <c r="L97" i="6"/>
  <c r="L26" i="6"/>
  <c r="L155" i="6"/>
  <c r="L124" i="6"/>
  <c r="L166" i="6"/>
  <c r="L96" i="6"/>
  <c r="L25" i="6"/>
  <c r="L154" i="6"/>
  <c r="L201" i="6"/>
  <c r="L72" i="6"/>
  <c r="L204" i="6"/>
  <c r="L105" i="6"/>
  <c r="L162" i="6"/>
  <c r="L98" i="6"/>
  <c r="L194" i="6"/>
  <c r="L168" i="6"/>
  <c r="L49" i="6"/>
  <c r="L29" i="6"/>
  <c r="L207" i="6"/>
  <c r="L213" i="6"/>
  <c r="L149" i="6"/>
  <c r="L102" i="6"/>
  <c r="L180" i="6"/>
  <c r="L52" i="6"/>
  <c r="L183" i="6"/>
  <c r="L119" i="6"/>
  <c r="L55" i="6"/>
  <c r="L189" i="6"/>
  <c r="L125" i="6"/>
  <c r="L61" i="6"/>
  <c r="L177" i="6"/>
  <c r="L107" i="6"/>
  <c r="L36" i="6"/>
  <c r="L78" i="6"/>
  <c r="L48" i="6"/>
  <c r="L176" i="6"/>
  <c r="L106" i="6"/>
  <c r="L35" i="6"/>
  <c r="L153" i="6"/>
  <c r="L83" i="6"/>
  <c r="L211" i="6"/>
  <c r="L37" i="6"/>
  <c r="L222" i="6"/>
  <c r="L152" i="6"/>
  <c r="L82" i="6"/>
  <c r="L210" i="6"/>
  <c r="L129" i="6"/>
  <c r="L59" i="6"/>
  <c r="L187" i="6"/>
  <c r="L188" i="6"/>
  <c r="L198" i="6"/>
  <c r="L128" i="6"/>
  <c r="L58" i="6"/>
  <c r="L186" i="6"/>
  <c r="L131" i="6"/>
  <c r="L137" i="6"/>
  <c r="L206" i="6"/>
  <c r="L163" i="6"/>
  <c r="L34" i="6"/>
  <c r="L27" i="6"/>
  <c r="L28" i="6"/>
  <c r="L62" i="6"/>
  <c r="L150" i="6"/>
  <c r="L100" i="6"/>
  <c r="L143" i="6"/>
  <c r="L79" i="6"/>
  <c r="L85" i="6"/>
  <c r="L118" i="6"/>
  <c r="L196" i="6"/>
  <c r="L68" i="6"/>
  <c r="L191" i="6"/>
  <c r="L127" i="6"/>
  <c r="L63" i="6"/>
  <c r="L197" i="6"/>
  <c r="L133" i="6"/>
  <c r="L69" i="6"/>
  <c r="L70" i="6"/>
  <c r="L148" i="6"/>
  <c r="L32" i="6"/>
  <c r="L167" i="6"/>
  <c r="L103" i="6"/>
  <c r="L38" i="6"/>
  <c r="L173" i="6"/>
  <c r="L109" i="6"/>
  <c r="L45" i="6"/>
  <c r="L81" i="6"/>
  <c r="L209" i="6"/>
  <c r="L139" i="6"/>
  <c r="L92" i="6"/>
  <c r="L142" i="6"/>
  <c r="L80" i="6"/>
  <c r="L208" i="6"/>
  <c r="L138" i="6"/>
  <c r="L57" i="6"/>
  <c r="L185" i="6"/>
  <c r="L115" i="6"/>
  <c r="L44" i="6"/>
  <c r="L94" i="6"/>
  <c r="L56" i="6"/>
  <c r="L184" i="6"/>
  <c r="L114" i="6"/>
  <c r="L43" i="6"/>
  <c r="L161" i="6"/>
  <c r="L91" i="6"/>
  <c r="L219" i="6"/>
  <c r="L46" i="6"/>
  <c r="L31" i="6"/>
  <c r="L160" i="6"/>
  <c r="L90" i="6"/>
  <c r="L218" i="6"/>
  <c r="L76" i="6"/>
  <c r="L67" i="6"/>
  <c r="L136" i="6"/>
  <c r="L174" i="6"/>
  <c r="L140" i="6"/>
  <c r="L169" i="6"/>
  <c r="L130" i="6"/>
  <c r="DG240" i="11"/>
  <c r="DO240" i="11"/>
  <c r="DA241" i="11"/>
  <c r="CW241" i="11"/>
  <c r="CF241" i="11"/>
  <c r="CE241" i="11"/>
  <c r="DJ241" i="11"/>
  <c r="DU241" i="11"/>
  <c r="DX241" i="11"/>
  <c r="DL241" i="11"/>
  <c r="CN241" i="11"/>
  <c r="DR241" i="11"/>
  <c r="DO241" i="11"/>
  <c r="DQ241" i="11"/>
  <c r="CC241" i="11"/>
  <c r="CT241" i="11"/>
  <c r="CI241" i="11"/>
  <c r="DG241" i="11"/>
  <c r="CL241" i="11"/>
  <c r="CK241" i="11"/>
  <c r="CQ241" i="11"/>
  <c r="EA241" i="11"/>
  <c r="CX241" i="11"/>
  <c r="DP241" i="11"/>
  <c r="CS241" i="11"/>
  <c r="DS241" i="11"/>
  <c r="CZ241" i="11"/>
  <c r="DN241" i="11"/>
  <c r="DV241" i="11"/>
  <c r="DK241" i="11"/>
  <c r="CY241" i="11"/>
  <c r="CU241" i="11"/>
  <c r="DC241" i="11"/>
  <c r="CM241" i="11"/>
  <c r="CH241" i="11"/>
  <c r="DB241" i="11"/>
  <c r="DM241" i="11"/>
  <c r="CR241" i="11"/>
  <c r="CO241" i="11"/>
  <c r="DY241" i="11"/>
  <c r="CJ241" i="11"/>
  <c r="DI241" i="11"/>
  <c r="CP241" i="11"/>
  <c r="CV241" i="11"/>
  <c r="DE241" i="11"/>
  <c r="DW241" i="11"/>
  <c r="CG241" i="11"/>
  <c r="DF241" i="11"/>
  <c r="CD241" i="11"/>
  <c r="DH241" i="11"/>
  <c r="DZ241" i="11"/>
  <c r="DQ242" i="11"/>
  <c r="CK242" i="11"/>
  <c r="CN242" i="11"/>
  <c r="CT242" i="11"/>
  <c r="CL242" i="11"/>
  <c r="EA242" i="11"/>
  <c r="DD242" i="11"/>
  <c r="DD247" i="11" s="1"/>
  <c r="AD247" i="11" s="1"/>
  <c r="AD282" i="11" s="1"/>
  <c r="DF242" i="11"/>
  <c r="DP242" i="11"/>
  <c r="DN242" i="11"/>
  <c r="CS242" i="11"/>
  <c r="CJ242" i="11"/>
  <c r="DE242" i="11"/>
  <c r="CV242" i="11"/>
  <c r="CE242" i="11"/>
  <c r="CD242" i="11"/>
  <c r="CC242" i="11"/>
  <c r="CO242" i="11"/>
  <c r="CI242" i="11"/>
  <c r="CH242" i="11"/>
  <c r="DO242" i="11"/>
  <c r="CY242" i="11"/>
  <c r="DS242" i="11"/>
  <c r="DU242" i="11"/>
  <c r="CP242" i="11"/>
  <c r="DH242" i="11"/>
  <c r="CF242" i="11"/>
  <c r="DY242" i="11"/>
  <c r="DJ242" i="11"/>
  <c r="DI242" i="11"/>
  <c r="CZ242" i="11"/>
  <c r="DV242" i="11"/>
  <c r="DL242" i="11"/>
  <c r="DK242" i="11"/>
  <c r="DB242" i="11"/>
  <c r="DX242" i="11"/>
  <c r="DR242" i="11"/>
  <c r="DC242" i="11"/>
  <c r="DZ242" i="11"/>
  <c r="CX242" i="11"/>
  <c r="CW242" i="11"/>
  <c r="CR242" i="11"/>
  <c r="CM242" i="11"/>
  <c r="CQ242" i="11"/>
  <c r="DW242" i="11"/>
  <c r="CG242" i="11"/>
  <c r="DA242" i="11"/>
  <c r="DM242" i="11"/>
  <c r="CU242" i="11"/>
  <c r="DU240" i="11"/>
  <c r="CL240" i="11"/>
  <c r="DX240" i="11"/>
  <c r="DC240" i="11"/>
  <c r="CG240" i="11"/>
  <c r="CR240" i="11"/>
  <c r="CF240" i="11"/>
  <c r="CH240" i="11"/>
  <c r="CQ240" i="11"/>
  <c r="CJ240" i="11"/>
  <c r="DH240" i="11"/>
  <c r="DJ240" i="11"/>
  <c r="CW240" i="11"/>
  <c r="DS240" i="11"/>
  <c r="DS247" i="11" s="1"/>
  <c r="AS247" i="11" s="1"/>
  <c r="AS343" i="11" s="1"/>
  <c r="CO240" i="11"/>
  <c r="DW240" i="11"/>
  <c r="CN240" i="11"/>
  <c r="DP240" i="11"/>
  <c r="DZ240" i="11"/>
  <c r="CE240" i="11"/>
  <c r="EA240" i="11"/>
  <c r="DI240" i="11"/>
  <c r="CU240" i="11"/>
  <c r="BQ246" i="4"/>
  <c r="BQ247" i="4" s="1"/>
  <c r="CO246" i="4"/>
  <c r="CO247" i="4" s="1"/>
  <c r="CO249" i="4" s="1"/>
  <c r="AF250" i="4" s="1"/>
  <c r="CW246" i="4"/>
  <c r="CW247" i="4" s="1"/>
  <c r="BZ246" i="4"/>
  <c r="BZ247" i="4" s="1"/>
  <c r="BZ249" i="4" s="1"/>
  <c r="Q250" i="4" s="1"/>
  <c r="CP246" i="4"/>
  <c r="CP247" i="4" s="1"/>
  <c r="CP249" i="4" s="1"/>
  <c r="AG250" i="4" s="1"/>
  <c r="DY240" i="11"/>
  <c r="CV240" i="11"/>
  <c r="CC240" i="11"/>
  <c r="CC247" i="11" s="1"/>
  <c r="CC250" i="11" s="1"/>
  <c r="DM240" i="11"/>
  <c r="CK240" i="11"/>
  <c r="DR240" i="11"/>
  <c r="CI240" i="11"/>
  <c r="CM240" i="11"/>
  <c r="CS240" i="11"/>
  <c r="CY240" i="11"/>
  <c r="CX240" i="11"/>
  <c r="DE240" i="11"/>
  <c r="CP240" i="11"/>
  <c r="DL240" i="11"/>
  <c r="BU246" i="4"/>
  <c r="BU247" i="4" s="1"/>
  <c r="CL246" i="4"/>
  <c r="CL247" i="4" s="1"/>
  <c r="CL249" i="4" s="1"/>
  <c r="AC250" i="4" s="1"/>
  <c r="DN240" i="11"/>
  <c r="CD240" i="11"/>
  <c r="CT240" i="11"/>
  <c r="BW246" i="4"/>
  <c r="BW247" i="4" s="1"/>
  <c r="CS246" i="4"/>
  <c r="CS247" i="4" s="1"/>
  <c r="CS249" i="4" s="1"/>
  <c r="AJ250" i="4" s="1"/>
  <c r="DA240" i="11"/>
  <c r="DK240" i="11"/>
  <c r="DQ240" i="11"/>
  <c r="DB240" i="11"/>
  <c r="DV240" i="11"/>
  <c r="CZ240" i="11"/>
  <c r="BS246" i="4"/>
  <c r="BS247" i="4" s="1"/>
  <c r="BN246" i="4"/>
  <c r="BN247" i="4" s="1"/>
  <c r="CM246" i="4"/>
  <c r="CM247" i="4" s="1"/>
  <c r="CM249" i="4" s="1"/>
  <c r="AD250" i="4" s="1"/>
  <c r="H95" i="5"/>
  <c r="H88" i="5" s="1"/>
  <c r="H40" i="5" s="1"/>
  <c r="H33" i="5" s="1"/>
  <c r="B95" i="5"/>
  <c r="B88" i="5" s="1"/>
  <c r="B40" i="5" s="1"/>
  <c r="B33" i="5" s="1"/>
  <c r="D95" i="5"/>
  <c r="D88" i="5" s="1"/>
  <c r="D40" i="5" s="1"/>
  <c r="D33" i="5" s="1"/>
  <c r="G95" i="5"/>
  <c r="G88" i="5" s="1"/>
  <c r="G40" i="5" s="1"/>
  <c r="G33" i="5" s="1"/>
  <c r="E95" i="5"/>
  <c r="E88" i="5" s="1"/>
  <c r="E40" i="5" s="1"/>
  <c r="E33" i="5" s="1"/>
  <c r="F95" i="5"/>
  <c r="F88" i="5" s="1"/>
  <c r="F40" i="5" s="1"/>
  <c r="F33" i="5" s="1"/>
  <c r="C95" i="5"/>
  <c r="C88" i="5" s="1"/>
  <c r="A103" i="5"/>
  <c r="A418" i="5"/>
  <c r="A699" i="11"/>
  <c r="A625" i="11"/>
  <c r="BN249" i="4" l="1"/>
  <c r="E250" i="4" s="1"/>
  <c r="F245" i="11" s="1"/>
  <c r="BU249" i="4"/>
  <c r="L250" i="4" s="1"/>
  <c r="M245" i="11" s="1"/>
  <c r="BS249" i="4"/>
  <c r="J250" i="4" s="1"/>
  <c r="K245" i="11" s="1"/>
  <c r="BW249" i="4"/>
  <c r="N250" i="4" s="1"/>
  <c r="O245" i="11" s="1"/>
  <c r="BQ249" i="4"/>
  <c r="H250" i="4" s="1"/>
  <c r="I245" i="11" s="1"/>
  <c r="P8" i="6"/>
  <c r="M8" i="6"/>
  <c r="N8" i="6" s="1"/>
  <c r="P9" i="6"/>
  <c r="M9" i="6"/>
  <c r="N9" i="6" s="1"/>
  <c r="P10" i="6"/>
  <c r="M10" i="6"/>
  <c r="N10" i="6" s="1"/>
  <c r="CW249" i="4"/>
  <c r="AN250" i="4" s="1"/>
  <c r="G19" i="6"/>
  <c r="DO247" i="11"/>
  <c r="AO247" i="11" s="1"/>
  <c r="AO277" i="11" s="1"/>
  <c r="DQ247" i="11"/>
  <c r="AQ247" i="11" s="1"/>
  <c r="AQ405" i="11" s="1"/>
  <c r="DE247" i="11"/>
  <c r="AE247" i="11" s="1"/>
  <c r="AE283" i="11" s="1"/>
  <c r="AS472" i="11"/>
  <c r="DZ247" i="11"/>
  <c r="AZ247" i="11" s="1"/>
  <c r="AZ462" i="11" s="1"/>
  <c r="Q7" i="6"/>
  <c r="R7" i="6" s="1"/>
  <c r="S7" i="6" s="1"/>
  <c r="Q8" i="6"/>
  <c r="R8" i="6" s="1"/>
  <c r="S8" i="6" s="1"/>
  <c r="T8" i="6" s="1"/>
  <c r="U8" i="6" s="1"/>
  <c r="V8" i="6" s="1"/>
  <c r="Q9" i="6"/>
  <c r="R9" i="6" s="1"/>
  <c r="S9" i="6" s="1"/>
  <c r="T9" i="6" s="1"/>
  <c r="U9" i="6" s="1"/>
  <c r="V9" i="6" s="1"/>
  <c r="A647" i="11"/>
  <c r="B10" i="15"/>
  <c r="A664" i="11"/>
  <c r="B27" i="15"/>
  <c r="A607" i="11"/>
  <c r="B44" i="15"/>
  <c r="A581" i="11"/>
  <c r="B18" i="15"/>
  <c r="A680" i="11"/>
  <c r="B43" i="15"/>
  <c r="A674" i="11"/>
  <c r="B37" i="15"/>
  <c r="A567" i="11"/>
  <c r="B4" i="15"/>
  <c r="A663" i="11"/>
  <c r="B26" i="15"/>
  <c r="A649" i="11"/>
  <c r="B12" i="15"/>
  <c r="A661" i="11"/>
  <c r="B24" i="15"/>
  <c r="A602" i="11"/>
  <c r="B39" i="15"/>
  <c r="A577" i="11"/>
  <c r="B14" i="15"/>
  <c r="A580" i="11"/>
  <c r="B17" i="15"/>
  <c r="A642" i="11"/>
  <c r="B5" i="15"/>
  <c r="A598" i="11"/>
  <c r="B35" i="15"/>
  <c r="A660" i="11"/>
  <c r="B23" i="15"/>
  <c r="A643" i="11"/>
  <c r="B6" i="15"/>
  <c r="A659" i="11"/>
  <c r="B22" i="15"/>
  <c r="A644" i="11"/>
  <c r="B7" i="15"/>
  <c r="A614" i="11"/>
  <c r="B51" i="15"/>
  <c r="A668" i="11"/>
  <c r="B31" i="15"/>
  <c r="A566" i="11"/>
  <c r="B3" i="15"/>
  <c r="A603" i="11"/>
  <c r="B40" i="15"/>
  <c r="A588" i="11"/>
  <c r="B25" i="15"/>
  <c r="A579" i="11"/>
  <c r="B16" i="15"/>
  <c r="A689" i="11"/>
  <c r="B52" i="15"/>
  <c r="A671" i="11"/>
  <c r="B34" i="15"/>
  <c r="A667" i="11"/>
  <c r="B30" i="15"/>
  <c r="A665" i="11"/>
  <c r="B28" i="15"/>
  <c r="A578" i="11"/>
  <c r="B15" i="15"/>
  <c r="A612" i="11"/>
  <c r="B49" i="15"/>
  <c r="A670" i="11"/>
  <c r="B33" i="15"/>
  <c r="A595" i="11"/>
  <c r="B32" i="15"/>
  <c r="A679" i="11"/>
  <c r="B42" i="15"/>
  <c r="A609" i="11"/>
  <c r="B46" i="15"/>
  <c r="A684" i="11"/>
  <c r="B47" i="15"/>
  <c r="A604" i="11"/>
  <c r="B41" i="15"/>
  <c r="A675" i="11"/>
  <c r="B38" i="15"/>
  <c r="A574" i="11"/>
  <c r="B11" i="15"/>
  <c r="A572" i="11"/>
  <c r="B9" i="15"/>
  <c r="A582" i="11"/>
  <c r="B19" i="15"/>
  <c r="A687" i="11"/>
  <c r="B50" i="15"/>
  <c r="A657" i="11"/>
  <c r="B20" i="15"/>
  <c r="A666" i="11"/>
  <c r="B29" i="15"/>
  <c r="A673" i="11"/>
  <c r="B36" i="15"/>
  <c r="CR247" i="11"/>
  <c r="CI247" i="11"/>
  <c r="AD445" i="11"/>
  <c r="AD245" i="11"/>
  <c r="AH245" i="11"/>
  <c r="AE245" i="11"/>
  <c r="AK245" i="11"/>
  <c r="AG245" i="11"/>
  <c r="C247" i="11"/>
  <c r="DF247" i="11"/>
  <c r="AF247" i="11" s="1"/>
  <c r="AF411" i="11" s="1"/>
  <c r="CV247" i="11"/>
  <c r="DB247" i="11"/>
  <c r="AB247" i="11" s="1"/>
  <c r="DN247" i="11"/>
  <c r="AN247" i="11" s="1"/>
  <c r="A590" i="11"/>
  <c r="A651" i="11"/>
  <c r="A600" i="11"/>
  <c r="AZ437" i="11"/>
  <c r="CM247" i="11"/>
  <c r="DC247" i="11"/>
  <c r="AC247" i="11" s="1"/>
  <c r="AC368" i="11" s="1"/>
  <c r="DT247" i="11"/>
  <c r="AT247" i="11" s="1"/>
  <c r="AT488" i="11" s="1"/>
  <c r="A681" i="11"/>
  <c r="A637" i="11"/>
  <c r="A587" i="11"/>
  <c r="A694" i="11"/>
  <c r="AZ357" i="11"/>
  <c r="AZ449" i="11"/>
  <c r="DY247" i="11"/>
  <c r="AY247" i="11" s="1"/>
  <c r="AY286" i="11" s="1"/>
  <c r="AZ286" i="11"/>
  <c r="AZ362" i="11"/>
  <c r="DV247" i="11"/>
  <c r="AV247" i="11" s="1"/>
  <c r="DM247" i="11"/>
  <c r="AM247" i="11" s="1"/>
  <c r="AM424" i="11" s="1"/>
  <c r="DJ247" i="11"/>
  <c r="AJ247" i="11" s="1"/>
  <c r="DA247" i="11"/>
  <c r="AA247" i="11" s="1"/>
  <c r="A676" i="11"/>
  <c r="A708" i="11"/>
  <c r="A641" i="11"/>
  <c r="A654" i="11"/>
  <c r="A655" i="11"/>
  <c r="A606" i="11"/>
  <c r="A591" i="11"/>
  <c r="A575" i="11"/>
  <c r="A652" i="11"/>
  <c r="A672" i="11"/>
  <c r="A594" i="11"/>
  <c r="A601" i="11"/>
  <c r="A596" i="11"/>
  <c r="A610" i="11"/>
  <c r="A624" i="11"/>
  <c r="A686" i="11"/>
  <c r="A626" i="11"/>
  <c r="A704" i="11"/>
  <c r="A618" i="11"/>
  <c r="A583" i="11"/>
  <c r="A593" i="11"/>
  <c r="A703" i="11"/>
  <c r="A648" i="11"/>
  <c r="A599" i="11"/>
  <c r="A592" i="11"/>
  <c r="A653" i="11"/>
  <c r="A640" i="11"/>
  <c r="A568" i="11"/>
  <c r="A678" i="11"/>
  <c r="A662" i="11"/>
  <c r="A570" i="11"/>
  <c r="A677" i="11"/>
  <c r="A569" i="11"/>
  <c r="A691" i="11"/>
  <c r="A702" i="11"/>
  <c r="A688" i="11"/>
  <c r="A585" i="11"/>
  <c r="A613" i="11"/>
  <c r="A586" i="11"/>
  <c r="A615" i="11"/>
  <c r="A646" i="11"/>
  <c r="A656" i="11"/>
  <c r="A695" i="11"/>
  <c r="A683" i="11"/>
  <c r="A697" i="11"/>
  <c r="A669" i="11"/>
  <c r="A597" i="11"/>
  <c r="A605" i="11"/>
  <c r="A693" i="11"/>
  <c r="A573" i="11"/>
  <c r="A633" i="11"/>
  <c r="A636" i="11"/>
  <c r="A710" i="11"/>
  <c r="A709" i="11"/>
  <c r="A635" i="11"/>
  <c r="A631" i="11"/>
  <c r="A705" i="11"/>
  <c r="A658" i="11"/>
  <c r="A584" i="11"/>
  <c r="A616" i="11"/>
  <c r="A690" i="11"/>
  <c r="A685" i="11"/>
  <c r="A611" i="11"/>
  <c r="DP247" i="11"/>
  <c r="AP247" i="11" s="1"/>
  <c r="A589" i="11"/>
  <c r="A682" i="11"/>
  <c r="A608" i="11"/>
  <c r="A632" i="11"/>
  <c r="A706" i="11"/>
  <c r="DU247" i="11"/>
  <c r="AU247" i="11" s="1"/>
  <c r="AU466" i="11" s="1"/>
  <c r="A622" i="11"/>
  <c r="A696" i="11"/>
  <c r="A576" i="11"/>
  <c r="A650" i="11"/>
  <c r="AZ267" i="11"/>
  <c r="AS317" i="11"/>
  <c r="AS461" i="11"/>
  <c r="CW247" i="11"/>
  <c r="DH247" i="11"/>
  <c r="AH247" i="11" s="1"/>
  <c r="AZ371" i="11"/>
  <c r="AZ451" i="11"/>
  <c r="AZ347" i="11"/>
  <c r="CL247" i="11"/>
  <c r="AS347" i="11"/>
  <c r="AS455" i="11"/>
  <c r="AS333" i="11"/>
  <c r="AS373" i="11"/>
  <c r="AS477" i="11"/>
  <c r="AS302" i="11"/>
  <c r="AS489" i="11"/>
  <c r="AD412" i="11"/>
  <c r="AD461" i="11"/>
  <c r="AD399" i="11"/>
  <c r="AD466" i="11"/>
  <c r="AD439" i="11"/>
  <c r="AS436" i="11"/>
  <c r="AS448" i="11"/>
  <c r="AS407" i="11"/>
  <c r="AS462" i="11"/>
  <c r="AD486" i="11"/>
  <c r="AD457" i="11"/>
  <c r="AD381" i="11"/>
  <c r="AD329" i="11"/>
  <c r="AD288" i="11"/>
  <c r="AD427" i="11"/>
  <c r="AD280" i="11"/>
  <c r="AD476" i="11"/>
  <c r="AD389" i="11"/>
  <c r="AD415" i="11"/>
  <c r="AD382" i="11"/>
  <c r="AD404" i="11"/>
  <c r="AD327" i="11"/>
  <c r="AD452" i="11"/>
  <c r="AD464" i="11"/>
  <c r="AD350" i="11"/>
  <c r="AS266" i="11"/>
  <c r="AS301" i="11"/>
  <c r="AS401" i="11"/>
  <c r="AS377" i="11"/>
  <c r="AS371" i="11"/>
  <c r="AS260" i="11"/>
  <c r="AS397" i="11"/>
  <c r="AS452" i="11"/>
  <c r="AS480" i="11"/>
  <c r="AS405" i="11"/>
  <c r="AS322" i="11"/>
  <c r="AS359" i="11"/>
  <c r="AS282" i="11"/>
  <c r="AS484" i="11"/>
  <c r="AS320" i="11"/>
  <c r="AS273" i="11"/>
  <c r="AS394" i="11"/>
  <c r="AS385" i="11"/>
  <c r="AS362" i="11"/>
  <c r="AS435" i="11"/>
  <c r="AS380" i="11"/>
  <c r="AS308" i="11"/>
  <c r="AS415" i="11"/>
  <c r="AS351" i="11"/>
  <c r="AS386" i="11"/>
  <c r="AS330" i="11"/>
  <c r="AS304" i="11"/>
  <c r="AS441" i="11"/>
  <c r="AS297" i="11"/>
  <c r="AS352" i="11"/>
  <c r="AD332" i="11"/>
  <c r="AD364" i="11"/>
  <c r="AD407" i="11"/>
  <c r="AD296" i="11"/>
  <c r="AD403" i="11"/>
  <c r="AD428" i="11"/>
  <c r="AD446" i="11"/>
  <c r="AD398" i="11"/>
  <c r="AS447" i="11"/>
  <c r="AS350" i="11"/>
  <c r="AS439" i="11"/>
  <c r="AS376" i="11"/>
  <c r="AS251" i="11"/>
  <c r="AS369" i="11"/>
  <c r="AS479" i="11"/>
  <c r="AS336" i="11"/>
  <c r="AS421" i="11"/>
  <c r="AS346" i="11"/>
  <c r="AS283" i="11"/>
  <c r="AS319" i="11"/>
  <c r="AS323" i="11"/>
  <c r="AS438" i="11"/>
  <c r="AS416" i="11"/>
  <c r="BX246" i="4"/>
  <c r="BX247" i="4" s="1"/>
  <c r="DN246" i="4"/>
  <c r="DN247" i="4" s="1"/>
  <c r="DN249" i="4" s="1"/>
  <c r="CY246" i="4"/>
  <c r="CY247" i="4" s="1"/>
  <c r="CY249" i="4" s="1"/>
  <c r="AP250" i="4" s="1"/>
  <c r="DF246" i="4"/>
  <c r="DF247" i="4" s="1"/>
  <c r="DF249" i="4" s="1"/>
  <c r="AW250" i="4" s="1"/>
  <c r="DK247" i="11"/>
  <c r="AK247" i="11" s="1"/>
  <c r="AK252" i="11" s="1"/>
  <c r="DA246" i="4"/>
  <c r="DA247" i="4" s="1"/>
  <c r="DA249" i="4" s="1"/>
  <c r="AR250" i="4" s="1"/>
  <c r="CD246" i="4"/>
  <c r="CD247" i="4" s="1"/>
  <c r="CI246" i="4"/>
  <c r="CI247" i="4" s="1"/>
  <c r="CI249" i="4" s="1"/>
  <c r="Z250" i="4" s="1"/>
  <c r="CV246" i="4"/>
  <c r="CV247" i="4" s="1"/>
  <c r="CV249" i="4" s="1"/>
  <c r="AM250" i="4" s="1"/>
  <c r="CP247" i="11"/>
  <c r="CX247" i="11"/>
  <c r="X247" i="11" s="1"/>
  <c r="X399" i="11" s="1"/>
  <c r="CS247" i="11"/>
  <c r="BY246" i="4"/>
  <c r="BY247" i="4" s="1"/>
  <c r="CU247" i="11"/>
  <c r="EA247" i="11"/>
  <c r="BA247" i="11" s="1"/>
  <c r="CN247" i="11"/>
  <c r="CO247" i="11"/>
  <c r="CF247" i="11"/>
  <c r="G18" i="6"/>
  <c r="AZ299" i="11"/>
  <c r="AZ379" i="11"/>
  <c r="AD453" i="11"/>
  <c r="AD437" i="11"/>
  <c r="AD387" i="11"/>
  <c r="AD307" i="11"/>
  <c r="AD394" i="11"/>
  <c r="AD308" i="11"/>
  <c r="AD278" i="11"/>
  <c r="AD251" i="11"/>
  <c r="AD260" i="11"/>
  <c r="AD325" i="11"/>
  <c r="AD330" i="11"/>
  <c r="AD408" i="11"/>
  <c r="AD365" i="11"/>
  <c r="AD297" i="11"/>
  <c r="AD359" i="11"/>
  <c r="AD484" i="11"/>
  <c r="AD384" i="11"/>
  <c r="AD372" i="11"/>
  <c r="AD430" i="11"/>
  <c r="AD287" i="11"/>
  <c r="AD367" i="11"/>
  <c r="AD483" i="11"/>
  <c r="AD286" i="11"/>
  <c r="AD388" i="11"/>
  <c r="AD349" i="11"/>
  <c r="AD434" i="11"/>
  <c r="AD283" i="11"/>
  <c r="AD368" i="11"/>
  <c r="AD463" i="11"/>
  <c r="AO319" i="11"/>
  <c r="DX247" i="11"/>
  <c r="AX247" i="11" s="1"/>
  <c r="AO294" i="11"/>
  <c r="AO282" i="11"/>
  <c r="AO398" i="11"/>
  <c r="AO420" i="11"/>
  <c r="G20" i="6"/>
  <c r="AO373" i="11"/>
  <c r="AO314" i="11"/>
  <c r="AO259" i="11"/>
  <c r="AO408" i="11"/>
  <c r="AO354" i="11"/>
  <c r="AO350" i="11"/>
  <c r="AO258" i="11"/>
  <c r="AO309" i="11"/>
  <c r="AO457" i="11"/>
  <c r="AO455" i="11"/>
  <c r="AO426" i="11"/>
  <c r="CR246" i="4"/>
  <c r="CR247" i="4" s="1"/>
  <c r="CR249" i="4" s="1"/>
  <c r="AI250" i="4" s="1"/>
  <c r="CC246" i="4"/>
  <c r="CC247" i="4" s="1"/>
  <c r="CJ247" i="11"/>
  <c r="CX246" i="4"/>
  <c r="CX247" i="4" s="1"/>
  <c r="CX249" i="4" s="1"/>
  <c r="AO250" i="4" s="1"/>
  <c r="BR246" i="4"/>
  <c r="BR247" i="4" s="1"/>
  <c r="AO415" i="11"/>
  <c r="AO341" i="11"/>
  <c r="AO263" i="11"/>
  <c r="AO293" i="11"/>
  <c r="AO331" i="11"/>
  <c r="DG247" i="11"/>
  <c r="AG247" i="11" s="1"/>
  <c r="AZ440" i="11"/>
  <c r="AZ328" i="11"/>
  <c r="AZ421" i="11"/>
  <c r="AZ306" i="11"/>
  <c r="AZ354" i="11"/>
  <c r="AZ408" i="11"/>
  <c r="AZ486" i="11"/>
  <c r="AZ256" i="11"/>
  <c r="AO421" i="11"/>
  <c r="AO458" i="11"/>
  <c r="AO313" i="11"/>
  <c r="AO447" i="11"/>
  <c r="AO375" i="11"/>
  <c r="AO489" i="11"/>
  <c r="AO300" i="11"/>
  <c r="AO366" i="11"/>
  <c r="AO349" i="11"/>
  <c r="AO358" i="11"/>
  <c r="AO290" i="11"/>
  <c r="AO318" i="11"/>
  <c r="AO466" i="11"/>
  <c r="AO475" i="11"/>
  <c r="AO275" i="11"/>
  <c r="AO448" i="11"/>
  <c r="AO416" i="11"/>
  <c r="AO352" i="11"/>
  <c r="AO412" i="11"/>
  <c r="AO359" i="11"/>
  <c r="AO437" i="11"/>
  <c r="AO301" i="11"/>
  <c r="AO299" i="11"/>
  <c r="AO429" i="11"/>
  <c r="AO250" i="11"/>
  <c r="AO405" i="11"/>
  <c r="AO417" i="11"/>
  <c r="AO286" i="11"/>
  <c r="AO371" i="11"/>
  <c r="AO256" i="11"/>
  <c r="AO265" i="11"/>
  <c r="AO395" i="11"/>
  <c r="AO446" i="11"/>
  <c r="AO471" i="11"/>
  <c r="AO462" i="11"/>
  <c r="AO424" i="11"/>
  <c r="AO368" i="11"/>
  <c r="AO430" i="11"/>
  <c r="AO379" i="11"/>
  <c r="AO297" i="11"/>
  <c r="AO257" i="11"/>
  <c r="AO383" i="11"/>
  <c r="AO374" i="11"/>
  <c r="AO391" i="11"/>
  <c r="AO376" i="11"/>
  <c r="AO365" i="11"/>
  <c r="AO381" i="11"/>
  <c r="AO367" i="11"/>
  <c r="AO288" i="11"/>
  <c r="AO279" i="11"/>
  <c r="AO327" i="11"/>
  <c r="AO316" i="11"/>
  <c r="AO360" i="11"/>
  <c r="AO425" i="11"/>
  <c r="AO404" i="11"/>
  <c r="AO449" i="11"/>
  <c r="AO402" i="11"/>
  <c r="AO382" i="11"/>
  <c r="AO312" i="11"/>
  <c r="AO400" i="11"/>
  <c r="AO487" i="11"/>
  <c r="AO470" i="11"/>
  <c r="AO346" i="11"/>
  <c r="AO272" i="11"/>
  <c r="AO438" i="11"/>
  <c r="AO303" i="11"/>
  <c r="AO378" i="11"/>
  <c r="AO473" i="11"/>
  <c r="AO445" i="11"/>
  <c r="AO435" i="11"/>
  <c r="AO364" i="11"/>
  <c r="AO291" i="11"/>
  <c r="AO305" i="11"/>
  <c r="AO310" i="11"/>
  <c r="AO485" i="11"/>
  <c r="AO270" i="11"/>
  <c r="AO330" i="11"/>
  <c r="AO427" i="11"/>
  <c r="AO280" i="11"/>
  <c r="AO340" i="11"/>
  <c r="AO431" i="11"/>
  <c r="AO433" i="11"/>
  <c r="AO302" i="11"/>
  <c r="AO339" i="11"/>
  <c r="AO329" i="11"/>
  <c r="AO348" i="11"/>
  <c r="AO328" i="11"/>
  <c r="AO362" i="11"/>
  <c r="AO411" i="11"/>
  <c r="AO273" i="11"/>
  <c r="AO464" i="11"/>
  <c r="AO361" i="11"/>
  <c r="AO472" i="11"/>
  <c r="AO326" i="11"/>
  <c r="AO315" i="11"/>
  <c r="AO363" i="11"/>
  <c r="AO351" i="11"/>
  <c r="AO356" i="11"/>
  <c r="AO380" i="11"/>
  <c r="AO287" i="11"/>
  <c r="AO456" i="11"/>
  <c r="AO451" i="11"/>
  <c r="AO481" i="11"/>
  <c r="AO334" i="11"/>
  <c r="AO480" i="11"/>
  <c r="AO344" i="11"/>
  <c r="AO469" i="11"/>
  <c r="AO325" i="11"/>
  <c r="AO274" i="11"/>
  <c r="AO255" i="11"/>
  <c r="AO296" i="11"/>
  <c r="AO262" i="11"/>
  <c r="AO442" i="11"/>
  <c r="AO271" i="11"/>
  <c r="AO370" i="11"/>
  <c r="AO285" i="11"/>
  <c r="AO463" i="11"/>
  <c r="AO389" i="11"/>
  <c r="AO345" i="11"/>
  <c r="AO268" i="11"/>
  <c r="AO386" i="11"/>
  <c r="AO414" i="11"/>
  <c r="AO441" i="11"/>
  <c r="AO266" i="11"/>
  <c r="AO399" i="11"/>
  <c r="AO264" i="11"/>
  <c r="AO295" i="11"/>
  <c r="AO476" i="11"/>
  <c r="AO336" i="11"/>
  <c r="AO338" i="11"/>
  <c r="AO289" i="11"/>
  <c r="AO321" i="11"/>
  <c r="AO413" i="11"/>
  <c r="AO306" i="11"/>
  <c r="AO482" i="11"/>
  <c r="AO387" i="11"/>
  <c r="AO333" i="11"/>
  <c r="AZ294" i="11"/>
  <c r="AZ460" i="11"/>
  <c r="AZ274" i="11"/>
  <c r="AZ341" i="11"/>
  <c r="AZ467" i="11"/>
  <c r="AE420" i="11"/>
  <c r="AE269" i="11"/>
  <c r="C415" i="11"/>
  <c r="BM246" i="4"/>
  <c r="BM247" i="4" s="1"/>
  <c r="AZ313" i="11"/>
  <c r="AZ263" i="11"/>
  <c r="AZ352" i="11"/>
  <c r="AZ266" i="11"/>
  <c r="AZ331" i="11"/>
  <c r="AZ405" i="11"/>
  <c r="AZ452" i="11"/>
  <c r="AZ374" i="11"/>
  <c r="AZ262" i="11"/>
  <c r="AO432" i="11"/>
  <c r="AO261" i="11"/>
  <c r="AO317" i="11"/>
  <c r="AO304" i="11"/>
  <c r="AO324" i="11"/>
  <c r="AO465" i="11"/>
  <c r="AO254" i="11"/>
  <c r="AO342" i="11"/>
  <c r="AO453" i="11"/>
  <c r="AO483" i="11"/>
  <c r="AO322" i="11"/>
  <c r="AZ411" i="11"/>
  <c r="AZ290" i="11"/>
  <c r="AZ297" i="11"/>
  <c r="AZ293" i="11"/>
  <c r="AS467" i="11"/>
  <c r="AS473" i="11"/>
  <c r="AS298" i="11"/>
  <c r="AS279" i="11"/>
  <c r="AS426" i="11"/>
  <c r="AS357" i="11"/>
  <c r="AS487" i="11"/>
  <c r="AS488" i="11"/>
  <c r="AS328" i="11"/>
  <c r="AS454" i="11"/>
  <c r="AS290" i="11"/>
  <c r="AS341" i="11"/>
  <c r="AS419" i="11"/>
  <c r="AS255" i="11"/>
  <c r="AS339" i="11"/>
  <c r="AS268" i="11"/>
  <c r="AS285" i="11"/>
  <c r="AS321" i="11"/>
  <c r="AS427" i="11"/>
  <c r="AS289" i="11"/>
  <c r="AS463" i="11"/>
  <c r="AS326" i="11"/>
  <c r="AS329" i="11"/>
  <c r="AS286" i="11"/>
  <c r="AS348" i="11"/>
  <c r="AS353" i="11"/>
  <c r="AS471" i="11"/>
  <c r="AS296" i="11"/>
  <c r="AS299" i="11"/>
  <c r="AS485" i="11"/>
  <c r="AS338" i="11"/>
  <c r="AS306" i="11"/>
  <c r="AS451" i="11"/>
  <c r="AS281" i="11"/>
  <c r="AS349" i="11"/>
  <c r="AS367" i="11"/>
  <c r="AS449" i="11"/>
  <c r="AS420" i="11"/>
  <c r="AS481" i="11"/>
  <c r="AS295" i="11"/>
  <c r="AS444" i="11"/>
  <c r="AS360" i="11"/>
  <c r="AS270" i="11"/>
  <c r="AS392" i="11"/>
  <c r="AS470" i="11"/>
  <c r="AS258" i="11"/>
  <c r="AS476" i="11"/>
  <c r="AS272" i="11"/>
  <c r="AS340" i="11"/>
  <c r="AS256" i="11"/>
  <c r="AS474" i="11"/>
  <c r="AS443" i="11"/>
  <c r="AS254" i="11"/>
  <c r="AS398" i="11"/>
  <c r="AS381" i="11"/>
  <c r="AS276" i="11"/>
  <c r="AS278" i="11"/>
  <c r="AS413" i="11"/>
  <c r="AS331" i="11"/>
  <c r="AS345" i="11"/>
  <c r="AS469" i="11"/>
  <c r="AS465" i="11"/>
  <c r="AS364" i="11"/>
  <c r="AS305" i="11"/>
  <c r="AS424" i="11"/>
  <c r="AS412" i="11"/>
  <c r="AS315" i="11"/>
  <c r="AS402" i="11"/>
  <c r="AS445" i="11"/>
  <c r="AS265" i="11"/>
  <c r="AS431" i="11"/>
  <c r="AS337" i="11"/>
  <c r="AS269" i="11"/>
  <c r="AS396" i="11"/>
  <c r="AS391" i="11"/>
  <c r="AS355" i="11"/>
  <c r="AS406" i="11"/>
  <c r="AS277" i="11"/>
  <c r="AS370" i="11"/>
  <c r="AS379" i="11"/>
  <c r="AS409" i="11"/>
  <c r="AS263" i="11"/>
  <c r="AS313" i="11"/>
  <c r="AS422" i="11"/>
  <c r="AS456" i="11"/>
  <c r="AS300" i="11"/>
  <c r="AS384" i="11"/>
  <c r="AS309" i="11"/>
  <c r="AS363" i="11"/>
  <c r="AS294" i="11"/>
  <c r="AS375" i="11"/>
  <c r="AS440" i="11"/>
  <c r="AS368" i="11"/>
  <c r="AS310" i="11"/>
  <c r="AS430" i="11"/>
  <c r="AS387" i="11"/>
  <c r="AS429" i="11"/>
  <c r="AS466" i="11"/>
  <c r="AS453" i="11"/>
  <c r="AS432" i="11"/>
  <c r="AS324" i="11"/>
  <c r="AS434" i="11"/>
  <c r="AS425" i="11"/>
  <c r="AS383" i="11"/>
  <c r="AS291" i="11"/>
  <c r="AS411" i="11"/>
  <c r="AS316" i="11"/>
  <c r="AS459" i="11"/>
  <c r="AS446" i="11"/>
  <c r="AS303" i="11"/>
  <c r="AS253" i="11"/>
  <c r="AS437" i="11"/>
  <c r="AS450" i="11"/>
  <c r="AS257" i="11"/>
  <c r="AS288" i="11"/>
  <c r="AS361" i="11"/>
  <c r="AS287" i="11"/>
  <c r="AS307" i="11"/>
  <c r="AS325" i="11"/>
  <c r="AS356" i="11"/>
  <c r="AS486" i="11"/>
  <c r="AS271" i="11"/>
  <c r="AS259" i="11"/>
  <c r="AS358" i="11"/>
  <c r="AS274" i="11"/>
  <c r="AS327" i="11"/>
  <c r="AS478" i="11"/>
  <c r="AS267" i="11"/>
  <c r="AS399" i="11"/>
  <c r="AS261" i="11"/>
  <c r="AS388" i="11"/>
  <c r="AS280" i="11"/>
  <c r="AS404" i="11"/>
  <c r="AS483" i="11"/>
  <c r="AS468" i="11"/>
  <c r="AS433" i="11"/>
  <c r="AS378" i="11"/>
  <c r="AS334" i="11"/>
  <c r="AS372" i="11"/>
  <c r="AS410" i="11"/>
  <c r="AS312" i="11"/>
  <c r="AS390" i="11"/>
  <c r="AS408" i="11"/>
  <c r="AS318" i="11"/>
  <c r="AS314" i="11"/>
  <c r="AS475" i="11"/>
  <c r="AS275" i="11"/>
  <c r="AS262" i="11"/>
  <c r="AS400" i="11"/>
  <c r="AS482" i="11"/>
  <c r="AS389" i="11"/>
  <c r="AS460" i="11"/>
  <c r="AS354" i="11"/>
  <c r="AS395" i="11"/>
  <c r="AS293" i="11"/>
  <c r="AS292" i="11"/>
  <c r="AS344" i="11"/>
  <c r="AS428" i="11"/>
  <c r="AS417" i="11"/>
  <c r="AS342" i="11"/>
  <c r="AS365" i="11"/>
  <c r="AS250" i="11"/>
  <c r="AS403" i="11"/>
  <c r="AS252" i="11"/>
  <c r="AS464" i="11"/>
  <c r="AS458" i="11"/>
  <c r="AS457" i="11"/>
  <c r="AS332" i="11"/>
  <c r="AS442" i="11"/>
  <c r="AS382" i="11"/>
  <c r="AS366" i="11"/>
  <c r="AS414" i="11"/>
  <c r="AS374" i="11"/>
  <c r="AS335" i="11"/>
  <c r="AS264" i="11"/>
  <c r="AS311" i="11"/>
  <c r="AS418" i="11"/>
  <c r="AS423" i="11"/>
  <c r="AS284" i="11"/>
  <c r="AS393" i="11"/>
  <c r="AD314" i="11"/>
  <c r="AD390" i="11"/>
  <c r="AD413" i="11"/>
  <c r="AD356" i="11"/>
  <c r="AD336" i="11"/>
  <c r="AD376" i="11"/>
  <c r="AD253" i="11"/>
  <c r="AD378" i="11"/>
  <c r="AD360" i="11"/>
  <c r="AD488" i="11"/>
  <c r="AD252" i="11"/>
  <c r="AD362" i="11"/>
  <c r="AD418" i="11"/>
  <c r="AD370" i="11"/>
  <c r="AD323" i="11"/>
  <c r="AD414" i="11"/>
  <c r="AD402" i="11"/>
  <c r="AD438" i="11"/>
  <c r="AD443" i="11"/>
  <c r="AD270" i="11"/>
  <c r="AD373" i="11"/>
  <c r="AD386" i="11"/>
  <c r="AD272" i="11"/>
  <c r="AD257" i="11"/>
  <c r="AD277" i="11"/>
  <c r="AD379" i="11"/>
  <c r="AD348" i="11"/>
  <c r="AD371" i="11"/>
  <c r="AD328" i="11"/>
  <c r="AD346" i="11"/>
  <c r="AD487" i="11"/>
  <c r="AD331" i="11"/>
  <c r="AD352" i="11"/>
  <c r="AD315" i="11"/>
  <c r="AD333" i="11"/>
  <c r="AD298" i="11"/>
  <c r="AD442" i="11"/>
  <c r="AD477" i="11"/>
  <c r="AD455" i="11"/>
  <c r="AD410" i="11"/>
  <c r="AD449" i="11"/>
  <c r="AD254" i="11"/>
  <c r="AD357" i="11"/>
  <c r="AD472" i="11"/>
  <c r="AD275" i="11"/>
  <c r="AD326" i="11"/>
  <c r="AD474" i="11"/>
  <c r="AD462" i="11"/>
  <c r="AD343" i="11"/>
  <c r="AD406" i="11"/>
  <c r="AD354" i="11"/>
  <c r="AD485" i="11"/>
  <c r="AD392" i="11"/>
  <c r="AD409" i="11"/>
  <c r="AD454" i="11"/>
  <c r="AD467" i="11"/>
  <c r="AD342" i="11"/>
  <c r="AD338" i="11"/>
  <c r="AD481" i="11"/>
  <c r="AD351" i="11"/>
  <c r="AD405" i="11"/>
  <c r="AD294" i="11"/>
  <c r="AD347" i="11"/>
  <c r="AD421" i="11"/>
  <c r="AD289" i="11"/>
  <c r="AD281" i="11"/>
  <c r="AD469" i="11"/>
  <c r="AD264" i="11"/>
  <c r="AD263" i="11"/>
  <c r="AD276" i="11"/>
  <c r="AD374" i="11"/>
  <c r="AD268" i="11"/>
  <c r="AD433" i="11"/>
  <c r="AD322" i="11"/>
  <c r="AD417" i="11"/>
  <c r="AD355" i="11"/>
  <c r="AD292" i="11"/>
  <c r="AD450" i="11"/>
  <c r="AD416" i="11"/>
  <c r="AD422" i="11"/>
  <c r="AD303" i="11"/>
  <c r="AD465" i="11"/>
  <c r="AD271" i="11"/>
  <c r="AD306" i="11"/>
  <c r="AD318" i="11"/>
  <c r="AD424" i="11"/>
  <c r="AD302" i="11"/>
  <c r="AD419" i="11"/>
  <c r="AD317" i="11"/>
  <c r="AD479" i="11"/>
  <c r="AD397" i="11"/>
  <c r="AD435" i="11"/>
  <c r="AD473" i="11"/>
  <c r="AD320" i="11"/>
  <c r="AD429" i="11"/>
  <c r="AD345" i="11"/>
  <c r="AD300" i="11"/>
  <c r="AD459" i="11"/>
  <c r="AD432" i="11"/>
  <c r="AD448" i="11"/>
  <c r="AD380" i="11"/>
  <c r="AD311" i="11"/>
  <c r="AD353" i="11"/>
  <c r="AD396" i="11"/>
  <c r="AD273" i="11"/>
  <c r="AD471" i="11"/>
  <c r="AD284" i="11"/>
  <c r="AD312" i="11"/>
  <c r="AD265" i="11"/>
  <c r="AD319" i="11"/>
  <c r="AD304" i="11"/>
  <c r="AD363" i="11"/>
  <c r="AD383" i="11"/>
  <c r="AD340" i="11"/>
  <c r="AD480" i="11"/>
  <c r="AD299" i="11"/>
  <c r="AD444" i="11"/>
  <c r="AD334" i="11"/>
  <c r="AD423" i="11"/>
  <c r="AD339" i="11"/>
  <c r="AD478" i="11"/>
  <c r="AD279" i="11"/>
  <c r="AD375" i="11"/>
  <c r="AD291" i="11"/>
  <c r="AD366" i="11"/>
  <c r="AD316" i="11"/>
  <c r="AD290" i="11"/>
  <c r="AD468" i="11"/>
  <c r="AD431" i="11"/>
  <c r="AD256" i="11"/>
  <c r="AD400" i="11"/>
  <c r="AD337" i="11"/>
  <c r="AD344" i="11"/>
  <c r="AD447" i="11"/>
  <c r="AD258" i="11"/>
  <c r="AD441" i="11"/>
  <c r="AD324" i="11"/>
  <c r="AD460" i="11"/>
  <c r="AD411" i="11"/>
  <c r="AD426" i="11"/>
  <c r="AD262" i="11"/>
  <c r="AD361" i="11"/>
  <c r="AD335" i="11"/>
  <c r="AD425" i="11"/>
  <c r="AD395" i="11"/>
  <c r="AD358" i="11"/>
  <c r="AD391" i="11"/>
  <c r="AD393" i="11"/>
  <c r="AD489" i="11"/>
  <c r="AD369" i="11"/>
  <c r="AD321" i="11"/>
  <c r="AD456" i="11"/>
  <c r="AD267" i="11"/>
  <c r="AD385" i="11"/>
  <c r="AD255" i="11"/>
  <c r="AD458" i="11"/>
  <c r="AD420" i="11"/>
  <c r="AD274" i="11"/>
  <c r="AD301" i="11"/>
  <c r="AD436" i="11"/>
  <c r="AD295" i="11"/>
  <c r="AD305" i="11"/>
  <c r="AD401" i="11"/>
  <c r="AD470" i="11"/>
  <c r="AD269" i="11"/>
  <c r="AD250" i="11"/>
  <c r="AD440" i="11"/>
  <c r="AD482" i="11"/>
  <c r="AD341" i="11"/>
  <c r="AD451" i="11"/>
  <c r="AD285" i="11"/>
  <c r="AD293" i="11"/>
  <c r="AD259" i="11"/>
  <c r="AD266" i="11"/>
  <c r="AD313" i="11"/>
  <c r="AD310" i="11"/>
  <c r="AD377" i="11"/>
  <c r="AD475" i="11"/>
  <c r="AD261" i="11"/>
  <c r="AD309" i="11"/>
  <c r="AZ482" i="11"/>
  <c r="AZ251" i="11"/>
  <c r="AZ464" i="11"/>
  <c r="AZ417" i="11"/>
  <c r="AZ461" i="11"/>
  <c r="AZ343" i="11"/>
  <c r="AZ339" i="11"/>
  <c r="AZ435" i="11"/>
  <c r="AZ399" i="11"/>
  <c r="AZ265" i="11"/>
  <c r="AZ353" i="11"/>
  <c r="AZ375" i="11"/>
  <c r="AZ358" i="11"/>
  <c r="AZ270" i="11"/>
  <c r="AZ355" i="11"/>
  <c r="AZ394" i="11"/>
  <c r="AZ315" i="11"/>
  <c r="AZ361" i="11"/>
  <c r="AZ389" i="11"/>
  <c r="AZ443" i="11"/>
  <c r="AZ432" i="11"/>
  <c r="AZ272" i="11"/>
  <c r="AZ487" i="11"/>
  <c r="AZ261" i="11"/>
  <c r="AZ400" i="11"/>
  <c r="AZ415" i="11"/>
  <c r="AZ345" i="11"/>
  <c r="AZ360" i="11"/>
  <c r="AZ322" i="11"/>
  <c r="AZ407" i="11"/>
  <c r="AZ301" i="11"/>
  <c r="AZ401" i="11"/>
  <c r="AZ276" i="11"/>
  <c r="AZ378" i="11"/>
  <c r="AZ481" i="11"/>
  <c r="AZ340" i="11"/>
  <c r="AZ304" i="11"/>
  <c r="AZ463" i="11"/>
  <c r="AZ477" i="11"/>
  <c r="AZ387" i="11"/>
  <c r="AZ344" i="11"/>
  <c r="AZ289" i="11"/>
  <c r="AZ472" i="11"/>
  <c r="AZ351" i="11"/>
  <c r="AZ393" i="11"/>
  <c r="AZ337" i="11"/>
  <c r="AZ480" i="11"/>
  <c r="AZ338" i="11"/>
  <c r="AZ426" i="11"/>
  <c r="AZ336" i="11"/>
  <c r="AZ254" i="11"/>
  <c r="AZ332" i="11"/>
  <c r="AZ275" i="11"/>
  <c r="AZ329" i="11"/>
  <c r="AZ446" i="11"/>
  <c r="AZ277" i="11"/>
  <c r="AZ321" i="11"/>
  <c r="AZ410" i="11"/>
  <c r="AZ478" i="11"/>
  <c r="AZ271" i="11"/>
  <c r="AZ317" i="11"/>
  <c r="AZ291" i="11"/>
  <c r="AZ284" i="11"/>
  <c r="AZ363" i="11"/>
  <c r="AZ456" i="11"/>
  <c r="AZ445" i="11"/>
  <c r="AZ335" i="11"/>
  <c r="AZ303" i="11"/>
  <c r="AZ369" i="11"/>
  <c r="AZ475" i="11"/>
  <c r="AZ318" i="11"/>
  <c r="AZ391" i="11"/>
  <c r="AZ402" i="11"/>
  <c r="AZ366" i="11"/>
  <c r="AZ377" i="11"/>
  <c r="AZ441" i="11"/>
  <c r="AZ470" i="11"/>
  <c r="AZ476" i="11"/>
  <c r="AZ330" i="11"/>
  <c r="AZ348" i="11"/>
  <c r="AZ431" i="11"/>
  <c r="AZ404" i="11"/>
  <c r="AZ281" i="11"/>
  <c r="AZ429" i="11"/>
  <c r="AZ398" i="11"/>
  <c r="AZ489" i="11"/>
  <c r="AZ312" i="11"/>
  <c r="AZ436" i="11"/>
  <c r="AZ292" i="11"/>
  <c r="AZ485" i="11"/>
  <c r="AZ455" i="11"/>
  <c r="AZ282" i="11"/>
  <c r="AZ370" i="11"/>
  <c r="AZ376" i="11"/>
  <c r="AZ465" i="11"/>
  <c r="AZ458" i="11"/>
  <c r="AZ433" i="11"/>
  <c r="AZ325" i="11"/>
  <c r="AZ438" i="11"/>
  <c r="AZ409" i="11"/>
  <c r="AZ279" i="11"/>
  <c r="AZ416" i="11"/>
  <c r="AZ365" i="11"/>
  <c r="AZ287" i="11"/>
  <c r="AZ342" i="11"/>
  <c r="AZ448" i="11"/>
  <c r="AZ309" i="11"/>
  <c r="AZ258" i="11"/>
  <c r="AZ392" i="11"/>
  <c r="AZ302" i="11"/>
  <c r="AZ474" i="11"/>
  <c r="AZ424" i="11"/>
  <c r="AZ278" i="11"/>
  <c r="AZ259" i="11"/>
  <c r="AZ269" i="11"/>
  <c r="AZ368" i="11"/>
  <c r="AZ479" i="11"/>
  <c r="AZ385" i="11"/>
  <c r="AZ367" i="11"/>
  <c r="AZ454" i="11"/>
  <c r="AZ469" i="11"/>
  <c r="AZ395" i="11"/>
  <c r="AZ349" i="11"/>
  <c r="AZ310" i="11"/>
  <c r="AZ488" i="11"/>
  <c r="AZ473" i="11"/>
  <c r="AZ413" i="11"/>
  <c r="AZ327" i="11"/>
  <c r="AZ320" i="11"/>
  <c r="AZ285" i="11"/>
  <c r="AZ296" i="11"/>
  <c r="AZ283" i="11"/>
  <c r="AZ384" i="11"/>
  <c r="AZ418" i="11"/>
  <c r="AZ300" i="11"/>
  <c r="AZ466" i="11"/>
  <c r="AZ468" i="11"/>
  <c r="AZ252" i="11"/>
  <c r="AZ273" i="11"/>
  <c r="AZ396" i="11"/>
  <c r="AZ319" i="11"/>
  <c r="AZ444" i="11"/>
  <c r="AZ346" i="11"/>
  <c r="AZ383" i="11"/>
  <c r="AZ305" i="11"/>
  <c r="AZ390" i="11"/>
  <c r="AZ457" i="11"/>
  <c r="AZ459" i="11"/>
  <c r="AZ450" i="11"/>
  <c r="AZ333" i="11"/>
  <c r="AZ298" i="11"/>
  <c r="AZ439" i="11"/>
  <c r="AZ323" i="11"/>
  <c r="AZ264" i="11"/>
  <c r="AZ425" i="11"/>
  <c r="AZ268" i="11"/>
  <c r="AZ484" i="11"/>
  <c r="AZ255" i="11"/>
  <c r="AZ364" i="11"/>
  <c r="AZ423" i="11"/>
  <c r="AZ334" i="11"/>
  <c r="AZ359" i="11"/>
  <c r="AZ288" i="11"/>
  <c r="AZ257" i="11"/>
  <c r="AZ253" i="11"/>
  <c r="AZ326" i="11"/>
  <c r="AZ260" i="11"/>
  <c r="AZ373" i="11"/>
  <c r="AZ406" i="11"/>
  <c r="AZ420" i="11"/>
  <c r="AZ483" i="11"/>
  <c r="AZ388" i="11"/>
  <c r="AZ386" i="11"/>
  <c r="AZ311" i="11"/>
  <c r="AZ324" i="11"/>
  <c r="AZ403" i="11"/>
  <c r="AZ434" i="11"/>
  <c r="AZ428" i="11"/>
  <c r="AZ380" i="11"/>
  <c r="AZ453" i="11"/>
  <c r="AZ447" i="11"/>
  <c r="AZ422" i="11"/>
  <c r="AZ412" i="11"/>
  <c r="AZ280" i="11"/>
  <c r="AZ250" i="11"/>
  <c r="AZ350" i="11"/>
  <c r="AZ356" i="11"/>
  <c r="AZ314" i="11"/>
  <c r="AH470" i="11"/>
  <c r="AH257" i="11"/>
  <c r="AH332" i="11"/>
  <c r="AH413" i="11"/>
  <c r="AH368" i="11"/>
  <c r="BL246" i="4"/>
  <c r="BL247" i="4" s="1"/>
  <c r="DI246" i="4"/>
  <c r="DI247" i="4" s="1"/>
  <c r="DI249" i="4" s="1"/>
  <c r="AZ250" i="4" s="1"/>
  <c r="CJ246" i="4"/>
  <c r="CJ247" i="4" s="1"/>
  <c r="CJ249" i="4" s="1"/>
  <c r="AA250" i="4" s="1"/>
  <c r="AZ381" i="11"/>
  <c r="AZ382" i="11"/>
  <c r="AZ397" i="11"/>
  <c r="AZ295" i="11"/>
  <c r="AZ471" i="11"/>
  <c r="AZ427" i="11"/>
  <c r="AZ307" i="11"/>
  <c r="AO443" i="11"/>
  <c r="AO439" i="11"/>
  <c r="AO423" i="11"/>
  <c r="AO396" i="11"/>
  <c r="AO474" i="11"/>
  <c r="AO298" i="11"/>
  <c r="AO369" i="11"/>
  <c r="AO377" i="11"/>
  <c r="AO385" i="11"/>
  <c r="AO459" i="11"/>
  <c r="AO409" i="11"/>
  <c r="AO393" i="11"/>
  <c r="AZ430" i="11"/>
  <c r="AZ442" i="11"/>
  <c r="AZ419" i="11"/>
  <c r="AZ308" i="11"/>
  <c r="AZ414" i="11"/>
  <c r="AB371" i="11"/>
  <c r="AB413" i="11"/>
  <c r="AB333" i="11"/>
  <c r="AB323" i="11"/>
  <c r="AB330" i="11"/>
  <c r="AB376" i="11"/>
  <c r="AB355" i="11"/>
  <c r="BV246" i="4"/>
  <c r="BV247" i="4" s="1"/>
  <c r="AA336" i="11"/>
  <c r="AA486" i="11"/>
  <c r="AA379" i="11"/>
  <c r="AA302" i="11"/>
  <c r="AA422" i="11"/>
  <c r="AA489" i="11"/>
  <c r="AA401" i="11"/>
  <c r="AA371" i="11"/>
  <c r="AA386" i="11"/>
  <c r="AA393" i="11"/>
  <c r="AA360" i="11"/>
  <c r="AA295" i="11"/>
  <c r="AA352" i="11"/>
  <c r="AA397" i="11"/>
  <c r="AA462" i="11"/>
  <c r="AA414" i="11"/>
  <c r="AA378" i="11"/>
  <c r="AA278" i="11"/>
  <c r="AA436" i="11"/>
  <c r="AA364" i="11"/>
  <c r="AA403" i="11"/>
  <c r="AA437" i="11"/>
  <c r="AA416" i="11"/>
  <c r="AA454" i="11"/>
  <c r="AA286" i="11"/>
  <c r="AA392" i="11"/>
  <c r="AA427" i="11"/>
  <c r="AA308" i="11"/>
  <c r="AA363" i="11"/>
  <c r="AA276" i="11"/>
  <c r="AA316" i="11"/>
  <c r="AA451" i="11"/>
  <c r="AA372" i="11"/>
  <c r="AA394" i="11"/>
  <c r="AA444" i="11"/>
  <c r="AA395" i="11"/>
  <c r="AA476" i="11"/>
  <c r="AA465" i="11"/>
  <c r="AA337" i="11"/>
  <c r="AA384" i="11"/>
  <c r="AA421" i="11"/>
  <c r="AA448" i="11"/>
  <c r="AA313" i="11"/>
  <c r="AA310" i="11"/>
  <c r="AA432" i="11"/>
  <c r="AA306" i="11"/>
  <c r="AA279" i="11"/>
  <c r="AA398" i="11"/>
  <c r="AA450" i="11"/>
  <c r="AA365" i="11"/>
  <c r="AA430" i="11"/>
  <c r="AA405" i="11"/>
  <c r="AA265" i="11"/>
  <c r="AA297" i="11"/>
  <c r="AA282" i="11"/>
  <c r="AA433" i="11"/>
  <c r="AA358" i="11"/>
  <c r="AA442" i="11"/>
  <c r="AA304" i="11"/>
  <c r="AA318" i="11"/>
  <c r="AA312" i="11"/>
  <c r="AA402" i="11"/>
  <c r="AA275" i="11"/>
  <c r="AA277" i="11"/>
  <c r="AA463" i="11"/>
  <c r="AA294" i="11"/>
  <c r="AA404" i="11"/>
  <c r="AA324" i="11"/>
  <c r="AA382" i="11"/>
  <c r="AA298" i="11"/>
  <c r="AA471" i="11"/>
  <c r="AA407" i="11"/>
  <c r="AA341" i="11"/>
  <c r="AA455" i="11"/>
  <c r="AA330" i="11"/>
  <c r="AA435" i="11"/>
  <c r="AA480" i="11"/>
  <c r="AA317" i="11"/>
  <c r="AA369" i="11"/>
  <c r="AA332" i="11"/>
  <c r="AA281" i="11"/>
  <c r="AA284" i="11"/>
  <c r="AA267" i="11"/>
  <c r="AA458" i="11"/>
  <c r="AA484" i="11"/>
  <c r="AA305" i="11"/>
  <c r="AA467" i="11"/>
  <c r="AA258" i="11"/>
  <c r="AA355" i="11"/>
  <c r="AA287" i="11"/>
  <c r="AA438" i="11"/>
  <c r="AA415" i="11"/>
  <c r="AA453" i="11"/>
  <c r="AA445" i="11"/>
  <c r="AA322" i="11"/>
  <c r="AA377" i="11"/>
  <c r="AA261" i="11"/>
  <c r="AA344" i="11"/>
  <c r="AA468" i="11"/>
  <c r="AA288" i="11"/>
  <c r="AA367" i="11"/>
  <c r="AA309" i="11"/>
  <c r="AA389" i="11"/>
  <c r="AA469" i="11"/>
  <c r="AA339" i="11"/>
  <c r="AA303" i="11"/>
  <c r="AA391" i="11"/>
  <c r="AA411" i="11"/>
  <c r="AA283" i="11"/>
  <c r="AA253" i="11"/>
  <c r="AA257" i="11"/>
  <c r="AA464" i="11"/>
  <c r="AA440" i="11"/>
  <c r="AA327" i="11"/>
  <c r="AA362" i="11"/>
  <c r="AA483" i="11"/>
  <c r="AA443" i="11"/>
  <c r="AA315" i="11"/>
  <c r="AA447" i="11"/>
  <c r="AA285" i="11"/>
  <c r="AA456" i="11"/>
  <c r="AA254" i="11"/>
  <c r="AA375" i="11"/>
  <c r="AA329" i="11"/>
  <c r="AA349" i="11"/>
  <c r="AA479" i="11"/>
  <c r="AA425" i="11"/>
  <c r="AA431" i="11"/>
  <c r="AA423" i="11"/>
  <c r="AA410" i="11"/>
  <c r="AA361" i="11"/>
  <c r="AA335" i="11"/>
  <c r="AA376" i="11"/>
  <c r="AA418" i="11"/>
  <c r="AA459" i="11"/>
  <c r="AA301" i="11"/>
  <c r="AA356" i="11"/>
  <c r="AA439" i="11"/>
  <c r="AA477" i="11"/>
  <c r="AA353" i="11"/>
  <c r="AA359" i="11"/>
  <c r="AA292" i="11"/>
  <c r="AA345" i="11"/>
  <c r="AA426" i="11"/>
  <c r="AA366" i="11"/>
  <c r="AA385" i="11"/>
  <c r="AA380" i="11"/>
  <c r="AA323" i="11"/>
  <c r="AA474" i="11"/>
  <c r="AA461" i="11"/>
  <c r="AA263" i="11"/>
  <c r="AA350" i="11"/>
  <c r="AA296" i="11"/>
  <c r="AA268" i="11"/>
  <c r="AA399" i="11"/>
  <c r="AA417" i="11"/>
  <c r="AA408" i="11"/>
  <c r="AA325" i="11"/>
  <c r="AA472" i="11"/>
  <c r="AA374" i="11"/>
  <c r="AA390" i="11"/>
  <c r="AA260" i="11"/>
  <c r="AA381" i="11"/>
  <c r="AA293" i="11"/>
  <c r="AA424" i="11"/>
  <c r="AA272" i="11"/>
  <c r="AA333" i="11"/>
  <c r="AA328" i="11"/>
  <c r="AA274" i="11"/>
  <c r="AA413" i="11"/>
  <c r="AA289" i="11"/>
  <c r="AA266" i="11"/>
  <c r="AA396" i="11"/>
  <c r="AA466" i="11"/>
  <c r="AA342" i="11"/>
  <c r="AA319" i="11"/>
  <c r="AA264" i="11"/>
  <c r="AA343" i="11"/>
  <c r="AA320" i="11"/>
  <c r="AA256" i="11"/>
  <c r="AA334" i="11"/>
  <c r="AA311" i="11"/>
  <c r="AA481" i="11"/>
  <c r="AA252" i="11"/>
  <c r="AA457" i="11"/>
  <c r="AA251" i="11"/>
  <c r="AA346" i="11"/>
  <c r="AN364" i="11"/>
  <c r="AN468" i="11"/>
  <c r="AN397" i="11"/>
  <c r="AN271" i="11"/>
  <c r="AN286" i="11"/>
  <c r="AN378" i="11"/>
  <c r="AN383" i="11"/>
  <c r="AN374" i="11"/>
  <c r="AN473" i="11"/>
  <c r="AN336" i="11"/>
  <c r="AN294" i="11"/>
  <c r="AN281" i="11"/>
  <c r="AN408" i="11"/>
  <c r="AN489" i="11"/>
  <c r="AN452" i="11"/>
  <c r="AN330" i="11"/>
  <c r="AN464" i="11"/>
  <c r="AN409" i="11"/>
  <c r="AN359" i="11"/>
  <c r="AN337" i="11"/>
  <c r="AN282" i="11"/>
  <c r="AN252" i="11"/>
  <c r="AN254" i="11"/>
  <c r="AN460" i="11"/>
  <c r="AN425" i="11"/>
  <c r="AN389" i="11"/>
  <c r="AN270" i="11"/>
  <c r="AN342" i="11"/>
  <c r="AN380" i="11"/>
  <c r="AN442" i="11"/>
  <c r="AN356" i="11"/>
  <c r="AN453" i="11"/>
  <c r="AN443" i="11"/>
  <c r="AN331" i="11"/>
  <c r="AN253" i="11"/>
  <c r="AN435" i="11"/>
  <c r="AN394" i="11"/>
  <c r="AN344" i="11"/>
  <c r="AN426" i="11"/>
  <c r="AN314" i="11"/>
  <c r="AN366" i="11"/>
  <c r="AN388" i="11"/>
  <c r="AN287" i="11"/>
  <c r="AN313" i="11"/>
  <c r="AN280" i="11"/>
  <c r="AN255" i="11"/>
  <c r="AN274" i="11"/>
  <c r="AN487" i="11"/>
  <c r="AN349" i="11"/>
  <c r="AN288" i="11"/>
  <c r="AN304" i="11"/>
  <c r="AN451" i="11"/>
  <c r="AN431" i="11"/>
  <c r="AN413" i="11"/>
  <c r="AN403" i="11"/>
  <c r="AN352" i="11"/>
  <c r="AN485" i="11"/>
  <c r="AN457" i="11"/>
  <c r="AN423" i="11"/>
  <c r="AN312" i="11"/>
  <c r="AN416" i="11"/>
  <c r="AN401" i="11"/>
  <c r="AN430" i="11"/>
  <c r="AN433" i="11"/>
  <c r="AN353" i="11"/>
  <c r="AN355" i="11"/>
  <c r="AN332" i="11"/>
  <c r="AN470" i="11"/>
  <c r="AN296" i="11"/>
  <c r="AN354" i="11"/>
  <c r="AN369" i="11"/>
  <c r="AN307" i="11"/>
  <c r="AN428" i="11"/>
  <c r="AN276" i="11"/>
  <c r="AN414" i="11"/>
  <c r="AN436" i="11"/>
  <c r="AN324" i="11"/>
  <c r="AN415" i="11"/>
  <c r="AN291" i="11"/>
  <c r="AN310" i="11"/>
  <c r="AN404" i="11"/>
  <c r="AN322" i="11"/>
  <c r="AN484" i="11"/>
  <c r="AN362" i="11"/>
  <c r="AN256" i="11"/>
  <c r="AN292" i="11"/>
  <c r="AN338" i="11"/>
  <c r="AN358" i="11"/>
  <c r="AN262" i="11"/>
  <c r="AN299" i="11"/>
  <c r="AN250" i="11"/>
  <c r="AN319" i="11"/>
  <c r="AN267" i="11"/>
  <c r="AN335" i="11"/>
  <c r="AN298" i="11"/>
  <c r="AN279" i="11"/>
  <c r="AN363" i="11"/>
  <c r="AN361" i="11"/>
  <c r="AN371" i="11"/>
  <c r="AN350" i="11"/>
  <c r="AN482" i="11"/>
  <c r="AN341" i="11"/>
  <c r="AN318" i="11"/>
  <c r="AN479" i="11"/>
  <c r="AN407" i="11"/>
  <c r="AN260" i="11"/>
  <c r="AN297" i="11"/>
  <c r="AN386" i="11"/>
  <c r="AN301" i="11"/>
  <c r="AN461" i="11"/>
  <c r="AN257" i="11"/>
  <c r="AN447" i="11"/>
  <c r="AN474" i="11"/>
  <c r="AN402" i="11"/>
  <c r="AN345" i="11"/>
  <c r="AN445" i="11"/>
  <c r="AN323" i="11"/>
  <c r="AN266" i="11"/>
  <c r="AN480" i="11"/>
  <c r="AN295" i="11"/>
  <c r="AN316" i="11"/>
  <c r="AN302" i="11"/>
  <c r="AN411" i="11"/>
  <c r="AN360" i="11"/>
  <c r="AN469" i="11"/>
  <c r="AN434" i="11"/>
  <c r="AN303" i="11"/>
  <c r="AN275" i="11"/>
  <c r="AN412" i="11"/>
  <c r="AN421" i="11"/>
  <c r="AN325" i="11"/>
  <c r="AN293" i="11"/>
  <c r="AN370" i="11"/>
  <c r="AN381" i="11"/>
  <c r="AN478" i="11"/>
  <c r="AN377" i="11"/>
  <c r="AN315" i="11"/>
  <c r="AN329" i="11"/>
  <c r="AN432" i="11"/>
  <c r="AN265" i="11"/>
  <c r="AN459" i="11"/>
  <c r="AN347" i="11"/>
  <c r="AN326" i="11"/>
  <c r="AN339" i="11"/>
  <c r="AN328" i="11"/>
  <c r="AN444" i="11"/>
  <c r="AN455" i="11"/>
  <c r="AN277" i="11"/>
  <c r="AN387" i="11"/>
  <c r="AN475" i="11"/>
  <c r="AN396" i="11"/>
  <c r="AN481" i="11"/>
  <c r="AN392" i="11"/>
  <c r="AN400" i="11"/>
  <c r="AN305" i="11"/>
  <c r="AN477" i="11"/>
  <c r="AN437" i="11"/>
  <c r="AN348" i="11"/>
  <c r="AN466" i="11"/>
  <c r="AN340" i="11"/>
  <c r="AN261" i="11"/>
  <c r="AN273" i="11"/>
  <c r="AN384" i="11"/>
  <c r="AN290" i="11"/>
  <c r="AN458" i="11"/>
  <c r="AN399" i="11"/>
  <c r="AN393" i="11"/>
  <c r="AN395" i="11"/>
  <c r="AN272" i="11"/>
  <c r="AN398" i="11"/>
  <c r="AN483" i="11"/>
  <c r="AN454" i="11"/>
  <c r="AN448" i="11"/>
  <c r="AN379" i="11"/>
  <c r="AN405" i="11"/>
  <c r="AN390" i="11"/>
  <c r="AN440" i="11"/>
  <c r="AN346" i="11"/>
  <c r="AN429" i="11"/>
  <c r="AN357" i="11"/>
  <c r="AN465" i="11"/>
  <c r="AN446" i="11"/>
  <c r="AN419" i="11"/>
  <c r="AN449" i="11"/>
  <c r="AN439" i="11"/>
  <c r="AN269" i="11"/>
  <c r="AN441" i="11"/>
  <c r="AN333" i="11"/>
  <c r="AN376" i="11"/>
  <c r="AN463" i="11"/>
  <c r="AN417" i="11"/>
  <c r="AN372" i="11"/>
  <c r="AN488" i="11"/>
  <c r="AN285" i="11"/>
  <c r="AN278" i="11"/>
  <c r="AN283" i="11"/>
  <c r="AN406" i="11"/>
  <c r="AN420" i="11"/>
  <c r="AN375" i="11"/>
  <c r="AN268" i="11"/>
  <c r="AN365" i="11"/>
  <c r="AN368" i="11"/>
  <c r="AN472" i="11"/>
  <c r="AN424" i="11"/>
  <c r="AN320" i="11"/>
  <c r="AN367" i="11"/>
  <c r="AN391" i="11"/>
  <c r="AN450" i="11"/>
  <c r="AN467" i="11"/>
  <c r="AN251" i="11"/>
  <c r="AN284" i="11"/>
  <c r="AN427" i="11"/>
  <c r="AN385" i="11"/>
  <c r="AN259" i="11"/>
  <c r="AN309" i="11"/>
  <c r="AN418" i="11"/>
  <c r="AN382" i="11"/>
  <c r="AN308" i="11"/>
  <c r="AN373" i="11"/>
  <c r="AN327" i="11"/>
  <c r="AN311" i="11"/>
  <c r="AN343" i="11"/>
  <c r="AN422" i="11"/>
  <c r="AN317" i="11"/>
  <c r="AN351" i="11"/>
  <c r="AN410" i="11"/>
  <c r="AN438" i="11"/>
  <c r="AN289" i="11"/>
  <c r="AN462" i="11"/>
  <c r="AN263" i="11"/>
  <c r="AN264" i="11"/>
  <c r="AN258" i="11"/>
  <c r="AN321" i="11"/>
  <c r="AN471" i="11"/>
  <c r="AN456" i="11"/>
  <c r="AN486" i="11"/>
  <c r="AN476" i="11"/>
  <c r="AN306" i="11"/>
  <c r="AN334" i="11"/>
  <c r="AN300" i="11"/>
  <c r="BP246" i="4"/>
  <c r="BP247" i="4" s="1"/>
  <c r="AM281" i="11"/>
  <c r="AM268" i="11"/>
  <c r="AM416" i="11"/>
  <c r="AM403" i="11"/>
  <c r="AM366" i="11"/>
  <c r="AM402" i="11"/>
  <c r="AM407" i="11"/>
  <c r="AM261" i="11"/>
  <c r="AM378" i="11"/>
  <c r="AM348" i="11"/>
  <c r="AM370" i="11"/>
  <c r="AM452" i="11"/>
  <c r="AM379" i="11"/>
  <c r="AM328" i="11"/>
  <c r="AM294" i="11"/>
  <c r="AM413" i="11"/>
  <c r="AM395" i="11"/>
  <c r="AM454" i="11"/>
  <c r="AM304" i="11"/>
  <c r="AM320" i="11"/>
  <c r="AM468" i="11"/>
  <c r="AM401" i="11"/>
  <c r="AM339" i="11"/>
  <c r="AM298" i="11"/>
  <c r="AM484" i="11"/>
  <c r="AM476" i="11"/>
  <c r="AM335" i="11"/>
  <c r="AM428" i="11"/>
  <c r="AM463" i="11"/>
  <c r="AM455" i="11"/>
  <c r="AM475" i="11"/>
  <c r="AM308" i="11"/>
  <c r="AM445" i="11"/>
  <c r="AM338" i="11"/>
  <c r="AM287" i="11"/>
  <c r="AM271" i="11"/>
  <c r="AM383" i="11"/>
  <c r="AM371" i="11"/>
  <c r="AM297" i="11"/>
  <c r="AM325" i="11"/>
  <c r="AM258" i="11"/>
  <c r="AM399" i="11"/>
  <c r="AM377" i="11"/>
  <c r="AM430" i="11"/>
  <c r="AM363" i="11"/>
  <c r="AM279" i="11"/>
  <c r="AM439" i="11"/>
  <c r="AM282" i="11"/>
  <c r="AM465" i="11"/>
  <c r="AM340" i="11"/>
  <c r="AM450" i="11"/>
  <c r="AM427" i="11"/>
  <c r="AM295" i="11"/>
  <c r="AM467" i="11"/>
  <c r="AM324" i="11"/>
  <c r="AM255" i="11"/>
  <c r="AM329" i="11"/>
  <c r="AM388" i="11"/>
  <c r="AM432" i="11"/>
  <c r="AM343" i="11"/>
  <c r="AM354" i="11"/>
  <c r="AM434" i="11"/>
  <c r="AM423" i="11"/>
  <c r="AM290" i="11"/>
  <c r="AM446" i="11"/>
  <c r="AM334" i="11"/>
  <c r="AM276" i="11"/>
  <c r="AM367" i="11"/>
  <c r="AM471" i="11"/>
  <c r="AM312" i="11"/>
  <c r="AM277" i="11"/>
  <c r="AM381" i="11"/>
  <c r="AM293" i="11"/>
  <c r="AM306" i="11"/>
  <c r="AM318" i="11"/>
  <c r="AM256" i="11"/>
  <c r="AM316" i="11"/>
  <c r="AM460" i="11"/>
  <c r="AM398" i="11"/>
  <c r="AM292" i="11"/>
  <c r="AM394" i="11"/>
  <c r="AM358" i="11"/>
  <c r="AM365" i="11"/>
  <c r="AM389" i="11"/>
  <c r="AM257" i="11"/>
  <c r="AM309" i="11"/>
  <c r="AM374" i="11"/>
  <c r="AM461" i="11"/>
  <c r="AM267" i="11"/>
  <c r="AM483" i="11"/>
  <c r="AM347" i="11"/>
  <c r="AM392" i="11"/>
  <c r="AM361" i="11"/>
  <c r="AM478" i="11"/>
  <c r="AM486" i="11"/>
  <c r="AM485" i="11"/>
  <c r="AM337" i="11"/>
  <c r="AM393" i="11"/>
  <c r="AM265" i="11"/>
  <c r="AM286" i="11"/>
  <c r="AM360" i="11"/>
  <c r="AM314" i="11"/>
  <c r="AM262" i="11"/>
  <c r="AM470" i="11"/>
  <c r="AM397" i="11"/>
  <c r="AM322" i="11"/>
  <c r="AM405" i="11"/>
  <c r="AM451" i="11"/>
  <c r="AM336" i="11"/>
  <c r="AM269" i="11"/>
  <c r="AM275" i="11"/>
  <c r="AM368" i="11"/>
  <c r="AM321" i="11"/>
  <c r="AM417" i="11"/>
  <c r="AM410" i="11"/>
  <c r="AM419" i="11"/>
  <c r="AM346" i="11"/>
  <c r="AM288" i="11"/>
  <c r="AM259" i="11"/>
  <c r="AM323" i="11"/>
  <c r="AM442" i="11"/>
  <c r="AM380" i="11"/>
  <c r="AM250" i="11"/>
  <c r="AM433" i="11"/>
  <c r="AM408" i="11"/>
  <c r="AM437" i="11"/>
  <c r="AM351" i="11"/>
  <c r="AM449" i="11"/>
  <c r="AM400" i="11"/>
  <c r="AM412" i="11"/>
  <c r="AM289" i="11"/>
  <c r="AM386" i="11"/>
  <c r="AM444" i="11"/>
  <c r="AM396" i="11"/>
  <c r="AM333" i="11"/>
  <c r="AM283" i="11"/>
  <c r="AM251" i="11"/>
  <c r="AM301" i="11"/>
  <c r="AM458" i="11"/>
  <c r="AM330" i="11"/>
  <c r="AM481" i="11"/>
  <c r="AM429" i="11"/>
  <c r="AM373" i="11"/>
  <c r="AM384" i="11"/>
  <c r="AM359" i="11"/>
  <c r="AM441" i="11"/>
  <c r="AM409" i="11"/>
  <c r="AM296" i="11"/>
  <c r="AM266" i="11"/>
  <c r="AM260" i="11"/>
  <c r="AM404" i="11"/>
  <c r="AM418" i="11"/>
  <c r="AM474" i="11"/>
  <c r="AM436" i="11"/>
  <c r="AM263" i="11"/>
  <c r="AM310" i="11"/>
  <c r="AM272" i="11"/>
  <c r="AM376" i="11"/>
  <c r="AM443" i="11"/>
  <c r="AM479" i="11"/>
  <c r="AM273" i="11"/>
  <c r="AM357" i="11"/>
  <c r="AM385" i="11"/>
  <c r="AM352" i="11"/>
  <c r="AM349" i="11"/>
  <c r="AM345" i="11"/>
  <c r="AM453" i="11"/>
  <c r="AM270" i="11"/>
  <c r="AM438" i="11"/>
  <c r="AM285" i="11"/>
  <c r="AM278" i="11"/>
  <c r="AM319" i="11"/>
  <c r="AM291" i="11"/>
  <c r="AM469" i="11"/>
  <c r="AM252" i="11"/>
  <c r="AM364" i="11"/>
  <c r="AM382" i="11"/>
  <c r="AM344" i="11"/>
  <c r="AM353" i="11"/>
  <c r="AM264" i="11"/>
  <c r="AV245" i="11"/>
  <c r="AU245" i="11"/>
  <c r="AT245" i="11"/>
  <c r="AR245" i="11"/>
  <c r="CE247" i="11"/>
  <c r="DW247" i="11"/>
  <c r="AW247" i="11" s="1"/>
  <c r="AJ381" i="11"/>
  <c r="AJ257" i="11"/>
  <c r="AJ473" i="11"/>
  <c r="AJ426" i="11"/>
  <c r="AJ279" i="11"/>
  <c r="AJ452" i="11"/>
  <c r="AJ374" i="11"/>
  <c r="AJ278" i="11"/>
  <c r="AJ467" i="11"/>
  <c r="AJ399" i="11"/>
  <c r="AJ400" i="11"/>
  <c r="AJ294" i="11"/>
  <c r="AJ445" i="11"/>
  <c r="AJ419" i="11"/>
  <c r="AJ364" i="11"/>
  <c r="AJ339" i="11"/>
  <c r="AJ356" i="11"/>
  <c r="AJ333" i="11"/>
  <c r="AJ411" i="11"/>
  <c r="AJ431" i="11"/>
  <c r="AJ430" i="11"/>
  <c r="AJ297" i="11"/>
  <c r="AJ391" i="11"/>
  <c r="AJ289" i="11"/>
  <c r="AJ456" i="11"/>
  <c r="AJ251" i="11"/>
  <c r="AJ255" i="11"/>
  <c r="AJ328" i="11"/>
  <c r="AJ363" i="11"/>
  <c r="AJ421" i="11"/>
  <c r="AJ382" i="11"/>
  <c r="AJ354" i="11"/>
  <c r="AJ283" i="11"/>
  <c r="AJ317" i="11"/>
  <c r="AJ280" i="11"/>
  <c r="AJ253" i="11"/>
  <c r="AJ403" i="11"/>
  <c r="AJ482" i="11"/>
  <c r="AJ286" i="11"/>
  <c r="AJ488" i="11"/>
  <c r="AJ367" i="11"/>
  <c r="AJ402" i="11"/>
  <c r="AJ301" i="11"/>
  <c r="AJ420" i="11"/>
  <c r="AJ352" i="11"/>
  <c r="AJ362" i="11"/>
  <c r="AJ436" i="11"/>
  <c r="AJ325" i="11"/>
  <c r="AJ418" i="11"/>
  <c r="AJ395" i="11"/>
  <c r="AJ332" i="11"/>
  <c r="AJ413" i="11"/>
  <c r="AJ441" i="11"/>
  <c r="AJ329" i="11"/>
  <c r="AJ265" i="11"/>
  <c r="AJ269" i="11"/>
  <c r="AJ405" i="11"/>
  <c r="AJ398" i="11"/>
  <c r="AJ410" i="11"/>
  <c r="AJ468" i="11"/>
  <c r="AJ470" i="11"/>
  <c r="AJ486" i="11"/>
  <c r="AJ479" i="11"/>
  <c r="AJ343" i="11"/>
  <c r="AJ263" i="11"/>
  <c r="AJ471" i="11"/>
  <c r="AJ344" i="11"/>
  <c r="AJ450" i="11"/>
  <c r="AJ480" i="11"/>
  <c r="AJ438" i="11"/>
  <c r="AJ406" i="11"/>
  <c r="AJ258" i="11"/>
  <c r="AJ313" i="11"/>
  <c r="AJ442" i="11"/>
  <c r="AJ349" i="11"/>
  <c r="AJ275" i="11"/>
  <c r="AJ484" i="11"/>
  <c r="AJ401" i="11"/>
  <c r="AJ422" i="11"/>
  <c r="AJ341" i="11"/>
  <c r="AJ466" i="11"/>
  <c r="AJ300" i="11"/>
  <c r="AJ465" i="11"/>
  <c r="AJ302" i="11"/>
  <c r="AJ287" i="11"/>
  <c r="AJ487" i="11"/>
  <c r="AJ481" i="11"/>
  <c r="AJ432" i="11"/>
  <c r="AJ451" i="11"/>
  <c r="AJ370" i="11"/>
  <c r="AJ455" i="11"/>
  <c r="AJ429" i="11"/>
  <c r="AJ250" i="11"/>
  <c r="AJ282" i="11"/>
  <c r="AJ366" i="11"/>
  <c r="AJ477" i="11"/>
  <c r="AJ262" i="11"/>
  <c r="AJ440" i="11"/>
  <c r="AJ459" i="11"/>
  <c r="AJ462" i="11"/>
  <c r="AJ379" i="11"/>
  <c r="AJ464" i="11"/>
  <c r="AJ433" i="11"/>
  <c r="AJ295" i="11"/>
  <c r="AJ404" i="11"/>
  <c r="AJ423" i="11"/>
  <c r="AJ385" i="11"/>
  <c r="AJ388" i="11"/>
  <c r="AJ389" i="11"/>
  <c r="AJ425" i="11"/>
  <c r="AJ296" i="11"/>
  <c r="AJ346" i="11"/>
  <c r="AJ267" i="11"/>
  <c r="AJ284" i="11"/>
  <c r="CH247" i="11"/>
  <c r="CE246" i="4"/>
  <c r="CE247" i="4" s="1"/>
  <c r="CZ247" i="11"/>
  <c r="Z247" i="11" s="1"/>
  <c r="CB246" i="4"/>
  <c r="CB247" i="4" s="1"/>
  <c r="S250" i="4" s="1"/>
  <c r="CD247" i="11"/>
  <c r="CQ246" i="4"/>
  <c r="CQ247" i="4" s="1"/>
  <c r="CQ249" i="4" s="1"/>
  <c r="AH250" i="4" s="1"/>
  <c r="CT246" i="4"/>
  <c r="CT247" i="4" s="1"/>
  <c r="CT249" i="4" s="1"/>
  <c r="AK250" i="4" s="1"/>
  <c r="BK246" i="4"/>
  <c r="BK247" i="4" s="1"/>
  <c r="BK249" i="4" s="1"/>
  <c r="AQ386" i="11"/>
  <c r="CN246" i="4"/>
  <c r="CN247" i="4" s="1"/>
  <c r="CN249" i="4" s="1"/>
  <c r="AE250" i="4" s="1"/>
  <c r="CT247" i="11"/>
  <c r="T247" i="11" s="1"/>
  <c r="DL247" i="11"/>
  <c r="AL247" i="11" s="1"/>
  <c r="CY247" i="11"/>
  <c r="Y247" i="11" s="1"/>
  <c r="DR247" i="11"/>
  <c r="AR247" i="11" s="1"/>
  <c r="CG246" i="4"/>
  <c r="CG247" i="4" s="1"/>
  <c r="CG249" i="4" s="1"/>
  <c r="X250" i="4" s="1"/>
  <c r="DI247" i="11"/>
  <c r="AI247" i="11" s="1"/>
  <c r="CF246" i="4"/>
  <c r="CF247" i="4" s="1"/>
  <c r="CF249" i="4" s="1"/>
  <c r="W250" i="4" s="1"/>
  <c r="CK246" i="4"/>
  <c r="CK247" i="4" s="1"/>
  <c r="CK249" i="4" s="1"/>
  <c r="AB250" i="4" s="1"/>
  <c r="AK287" i="11"/>
  <c r="AK445" i="11"/>
  <c r="AK365" i="11"/>
  <c r="AK332" i="11"/>
  <c r="AK259" i="11"/>
  <c r="AK306" i="11"/>
  <c r="AK470" i="11"/>
  <c r="AK350" i="11"/>
  <c r="AK345" i="11"/>
  <c r="AK437" i="11"/>
  <c r="AK471" i="11"/>
  <c r="CK247" i="11"/>
  <c r="BA397" i="11"/>
  <c r="BA456" i="11"/>
  <c r="BA385" i="11"/>
  <c r="BA375" i="11"/>
  <c r="BA481" i="11"/>
  <c r="BA434" i="11"/>
  <c r="BA432" i="11"/>
  <c r="BA439" i="11"/>
  <c r="BA459" i="11"/>
  <c r="BA350" i="11"/>
  <c r="BA282" i="11"/>
  <c r="BA444" i="11"/>
  <c r="BA443" i="11"/>
  <c r="BA478" i="11"/>
  <c r="BA453" i="11"/>
  <c r="BA399" i="11"/>
  <c r="BA469" i="11"/>
  <c r="BA382" i="11"/>
  <c r="BA380" i="11"/>
  <c r="CQ247" i="11"/>
  <c r="CG247" i="11"/>
  <c r="CU246" i="4"/>
  <c r="CU247" i="4" s="1"/>
  <c r="CU249" i="4" s="1"/>
  <c r="AL250" i="4" s="1"/>
  <c r="BO246" i="4"/>
  <c r="BO247" i="4" s="1"/>
  <c r="BT246" i="4"/>
  <c r="BT247" i="4" s="1"/>
  <c r="CA246" i="4"/>
  <c r="CA247" i="4" s="1"/>
  <c r="DE246" i="4"/>
  <c r="DE247" i="4" s="1"/>
  <c r="DE249" i="4" s="1"/>
  <c r="AV250" i="4" s="1"/>
  <c r="CH246" i="4"/>
  <c r="CH247" i="4" s="1"/>
  <c r="CH249" i="4" s="1"/>
  <c r="Y250" i="4" s="1"/>
  <c r="AO418" i="11"/>
  <c r="AO278" i="11"/>
  <c r="AO307" i="11"/>
  <c r="AO479" i="11"/>
  <c r="AO434" i="11"/>
  <c r="AO283" i="11"/>
  <c r="AO484" i="11"/>
  <c r="AO478" i="11"/>
  <c r="AO436" i="11"/>
  <c r="AO444" i="11"/>
  <c r="AO281" i="11"/>
  <c r="AO355" i="11"/>
  <c r="AO372" i="11"/>
  <c r="AO428" i="11"/>
  <c r="AO292" i="11"/>
  <c r="AO308" i="11"/>
  <c r="AO337" i="11"/>
  <c r="AO311" i="11"/>
  <c r="AO419" i="11"/>
  <c r="AO460" i="11"/>
  <c r="AO392" i="11"/>
  <c r="AO467" i="11"/>
  <c r="AO401" i="11"/>
  <c r="AO450" i="11"/>
  <c r="AO388" i="11"/>
  <c r="AO252" i="11"/>
  <c r="AO347" i="11"/>
  <c r="AO477" i="11"/>
  <c r="AO390" i="11"/>
  <c r="AO406" i="11"/>
  <c r="AO454" i="11"/>
  <c r="AO323" i="11"/>
  <c r="AO461" i="11"/>
  <c r="AO410" i="11"/>
  <c r="AO253" i="11"/>
  <c r="AO284" i="11"/>
  <c r="AO440" i="11"/>
  <c r="AO407" i="11"/>
  <c r="AO320" i="11"/>
  <c r="AO357" i="11"/>
  <c r="AO260" i="11"/>
  <c r="AO452" i="11"/>
  <c r="AO276" i="11"/>
  <c r="AO488" i="11"/>
  <c r="AO335" i="11"/>
  <c r="AO251" i="11"/>
  <c r="AO422" i="11"/>
  <c r="AO269" i="11"/>
  <c r="AO468" i="11"/>
  <c r="AO267" i="11"/>
  <c r="AO343" i="11"/>
  <c r="AO403" i="11"/>
  <c r="AO353" i="11"/>
  <c r="AO384" i="11"/>
  <c r="AO486" i="11"/>
  <c r="AO394" i="11"/>
  <c r="AO397" i="11"/>
  <c r="AO332" i="11"/>
  <c r="AF303" i="11"/>
  <c r="G34" i="5"/>
  <c r="G35" i="5" s="1"/>
  <c r="G36" i="5" s="1"/>
  <c r="G37" i="5" s="1"/>
  <c r="G38" i="5" s="1"/>
  <c r="G29" i="5"/>
  <c r="G30" i="5" s="1"/>
  <c r="G31" i="5" s="1"/>
  <c r="G32" i="5" s="1"/>
  <c r="C40" i="5"/>
  <c r="C33" i="5" s="1"/>
  <c r="H29" i="5"/>
  <c r="H30" i="5" s="1"/>
  <c r="H31" i="5" s="1"/>
  <c r="H32" i="5" s="1"/>
  <c r="H34" i="5"/>
  <c r="H35" i="5" s="1"/>
  <c r="H36" i="5" s="1"/>
  <c r="H37" i="5" s="1"/>
  <c r="H38" i="5" s="1"/>
  <c r="E34" i="5"/>
  <c r="E35" i="5" s="1"/>
  <c r="E36" i="5" s="1"/>
  <c r="E37" i="5" s="1"/>
  <c r="E38" i="5" s="1"/>
  <c r="E29" i="5"/>
  <c r="E30" i="5" s="1"/>
  <c r="E31" i="5" s="1"/>
  <c r="E32" i="5" s="1"/>
  <c r="B34" i="5"/>
  <c r="B35" i="5" s="1"/>
  <c r="B36" i="5" s="1"/>
  <c r="B37" i="5" s="1"/>
  <c r="B38" i="5" s="1"/>
  <c r="B29" i="5"/>
  <c r="B30" i="5" s="1"/>
  <c r="B31" i="5" s="1"/>
  <c r="B32" i="5" s="1"/>
  <c r="F34" i="5"/>
  <c r="F35" i="5" s="1"/>
  <c r="F36" i="5" s="1"/>
  <c r="F37" i="5" s="1"/>
  <c r="F38" i="5" s="1"/>
  <c r="F29" i="5"/>
  <c r="F30" i="5" s="1"/>
  <c r="F31" i="5" s="1"/>
  <c r="F32" i="5" s="1"/>
  <c r="D34" i="5"/>
  <c r="D35" i="5" s="1"/>
  <c r="D36" i="5" s="1"/>
  <c r="D37" i="5" s="1"/>
  <c r="D38" i="5" s="1"/>
  <c r="D29" i="5"/>
  <c r="D30" i="5" s="1"/>
  <c r="D31" i="5" s="1"/>
  <c r="D32" i="5" s="1"/>
  <c r="A419" i="5"/>
  <c r="A104" i="5"/>
  <c r="AT456" i="11"/>
  <c r="AT407" i="11"/>
  <c r="AT350" i="11"/>
  <c r="AT366" i="11"/>
  <c r="AT422" i="11"/>
  <c r="AT347" i="11"/>
  <c r="AT452" i="11"/>
  <c r="AT344" i="11"/>
  <c r="AT297" i="11"/>
  <c r="AT425" i="11"/>
  <c r="AT353" i="11"/>
  <c r="AT283" i="11"/>
  <c r="AT446" i="11"/>
  <c r="AT387" i="11"/>
  <c r="AT454" i="11"/>
  <c r="AT254" i="11"/>
  <c r="AT323" i="11"/>
  <c r="AT390" i="11"/>
  <c r="AT414" i="11"/>
  <c r="AT463" i="11"/>
  <c r="AT341" i="11"/>
  <c r="AT420" i="11"/>
  <c r="AT371" i="11"/>
  <c r="AT315" i="11"/>
  <c r="AT319" i="11"/>
  <c r="AT431" i="11"/>
  <c r="AT363" i="11"/>
  <c r="AT285" i="11"/>
  <c r="AT276" i="11"/>
  <c r="AT309" i="11"/>
  <c r="AT301" i="11"/>
  <c r="AT433" i="11"/>
  <c r="AT482" i="11"/>
  <c r="AT477" i="11"/>
  <c r="AT478" i="11"/>
  <c r="AT473" i="11"/>
  <c r="AT438" i="11"/>
  <c r="AT450" i="11"/>
  <c r="AT302" i="11"/>
  <c r="AT485" i="11"/>
  <c r="AT336" i="11"/>
  <c r="AT429" i="11"/>
  <c r="AT427" i="11"/>
  <c r="AT274" i="11"/>
  <c r="AT334" i="11"/>
  <c r="AT298" i="11"/>
  <c r="AT328" i="11"/>
  <c r="AT410" i="11"/>
  <c r="AT378" i="11"/>
  <c r="AT395" i="11"/>
  <c r="AT335" i="11"/>
  <c r="AT406" i="11"/>
  <c r="AT467" i="11"/>
  <c r="AT440" i="11"/>
  <c r="AT286" i="11"/>
  <c r="AT287" i="11"/>
  <c r="AT448" i="11"/>
  <c r="AT430" i="11"/>
  <c r="AT376" i="11"/>
  <c r="AT275" i="11"/>
  <c r="AT322" i="11"/>
  <c r="AT325" i="11"/>
  <c r="AT461" i="11"/>
  <c r="AT296" i="11"/>
  <c r="AT436" i="11"/>
  <c r="AT305" i="11"/>
  <c r="AT404" i="11"/>
  <c r="AT379" i="11"/>
  <c r="AT426" i="11"/>
  <c r="AT465" i="11"/>
  <c r="AT365" i="11"/>
  <c r="AT389" i="11"/>
  <c r="AT352" i="11"/>
  <c r="AT435" i="11"/>
  <c r="AT483" i="11"/>
  <c r="AT423" i="11"/>
  <c r="AT382" i="11"/>
  <c r="AT397" i="11"/>
  <c r="AT307" i="11"/>
  <c r="AT472" i="11"/>
  <c r="AT434" i="11"/>
  <c r="AT261" i="11"/>
  <c r="AT464" i="11"/>
  <c r="AT357" i="11"/>
  <c r="AT300" i="11"/>
  <c r="AT359" i="11"/>
  <c r="AT267" i="11"/>
  <c r="AT384" i="11"/>
  <c r="AT303" i="11"/>
  <c r="AT372" i="11"/>
  <c r="AT469" i="11"/>
  <c r="AT373" i="11"/>
  <c r="AT462" i="11"/>
  <c r="AT487" i="11"/>
  <c r="AT329" i="11"/>
  <c r="AT489" i="11"/>
  <c r="AT257" i="11"/>
  <c r="AT354" i="11"/>
  <c r="AT401" i="11"/>
  <c r="AT338" i="11"/>
  <c r="AT381" i="11"/>
  <c r="AT368" i="11"/>
  <c r="AT475" i="11"/>
  <c r="AT411" i="11"/>
  <c r="AT264" i="11"/>
  <c r="AT459" i="11"/>
  <c r="AT293" i="11"/>
  <c r="AT444" i="11"/>
  <c r="AT331" i="11"/>
  <c r="AT394" i="11"/>
  <c r="AT321" i="11"/>
  <c r="AT317" i="11"/>
  <c r="AT313" i="11"/>
  <c r="AT480" i="11"/>
  <c r="AT458" i="11"/>
  <c r="AT393" i="11"/>
  <c r="AT468" i="11"/>
  <c r="AT292" i="11"/>
  <c r="AT396" i="11"/>
  <c r="AT311" i="11"/>
  <c r="AT441" i="11"/>
  <c r="AT412" i="11"/>
  <c r="AT266" i="11"/>
  <c r="AT346" i="11"/>
  <c r="AT484" i="11"/>
  <c r="AT351" i="11"/>
  <c r="AT349" i="11"/>
  <c r="AT437" i="11"/>
  <c r="AT400" i="11"/>
  <c r="AT333" i="11"/>
  <c r="AT271" i="11"/>
  <c r="AT343" i="11"/>
  <c r="AT486" i="11"/>
  <c r="AT277" i="11"/>
  <c r="AT332" i="11"/>
  <c r="AT361" i="11"/>
  <c r="AT340" i="11"/>
  <c r="AT278" i="11"/>
  <c r="AT358" i="11"/>
  <c r="AT449" i="11"/>
  <c r="AT362" i="11"/>
  <c r="AT288" i="11"/>
  <c r="AT327" i="11"/>
  <c r="AT316" i="11"/>
  <c r="AT451" i="11"/>
  <c r="AT386" i="11"/>
  <c r="AT255" i="11"/>
  <c r="AT388" i="11"/>
  <c r="AT273" i="11"/>
  <c r="AT290" i="11"/>
  <c r="AT415" i="11"/>
  <c r="AT479" i="11"/>
  <c r="AT348" i="11"/>
  <c r="AT375" i="11"/>
  <c r="AT408" i="11"/>
  <c r="AT282" i="11"/>
  <c r="AT432" i="11"/>
  <c r="AT256" i="11"/>
  <c r="AT263" i="11"/>
  <c r="AT320" i="11"/>
  <c r="AT312" i="11"/>
  <c r="AT370" i="11"/>
  <c r="AT299" i="11"/>
  <c r="AT265" i="11"/>
  <c r="AT345" i="11"/>
  <c r="AT421" i="11"/>
  <c r="AT403" i="11"/>
  <c r="AT476" i="11"/>
  <c r="AT380" i="11"/>
  <c r="AT413" i="11"/>
  <c r="AT455" i="11"/>
  <c r="AT367" i="11"/>
  <c r="AT252" i="11"/>
  <c r="AT280" i="11"/>
  <c r="AT445" i="11"/>
  <c r="AT310" i="11"/>
  <c r="AT294" i="11"/>
  <c r="AT258" i="11"/>
  <c r="AT337" i="11"/>
  <c r="AT471" i="11"/>
  <c r="AT360" i="11"/>
  <c r="AT291" i="11"/>
  <c r="AT409" i="11"/>
  <c r="AT364" i="11"/>
  <c r="AT377" i="11"/>
  <c r="AT460" i="11"/>
  <c r="AT402" i="11"/>
  <c r="AT428" i="11"/>
  <c r="AT457" i="11"/>
  <c r="AT268" i="11"/>
  <c r="AT417" i="11"/>
  <c r="AT314" i="11"/>
  <c r="AT281" i="11"/>
  <c r="AT289" i="11"/>
  <c r="AT324" i="11"/>
  <c r="AT374" i="11"/>
  <c r="AT481" i="11"/>
  <c r="AT447" i="11"/>
  <c r="AT330" i="11"/>
  <c r="AT251" i="11"/>
  <c r="AT424" i="11"/>
  <c r="AT262" i="11"/>
  <c r="AT474" i="11"/>
  <c r="AT270" i="11"/>
  <c r="AT392" i="11"/>
  <c r="AT466" i="11"/>
  <c r="AT418" i="11"/>
  <c r="AT369" i="11"/>
  <c r="AT453" i="11"/>
  <c r="AT272" i="11"/>
  <c r="AT250" i="11"/>
  <c r="AT355" i="11"/>
  <c r="AT304" i="11"/>
  <c r="AT442" i="11"/>
  <c r="AT419" i="11"/>
  <c r="AT385" i="11"/>
  <c r="AT356" i="11"/>
  <c r="AT295" i="11"/>
  <c r="AT260" i="11"/>
  <c r="AT259" i="11"/>
  <c r="AT308" i="11"/>
  <c r="AT416" i="11"/>
  <c r="AT439" i="11"/>
  <c r="AT318" i="11"/>
  <c r="AT284" i="11"/>
  <c r="AT326" i="11"/>
  <c r="AT470" i="11"/>
  <c r="AT279" i="11"/>
  <c r="AT405" i="11"/>
  <c r="AT391" i="11"/>
  <c r="AT399" i="11"/>
  <c r="AT398" i="11"/>
  <c r="AT306" i="11"/>
  <c r="AT269" i="11"/>
  <c r="AT339" i="11"/>
  <c r="AT342" i="11"/>
  <c r="AT253" i="11"/>
  <c r="AT443" i="11"/>
  <c r="AT383" i="11"/>
  <c r="CC249" i="4" l="1"/>
  <c r="T250" i="4" s="1"/>
  <c r="U245" i="11" s="1"/>
  <c r="U247" i="11"/>
  <c r="CU250" i="11"/>
  <c r="W247" i="11"/>
  <c r="CW250" i="11"/>
  <c r="V247" i="11"/>
  <c r="CV250" i="11"/>
  <c r="CE249" i="4"/>
  <c r="V250" i="4" s="1"/>
  <c r="W245" i="11" s="1"/>
  <c r="CD249" i="4"/>
  <c r="U250" i="4" s="1"/>
  <c r="V245" i="11" s="1"/>
  <c r="BO249" i="4"/>
  <c r="F250" i="4" s="1"/>
  <c r="G245" i="11" s="1"/>
  <c r="BT249" i="4"/>
  <c r="K250" i="4" s="1"/>
  <c r="L245" i="11" s="1"/>
  <c r="Q247" i="11"/>
  <c r="CQ250" i="11"/>
  <c r="CA249" i="4"/>
  <c r="R250" i="4" s="1"/>
  <c r="G247" i="11"/>
  <c r="CG250" i="11"/>
  <c r="K247" i="11"/>
  <c r="CK250" i="11"/>
  <c r="D247" i="11"/>
  <c r="CD250" i="11"/>
  <c r="H247" i="11"/>
  <c r="CH250" i="11"/>
  <c r="E247" i="11"/>
  <c r="CE250" i="11"/>
  <c r="BP249" i="4"/>
  <c r="G250" i="4" s="1"/>
  <c r="H245" i="11" s="1"/>
  <c r="BV249" i="4"/>
  <c r="M250" i="4" s="1"/>
  <c r="N245" i="11" s="1"/>
  <c r="BL249" i="4"/>
  <c r="C250" i="4" s="1"/>
  <c r="D245" i="11" s="1"/>
  <c r="BM249" i="4"/>
  <c r="D250" i="4" s="1"/>
  <c r="E245" i="11" s="1"/>
  <c r="BR249" i="4"/>
  <c r="I250" i="4" s="1"/>
  <c r="J245" i="11" s="1"/>
  <c r="J247" i="11"/>
  <c r="CJ250" i="11"/>
  <c r="O247" i="11"/>
  <c r="CO250" i="11"/>
  <c r="BY249" i="4"/>
  <c r="P250" i="4" s="1"/>
  <c r="Q245" i="11" s="1"/>
  <c r="BX249" i="4"/>
  <c r="O250" i="4" s="1"/>
  <c r="P245" i="11" s="1"/>
  <c r="L247" i="11"/>
  <c r="L314" i="11" s="1"/>
  <c r="CL250" i="11"/>
  <c r="M247" i="11"/>
  <c r="M250" i="11" s="1"/>
  <c r="CM250" i="11"/>
  <c r="R247" i="11"/>
  <c r="CR250" i="11"/>
  <c r="F247" i="11"/>
  <c r="F382" i="11" s="1"/>
  <c r="CF250" i="11"/>
  <c r="N247" i="11"/>
  <c r="N480" i="11" s="1"/>
  <c r="CN250" i="11"/>
  <c r="S247" i="11"/>
  <c r="S350" i="11" s="1"/>
  <c r="CS250" i="11"/>
  <c r="P247" i="11"/>
  <c r="P429" i="11" s="1"/>
  <c r="CP250" i="11"/>
  <c r="I247" i="11"/>
  <c r="CI250" i="11"/>
  <c r="C326" i="11"/>
  <c r="C250" i="11"/>
  <c r="AF425" i="11"/>
  <c r="AK254" i="11"/>
  <c r="AK489" i="11"/>
  <c r="AK457" i="11"/>
  <c r="AK449" i="11"/>
  <c r="AK436" i="11"/>
  <c r="AK461" i="11"/>
  <c r="AK272" i="11"/>
  <c r="AK278" i="11"/>
  <c r="AK263" i="11"/>
  <c r="AK433" i="11"/>
  <c r="AK378" i="11"/>
  <c r="AQ486" i="11"/>
  <c r="AK269" i="11"/>
  <c r="AK391" i="11"/>
  <c r="AK330" i="11"/>
  <c r="AK439" i="11"/>
  <c r="AK382" i="11"/>
  <c r="AK379" i="11"/>
  <c r="AK341" i="11"/>
  <c r="AK328" i="11"/>
  <c r="AK321" i="11"/>
  <c r="AK424" i="11"/>
  <c r="AK362" i="11"/>
  <c r="AK386" i="11"/>
  <c r="AK410" i="11"/>
  <c r="AK301" i="11"/>
  <c r="AK308" i="11"/>
  <c r="AK428" i="11"/>
  <c r="AK456" i="11"/>
  <c r="AK304" i="11"/>
  <c r="AK465" i="11"/>
  <c r="AK413" i="11"/>
  <c r="AK394" i="11"/>
  <c r="AK329" i="11"/>
  <c r="AK264" i="11"/>
  <c r="AQ428" i="11"/>
  <c r="AE427" i="11"/>
  <c r="AE415" i="11"/>
  <c r="U441" i="11"/>
  <c r="AY320" i="11"/>
  <c r="AM313" i="11"/>
  <c r="AM350" i="11"/>
  <c r="AM274" i="11"/>
  <c r="AM280" i="11"/>
  <c r="AM426" i="11"/>
  <c r="AM489" i="11"/>
  <c r="AM421" i="11"/>
  <c r="AM448" i="11"/>
  <c r="AM457" i="11"/>
  <c r="AM315" i="11"/>
  <c r="AM311" i="11"/>
  <c r="AM477" i="11"/>
  <c r="AM415" i="11"/>
  <c r="AM254" i="11"/>
  <c r="AM341" i="11"/>
  <c r="AM422" i="11"/>
  <c r="AM326" i="11"/>
  <c r="AM300" i="11"/>
  <c r="AM355" i="11"/>
  <c r="AM372" i="11"/>
  <c r="AM362" i="11"/>
  <c r="AM305" i="11"/>
  <c r="AM447" i="11"/>
  <c r="AM411" i="11"/>
  <c r="AM420" i="11"/>
  <c r="AM284" i="11"/>
  <c r="AM390" i="11"/>
  <c r="AM472" i="11"/>
  <c r="AM487" i="11"/>
  <c r="AM473" i="11"/>
  <c r="AM356" i="11"/>
  <c r="AM299" i="11"/>
  <c r="AM488" i="11"/>
  <c r="AM464" i="11"/>
  <c r="AM482" i="11"/>
  <c r="AM332" i="11"/>
  <c r="AM327" i="11"/>
  <c r="AM414" i="11"/>
  <c r="AM466" i="11"/>
  <c r="AM331" i="11"/>
  <c r="AM342" i="11"/>
  <c r="AM459" i="11"/>
  <c r="AM302" i="11"/>
  <c r="AM253" i="11"/>
  <c r="AM431" i="11"/>
  <c r="AM303" i="11"/>
  <c r="AM307" i="11"/>
  <c r="AM391" i="11"/>
  <c r="AM435" i="11"/>
  <c r="AM440" i="11"/>
  <c r="AM375" i="11"/>
  <c r="AM480" i="11"/>
  <c r="AM369" i="11"/>
  <c r="AM462" i="11"/>
  <c r="AM425" i="11"/>
  <c r="AM387" i="11"/>
  <c r="AM456" i="11"/>
  <c r="AM317" i="11"/>
  <c r="AM406" i="11"/>
  <c r="AE455" i="11"/>
  <c r="U361" i="11"/>
  <c r="AY312" i="11"/>
  <c r="AY327" i="11"/>
  <c r="U340" i="11"/>
  <c r="AF441" i="11"/>
  <c r="AK389" i="11"/>
  <c r="AK299" i="11"/>
  <c r="AK282" i="11"/>
  <c r="AK303" i="11"/>
  <c r="AK406" i="11"/>
  <c r="AK260" i="11"/>
  <c r="AK355" i="11"/>
  <c r="AK311" i="11"/>
  <c r="AK440" i="11"/>
  <c r="AK312" i="11"/>
  <c r="AK320" i="11"/>
  <c r="AK367" i="11"/>
  <c r="AK335" i="11"/>
  <c r="AK388" i="11"/>
  <c r="AK309" i="11"/>
  <c r="AK286" i="11"/>
  <c r="AK404" i="11"/>
  <c r="AK438" i="11"/>
  <c r="AK324" i="11"/>
  <c r="AK412" i="11"/>
  <c r="AK285" i="11"/>
  <c r="AK313" i="11"/>
  <c r="AK419" i="11"/>
  <c r="AK338" i="11"/>
  <c r="AK423" i="11"/>
  <c r="AK253" i="11"/>
  <c r="AK314" i="11"/>
  <c r="AK257" i="11"/>
  <c r="AK374" i="11"/>
  <c r="AK370" i="11"/>
  <c r="AK453" i="11"/>
  <c r="AK395" i="11"/>
  <c r="AK443" i="11"/>
  <c r="AK472" i="11"/>
  <c r="AK342" i="11"/>
  <c r="AK371" i="11"/>
  <c r="AK250" i="11"/>
  <c r="AK262" i="11"/>
  <c r="AK469" i="11"/>
  <c r="AK420" i="11"/>
  <c r="AK354" i="11"/>
  <c r="AK444" i="11"/>
  <c r="AK454" i="11"/>
  <c r="AK276" i="11"/>
  <c r="AK265" i="11"/>
  <c r="AQ310" i="11"/>
  <c r="AQ360" i="11"/>
  <c r="AQ339" i="11"/>
  <c r="AF393" i="11"/>
  <c r="AF386" i="11"/>
  <c r="AF318" i="11"/>
  <c r="AK477" i="11"/>
  <c r="AK393" i="11"/>
  <c r="AK323" i="11"/>
  <c r="AK284" i="11"/>
  <c r="AK397" i="11"/>
  <c r="AK403" i="11"/>
  <c r="AK305" i="11"/>
  <c r="AK476" i="11"/>
  <c r="AK429" i="11"/>
  <c r="AK475" i="11"/>
  <c r="AK415" i="11"/>
  <c r="AK408" i="11"/>
  <c r="AK480" i="11"/>
  <c r="AK275" i="11"/>
  <c r="AK318" i="11"/>
  <c r="AK377" i="11"/>
  <c r="AK352" i="11"/>
  <c r="AK421" i="11"/>
  <c r="AK363" i="11"/>
  <c r="AK322" i="11"/>
  <c r="AK468" i="11"/>
  <c r="AK486" i="11"/>
  <c r="AK256" i="11"/>
  <c r="AK390" i="11"/>
  <c r="AK460" i="11"/>
  <c r="AK372" i="11"/>
  <c r="AK297" i="11"/>
  <c r="AK333" i="11"/>
  <c r="AK383" i="11"/>
  <c r="AK405" i="11"/>
  <c r="AK462" i="11"/>
  <c r="AK283" i="11"/>
  <c r="AK463" i="11"/>
  <c r="AK416" i="11"/>
  <c r="AK409" i="11"/>
  <c r="AK459" i="11"/>
  <c r="AK446" i="11"/>
  <c r="AK455" i="11"/>
  <c r="AK344" i="11"/>
  <c r="AK474" i="11"/>
  <c r="AK337" i="11"/>
  <c r="AK336" i="11"/>
  <c r="AK464" i="11"/>
  <c r="AK387" i="11"/>
  <c r="AK375" i="11"/>
  <c r="AQ256" i="11"/>
  <c r="AQ402" i="11"/>
  <c r="AQ365" i="11"/>
  <c r="AQ372" i="11"/>
  <c r="AF415" i="11"/>
  <c r="AF293" i="11"/>
  <c r="AF331" i="11"/>
  <c r="AF379" i="11"/>
  <c r="AK448" i="11"/>
  <c r="AK414" i="11"/>
  <c r="AK473" i="11"/>
  <c r="AK398" i="11"/>
  <c r="AK426" i="11"/>
  <c r="AK417" i="11"/>
  <c r="AK279" i="11"/>
  <c r="AK435" i="11"/>
  <c r="AK447" i="11"/>
  <c r="AK431" i="11"/>
  <c r="AK380" i="11"/>
  <c r="AK271" i="11"/>
  <c r="AK289" i="11"/>
  <c r="AK418" i="11"/>
  <c r="AK300" i="11"/>
  <c r="AK411" i="11"/>
  <c r="AK481" i="11"/>
  <c r="AK376" i="11"/>
  <c r="AK432" i="11"/>
  <c r="AK353" i="11"/>
  <c r="AK277" i="11"/>
  <c r="AK294" i="11"/>
  <c r="AK359" i="11"/>
  <c r="AK268" i="11"/>
  <c r="AK315" i="11"/>
  <c r="AK407" i="11"/>
  <c r="AK478" i="11"/>
  <c r="AK384" i="11"/>
  <c r="AK487" i="11"/>
  <c r="AK343" i="11"/>
  <c r="AK458" i="11"/>
  <c r="AK485" i="11"/>
  <c r="AK430" i="11"/>
  <c r="AK401" i="11"/>
  <c r="AK441" i="11"/>
  <c r="AK452" i="11"/>
  <c r="AK488" i="11"/>
  <c r="AK331" i="11"/>
  <c r="AK364" i="11"/>
  <c r="AK368" i="11"/>
  <c r="AK385" i="11"/>
  <c r="AK425" i="11"/>
  <c r="AK466" i="11"/>
  <c r="AK366" i="11"/>
  <c r="AQ331" i="11"/>
  <c r="AQ269" i="11"/>
  <c r="AQ336" i="11"/>
  <c r="BA411" i="11"/>
  <c r="BA361" i="11"/>
  <c r="BA338" i="11"/>
  <c r="BA284" i="11"/>
  <c r="BA287" i="11"/>
  <c r="BA421" i="11"/>
  <c r="BA363" i="11"/>
  <c r="AH348" i="11"/>
  <c r="AH308" i="11"/>
  <c r="AH349" i="11"/>
  <c r="AH339" i="11"/>
  <c r="AH433" i="11"/>
  <c r="AH439" i="11"/>
  <c r="AH488" i="11"/>
  <c r="AH327" i="11"/>
  <c r="AH395" i="11"/>
  <c r="AH437" i="11"/>
  <c r="AH285" i="11"/>
  <c r="AH430" i="11"/>
  <c r="AH302" i="11"/>
  <c r="AH440" i="11"/>
  <c r="AH366" i="11"/>
  <c r="AH292" i="11"/>
  <c r="AH373" i="11"/>
  <c r="AH270" i="11"/>
  <c r="AH451" i="11"/>
  <c r="AJ319" i="11"/>
  <c r="AJ377" i="11"/>
  <c r="AJ392" i="11"/>
  <c r="AJ308" i="11"/>
  <c r="AJ293" i="11"/>
  <c r="AJ318" i="11"/>
  <c r="AJ461" i="11"/>
  <c r="AJ380" i="11"/>
  <c r="AJ453" i="11"/>
  <c r="AJ415" i="11"/>
  <c r="AJ416" i="11"/>
  <c r="AJ386" i="11"/>
  <c r="AJ334" i="11"/>
  <c r="AJ274" i="11"/>
  <c r="AJ396" i="11"/>
  <c r="AJ373" i="11"/>
  <c r="AJ276" i="11"/>
  <c r="AJ309" i="11"/>
  <c r="AJ387" i="11"/>
  <c r="AJ338" i="11"/>
  <c r="AJ355" i="11"/>
  <c r="AJ330" i="11"/>
  <c r="AJ383" i="11"/>
  <c r="AJ345" i="11"/>
  <c r="AJ372" i="11"/>
  <c r="AJ361" i="11"/>
  <c r="AJ271" i="11"/>
  <c r="AJ437" i="11"/>
  <c r="AJ478" i="11"/>
  <c r="AJ277" i="11"/>
  <c r="AJ336" i="11"/>
  <c r="AJ375" i="11"/>
  <c r="AJ303" i="11"/>
  <c r="AJ259" i="11"/>
  <c r="AJ353" i="11"/>
  <c r="AJ476" i="11"/>
  <c r="AJ335" i="11"/>
  <c r="AJ424" i="11"/>
  <c r="AJ447" i="11"/>
  <c r="AJ368" i="11"/>
  <c r="AJ458" i="11"/>
  <c r="AJ315" i="11"/>
  <c r="AJ454" i="11"/>
  <c r="AJ260" i="11"/>
  <c r="AJ323" i="11"/>
  <c r="AJ474" i="11"/>
  <c r="AJ326" i="11"/>
  <c r="AJ252" i="11"/>
  <c r="AJ463" i="11"/>
  <c r="AJ414" i="11"/>
  <c r="AJ342" i="11"/>
  <c r="AJ350" i="11"/>
  <c r="AJ485" i="11"/>
  <c r="AJ337" i="11"/>
  <c r="AJ290" i="11"/>
  <c r="AJ469" i="11"/>
  <c r="AJ273" i="11"/>
  <c r="AJ427" i="11"/>
  <c r="AJ443" i="11"/>
  <c r="AJ384" i="11"/>
  <c r="AJ348" i="11"/>
  <c r="AJ475" i="11"/>
  <c r="AJ261" i="11"/>
  <c r="AJ324" i="11"/>
  <c r="AJ268" i="11"/>
  <c r="AJ359" i="11"/>
  <c r="AJ357" i="11"/>
  <c r="AJ292" i="11"/>
  <c r="AJ307" i="11"/>
  <c r="AJ360" i="11"/>
  <c r="AJ291" i="11"/>
  <c r="AJ322" i="11"/>
  <c r="AJ358" i="11"/>
  <c r="AJ272" i="11"/>
  <c r="AJ435" i="11"/>
  <c r="AJ281" i="11"/>
  <c r="AJ264" i="11"/>
  <c r="AJ446" i="11"/>
  <c r="AJ393" i="11"/>
  <c r="AJ407" i="11"/>
  <c r="AJ428" i="11"/>
  <c r="AJ320" i="11"/>
  <c r="AJ489" i="11"/>
  <c r="AJ305" i="11"/>
  <c r="AJ270" i="11"/>
  <c r="AJ434" i="11"/>
  <c r="AJ417" i="11"/>
  <c r="AJ472" i="11"/>
  <c r="AJ327" i="11"/>
  <c r="AB295" i="11"/>
  <c r="AB434" i="11"/>
  <c r="AB343" i="11"/>
  <c r="AB450" i="11"/>
  <c r="AB250" i="11"/>
  <c r="AB417" i="11"/>
  <c r="AB438" i="11"/>
  <c r="AB280" i="11"/>
  <c r="AB272" i="11"/>
  <c r="AB329" i="11"/>
  <c r="AB452" i="11"/>
  <c r="AB309" i="11"/>
  <c r="AB432" i="11"/>
  <c r="AB370" i="11"/>
  <c r="AB412" i="11"/>
  <c r="AB472" i="11"/>
  <c r="AB391" i="11"/>
  <c r="AB277" i="11"/>
  <c r="AB449" i="11"/>
  <c r="AB423" i="11"/>
  <c r="AB435" i="11"/>
  <c r="AB406" i="11"/>
  <c r="AB316" i="11"/>
  <c r="AB446" i="11"/>
  <c r="AB322" i="11"/>
  <c r="AB369" i="11"/>
  <c r="AB281" i="11"/>
  <c r="AB259" i="11"/>
  <c r="AB334" i="11"/>
  <c r="AB362" i="11"/>
  <c r="AB441" i="11"/>
  <c r="AB447" i="11"/>
  <c r="I422" i="11"/>
  <c r="I334" i="11"/>
  <c r="AJ394" i="11"/>
  <c r="AJ448" i="11"/>
  <c r="AJ304" i="11"/>
  <c r="AJ409" i="11"/>
  <c r="AJ298" i="11"/>
  <c r="AJ285" i="11"/>
  <c r="AJ376" i="11"/>
  <c r="AJ390" i="11"/>
  <c r="AJ256" i="11"/>
  <c r="AJ397" i="11"/>
  <c r="AJ347" i="11"/>
  <c r="AJ351" i="11"/>
  <c r="AJ340" i="11"/>
  <c r="AJ266" i="11"/>
  <c r="AJ365" i="11"/>
  <c r="AJ457" i="11"/>
  <c r="AJ483" i="11"/>
  <c r="AJ444" i="11"/>
  <c r="AJ314" i="11"/>
  <c r="AJ331" i="11"/>
  <c r="AJ412" i="11"/>
  <c r="AJ449" i="11"/>
  <c r="AJ288" i="11"/>
  <c r="AJ254" i="11"/>
  <c r="AJ378" i="11"/>
  <c r="AJ312" i="11"/>
  <c r="AJ371" i="11"/>
  <c r="AJ321" i="11"/>
  <c r="AJ460" i="11"/>
  <c r="AJ310" i="11"/>
  <c r="AJ369" i="11"/>
  <c r="AJ306" i="11"/>
  <c r="AJ311" i="11"/>
  <c r="AJ316" i="11"/>
  <c r="AJ408" i="11"/>
  <c r="AJ299" i="11"/>
  <c r="AJ439" i="11"/>
  <c r="AB273" i="11"/>
  <c r="AB451" i="11"/>
  <c r="AB483" i="11"/>
  <c r="AH286" i="11"/>
  <c r="B250" i="4"/>
  <c r="C245" i="11" s="1"/>
  <c r="U450" i="11"/>
  <c r="AC329" i="11"/>
  <c r="AC306" i="11"/>
  <c r="AX445" i="11"/>
  <c r="AX400" i="11"/>
  <c r="AX359" i="11"/>
  <c r="N350" i="11"/>
  <c r="N278" i="11"/>
  <c r="S282" i="11"/>
  <c r="AF317" i="11"/>
  <c r="AF407" i="11"/>
  <c r="AF310" i="11"/>
  <c r="AF321" i="11"/>
  <c r="AF350" i="11"/>
  <c r="AF342" i="11"/>
  <c r="AF446" i="11"/>
  <c r="N289" i="11"/>
  <c r="AQ367" i="11"/>
  <c r="AQ357" i="11"/>
  <c r="AQ384" i="11"/>
  <c r="AQ267" i="11"/>
  <c r="AQ441" i="11"/>
  <c r="AQ308" i="11"/>
  <c r="AQ385" i="11"/>
  <c r="AQ334" i="11"/>
  <c r="AQ373" i="11"/>
  <c r="AQ374" i="11"/>
  <c r="AQ469" i="11"/>
  <c r="AQ301" i="11"/>
  <c r="AQ297" i="11"/>
  <c r="AX396" i="11"/>
  <c r="AF291" i="11"/>
  <c r="AF307" i="11"/>
  <c r="AV488" i="11"/>
  <c r="AV264" i="11"/>
  <c r="AV341" i="11"/>
  <c r="AV373" i="11"/>
  <c r="AV324" i="11"/>
  <c r="AV475" i="11"/>
  <c r="AV251" i="11"/>
  <c r="AV342" i="11"/>
  <c r="AV417" i="11"/>
  <c r="AF330" i="11"/>
  <c r="AF439" i="11"/>
  <c r="AF346" i="11"/>
  <c r="AF358" i="11"/>
  <c r="AF392" i="11"/>
  <c r="AF254" i="11"/>
  <c r="AF348" i="11"/>
  <c r="AF463" i="11"/>
  <c r="AF484" i="11"/>
  <c r="AF437" i="11"/>
  <c r="AF489" i="11"/>
  <c r="AF479" i="11"/>
  <c r="AF382" i="11"/>
  <c r="AF306" i="11"/>
  <c r="AF302" i="11"/>
  <c r="AF396" i="11"/>
  <c r="AF319" i="11"/>
  <c r="AF435" i="11"/>
  <c r="AF335" i="11"/>
  <c r="AF381" i="11"/>
  <c r="AF430" i="11"/>
  <c r="AF408" i="11"/>
  <c r="AF410" i="11"/>
  <c r="AF333" i="11"/>
  <c r="AF276" i="11"/>
  <c r="AF353" i="11"/>
  <c r="AF420" i="11"/>
  <c r="AF377" i="11"/>
  <c r="AF476" i="11"/>
  <c r="AF334" i="11"/>
  <c r="AF366" i="11"/>
  <c r="AF451" i="11"/>
  <c r="AF323" i="11"/>
  <c r="AF250" i="11"/>
  <c r="AF263" i="11"/>
  <c r="AF304" i="11"/>
  <c r="AF470" i="11"/>
  <c r="AF481" i="11"/>
  <c r="AF478" i="11"/>
  <c r="AF397" i="11"/>
  <c r="AF284" i="11"/>
  <c r="AF355" i="11"/>
  <c r="AF301" i="11"/>
  <c r="AF345" i="11"/>
  <c r="AF300" i="11"/>
  <c r="AF260" i="11"/>
  <c r="AF376" i="11"/>
  <c r="AF283" i="11"/>
  <c r="AF404" i="11"/>
  <c r="AF277" i="11"/>
  <c r="AF453" i="11"/>
  <c r="AF365" i="11"/>
  <c r="AF424" i="11"/>
  <c r="AF427" i="11"/>
  <c r="AF389" i="11"/>
  <c r="AF295" i="11"/>
  <c r="AF287" i="11"/>
  <c r="AF398" i="11"/>
  <c r="AF466" i="11"/>
  <c r="AF270" i="11"/>
  <c r="AF347" i="11"/>
  <c r="AF362" i="11"/>
  <c r="AF255" i="11"/>
  <c r="AF265" i="11"/>
  <c r="AF373" i="11"/>
  <c r="AF264" i="11"/>
  <c r="AF329" i="11"/>
  <c r="AF349" i="11"/>
  <c r="AF274" i="11"/>
  <c r="AF449" i="11"/>
  <c r="AF271" i="11"/>
  <c r="AF432" i="11"/>
  <c r="AF457" i="11"/>
  <c r="AF448" i="11"/>
  <c r="AF298" i="11"/>
  <c r="AF394" i="11"/>
  <c r="AF256" i="11"/>
  <c r="AF474" i="11"/>
  <c r="AF269" i="11"/>
  <c r="AF356" i="11"/>
  <c r="AF418" i="11"/>
  <c r="AF486" i="11"/>
  <c r="AF485" i="11"/>
  <c r="AF253" i="11"/>
  <c r="AF359" i="11"/>
  <c r="AF280" i="11"/>
  <c r="AF258" i="11"/>
  <c r="AF285" i="11"/>
  <c r="AF371" i="11"/>
  <c r="AF405" i="11"/>
  <c r="AF464" i="11"/>
  <c r="AF459" i="11"/>
  <c r="AF367" i="11"/>
  <c r="AF369" i="11"/>
  <c r="AF296" i="11"/>
  <c r="AF294" i="11"/>
  <c r="AF322" i="11"/>
  <c r="AF311" i="11"/>
  <c r="AF469" i="11"/>
  <c r="AF458" i="11"/>
  <c r="AF375" i="11"/>
  <c r="AF275" i="11"/>
  <c r="AF374" i="11"/>
  <c r="AF412" i="11"/>
  <c r="AF440" i="11"/>
  <c r="AF421" i="11"/>
  <c r="AF431" i="11"/>
  <c r="AF297" i="11"/>
  <c r="AF456" i="11"/>
  <c r="AF292" i="11"/>
  <c r="AF352" i="11"/>
  <c r="AF312" i="11"/>
  <c r="AF443" i="11"/>
  <c r="AF378" i="11"/>
  <c r="AF390" i="11"/>
  <c r="AF475" i="11"/>
  <c r="AF354" i="11"/>
  <c r="AF442" i="11"/>
  <c r="AF341" i="11"/>
  <c r="AF357" i="11"/>
  <c r="AF372" i="11"/>
  <c r="AF472" i="11"/>
  <c r="AF364" i="11"/>
  <c r="AF290" i="11"/>
  <c r="AF266" i="11"/>
  <c r="AF401" i="11"/>
  <c r="AF344" i="11"/>
  <c r="AF315" i="11"/>
  <c r="AF455" i="11"/>
  <c r="AF384" i="11"/>
  <c r="AF400" i="11"/>
  <c r="AF403" i="11"/>
  <c r="AF450" i="11"/>
  <c r="AF324" i="11"/>
  <c r="AF488" i="11"/>
  <c r="AF328" i="11"/>
  <c r="AF360" i="11"/>
  <c r="AF363" i="11"/>
  <c r="AF273" i="11"/>
  <c r="AF429" i="11"/>
  <c r="AF391" i="11"/>
  <c r="AF482" i="11"/>
  <c r="AF370" i="11"/>
  <c r="AF465" i="11"/>
  <c r="AF454" i="11"/>
  <c r="AF339" i="11"/>
  <c r="AF288" i="11"/>
  <c r="AF422" i="11"/>
  <c r="AF444" i="11"/>
  <c r="AF272" i="11"/>
  <c r="AF471" i="11"/>
  <c r="AF281" i="11"/>
  <c r="AF477" i="11"/>
  <c r="AF460" i="11"/>
  <c r="AF289" i="11"/>
  <c r="AF480" i="11"/>
  <c r="AF468" i="11"/>
  <c r="AF445" i="11"/>
  <c r="AF251" i="11"/>
  <c r="AF267" i="11"/>
  <c r="AF388" i="11"/>
  <c r="AF361" i="11"/>
  <c r="AF473" i="11"/>
  <c r="AF308" i="11"/>
  <c r="AF338" i="11"/>
  <c r="AF428" i="11"/>
  <c r="AF399" i="11"/>
  <c r="AF462" i="11"/>
  <c r="AF286" i="11"/>
  <c r="AF327" i="11"/>
  <c r="AF320" i="11"/>
  <c r="AF343" i="11"/>
  <c r="AF413" i="11"/>
  <c r="AF305" i="11"/>
  <c r="AF257" i="11"/>
  <c r="AF487" i="11"/>
  <c r="AF278" i="11"/>
  <c r="AF423" i="11"/>
  <c r="AF282" i="11"/>
  <c r="AF261" i="11"/>
  <c r="AF419" i="11"/>
  <c r="AF483" i="11"/>
  <c r="AF395" i="11"/>
  <c r="AF336" i="11"/>
  <c r="AF385" i="11"/>
  <c r="AF402" i="11"/>
  <c r="AF299" i="11"/>
  <c r="AF326" i="11"/>
  <c r="AF380" i="11"/>
  <c r="AF325" i="11"/>
  <c r="AF436" i="11"/>
  <c r="AF426" i="11"/>
  <c r="AF406" i="11"/>
  <c r="AF309" i="11"/>
  <c r="AF259" i="11"/>
  <c r="AF351" i="11"/>
  <c r="AQ398" i="11"/>
  <c r="AQ399" i="11"/>
  <c r="AQ345" i="11"/>
  <c r="AQ463" i="11"/>
  <c r="AQ450" i="11"/>
  <c r="AQ477" i="11"/>
  <c r="AQ446" i="11"/>
  <c r="AQ447" i="11"/>
  <c r="AQ265" i="11"/>
  <c r="AQ437" i="11"/>
  <c r="AQ387" i="11"/>
  <c r="AQ300" i="11"/>
  <c r="AF414" i="11"/>
  <c r="AF268" i="11"/>
  <c r="AF340" i="11"/>
  <c r="AV389" i="11"/>
  <c r="M398" i="11"/>
  <c r="M486" i="11"/>
  <c r="M281" i="11"/>
  <c r="M485" i="11"/>
  <c r="M368" i="11"/>
  <c r="M454" i="11"/>
  <c r="M256" i="11"/>
  <c r="M316" i="11"/>
  <c r="M301" i="11"/>
  <c r="M489" i="11"/>
  <c r="M297" i="11"/>
  <c r="M311" i="11"/>
  <c r="M280" i="11"/>
  <c r="M431" i="11"/>
  <c r="M433" i="11"/>
  <c r="M314" i="11"/>
  <c r="M350" i="11"/>
  <c r="M394" i="11"/>
  <c r="M307" i="11"/>
  <c r="M419" i="11"/>
  <c r="M268" i="11"/>
  <c r="AQ347" i="11"/>
  <c r="AQ296" i="11"/>
  <c r="AQ328" i="11"/>
  <c r="AQ397" i="11"/>
  <c r="AQ250" i="11"/>
  <c r="AQ351" i="11"/>
  <c r="AQ258" i="11"/>
  <c r="AQ289" i="11"/>
  <c r="AQ288" i="11"/>
  <c r="AQ436" i="11"/>
  <c r="AQ282" i="11"/>
  <c r="AQ420" i="11"/>
  <c r="AQ251" i="11"/>
  <c r="AQ259" i="11"/>
  <c r="AQ361" i="11"/>
  <c r="AQ485" i="11"/>
  <c r="AQ432" i="11"/>
  <c r="AQ423" i="11"/>
  <c r="AQ489" i="11"/>
  <c r="AQ326" i="11"/>
  <c r="AQ275" i="11"/>
  <c r="AQ349" i="11"/>
  <c r="AQ400" i="11"/>
  <c r="AQ318" i="11"/>
  <c r="AQ392" i="11"/>
  <c r="AQ299" i="11"/>
  <c r="AQ376" i="11"/>
  <c r="AQ394" i="11"/>
  <c r="AQ433" i="11"/>
  <c r="AQ314" i="11"/>
  <c r="AQ407" i="11"/>
  <c r="AQ338" i="11"/>
  <c r="AQ353" i="11"/>
  <c r="AQ253" i="11"/>
  <c r="AQ451" i="11"/>
  <c r="AQ472" i="11"/>
  <c r="AQ471" i="11"/>
  <c r="AQ457" i="11"/>
  <c r="AQ281" i="11"/>
  <c r="AQ358" i="11"/>
  <c r="AQ317" i="11"/>
  <c r="AQ315" i="11"/>
  <c r="AQ487" i="11"/>
  <c r="AQ325" i="11"/>
  <c r="AQ350" i="11"/>
  <c r="AQ449" i="11"/>
  <c r="AQ478" i="11"/>
  <c r="AQ380" i="11"/>
  <c r="AQ448" i="11"/>
  <c r="AQ403" i="11"/>
  <c r="AQ435" i="11"/>
  <c r="AQ375" i="11"/>
  <c r="AQ438" i="11"/>
  <c r="AQ388" i="11"/>
  <c r="AQ319" i="11"/>
  <c r="AQ341" i="11"/>
  <c r="AQ280" i="11"/>
  <c r="AQ294" i="11"/>
  <c r="AQ254" i="11"/>
  <c r="AQ322" i="11"/>
  <c r="AQ323" i="11"/>
  <c r="AQ370" i="11"/>
  <c r="AQ378" i="11"/>
  <c r="AQ303" i="11"/>
  <c r="AQ431" i="11"/>
  <c r="AQ379" i="11"/>
  <c r="AQ287" i="11"/>
  <c r="AQ302" i="11"/>
  <c r="AQ274" i="11"/>
  <c r="AQ304" i="11"/>
  <c r="AQ429" i="11"/>
  <c r="AQ481" i="11"/>
  <c r="AQ377" i="11"/>
  <c r="AQ330" i="11"/>
  <c r="AQ262" i="11"/>
  <c r="AQ414" i="11"/>
  <c r="AQ462" i="11"/>
  <c r="AQ340" i="11"/>
  <c r="AQ291" i="11"/>
  <c r="AQ320" i="11"/>
  <c r="AQ393" i="11"/>
  <c r="AQ439" i="11"/>
  <c r="AQ419" i="11"/>
  <c r="AQ363" i="11"/>
  <c r="AQ292" i="11"/>
  <c r="AQ277" i="11"/>
  <c r="AQ355" i="11"/>
  <c r="AQ452" i="11"/>
  <c r="AQ352" i="11"/>
  <c r="AQ458" i="11"/>
  <c r="AQ285" i="11"/>
  <c r="AQ426" i="11"/>
  <c r="AQ424" i="11"/>
  <c r="AQ290" i="11"/>
  <c r="AQ389" i="11"/>
  <c r="AQ453" i="11"/>
  <c r="AQ354" i="11"/>
  <c r="AQ272" i="11"/>
  <c r="AQ306" i="11"/>
  <c r="AQ479" i="11"/>
  <c r="AQ409" i="11"/>
  <c r="AQ366" i="11"/>
  <c r="AQ382" i="11"/>
  <c r="AQ311" i="11"/>
  <c r="AQ416" i="11"/>
  <c r="AQ415" i="11"/>
  <c r="AQ368" i="11"/>
  <c r="AQ257" i="11"/>
  <c r="AQ298" i="11"/>
  <c r="AQ461" i="11"/>
  <c r="AQ266" i="11"/>
  <c r="AQ364" i="11"/>
  <c r="AQ484" i="11"/>
  <c r="AQ356" i="11"/>
  <c r="AQ475" i="11"/>
  <c r="AQ252" i="11"/>
  <c r="AQ421" i="11"/>
  <c r="AQ464" i="11"/>
  <c r="AQ442" i="11"/>
  <c r="AQ401" i="11"/>
  <c r="AQ271" i="11"/>
  <c r="AQ444" i="11"/>
  <c r="AQ391" i="11"/>
  <c r="AQ390" i="11"/>
  <c r="AQ465" i="11"/>
  <c r="AQ476" i="11"/>
  <c r="AQ261" i="11"/>
  <c r="AQ488" i="11"/>
  <c r="AQ383" i="11"/>
  <c r="AQ293" i="11"/>
  <c r="AQ337" i="11"/>
  <c r="AQ430" i="11"/>
  <c r="AQ359" i="11"/>
  <c r="AQ371" i="11"/>
  <c r="AQ307" i="11"/>
  <c r="AQ333" i="11"/>
  <c r="AQ474" i="11"/>
  <c r="AQ313" i="11"/>
  <c r="AQ470" i="11"/>
  <c r="AQ412" i="11"/>
  <c r="AQ410" i="11"/>
  <c r="AQ312" i="11"/>
  <c r="AQ422" i="11"/>
  <c r="AQ473" i="11"/>
  <c r="AQ369" i="11"/>
  <c r="AQ459" i="11"/>
  <c r="AQ455" i="11"/>
  <c r="AQ445" i="11"/>
  <c r="AQ342" i="11"/>
  <c r="AQ268" i="11"/>
  <c r="AQ466" i="11"/>
  <c r="AQ418" i="11"/>
  <c r="AQ411" i="11"/>
  <c r="AQ417" i="11"/>
  <c r="AQ434" i="11"/>
  <c r="AQ460" i="11"/>
  <c r="AQ343" i="11"/>
  <c r="AQ283" i="11"/>
  <c r="AQ316" i="11"/>
  <c r="AQ279" i="11"/>
  <c r="AQ362" i="11"/>
  <c r="AQ468" i="11"/>
  <c r="AQ406" i="11"/>
  <c r="AQ344" i="11"/>
  <c r="AQ454" i="11"/>
  <c r="AQ327" i="11"/>
  <c r="AQ309" i="11"/>
  <c r="AQ480" i="11"/>
  <c r="AQ408" i="11"/>
  <c r="AQ286" i="11"/>
  <c r="AQ483" i="11"/>
  <c r="AQ329" i="11"/>
  <c r="AQ270" i="11"/>
  <c r="AQ335" i="11"/>
  <c r="AQ427" i="11"/>
  <c r="AQ396" i="11"/>
  <c r="AQ284" i="11"/>
  <c r="AQ443" i="11"/>
  <c r="AQ276" i="11"/>
  <c r="AQ467" i="11"/>
  <c r="AQ346" i="11"/>
  <c r="AQ348" i="11"/>
  <c r="AQ456" i="11"/>
  <c r="AQ324" i="11"/>
  <c r="AQ440" i="11"/>
  <c r="AQ425" i="11"/>
  <c r="AQ264" i="11"/>
  <c r="AF461" i="11"/>
  <c r="AF314" i="11"/>
  <c r="AF452" i="11"/>
  <c r="AF417" i="11"/>
  <c r="AF409" i="11"/>
  <c r="AF438" i="11"/>
  <c r="AF387" i="11"/>
  <c r="AF368" i="11"/>
  <c r="AF383" i="11"/>
  <c r="AF433" i="11"/>
  <c r="AF416" i="11"/>
  <c r="AF252" i="11"/>
  <c r="AF316" i="11"/>
  <c r="AQ404" i="11"/>
  <c r="AQ263" i="11"/>
  <c r="AQ255" i="11"/>
  <c r="AQ260" i="11"/>
  <c r="AQ273" i="11"/>
  <c r="AQ278" i="11"/>
  <c r="AQ381" i="11"/>
  <c r="AQ295" i="11"/>
  <c r="AQ413" i="11"/>
  <c r="AQ321" i="11"/>
  <c r="AQ332" i="11"/>
  <c r="AQ395" i="11"/>
  <c r="AQ482" i="11"/>
  <c r="AQ305" i="11"/>
  <c r="M366" i="11"/>
  <c r="AF279" i="11"/>
  <c r="AF467" i="11"/>
  <c r="AF447" i="11"/>
  <c r="AF313" i="11"/>
  <c r="AC471" i="11"/>
  <c r="AC442" i="11"/>
  <c r="AC414" i="11"/>
  <c r="AC286" i="11"/>
  <c r="J304" i="11"/>
  <c r="J458" i="11"/>
  <c r="J366" i="11"/>
  <c r="AX376" i="11"/>
  <c r="AX477" i="11"/>
  <c r="AX421" i="11"/>
  <c r="AX449" i="11"/>
  <c r="AX423" i="11"/>
  <c r="AX406" i="11"/>
  <c r="AX281" i="11"/>
  <c r="AX417" i="11"/>
  <c r="AX482" i="11"/>
  <c r="AX280" i="11"/>
  <c r="AX480" i="11"/>
  <c r="AX352" i="11"/>
  <c r="AX388" i="11"/>
  <c r="AX264" i="11"/>
  <c r="AX291" i="11"/>
  <c r="AX260" i="11"/>
  <c r="AX395" i="11"/>
  <c r="AB331" i="11"/>
  <c r="AB392" i="11"/>
  <c r="AB299" i="11"/>
  <c r="AB380" i="11"/>
  <c r="AB353" i="11"/>
  <c r="AB420" i="11"/>
  <c r="AB388" i="11"/>
  <c r="AB341" i="11"/>
  <c r="AB307" i="11"/>
  <c r="AB319" i="11"/>
  <c r="AB327" i="11"/>
  <c r="AB396" i="11"/>
  <c r="AB384" i="11"/>
  <c r="AB340" i="11"/>
  <c r="AB489" i="11"/>
  <c r="AB326" i="11"/>
  <c r="AB405" i="11"/>
  <c r="AB455" i="11"/>
  <c r="AB477" i="11"/>
  <c r="AB318" i="11"/>
  <c r="AB443" i="11"/>
  <c r="AB453" i="11"/>
  <c r="AB379" i="11"/>
  <c r="AB475" i="11"/>
  <c r="AB297" i="11"/>
  <c r="AB488" i="11"/>
  <c r="AB401" i="11"/>
  <c r="AB408" i="11"/>
  <c r="AB476" i="11"/>
  <c r="AB363" i="11"/>
  <c r="AB357" i="11"/>
  <c r="AB460" i="11"/>
  <c r="AB480" i="11"/>
  <c r="AB321" i="11"/>
  <c r="AB400" i="11"/>
  <c r="AB445" i="11"/>
  <c r="AB366" i="11"/>
  <c r="AB293" i="11"/>
  <c r="AB411" i="11"/>
  <c r="AB308" i="11"/>
  <c r="AB404" i="11"/>
  <c r="AB269" i="11"/>
  <c r="AB367" i="11"/>
  <c r="AB262" i="11"/>
  <c r="AB474" i="11"/>
  <c r="AB300" i="11"/>
  <c r="AB302" i="11"/>
  <c r="AB462" i="11"/>
  <c r="AB385" i="11"/>
  <c r="AB484" i="11"/>
  <c r="AB325" i="11"/>
  <c r="AB301" i="11"/>
  <c r="AB464" i="11"/>
  <c r="AB377" i="11"/>
  <c r="AB265" i="11"/>
  <c r="N280" i="11"/>
  <c r="N313" i="11"/>
  <c r="S346" i="11"/>
  <c r="S423" i="11"/>
  <c r="AB328" i="11"/>
  <c r="AB402" i="11"/>
  <c r="AB418" i="11"/>
  <c r="AB431" i="11"/>
  <c r="AB416" i="11"/>
  <c r="AB394" i="11"/>
  <c r="AB382" i="11"/>
  <c r="AB268" i="11"/>
  <c r="AB338" i="11"/>
  <c r="AB437" i="11"/>
  <c r="AB342" i="11"/>
  <c r="AB378" i="11"/>
  <c r="AB448" i="11"/>
  <c r="AB427" i="11"/>
  <c r="AB358" i="11"/>
  <c r="AB356" i="11"/>
  <c r="AB419" i="11"/>
  <c r="AB389" i="11"/>
  <c r="AB349" i="11"/>
  <c r="AB339" i="11"/>
  <c r="AB291" i="11"/>
  <c r="AB257" i="11"/>
  <c r="AB393" i="11"/>
  <c r="AB364" i="11"/>
  <c r="AB372" i="11"/>
  <c r="AB360" i="11"/>
  <c r="AB344" i="11"/>
  <c r="AB332" i="11"/>
  <c r="AB487" i="11"/>
  <c r="AB442" i="11"/>
  <c r="AB324" i="11"/>
  <c r="AB279" i="11"/>
  <c r="AB433" i="11"/>
  <c r="AB261" i="11"/>
  <c r="AB399" i="11"/>
  <c r="AB459" i="11"/>
  <c r="AB424" i="11"/>
  <c r="AB403" i="11"/>
  <c r="AB256" i="11"/>
  <c r="AB292" i="11"/>
  <c r="AB466" i="11"/>
  <c r="AB288" i="11"/>
  <c r="AX469" i="11"/>
  <c r="AX295" i="11"/>
  <c r="AX341" i="11"/>
  <c r="AX433" i="11"/>
  <c r="I260" i="11"/>
  <c r="AY284" i="11"/>
  <c r="AY297" i="11"/>
  <c r="AY329" i="11"/>
  <c r="AY267" i="11"/>
  <c r="AY265" i="11"/>
  <c r="AY450" i="11"/>
  <c r="AY469" i="11"/>
  <c r="AY444" i="11"/>
  <c r="AY391" i="11"/>
  <c r="AY252" i="11"/>
  <c r="AY351" i="11"/>
  <c r="AY482" i="11"/>
  <c r="AY474" i="11"/>
  <c r="AC372" i="11"/>
  <c r="AC289" i="11"/>
  <c r="AC441" i="11"/>
  <c r="AC480" i="11"/>
  <c r="AC389" i="11"/>
  <c r="AC469" i="11"/>
  <c r="AC321" i="11"/>
  <c r="AC296" i="11"/>
  <c r="AC268" i="11"/>
  <c r="AC319" i="11"/>
  <c r="AC379" i="11"/>
  <c r="AC453" i="11"/>
  <c r="AC301" i="11"/>
  <c r="AC324" i="11"/>
  <c r="AC472" i="11"/>
  <c r="AC391" i="11"/>
  <c r="AC470" i="11"/>
  <c r="AC353" i="11"/>
  <c r="AC344" i="11"/>
  <c r="AC461" i="11"/>
  <c r="AC394" i="11"/>
  <c r="AC446" i="11"/>
  <c r="AC326" i="11"/>
  <c r="AC309" i="11"/>
  <c r="AC303" i="11"/>
  <c r="AC465" i="11"/>
  <c r="AC484" i="11"/>
  <c r="AC297" i="11"/>
  <c r="AC316" i="11"/>
  <c r="AC278" i="11"/>
  <c r="AC455" i="11"/>
  <c r="AC337" i="11"/>
  <c r="AC345" i="11"/>
  <c r="AC429" i="11"/>
  <c r="AC427" i="11"/>
  <c r="AC466" i="11"/>
  <c r="AC352" i="11"/>
  <c r="AC251" i="11"/>
  <c r="AC285" i="11"/>
  <c r="N444" i="11"/>
  <c r="S281" i="11"/>
  <c r="S312" i="11"/>
  <c r="AB260" i="11"/>
  <c r="AB482" i="11"/>
  <c r="AB255" i="11"/>
  <c r="AB317" i="11"/>
  <c r="AB458" i="11"/>
  <c r="AB289" i="11"/>
  <c r="AB352" i="11"/>
  <c r="AB351" i="11"/>
  <c r="AB320" i="11"/>
  <c r="AB444" i="11"/>
  <c r="AB469" i="11"/>
  <c r="AB264" i="11"/>
  <c r="AB283" i="11"/>
  <c r="AB284" i="11"/>
  <c r="AB345" i="11"/>
  <c r="AB335" i="11"/>
  <c r="AB266" i="11"/>
  <c r="AB461" i="11"/>
  <c r="AB368" i="11"/>
  <c r="AB485" i="11"/>
  <c r="AB429" i="11"/>
  <c r="AB470" i="11"/>
  <c r="AB421" i="11"/>
  <c r="AB395" i="11"/>
  <c r="AB296" i="11"/>
  <c r="AB383" i="11"/>
  <c r="AB311" i="11"/>
  <c r="AB467" i="11"/>
  <c r="AB375" i="11"/>
  <c r="AB304" i="11"/>
  <c r="AB354" i="11"/>
  <c r="AB374" i="11"/>
  <c r="AB463" i="11"/>
  <c r="AB415" i="11"/>
  <c r="AB286" i="11"/>
  <c r="AB310" i="11"/>
  <c r="AB410" i="11"/>
  <c r="AB298" i="11"/>
  <c r="AB473" i="11"/>
  <c r="AB306" i="11"/>
  <c r="AB381" i="11"/>
  <c r="AB312" i="11"/>
  <c r="AB481" i="11"/>
  <c r="AX326" i="11"/>
  <c r="AX263" i="11"/>
  <c r="AX324" i="11"/>
  <c r="AX416" i="11"/>
  <c r="AY281" i="11"/>
  <c r="AC478" i="11"/>
  <c r="AC451" i="11"/>
  <c r="I310" i="11"/>
  <c r="I339" i="11"/>
  <c r="I300" i="11"/>
  <c r="I251" i="11"/>
  <c r="I403" i="11"/>
  <c r="I363" i="11"/>
  <c r="I372" i="11"/>
  <c r="I486" i="11"/>
  <c r="I389" i="11"/>
  <c r="I413" i="11"/>
  <c r="I352" i="11"/>
  <c r="N294" i="11"/>
  <c r="N407" i="11"/>
  <c r="S463" i="11"/>
  <c r="S302" i="11"/>
  <c r="AB436" i="11"/>
  <c r="AB397" i="11"/>
  <c r="AB346" i="11"/>
  <c r="AB465" i="11"/>
  <c r="AB386" i="11"/>
  <c r="AB430" i="11"/>
  <c r="AB361" i="11"/>
  <c r="AB373" i="11"/>
  <c r="AB456" i="11"/>
  <c r="AB454" i="11"/>
  <c r="AB258" i="11"/>
  <c r="AB314" i="11"/>
  <c r="AB274" i="11"/>
  <c r="AB263" i="11"/>
  <c r="AB276" i="11"/>
  <c r="AB348" i="11"/>
  <c r="AB282" i="11"/>
  <c r="AB294" i="11"/>
  <c r="AB440" i="11"/>
  <c r="AB303" i="11"/>
  <c r="AB267" i="11"/>
  <c r="AB390" i="11"/>
  <c r="AB409" i="11"/>
  <c r="AB275" i="11"/>
  <c r="AB254" i="11"/>
  <c r="AB252" i="11"/>
  <c r="AB398" i="11"/>
  <c r="AB270" i="11"/>
  <c r="AB350" i="11"/>
  <c r="AB387" i="11"/>
  <c r="AB468" i="11"/>
  <c r="AB315" i="11"/>
  <c r="AB287" i="11"/>
  <c r="AB305" i="11"/>
  <c r="AB457" i="11"/>
  <c r="AB428" i="11"/>
  <c r="AB251" i="11"/>
  <c r="AB407" i="11"/>
  <c r="AB347" i="11"/>
  <c r="AB478" i="11"/>
  <c r="AB479" i="11"/>
  <c r="AB414" i="11"/>
  <c r="AX408" i="11"/>
  <c r="AX320" i="11"/>
  <c r="AX413" i="11"/>
  <c r="AX287" i="11"/>
  <c r="I345" i="11"/>
  <c r="J422" i="11"/>
  <c r="AY330" i="11"/>
  <c r="AY274" i="11"/>
  <c r="AC489" i="11"/>
  <c r="AC431" i="11"/>
  <c r="AC479" i="11"/>
  <c r="AZ372" i="11"/>
  <c r="AV466" i="11"/>
  <c r="AV454" i="11"/>
  <c r="AV423" i="11"/>
  <c r="AV424" i="11"/>
  <c r="AV463" i="11"/>
  <c r="AV337" i="11"/>
  <c r="AV270" i="11"/>
  <c r="AV420" i="11"/>
  <c r="AV282" i="11"/>
  <c r="AV480" i="11"/>
  <c r="AV411" i="11"/>
  <c r="AV301" i="11"/>
  <c r="AV395" i="11"/>
  <c r="AV483" i="11"/>
  <c r="AV269" i="11"/>
  <c r="AV489" i="11"/>
  <c r="AV273" i="11"/>
  <c r="AV481" i="11"/>
  <c r="AV452" i="11"/>
  <c r="AV473" i="11"/>
  <c r="AV292" i="11"/>
  <c r="AV408" i="11"/>
  <c r="AV413" i="11"/>
  <c r="AV434" i="11"/>
  <c r="AV289" i="11"/>
  <c r="AV330" i="11"/>
  <c r="AV345" i="11"/>
  <c r="AV477" i="11"/>
  <c r="AV333" i="11"/>
  <c r="AV391" i="11"/>
  <c r="AV278" i="11"/>
  <c r="AV261" i="11"/>
  <c r="AV431" i="11"/>
  <c r="AV340" i="11"/>
  <c r="AV274" i="11"/>
  <c r="AV356" i="11"/>
  <c r="AV308" i="11"/>
  <c r="AV380" i="11"/>
  <c r="AV363" i="11"/>
  <c r="AV464" i="11"/>
  <c r="AV355" i="11"/>
  <c r="AV335" i="11"/>
  <c r="AV447" i="11"/>
  <c r="M294" i="11"/>
  <c r="M317" i="11"/>
  <c r="M479" i="11"/>
  <c r="M277" i="11"/>
  <c r="M435" i="11"/>
  <c r="M460" i="11"/>
  <c r="M263" i="11"/>
  <c r="M467" i="11"/>
  <c r="M409" i="11"/>
  <c r="M407" i="11"/>
  <c r="M488" i="11"/>
  <c r="M474" i="11"/>
  <c r="M417" i="11"/>
  <c r="M273" i="11"/>
  <c r="M354" i="11"/>
  <c r="M330" i="11"/>
  <c r="M289" i="11"/>
  <c r="M406" i="11"/>
  <c r="M414" i="11"/>
  <c r="M276" i="11"/>
  <c r="M428" i="11"/>
  <c r="M370" i="11"/>
  <c r="M478" i="11"/>
  <c r="M455" i="11"/>
  <c r="M336" i="11"/>
  <c r="M340" i="11"/>
  <c r="M487" i="11"/>
  <c r="M349" i="11"/>
  <c r="M403" i="11"/>
  <c r="M432" i="11"/>
  <c r="M462" i="11"/>
  <c r="M329" i="11"/>
  <c r="M363" i="11"/>
  <c r="M373" i="11"/>
  <c r="M351" i="11"/>
  <c r="M379" i="11"/>
  <c r="M308" i="11"/>
  <c r="M420" i="11"/>
  <c r="M272" i="11"/>
  <c r="M371" i="11"/>
  <c r="M337" i="11"/>
  <c r="M334" i="11"/>
  <c r="M254" i="11"/>
  <c r="M464" i="11"/>
  <c r="M439" i="11"/>
  <c r="M443" i="11"/>
  <c r="M260" i="11"/>
  <c r="M299" i="11"/>
  <c r="M372" i="11"/>
  <c r="M463" i="11"/>
  <c r="M322" i="11"/>
  <c r="M480" i="11"/>
  <c r="M355" i="11"/>
  <c r="M459" i="11"/>
  <c r="M265" i="11"/>
  <c r="M284" i="11"/>
  <c r="M296" i="11"/>
  <c r="M346" i="11"/>
  <c r="M362" i="11"/>
  <c r="M386" i="11"/>
  <c r="M391" i="11"/>
  <c r="M400" i="11"/>
  <c r="M303" i="11"/>
  <c r="M251" i="11"/>
  <c r="M461" i="11"/>
  <c r="M315" i="11"/>
  <c r="M392" i="11"/>
  <c r="M353" i="11"/>
  <c r="M255" i="11"/>
  <c r="M300" i="11"/>
  <c r="M449" i="11"/>
  <c r="M342" i="11"/>
  <c r="M264" i="11"/>
  <c r="M383" i="11"/>
  <c r="M458" i="11"/>
  <c r="M324" i="11"/>
  <c r="M438" i="11"/>
  <c r="M441" i="11"/>
  <c r="M333" i="11"/>
  <c r="M456" i="11"/>
  <c r="M278" i="11"/>
  <c r="M445" i="11"/>
  <c r="M396" i="11"/>
  <c r="M408" i="11"/>
  <c r="M404" i="11"/>
  <c r="M452" i="11"/>
  <c r="M470" i="11"/>
  <c r="M304" i="11"/>
  <c r="M475" i="11"/>
  <c r="M332" i="11"/>
  <c r="M286" i="11"/>
  <c r="V357" i="11"/>
  <c r="V393" i="11"/>
  <c r="V345" i="11"/>
  <c r="V376" i="11"/>
  <c r="V306" i="11"/>
  <c r="V474" i="11"/>
  <c r="V329" i="11"/>
  <c r="V386" i="11"/>
  <c r="V335" i="11"/>
  <c r="V388" i="11"/>
  <c r="V485" i="11"/>
  <c r="V437" i="11"/>
  <c r="V478" i="11"/>
  <c r="V298" i="11"/>
  <c r="V352" i="11"/>
  <c r="V278" i="11"/>
  <c r="V418" i="11"/>
  <c r="V288" i="11"/>
  <c r="V409" i="11"/>
  <c r="V399" i="11"/>
  <c r="V326" i="11"/>
  <c r="V429" i="11"/>
  <c r="V275" i="11"/>
  <c r="V486" i="11"/>
  <c r="V351" i="11"/>
  <c r="V372" i="11"/>
  <c r="V452" i="11"/>
  <c r="V410" i="11"/>
  <c r="V347" i="11"/>
  <c r="V396" i="11"/>
  <c r="V263" i="11"/>
  <c r="V314" i="11"/>
  <c r="V477" i="11"/>
  <c r="V361" i="11"/>
  <c r="V267" i="11"/>
  <c r="V353" i="11"/>
  <c r="V259" i="11"/>
  <c r="AE257" i="11"/>
  <c r="AE352" i="11"/>
  <c r="AE341" i="11"/>
  <c r="AE364" i="11"/>
  <c r="AE452" i="11"/>
  <c r="AE339" i="11"/>
  <c r="AE469" i="11"/>
  <c r="AE480" i="11"/>
  <c r="AE350" i="11"/>
  <c r="AE251" i="11"/>
  <c r="AE334" i="11"/>
  <c r="AE273" i="11"/>
  <c r="AE485" i="11"/>
  <c r="AE489" i="11"/>
  <c r="AE418" i="11"/>
  <c r="AE463" i="11"/>
  <c r="AE340" i="11"/>
  <c r="AE411" i="11"/>
  <c r="AE345" i="11"/>
  <c r="AE321" i="11"/>
  <c r="AE286" i="11"/>
  <c r="AE468" i="11"/>
  <c r="AE454" i="11"/>
  <c r="AE382" i="11"/>
  <c r="AE320" i="11"/>
  <c r="AE462" i="11"/>
  <c r="AE474" i="11"/>
  <c r="AE399" i="11"/>
  <c r="AE476" i="11"/>
  <c r="AE262" i="11"/>
  <c r="AE479" i="11"/>
  <c r="AE279" i="11"/>
  <c r="AE370" i="11"/>
  <c r="AV285" i="11"/>
  <c r="AV339" i="11"/>
  <c r="AV364" i="11"/>
  <c r="M411" i="11"/>
  <c r="M402" i="11"/>
  <c r="M450" i="11"/>
  <c r="M401" i="11"/>
  <c r="M326" i="11"/>
  <c r="M312" i="11"/>
  <c r="M423" i="11"/>
  <c r="AV428" i="11"/>
  <c r="AV371" i="11"/>
  <c r="AV369" i="11"/>
  <c r="AE475" i="11"/>
  <c r="AE271" i="11"/>
  <c r="AE310" i="11"/>
  <c r="AE365" i="11"/>
  <c r="AE481" i="11"/>
  <c r="AE375" i="11"/>
  <c r="AE432" i="11"/>
  <c r="AE263" i="11"/>
  <c r="AE280" i="11"/>
  <c r="AE405" i="11"/>
  <c r="AE395" i="11"/>
  <c r="AE272" i="11"/>
  <c r="AE363" i="11"/>
  <c r="AE288" i="11"/>
  <c r="AE322" i="11"/>
  <c r="AE342" i="11"/>
  <c r="AE330" i="11"/>
  <c r="AE464" i="11"/>
  <c r="AE473" i="11"/>
  <c r="AE296" i="11"/>
  <c r="AE400" i="11"/>
  <c r="AE386" i="11"/>
  <c r="AE315" i="11"/>
  <c r="AE398" i="11"/>
  <c r="AE369" i="11"/>
  <c r="AE265" i="11"/>
  <c r="AE355" i="11"/>
  <c r="AE460" i="11"/>
  <c r="AE484" i="11"/>
  <c r="AE392" i="11"/>
  <c r="AE396" i="11"/>
  <c r="AE298" i="11"/>
  <c r="AE414" i="11"/>
  <c r="AE401" i="11"/>
  <c r="AE335" i="11"/>
  <c r="AE344" i="11"/>
  <c r="AE299" i="11"/>
  <c r="AE276" i="11"/>
  <c r="AE267" i="11"/>
  <c r="AE458" i="11"/>
  <c r="AE347" i="11"/>
  <c r="AE447" i="11"/>
  <c r="AE434" i="11"/>
  <c r="AE301" i="11"/>
  <c r="AE393" i="11"/>
  <c r="AE436" i="11"/>
  <c r="AE354" i="11"/>
  <c r="AE368" i="11"/>
  <c r="AE404" i="11"/>
  <c r="AE254" i="11"/>
  <c r="AE483" i="11"/>
  <c r="AE374" i="11"/>
  <c r="AE356" i="11"/>
  <c r="AE253" i="11"/>
  <c r="AE376" i="11"/>
  <c r="AE416" i="11"/>
  <c r="AE379" i="11"/>
  <c r="AE397" i="11"/>
  <c r="AE327" i="11"/>
  <c r="AE316" i="11"/>
  <c r="AE413" i="11"/>
  <c r="AE438" i="11"/>
  <c r="AE250" i="11"/>
  <c r="AE308" i="11"/>
  <c r="AE412" i="11"/>
  <c r="AE371" i="11"/>
  <c r="AE437" i="11"/>
  <c r="AE323" i="11"/>
  <c r="AE314" i="11"/>
  <c r="AE466" i="11"/>
  <c r="AE389" i="11"/>
  <c r="AE450" i="11"/>
  <c r="AE293" i="11"/>
  <c r="AE337" i="11"/>
  <c r="AE325" i="11"/>
  <c r="AE383" i="11"/>
  <c r="AE338" i="11"/>
  <c r="AE422" i="11"/>
  <c r="AE278" i="11"/>
  <c r="AE331" i="11"/>
  <c r="AE255" i="11"/>
  <c r="AE443" i="11"/>
  <c r="AE456" i="11"/>
  <c r="AE467" i="11"/>
  <c r="AE285" i="11"/>
  <c r="AE289" i="11"/>
  <c r="AE449" i="11"/>
  <c r="AE351" i="11"/>
  <c r="AE408" i="11"/>
  <c r="AE470" i="11"/>
  <c r="AE417" i="11"/>
  <c r="AE472" i="11"/>
  <c r="AE332" i="11"/>
  <c r="AE378" i="11"/>
  <c r="AE295" i="11"/>
  <c r="AE336" i="11"/>
  <c r="AE403" i="11"/>
  <c r="AE387" i="11"/>
  <c r="AE446" i="11"/>
  <c r="AE440" i="11"/>
  <c r="AE303" i="11"/>
  <c r="AE453" i="11"/>
  <c r="AE421" i="11"/>
  <c r="AE471" i="11"/>
  <c r="AE328" i="11"/>
  <c r="AE346" i="11"/>
  <c r="AE277" i="11"/>
  <c r="AE317" i="11"/>
  <c r="AE349" i="11"/>
  <c r="AE451" i="11"/>
  <c r="AE319" i="11"/>
  <c r="AE270" i="11"/>
  <c r="AE302" i="11"/>
  <c r="AE390" i="11"/>
  <c r="AE306" i="11"/>
  <c r="AE304" i="11"/>
  <c r="AE430" i="11"/>
  <c r="AE433" i="11"/>
  <c r="AE441" i="11"/>
  <c r="AE309" i="11"/>
  <c r="AE324" i="11"/>
  <c r="AE428" i="11"/>
  <c r="AE426" i="11"/>
  <c r="AE252" i="11"/>
  <c r="AE292" i="11"/>
  <c r="AE313" i="11"/>
  <c r="AE423" i="11"/>
  <c r="AE258" i="11"/>
  <c r="AE439" i="11"/>
  <c r="AE261" i="11"/>
  <c r="AE256" i="11"/>
  <c r="AE305" i="11"/>
  <c r="AE465" i="11"/>
  <c r="AE284" i="11"/>
  <c r="AE312" i="11"/>
  <c r="AE281" i="11"/>
  <c r="AE264" i="11"/>
  <c r="AE409" i="11"/>
  <c r="AE407" i="11"/>
  <c r="AE359" i="11"/>
  <c r="AE410" i="11"/>
  <c r="AE266" i="11"/>
  <c r="AE381" i="11"/>
  <c r="AE297" i="11"/>
  <c r="AE373" i="11"/>
  <c r="AE419" i="11"/>
  <c r="AE486" i="11"/>
  <c r="AE348" i="11"/>
  <c r="AE366" i="11"/>
  <c r="AE442" i="11"/>
  <c r="AE431" i="11"/>
  <c r="AE307" i="11"/>
  <c r="AE287" i="11"/>
  <c r="AE429" i="11"/>
  <c r="AE318" i="11"/>
  <c r="AE361" i="11"/>
  <c r="AE259" i="11"/>
  <c r="AE482" i="11"/>
  <c r="AE274" i="11"/>
  <c r="AE459" i="11"/>
  <c r="AE385" i="11"/>
  <c r="AE488" i="11"/>
  <c r="AE360" i="11"/>
  <c r="AE394" i="11"/>
  <c r="AE367" i="11"/>
  <c r="AE388" i="11"/>
  <c r="AE444" i="11"/>
  <c r="AE294" i="11"/>
  <c r="AE290" i="11"/>
  <c r="AE461" i="11"/>
  <c r="AE372" i="11"/>
  <c r="AE448" i="11"/>
  <c r="AE358" i="11"/>
  <c r="AE260" i="11"/>
  <c r="AE435" i="11"/>
  <c r="AE406" i="11"/>
  <c r="AE326" i="11"/>
  <c r="AE300" i="11"/>
  <c r="AE377" i="11"/>
  <c r="AE343" i="11"/>
  <c r="AE268" i="11"/>
  <c r="AE425" i="11"/>
  <c r="AE333" i="11"/>
  <c r="AE445" i="11"/>
  <c r="AE357" i="11"/>
  <c r="AA347" i="11"/>
  <c r="AA270" i="11"/>
  <c r="AA412" i="11"/>
  <c r="AA475" i="11"/>
  <c r="AA250" i="11"/>
  <c r="AA338" i="11"/>
  <c r="AA307" i="11"/>
  <c r="AA428" i="11"/>
  <c r="AA370" i="11"/>
  <c r="AA348" i="11"/>
  <c r="AA470" i="11"/>
  <c r="AA299" i="11"/>
  <c r="AA420" i="11"/>
  <c r="AA300" i="11"/>
  <c r="AA400" i="11"/>
  <c r="AA419" i="11"/>
  <c r="AA321" i="11"/>
  <c r="AA351" i="11"/>
  <c r="AA331" i="11"/>
  <c r="AA269" i="11"/>
  <c r="AA449" i="11"/>
  <c r="AA460" i="11"/>
  <c r="AA271" i="11"/>
  <c r="AE384" i="11"/>
  <c r="AE391" i="11"/>
  <c r="AE424" i="11"/>
  <c r="AE275" i="11"/>
  <c r="AE380" i="11"/>
  <c r="AE282" i="11"/>
  <c r="AE353" i="11"/>
  <c r="AE329" i="11"/>
  <c r="AE402" i="11"/>
  <c r="AE487" i="11"/>
  <c r="AE362" i="11"/>
  <c r="AE477" i="11"/>
  <c r="AE311" i="11"/>
  <c r="AE291" i="11"/>
  <c r="AE478" i="11"/>
  <c r="AE457" i="11"/>
  <c r="AZ316" i="11"/>
  <c r="X377" i="11"/>
  <c r="AV443" i="11"/>
  <c r="AV406" i="11"/>
  <c r="AV400" i="11"/>
  <c r="AV279" i="11"/>
  <c r="AV487" i="11"/>
  <c r="AV298" i="11"/>
  <c r="AV482" i="11"/>
  <c r="AV429" i="11"/>
  <c r="AV260" i="11"/>
  <c r="AV432" i="11"/>
  <c r="AV451" i="11"/>
  <c r="AV403" i="11"/>
  <c r="AV425" i="11"/>
  <c r="AV326" i="11"/>
  <c r="AV318" i="11"/>
  <c r="AV484" i="11"/>
  <c r="AV297" i="11"/>
  <c r="AV272" i="11"/>
  <c r="AV263" i="11"/>
  <c r="AV470" i="11"/>
  <c r="AV485" i="11"/>
  <c r="AV433" i="11"/>
  <c r="AV377" i="11"/>
  <c r="AV283" i="11"/>
  <c r="AV266" i="11"/>
  <c r="AV312" i="11"/>
  <c r="AV319" i="11"/>
  <c r="AV250" i="11"/>
  <c r="AV440" i="11"/>
  <c r="AV372" i="11"/>
  <c r="AV441" i="11"/>
  <c r="AV388" i="11"/>
  <c r="AV478" i="11"/>
  <c r="AV354" i="11"/>
  <c r="AV277" i="11"/>
  <c r="AV457" i="11"/>
  <c r="AV409" i="11"/>
  <c r="AV437" i="11"/>
  <c r="AV404" i="11"/>
  <c r="AV271" i="11"/>
  <c r="AV316" i="11"/>
  <c r="AV383" i="11"/>
  <c r="AV450" i="11"/>
  <c r="AV449" i="11"/>
  <c r="AV349" i="11"/>
  <c r="AV401" i="11"/>
  <c r="AV379" i="11"/>
  <c r="AV313" i="11"/>
  <c r="AV385" i="11"/>
  <c r="AV310" i="11"/>
  <c r="AV299" i="11"/>
  <c r="AV350" i="11"/>
  <c r="AV325" i="11"/>
  <c r="AV296" i="11"/>
  <c r="AV361" i="11"/>
  <c r="AV439" i="11"/>
  <c r="AV397" i="11"/>
  <c r="AV386" i="11"/>
  <c r="AV259" i="11"/>
  <c r="AV415" i="11"/>
  <c r="AV314" i="11"/>
  <c r="AV479" i="11"/>
  <c r="AV384" i="11"/>
  <c r="AV370" i="11"/>
  <c r="AV352" i="11"/>
  <c r="AV430" i="11"/>
  <c r="AV334" i="11"/>
  <c r="AV468" i="11"/>
  <c r="AV253" i="11"/>
  <c r="AV353" i="11"/>
  <c r="AV300" i="11"/>
  <c r="AV346" i="11"/>
  <c r="AV336" i="11"/>
  <c r="AV474" i="11"/>
  <c r="AV410" i="11"/>
  <c r="AV367" i="11"/>
  <c r="AV362" i="11"/>
  <c r="AV347" i="11"/>
  <c r="AV378" i="11"/>
  <c r="AV343" i="11"/>
  <c r="AV256" i="11"/>
  <c r="AV284" i="11"/>
  <c r="AV317" i="11"/>
  <c r="AV459" i="11"/>
  <c r="AV458" i="11"/>
  <c r="AV407" i="11"/>
  <c r="AV257" i="11"/>
  <c r="AV398" i="11"/>
  <c r="AV472" i="11"/>
  <c r="AV416" i="11"/>
  <c r="AV414" i="11"/>
  <c r="AV328" i="11"/>
  <c r="AV302" i="11"/>
  <c r="AV399" i="11"/>
  <c r="AV442" i="11"/>
  <c r="AV486" i="11"/>
  <c r="AV304" i="11"/>
  <c r="AV471" i="11"/>
  <c r="AV275" i="11"/>
  <c r="AV281" i="11"/>
  <c r="AV268" i="11"/>
  <c r="AV344" i="11"/>
  <c r="AV252" i="11"/>
  <c r="AV291" i="11"/>
  <c r="AV394" i="11"/>
  <c r="AV357" i="11"/>
  <c r="AV393" i="11"/>
  <c r="AV288" i="11"/>
  <c r="AV351" i="11"/>
  <c r="AV453" i="11"/>
  <c r="AV309" i="11"/>
  <c r="AV348" i="11"/>
  <c r="AV382" i="11"/>
  <c r="AV412" i="11"/>
  <c r="AV387" i="11"/>
  <c r="AV476" i="11"/>
  <c r="AV381" i="11"/>
  <c r="AV286" i="11"/>
  <c r="AV254" i="11"/>
  <c r="AV402" i="11"/>
  <c r="AV444" i="11"/>
  <c r="AV375" i="11"/>
  <c r="AV462" i="11"/>
  <c r="AV467" i="11"/>
  <c r="AV287" i="11"/>
  <c r="AV311" i="11"/>
  <c r="AV368" i="11"/>
  <c r="AV426" i="11"/>
  <c r="AV332" i="11"/>
  <c r="AV435" i="11"/>
  <c r="AV461" i="11"/>
  <c r="AV306" i="11"/>
  <c r="AV322" i="11"/>
  <c r="AV422" i="11"/>
  <c r="AV258" i="11"/>
  <c r="AV295" i="11"/>
  <c r="AV265" i="11"/>
  <c r="AV290" i="11"/>
  <c r="AV421" i="11"/>
  <c r="AV455" i="11"/>
  <c r="AV366" i="11"/>
  <c r="AV267" i="11"/>
  <c r="AV365" i="11"/>
  <c r="AV358" i="11"/>
  <c r="AV359" i="11"/>
  <c r="AV305" i="11"/>
  <c r="AV427" i="11"/>
  <c r="AV293" i="11"/>
  <c r="AV255" i="11"/>
  <c r="AV469" i="11"/>
  <c r="AV320" i="11"/>
  <c r="AV460" i="11"/>
  <c r="AV262" i="11"/>
  <c r="AV419" i="11"/>
  <c r="AV448" i="11"/>
  <c r="AV446" i="11"/>
  <c r="AV307" i="11"/>
  <c r="AV376" i="11"/>
  <c r="AV390" i="11"/>
  <c r="AV456" i="11"/>
  <c r="AV331" i="11"/>
  <c r="AV445" i="11"/>
  <c r="AV280" i="11"/>
  <c r="AV321" i="11"/>
  <c r="AV396" i="11"/>
  <c r="AV360" i="11"/>
  <c r="AV276" i="11"/>
  <c r="AV436" i="11"/>
  <c r="AV418" i="11"/>
  <c r="AV329" i="11"/>
  <c r="AV392" i="11"/>
  <c r="AV438" i="11"/>
  <c r="AV294" i="11"/>
  <c r="AV303" i="11"/>
  <c r="AV405" i="11"/>
  <c r="AV323" i="11"/>
  <c r="AV465" i="11"/>
  <c r="AV374" i="11"/>
  <c r="AV315" i="11"/>
  <c r="AV338" i="11"/>
  <c r="AB426" i="11"/>
  <c r="AB271" i="11"/>
  <c r="AB359" i="11"/>
  <c r="AB425" i="11"/>
  <c r="AB439" i="11"/>
  <c r="AB278" i="11"/>
  <c r="AB486" i="11"/>
  <c r="AB290" i="11"/>
  <c r="AB471" i="11"/>
  <c r="AB313" i="11"/>
  <c r="AB336" i="11"/>
  <c r="AB253" i="11"/>
  <c r="AB337" i="11"/>
  <c r="AB422" i="11"/>
  <c r="AB285" i="11"/>
  <c r="AB365" i="11"/>
  <c r="I477" i="11"/>
  <c r="I257" i="11"/>
  <c r="I261" i="11"/>
  <c r="I306" i="11"/>
  <c r="I382" i="11"/>
  <c r="I480" i="11"/>
  <c r="I291" i="11"/>
  <c r="I391" i="11"/>
  <c r="I431" i="11"/>
  <c r="I373" i="11"/>
  <c r="I311" i="11"/>
  <c r="I301" i="11"/>
  <c r="I288" i="11"/>
  <c r="I411" i="11"/>
  <c r="I405" i="11"/>
  <c r="I308" i="11"/>
  <c r="I394" i="11"/>
  <c r="I440" i="11"/>
  <c r="I483" i="11"/>
  <c r="I418" i="11"/>
  <c r="I254" i="11"/>
  <c r="I268" i="11"/>
  <c r="I305" i="11"/>
  <c r="I452" i="11"/>
  <c r="I465" i="11"/>
  <c r="I350" i="11"/>
  <c r="I387" i="11"/>
  <c r="I362" i="11"/>
  <c r="I481" i="11"/>
  <c r="I384" i="11"/>
  <c r="I365" i="11"/>
  <c r="I360" i="11"/>
  <c r="I460" i="11"/>
  <c r="I484" i="11"/>
  <c r="I470" i="11"/>
  <c r="I457" i="11"/>
  <c r="I354" i="11"/>
  <c r="I399" i="11"/>
  <c r="I432" i="11"/>
  <c r="I348" i="11"/>
  <c r="I332" i="11"/>
  <c r="I417" i="11"/>
  <c r="I444" i="11"/>
  <c r="I287" i="11"/>
  <c r="I309" i="11"/>
  <c r="I322" i="11"/>
  <c r="AV327" i="11"/>
  <c r="X319" i="11"/>
  <c r="X269" i="11"/>
  <c r="X441" i="11"/>
  <c r="X416" i="11"/>
  <c r="X318" i="11"/>
  <c r="X462" i="11"/>
  <c r="X254" i="11"/>
  <c r="X409" i="11"/>
  <c r="R245" i="11"/>
  <c r="J382" i="11"/>
  <c r="U294" i="11"/>
  <c r="Q10" i="6"/>
  <c r="R10" i="6" s="1"/>
  <c r="S10" i="6" s="1"/>
  <c r="T10" i="6" s="1"/>
  <c r="U10" i="6" s="1"/>
  <c r="V10" i="6" s="1"/>
  <c r="C295" i="11"/>
  <c r="C289" i="11"/>
  <c r="C332" i="11"/>
  <c r="C382" i="11"/>
  <c r="C384" i="11"/>
  <c r="C390" i="11"/>
  <c r="C315" i="11"/>
  <c r="C441" i="11"/>
  <c r="C322" i="11"/>
  <c r="C457" i="11"/>
  <c r="C423" i="11"/>
  <c r="C400" i="11"/>
  <c r="C417" i="11"/>
  <c r="C272" i="11"/>
  <c r="C427" i="11"/>
  <c r="C428" i="11"/>
  <c r="C437" i="11"/>
  <c r="C286" i="11"/>
  <c r="C389" i="11"/>
  <c r="C379" i="11"/>
  <c r="C369" i="11"/>
  <c r="C419" i="11"/>
  <c r="C368" i="11"/>
  <c r="C297" i="11"/>
  <c r="C483" i="11"/>
  <c r="C487" i="11"/>
  <c r="C372" i="11"/>
  <c r="C451" i="11"/>
  <c r="C446" i="11"/>
  <c r="C460" i="11"/>
  <c r="C479" i="11"/>
  <c r="C410" i="11"/>
  <c r="C381" i="11"/>
  <c r="C458" i="11"/>
  <c r="C421" i="11"/>
  <c r="C281" i="11"/>
  <c r="C447" i="11"/>
  <c r="C383" i="11"/>
  <c r="C380" i="11"/>
  <c r="C335" i="11"/>
  <c r="C360" i="11"/>
  <c r="C256" i="11"/>
  <c r="C412" i="11"/>
  <c r="C271" i="11"/>
  <c r="C266" i="11"/>
  <c r="C308" i="11"/>
  <c r="C329" i="11"/>
  <c r="C371" i="11"/>
  <c r="C306" i="11"/>
  <c r="C456" i="11"/>
  <c r="C396" i="11"/>
  <c r="C282" i="11"/>
  <c r="C438" i="11"/>
  <c r="C414" i="11"/>
  <c r="C317" i="11"/>
  <c r="C262" i="11"/>
  <c r="C287" i="11"/>
  <c r="C485" i="11"/>
  <c r="C393" i="11"/>
  <c r="C342" i="11"/>
  <c r="C345" i="11"/>
  <c r="C331" i="11"/>
  <c r="C370" i="11"/>
  <c r="C388" i="11"/>
  <c r="C353" i="11"/>
  <c r="C468" i="11"/>
  <c r="C316" i="11"/>
  <c r="C354" i="11"/>
  <c r="C436" i="11"/>
  <c r="C270" i="11"/>
  <c r="C324" i="11"/>
  <c r="C254" i="11"/>
  <c r="C258" i="11"/>
  <c r="C439" i="11"/>
  <c r="C418" i="11"/>
  <c r="C356" i="11"/>
  <c r="C347" i="11"/>
  <c r="C463" i="11"/>
  <c r="C349" i="11"/>
  <c r="C366" i="11"/>
  <c r="C402" i="11"/>
  <c r="C312" i="11"/>
  <c r="C431" i="11"/>
  <c r="C343" i="11"/>
  <c r="C364" i="11"/>
  <c r="C432" i="11"/>
  <c r="C478" i="11"/>
  <c r="C452" i="11"/>
  <c r="C291" i="11"/>
  <c r="C378" i="11"/>
  <c r="C405" i="11"/>
  <c r="C350" i="11"/>
  <c r="C252" i="11"/>
  <c r="C471" i="11"/>
  <c r="C341" i="11"/>
  <c r="C367" i="11"/>
  <c r="C340" i="11"/>
  <c r="C385" i="11"/>
  <c r="C333" i="11"/>
  <c r="C434" i="11"/>
  <c r="C263" i="11"/>
  <c r="C274" i="11"/>
  <c r="C387" i="11"/>
  <c r="C442" i="11"/>
  <c r="C461" i="11"/>
  <c r="C296" i="11"/>
  <c r="C338" i="11"/>
  <c r="C391" i="11"/>
  <c r="C408" i="11"/>
  <c r="C313" i="11"/>
  <c r="C279" i="11"/>
  <c r="C448" i="11"/>
  <c r="C450" i="11"/>
  <c r="C488" i="11"/>
  <c r="P273" i="11"/>
  <c r="P412" i="11"/>
  <c r="P312" i="11"/>
  <c r="P337" i="11"/>
  <c r="P433" i="11"/>
  <c r="P252" i="11"/>
  <c r="P435" i="11"/>
  <c r="P363" i="11"/>
  <c r="P313" i="11"/>
  <c r="P357" i="11"/>
  <c r="P295" i="11"/>
  <c r="P353" i="11"/>
  <c r="P340" i="11"/>
  <c r="P307" i="11"/>
  <c r="P255" i="11"/>
  <c r="I428" i="11"/>
  <c r="I475" i="11"/>
  <c r="I317" i="11"/>
  <c r="I314" i="11"/>
  <c r="I328" i="11"/>
  <c r="I450" i="11"/>
  <c r="I469" i="11"/>
  <c r="I364" i="11"/>
  <c r="I250" i="11"/>
  <c r="I396" i="11"/>
  <c r="I377" i="11"/>
  <c r="I478" i="11"/>
  <c r="I398" i="11"/>
  <c r="I315" i="11"/>
  <c r="I304" i="11"/>
  <c r="I442" i="11"/>
  <c r="I367" i="11"/>
  <c r="I488" i="11"/>
  <c r="I303" i="11"/>
  <c r="I459" i="11"/>
  <c r="I453" i="11"/>
  <c r="I331" i="11"/>
  <c r="I424" i="11"/>
  <c r="I253" i="11"/>
  <c r="I358" i="11"/>
  <c r="I472" i="11"/>
  <c r="I325" i="11"/>
  <c r="I335" i="11"/>
  <c r="I449" i="11"/>
  <c r="I338" i="11"/>
  <c r="I280" i="11"/>
  <c r="I386" i="11"/>
  <c r="I437" i="11"/>
  <c r="I400" i="11"/>
  <c r="I347" i="11"/>
  <c r="I283" i="11"/>
  <c r="I355" i="11"/>
  <c r="I346" i="11"/>
  <c r="I330" i="11"/>
  <c r="I463" i="11"/>
  <c r="I319" i="11"/>
  <c r="I318" i="11"/>
  <c r="I447" i="11"/>
  <c r="I324" i="11"/>
  <c r="I349" i="11"/>
  <c r="I441" i="11"/>
  <c r="I455" i="11"/>
  <c r="I263" i="11"/>
  <c r="I482" i="11"/>
  <c r="I473" i="11"/>
  <c r="I321" i="11"/>
  <c r="I378" i="11"/>
  <c r="I474" i="11"/>
  <c r="I385" i="11"/>
  <c r="I409" i="11"/>
  <c r="I357" i="11"/>
  <c r="I341" i="11"/>
  <c r="I408" i="11"/>
  <c r="I323" i="11"/>
  <c r="I279" i="11"/>
  <c r="P399" i="11"/>
  <c r="P282" i="11"/>
  <c r="P485" i="11"/>
  <c r="P441" i="11"/>
  <c r="P434" i="11"/>
  <c r="P274" i="11"/>
  <c r="P265" i="11"/>
  <c r="I262" i="11"/>
  <c r="I426" i="11"/>
  <c r="I281" i="11"/>
  <c r="I439" i="11"/>
  <c r="I252" i="11"/>
  <c r="I436" i="11"/>
  <c r="I353" i="11"/>
  <c r="I407" i="11"/>
  <c r="I333" i="11"/>
  <c r="I381" i="11"/>
  <c r="I255" i="11"/>
  <c r="I269" i="11"/>
  <c r="I286" i="11"/>
  <c r="I466" i="11"/>
  <c r="I264" i="11"/>
  <c r="I344" i="11"/>
  <c r="I458" i="11"/>
  <c r="I434" i="11"/>
  <c r="I438" i="11"/>
  <c r="I307" i="11"/>
  <c r="I380" i="11"/>
  <c r="I285" i="11"/>
  <c r="I420" i="11"/>
  <c r="I359" i="11"/>
  <c r="I277" i="11"/>
  <c r="I295" i="11"/>
  <c r="I336" i="11"/>
  <c r="I369" i="11"/>
  <c r="I461" i="11"/>
  <c r="I256" i="11"/>
  <c r="I374" i="11"/>
  <c r="I266" i="11"/>
  <c r="I397" i="11"/>
  <c r="I366" i="11"/>
  <c r="I446" i="11"/>
  <c r="I296" i="11"/>
  <c r="I392" i="11"/>
  <c r="I276" i="11"/>
  <c r="I271" i="11"/>
  <c r="I293" i="11"/>
  <c r="I430" i="11"/>
  <c r="I292" i="11"/>
  <c r="I414" i="11"/>
  <c r="I312" i="11"/>
  <c r="I361" i="11"/>
  <c r="I290" i="11"/>
  <c r="I476" i="11"/>
  <c r="I427" i="11"/>
  <c r="I368" i="11"/>
  <c r="I388" i="11"/>
  <c r="I471" i="11"/>
  <c r="I371" i="11"/>
  <c r="I415" i="11"/>
  <c r="I272" i="11"/>
  <c r="I337" i="11"/>
  <c r="I299" i="11"/>
  <c r="I270" i="11"/>
  <c r="I329" i="11"/>
  <c r="I406" i="11"/>
  <c r="I456" i="11"/>
  <c r="P270" i="11"/>
  <c r="P261" i="11"/>
  <c r="P268" i="11"/>
  <c r="P439" i="11"/>
  <c r="P269" i="11"/>
  <c r="P345" i="11"/>
  <c r="P487" i="11"/>
  <c r="I342" i="11"/>
  <c r="I356" i="11"/>
  <c r="I462" i="11"/>
  <c r="I278" i="11"/>
  <c r="I383" i="11"/>
  <c r="I379" i="11"/>
  <c r="I402" i="11"/>
  <c r="I376" i="11"/>
  <c r="I351" i="11"/>
  <c r="I429" i="11"/>
  <c r="I393" i="11"/>
  <c r="I275" i="11"/>
  <c r="I274" i="11"/>
  <c r="I448" i="11"/>
  <c r="I410" i="11"/>
  <c r="I375" i="11"/>
  <c r="I445" i="11"/>
  <c r="I258" i="11"/>
  <c r="I297" i="11"/>
  <c r="I316" i="11"/>
  <c r="I298" i="11"/>
  <c r="I454" i="11"/>
  <c r="I259" i="11"/>
  <c r="I284" i="11"/>
  <c r="I404" i="11"/>
  <c r="I489" i="11"/>
  <c r="I401" i="11"/>
  <c r="I467" i="11"/>
  <c r="I421" i="11"/>
  <c r="I419" i="11"/>
  <c r="I326" i="11"/>
  <c r="I313" i="11"/>
  <c r="I423" i="11"/>
  <c r="I395" i="11"/>
  <c r="I468" i="11"/>
  <c r="I412" i="11"/>
  <c r="I443" i="11"/>
  <c r="I273" i="11"/>
  <c r="I425" i="11"/>
  <c r="I487" i="11"/>
  <c r="I451" i="11"/>
  <c r="I267" i="11"/>
  <c r="I370" i="11"/>
  <c r="I390" i="11"/>
  <c r="I416" i="11"/>
  <c r="I433" i="11"/>
  <c r="I289" i="11"/>
  <c r="I302" i="11"/>
  <c r="I485" i="11"/>
  <c r="I343" i="11"/>
  <c r="I282" i="11"/>
  <c r="I464" i="11"/>
  <c r="I327" i="11"/>
  <c r="I435" i="11"/>
  <c r="I340" i="11"/>
  <c r="I294" i="11"/>
  <c r="I265" i="11"/>
  <c r="I320" i="11"/>
  <c r="I479" i="11"/>
  <c r="F361" i="11"/>
  <c r="L264" i="11"/>
  <c r="L258" i="11"/>
  <c r="L292" i="11"/>
  <c r="L335" i="11"/>
  <c r="L333" i="11"/>
  <c r="L393" i="11"/>
  <c r="L421" i="11"/>
  <c r="L295" i="11"/>
  <c r="L277" i="11"/>
  <c r="L379" i="11"/>
  <c r="L422" i="11"/>
  <c r="L395" i="11"/>
  <c r="L263" i="11"/>
  <c r="L257" i="11"/>
  <c r="L262" i="11"/>
  <c r="L460" i="11"/>
  <c r="L388" i="11"/>
  <c r="L423" i="11"/>
  <c r="L412" i="11"/>
  <c r="L405" i="11"/>
  <c r="L355" i="11"/>
  <c r="L458" i="11"/>
  <c r="L251" i="11"/>
  <c r="L370" i="11"/>
  <c r="L459" i="11"/>
  <c r="L369" i="11"/>
  <c r="L450" i="11"/>
  <c r="L269" i="11"/>
  <c r="L255" i="11"/>
  <c r="L326" i="11"/>
  <c r="L471" i="11"/>
  <c r="L281" i="11"/>
  <c r="L362" i="11"/>
  <c r="L288" i="11"/>
  <c r="L299" i="11"/>
  <c r="L289" i="11"/>
  <c r="L385" i="11"/>
  <c r="L472" i="11"/>
  <c r="L377" i="11"/>
  <c r="L266" i="11"/>
  <c r="L477" i="11"/>
  <c r="L273" i="11"/>
  <c r="L254" i="11"/>
  <c r="L483" i="11"/>
  <c r="L371" i="11"/>
  <c r="L453" i="11"/>
  <c r="L463" i="11"/>
  <c r="L316" i="11"/>
  <c r="L481" i="11"/>
  <c r="L261" i="11"/>
  <c r="L301" i="11"/>
  <c r="L470" i="11"/>
  <c r="L489" i="11"/>
  <c r="L282" i="11"/>
  <c r="L284" i="11"/>
  <c r="L415" i="11"/>
  <c r="L404" i="11"/>
  <c r="L486" i="11"/>
  <c r="L336" i="11"/>
  <c r="L276" i="11"/>
  <c r="L290" i="11"/>
  <c r="L353" i="11"/>
  <c r="L400" i="11"/>
  <c r="L424" i="11"/>
  <c r="L361" i="11"/>
  <c r="L391" i="11"/>
  <c r="L256" i="11"/>
  <c r="L401" i="11"/>
  <c r="L297" i="11"/>
  <c r="L346" i="11"/>
  <c r="L341" i="11"/>
  <c r="L402" i="11"/>
  <c r="L478" i="11"/>
  <c r="L349" i="11"/>
  <c r="L457" i="11"/>
  <c r="L331" i="11"/>
  <c r="L480" i="11"/>
  <c r="L447" i="11"/>
  <c r="L484" i="11"/>
  <c r="L411" i="11"/>
  <c r="L368" i="11"/>
  <c r="L280" i="11"/>
  <c r="L352" i="11"/>
  <c r="L445" i="11"/>
  <c r="L358" i="11"/>
  <c r="L430" i="11"/>
  <c r="L250" i="11"/>
  <c r="L356" i="11"/>
  <c r="L479" i="11"/>
  <c r="L304" i="11"/>
  <c r="L294" i="11"/>
  <c r="L338" i="11"/>
  <c r="L417" i="11"/>
  <c r="L464" i="11"/>
  <c r="L337" i="11"/>
  <c r="L283" i="11"/>
  <c r="L310" i="11"/>
  <c r="L359" i="11"/>
  <c r="L344" i="11"/>
  <c r="L397" i="11"/>
  <c r="L466" i="11"/>
  <c r="L319" i="11"/>
  <c r="L454" i="11"/>
  <c r="L465" i="11"/>
  <c r="L449" i="11"/>
  <c r="L440" i="11"/>
  <c r="L291" i="11"/>
  <c r="L315" i="11"/>
  <c r="L413" i="11"/>
  <c r="L312" i="11"/>
  <c r="L428" i="11"/>
  <c r="L452" i="11"/>
  <c r="L474" i="11"/>
  <c r="L399" i="11"/>
  <c r="L442" i="11"/>
  <c r="L426" i="11"/>
  <c r="L429" i="11"/>
  <c r="L432" i="11"/>
  <c r="L389" i="11"/>
  <c r="L380" i="11"/>
  <c r="L469" i="11"/>
  <c r="L259" i="11"/>
  <c r="L431" i="11"/>
  <c r="L387" i="11"/>
  <c r="L287" i="11"/>
  <c r="L488" i="11"/>
  <c r="L330" i="11"/>
  <c r="L487" i="11"/>
  <c r="L260" i="11"/>
  <c r="L354" i="11"/>
  <c r="L325" i="11"/>
  <c r="L320" i="11"/>
  <c r="L386" i="11"/>
  <c r="L427" i="11"/>
  <c r="L439" i="11"/>
  <c r="L343" i="11"/>
  <c r="L407" i="11"/>
  <c r="L372" i="11"/>
  <c r="L332" i="11"/>
  <c r="L317" i="11"/>
  <c r="L298" i="11"/>
  <c r="L461" i="11"/>
  <c r="L296" i="11"/>
  <c r="L275" i="11"/>
  <c r="L396" i="11"/>
  <c r="L366" i="11"/>
  <c r="L267" i="11"/>
  <c r="L398" i="11"/>
  <c r="L420" i="11"/>
  <c r="L384" i="11"/>
  <c r="L321" i="11"/>
  <c r="L441" i="11"/>
  <c r="L438" i="11"/>
  <c r="L271" i="11"/>
  <c r="L473" i="11"/>
  <c r="L437" i="11"/>
  <c r="L434" i="11"/>
  <c r="L322" i="11"/>
  <c r="L381" i="11"/>
  <c r="L443" i="11"/>
  <c r="L278" i="11"/>
  <c r="L302" i="11"/>
  <c r="L367" i="11"/>
  <c r="L467" i="11"/>
  <c r="L485" i="11"/>
  <c r="L451" i="11"/>
  <c r="L406" i="11"/>
  <c r="L476" i="11"/>
  <c r="L468" i="11"/>
  <c r="L328" i="11"/>
  <c r="L392" i="11"/>
  <c r="L376" i="11"/>
  <c r="L351" i="11"/>
  <c r="L475" i="11"/>
  <c r="L403" i="11"/>
  <c r="L348" i="11"/>
  <c r="L455" i="11"/>
  <c r="L408" i="11"/>
  <c r="L350" i="11"/>
  <c r="L347" i="11"/>
  <c r="L383" i="11"/>
  <c r="L436" i="11"/>
  <c r="L416" i="11"/>
  <c r="L279" i="11"/>
  <c r="L340" i="11"/>
  <c r="L274" i="11"/>
  <c r="L363" i="11"/>
  <c r="L419" i="11"/>
  <c r="L357" i="11"/>
  <c r="L390" i="11"/>
  <c r="L329" i="11"/>
  <c r="L374" i="11"/>
  <c r="L286" i="11"/>
  <c r="L435" i="11"/>
  <c r="L270" i="11"/>
  <c r="L303" i="11"/>
  <c r="L409" i="11"/>
  <c r="L378" i="11"/>
  <c r="L365" i="11"/>
  <c r="L456" i="11"/>
  <c r="L462" i="11"/>
  <c r="L482" i="11"/>
  <c r="L253" i="11"/>
  <c r="L307" i="11"/>
  <c r="L305" i="11"/>
  <c r="L311" i="11"/>
  <c r="L306" i="11"/>
  <c r="L308" i="11"/>
  <c r="L300" i="11"/>
  <c r="L265" i="11"/>
  <c r="L373" i="11"/>
  <c r="L364" i="11"/>
  <c r="L285" i="11"/>
  <c r="L444" i="11"/>
  <c r="L360" i="11"/>
  <c r="L446" i="11"/>
  <c r="L394" i="11"/>
  <c r="L433" i="11"/>
  <c r="L324" i="11"/>
  <c r="L327" i="11"/>
  <c r="L418" i="11"/>
  <c r="L339" i="11"/>
  <c r="L375" i="11"/>
  <c r="L334" i="11"/>
  <c r="L252" i="11"/>
  <c r="L414" i="11"/>
  <c r="L323" i="11"/>
  <c r="L309" i="11"/>
  <c r="L293" i="11"/>
  <c r="L272" i="11"/>
  <c r="L382" i="11"/>
  <c r="L313" i="11"/>
  <c r="L410" i="11"/>
  <c r="L425" i="11"/>
  <c r="L345" i="11"/>
  <c r="L342" i="11"/>
  <c r="L318" i="11"/>
  <c r="L268" i="11"/>
  <c r="L448" i="11"/>
  <c r="F462" i="11"/>
  <c r="F476" i="11"/>
  <c r="F471" i="11"/>
  <c r="F289" i="11"/>
  <c r="F259" i="11"/>
  <c r="AG441" i="11"/>
  <c r="AG389" i="11"/>
  <c r="O402" i="11"/>
  <c r="O284" i="11"/>
  <c r="O468" i="11"/>
  <c r="O475" i="11"/>
  <c r="O317" i="11"/>
  <c r="O260" i="11"/>
  <c r="O324" i="11"/>
  <c r="O322" i="11"/>
  <c r="O256" i="11"/>
  <c r="O311" i="11"/>
  <c r="O376" i="11"/>
  <c r="O308" i="11"/>
  <c r="AH434" i="11"/>
  <c r="AH453" i="11"/>
  <c r="AH445" i="11"/>
  <c r="AH360" i="11"/>
  <c r="AH432" i="11"/>
  <c r="AH265" i="11"/>
  <c r="AH314" i="11"/>
  <c r="AH354" i="11"/>
  <c r="AH287" i="11"/>
  <c r="AH276" i="11"/>
  <c r="AH375" i="11"/>
  <c r="AH459" i="11"/>
  <c r="AH472" i="11"/>
  <c r="O438" i="11"/>
  <c r="AH418" i="11"/>
  <c r="AH311" i="11"/>
  <c r="AH460" i="11"/>
  <c r="AH280" i="11"/>
  <c r="AH271" i="11"/>
  <c r="AH448" i="11"/>
  <c r="AH330" i="11"/>
  <c r="AH345" i="11"/>
  <c r="AH268" i="11"/>
  <c r="AH313" i="11"/>
  <c r="AH274" i="11"/>
  <c r="O343" i="11"/>
  <c r="O350" i="11"/>
  <c r="AH477" i="11"/>
  <c r="AH315" i="11"/>
  <c r="AH362" i="11"/>
  <c r="AH355" i="11"/>
  <c r="AH297" i="11"/>
  <c r="AH326" i="11"/>
  <c r="AH379" i="11"/>
  <c r="AH409" i="11"/>
  <c r="AH423" i="11"/>
  <c r="AH444" i="11"/>
  <c r="AH369" i="11"/>
  <c r="AH386" i="11"/>
  <c r="AH428" i="11"/>
  <c r="AH422" i="11"/>
  <c r="AH469" i="11"/>
  <c r="AH290" i="11"/>
  <c r="AH282" i="11"/>
  <c r="AH402" i="11"/>
  <c r="AH400" i="11"/>
  <c r="AH262" i="11"/>
  <c r="AH254" i="11"/>
  <c r="AH310" i="11"/>
  <c r="AH359" i="11"/>
  <c r="AH425" i="11"/>
  <c r="AH486" i="11"/>
  <c r="AH420" i="11"/>
  <c r="AH351" i="11"/>
  <c r="AH300" i="11"/>
  <c r="AH253" i="11"/>
  <c r="AH414" i="11"/>
  <c r="AH452" i="11"/>
  <c r="AH283" i="11"/>
  <c r="AH405" i="11"/>
  <c r="AH294" i="11"/>
  <c r="AH398" i="11"/>
  <c r="AH325" i="11"/>
  <c r="AH256" i="11"/>
  <c r="AH312" i="11"/>
  <c r="AH457" i="11"/>
  <c r="AH356" i="11"/>
  <c r="AH279" i="11"/>
  <c r="AH288" i="11"/>
  <c r="AH468" i="11"/>
  <c r="AH337" i="11"/>
  <c r="AH384" i="11"/>
  <c r="AH263" i="11"/>
  <c r="AH461" i="11"/>
  <c r="AH429" i="11"/>
  <c r="AH307" i="11"/>
  <c r="AH353" i="11"/>
  <c r="AH415" i="11"/>
  <c r="AH296" i="11"/>
  <c r="AH485" i="11"/>
  <c r="AH306" i="11"/>
  <c r="AH431" i="11"/>
  <c r="AH378" i="11"/>
  <c r="AH289" i="11"/>
  <c r="AH406" i="11"/>
  <c r="AH407" i="11"/>
  <c r="AH281" i="11"/>
  <c r="AH335" i="11"/>
  <c r="AH273" i="11"/>
  <c r="AH447" i="11"/>
  <c r="AH344" i="11"/>
  <c r="AH471" i="11"/>
  <c r="AH277" i="11"/>
  <c r="AH383" i="11"/>
  <c r="AH467" i="11"/>
  <c r="AH363" i="11"/>
  <c r="AH404" i="11"/>
  <c r="AH267" i="11"/>
  <c r="AH322" i="11"/>
  <c r="AH324" i="11"/>
  <c r="AH480" i="11"/>
  <c r="AH464" i="11"/>
  <c r="AH323" i="11"/>
  <c r="AH329" i="11"/>
  <c r="AH331" i="11"/>
  <c r="AH446" i="11"/>
  <c r="AH278" i="11"/>
  <c r="AH442" i="11"/>
  <c r="AH309" i="11"/>
  <c r="AH251" i="11"/>
  <c r="AH411" i="11"/>
  <c r="AH479" i="11"/>
  <c r="AH456" i="11"/>
  <c r="AH328" i="11"/>
  <c r="AH303" i="11"/>
  <c r="AH392" i="11"/>
  <c r="AH454" i="11"/>
  <c r="AH261" i="11"/>
  <c r="AH357" i="11"/>
  <c r="AH367" i="11"/>
  <c r="AH393" i="11"/>
  <c r="AH340" i="11"/>
  <c r="AH284" i="11"/>
  <c r="AH365" i="11"/>
  <c r="AH346" i="11"/>
  <c r="AH376" i="11"/>
  <c r="AH473" i="11"/>
  <c r="AH458" i="11"/>
  <c r="AH260" i="11"/>
  <c r="AH342" i="11"/>
  <c r="AH321" i="11"/>
  <c r="AH449" i="11"/>
  <c r="AH266" i="11"/>
  <c r="AH374" i="11"/>
  <c r="AH304" i="11"/>
  <c r="AH416" i="11"/>
  <c r="AH381" i="11"/>
  <c r="AH352" i="11"/>
  <c r="AH435" i="11"/>
  <c r="AH489" i="11"/>
  <c r="AH427" i="11"/>
  <c r="AH397" i="11"/>
  <c r="AH403" i="11"/>
  <c r="AH401" i="11"/>
  <c r="AH482" i="11"/>
  <c r="AH250" i="11"/>
  <c r="AH269" i="11"/>
  <c r="AH336" i="11"/>
  <c r="AH391" i="11"/>
  <c r="AH333" i="11"/>
  <c r="AH377" i="11"/>
  <c r="AH481" i="11"/>
  <c r="AH396" i="11"/>
  <c r="AH318" i="11"/>
  <c r="AH417" i="11"/>
  <c r="AH465" i="11"/>
  <c r="AH483" i="11"/>
  <c r="AH338" i="11"/>
  <c r="AH252" i="11"/>
  <c r="AH298" i="11"/>
  <c r="AH380" i="11"/>
  <c r="AH421" i="11"/>
  <c r="AH394" i="11"/>
  <c r="AH343" i="11"/>
  <c r="AH424" i="11"/>
  <c r="AH478" i="11"/>
  <c r="AH317" i="11"/>
  <c r="AH291" i="11"/>
  <c r="AH334" i="11"/>
  <c r="AH443" i="11"/>
  <c r="AH372" i="11"/>
  <c r="AH319" i="11"/>
  <c r="AH293" i="11"/>
  <c r="AP386" i="11"/>
  <c r="AP250" i="11"/>
  <c r="AP337" i="11"/>
  <c r="AP270" i="11"/>
  <c r="AP328" i="11"/>
  <c r="AP471" i="11"/>
  <c r="AA290" i="11"/>
  <c r="AA406" i="11"/>
  <c r="AA388" i="11"/>
  <c r="AA488" i="11"/>
  <c r="AA482" i="11"/>
  <c r="AA409" i="11"/>
  <c r="AA273" i="11"/>
  <c r="AA487" i="11"/>
  <c r="AA291" i="11"/>
  <c r="AA434" i="11"/>
  <c r="AA280" i="11"/>
  <c r="AA429" i="11"/>
  <c r="AA485" i="11"/>
  <c r="AA478" i="11"/>
  <c r="AA473" i="11"/>
  <c r="AA255" i="11"/>
  <c r="AA357" i="11"/>
  <c r="AA373" i="11"/>
  <c r="AA441" i="11"/>
  <c r="AA354" i="11"/>
  <c r="AA383" i="11"/>
  <c r="AA326" i="11"/>
  <c r="AA368" i="11"/>
  <c r="AA259" i="11"/>
  <c r="AA452" i="11"/>
  <c r="AA446" i="11"/>
  <c r="AA262" i="11"/>
  <c r="AA340" i="11"/>
  <c r="AA314" i="11"/>
  <c r="AA387" i="11"/>
  <c r="AL245" i="11"/>
  <c r="X358" i="11"/>
  <c r="X430" i="11"/>
  <c r="X407" i="11"/>
  <c r="X442" i="11"/>
  <c r="X481" i="11"/>
  <c r="X457" i="11"/>
  <c r="X403" i="11"/>
  <c r="X324" i="11"/>
  <c r="X359" i="11"/>
  <c r="Z245" i="11"/>
  <c r="Y245" i="11"/>
  <c r="AI245" i="11"/>
  <c r="AB245" i="11"/>
  <c r="J456" i="11"/>
  <c r="J389" i="11"/>
  <c r="X392" i="11"/>
  <c r="X458" i="11"/>
  <c r="X380" i="11"/>
  <c r="X367" i="11"/>
  <c r="X338" i="11"/>
  <c r="X285" i="11"/>
  <c r="X279" i="11"/>
  <c r="X489" i="11"/>
  <c r="AW245" i="11"/>
  <c r="AM245" i="11"/>
  <c r="AC245" i="11"/>
  <c r="AF245" i="11"/>
  <c r="BA245" i="11"/>
  <c r="J412" i="11"/>
  <c r="J355" i="11"/>
  <c r="X307" i="11"/>
  <c r="X397" i="11"/>
  <c r="X398" i="11"/>
  <c r="X340" i="11"/>
  <c r="X436" i="11"/>
  <c r="X286" i="11"/>
  <c r="X267" i="11"/>
  <c r="X337" i="11"/>
  <c r="AH358" i="11"/>
  <c r="AH410" i="11"/>
  <c r="AH259" i="11"/>
  <c r="AH388" i="11"/>
  <c r="AH320" i="11"/>
  <c r="AH347" i="11"/>
  <c r="AH299" i="11"/>
  <c r="AH455" i="11"/>
  <c r="AH436" i="11"/>
  <c r="AH466" i="11"/>
  <c r="AH426" i="11"/>
  <c r="AH301" i="11"/>
  <c r="AH255" i="11"/>
  <c r="AH370" i="11"/>
  <c r="AH441" i="11"/>
  <c r="AH295" i="11"/>
  <c r="AH412" i="11"/>
  <c r="AH350" i="11"/>
  <c r="AH275" i="11"/>
  <c r="AH487" i="11"/>
  <c r="AH371" i="11"/>
  <c r="AH463" i="11"/>
  <c r="AH264" i="11"/>
  <c r="AH399" i="11"/>
  <c r="AH316" i="11"/>
  <c r="AH305" i="11"/>
  <c r="AH419" i="11"/>
  <c r="AH462" i="11"/>
  <c r="AH390" i="11"/>
  <c r="AH476" i="11"/>
  <c r="AH387" i="11"/>
  <c r="AH484" i="11"/>
  <c r="AH258" i="11"/>
  <c r="AH389" i="11"/>
  <c r="AH272" i="11"/>
  <c r="AH475" i="11"/>
  <c r="AH438" i="11"/>
  <c r="AH474" i="11"/>
  <c r="AH382" i="11"/>
  <c r="AH364" i="11"/>
  <c r="AH408" i="11"/>
  <c r="AH450" i="11"/>
  <c r="AH341" i="11"/>
  <c r="AH385" i="11"/>
  <c r="AH361" i="11"/>
  <c r="AP394" i="11"/>
  <c r="AP324" i="11"/>
  <c r="AP257" i="11"/>
  <c r="AP437" i="11"/>
  <c r="AP320" i="11"/>
  <c r="AP308" i="11"/>
  <c r="AP479" i="11"/>
  <c r="AP254" i="11"/>
  <c r="AP256" i="11"/>
  <c r="AP383" i="11"/>
  <c r="AP478" i="11"/>
  <c r="AP395" i="11"/>
  <c r="AP339" i="11"/>
  <c r="AP483" i="11"/>
  <c r="AP426" i="11"/>
  <c r="AP252" i="11"/>
  <c r="AP415" i="11"/>
  <c r="AP278" i="11"/>
  <c r="AP327" i="11"/>
  <c r="AP458" i="11"/>
  <c r="AP343" i="11"/>
  <c r="AP349" i="11"/>
  <c r="AP377" i="11"/>
  <c r="AP357" i="11"/>
  <c r="AP476" i="11"/>
  <c r="AP375" i="11"/>
  <c r="AP405" i="11"/>
  <c r="AP444" i="11"/>
  <c r="AP273" i="11"/>
  <c r="AP428" i="11"/>
  <c r="X245" i="11"/>
  <c r="T245" i="11"/>
  <c r="J292" i="11"/>
  <c r="J419" i="11"/>
  <c r="J482" i="11"/>
  <c r="J424" i="11"/>
  <c r="J453" i="11"/>
  <c r="J276" i="11"/>
  <c r="J267" i="11"/>
  <c r="J250" i="11"/>
  <c r="J256" i="11"/>
  <c r="J308" i="11"/>
  <c r="X435" i="11"/>
  <c r="X461" i="11"/>
  <c r="X415" i="11"/>
  <c r="X468" i="11"/>
  <c r="X296" i="11"/>
  <c r="X360" i="11"/>
  <c r="X433" i="11"/>
  <c r="X278" i="11"/>
  <c r="X281" i="11"/>
  <c r="X356" i="11"/>
  <c r="X298" i="11"/>
  <c r="X327" i="11"/>
  <c r="X368" i="11"/>
  <c r="X306" i="11"/>
  <c r="X451" i="11"/>
  <c r="X375" i="11"/>
  <c r="X266" i="11"/>
  <c r="X325" i="11"/>
  <c r="X336" i="11"/>
  <c r="X389" i="11"/>
  <c r="X328" i="11"/>
  <c r="X348" i="11"/>
  <c r="X353" i="11"/>
  <c r="X351" i="11"/>
  <c r="X264" i="11"/>
  <c r="X263" i="11"/>
  <c r="X352" i="11"/>
  <c r="X381" i="11"/>
  <c r="X288" i="11"/>
  <c r="X486" i="11"/>
  <c r="X268" i="11"/>
  <c r="X276" i="11"/>
  <c r="X472" i="11"/>
  <c r="X317" i="11"/>
  <c r="X388" i="11"/>
  <c r="X391" i="11"/>
  <c r="X474" i="11"/>
  <c r="X300" i="11"/>
  <c r="X284" i="11"/>
  <c r="X257" i="11"/>
  <c r="X363" i="11"/>
  <c r="X482" i="11"/>
  <c r="X295" i="11"/>
  <c r="X423" i="11"/>
  <c r="X369" i="11"/>
  <c r="X420" i="11"/>
  <c r="X446" i="11"/>
  <c r="X402" i="11"/>
  <c r="X382" i="11"/>
  <c r="X271" i="11"/>
  <c r="X316" i="11"/>
  <c r="X466" i="11"/>
  <c r="X251" i="11"/>
  <c r="X260" i="11"/>
  <c r="X322" i="11"/>
  <c r="X465" i="11"/>
  <c r="X393" i="11"/>
  <c r="X425" i="11"/>
  <c r="X354" i="11"/>
  <c r="X323" i="11"/>
  <c r="X289" i="11"/>
  <c r="X417" i="11"/>
  <c r="X331" i="11"/>
  <c r="X383" i="11"/>
  <c r="X487" i="11"/>
  <c r="X334" i="11"/>
  <c r="X341" i="11"/>
  <c r="X372" i="11"/>
  <c r="X394" i="11"/>
  <c r="X259" i="11"/>
  <c r="X293" i="11"/>
  <c r="X297" i="11"/>
  <c r="X364" i="11"/>
  <c r="X421" i="11"/>
  <c r="X449" i="11"/>
  <c r="X330" i="11"/>
  <c r="X349" i="11"/>
  <c r="X250" i="11"/>
  <c r="X339" i="11"/>
  <c r="X429" i="11"/>
  <c r="X313" i="11"/>
  <c r="X431" i="11"/>
  <c r="X479" i="11"/>
  <c r="X342" i="11"/>
  <c r="X272" i="11"/>
  <c r="X294" i="11"/>
  <c r="X438" i="11"/>
  <c r="X335" i="11"/>
  <c r="X304" i="11"/>
  <c r="X376" i="11"/>
  <c r="X378" i="11"/>
  <c r="X292" i="11"/>
  <c r="X480" i="11"/>
  <c r="X305" i="11"/>
  <c r="X283" i="11"/>
  <c r="X460" i="11"/>
  <c r="AQ245" i="11"/>
  <c r="AP329" i="11"/>
  <c r="AP385" i="11"/>
  <c r="AP455" i="11"/>
  <c r="AP450" i="11"/>
  <c r="AS245" i="11"/>
  <c r="F343" i="11"/>
  <c r="F358" i="11"/>
  <c r="F291" i="11"/>
  <c r="U452" i="11"/>
  <c r="U449" i="11"/>
  <c r="U422" i="11"/>
  <c r="U299" i="11"/>
  <c r="AJ245" i="11"/>
  <c r="AF262" i="11"/>
  <c r="AN245" i="11"/>
  <c r="F384" i="11"/>
  <c r="F408" i="11"/>
  <c r="F311" i="11"/>
  <c r="U390" i="11"/>
  <c r="U349" i="11"/>
  <c r="U271" i="11"/>
  <c r="AP245" i="11"/>
  <c r="AF337" i="11"/>
  <c r="AF332" i="11"/>
  <c r="AF434" i="11"/>
  <c r="AA245" i="11"/>
  <c r="AX245" i="11"/>
  <c r="C404" i="11"/>
  <c r="C251" i="11"/>
  <c r="C301" i="11"/>
  <c r="C318" i="11"/>
  <c r="C416" i="11"/>
  <c r="C422" i="11"/>
  <c r="C467" i="11"/>
  <c r="C267" i="11"/>
  <c r="C276" i="11"/>
  <c r="C275" i="11"/>
  <c r="C477" i="11"/>
  <c r="C444" i="11"/>
  <c r="C285" i="11"/>
  <c r="C320" i="11"/>
  <c r="C443" i="11"/>
  <c r="C377" i="11"/>
  <c r="C355" i="11"/>
  <c r="C336" i="11"/>
  <c r="C361" i="11"/>
  <c r="C453" i="11"/>
  <c r="C277" i="11"/>
  <c r="C352" i="11"/>
  <c r="C401" i="11"/>
  <c r="C466" i="11"/>
  <c r="C362" i="11"/>
  <c r="C374" i="11"/>
  <c r="C482" i="11"/>
  <c r="C323" i="11"/>
  <c r="C376" i="11"/>
  <c r="C395" i="11"/>
  <c r="C481" i="11"/>
  <c r="C373" i="11"/>
  <c r="C455" i="11"/>
  <c r="C459" i="11"/>
  <c r="C337" i="11"/>
  <c r="C260" i="11"/>
  <c r="C426" i="11"/>
  <c r="C406" i="11"/>
  <c r="C328" i="11"/>
  <c r="C280" i="11"/>
  <c r="C465" i="11"/>
  <c r="C284" i="11"/>
  <c r="C440" i="11"/>
  <c r="C409" i="11"/>
  <c r="C476" i="11"/>
  <c r="C310" i="11"/>
  <c r="C294" i="11"/>
  <c r="C473" i="11"/>
  <c r="C449" i="11"/>
  <c r="C420" i="11"/>
  <c r="C474" i="11"/>
  <c r="C269" i="11"/>
  <c r="C311" i="11"/>
  <c r="C255" i="11"/>
  <c r="C392" i="11"/>
  <c r="C351" i="11"/>
  <c r="C290" i="11"/>
  <c r="C344" i="11"/>
  <c r="C298" i="11"/>
  <c r="C484" i="11"/>
  <c r="C259" i="11"/>
  <c r="C480" i="11"/>
  <c r="C299" i="11"/>
  <c r="C489" i="11"/>
  <c r="C278" i="11"/>
  <c r="C357" i="11"/>
  <c r="C413" i="11"/>
  <c r="C346" i="11"/>
  <c r="C407" i="11"/>
  <c r="C334" i="11"/>
  <c r="C358" i="11"/>
  <c r="C472" i="11"/>
  <c r="C330" i="11"/>
  <c r="C253" i="11"/>
  <c r="C470" i="11"/>
  <c r="C486" i="11"/>
  <c r="C359" i="11"/>
  <c r="C304" i="11"/>
  <c r="C411" i="11"/>
  <c r="C293" i="11"/>
  <c r="C429" i="11"/>
  <c r="C314" i="11"/>
  <c r="C424" i="11"/>
  <c r="C365" i="11"/>
  <c r="C283" i="11"/>
  <c r="C264" i="11"/>
  <c r="C403" i="11"/>
  <c r="C288" i="11"/>
  <c r="C327" i="11"/>
  <c r="C464" i="11"/>
  <c r="C462" i="11"/>
  <c r="C445" i="11"/>
  <c r="C454" i="11"/>
  <c r="C261" i="11"/>
  <c r="C394" i="11"/>
  <c r="C257" i="11"/>
  <c r="C302" i="11"/>
  <c r="C268" i="11"/>
  <c r="C321" i="11"/>
  <c r="C348" i="11"/>
  <c r="C430" i="11"/>
  <c r="C292" i="11"/>
  <c r="C433" i="11"/>
  <c r="C325" i="11"/>
  <c r="C469" i="11"/>
  <c r="C425" i="11"/>
  <c r="C399" i="11"/>
  <c r="C339" i="11"/>
  <c r="C265" i="11"/>
  <c r="C300" i="11"/>
  <c r="C375" i="11"/>
  <c r="C386" i="11"/>
  <c r="C435" i="11"/>
  <c r="C305" i="11"/>
  <c r="C398" i="11"/>
  <c r="C397" i="11"/>
  <c r="C307" i="11"/>
  <c r="C303" i="11"/>
  <c r="C363" i="11"/>
  <c r="C309" i="11"/>
  <c r="C319" i="11"/>
  <c r="C475" i="11"/>
  <c r="C273" i="11"/>
  <c r="X477" i="11"/>
  <c r="X370" i="11"/>
  <c r="X459" i="11"/>
  <c r="X485" i="11"/>
  <c r="X303" i="11"/>
  <c r="X471" i="11"/>
  <c r="X437" i="11"/>
  <c r="X379" i="11"/>
  <c r="X347" i="11"/>
  <c r="X326" i="11"/>
  <c r="X406" i="11"/>
  <c r="X484" i="11"/>
  <c r="X469" i="11"/>
  <c r="X262" i="11"/>
  <c r="X443" i="11"/>
  <c r="X275" i="11"/>
  <c r="X448" i="11"/>
  <c r="X463" i="11"/>
  <c r="X333" i="11"/>
  <c r="X434" i="11"/>
  <c r="X350" i="11"/>
  <c r="X473" i="11"/>
  <c r="X309" i="11"/>
  <c r="X488" i="11"/>
  <c r="X320" i="11"/>
  <c r="X414" i="11"/>
  <c r="X475" i="11"/>
  <c r="X274" i="11"/>
  <c r="X256" i="11"/>
  <c r="X456" i="11"/>
  <c r="X277" i="11"/>
  <c r="AU324" i="11"/>
  <c r="AU250" i="11"/>
  <c r="AU286" i="11"/>
  <c r="AU462" i="11"/>
  <c r="AU316" i="11"/>
  <c r="AU358" i="11"/>
  <c r="AC270" i="11"/>
  <c r="AC450" i="11"/>
  <c r="AC322" i="11"/>
  <c r="AC292" i="11"/>
  <c r="AC264" i="11"/>
  <c r="AC304" i="11"/>
  <c r="AC408" i="11"/>
  <c r="AC354" i="11"/>
  <c r="AC253" i="11"/>
  <c r="AC259" i="11"/>
  <c r="AC419" i="11"/>
  <c r="AC287" i="11"/>
  <c r="AC376" i="11"/>
  <c r="AC323" i="11"/>
  <c r="AC375" i="11"/>
  <c r="AC364" i="11"/>
  <c r="AC358" i="11"/>
  <c r="AC273" i="11"/>
  <c r="AC313" i="11"/>
  <c r="AC422" i="11"/>
  <c r="AC397" i="11"/>
  <c r="AC366" i="11"/>
  <c r="AC274" i="11"/>
  <c r="AC265" i="11"/>
  <c r="AC463" i="11"/>
  <c r="AC424" i="11"/>
  <c r="AC438" i="11"/>
  <c r="AC371" i="11"/>
  <c r="AC415" i="11"/>
  <c r="AC488" i="11"/>
  <c r="AC361" i="11"/>
  <c r="AC269" i="11"/>
  <c r="AC487" i="11"/>
  <c r="AC355" i="11"/>
  <c r="AC387" i="11"/>
  <c r="AC331" i="11"/>
  <c r="AC428" i="11"/>
  <c r="AC318" i="11"/>
  <c r="AC342" i="11"/>
  <c r="AC350" i="11"/>
  <c r="AC445" i="11"/>
  <c r="AC430" i="11"/>
  <c r="AC263" i="11"/>
  <c r="AC380" i="11"/>
  <c r="AC288" i="11"/>
  <c r="AC281" i="11"/>
  <c r="AC443" i="11"/>
  <c r="AC284" i="11"/>
  <c r="AC402" i="11"/>
  <c r="AC347" i="11"/>
  <c r="AC401" i="11"/>
  <c r="AC416" i="11"/>
  <c r="AC359" i="11"/>
  <c r="AC426" i="11"/>
  <c r="AC267" i="11"/>
  <c r="AC449" i="11"/>
  <c r="AC462" i="11"/>
  <c r="AC295" i="11"/>
  <c r="AC475" i="11"/>
  <c r="AC456" i="11"/>
  <c r="AC477" i="11"/>
  <c r="AC437" i="11"/>
  <c r="AC421" i="11"/>
  <c r="AC473" i="11"/>
  <c r="AC383" i="11"/>
  <c r="AC367" i="11"/>
  <c r="AC377" i="11"/>
  <c r="AC271" i="11"/>
  <c r="AC290" i="11"/>
  <c r="AC400" i="11"/>
  <c r="AC405" i="11"/>
  <c r="AC356" i="11"/>
  <c r="AC434" i="11"/>
  <c r="AC412" i="11"/>
  <c r="AC357" i="11"/>
  <c r="AC464" i="11"/>
  <c r="AC330" i="11"/>
  <c r="AC362" i="11"/>
  <c r="AC335" i="11"/>
  <c r="AC406" i="11"/>
  <c r="AC476" i="11"/>
  <c r="AC283" i="11"/>
  <c r="AC260" i="11"/>
  <c r="AC398" i="11"/>
  <c r="AC390" i="11"/>
  <c r="AC439" i="11"/>
  <c r="AC474" i="11"/>
  <c r="AC485" i="11"/>
  <c r="AC325" i="11"/>
  <c r="AC340" i="11"/>
  <c r="AC334" i="11"/>
  <c r="AC360" i="11"/>
  <c r="AC275" i="11"/>
  <c r="AC349" i="11"/>
  <c r="AC481" i="11"/>
  <c r="AC250" i="11"/>
  <c r="AC459" i="11"/>
  <c r="AC467" i="11"/>
  <c r="AC280" i="11"/>
  <c r="AC339" i="11"/>
  <c r="AC381" i="11"/>
  <c r="AC458" i="11"/>
  <c r="AC291" i="11"/>
  <c r="AC252" i="11"/>
  <c r="AC276" i="11"/>
  <c r="AC314" i="11"/>
  <c r="AC483" i="11"/>
  <c r="AC369" i="11"/>
  <c r="AC454" i="11"/>
  <c r="AC420" i="11"/>
  <c r="AC432" i="11"/>
  <c r="AC277" i="11"/>
  <c r="AC388" i="11"/>
  <c r="AC365" i="11"/>
  <c r="AC384" i="11"/>
  <c r="AC395" i="11"/>
  <c r="AC311" i="11"/>
  <c r="AC308" i="11"/>
  <c r="AC299" i="11"/>
  <c r="AC423" i="11"/>
  <c r="AC396" i="11"/>
  <c r="AC258" i="11"/>
  <c r="AC440" i="11"/>
  <c r="AC410" i="11"/>
  <c r="AC373" i="11"/>
  <c r="AC409" i="11"/>
  <c r="AC407" i="11"/>
  <c r="AC486" i="11"/>
  <c r="AC452" i="11"/>
  <c r="AC378" i="11"/>
  <c r="AC346" i="11"/>
  <c r="AC403" i="11"/>
  <c r="AC328" i="11"/>
  <c r="AC413" i="11"/>
  <c r="AC293" i="11"/>
  <c r="AC433" i="11"/>
  <c r="AC317" i="11"/>
  <c r="AC393" i="11"/>
  <c r="AC363" i="11"/>
  <c r="AC457" i="11"/>
  <c r="AC482" i="11"/>
  <c r="AC338" i="11"/>
  <c r="AC262" i="11"/>
  <c r="AC435" i="11"/>
  <c r="AC448" i="11"/>
  <c r="AC460" i="11"/>
  <c r="AC382" i="11"/>
  <c r="AC315" i="11"/>
  <c r="AC294" i="11"/>
  <c r="AC399" i="11"/>
  <c r="AC341" i="11"/>
  <c r="AC417" i="11"/>
  <c r="AC254" i="11"/>
  <c r="AU296" i="11"/>
  <c r="S475" i="11"/>
  <c r="S393" i="11"/>
  <c r="S314" i="11"/>
  <c r="S382" i="11"/>
  <c r="S304" i="11"/>
  <c r="S399" i="11"/>
  <c r="S484" i="11"/>
  <c r="S406" i="11"/>
  <c r="S311" i="11"/>
  <c r="S412" i="11"/>
  <c r="S363" i="11"/>
  <c r="S438" i="11"/>
  <c r="S341" i="11"/>
  <c r="S473" i="11"/>
  <c r="S436" i="11"/>
  <c r="S483" i="11"/>
  <c r="S338" i="11"/>
  <c r="S303" i="11"/>
  <c r="S391" i="11"/>
  <c r="S450" i="11"/>
  <c r="S451" i="11"/>
  <c r="S325" i="11"/>
  <c r="N290" i="11"/>
  <c r="N266" i="11"/>
  <c r="N433" i="11"/>
  <c r="N470" i="11"/>
  <c r="N459" i="11"/>
  <c r="N346" i="11"/>
  <c r="N418" i="11"/>
  <c r="N464" i="11"/>
  <c r="N477" i="11"/>
  <c r="N399" i="11"/>
  <c r="N323" i="11"/>
  <c r="N385" i="11"/>
  <c r="N423" i="11"/>
  <c r="N466" i="11"/>
  <c r="N362" i="11"/>
  <c r="N438" i="11"/>
  <c r="N415" i="11"/>
  <c r="N371" i="11"/>
  <c r="N439" i="11"/>
  <c r="N374" i="11"/>
  <c r="N348" i="11"/>
  <c r="N337" i="11"/>
  <c r="M429" i="11"/>
  <c r="M321" i="11"/>
  <c r="M387" i="11"/>
  <c r="M291" i="11"/>
  <c r="M295" i="11"/>
  <c r="M258" i="11"/>
  <c r="M319" i="11"/>
  <c r="M339" i="11"/>
  <c r="M482" i="11"/>
  <c r="M382" i="11"/>
  <c r="M384" i="11"/>
  <c r="M290" i="11"/>
  <c r="M446" i="11"/>
  <c r="M367" i="11"/>
  <c r="M313" i="11"/>
  <c r="M341" i="11"/>
  <c r="M292" i="11"/>
  <c r="M287" i="11"/>
  <c r="M298" i="11"/>
  <c r="M469" i="11"/>
  <c r="M288" i="11"/>
  <c r="M364" i="11"/>
  <c r="M266" i="11"/>
  <c r="M412" i="11"/>
  <c r="M253" i="11"/>
  <c r="M331" i="11"/>
  <c r="M257" i="11"/>
  <c r="M270" i="11"/>
  <c r="M261" i="11"/>
  <c r="M252" i="11"/>
  <c r="M424" i="11"/>
  <c r="M306" i="11"/>
  <c r="M309" i="11"/>
  <c r="M426" i="11"/>
  <c r="M410" i="11"/>
  <c r="M481" i="11"/>
  <c r="M422" i="11"/>
  <c r="M345" i="11"/>
  <c r="M282" i="11"/>
  <c r="M416" i="11"/>
  <c r="M338" i="11"/>
  <c r="M436" i="11"/>
  <c r="M348" i="11"/>
  <c r="M425" i="11"/>
  <c r="M269" i="11"/>
  <c r="M447" i="11"/>
  <c r="M335" i="11"/>
  <c r="M356" i="11"/>
  <c r="M274" i="11"/>
  <c r="M375" i="11"/>
  <c r="M378" i="11"/>
  <c r="M293" i="11"/>
  <c r="M358" i="11"/>
  <c r="M453" i="11"/>
  <c r="M484" i="11"/>
  <c r="M380" i="11"/>
  <c r="M405" i="11"/>
  <c r="M365" i="11"/>
  <c r="M359" i="11"/>
  <c r="M302" i="11"/>
  <c r="M466" i="11"/>
  <c r="M343" i="11"/>
  <c r="M483" i="11"/>
  <c r="M327" i="11"/>
  <c r="M377" i="11"/>
  <c r="M390" i="11"/>
  <c r="M283" i="11"/>
  <c r="M323" i="11"/>
  <c r="M430" i="11"/>
  <c r="M344" i="11"/>
  <c r="M413" i="11"/>
  <c r="M421" i="11"/>
  <c r="M328" i="11"/>
  <c r="M418" i="11"/>
  <c r="M305" i="11"/>
  <c r="M347" i="11"/>
  <c r="M360" i="11"/>
  <c r="M465" i="11"/>
  <c r="M440" i="11"/>
  <c r="M381" i="11"/>
  <c r="M361" i="11"/>
  <c r="M397" i="11"/>
  <c r="M262" i="11"/>
  <c r="M472" i="11"/>
  <c r="M393" i="11"/>
  <c r="M442" i="11"/>
  <c r="M325" i="11"/>
  <c r="M285" i="11"/>
  <c r="M395" i="11"/>
  <c r="M385" i="11"/>
  <c r="M275" i="11"/>
  <c r="M444" i="11"/>
  <c r="M451" i="11"/>
  <c r="M320" i="11"/>
  <c r="M471" i="11"/>
  <c r="M399" i="11"/>
  <c r="M376" i="11"/>
  <c r="M415" i="11"/>
  <c r="M448" i="11"/>
  <c r="M477" i="11"/>
  <c r="M473" i="11"/>
  <c r="M310" i="11"/>
  <c r="M267" i="11"/>
  <c r="M259" i="11"/>
  <c r="M468" i="11"/>
  <c r="M357" i="11"/>
  <c r="M427" i="11"/>
  <c r="M437" i="11"/>
  <c r="M457" i="11"/>
  <c r="M434" i="11"/>
  <c r="M374" i="11"/>
  <c r="M318" i="11"/>
  <c r="M352" i="11"/>
  <c r="M271" i="11"/>
  <c r="M279" i="11"/>
  <c r="M388" i="11"/>
  <c r="M369" i="11"/>
  <c r="M389" i="11"/>
  <c r="M476" i="11"/>
  <c r="X261" i="11"/>
  <c r="X312" i="11"/>
  <c r="X253" i="11"/>
  <c r="X366" i="11"/>
  <c r="X280" i="11"/>
  <c r="X452" i="11"/>
  <c r="X355" i="11"/>
  <c r="X396" i="11"/>
  <c r="X467" i="11"/>
  <c r="X440" i="11"/>
  <c r="X252" i="11"/>
  <c r="X365" i="11"/>
  <c r="X346" i="11"/>
  <c r="X315" i="11"/>
  <c r="X413" i="11"/>
  <c r="X422" i="11"/>
  <c r="X426" i="11"/>
  <c r="X464" i="11"/>
  <c r="X255" i="11"/>
  <c r="X345" i="11"/>
  <c r="X478" i="11"/>
  <c r="X387" i="11"/>
  <c r="X445" i="11"/>
  <c r="X290" i="11"/>
  <c r="AP372" i="11"/>
  <c r="AP284" i="11"/>
  <c r="AP374" i="11"/>
  <c r="AP411" i="11"/>
  <c r="AP436" i="11"/>
  <c r="AP297" i="11"/>
  <c r="AP433" i="11"/>
  <c r="AP331" i="11"/>
  <c r="AP353" i="11"/>
  <c r="AP487" i="11"/>
  <c r="AP419" i="11"/>
  <c r="AP298" i="11"/>
  <c r="AP322" i="11"/>
  <c r="AP351" i="11"/>
  <c r="AP306" i="11"/>
  <c r="AP489" i="11"/>
  <c r="AP463" i="11"/>
  <c r="AP417" i="11"/>
  <c r="AP253" i="11"/>
  <c r="AP262" i="11"/>
  <c r="AP387" i="11"/>
  <c r="AP307" i="11"/>
  <c r="AP418" i="11"/>
  <c r="AP403" i="11"/>
  <c r="AP443" i="11"/>
  <c r="AP453" i="11"/>
  <c r="AP389" i="11"/>
  <c r="AP359" i="11"/>
  <c r="AP310" i="11"/>
  <c r="AP299" i="11"/>
  <c r="AP473" i="11"/>
  <c r="AP264" i="11"/>
  <c r="AP356" i="11"/>
  <c r="AP365" i="11"/>
  <c r="AP341" i="11"/>
  <c r="AP309" i="11"/>
  <c r="AP397" i="11"/>
  <c r="AP288" i="11"/>
  <c r="AP442" i="11"/>
  <c r="AP457" i="11"/>
  <c r="AP467" i="11"/>
  <c r="AP283" i="11"/>
  <c r="AP312" i="11"/>
  <c r="AP475" i="11"/>
  <c r="AP316" i="11"/>
  <c r="AP441" i="11"/>
  <c r="AP364" i="11"/>
  <c r="AP335" i="11"/>
  <c r="AP332" i="11"/>
  <c r="AP393" i="11"/>
  <c r="AP440" i="11"/>
  <c r="AP265" i="11"/>
  <c r="AP454" i="11"/>
  <c r="AP427" i="11"/>
  <c r="AP413" i="11"/>
  <c r="AP404" i="11"/>
  <c r="AP314" i="11"/>
  <c r="AP484" i="11"/>
  <c r="AP391" i="11"/>
  <c r="AP469" i="11"/>
  <c r="AP287" i="11"/>
  <c r="AP369" i="11"/>
  <c r="AP406" i="11"/>
  <c r="AP480" i="11"/>
  <c r="AP358" i="11"/>
  <c r="AP304" i="11"/>
  <c r="AP280" i="11"/>
  <c r="AP477" i="11"/>
  <c r="AP319" i="11"/>
  <c r="AP430" i="11"/>
  <c r="AP354" i="11"/>
  <c r="AP373" i="11"/>
  <c r="AP422" i="11"/>
  <c r="AP482" i="11"/>
  <c r="AP295" i="11"/>
  <c r="AP277" i="11"/>
  <c r="AP456" i="11"/>
  <c r="AP313" i="11"/>
  <c r="AP311" i="11"/>
  <c r="AP347" i="11"/>
  <c r="AP301" i="11"/>
  <c r="AP333" i="11"/>
  <c r="AP390" i="11"/>
  <c r="AP370" i="11"/>
  <c r="AP472" i="11"/>
  <c r="AP402" i="11"/>
  <c r="AP461" i="11"/>
  <c r="AP302" i="11"/>
  <c r="AP401" i="11"/>
  <c r="AP340" i="11"/>
  <c r="AP338" i="11"/>
  <c r="AP412" i="11"/>
  <c r="AP315" i="11"/>
  <c r="AP392" i="11"/>
  <c r="AP448" i="11"/>
  <c r="AP348" i="11"/>
  <c r="AP466" i="11"/>
  <c r="AP376" i="11"/>
  <c r="AP259" i="11"/>
  <c r="AP258" i="11"/>
  <c r="AP366" i="11"/>
  <c r="AP296" i="11"/>
  <c r="AP451" i="11"/>
  <c r="AP399" i="11"/>
  <c r="AP285" i="11"/>
  <c r="AP400" i="11"/>
  <c r="AP289" i="11"/>
  <c r="AP321" i="11"/>
  <c r="AP380" i="11"/>
  <c r="AP255" i="11"/>
  <c r="AP474" i="11"/>
  <c r="AP378" i="11"/>
  <c r="AP323" i="11"/>
  <c r="AP464" i="11"/>
  <c r="AP290" i="11"/>
  <c r="AP260" i="11"/>
  <c r="AP317" i="11"/>
  <c r="AP334" i="11"/>
  <c r="AP486" i="11"/>
  <c r="AP485" i="11"/>
  <c r="AP346" i="11"/>
  <c r="AP291" i="11"/>
  <c r="AP452" i="11"/>
  <c r="AP360" i="11"/>
  <c r="AP367" i="11"/>
  <c r="AP434" i="11"/>
  <c r="AP421" i="11"/>
  <c r="AP382" i="11"/>
  <c r="AP420" i="11"/>
  <c r="AP429" i="11"/>
  <c r="AP281" i="11"/>
  <c r="AP416" i="11"/>
  <c r="AP293" i="11"/>
  <c r="AP388" i="11"/>
  <c r="AP362" i="11"/>
  <c r="AP355" i="11"/>
  <c r="AP282" i="11"/>
  <c r="AP269" i="11"/>
  <c r="AP344" i="11"/>
  <c r="AP325" i="11"/>
  <c r="AP470" i="11"/>
  <c r="AP272" i="11"/>
  <c r="AP368" i="11"/>
  <c r="AP432" i="11"/>
  <c r="AP409" i="11"/>
  <c r="AP330" i="11"/>
  <c r="AP361" i="11"/>
  <c r="AP446" i="11"/>
  <c r="AP460" i="11"/>
  <c r="AP379" i="11"/>
  <c r="AP423" i="11"/>
  <c r="AP465" i="11"/>
  <c r="AP425" i="11"/>
  <c r="AP408" i="11"/>
  <c r="AP468" i="11"/>
  <c r="AP268" i="11"/>
  <c r="AP488" i="11"/>
  <c r="AP300" i="11"/>
  <c r="AP371" i="11"/>
  <c r="AP294" i="11"/>
  <c r="AP449" i="11"/>
  <c r="AP384" i="11"/>
  <c r="AP305" i="11"/>
  <c r="AP267" i="11"/>
  <c r="AP352" i="11"/>
  <c r="AP350" i="11"/>
  <c r="AP286" i="11"/>
  <c r="AP274" i="11"/>
  <c r="AP263" i="11"/>
  <c r="AP345" i="11"/>
  <c r="AP435" i="11"/>
  <c r="AP261" i="11"/>
  <c r="AP481" i="11"/>
  <c r="AP292" i="11"/>
  <c r="AP431" i="11"/>
  <c r="AP414" i="11"/>
  <c r="AP459" i="11"/>
  <c r="AP279" i="11"/>
  <c r="AP438" i="11"/>
  <c r="AP396" i="11"/>
  <c r="AP266" i="11"/>
  <c r="AP407" i="11"/>
  <c r="AP326" i="11"/>
  <c r="AP276" i="11"/>
  <c r="AP318" i="11"/>
  <c r="AP398" i="11"/>
  <c r="AP381" i="11"/>
  <c r="AP336" i="11"/>
  <c r="AP275" i="11"/>
  <c r="AP251" i="11"/>
  <c r="AP342" i="11"/>
  <c r="AP271" i="11"/>
  <c r="AP447" i="11"/>
  <c r="AC305" i="11"/>
  <c r="AC327" i="11"/>
  <c r="AC307" i="11"/>
  <c r="AC343" i="11"/>
  <c r="AC386" i="11"/>
  <c r="AC333" i="11"/>
  <c r="AC336" i="11"/>
  <c r="AC468" i="11"/>
  <c r="AC447" i="11"/>
  <c r="AC255" i="11"/>
  <c r="AC256" i="11"/>
  <c r="AC411" i="11"/>
  <c r="AC392" i="11"/>
  <c r="AC320" i="11"/>
  <c r="AC310" i="11"/>
  <c r="AC257" i="11"/>
  <c r="AC332" i="11"/>
  <c r="AC370" i="11"/>
  <c r="AC404" i="11"/>
  <c r="AC302" i="11"/>
  <c r="AC279" i="11"/>
  <c r="AC261" i="11"/>
  <c r="AC266" i="11"/>
  <c r="AC351" i="11"/>
  <c r="AC348" i="11"/>
  <c r="AC425" i="11"/>
  <c r="AC444" i="11"/>
  <c r="AC300" i="11"/>
  <c r="AC272" i="11"/>
  <c r="AC418" i="11"/>
  <c r="AC312" i="11"/>
  <c r="AC282" i="11"/>
  <c r="AC436" i="11"/>
  <c r="AC374" i="11"/>
  <c r="AC298" i="11"/>
  <c r="AC385" i="11"/>
  <c r="AU488" i="11"/>
  <c r="AU281" i="11"/>
  <c r="AU319" i="11"/>
  <c r="BA326" i="11"/>
  <c r="BA425" i="11"/>
  <c r="BA376" i="11"/>
  <c r="BA448" i="11"/>
  <c r="BA374" i="11"/>
  <c r="BA389" i="11"/>
  <c r="BA304" i="11"/>
  <c r="BA265" i="11"/>
  <c r="BA367" i="11"/>
  <c r="BA440" i="11"/>
  <c r="BA336" i="11"/>
  <c r="BA335" i="11"/>
  <c r="BA463" i="11"/>
  <c r="BA269" i="11"/>
  <c r="BA418" i="11"/>
  <c r="BA383" i="11"/>
  <c r="BA394" i="11"/>
  <c r="BA298" i="11"/>
  <c r="BA362" i="11"/>
  <c r="BA384" i="11"/>
  <c r="BA430" i="11"/>
  <c r="BA406" i="11"/>
  <c r="BA391" i="11"/>
  <c r="BA457" i="11"/>
  <c r="BA426" i="11"/>
  <c r="BA449" i="11"/>
  <c r="BA398" i="11"/>
  <c r="BA293" i="11"/>
  <c r="BA267" i="11"/>
  <c r="BA420" i="11"/>
  <c r="BA369" i="11"/>
  <c r="BA465" i="11"/>
  <c r="BA445" i="11"/>
  <c r="BA321" i="11"/>
  <c r="BA359" i="11"/>
  <c r="BA312" i="11"/>
  <c r="BA283" i="11"/>
  <c r="BA400" i="11"/>
  <c r="BA260" i="11"/>
  <c r="BA482" i="11"/>
  <c r="BA280" i="11"/>
  <c r="BA341" i="11"/>
  <c r="BA345" i="11"/>
  <c r="BA467" i="11"/>
  <c r="BA346" i="11"/>
  <c r="BA258" i="11"/>
  <c r="BA407" i="11"/>
  <c r="BA279" i="11"/>
  <c r="BA356" i="11"/>
  <c r="BA415" i="11"/>
  <c r="BA318" i="11"/>
  <c r="BA357" i="11"/>
  <c r="BA277" i="11"/>
  <c r="BA458" i="11"/>
  <c r="BA342" i="11"/>
  <c r="BA316" i="11"/>
  <c r="BA261" i="11"/>
  <c r="BA427" i="11"/>
  <c r="BA309" i="11"/>
  <c r="BA278" i="11"/>
  <c r="BA486" i="11"/>
  <c r="BA393" i="11"/>
  <c r="BA387" i="11"/>
  <c r="BA373" i="11"/>
  <c r="BA468" i="11"/>
  <c r="BA423" i="11"/>
  <c r="BA487" i="11"/>
  <c r="BA473" i="11"/>
  <c r="BA381" i="11"/>
  <c r="BA365" i="11"/>
  <c r="BA408" i="11"/>
  <c r="BA378" i="11"/>
  <c r="BA447" i="11"/>
  <c r="BA331" i="11"/>
  <c r="BA474" i="11"/>
  <c r="BA416" i="11"/>
  <c r="BA470" i="11"/>
  <c r="BA395" i="11"/>
  <c r="BA259" i="11"/>
  <c r="BA364" i="11"/>
  <c r="BA441" i="11"/>
  <c r="BA339" i="11"/>
  <c r="BA372" i="11"/>
  <c r="BA410" i="11"/>
  <c r="BA472" i="11"/>
  <c r="BA337" i="11"/>
  <c r="BA451" i="11"/>
  <c r="BA333" i="11"/>
  <c r="BA368" i="11"/>
  <c r="BA311" i="11"/>
  <c r="BA286" i="11"/>
  <c r="BA294" i="11"/>
  <c r="BA272" i="11"/>
  <c r="BA292" i="11"/>
  <c r="BA322" i="11"/>
  <c r="BA334" i="11"/>
  <c r="BA276" i="11"/>
  <c r="BA377" i="11"/>
  <c r="BA324" i="11"/>
  <c r="BA353" i="11"/>
  <c r="BA422" i="11"/>
  <c r="BA273" i="11"/>
  <c r="BA252" i="11"/>
  <c r="BA314" i="11"/>
  <c r="BA323" i="11"/>
  <c r="BA348" i="11"/>
  <c r="BA484" i="11"/>
  <c r="BA371" i="11"/>
  <c r="BA471" i="11"/>
  <c r="BA256" i="11"/>
  <c r="BA479" i="11"/>
  <c r="BA315" i="11"/>
  <c r="BA446" i="11"/>
  <c r="BA396" i="11"/>
  <c r="BA285" i="11"/>
  <c r="BA300" i="11"/>
  <c r="BA366" i="11"/>
  <c r="BA388" i="11"/>
  <c r="BA310" i="11"/>
  <c r="BA390" i="11"/>
  <c r="BA433" i="11"/>
  <c r="BA462" i="11"/>
  <c r="BA255" i="11"/>
  <c r="BA466" i="11"/>
  <c r="BA325" i="11"/>
  <c r="BA454" i="11"/>
  <c r="BA257" i="11"/>
  <c r="BA405" i="11"/>
  <c r="BA435" i="11"/>
  <c r="BA355" i="11"/>
  <c r="BA308" i="11"/>
  <c r="BA452" i="11"/>
  <c r="BA489" i="11"/>
  <c r="BA251" i="11"/>
  <c r="BA428" i="11"/>
  <c r="BA352" i="11"/>
  <c r="BA424" i="11"/>
  <c r="BA319" i="11"/>
  <c r="BA289" i="11"/>
  <c r="BA270" i="11"/>
  <c r="BA295" i="11"/>
  <c r="BA301" i="11"/>
  <c r="BA483" i="11"/>
  <c r="BA266" i="11"/>
  <c r="BA476" i="11"/>
  <c r="BA290" i="11"/>
  <c r="BA392" i="11"/>
  <c r="BA429" i="11"/>
  <c r="BA455" i="11"/>
  <c r="BA477" i="11"/>
  <c r="BA320" i="11"/>
  <c r="BA386" i="11"/>
  <c r="BA262" i="11"/>
  <c r="BA354" i="11"/>
  <c r="BA281" i="11"/>
  <c r="BA436" i="11"/>
  <c r="BA313" i="11"/>
  <c r="BA404" i="11"/>
  <c r="BA437" i="11"/>
  <c r="AU461" i="11"/>
  <c r="AU342" i="11"/>
  <c r="AU346" i="11"/>
  <c r="AU433" i="11"/>
  <c r="AU459" i="11"/>
  <c r="AU439" i="11"/>
  <c r="AU357" i="11"/>
  <c r="AU471" i="11"/>
  <c r="AU474" i="11"/>
  <c r="AU291" i="11"/>
  <c r="AU265" i="11"/>
  <c r="AU295" i="11"/>
  <c r="AU417" i="11"/>
  <c r="AU385" i="11"/>
  <c r="AU271" i="11"/>
  <c r="AU451" i="11"/>
  <c r="AU446" i="11"/>
  <c r="AU304" i="11"/>
  <c r="AU354" i="11"/>
  <c r="AU379" i="11"/>
  <c r="AU282" i="11"/>
  <c r="AU395" i="11"/>
  <c r="AU470" i="11"/>
  <c r="AU477" i="11"/>
  <c r="AU450" i="11"/>
  <c r="AU341" i="11"/>
  <c r="AU412" i="11"/>
  <c r="AU364" i="11"/>
  <c r="AU449" i="11"/>
  <c r="AU278" i="11"/>
  <c r="AU272" i="11"/>
  <c r="AU438" i="11"/>
  <c r="AU317" i="11"/>
  <c r="AU263" i="11"/>
  <c r="AU284" i="11"/>
  <c r="AU251" i="11"/>
  <c r="AU279" i="11"/>
  <c r="AU359" i="11"/>
  <c r="AU399" i="11"/>
  <c r="AU266" i="11"/>
  <c r="AU457" i="11"/>
  <c r="AU452" i="11"/>
  <c r="AU387" i="11"/>
  <c r="AU447" i="11"/>
  <c r="AU414" i="11"/>
  <c r="AU454" i="11"/>
  <c r="AU312" i="11"/>
  <c r="AU259" i="11"/>
  <c r="AU253" i="11"/>
  <c r="AU310" i="11"/>
  <c r="AU330" i="11"/>
  <c r="AU435" i="11"/>
  <c r="AU270" i="11"/>
  <c r="AU289" i="11"/>
  <c r="AU406" i="11"/>
  <c r="AU381" i="11"/>
  <c r="AU256" i="11"/>
  <c r="AU402" i="11"/>
  <c r="AU413" i="11"/>
  <c r="AU483" i="11"/>
  <c r="AU475" i="11"/>
  <c r="AU431" i="11"/>
  <c r="AU448" i="11"/>
  <c r="AU382" i="11"/>
  <c r="AU325" i="11"/>
  <c r="AU306" i="11"/>
  <c r="AU408" i="11"/>
  <c r="AU275" i="11"/>
  <c r="AU465" i="11"/>
  <c r="AU429" i="11"/>
  <c r="AU362" i="11"/>
  <c r="AU430" i="11"/>
  <c r="AU339" i="11"/>
  <c r="AU405" i="11"/>
  <c r="AU378" i="11"/>
  <c r="AU366" i="11"/>
  <c r="AU416" i="11"/>
  <c r="AU485" i="11"/>
  <c r="AU486" i="11"/>
  <c r="AU468" i="11"/>
  <c r="AU290" i="11"/>
  <c r="AU482" i="11"/>
  <c r="AU305" i="11"/>
  <c r="AU300" i="11"/>
  <c r="AU375" i="11"/>
  <c r="AU489" i="11"/>
  <c r="AU336" i="11"/>
  <c r="AU372" i="11"/>
  <c r="AU383" i="11"/>
  <c r="AU445" i="11"/>
  <c r="AU487" i="11"/>
  <c r="AU409" i="11"/>
  <c r="AU264" i="11"/>
  <c r="AU421" i="11"/>
  <c r="AU350" i="11"/>
  <c r="AU393" i="11"/>
  <c r="AU293" i="11"/>
  <c r="AU352" i="11"/>
  <c r="AU368" i="11"/>
  <c r="AU397" i="11"/>
  <c r="AU480" i="11"/>
  <c r="AU441" i="11"/>
  <c r="AU373" i="11"/>
  <c r="AU360" i="11"/>
  <c r="AU258" i="11"/>
  <c r="AU320" i="11"/>
  <c r="AU283" i="11"/>
  <c r="AU311" i="11"/>
  <c r="AU361" i="11"/>
  <c r="AU374" i="11"/>
  <c r="AU334" i="11"/>
  <c r="AU460" i="11"/>
  <c r="AU273" i="11"/>
  <c r="AU327" i="11"/>
  <c r="AU442" i="11"/>
  <c r="AU481" i="11"/>
  <c r="AU419" i="11"/>
  <c r="AU473" i="11"/>
  <c r="AU315" i="11"/>
  <c r="AU338" i="11"/>
  <c r="AU425" i="11"/>
  <c r="AU479" i="11"/>
  <c r="AU268" i="11"/>
  <c r="AU394" i="11"/>
  <c r="AU321" i="11"/>
  <c r="AU313" i="11"/>
  <c r="AU371" i="11"/>
  <c r="AU428" i="11"/>
  <c r="AU254" i="11"/>
  <c r="AU333" i="11"/>
  <c r="AU328" i="11"/>
  <c r="AU369" i="11"/>
  <c r="AU370" i="11"/>
  <c r="AU401" i="11"/>
  <c r="AU469" i="11"/>
  <c r="AU386" i="11"/>
  <c r="AU463" i="11"/>
  <c r="AU398" i="11"/>
  <c r="AU302" i="11"/>
  <c r="AU440" i="11"/>
  <c r="AU340" i="11"/>
  <c r="AU455" i="11"/>
  <c r="AU285" i="11"/>
  <c r="AU269" i="11"/>
  <c r="AU377" i="11"/>
  <c r="AU426" i="11"/>
  <c r="AU434" i="11"/>
  <c r="AU260" i="11"/>
  <c r="AU351" i="11"/>
  <c r="AY259" i="11"/>
  <c r="AY298" i="11"/>
  <c r="AY389" i="11"/>
  <c r="AY438" i="11"/>
  <c r="AY457" i="11"/>
  <c r="AY378" i="11"/>
  <c r="AY295" i="11"/>
  <c r="AY276" i="11"/>
  <c r="AY328" i="11"/>
  <c r="AY407" i="11"/>
  <c r="AY319" i="11"/>
  <c r="AY446" i="11"/>
  <c r="AY341" i="11"/>
  <c r="AY452" i="11"/>
  <c r="AY476" i="11"/>
  <c r="AY436" i="11"/>
  <c r="AY400" i="11"/>
  <c r="AY478" i="11"/>
  <c r="AY366" i="11"/>
  <c r="AY434" i="11"/>
  <c r="AY258" i="11"/>
  <c r="AY353" i="11"/>
  <c r="AY463" i="11"/>
  <c r="AY326" i="11"/>
  <c r="AY302" i="11"/>
  <c r="AY342" i="11"/>
  <c r="AY408" i="11"/>
  <c r="AY437" i="11"/>
  <c r="AY402" i="11"/>
  <c r="AY385" i="11"/>
  <c r="AY455" i="11"/>
  <c r="AY308" i="11"/>
  <c r="AY290" i="11"/>
  <c r="AY447" i="11"/>
  <c r="AY443" i="11"/>
  <c r="AY395" i="11"/>
  <c r="AY289" i="11"/>
  <c r="AY335" i="11"/>
  <c r="AY291" i="11"/>
  <c r="AY314" i="11"/>
  <c r="AY433" i="11"/>
  <c r="AY420" i="11"/>
  <c r="AY376" i="11"/>
  <c r="AY292" i="11"/>
  <c r="AY461" i="11"/>
  <c r="AY343" i="11"/>
  <c r="AY278" i="11"/>
  <c r="AY453" i="11"/>
  <c r="AY364" i="11"/>
  <c r="AY304" i="11"/>
  <c r="AY374" i="11"/>
  <c r="AY421" i="11"/>
  <c r="AY466" i="11"/>
  <c r="AY386" i="11"/>
  <c r="AY426" i="11"/>
  <c r="AY310" i="11"/>
  <c r="AY357" i="11"/>
  <c r="AY392" i="11"/>
  <c r="AY403" i="11"/>
  <c r="AY322" i="11"/>
  <c r="AY445" i="11"/>
  <c r="AY440" i="11"/>
  <c r="AY350" i="11"/>
  <c r="AY273" i="11"/>
  <c r="AY296" i="11"/>
  <c r="AY484" i="11"/>
  <c r="AY387" i="11"/>
  <c r="AY472" i="11"/>
  <c r="AY448" i="11"/>
  <c r="AY323" i="11"/>
  <c r="AY486" i="11"/>
  <c r="AY422" i="11"/>
  <c r="AY393" i="11"/>
  <c r="AY333" i="11"/>
  <c r="AY451" i="11"/>
  <c r="AY363" i="11"/>
  <c r="AY272" i="11"/>
  <c r="AY369" i="11"/>
  <c r="AY306" i="11"/>
  <c r="AY377" i="11"/>
  <c r="AY293" i="11"/>
  <c r="AY268" i="11"/>
  <c r="AY454" i="11"/>
  <c r="AY251" i="11"/>
  <c r="AY344" i="11"/>
  <c r="AY334" i="11"/>
  <c r="AY415" i="11"/>
  <c r="AY300" i="11"/>
  <c r="AY365" i="11"/>
  <c r="AY430" i="11"/>
  <c r="AY468" i="11"/>
  <c r="AY399" i="11"/>
  <c r="AY338" i="11"/>
  <c r="AY257" i="11"/>
  <c r="AY373" i="11"/>
  <c r="AY362" i="11"/>
  <c r="AY464" i="11"/>
  <c r="AY483" i="11"/>
  <c r="AY427" i="11"/>
  <c r="AY360" i="11"/>
  <c r="AY404" i="11"/>
  <c r="AY346" i="11"/>
  <c r="AY352" i="11"/>
  <c r="AY480" i="11"/>
  <c r="AY336" i="11"/>
  <c r="AY318" i="11"/>
  <c r="AY432" i="11"/>
  <c r="AY383" i="11"/>
  <c r="AY397" i="11"/>
  <c r="AY481" i="11"/>
  <c r="AY379" i="11"/>
  <c r="AY485" i="11"/>
  <c r="AY301" i="11"/>
  <c r="AY261" i="11"/>
  <c r="AY347" i="11"/>
  <c r="AY339" i="11"/>
  <c r="AY266" i="11"/>
  <c r="AY303" i="11"/>
  <c r="AY262" i="11"/>
  <c r="AY465" i="11"/>
  <c r="AY488" i="11"/>
  <c r="AY449" i="11"/>
  <c r="AY471" i="11"/>
  <c r="AY361" i="11"/>
  <c r="AY372" i="11"/>
  <c r="AY287" i="11"/>
  <c r="AY315" i="11"/>
  <c r="AY283" i="11"/>
  <c r="AY299" i="11"/>
  <c r="AY285" i="11"/>
  <c r="AY435" i="11"/>
  <c r="AY462" i="11"/>
  <c r="AY409" i="11"/>
  <c r="AY381" i="11"/>
  <c r="AY311" i="11"/>
  <c r="AY349" i="11"/>
  <c r="AY477" i="11"/>
  <c r="AY331" i="11"/>
  <c r="AY390" i="11"/>
  <c r="AY412" i="11"/>
  <c r="AY324" i="11"/>
  <c r="AY394" i="11"/>
  <c r="AY442" i="11"/>
  <c r="AY460" i="11"/>
  <c r="AY254" i="11"/>
  <c r="AY255" i="11"/>
  <c r="AY388" i="11"/>
  <c r="AY456" i="11"/>
  <c r="AY280" i="11"/>
  <c r="AY418" i="11"/>
  <c r="AY396" i="11"/>
  <c r="AY405" i="11"/>
  <c r="AY356" i="11"/>
  <c r="AY423" i="11"/>
  <c r="AY317" i="11"/>
  <c r="AY398" i="11"/>
  <c r="AY439" i="11"/>
  <c r="AY406" i="11"/>
  <c r="AY380" i="11"/>
  <c r="AY250" i="11"/>
  <c r="AY275" i="11"/>
  <c r="AY459" i="11"/>
  <c r="AY321" i="11"/>
  <c r="AY348" i="11"/>
  <c r="AY260" i="11"/>
  <c r="AY414" i="11"/>
  <c r="AY413" i="11"/>
  <c r="AY473" i="11"/>
  <c r="AY419" i="11"/>
  <c r="AY270" i="11"/>
  <c r="AY489" i="11"/>
  <c r="AY271" i="11"/>
  <c r="AY479" i="11"/>
  <c r="AY431" i="11"/>
  <c r="AY411" i="11"/>
  <c r="AY288" i="11"/>
  <c r="AY359" i="11"/>
  <c r="AY370" i="11"/>
  <c r="AY264" i="11"/>
  <c r="AY368" i="11"/>
  <c r="AY282" i="11"/>
  <c r="AY325" i="11"/>
  <c r="AY416" i="11"/>
  <c r="AY294" i="11"/>
  <c r="AY384" i="11"/>
  <c r="AY382" i="11"/>
  <c r="AY428" i="11"/>
  <c r="AY367" i="11"/>
  <c r="AY371" i="11"/>
  <c r="AY316" i="11"/>
  <c r="AY458" i="11"/>
  <c r="AY425" i="11"/>
  <c r="AY354" i="11"/>
  <c r="AY401" i="11"/>
  <c r="AY263" i="11"/>
  <c r="AY307" i="11"/>
  <c r="AY355" i="11"/>
  <c r="AY305" i="11"/>
  <c r="AY410" i="11"/>
  <c r="AY375" i="11"/>
  <c r="AY313" i="11"/>
  <c r="AY340" i="11"/>
  <c r="AY358" i="11"/>
  <c r="BA275" i="11"/>
  <c r="BA329" i="11"/>
  <c r="BA461" i="11"/>
  <c r="BA307" i="11"/>
  <c r="BA268" i="11"/>
  <c r="BA297" i="11"/>
  <c r="BA327" i="11"/>
  <c r="BA360" i="11"/>
  <c r="BA330" i="11"/>
  <c r="BA480" i="11"/>
  <c r="BA274" i="11"/>
  <c r="BA351" i="11"/>
  <c r="BA403" i="11"/>
  <c r="BA464" i="11"/>
  <c r="BA475" i="11"/>
  <c r="BA349" i="11"/>
  <c r="BA460" i="11"/>
  <c r="BA358" i="11"/>
  <c r="BA296" i="11"/>
  <c r="BA370" i="11"/>
  <c r="BA254" i="11"/>
  <c r="BA409" i="11"/>
  <c r="BA431" i="11"/>
  <c r="BA413" i="11"/>
  <c r="BA419" i="11"/>
  <c r="BA302" i="11"/>
  <c r="BA379" i="11"/>
  <c r="AY470" i="11"/>
  <c r="AY269" i="11"/>
  <c r="AY256" i="11"/>
  <c r="AY277" i="11"/>
  <c r="AY345" i="11"/>
  <c r="AY253" i="11"/>
  <c r="AY337" i="11"/>
  <c r="AY279" i="11"/>
  <c r="AY467" i="11"/>
  <c r="AU476" i="11"/>
  <c r="AU323" i="11"/>
  <c r="AU349" i="11"/>
  <c r="AU363" i="11"/>
  <c r="AU288" i="11"/>
  <c r="AU407" i="11"/>
  <c r="AU314" i="11"/>
  <c r="BA305" i="11"/>
  <c r="BA271" i="11"/>
  <c r="BA485" i="11"/>
  <c r="BA438" i="11"/>
  <c r="BA317" i="11"/>
  <c r="BA343" i="11"/>
  <c r="BA303" i="11"/>
  <c r="BA442" i="11"/>
  <c r="BA288" i="11"/>
  <c r="BA306" i="11"/>
  <c r="BA401" i="11"/>
  <c r="BA402" i="11"/>
  <c r="BA488" i="11"/>
  <c r="BA299" i="11"/>
  <c r="BA412" i="11"/>
  <c r="BA253" i="11"/>
  <c r="BA263" i="11"/>
  <c r="BA291" i="11"/>
  <c r="BA414" i="11"/>
  <c r="BA332" i="11"/>
  <c r="BA347" i="11"/>
  <c r="BA340" i="11"/>
  <c r="BA417" i="11"/>
  <c r="BA450" i="11"/>
  <c r="BA328" i="11"/>
  <c r="BA264" i="11"/>
  <c r="BA344" i="11"/>
  <c r="BA250" i="11"/>
  <c r="AY424" i="11"/>
  <c r="AY309" i="11"/>
  <c r="AY332" i="11"/>
  <c r="AY417" i="11"/>
  <c r="AY429" i="11"/>
  <c r="AY475" i="11"/>
  <c r="AY441" i="11"/>
  <c r="AY487" i="11"/>
  <c r="AU472" i="11"/>
  <c r="AU392" i="11"/>
  <c r="AU410" i="11"/>
  <c r="AU484" i="11"/>
  <c r="AU348" i="11"/>
  <c r="AU418" i="11"/>
  <c r="AG454" i="11"/>
  <c r="AG396" i="11"/>
  <c r="AG410" i="11"/>
  <c r="AG292" i="11"/>
  <c r="AG439" i="11"/>
  <c r="AG438" i="11"/>
  <c r="AG364" i="11"/>
  <c r="AG253" i="11"/>
  <c r="AG419" i="11"/>
  <c r="AG339" i="11"/>
  <c r="AG486" i="11"/>
  <c r="AG484" i="11"/>
  <c r="AG406" i="11"/>
  <c r="AG412" i="11"/>
  <c r="AG303" i="11"/>
  <c r="AG296" i="11"/>
  <c r="AG369" i="11"/>
  <c r="AG320" i="11"/>
  <c r="O296" i="11"/>
  <c r="O328" i="11"/>
  <c r="O422" i="11"/>
  <c r="O365" i="11"/>
  <c r="O252" i="11"/>
  <c r="O277" i="11"/>
  <c r="O474" i="11"/>
  <c r="O446" i="11"/>
  <c r="O268" i="11"/>
  <c r="O428" i="11"/>
  <c r="O360" i="11"/>
  <c r="O408" i="11"/>
  <c r="O430" i="11"/>
  <c r="O486" i="11"/>
  <c r="O400" i="11"/>
  <c r="O272" i="11"/>
  <c r="O257" i="11"/>
  <c r="O393" i="11"/>
  <c r="O371" i="11"/>
  <c r="O469" i="11"/>
  <c r="O352" i="11"/>
  <c r="O279" i="11"/>
  <c r="O355" i="11"/>
  <c r="O377" i="11"/>
  <c r="O410" i="11"/>
  <c r="O434" i="11"/>
  <c r="O299" i="11"/>
  <c r="O459" i="11"/>
  <c r="O439" i="11"/>
  <c r="O340" i="11"/>
  <c r="O407" i="11"/>
  <c r="O389" i="11"/>
  <c r="O331" i="11"/>
  <c r="O442" i="11"/>
  <c r="O327" i="11"/>
  <c r="O476" i="11"/>
  <c r="O397" i="11"/>
  <c r="O269" i="11"/>
  <c r="O384" i="11"/>
  <c r="O482" i="11"/>
  <c r="O373" i="11"/>
  <c r="O382" i="11"/>
  <c r="O429" i="11"/>
  <c r="O412" i="11"/>
  <c r="O315" i="11"/>
  <c r="O342" i="11"/>
  <c r="O353" i="11"/>
  <c r="O417" i="11"/>
  <c r="O278" i="11"/>
  <c r="O321" i="11"/>
  <c r="O455" i="11"/>
  <c r="O388" i="11"/>
  <c r="O364" i="11"/>
  <c r="O305" i="11"/>
  <c r="O348" i="11"/>
  <c r="O451" i="11"/>
  <c r="O329" i="11"/>
  <c r="O289" i="11"/>
  <c r="O339" i="11"/>
  <c r="O480" i="11"/>
  <c r="O341" i="11"/>
  <c r="O287" i="11"/>
  <c r="O403" i="11"/>
  <c r="O330" i="11"/>
  <c r="O461" i="11"/>
  <c r="O336" i="11"/>
  <c r="O444" i="11"/>
  <c r="O264" i="11"/>
  <c r="O290" i="11"/>
  <c r="O401" i="11"/>
  <c r="O349" i="11"/>
  <c r="O292" i="11"/>
  <c r="O433" i="11"/>
  <c r="O265" i="11"/>
  <c r="O351" i="11"/>
  <c r="O313" i="11"/>
  <c r="O414" i="11"/>
  <c r="O467" i="11"/>
  <c r="O302" i="11"/>
  <c r="O431" i="11"/>
  <c r="O300" i="11"/>
  <c r="O347" i="11"/>
  <c r="O253" i="11"/>
  <c r="O477" i="11"/>
  <c r="O448" i="11"/>
  <c r="O483" i="11"/>
  <c r="O418" i="11"/>
  <c r="O362" i="11"/>
  <c r="O394" i="11"/>
  <c r="O251" i="11"/>
  <c r="O470" i="11"/>
  <c r="O285" i="11"/>
  <c r="O396" i="11"/>
  <c r="O271" i="11"/>
  <c r="O425" i="11"/>
  <c r="O288" i="11"/>
  <c r="O266" i="11"/>
  <c r="O254" i="11"/>
  <c r="O472" i="11"/>
  <c r="O404" i="11"/>
  <c r="O463" i="11"/>
  <c r="O320" i="11"/>
  <c r="O378" i="11"/>
  <c r="O473" i="11"/>
  <c r="O359" i="11"/>
  <c r="O454" i="11"/>
  <c r="O385" i="11"/>
  <c r="O294" i="11"/>
  <c r="O345" i="11"/>
  <c r="O368" i="11"/>
  <c r="O453" i="11"/>
  <c r="O458" i="11"/>
  <c r="O334" i="11"/>
  <c r="O447" i="11"/>
  <c r="O366" i="11"/>
  <c r="O445" i="11"/>
  <c r="O258" i="11"/>
  <c r="O386" i="11"/>
  <c r="O456" i="11"/>
  <c r="O462" i="11"/>
  <c r="O420" i="11"/>
  <c r="O346" i="11"/>
  <c r="O263" i="11"/>
  <c r="O424" i="11"/>
  <c r="O293" i="11"/>
  <c r="O280" i="11"/>
  <c r="O312" i="11"/>
  <c r="O436" i="11"/>
  <c r="O427" i="11"/>
  <c r="O304" i="11"/>
  <c r="O303" i="11"/>
  <c r="O383" i="11"/>
  <c r="O441" i="11"/>
  <c r="O398" i="11"/>
  <c r="O466" i="11"/>
  <c r="O381" i="11"/>
  <c r="O432" i="11"/>
  <c r="O338" i="11"/>
  <c r="O282" i="11"/>
  <c r="O485" i="11"/>
  <c r="O333" i="11"/>
  <c r="O316" i="11"/>
  <c r="O357" i="11"/>
  <c r="O421" i="11"/>
  <c r="O335" i="11"/>
  <c r="O370" i="11"/>
  <c r="O440" i="11"/>
  <c r="O413" i="11"/>
  <c r="O291" i="11"/>
  <c r="O411" i="11"/>
  <c r="O307" i="11"/>
  <c r="O426" i="11"/>
  <c r="O318" i="11"/>
  <c r="O356" i="11"/>
  <c r="O465" i="11"/>
  <c r="O406" i="11"/>
  <c r="O255" i="11"/>
  <c r="O283" i="11"/>
  <c r="O481" i="11"/>
  <c r="O379" i="11"/>
  <c r="O449" i="11"/>
  <c r="O374" i="11"/>
  <c r="O464" i="11"/>
  <c r="O479" i="11"/>
  <c r="O390" i="11"/>
  <c r="O344" i="11"/>
  <c r="O358" i="11"/>
  <c r="O435" i="11"/>
  <c r="O369" i="11"/>
  <c r="O416" i="11"/>
  <c r="O301" i="11"/>
  <c r="O457" i="11"/>
  <c r="O273" i="11"/>
  <c r="O332" i="11"/>
  <c r="O261" i="11"/>
  <c r="O275" i="11"/>
  <c r="O471" i="11"/>
  <c r="O297" i="11"/>
  <c r="O337" i="11"/>
  <c r="O326" i="11"/>
  <c r="AD519" i="11"/>
  <c r="AG357" i="11"/>
  <c r="AG286" i="11"/>
  <c r="O392" i="11"/>
  <c r="O354" i="11"/>
  <c r="O262" i="11"/>
  <c r="O274" i="11"/>
  <c r="O314" i="11"/>
  <c r="O423" i="11"/>
  <c r="O250" i="11"/>
  <c r="O409" i="11"/>
  <c r="O380" i="11"/>
  <c r="O391" i="11"/>
  <c r="O489" i="11"/>
  <c r="O295" i="11"/>
  <c r="O286" i="11"/>
  <c r="O488" i="11"/>
  <c r="O363" i="11"/>
  <c r="AG257" i="11"/>
  <c r="O478" i="11"/>
  <c r="O267" i="11"/>
  <c r="O437" i="11"/>
  <c r="O395" i="11"/>
  <c r="O270" i="11"/>
  <c r="O259" i="11"/>
  <c r="O310" i="11"/>
  <c r="O452" i="11"/>
  <c r="O405" i="11"/>
  <c r="O306" i="11"/>
  <c r="O415" i="11"/>
  <c r="O319" i="11"/>
  <c r="O276" i="11"/>
  <c r="O372" i="11"/>
  <c r="O361" i="11"/>
  <c r="AG290" i="11"/>
  <c r="O309" i="11"/>
  <c r="O367" i="11"/>
  <c r="O387" i="11"/>
  <c r="O419" i="11"/>
  <c r="O450" i="11"/>
  <c r="O281" i="11"/>
  <c r="O399" i="11"/>
  <c r="O298" i="11"/>
  <c r="O487" i="11"/>
  <c r="O323" i="11"/>
  <c r="O443" i="11"/>
  <c r="O325" i="11"/>
  <c r="O484" i="11"/>
  <c r="O460" i="11"/>
  <c r="O375" i="11"/>
  <c r="AK295" i="11"/>
  <c r="AK317" i="11"/>
  <c r="AK290" i="11"/>
  <c r="AK482" i="11"/>
  <c r="AK479" i="11"/>
  <c r="AK327" i="11"/>
  <c r="AK392" i="11"/>
  <c r="AK349" i="11"/>
  <c r="AK399" i="11"/>
  <c r="AK351" i="11"/>
  <c r="AK340" i="11"/>
  <c r="AK396" i="11"/>
  <c r="AK483" i="11"/>
  <c r="AK422" i="11"/>
  <c r="AK381" i="11"/>
  <c r="AK347" i="11"/>
  <c r="AK296" i="11"/>
  <c r="AK292" i="11"/>
  <c r="AK298" i="11"/>
  <c r="AK266" i="11"/>
  <c r="AK442" i="11"/>
  <c r="AK280" i="11"/>
  <c r="AK450" i="11"/>
  <c r="AK274" i="11"/>
  <c r="AK326" i="11"/>
  <c r="AK360" i="11"/>
  <c r="AK484" i="11"/>
  <c r="AK267" i="11"/>
  <c r="AK369" i="11"/>
  <c r="AK325" i="11"/>
  <c r="AK281" i="11"/>
  <c r="AK258" i="11"/>
  <c r="AK307" i="11"/>
  <c r="AK357" i="11"/>
  <c r="AK302" i="11"/>
  <c r="AK361" i="11"/>
  <c r="AK319" i="11"/>
  <c r="AK255" i="11"/>
  <c r="AK270" i="11"/>
  <c r="AK358" i="11"/>
  <c r="AK348" i="11"/>
  <c r="AK400" i="11"/>
  <c r="AK261" i="11"/>
  <c r="AK346" i="11"/>
  <c r="AK291" i="11"/>
  <c r="AK467" i="11"/>
  <c r="AK334" i="11"/>
  <c r="AK434" i="11"/>
  <c r="AK251" i="11"/>
  <c r="AK293" i="11"/>
  <c r="AK310" i="11"/>
  <c r="AK402" i="11"/>
  <c r="AK288" i="11"/>
  <c r="AK316" i="11"/>
  <c r="AK427" i="11"/>
  <c r="AK451" i="11"/>
  <c r="AK273" i="11"/>
  <c r="AK373" i="11"/>
  <c r="AK356" i="11"/>
  <c r="AK339" i="11"/>
  <c r="AU365" i="11"/>
  <c r="AU388" i="11"/>
  <c r="AU347" i="11"/>
  <c r="AU276" i="11"/>
  <c r="AU261" i="11"/>
  <c r="AU257" i="11"/>
  <c r="AU464" i="11"/>
  <c r="AU331" i="11"/>
  <c r="AU299" i="11"/>
  <c r="AU391" i="11"/>
  <c r="AU294" i="11"/>
  <c r="AU437" i="11"/>
  <c r="AU415" i="11"/>
  <c r="AU443" i="11"/>
  <c r="AU458" i="11"/>
  <c r="AU420" i="11"/>
  <c r="AU456" i="11"/>
  <c r="AU467" i="11"/>
  <c r="AU422" i="11"/>
  <c r="AU274" i="11"/>
  <c r="AU255" i="11"/>
  <c r="AU343" i="11"/>
  <c r="AU444" i="11"/>
  <c r="AU453" i="11"/>
  <c r="AU308" i="11"/>
  <c r="AU337" i="11"/>
  <c r="AU389" i="11"/>
  <c r="AU262" i="11"/>
  <c r="AU280" i="11"/>
  <c r="AU322" i="11"/>
  <c r="AU403" i="11"/>
  <c r="AU478" i="11"/>
  <c r="AU396" i="11"/>
  <c r="AU309" i="11"/>
  <c r="AU424" i="11"/>
  <c r="AU298" i="11"/>
  <c r="AU376" i="11"/>
  <c r="AU355" i="11"/>
  <c r="AU427" i="11"/>
  <c r="AU267" i="11"/>
  <c r="AU432" i="11"/>
  <c r="AU344" i="11"/>
  <c r="AU436" i="11"/>
  <c r="AU326" i="11"/>
  <c r="AU318" i="11"/>
  <c r="AU384" i="11"/>
  <c r="AU292" i="11"/>
  <c r="AU335" i="11"/>
  <c r="AU287" i="11"/>
  <c r="AU297" i="11"/>
  <c r="AU329" i="11"/>
  <c r="AU400" i="11"/>
  <c r="AU411" i="11"/>
  <c r="AU332" i="11"/>
  <c r="AU380" i="11"/>
  <c r="AU303" i="11"/>
  <c r="AU277" i="11"/>
  <c r="AU404" i="11"/>
  <c r="AU423" i="11"/>
  <c r="AU356" i="11"/>
  <c r="AU345" i="11"/>
  <c r="AU307" i="11"/>
  <c r="X373" i="11"/>
  <c r="X400" i="11"/>
  <c r="X308" i="11"/>
  <c r="X314" i="11"/>
  <c r="X310" i="11"/>
  <c r="X386" i="11"/>
  <c r="X419" i="11"/>
  <c r="X412" i="11"/>
  <c r="X455" i="11"/>
  <c r="X282" i="11"/>
  <c r="X408" i="11"/>
  <c r="X444" i="11"/>
  <c r="X450" i="11"/>
  <c r="X410" i="11"/>
  <c r="X401" i="11"/>
  <c r="X302" i="11"/>
  <c r="X311" i="11"/>
  <c r="X321" i="11"/>
  <c r="X447" i="11"/>
  <c r="X332" i="11"/>
  <c r="X329" i="11"/>
  <c r="X453" i="11"/>
  <c r="X385" i="11"/>
  <c r="X287" i="11"/>
  <c r="X343" i="11"/>
  <c r="X432" i="11"/>
  <c r="X483" i="11"/>
  <c r="X362" i="11"/>
  <c r="X344" i="11"/>
  <c r="X258" i="11"/>
  <c r="X404" i="11"/>
  <c r="X371" i="11"/>
  <c r="X357" i="11"/>
  <c r="X270" i="11"/>
  <c r="X390" i="11"/>
  <c r="X299" i="11"/>
  <c r="X470" i="11"/>
  <c r="AU353" i="11"/>
  <c r="AU252" i="11"/>
  <c r="AU390" i="11"/>
  <c r="AU367" i="11"/>
  <c r="AU301" i="11"/>
  <c r="AP303" i="11"/>
  <c r="AP462" i="11"/>
  <c r="AP363" i="11"/>
  <c r="AP424" i="11"/>
  <c r="AP410" i="11"/>
  <c r="AP445" i="11"/>
  <c r="AP439" i="11"/>
  <c r="G115" i="6"/>
  <c r="G111" i="6"/>
  <c r="G160" i="6"/>
  <c r="G194" i="6"/>
  <c r="G159" i="6"/>
  <c r="G54" i="6"/>
  <c r="G175" i="6"/>
  <c r="G104" i="6"/>
  <c r="G106" i="6"/>
  <c r="G118" i="6"/>
  <c r="G200" i="6"/>
  <c r="G28" i="6"/>
  <c r="G58" i="6"/>
  <c r="G178" i="6"/>
  <c r="G42" i="6"/>
  <c r="G147" i="6"/>
  <c r="G116" i="6"/>
  <c r="G187" i="6"/>
  <c r="G32" i="6"/>
  <c r="E10" i="14" s="1"/>
  <c r="F10" i="14" s="1"/>
  <c r="G74" i="6"/>
  <c r="G27" i="6"/>
  <c r="G46" i="6"/>
  <c r="G39" i="6"/>
  <c r="G193" i="6"/>
  <c r="G90" i="6"/>
  <c r="G156" i="6"/>
  <c r="G167" i="6"/>
  <c r="G81" i="6"/>
  <c r="G172" i="6"/>
  <c r="G60" i="6"/>
  <c r="G155" i="6"/>
  <c r="G210" i="6"/>
  <c r="G209" i="6"/>
  <c r="G84" i="6"/>
  <c r="G185" i="6"/>
  <c r="G169" i="6"/>
  <c r="G107" i="6"/>
  <c r="G99" i="6"/>
  <c r="G64" i="6"/>
  <c r="G86" i="6"/>
  <c r="G110" i="6"/>
  <c r="G53" i="6"/>
  <c r="G130" i="6"/>
  <c r="G195" i="6"/>
  <c r="G63" i="6"/>
  <c r="G103" i="6"/>
  <c r="G143" i="6"/>
  <c r="G166" i="6"/>
  <c r="G30" i="6"/>
  <c r="E9" i="7" s="1"/>
  <c r="F9" i="7" s="1"/>
  <c r="G83" i="6"/>
  <c r="G59" i="6"/>
  <c r="G157" i="6"/>
  <c r="G137" i="6"/>
  <c r="G108" i="6"/>
  <c r="G109" i="6"/>
  <c r="G112" i="6"/>
  <c r="G36" i="6"/>
  <c r="G65" i="6"/>
  <c r="G220" i="6"/>
  <c r="G190" i="6"/>
  <c r="G77" i="6"/>
  <c r="G23" i="6"/>
  <c r="G181" i="6"/>
  <c r="G212" i="6"/>
  <c r="G89" i="6"/>
  <c r="G205" i="6"/>
  <c r="G216" i="6"/>
  <c r="G96" i="6"/>
  <c r="G124" i="6"/>
  <c r="G192" i="6"/>
  <c r="G199" i="6"/>
  <c r="G204" i="6"/>
  <c r="G52" i="6"/>
  <c r="G25" i="6"/>
  <c r="G142" i="6"/>
  <c r="G161" i="6"/>
  <c r="G47" i="6"/>
  <c r="G168" i="6"/>
  <c r="T7" i="6"/>
  <c r="U7" i="6" s="1"/>
  <c r="G165" i="6"/>
  <c r="G101" i="6"/>
  <c r="G126" i="6"/>
  <c r="G50" i="6"/>
  <c r="G144" i="6"/>
  <c r="G164" i="6"/>
  <c r="G133" i="6"/>
  <c r="G146" i="6"/>
  <c r="G140" i="6"/>
  <c r="G213" i="6"/>
  <c r="G148" i="6"/>
  <c r="G71" i="6"/>
  <c r="G180" i="6"/>
  <c r="G203" i="6"/>
  <c r="G218" i="6"/>
  <c r="G201" i="6"/>
  <c r="G102" i="6"/>
  <c r="G127" i="6"/>
  <c r="G191" i="6"/>
  <c r="G40" i="6"/>
  <c r="G122" i="6"/>
  <c r="G55" i="6"/>
  <c r="G173" i="6"/>
  <c r="X418" i="11"/>
  <c r="X265" i="11"/>
  <c r="X439" i="11"/>
  <c r="X361" i="11"/>
  <c r="X424" i="11"/>
  <c r="X405" i="11"/>
  <c r="X384" i="11"/>
  <c r="X427" i="11"/>
  <c r="X476" i="11"/>
  <c r="X411" i="11"/>
  <c r="X273" i="11"/>
  <c r="X428" i="11"/>
  <c r="X374" i="11"/>
  <c r="X291" i="11"/>
  <c r="X395" i="11"/>
  <c r="X301" i="11"/>
  <c r="X454" i="11"/>
  <c r="AG379" i="11"/>
  <c r="AG256" i="11"/>
  <c r="AG368" i="11"/>
  <c r="AG417" i="11"/>
  <c r="AG314" i="11"/>
  <c r="AG359" i="11"/>
  <c r="AG341" i="11"/>
  <c r="AG400" i="11"/>
  <c r="AG289" i="11"/>
  <c r="AG461" i="11"/>
  <c r="AG485" i="11"/>
  <c r="AG311" i="11"/>
  <c r="AG434" i="11"/>
  <c r="AG356" i="11"/>
  <c r="AG450" i="11"/>
  <c r="AG373" i="11"/>
  <c r="AG278" i="11"/>
  <c r="AG277" i="11"/>
  <c r="AG360" i="11"/>
  <c r="AG283" i="11"/>
  <c r="AG420" i="11"/>
  <c r="AO245" i="11"/>
  <c r="AG399" i="11"/>
  <c r="AG388" i="11"/>
  <c r="AG482" i="11"/>
  <c r="AG481" i="11"/>
  <c r="AG282" i="11"/>
  <c r="AG429" i="11"/>
  <c r="AG404" i="11"/>
  <c r="AG424" i="11"/>
  <c r="AG392" i="11"/>
  <c r="AG258" i="11"/>
  <c r="AG423" i="11"/>
  <c r="AG334" i="11"/>
  <c r="AG480" i="11"/>
  <c r="AG336" i="11"/>
  <c r="AG308" i="11"/>
  <c r="AG335" i="11"/>
  <c r="AG372" i="11"/>
  <c r="AG295" i="11"/>
  <c r="AG332" i="11"/>
  <c r="AG272" i="11"/>
  <c r="AG287" i="11"/>
  <c r="AG411" i="11"/>
  <c r="AG445" i="11"/>
  <c r="AG317" i="11"/>
  <c r="AG268" i="11"/>
  <c r="AG338" i="11"/>
  <c r="AG269" i="11"/>
  <c r="AG362" i="11"/>
  <c r="AG488" i="11"/>
  <c r="AG306" i="11"/>
  <c r="AG409" i="11"/>
  <c r="AG316" i="11"/>
  <c r="AG329" i="11"/>
  <c r="AG293" i="11"/>
  <c r="AG383" i="11"/>
  <c r="AG271" i="11"/>
  <c r="AG402" i="11"/>
  <c r="AG322" i="11"/>
  <c r="AG349" i="11"/>
  <c r="AG250" i="11"/>
  <c r="AG391" i="11"/>
  <c r="AG260" i="11"/>
  <c r="AG432" i="11"/>
  <c r="AG416" i="11"/>
  <c r="AG431" i="11"/>
  <c r="AG376" i="11"/>
  <c r="AG405" i="11"/>
  <c r="AG462" i="11"/>
  <c r="AG288" i="11"/>
  <c r="AG380" i="11"/>
  <c r="AG254" i="11"/>
  <c r="AG333" i="11"/>
  <c r="AG381" i="11"/>
  <c r="AG426" i="11"/>
  <c r="AG340" i="11"/>
  <c r="AG354" i="11"/>
  <c r="AG348" i="11"/>
  <c r="AG307" i="11"/>
  <c r="AG415" i="11"/>
  <c r="AG259" i="11"/>
  <c r="AG382" i="11"/>
  <c r="AG398" i="11"/>
  <c r="AG465" i="11"/>
  <c r="AG473" i="11"/>
  <c r="AG474" i="11"/>
  <c r="AG327" i="11"/>
  <c r="AG446" i="11"/>
  <c r="AG407" i="11"/>
  <c r="AG384" i="11"/>
  <c r="AG476" i="11"/>
  <c r="AG378" i="11"/>
  <c r="AG425" i="11"/>
  <c r="AG477" i="11"/>
  <c r="AG351" i="11"/>
  <c r="AG436" i="11"/>
  <c r="AG251" i="11"/>
  <c r="AG297" i="11"/>
  <c r="AG261" i="11"/>
  <c r="AG352" i="11"/>
  <c r="AG489" i="11"/>
  <c r="AG266" i="11"/>
  <c r="AG421" i="11"/>
  <c r="AG328" i="11"/>
  <c r="AG453" i="11"/>
  <c r="AG442" i="11"/>
  <c r="AG475" i="11"/>
  <c r="AG408" i="11"/>
  <c r="AG300" i="11"/>
  <c r="AG280" i="11"/>
  <c r="AG463" i="11"/>
  <c r="J260" i="11"/>
  <c r="J338" i="11"/>
  <c r="J357" i="11"/>
  <c r="J358" i="11"/>
  <c r="J449" i="11"/>
  <c r="J271" i="11"/>
  <c r="J268" i="11"/>
  <c r="J413" i="11"/>
  <c r="J436" i="11"/>
  <c r="J481" i="11"/>
  <c r="J476" i="11"/>
  <c r="J279" i="11"/>
  <c r="J369" i="11"/>
  <c r="J348" i="11"/>
  <c r="J437" i="11"/>
  <c r="J336" i="11"/>
  <c r="J311" i="11"/>
  <c r="J398" i="11"/>
  <c r="J417" i="11"/>
  <c r="J455" i="11"/>
  <c r="J320" i="11"/>
  <c r="J404" i="11"/>
  <c r="J397" i="11"/>
  <c r="J451" i="11"/>
  <c r="J318" i="11"/>
  <c r="J339" i="11"/>
  <c r="J431" i="11"/>
  <c r="J266" i="11"/>
  <c r="J379" i="11"/>
  <c r="J373" i="11"/>
  <c r="J329" i="11"/>
  <c r="J352" i="11"/>
  <c r="J334" i="11"/>
  <c r="J349" i="11"/>
  <c r="J367" i="11"/>
  <c r="J302" i="11"/>
  <c r="J448" i="11"/>
  <c r="J465" i="11"/>
  <c r="J263" i="11"/>
  <c r="J450" i="11"/>
  <c r="J350" i="11"/>
  <c r="J408" i="11"/>
  <c r="J297" i="11"/>
  <c r="J395" i="11"/>
  <c r="J427" i="11"/>
  <c r="J405" i="11"/>
  <c r="J416" i="11"/>
  <c r="J368" i="11"/>
  <c r="J264" i="11"/>
  <c r="J446" i="11"/>
  <c r="J459" i="11"/>
  <c r="J423" i="11"/>
  <c r="J469" i="11"/>
  <c r="J323" i="11"/>
  <c r="J287" i="11"/>
  <c r="J345" i="11"/>
  <c r="J259" i="11"/>
  <c r="J277" i="11"/>
  <c r="J402" i="11"/>
  <c r="J426" i="11"/>
  <c r="J301" i="11"/>
  <c r="J351" i="11"/>
  <c r="J454" i="11"/>
  <c r="J272" i="11"/>
  <c r="J313" i="11"/>
  <c r="J325" i="11"/>
  <c r="J335" i="11"/>
  <c r="J488" i="11"/>
  <c r="J361" i="11"/>
  <c r="J480" i="11"/>
  <c r="J337" i="11"/>
  <c r="J403" i="11"/>
  <c r="J298" i="11"/>
  <c r="J376" i="11"/>
  <c r="J407" i="11"/>
  <c r="J280" i="11"/>
  <c r="J475" i="11"/>
  <c r="J406" i="11"/>
  <c r="J314" i="11"/>
  <c r="J274" i="11"/>
  <c r="J443" i="11"/>
  <c r="J461" i="11"/>
  <c r="J381" i="11"/>
  <c r="J295" i="11"/>
  <c r="J390" i="11"/>
  <c r="J387" i="11"/>
  <c r="J400" i="11"/>
  <c r="J467" i="11"/>
  <c r="J410" i="11"/>
  <c r="J344" i="11"/>
  <c r="J306" i="11"/>
  <c r="J440" i="11"/>
  <c r="J362" i="11"/>
  <c r="J418" i="11"/>
  <c r="J322" i="11"/>
  <c r="J317" i="11"/>
  <c r="J281" i="11"/>
  <c r="J371" i="11"/>
  <c r="J312" i="11"/>
  <c r="J275" i="11"/>
  <c r="J479" i="11"/>
  <c r="J374" i="11"/>
  <c r="J278" i="11"/>
  <c r="J399" i="11"/>
  <c r="J478" i="11"/>
  <c r="J477" i="11"/>
  <c r="J289" i="11"/>
  <c r="J444" i="11"/>
  <c r="J333" i="11"/>
  <c r="J370" i="11"/>
  <c r="J378" i="11"/>
  <c r="J385" i="11"/>
  <c r="J299" i="11"/>
  <c r="J254" i="11"/>
  <c r="J307" i="11"/>
  <c r="J253" i="11"/>
  <c r="AX370" i="11"/>
  <c r="AX311" i="11"/>
  <c r="AX444" i="11"/>
  <c r="AX428" i="11"/>
  <c r="AX339" i="11"/>
  <c r="AX302" i="11"/>
  <c r="AX286" i="11"/>
  <c r="AX310" i="11"/>
  <c r="AX373" i="11"/>
  <c r="AX420" i="11"/>
  <c r="AX377" i="11"/>
  <c r="AX323" i="11"/>
  <c r="AX267" i="11"/>
  <c r="AX442" i="11"/>
  <c r="AX330" i="11"/>
  <c r="AX459" i="11"/>
  <c r="AX271" i="11"/>
  <c r="AX430" i="11"/>
  <c r="AX410" i="11"/>
  <c r="AX354" i="11"/>
  <c r="AX369" i="11"/>
  <c r="AX290" i="11"/>
  <c r="AX418" i="11"/>
  <c r="AX336" i="11"/>
  <c r="AX344" i="11"/>
  <c r="AX427" i="11"/>
  <c r="AX487" i="11"/>
  <c r="AX328" i="11"/>
  <c r="AX401" i="11"/>
  <c r="AX345" i="11"/>
  <c r="AX251" i="11"/>
  <c r="AX256" i="11"/>
  <c r="AX436" i="11"/>
  <c r="AX343" i="11"/>
  <c r="AX274" i="11"/>
  <c r="AX288" i="11"/>
  <c r="AX307" i="11"/>
  <c r="AX367" i="11"/>
  <c r="AX488" i="11"/>
  <c r="AX303" i="11"/>
  <c r="AX440" i="11"/>
  <c r="AX451" i="11"/>
  <c r="AX357" i="11"/>
  <c r="AX309" i="11"/>
  <c r="AX426" i="11"/>
  <c r="AX294" i="11"/>
  <c r="AX356" i="11"/>
  <c r="AX322" i="11"/>
  <c r="AX434" i="11"/>
  <c r="AX368" i="11"/>
  <c r="AX372" i="11"/>
  <c r="AX331" i="11"/>
  <c r="AX393" i="11"/>
  <c r="AX300" i="11"/>
  <c r="AX389" i="11"/>
  <c r="AX439" i="11"/>
  <c r="AX461" i="11"/>
  <c r="AX404" i="11"/>
  <c r="AX275" i="11"/>
  <c r="AX268" i="11"/>
  <c r="AX315" i="11"/>
  <c r="AX419" i="11"/>
  <c r="AX270" i="11"/>
  <c r="AX365" i="11"/>
  <c r="AX332" i="11"/>
  <c r="AX292" i="11"/>
  <c r="AX409" i="11"/>
  <c r="AX450" i="11"/>
  <c r="AX398" i="11"/>
  <c r="AX432" i="11"/>
  <c r="AX414" i="11"/>
  <c r="AX468" i="11"/>
  <c r="AX460" i="11"/>
  <c r="AX279" i="11"/>
  <c r="AX361" i="11"/>
  <c r="AX381" i="11"/>
  <c r="AX366" i="11"/>
  <c r="AX385" i="11"/>
  <c r="AX382" i="11"/>
  <c r="AX443" i="11"/>
  <c r="AX405" i="11"/>
  <c r="AX489" i="11"/>
  <c r="AX384" i="11"/>
  <c r="AX394" i="11"/>
  <c r="AX262" i="11"/>
  <c r="AX312" i="11"/>
  <c r="AX463" i="11"/>
  <c r="AX462" i="11"/>
  <c r="AX390" i="11"/>
  <c r="AX296" i="11"/>
  <c r="AX278" i="11"/>
  <c r="AX316" i="11"/>
  <c r="AX458" i="11"/>
  <c r="AX437" i="11"/>
  <c r="AX321" i="11"/>
  <c r="AX342" i="11"/>
  <c r="AX347" i="11"/>
  <c r="AX485" i="11"/>
  <c r="AX351" i="11"/>
  <c r="AX425" i="11"/>
  <c r="AX380" i="11"/>
  <c r="AX441" i="11"/>
  <c r="AX371" i="11"/>
  <c r="AX415" i="11"/>
  <c r="AX411" i="11"/>
  <c r="AX448" i="11"/>
  <c r="AX446" i="11"/>
  <c r="AX422" i="11"/>
  <c r="AX397" i="11"/>
  <c r="AX424" i="11"/>
  <c r="AX282" i="11"/>
  <c r="AX472" i="11"/>
  <c r="AX464" i="11"/>
  <c r="AX391" i="11"/>
  <c r="AX325" i="11"/>
  <c r="AX255" i="11"/>
  <c r="AX383" i="11"/>
  <c r="AX473" i="11"/>
  <c r="AX277" i="11"/>
  <c r="AX399" i="11"/>
  <c r="AX386" i="11"/>
  <c r="AX284" i="11"/>
  <c r="AX285" i="11"/>
  <c r="AX257" i="11"/>
  <c r="AX466" i="11"/>
  <c r="AX299" i="11"/>
  <c r="AX337" i="11"/>
  <c r="AX483" i="11"/>
  <c r="AX471" i="11"/>
  <c r="AX301" i="11"/>
  <c r="AX335" i="11"/>
  <c r="AX252" i="11"/>
  <c r="AX305" i="11"/>
  <c r="AX484" i="11"/>
  <c r="AX340" i="11"/>
  <c r="AX470" i="11"/>
  <c r="AX479" i="11"/>
  <c r="AX452" i="11"/>
  <c r="AX327" i="11"/>
  <c r="AX298" i="11"/>
  <c r="AX364" i="11"/>
  <c r="AX474" i="11"/>
  <c r="AX429" i="11"/>
  <c r="AX407" i="11"/>
  <c r="AX318" i="11"/>
  <c r="AX476" i="11"/>
  <c r="AX481" i="11"/>
  <c r="AX306" i="11"/>
  <c r="AX346" i="11"/>
  <c r="AX447" i="11"/>
  <c r="AX467" i="11"/>
  <c r="AX363" i="11"/>
  <c r="AX353" i="11"/>
  <c r="AX402" i="11"/>
  <c r="AX456" i="11"/>
  <c r="AX258" i="11"/>
  <c r="AX378" i="11"/>
  <c r="AX465" i="11"/>
  <c r="AX259" i="11"/>
  <c r="AX283" i="11"/>
  <c r="AX293" i="11"/>
  <c r="AX334" i="11"/>
  <c r="AX338" i="11"/>
  <c r="AX486" i="11"/>
  <c r="AX319" i="11"/>
  <c r="AX349" i="11"/>
  <c r="AX438" i="11"/>
  <c r="AX265" i="11"/>
  <c r="AX254" i="11"/>
  <c r="AX304" i="11"/>
  <c r="AX455" i="11"/>
  <c r="AX478" i="11"/>
  <c r="AX273" i="11"/>
  <c r="AX269" i="11"/>
  <c r="F473" i="11"/>
  <c r="F350" i="11"/>
  <c r="F418" i="11"/>
  <c r="F400" i="11"/>
  <c r="F253" i="11"/>
  <c r="F464" i="11"/>
  <c r="F470" i="11"/>
  <c r="F260" i="11"/>
  <c r="F337" i="11"/>
  <c r="F309" i="11"/>
  <c r="F306" i="11"/>
  <c r="F427" i="11"/>
  <c r="F364" i="11"/>
  <c r="F424" i="11"/>
  <c r="F376" i="11"/>
  <c r="F377" i="11"/>
  <c r="F399" i="11"/>
  <c r="F308" i="11"/>
  <c r="F486" i="11"/>
  <c r="F351" i="11"/>
  <c r="F290" i="11"/>
  <c r="F258" i="11"/>
  <c r="F331" i="11"/>
  <c r="F316" i="11"/>
  <c r="F355" i="11"/>
  <c r="F295" i="11"/>
  <c r="F430" i="11"/>
  <c r="F282" i="11"/>
  <c r="F362" i="11"/>
  <c r="F454" i="11"/>
  <c r="F434" i="11"/>
  <c r="F461" i="11"/>
  <c r="F417" i="11"/>
  <c r="F395" i="11"/>
  <c r="F412" i="11"/>
  <c r="F354" i="11"/>
  <c r="F339" i="11"/>
  <c r="F346" i="11"/>
  <c r="F441" i="11"/>
  <c r="F266" i="11"/>
  <c r="F250" i="11"/>
  <c r="F481" i="11"/>
  <c r="F405" i="11"/>
  <c r="F328" i="11"/>
  <c r="F333" i="11"/>
  <c r="F283" i="11"/>
  <c r="F366" i="11"/>
  <c r="F324" i="11"/>
  <c r="F320" i="11"/>
  <c r="F440" i="11"/>
  <c r="F459" i="11"/>
  <c r="F276" i="11"/>
  <c r="F300" i="11"/>
  <c r="F485" i="11"/>
  <c r="F257" i="11"/>
  <c r="F319" i="11"/>
  <c r="F406" i="11"/>
  <c r="F385" i="11"/>
  <c r="F458" i="11"/>
  <c r="F414" i="11"/>
  <c r="F284" i="11"/>
  <c r="F415" i="11"/>
  <c r="F448" i="11"/>
  <c r="F421" i="11"/>
  <c r="F386" i="11"/>
  <c r="F465" i="11"/>
  <c r="F368" i="11"/>
  <c r="F292" i="11"/>
  <c r="F425" i="11"/>
  <c r="F286" i="11"/>
  <c r="F404" i="11"/>
  <c r="F265" i="11"/>
  <c r="F479" i="11"/>
  <c r="F269" i="11"/>
  <c r="F383" i="11"/>
  <c r="F403" i="11"/>
  <c r="F437" i="11"/>
  <c r="F398" i="11"/>
  <c r="F347" i="11"/>
  <c r="F264" i="11"/>
  <c r="F413" i="11"/>
  <c r="F254" i="11"/>
  <c r="F411" i="11"/>
  <c r="F389" i="11"/>
  <c r="F301" i="11"/>
  <c r="F419" i="11"/>
  <c r="F263" i="11"/>
  <c r="F336" i="11"/>
  <c r="F396" i="11"/>
  <c r="F298" i="11"/>
  <c r="F313" i="11"/>
  <c r="F353" i="11"/>
  <c r="F334" i="11"/>
  <c r="F303" i="11"/>
  <c r="F318" i="11"/>
  <c r="F341" i="11"/>
  <c r="F261" i="11"/>
  <c r="F387" i="11"/>
  <c r="F323" i="11"/>
  <c r="F480" i="11"/>
  <c r="F456" i="11"/>
  <c r="F340" i="11"/>
  <c r="F489" i="11"/>
  <c r="F348" i="11"/>
  <c r="F487" i="11"/>
  <c r="F450" i="11"/>
  <c r="F402" i="11"/>
  <c r="F370" i="11"/>
  <c r="F442" i="11"/>
  <c r="F463" i="11"/>
  <c r="F469" i="11"/>
  <c r="F453" i="11"/>
  <c r="F401" i="11"/>
  <c r="F325" i="11"/>
  <c r="F449" i="11"/>
  <c r="F488" i="11"/>
  <c r="F410" i="11"/>
  <c r="F390" i="11"/>
  <c r="F482" i="11"/>
  <c r="F287" i="11"/>
  <c r="F251" i="11"/>
  <c r="F274" i="11"/>
  <c r="F472" i="11"/>
  <c r="F345" i="11"/>
  <c r="F342" i="11"/>
  <c r="F447" i="11"/>
  <c r="F322" i="11"/>
  <c r="F381" i="11"/>
  <c r="F466" i="11"/>
  <c r="F379" i="11"/>
  <c r="F457" i="11"/>
  <c r="F428" i="11"/>
  <c r="F335" i="11"/>
  <c r="F388" i="11"/>
  <c r="F256" i="11"/>
  <c r="F474" i="11"/>
  <c r="F452" i="11"/>
  <c r="F294" i="11"/>
  <c r="F271" i="11"/>
  <c r="F314" i="11"/>
  <c r="F285" i="11"/>
  <c r="F483" i="11"/>
  <c r="F439" i="11"/>
  <c r="F433" i="11"/>
  <c r="F455" i="11"/>
  <c r="F349" i="11"/>
  <c r="F394" i="11"/>
  <c r="F371" i="11"/>
  <c r="F279" i="11"/>
  <c r="F321" i="11"/>
  <c r="F446" i="11"/>
  <c r="F332" i="11"/>
  <c r="F372" i="11"/>
  <c r="F352" i="11"/>
  <c r="F426" i="11"/>
  <c r="F302" i="11"/>
  <c r="F267" i="11"/>
  <c r="F326" i="11"/>
  <c r="F438" i="11"/>
  <c r="F451" i="11"/>
  <c r="F293" i="11"/>
  <c r="F280" i="11"/>
  <c r="F484" i="11"/>
  <c r="F317" i="11"/>
  <c r="F373" i="11"/>
  <c r="F296" i="11"/>
  <c r="F432" i="11"/>
  <c r="F363" i="11"/>
  <c r="F312" i="11"/>
  <c r="F277" i="11"/>
  <c r="F329" i="11"/>
  <c r="F255" i="11"/>
  <c r="F275" i="11"/>
  <c r="F467" i="11"/>
  <c r="F423" i="11"/>
  <c r="F310" i="11"/>
  <c r="F375" i="11"/>
  <c r="F420" i="11"/>
  <c r="F297" i="11"/>
  <c r="F270" i="11"/>
  <c r="F392" i="11"/>
  <c r="F444" i="11"/>
  <c r="F315" i="11"/>
  <c r="F357" i="11"/>
  <c r="F391" i="11"/>
  <c r="F478" i="11"/>
  <c r="F475" i="11"/>
  <c r="F380" i="11"/>
  <c r="F307" i="11"/>
  <c r="F477" i="11"/>
  <c r="F288" i="11"/>
  <c r="F299" i="11"/>
  <c r="N320" i="11"/>
  <c r="N441" i="11"/>
  <c r="N375" i="11"/>
  <c r="N365" i="11"/>
  <c r="N369" i="11"/>
  <c r="N488" i="11"/>
  <c r="N295" i="11"/>
  <c r="N393" i="11"/>
  <c r="N376" i="11"/>
  <c r="N478" i="11"/>
  <c r="N421" i="11"/>
  <c r="N255" i="11"/>
  <c r="N378" i="11"/>
  <c r="N328" i="11"/>
  <c r="N319" i="11"/>
  <c r="N426" i="11"/>
  <c r="N469" i="11"/>
  <c r="N456" i="11"/>
  <c r="N461" i="11"/>
  <c r="N414" i="11"/>
  <c r="N275" i="11"/>
  <c r="N419" i="11"/>
  <c r="N428" i="11"/>
  <c r="N472" i="11"/>
  <c r="N489" i="11"/>
  <c r="N427" i="11"/>
  <c r="N336" i="11"/>
  <c r="N463" i="11"/>
  <c r="N455" i="11"/>
  <c r="N270" i="11"/>
  <c r="N282" i="11"/>
  <c r="N388" i="11"/>
  <c r="N317" i="11"/>
  <c r="N292" i="11"/>
  <c r="N309" i="11"/>
  <c r="N402" i="11"/>
  <c r="N314" i="11"/>
  <c r="N310" i="11"/>
  <c r="N352" i="11"/>
  <c r="N408" i="11"/>
  <c r="N339" i="11"/>
  <c r="N342" i="11"/>
  <c r="N447" i="11"/>
  <c r="N406" i="11"/>
  <c r="N274" i="11"/>
  <c r="N389" i="11"/>
  <c r="N330" i="11"/>
  <c r="N450" i="11"/>
  <c r="N486" i="11"/>
  <c r="N391" i="11"/>
  <c r="N284" i="11"/>
  <c r="N458" i="11"/>
  <c r="N380" i="11"/>
  <c r="N410" i="11"/>
  <c r="N333" i="11"/>
  <c r="N259" i="11"/>
  <c r="N261" i="11"/>
  <c r="N344" i="11"/>
  <c r="N258" i="11"/>
  <c r="N301" i="11"/>
  <c r="N377" i="11"/>
  <c r="N403" i="11"/>
  <c r="N355" i="11"/>
  <c r="N272" i="11"/>
  <c r="N288" i="11"/>
  <c r="N277" i="11"/>
  <c r="N334" i="11"/>
  <c r="N307" i="11"/>
  <c r="N287" i="11"/>
  <c r="N297" i="11"/>
  <c r="N304" i="11"/>
  <c r="N413" i="11"/>
  <c r="N293" i="11"/>
  <c r="N353" i="11"/>
  <c r="N484" i="11"/>
  <c r="N326" i="11"/>
  <c r="N298" i="11"/>
  <c r="N335" i="11"/>
  <c r="N397" i="11"/>
  <c r="N437" i="11"/>
  <c r="N429" i="11"/>
  <c r="N296" i="11"/>
  <c r="N474" i="11"/>
  <c r="N315" i="11"/>
  <c r="N262" i="11"/>
  <c r="N357" i="11"/>
  <c r="N475" i="11"/>
  <c r="N364" i="11"/>
  <c r="N291" i="11"/>
  <c r="N299" i="11"/>
  <c r="N265" i="11"/>
  <c r="N384" i="11"/>
  <c r="N273" i="11"/>
  <c r="N417" i="11"/>
  <c r="N465" i="11"/>
  <c r="N451" i="11"/>
  <c r="N250" i="11"/>
  <c r="N300" i="11"/>
  <c r="N468" i="11"/>
  <c r="N302" i="11"/>
  <c r="N271" i="11"/>
  <c r="N281" i="11"/>
  <c r="N390" i="11"/>
  <c r="N321" i="11"/>
  <c r="N487" i="11"/>
  <c r="N383" i="11"/>
  <c r="N360" i="11"/>
  <c r="N392" i="11"/>
  <c r="N430" i="11"/>
  <c r="N322" i="11"/>
  <c r="N368" i="11"/>
  <c r="N345" i="11"/>
  <c r="N367" i="11"/>
  <c r="N264" i="11"/>
  <c r="N327" i="11"/>
  <c r="N400" i="11"/>
  <c r="N283" i="11"/>
  <c r="N329" i="11"/>
  <c r="N349" i="11"/>
  <c r="N370" i="11"/>
  <c r="U415" i="11"/>
  <c r="U350" i="11"/>
  <c r="U391" i="11"/>
  <c r="U396" i="11"/>
  <c r="U465" i="11"/>
  <c r="U341" i="11"/>
  <c r="U455" i="11"/>
  <c r="U359" i="11"/>
  <c r="U313" i="11"/>
  <c r="U358" i="11"/>
  <c r="U252" i="11"/>
  <c r="U416" i="11"/>
  <c r="U308" i="11"/>
  <c r="U264" i="11"/>
  <c r="U318" i="11"/>
  <c r="U250" i="11"/>
  <c r="U376" i="11"/>
  <c r="U483" i="11"/>
  <c r="U284" i="11"/>
  <c r="U254" i="11"/>
  <c r="U291" i="11"/>
  <c r="U276" i="11"/>
  <c r="U344" i="11"/>
  <c r="U346" i="11"/>
  <c r="U423" i="11"/>
  <c r="U333" i="11"/>
  <c r="U412" i="11"/>
  <c r="U251" i="11"/>
  <c r="U353" i="11"/>
  <c r="U300" i="11"/>
  <c r="U440" i="11"/>
  <c r="U420" i="11"/>
  <c r="U335" i="11"/>
  <c r="U448" i="11"/>
  <c r="U311" i="11"/>
  <c r="U331" i="11"/>
  <c r="U352" i="11"/>
  <c r="U316" i="11"/>
  <c r="U436" i="11"/>
  <c r="U462" i="11"/>
  <c r="U382" i="11"/>
  <c r="U297" i="11"/>
  <c r="U458" i="11"/>
  <c r="U451" i="11"/>
  <c r="U257" i="11"/>
  <c r="U261" i="11"/>
  <c r="U305" i="11"/>
  <c r="U288" i="11"/>
  <c r="U365" i="11"/>
  <c r="U296" i="11"/>
  <c r="U295" i="11"/>
  <c r="U432" i="11"/>
  <c r="U347" i="11"/>
  <c r="U473" i="11"/>
  <c r="U293" i="11"/>
  <c r="U337" i="11"/>
  <c r="U411" i="11"/>
  <c r="U454" i="11"/>
  <c r="U345" i="11"/>
  <c r="U488" i="11"/>
  <c r="U408" i="11"/>
  <c r="U332" i="11"/>
  <c r="U437" i="11"/>
  <c r="U477" i="11"/>
  <c r="U489" i="11"/>
  <c r="U325" i="11"/>
  <c r="U484" i="11"/>
  <c r="U327" i="11"/>
  <c r="U323" i="11"/>
  <c r="U330" i="11"/>
  <c r="U480" i="11"/>
  <c r="U471" i="11"/>
  <c r="U292" i="11"/>
  <c r="U263" i="11"/>
  <c r="U362" i="11"/>
  <c r="U363" i="11"/>
  <c r="U475" i="11"/>
  <c r="U320" i="11"/>
  <c r="U387" i="11"/>
  <c r="U281" i="11"/>
  <c r="U431" i="11"/>
  <c r="U427" i="11"/>
  <c r="U381" i="11"/>
  <c r="U371" i="11"/>
  <c r="U399" i="11"/>
  <c r="U428" i="11"/>
  <c r="U392" i="11"/>
  <c r="U268" i="11"/>
  <c r="U275" i="11"/>
  <c r="U463" i="11"/>
  <c r="U401" i="11"/>
  <c r="U419" i="11"/>
  <c r="U273" i="11"/>
  <c r="U355" i="11"/>
  <c r="U434" i="11"/>
  <c r="U466" i="11"/>
  <c r="U398" i="11"/>
  <c r="U378" i="11"/>
  <c r="U439" i="11"/>
  <c r="U370" i="11"/>
  <c r="U270" i="11"/>
  <c r="U366" i="11"/>
  <c r="U394" i="11"/>
  <c r="U267" i="11"/>
  <c r="U315" i="11"/>
  <c r="U438" i="11"/>
  <c r="U377" i="11"/>
  <c r="U383" i="11"/>
  <c r="U374" i="11"/>
  <c r="U453" i="11"/>
  <c r="U407" i="11"/>
  <c r="U310" i="11"/>
  <c r="U283" i="11"/>
  <c r="U478" i="11"/>
  <c r="U348" i="11"/>
  <c r="U446" i="11"/>
  <c r="U357" i="11"/>
  <c r="U403" i="11"/>
  <c r="U443" i="11"/>
  <c r="U486" i="11"/>
  <c r="U307" i="11"/>
  <c r="U442" i="11"/>
  <c r="U460" i="11"/>
  <c r="U472" i="11"/>
  <c r="U485" i="11"/>
  <c r="U259" i="11"/>
  <c r="U368" i="11"/>
  <c r="U395" i="11"/>
  <c r="U457" i="11"/>
  <c r="U351" i="11"/>
  <c r="U343" i="11"/>
  <c r="U319" i="11"/>
  <c r="U262" i="11"/>
  <c r="U253" i="11"/>
  <c r="U402" i="11"/>
  <c r="U255" i="11"/>
  <c r="U479" i="11"/>
  <c r="U342" i="11"/>
  <c r="U364" i="11"/>
  <c r="U444" i="11"/>
  <c r="U389" i="11"/>
  <c r="U481" i="11"/>
  <c r="U302" i="11"/>
  <c r="U461" i="11"/>
  <c r="U406" i="11"/>
  <c r="U277" i="11"/>
  <c r="U397" i="11"/>
  <c r="U266" i="11"/>
  <c r="U289" i="11"/>
  <c r="U278" i="11"/>
  <c r="U380" i="11"/>
  <c r="U260" i="11"/>
  <c r="U334" i="11"/>
  <c r="U274" i="11"/>
  <c r="U272" i="11"/>
  <c r="U279" i="11"/>
  <c r="U324" i="11"/>
  <c r="U418" i="11"/>
  <c r="U286" i="11"/>
  <c r="U469" i="11"/>
  <c r="U476" i="11"/>
  <c r="U354" i="11"/>
  <c r="U369" i="11"/>
  <c r="U339" i="11"/>
  <c r="U280" i="11"/>
  <c r="U265" i="11"/>
  <c r="U467" i="11"/>
  <c r="U414" i="11"/>
  <c r="U282" i="11"/>
  <c r="U304" i="11"/>
  <c r="U321" i="11"/>
  <c r="U360" i="11"/>
  <c r="U424" i="11"/>
  <c r="U456" i="11"/>
  <c r="U385" i="11"/>
  <c r="U367" i="11"/>
  <c r="U336" i="11"/>
  <c r="U301" i="11"/>
  <c r="U317" i="11"/>
  <c r="U372" i="11"/>
  <c r="U329" i="11"/>
  <c r="U338" i="11"/>
  <c r="U258" i="11"/>
  <c r="U309" i="11"/>
  <c r="U417" i="11"/>
  <c r="U256" i="11"/>
  <c r="U393" i="11"/>
  <c r="U386" i="11"/>
  <c r="U474" i="11"/>
  <c r="U328" i="11"/>
  <c r="U375" i="11"/>
  <c r="U326" i="11"/>
  <c r="U298" i="11"/>
  <c r="U373" i="11"/>
  <c r="U306" i="11"/>
  <c r="U400" i="11"/>
  <c r="U388" i="11"/>
  <c r="U409" i="11"/>
  <c r="U312" i="11"/>
  <c r="U447" i="11"/>
  <c r="U429" i="11"/>
  <c r="U459" i="11"/>
  <c r="U426" i="11"/>
  <c r="U445" i="11"/>
  <c r="U425" i="11"/>
  <c r="U379" i="11"/>
  <c r="U482" i="11"/>
  <c r="U285" i="11"/>
  <c r="U487" i="11"/>
  <c r="U468" i="11"/>
  <c r="S327" i="11"/>
  <c r="S467" i="11"/>
  <c r="S413" i="11"/>
  <c r="S380" i="11"/>
  <c r="S260" i="11"/>
  <c r="S275" i="11"/>
  <c r="S306" i="11"/>
  <c r="S297" i="11"/>
  <c r="S385" i="11"/>
  <c r="S293" i="11"/>
  <c r="S315" i="11"/>
  <c r="S414" i="11"/>
  <c r="S390" i="11"/>
  <c r="S427" i="11"/>
  <c r="S405" i="11"/>
  <c r="S485" i="11"/>
  <c r="S374" i="11"/>
  <c r="S419" i="11"/>
  <c r="S272" i="11"/>
  <c r="S471" i="11"/>
  <c r="S267" i="11"/>
  <c r="S458" i="11"/>
  <c r="S251" i="11"/>
  <c r="S305" i="11"/>
  <c r="S261" i="11"/>
  <c r="S410" i="11"/>
  <c r="S360" i="11"/>
  <c r="S332" i="11"/>
  <c r="S381" i="11"/>
  <c r="S368" i="11"/>
  <c r="S313" i="11"/>
  <c r="S259" i="11"/>
  <c r="S409" i="11"/>
  <c r="S256" i="11"/>
  <c r="S389" i="11"/>
  <c r="S435" i="11"/>
  <c r="S316" i="11"/>
  <c r="S404" i="11"/>
  <c r="S383" i="11"/>
  <c r="S397" i="11"/>
  <c r="S443" i="11"/>
  <c r="S431" i="11"/>
  <c r="S371" i="11"/>
  <c r="S345" i="11"/>
  <c r="S479" i="11"/>
  <c r="S373" i="11"/>
  <c r="S366" i="11"/>
  <c r="S296" i="11"/>
  <c r="S487" i="11"/>
  <c r="S276" i="11"/>
  <c r="S299" i="11"/>
  <c r="S343" i="11"/>
  <c r="S468" i="11"/>
  <c r="S434" i="11"/>
  <c r="S269" i="11"/>
  <c r="S291" i="11"/>
  <c r="S472" i="11"/>
  <c r="S418" i="11"/>
  <c r="S309" i="11"/>
  <c r="S408" i="11"/>
  <c r="S425" i="11"/>
  <c r="S318" i="11"/>
  <c r="S257" i="11"/>
  <c r="S415" i="11"/>
  <c r="S482" i="11"/>
  <c r="S430" i="11"/>
  <c r="S359" i="11"/>
  <c r="S432" i="11"/>
  <c r="S452" i="11"/>
  <c r="S439" i="11"/>
  <c r="S429" i="11"/>
  <c r="S277" i="11"/>
  <c r="S333" i="11"/>
  <c r="S462" i="11"/>
  <c r="S401" i="11"/>
  <c r="S279" i="11"/>
  <c r="S278" i="11"/>
  <c r="S407" i="11"/>
  <c r="S489" i="11"/>
  <c r="S334" i="11"/>
  <c r="S274" i="11"/>
  <c r="S263" i="11"/>
  <c r="S377" i="11"/>
  <c r="S353" i="11"/>
  <c r="S367" i="11"/>
  <c r="S308" i="11"/>
  <c r="S266" i="11"/>
  <c r="S364" i="11"/>
  <c r="S328" i="11"/>
  <c r="S300" i="11"/>
  <c r="S411" i="11"/>
  <c r="S292" i="11"/>
  <c r="S352" i="11"/>
  <c r="S421" i="11"/>
  <c r="S396" i="11"/>
  <c r="S250" i="11"/>
  <c r="S369" i="11"/>
  <c r="S384" i="11"/>
  <c r="S361" i="11"/>
  <c r="S447" i="11"/>
  <c r="S354" i="11"/>
  <c r="S416" i="11"/>
  <c r="S253" i="11"/>
  <c r="S349" i="11"/>
  <c r="S376" i="11"/>
  <c r="S355" i="11"/>
  <c r="S284" i="11"/>
  <c r="S372" i="11"/>
  <c r="S319" i="11"/>
  <c r="S336" i="11"/>
  <c r="S362" i="11"/>
  <c r="S326" i="11"/>
  <c r="S456" i="11"/>
  <c r="S459" i="11"/>
  <c r="S262" i="11"/>
  <c r="S264" i="11"/>
  <c r="S258" i="11"/>
  <c r="S254" i="11"/>
  <c r="S268" i="11"/>
  <c r="S422" i="11"/>
  <c r="P385" i="11"/>
  <c r="P423" i="11"/>
  <c r="P379" i="11"/>
  <c r="P305" i="11"/>
  <c r="P446" i="11"/>
  <c r="P426" i="11"/>
  <c r="P364" i="11"/>
  <c r="P475" i="11"/>
  <c r="P432" i="11"/>
  <c r="P323" i="11"/>
  <c r="P262" i="11"/>
  <c r="P478" i="11"/>
  <c r="P394" i="11"/>
  <c r="P281" i="11"/>
  <c r="P407" i="11"/>
  <c r="P354" i="11"/>
  <c r="P489" i="11"/>
  <c r="P318" i="11"/>
  <c r="P456" i="11"/>
  <c r="P428" i="11"/>
  <c r="P306" i="11"/>
  <c r="P422" i="11"/>
  <c r="P324" i="11"/>
  <c r="P396" i="11"/>
  <c r="P380" i="11"/>
  <c r="P401" i="11"/>
  <c r="P382" i="11"/>
  <c r="P330" i="11"/>
  <c r="P384" i="11"/>
  <c r="P285" i="11"/>
  <c r="P389" i="11"/>
  <c r="P358" i="11"/>
  <c r="P297" i="11"/>
  <c r="P387" i="11"/>
  <c r="P309" i="11"/>
  <c r="P271" i="11"/>
  <c r="P486" i="11"/>
  <c r="P264" i="11"/>
  <c r="P390" i="11"/>
  <c r="P322" i="11"/>
  <c r="P360" i="11"/>
  <c r="P474" i="11"/>
  <c r="P442" i="11"/>
  <c r="P316" i="11"/>
  <c r="P414" i="11"/>
  <c r="P332" i="11"/>
  <c r="P266" i="11"/>
  <c r="P464" i="11"/>
  <c r="P319" i="11"/>
  <c r="P482" i="11"/>
  <c r="P352" i="11"/>
  <c r="P438" i="11"/>
  <c r="P425" i="11"/>
  <c r="P359" i="11"/>
  <c r="P293" i="11"/>
  <c r="P267" i="11"/>
  <c r="P355" i="11"/>
  <c r="P467" i="11"/>
  <c r="P365" i="11"/>
  <c r="P375" i="11"/>
  <c r="P300" i="11"/>
  <c r="P350" i="11"/>
  <c r="P296" i="11"/>
  <c r="P298" i="11"/>
  <c r="P416" i="11"/>
  <c r="P473" i="11"/>
  <c r="P304" i="11"/>
  <c r="P436" i="11"/>
  <c r="P263" i="11"/>
  <c r="P469" i="11"/>
  <c r="P488" i="11"/>
  <c r="P452" i="11"/>
  <c r="P299" i="11"/>
  <c r="P331" i="11"/>
  <c r="P289" i="11"/>
  <c r="P339" i="11"/>
  <c r="P288" i="11"/>
  <c r="P420" i="11"/>
  <c r="P419" i="11"/>
  <c r="P465" i="11"/>
  <c r="P349" i="11"/>
  <c r="P343" i="11"/>
  <c r="P258" i="11"/>
  <c r="P431" i="11"/>
  <c r="P397" i="11"/>
  <c r="P327" i="11"/>
  <c r="P449" i="11"/>
  <c r="P348" i="11"/>
  <c r="P468" i="11"/>
  <c r="P480" i="11"/>
  <c r="P286" i="11"/>
  <c r="P459" i="11"/>
  <c r="P454" i="11"/>
  <c r="P440" i="11"/>
  <c r="P453" i="11"/>
  <c r="P320" i="11"/>
  <c r="P418" i="11"/>
  <c r="P437" i="11"/>
  <c r="P333" i="11"/>
  <c r="P417" i="11"/>
  <c r="P376" i="11"/>
  <c r="P450" i="11"/>
  <c r="P406" i="11"/>
  <c r="P470" i="11"/>
  <c r="P321" i="11"/>
  <c r="P314" i="11"/>
  <c r="P356" i="11"/>
  <c r="P302" i="11"/>
  <c r="P336" i="11"/>
  <c r="P279" i="11"/>
  <c r="P369" i="11"/>
  <c r="P424" i="11"/>
  <c r="P447" i="11"/>
  <c r="P338" i="11"/>
  <c r="P277" i="11"/>
  <c r="P421" i="11"/>
  <c r="P410" i="11"/>
  <c r="P294" i="11"/>
  <c r="P481" i="11"/>
  <c r="P342" i="11"/>
  <c r="AS534" i="11"/>
  <c r="N485" i="11"/>
  <c r="N311" i="11"/>
  <c r="N279" i="11"/>
  <c r="N373" i="11"/>
  <c r="N372" i="11"/>
  <c r="N434" i="11"/>
  <c r="N318" i="11"/>
  <c r="N460" i="11"/>
  <c r="N332" i="11"/>
  <c r="N340" i="11"/>
  <c r="N347" i="11"/>
  <c r="N254" i="11"/>
  <c r="N356" i="11"/>
  <c r="N257" i="11"/>
  <c r="N432" i="11"/>
  <c r="N263" i="11"/>
  <c r="N412" i="11"/>
  <c r="N420" i="11"/>
  <c r="N252" i="11"/>
  <c r="N395" i="11"/>
  <c r="N253" i="11"/>
  <c r="N312" i="11"/>
  <c r="N401" i="11"/>
  <c r="N443" i="11"/>
  <c r="N260" i="11"/>
  <c r="N404" i="11"/>
  <c r="N449" i="11"/>
  <c r="N276" i="11"/>
  <c r="N409" i="11"/>
  <c r="N411" i="11"/>
  <c r="N440" i="11"/>
  <c r="N256" i="11"/>
  <c r="N483" i="11"/>
  <c r="N473" i="11"/>
  <c r="N343" i="11"/>
  <c r="N331" i="11"/>
  <c r="N366" i="11"/>
  <c r="N416" i="11"/>
  <c r="N269" i="11"/>
  <c r="N285" i="11"/>
  <c r="N382" i="11"/>
  <c r="N452" i="11"/>
  <c r="N386" i="11"/>
  <c r="N286" i="11"/>
  <c r="N398" i="11"/>
  <c r="N387" i="11"/>
  <c r="N448" i="11"/>
  <c r="N267" i="11"/>
  <c r="N424" i="11"/>
  <c r="N359" i="11"/>
  <c r="N453" i="11"/>
  <c r="N324" i="11"/>
  <c r="N308" i="11"/>
  <c r="N396" i="11"/>
  <c r="N431" i="11"/>
  <c r="N351" i="11"/>
  <c r="N467" i="11"/>
  <c r="N454" i="11"/>
  <c r="N405" i="11"/>
  <c r="N457" i="11"/>
  <c r="S252" i="11"/>
  <c r="S339" i="11"/>
  <c r="S448" i="11"/>
  <c r="S270" i="11"/>
  <c r="S446" i="11"/>
  <c r="S271" i="11"/>
  <c r="S426" i="11"/>
  <c r="S331" i="11"/>
  <c r="S464" i="11"/>
  <c r="S335" i="11"/>
  <c r="S337" i="11"/>
  <c r="S440" i="11"/>
  <c r="S330" i="11"/>
  <c r="S403" i="11"/>
  <c r="S379" i="11"/>
  <c r="S455" i="11"/>
  <c r="S386" i="11"/>
  <c r="S295" i="11"/>
  <c r="S340" i="11"/>
  <c r="S445" i="11"/>
  <c r="S344" i="11"/>
  <c r="S470" i="11"/>
  <c r="S474" i="11"/>
  <c r="S402" i="11"/>
  <c r="S392" i="11"/>
  <c r="S460" i="11"/>
  <c r="S288" i="11"/>
  <c r="S285" i="11"/>
  <c r="S289" i="11"/>
  <c r="S322" i="11"/>
  <c r="S486" i="11"/>
  <c r="S301" i="11"/>
  <c r="S394" i="11"/>
  <c r="S481" i="11"/>
  <c r="S283" i="11"/>
  <c r="S323" i="11"/>
  <c r="S488" i="11"/>
  <c r="S449" i="11"/>
  <c r="S454" i="11"/>
  <c r="S356" i="11"/>
  <c r="S480" i="11"/>
  <c r="S265" i="11"/>
  <c r="S317" i="11"/>
  <c r="S351" i="11"/>
  <c r="S417" i="11"/>
  <c r="S428" i="11"/>
  <c r="S348" i="11"/>
  <c r="S286" i="11"/>
  <c r="S342" i="11"/>
  <c r="S388" i="11"/>
  <c r="S298" i="11"/>
  <c r="S453" i="11"/>
  <c r="S378" i="11"/>
  <c r="S395" i="11"/>
  <c r="S420" i="11"/>
  <c r="S387" i="11"/>
  <c r="S290" i="11"/>
  <c r="S370" i="11"/>
  <c r="S478" i="11"/>
  <c r="S398" i="11"/>
  <c r="P403" i="11"/>
  <c r="P278" i="11"/>
  <c r="P463" i="11"/>
  <c r="P315" i="11"/>
  <c r="P445" i="11"/>
  <c r="P386" i="11"/>
  <c r="P308" i="11"/>
  <c r="P329" i="11"/>
  <c r="P367" i="11"/>
  <c r="P455" i="11"/>
  <c r="P283" i="11"/>
  <c r="P276" i="11"/>
  <c r="P377" i="11"/>
  <c r="P260" i="11"/>
  <c r="P259" i="11"/>
  <c r="P275" i="11"/>
  <c r="P374" i="11"/>
  <c r="P457" i="11"/>
  <c r="P366" i="11"/>
  <c r="P303" i="11"/>
  <c r="P373" i="11"/>
  <c r="P378" i="11"/>
  <c r="P466" i="11"/>
  <c r="P476" i="11"/>
  <c r="P250" i="11"/>
  <c r="P477" i="11"/>
  <c r="P251" i="11"/>
  <c r="P458" i="11"/>
  <c r="P326" i="11"/>
  <c r="P471" i="11"/>
  <c r="P328" i="11"/>
  <c r="P483" i="11"/>
  <c r="P311" i="11"/>
  <c r="P462" i="11"/>
  <c r="P292" i="11"/>
  <c r="P472" i="11"/>
  <c r="P334" i="11"/>
  <c r="P411" i="11"/>
  <c r="P325" i="11"/>
  <c r="P430" i="11"/>
  <c r="P408" i="11"/>
  <c r="P301" i="11"/>
  <c r="P427" i="11"/>
  <c r="P395" i="11"/>
  <c r="P291" i="11"/>
  <c r="P372" i="11"/>
  <c r="P398" i="11"/>
  <c r="P479" i="11"/>
  <c r="P257" i="11"/>
  <c r="P392" i="11"/>
  <c r="P381" i="11"/>
  <c r="P415" i="11"/>
  <c r="P413" i="11"/>
  <c r="P405" i="11"/>
  <c r="P370" i="11"/>
  <c r="P371" i="11"/>
  <c r="P347" i="11"/>
  <c r="P388" i="11"/>
  <c r="P346" i="11"/>
  <c r="P351" i="11"/>
  <c r="AG350" i="11"/>
  <c r="AG470" i="11"/>
  <c r="AG284" i="11"/>
  <c r="AG451" i="11"/>
  <c r="AG414" i="11"/>
  <c r="AG309" i="11"/>
  <c r="AG353" i="11"/>
  <c r="AG468" i="11"/>
  <c r="AG413" i="11"/>
  <c r="AG267" i="11"/>
  <c r="AG367" i="11"/>
  <c r="AG310" i="11"/>
  <c r="AG343" i="11"/>
  <c r="AG345" i="11"/>
  <c r="AG302" i="11"/>
  <c r="AG456" i="11"/>
  <c r="AG276" i="11"/>
  <c r="AG377" i="11"/>
  <c r="AG457" i="11"/>
  <c r="AG487" i="11"/>
  <c r="AG325" i="11"/>
  <c r="AG318" i="11"/>
  <c r="AG263" i="11"/>
  <c r="AG281" i="11"/>
  <c r="AG265" i="11"/>
  <c r="AG443" i="11"/>
  <c r="AG471" i="11"/>
  <c r="AG337" i="11"/>
  <c r="AG273" i="11"/>
  <c r="AG422" i="11"/>
  <c r="AG298" i="11"/>
  <c r="AG452" i="11"/>
  <c r="AG252" i="11"/>
  <c r="AG478" i="11"/>
  <c r="AG386" i="11"/>
  <c r="AG324" i="11"/>
  <c r="AG472" i="11"/>
  <c r="AG428" i="11"/>
  <c r="AG301" i="11"/>
  <c r="AG365" i="11"/>
  <c r="AG385" i="11"/>
  <c r="AG464" i="11"/>
  <c r="AG444" i="11"/>
  <c r="AG346" i="11"/>
  <c r="AG255" i="11"/>
  <c r="AX358" i="11"/>
  <c r="AX350" i="11"/>
  <c r="AX362" i="11"/>
  <c r="AX374" i="11"/>
  <c r="AX348" i="11"/>
  <c r="AX412" i="11"/>
  <c r="AX272" i="11"/>
  <c r="AX317" i="11"/>
  <c r="AX333" i="11"/>
  <c r="AX314" i="11"/>
  <c r="AX253" i="11"/>
  <c r="AX266" i="11"/>
  <c r="AX375" i="11"/>
  <c r="AX431" i="11"/>
  <c r="AX403" i="11"/>
  <c r="AX392" i="11"/>
  <c r="AX435" i="11"/>
  <c r="AX329" i="11"/>
  <c r="AX297" i="11"/>
  <c r="AX453" i="11"/>
  <c r="AX475" i="11"/>
  <c r="AX289" i="11"/>
  <c r="AX360" i="11"/>
  <c r="AX276" i="11"/>
  <c r="AX313" i="11"/>
  <c r="AX457" i="11"/>
  <c r="AX308" i="11"/>
  <c r="AX355" i="11"/>
  <c r="AX250" i="11"/>
  <c r="AX261" i="11"/>
  <c r="AX454" i="11"/>
  <c r="AX387" i="11"/>
  <c r="AX379" i="11"/>
  <c r="J393" i="11"/>
  <c r="J324" i="11"/>
  <c r="J420" i="11"/>
  <c r="J401" i="11"/>
  <c r="J429" i="11"/>
  <c r="J347" i="11"/>
  <c r="J353" i="11"/>
  <c r="J472" i="11"/>
  <c r="J270" i="11"/>
  <c r="J474" i="11"/>
  <c r="J331" i="11"/>
  <c r="J326" i="11"/>
  <c r="J364" i="11"/>
  <c r="J466" i="11"/>
  <c r="J327" i="11"/>
  <c r="J252" i="11"/>
  <c r="J430" i="11"/>
  <c r="J409" i="11"/>
  <c r="J265" i="11"/>
  <c r="J285" i="11"/>
  <c r="F397" i="11"/>
  <c r="F304" i="11"/>
  <c r="F436" i="11"/>
  <c r="F445" i="11"/>
  <c r="F272" i="11"/>
  <c r="F460" i="11"/>
  <c r="F273" i="11"/>
  <c r="F356" i="11"/>
  <c r="F378" i="11"/>
  <c r="F330" i="11"/>
  <c r="F360" i="11"/>
  <c r="F367" i="11"/>
  <c r="F281" i="11"/>
  <c r="F468" i="11"/>
  <c r="F435" i="11"/>
  <c r="F422" i="11"/>
  <c r="F359" i="11"/>
  <c r="F305" i="11"/>
  <c r="F327" i="11"/>
  <c r="F268" i="11"/>
  <c r="F262" i="11"/>
  <c r="F407" i="11"/>
  <c r="F344" i="11"/>
  <c r="F278" i="11"/>
  <c r="U303" i="11"/>
  <c r="U287" i="11"/>
  <c r="U413" i="11"/>
  <c r="U269" i="11"/>
  <c r="U421" i="11"/>
  <c r="U410" i="11"/>
  <c r="U430" i="11"/>
  <c r="U464" i="11"/>
  <c r="U322" i="11"/>
  <c r="U290" i="11"/>
  <c r="U384" i="11"/>
  <c r="U433" i="11"/>
  <c r="U405" i="11"/>
  <c r="U470" i="11"/>
  <c r="U314" i="11"/>
  <c r="J432" i="11"/>
  <c r="J316" i="11"/>
  <c r="J319" i="11"/>
  <c r="J290" i="11"/>
  <c r="J484" i="11"/>
  <c r="J468" i="11"/>
  <c r="J447" i="11"/>
  <c r="J384" i="11"/>
  <c r="J365" i="11"/>
  <c r="J392" i="11"/>
  <c r="J457" i="11"/>
  <c r="J391" i="11"/>
  <c r="J473" i="11"/>
  <c r="J261" i="11"/>
  <c r="J415" i="11"/>
  <c r="J291" i="11"/>
  <c r="J435" i="11"/>
  <c r="J300" i="11"/>
  <c r="J487" i="11"/>
  <c r="J428" i="11"/>
  <c r="J421" i="11"/>
  <c r="J310" i="11"/>
  <c r="J332" i="11"/>
  <c r="J258" i="11"/>
  <c r="J388" i="11"/>
  <c r="J296" i="11"/>
  <c r="J396" i="11"/>
  <c r="J489" i="11"/>
  <c r="J470" i="11"/>
  <c r="J445" i="11"/>
  <c r="J375" i="11"/>
  <c r="J439" i="11"/>
  <c r="J380" i="11"/>
  <c r="J383" i="11"/>
  <c r="J486" i="11"/>
  <c r="J434" i="11"/>
  <c r="J414" i="11"/>
  <c r="J356" i="11"/>
  <c r="J288" i="11"/>
  <c r="J360" i="11"/>
  <c r="J462" i="11"/>
  <c r="J342" i="11"/>
  <c r="J321" i="11"/>
  <c r="J438" i="11"/>
  <c r="J411" i="11"/>
  <c r="J294" i="11"/>
  <c r="J346" i="11"/>
  <c r="J255" i="11"/>
  <c r="J273" i="11"/>
  <c r="J309" i="11"/>
  <c r="J251" i="11"/>
  <c r="J305" i="11"/>
  <c r="J471" i="11"/>
  <c r="J377" i="11"/>
  <c r="J283" i="11"/>
  <c r="J354" i="11"/>
  <c r="J293" i="11"/>
  <c r="J284" i="11"/>
  <c r="J341" i="11"/>
  <c r="J363" i="11"/>
  <c r="J463" i="11"/>
  <c r="J485" i="11"/>
  <c r="J425" i="11"/>
  <c r="J340" i="11"/>
  <c r="J269" i="11"/>
  <c r="J282" i="11"/>
  <c r="J460" i="11"/>
  <c r="J262" i="11"/>
  <c r="J433" i="11"/>
  <c r="J452" i="11"/>
  <c r="J257" i="11"/>
  <c r="J343" i="11"/>
  <c r="J441" i="11"/>
  <c r="J386" i="11"/>
  <c r="J464" i="11"/>
  <c r="J442" i="11"/>
  <c r="J394" i="11"/>
  <c r="J330" i="11"/>
  <c r="J483" i="11"/>
  <c r="J372" i="11"/>
  <c r="J303" i="11"/>
  <c r="J328" i="11"/>
  <c r="J286" i="11"/>
  <c r="J315" i="11"/>
  <c r="J359" i="11"/>
  <c r="AD534" i="11"/>
  <c r="AN519" i="11"/>
  <c r="AD529" i="11"/>
  <c r="AS519" i="11"/>
  <c r="G45" i="6"/>
  <c r="E12" i="14" s="1"/>
  <c r="F12" i="14" s="1"/>
  <c r="G29" i="6"/>
  <c r="E9" i="14" s="1"/>
  <c r="F9" i="14" s="1"/>
  <c r="G95" i="6"/>
  <c r="G134" i="6"/>
  <c r="G132" i="6"/>
  <c r="G211" i="6"/>
  <c r="G82" i="6"/>
  <c r="G128" i="6"/>
  <c r="G184" i="6"/>
  <c r="G135" i="6"/>
  <c r="G153" i="6"/>
  <c r="G44" i="6"/>
  <c r="G217" i="6"/>
  <c r="G88" i="6"/>
  <c r="G215" i="6"/>
  <c r="G92" i="6"/>
  <c r="G48" i="6"/>
  <c r="G117" i="6"/>
  <c r="G198" i="6"/>
  <c r="G62" i="6"/>
  <c r="G33" i="6"/>
  <c r="G56" i="6"/>
  <c r="G171" i="6"/>
  <c r="G114" i="6"/>
  <c r="G105" i="6"/>
  <c r="G131" i="6"/>
  <c r="G43" i="6"/>
  <c r="G113" i="6"/>
  <c r="G123" i="6"/>
  <c r="G177" i="6"/>
  <c r="G206" i="6"/>
  <c r="G150" i="6"/>
  <c r="G66" i="6"/>
  <c r="G69" i="6"/>
  <c r="G152" i="6"/>
  <c r="G125" i="6"/>
  <c r="G97" i="6"/>
  <c r="G26" i="6"/>
  <c r="E8" i="14" s="1"/>
  <c r="F8" i="14" s="1"/>
  <c r="G37" i="6"/>
  <c r="G214" i="6"/>
  <c r="G51" i="6"/>
  <c r="G68" i="6"/>
  <c r="G120" i="6"/>
  <c r="G121" i="6"/>
  <c r="G188" i="6"/>
  <c r="G145" i="6"/>
  <c r="G72" i="6"/>
  <c r="G182" i="6"/>
  <c r="G208" i="6"/>
  <c r="G41" i="6"/>
  <c r="G73" i="6"/>
  <c r="G24" i="6"/>
  <c r="G85" i="6"/>
  <c r="G136" i="6"/>
  <c r="G78" i="6"/>
  <c r="G222" i="6"/>
  <c r="G219" i="6"/>
  <c r="G174" i="6"/>
  <c r="G67" i="6"/>
  <c r="G100" i="6"/>
  <c r="G151" i="6"/>
  <c r="G154" i="6"/>
  <c r="G138" i="6"/>
  <c r="G91" i="6"/>
  <c r="G34" i="6"/>
  <c r="G186" i="6"/>
  <c r="G35" i="6"/>
  <c r="E11" i="14" s="1"/>
  <c r="F11" i="14" s="1"/>
  <c r="G129" i="6"/>
  <c r="G196" i="6"/>
  <c r="G76" i="6"/>
  <c r="G94" i="6"/>
  <c r="G163" i="6"/>
  <c r="G207" i="6"/>
  <c r="G162" i="6"/>
  <c r="G189" i="6"/>
  <c r="G38" i="6"/>
  <c r="E11" i="7" s="1"/>
  <c r="F11" i="7" s="1"/>
  <c r="G141" i="6"/>
  <c r="G176" i="6"/>
  <c r="G79" i="6"/>
  <c r="G75" i="6"/>
  <c r="G49" i="6"/>
  <c r="G183" i="6"/>
  <c r="G93" i="6"/>
  <c r="G31" i="6"/>
  <c r="G119" i="6"/>
  <c r="G70" i="6"/>
  <c r="G80" i="6"/>
  <c r="G61" i="6"/>
  <c r="G197" i="6"/>
  <c r="G221" i="6"/>
  <c r="G158" i="6"/>
  <c r="G170" i="6"/>
  <c r="G202" i="6"/>
  <c r="G87" i="6"/>
  <c r="G57" i="6"/>
  <c r="G98" i="6"/>
  <c r="G179" i="6"/>
  <c r="G139" i="6"/>
  <c r="G149" i="6"/>
  <c r="AO530" i="11"/>
  <c r="AG262" i="11"/>
  <c r="AG430" i="11"/>
  <c r="AG275" i="11"/>
  <c r="AG347" i="11"/>
  <c r="AG312" i="11"/>
  <c r="AG363" i="11"/>
  <c r="AG321" i="11"/>
  <c r="AG299" i="11"/>
  <c r="AG447" i="11"/>
  <c r="AG435" i="11"/>
  <c r="AG326" i="11"/>
  <c r="AG390" i="11"/>
  <c r="AG449" i="11"/>
  <c r="AG294" i="11"/>
  <c r="AG394" i="11"/>
  <c r="AG393" i="11"/>
  <c r="AG466" i="11"/>
  <c r="AG370" i="11"/>
  <c r="AG440" i="11"/>
  <c r="AG387" i="11"/>
  <c r="AG344" i="11"/>
  <c r="AG291" i="11"/>
  <c r="AG448" i="11"/>
  <c r="AG455" i="11"/>
  <c r="AG305" i="11"/>
  <c r="AG264" i="11"/>
  <c r="AG460" i="11"/>
  <c r="AG401" i="11"/>
  <c r="AG366" i="11"/>
  <c r="AG279" i="11"/>
  <c r="AG458" i="11"/>
  <c r="AG374" i="11"/>
  <c r="AG459" i="11"/>
  <c r="AG323" i="11"/>
  <c r="AG469" i="11"/>
  <c r="AG397" i="11"/>
  <c r="AG285" i="11"/>
  <c r="AG313" i="11"/>
  <c r="AG433" i="11"/>
  <c r="AG315" i="11"/>
  <c r="AG342" i="11"/>
  <c r="AG319" i="11"/>
  <c r="AG479" i="11"/>
  <c r="AG467" i="11"/>
  <c r="AG331" i="11"/>
  <c r="AG483" i="11"/>
  <c r="AG358" i="11"/>
  <c r="AG395" i="11"/>
  <c r="AG371" i="11"/>
  <c r="AG403" i="11"/>
  <c r="AG355" i="11"/>
  <c r="AG274" i="11"/>
  <c r="AG437" i="11"/>
  <c r="AG361" i="11"/>
  <c r="AG270" i="11"/>
  <c r="AG330" i="11"/>
  <c r="AG375" i="11"/>
  <c r="AG304" i="11"/>
  <c r="AG418" i="11"/>
  <c r="AG427" i="11"/>
  <c r="Q418" i="11"/>
  <c r="Q286" i="11"/>
  <c r="Q478" i="11"/>
  <c r="Q458" i="11"/>
  <c r="Q256" i="11"/>
  <c r="Q284" i="11"/>
  <c r="Q440" i="11"/>
  <c r="Q340" i="11"/>
  <c r="Q303" i="11"/>
  <c r="Q421" i="11"/>
  <c r="Q314" i="11"/>
  <c r="Q352" i="11"/>
  <c r="Q386" i="11"/>
  <c r="Q346" i="11"/>
  <c r="Q351" i="11"/>
  <c r="Q311" i="11"/>
  <c r="Q474" i="11"/>
  <c r="Q353" i="11"/>
  <c r="Q447" i="11"/>
  <c r="Q341" i="11"/>
  <c r="Q406" i="11"/>
  <c r="Q292" i="11"/>
  <c r="Q345" i="11"/>
  <c r="Q331" i="11"/>
  <c r="Q468" i="11"/>
  <c r="Q371" i="11"/>
  <c r="Q357" i="11"/>
  <c r="Q427" i="11"/>
  <c r="Q400" i="11"/>
  <c r="Q317" i="11"/>
  <c r="Q431" i="11"/>
  <c r="Q472" i="11"/>
  <c r="Q288" i="11"/>
  <c r="Q339" i="11"/>
  <c r="Q405" i="11"/>
  <c r="Q267" i="11"/>
  <c r="Q430" i="11"/>
  <c r="Q412" i="11"/>
  <c r="Q296" i="11"/>
  <c r="Q332" i="11"/>
  <c r="Q291" i="11"/>
  <c r="Q477" i="11"/>
  <c r="Q275" i="11"/>
  <c r="Q384" i="11"/>
  <c r="Q398" i="11"/>
  <c r="Q366" i="11"/>
  <c r="Q319" i="11"/>
  <c r="Q304" i="11"/>
  <c r="Q301" i="11"/>
  <c r="Q445" i="11"/>
  <c r="Q456" i="11"/>
  <c r="Q361" i="11"/>
  <c r="Q387" i="11"/>
  <c r="Q367" i="11"/>
  <c r="Q410" i="11"/>
  <c r="Q392" i="11"/>
  <c r="Q432" i="11"/>
  <c r="Q348" i="11"/>
  <c r="Q466" i="11"/>
  <c r="Q258" i="11"/>
  <c r="Q455" i="11"/>
  <c r="Q263" i="11"/>
  <c r="Q467" i="11"/>
  <c r="Q482" i="11"/>
  <c r="Q420" i="11"/>
  <c r="Q469" i="11"/>
  <c r="Q313" i="11"/>
  <c r="Q424" i="11"/>
  <c r="Q333" i="11"/>
  <c r="Q274" i="11"/>
  <c r="Q271" i="11"/>
  <c r="Q438" i="11"/>
  <c r="Q293" i="11"/>
  <c r="Q324" i="11"/>
  <c r="Q451" i="11"/>
  <c r="Q355" i="11"/>
  <c r="Q480" i="11"/>
  <c r="Q391" i="11"/>
  <c r="Q278" i="11"/>
  <c r="Q463" i="11"/>
  <c r="Q273" i="11"/>
  <c r="Q380" i="11"/>
  <c r="Q363" i="11"/>
  <c r="Q306" i="11"/>
  <c r="Q276" i="11"/>
  <c r="Q485" i="11"/>
  <c r="Q379" i="11"/>
  <c r="Q349" i="11"/>
  <c r="Q266" i="11"/>
  <c r="Q383" i="11"/>
  <c r="Q369" i="11"/>
  <c r="Q251" i="11"/>
  <c r="Q335" i="11"/>
  <c r="Q344" i="11"/>
  <c r="Q396" i="11"/>
  <c r="Q257" i="11"/>
  <c r="Q481" i="11"/>
  <c r="Q320" i="11"/>
  <c r="Q449" i="11"/>
  <c r="Q356" i="11"/>
  <c r="Q368" i="11"/>
  <c r="Q393" i="11"/>
  <c r="Q439" i="11"/>
  <c r="Q454" i="11"/>
  <c r="Q417" i="11"/>
  <c r="Q390" i="11"/>
  <c r="Q452" i="11"/>
  <c r="Q307" i="11"/>
  <c r="Q446" i="11"/>
  <c r="Q448" i="11"/>
  <c r="Q470" i="11"/>
  <c r="Q483" i="11"/>
  <c r="Q270" i="11"/>
  <c r="Q382" i="11"/>
  <c r="Q394" i="11"/>
  <c r="Q354" i="11"/>
  <c r="Q401" i="11"/>
  <c r="Q328" i="11"/>
  <c r="Q308" i="11"/>
  <c r="Q457" i="11"/>
  <c r="Q388" i="11"/>
  <c r="Q461" i="11"/>
  <c r="Q442" i="11"/>
  <c r="Q259" i="11"/>
  <c r="Q409" i="11"/>
  <c r="Q415" i="11"/>
  <c r="Q429" i="11"/>
  <c r="Q397" i="11"/>
  <c r="Q255" i="11"/>
  <c r="Q358" i="11"/>
  <c r="Q426" i="11"/>
  <c r="Q385" i="11"/>
  <c r="Q285" i="11"/>
  <c r="Q436" i="11"/>
  <c r="Q338" i="11"/>
  <c r="Q399" i="11"/>
  <c r="Q300" i="11"/>
  <c r="Q479" i="11"/>
  <c r="Q444" i="11"/>
  <c r="Q323" i="11"/>
  <c r="Q377" i="11"/>
  <c r="Q486" i="11"/>
  <c r="Q343" i="11"/>
  <c r="Q294" i="11"/>
  <c r="Q337" i="11"/>
  <c r="Q376" i="11"/>
  <c r="Q272" i="11"/>
  <c r="Q336" i="11"/>
  <c r="Q484" i="11"/>
  <c r="Q471" i="11"/>
  <c r="Q290" i="11"/>
  <c r="Q283" i="11"/>
  <c r="Q254" i="11"/>
  <c r="Q325" i="11"/>
  <c r="Q370" i="11"/>
  <c r="Q434" i="11"/>
  <c r="Q305" i="11"/>
  <c r="Q373" i="11"/>
  <c r="Q464" i="11"/>
  <c r="Q281" i="11"/>
  <c r="Q277" i="11"/>
  <c r="Q425" i="11"/>
  <c r="Q465" i="11"/>
  <c r="Q321" i="11"/>
  <c r="Q260" i="11"/>
  <c r="Q316" i="11"/>
  <c r="Q329" i="11"/>
  <c r="Q261" i="11"/>
  <c r="Q414" i="11"/>
  <c r="Q404" i="11"/>
  <c r="Q262" i="11"/>
  <c r="Q375" i="11"/>
  <c r="Q253" i="11"/>
  <c r="Q299" i="11"/>
  <c r="Q488" i="11"/>
  <c r="Q269" i="11"/>
  <c r="Q403" i="11"/>
  <c r="Q302" i="11"/>
  <c r="Q327" i="11"/>
  <c r="Q459" i="11"/>
  <c r="Q364" i="11"/>
  <c r="Q381" i="11"/>
  <c r="Q334" i="11"/>
  <c r="Q389" i="11"/>
  <c r="Q268" i="11"/>
  <c r="Q435" i="11"/>
  <c r="Q428" i="11"/>
  <c r="Q462" i="11"/>
  <c r="Q279" i="11"/>
  <c r="Q413" i="11"/>
  <c r="Q250" i="11"/>
  <c r="Q441" i="11"/>
  <c r="Q460" i="11"/>
  <c r="Q360" i="11"/>
  <c r="Q326" i="11"/>
  <c r="Q298" i="11"/>
  <c r="Q330" i="11"/>
  <c r="Q342" i="11"/>
  <c r="Q318" i="11"/>
  <c r="Q347" i="11"/>
  <c r="Q453" i="11"/>
  <c r="Q350" i="11"/>
  <c r="Q437" i="11"/>
  <c r="Q282" i="11"/>
  <c r="Q372" i="11"/>
  <c r="Q407" i="11"/>
  <c r="Q395" i="11"/>
  <c r="Q310" i="11"/>
  <c r="Q473" i="11"/>
  <c r="Q416" i="11"/>
  <c r="Q309" i="11"/>
  <c r="Q476" i="11"/>
  <c r="Q402" i="11"/>
  <c r="Q362" i="11"/>
  <c r="Q312" i="11"/>
  <c r="Q265" i="11"/>
  <c r="Q423" i="11"/>
  <c r="Q252" i="11"/>
  <c r="Q264" i="11"/>
  <c r="Q359" i="11"/>
  <c r="Q411" i="11"/>
  <c r="Q433" i="11"/>
  <c r="Q419" i="11"/>
  <c r="Q422" i="11"/>
  <c r="Q365" i="11"/>
  <c r="Q280" i="11"/>
  <c r="Q315" i="11"/>
  <c r="Q443" i="11"/>
  <c r="Q450" i="11"/>
  <c r="Q378" i="11"/>
  <c r="Q322" i="11"/>
  <c r="Q289" i="11"/>
  <c r="Q287" i="11"/>
  <c r="Q374" i="11"/>
  <c r="Q489" i="11"/>
  <c r="Q295" i="11"/>
  <c r="Q475" i="11"/>
  <c r="Q408" i="11"/>
  <c r="Q297" i="11"/>
  <c r="Q487" i="11"/>
  <c r="Y268" i="11"/>
  <c r="Y481" i="11"/>
  <c r="Y422" i="11"/>
  <c r="Y410" i="11"/>
  <c r="Y251" i="11"/>
  <c r="Y452" i="11"/>
  <c r="Y465" i="11"/>
  <c r="Y316" i="11"/>
  <c r="Y357" i="11"/>
  <c r="Y387" i="11"/>
  <c r="Y479" i="11"/>
  <c r="Y283" i="11"/>
  <c r="Y356" i="11"/>
  <c r="Y327" i="11"/>
  <c r="Y277" i="11"/>
  <c r="Y443" i="11"/>
  <c r="Y368" i="11"/>
  <c r="Y445" i="11"/>
  <c r="Y344" i="11"/>
  <c r="Y447" i="11"/>
  <c r="Y250" i="11"/>
  <c r="Y276" i="11"/>
  <c r="Y255" i="11"/>
  <c r="Y453" i="11"/>
  <c r="Y282" i="11"/>
  <c r="Y290" i="11"/>
  <c r="Y412" i="11"/>
  <c r="Y380" i="11"/>
  <c r="Y449" i="11"/>
  <c r="Y441" i="11"/>
  <c r="Y305" i="11"/>
  <c r="Y264" i="11"/>
  <c r="Y489" i="11"/>
  <c r="Y279" i="11"/>
  <c r="Y478" i="11"/>
  <c r="Y426" i="11"/>
  <c r="Y347" i="11"/>
  <c r="Y448" i="11"/>
  <c r="Y332" i="11"/>
  <c r="Y286" i="11"/>
  <c r="Y484" i="11"/>
  <c r="Y275" i="11"/>
  <c r="Y364" i="11"/>
  <c r="Y306" i="11"/>
  <c r="Y335" i="11"/>
  <c r="Y393" i="11"/>
  <c r="Y464" i="11"/>
  <c r="Y331" i="11"/>
  <c r="Y359" i="11"/>
  <c r="Y254" i="11"/>
  <c r="Y466" i="11"/>
  <c r="Y307" i="11"/>
  <c r="Y394" i="11"/>
  <c r="Y454" i="11"/>
  <c r="Y433" i="11"/>
  <c r="Y278" i="11"/>
  <c r="Y475" i="11"/>
  <c r="Y267" i="11"/>
  <c r="Y397" i="11"/>
  <c r="Y341" i="11"/>
  <c r="Y269" i="11"/>
  <c r="Y381" i="11"/>
  <c r="Y294" i="11"/>
  <c r="Y340" i="11"/>
  <c r="Y482" i="11"/>
  <c r="Y295" i="11"/>
  <c r="Y429" i="11"/>
  <c r="Y407" i="11"/>
  <c r="Y333" i="11"/>
  <c r="Y354" i="11"/>
  <c r="Y301" i="11"/>
  <c r="Y351" i="11"/>
  <c r="Y463" i="11"/>
  <c r="Y456" i="11"/>
  <c r="Y291" i="11"/>
  <c r="Y353" i="11"/>
  <c r="Y318" i="11"/>
  <c r="Y349" i="11"/>
  <c r="Y385" i="11"/>
  <c r="Y403" i="11"/>
  <c r="Y311" i="11"/>
  <c r="Y431" i="11"/>
  <c r="Y273" i="11"/>
  <c r="Y369" i="11"/>
  <c r="Y293" i="11"/>
  <c r="Y260" i="11"/>
  <c r="Y274" i="11"/>
  <c r="Y313" i="11"/>
  <c r="Y322" i="11"/>
  <c r="Y372" i="11"/>
  <c r="Y309" i="11"/>
  <c r="Y346" i="11"/>
  <c r="Y420" i="11"/>
  <c r="Y360" i="11"/>
  <c r="Y358" i="11"/>
  <c r="Y404" i="11"/>
  <c r="Y480" i="11"/>
  <c r="Y382" i="11"/>
  <c r="Y289" i="11"/>
  <c r="Y314" i="11"/>
  <c r="Y298" i="11"/>
  <c r="Y486" i="11"/>
  <c r="Y444" i="11"/>
  <c r="Y284" i="11"/>
  <c r="Y342" i="11"/>
  <c r="Y257" i="11"/>
  <c r="Y288" i="11"/>
  <c r="Y328" i="11"/>
  <c r="Y488" i="11"/>
  <c r="Y468" i="11"/>
  <c r="Y362" i="11"/>
  <c r="Y440" i="11"/>
  <c r="Y321" i="11"/>
  <c r="Y297" i="11"/>
  <c r="Y437" i="11"/>
  <c r="Y329" i="11"/>
  <c r="Y383" i="11"/>
  <c r="Y378" i="11"/>
  <c r="Y427" i="11"/>
  <c r="Y367" i="11"/>
  <c r="Y375" i="11"/>
  <c r="Y419" i="11"/>
  <c r="Y473" i="11"/>
  <c r="Y325" i="11"/>
  <c r="Y334" i="11"/>
  <c r="Y324" i="11"/>
  <c r="Y411" i="11"/>
  <c r="Y319" i="11"/>
  <c r="Y423" i="11"/>
  <c r="Y458" i="11"/>
  <c r="Y389" i="11"/>
  <c r="Y272" i="11"/>
  <c r="Y416" i="11"/>
  <c r="Y428" i="11"/>
  <c r="Y435" i="11"/>
  <c r="Y256" i="11"/>
  <c r="Y406" i="11"/>
  <c r="Y421" i="11"/>
  <c r="Y460" i="11"/>
  <c r="Y395" i="11"/>
  <c r="Y450" i="11"/>
  <c r="Y483" i="11"/>
  <c r="Y415" i="11"/>
  <c r="Y370" i="11"/>
  <c r="Y476" i="11"/>
  <c r="Y330" i="11"/>
  <c r="Y436" i="11"/>
  <c r="Y400" i="11"/>
  <c r="Y302" i="11"/>
  <c r="Y336" i="11"/>
  <c r="Y414" i="11"/>
  <c r="Y280" i="11"/>
  <c r="Y399" i="11"/>
  <c r="Y408" i="11"/>
  <c r="Y292" i="11"/>
  <c r="Y363" i="11"/>
  <c r="Y352" i="11"/>
  <c r="Y374" i="11"/>
  <c r="Y439" i="11"/>
  <c r="Y338" i="11"/>
  <c r="Y457" i="11"/>
  <c r="Y391" i="11"/>
  <c r="Y361" i="11"/>
  <c r="Y434" i="11"/>
  <c r="Y379" i="11"/>
  <c r="Y409" i="11"/>
  <c r="Y259" i="11"/>
  <c r="Y384" i="11"/>
  <c r="Y467" i="11"/>
  <c r="Y371" i="11"/>
  <c r="Y300" i="11"/>
  <c r="Y263" i="11"/>
  <c r="Y281" i="11"/>
  <c r="Y430" i="11"/>
  <c r="Y402" i="11"/>
  <c r="Y459" i="11"/>
  <c r="Y392" i="11"/>
  <c r="Y271" i="11"/>
  <c r="Y471" i="11"/>
  <c r="Y472" i="11"/>
  <c r="Y303" i="11"/>
  <c r="Y432" i="11"/>
  <c r="Y470" i="11"/>
  <c r="Y388" i="11"/>
  <c r="Y366" i="11"/>
  <c r="Y461" i="11"/>
  <c r="Y310" i="11"/>
  <c r="Y390" i="11"/>
  <c r="Y418" i="11"/>
  <c r="Y350" i="11"/>
  <c r="Y345" i="11"/>
  <c r="Y315" i="11"/>
  <c r="Y451" i="11"/>
  <c r="Y253" i="11"/>
  <c r="Y376" i="11"/>
  <c r="Y396" i="11"/>
  <c r="Y365" i="11"/>
  <c r="Y304" i="11"/>
  <c r="Y343" i="11"/>
  <c r="Y462" i="11"/>
  <c r="Y425" i="11"/>
  <c r="Y296" i="11"/>
  <c r="Y317" i="11"/>
  <c r="Y442" i="11"/>
  <c r="Y265" i="11"/>
  <c r="Y299" i="11"/>
  <c r="Y270" i="11"/>
  <c r="Y474" i="11"/>
  <c r="Y487" i="11"/>
  <c r="Y485" i="11"/>
  <c r="Y438" i="11"/>
  <c r="Y287" i="11"/>
  <c r="Y326" i="11"/>
  <c r="Y373" i="11"/>
  <c r="Y455" i="11"/>
  <c r="Y258" i="11"/>
  <c r="Y266" i="11"/>
  <c r="Y477" i="11"/>
  <c r="Y386" i="11"/>
  <c r="Y339" i="11"/>
  <c r="Y312" i="11"/>
  <c r="Y308" i="11"/>
  <c r="Y413" i="11"/>
  <c r="Y262" i="11"/>
  <c r="Y285" i="11"/>
  <c r="Y348" i="11"/>
  <c r="Y323" i="11"/>
  <c r="Y355" i="11"/>
  <c r="Y377" i="11"/>
  <c r="Y398" i="11"/>
  <c r="Y417" i="11"/>
  <c r="Y320" i="11"/>
  <c r="Y405" i="11"/>
  <c r="Y469" i="11"/>
  <c r="Y424" i="11"/>
  <c r="Y252" i="11"/>
  <c r="Y401" i="11"/>
  <c r="Y261" i="11"/>
  <c r="Y446" i="11"/>
  <c r="Y337" i="11"/>
  <c r="AW479" i="11"/>
  <c r="AW344" i="11"/>
  <c r="AW487" i="11"/>
  <c r="AW294" i="11"/>
  <c r="AW437" i="11"/>
  <c r="AW357" i="11"/>
  <c r="AW284" i="11"/>
  <c r="AW366" i="11"/>
  <c r="AW402" i="11"/>
  <c r="AW328" i="11"/>
  <c r="AW352" i="11"/>
  <c r="AW362" i="11"/>
  <c r="AW292" i="11"/>
  <c r="AW375" i="11"/>
  <c r="AW276" i="11"/>
  <c r="AW368" i="11"/>
  <c r="AW334" i="11"/>
  <c r="AW339" i="11"/>
  <c r="AW272" i="11"/>
  <c r="AW269" i="11"/>
  <c r="AW252" i="11"/>
  <c r="AW295" i="11"/>
  <c r="AW329" i="11"/>
  <c r="AW398" i="11"/>
  <c r="AW342" i="11"/>
  <c r="AW275" i="11"/>
  <c r="AW259" i="11"/>
  <c r="AW280" i="11"/>
  <c r="AW422" i="11"/>
  <c r="AW287" i="11"/>
  <c r="AW396" i="11"/>
  <c r="AW423" i="11"/>
  <c r="AW424" i="11"/>
  <c r="AW289" i="11"/>
  <c r="AW447" i="11"/>
  <c r="AW261" i="11"/>
  <c r="AW472" i="11"/>
  <c r="AW364" i="11"/>
  <c r="AW393" i="11"/>
  <c r="AW401" i="11"/>
  <c r="AW311" i="11"/>
  <c r="AW307" i="11"/>
  <c r="AW421" i="11"/>
  <c r="AW460" i="11"/>
  <c r="AW359" i="11"/>
  <c r="AW440" i="11"/>
  <c r="AW431" i="11"/>
  <c r="AW456" i="11"/>
  <c r="AW325" i="11"/>
  <c r="AW268" i="11"/>
  <c r="AW467" i="11"/>
  <c r="AW453" i="11"/>
  <c r="AW316" i="11"/>
  <c r="AW459" i="11"/>
  <c r="AW410" i="11"/>
  <c r="AW417" i="11"/>
  <c r="AW301" i="11"/>
  <c r="AW298" i="11"/>
  <c r="AW355" i="11"/>
  <c r="AW337" i="11"/>
  <c r="AW300" i="11"/>
  <c r="AW251" i="11"/>
  <c r="AW324" i="11"/>
  <c r="AW308" i="11"/>
  <c r="AW389" i="11"/>
  <c r="AW303" i="11"/>
  <c r="AW391" i="11"/>
  <c r="AW455" i="11"/>
  <c r="AW457" i="11"/>
  <c r="AW347" i="11"/>
  <c r="AW383" i="11"/>
  <c r="AW392" i="11"/>
  <c r="AW444" i="11"/>
  <c r="AW435" i="11"/>
  <c r="AW351" i="11"/>
  <c r="AW484" i="11"/>
  <c r="AW463" i="11"/>
  <c r="AW462" i="11"/>
  <c r="AW309" i="11"/>
  <c r="AW370" i="11"/>
  <c r="AW458" i="11"/>
  <c r="AW439" i="11"/>
  <c r="AW387" i="11"/>
  <c r="AW438" i="11"/>
  <c r="AW384" i="11"/>
  <c r="AW372" i="11"/>
  <c r="AW407" i="11"/>
  <c r="AW321" i="11"/>
  <c r="AW468" i="11"/>
  <c r="AW378" i="11"/>
  <c r="AW266" i="11"/>
  <c r="AW409" i="11"/>
  <c r="AW315" i="11"/>
  <c r="AW480" i="11"/>
  <c r="AW430" i="11"/>
  <c r="AW425" i="11"/>
  <c r="AW290" i="11"/>
  <c r="AW340" i="11"/>
  <c r="AW388" i="11"/>
  <c r="AW466" i="11"/>
  <c r="AW326" i="11"/>
  <c r="AW471" i="11"/>
  <c r="AW418" i="11"/>
  <c r="AW323" i="11"/>
  <c r="AW341" i="11"/>
  <c r="AW305" i="11"/>
  <c r="AW395" i="11"/>
  <c r="AW413" i="11"/>
  <c r="AW354" i="11"/>
  <c r="AW296" i="11"/>
  <c r="AW277" i="11"/>
  <c r="AW399" i="11"/>
  <c r="AW381" i="11"/>
  <c r="AW361" i="11"/>
  <c r="AW473" i="11"/>
  <c r="AW470" i="11"/>
  <c r="AW256" i="11"/>
  <c r="AW314" i="11"/>
  <c r="AW434" i="11"/>
  <c r="AW461" i="11"/>
  <c r="AW416" i="11"/>
  <c r="AW474" i="11"/>
  <c r="AW273" i="11"/>
  <c r="AW449" i="11"/>
  <c r="AW253" i="11"/>
  <c r="AW452" i="11"/>
  <c r="AW348" i="11"/>
  <c r="AW403" i="11"/>
  <c r="AW451" i="11"/>
  <c r="AW426" i="11"/>
  <c r="AW476" i="11"/>
  <c r="AW454" i="11"/>
  <c r="AW349" i="11"/>
  <c r="AW327" i="11"/>
  <c r="AW427" i="11"/>
  <c r="AW281" i="11"/>
  <c r="AW412" i="11"/>
  <c r="AW297" i="11"/>
  <c r="AW475" i="11"/>
  <c r="AW278" i="11"/>
  <c r="AW385" i="11"/>
  <c r="AW258" i="11"/>
  <c r="AW345" i="11"/>
  <c r="AW436" i="11"/>
  <c r="AW262" i="11"/>
  <c r="AW446" i="11"/>
  <c r="AW415" i="11"/>
  <c r="AW464" i="11"/>
  <c r="AW481" i="11"/>
  <c r="AW288" i="11"/>
  <c r="AW420" i="11"/>
  <c r="AW317" i="11"/>
  <c r="AW332" i="11"/>
  <c r="AW373" i="11"/>
  <c r="AW254" i="11"/>
  <c r="AW408" i="11"/>
  <c r="AW405" i="11"/>
  <c r="AW379" i="11"/>
  <c r="AW488" i="11"/>
  <c r="AW285" i="11"/>
  <c r="AW331" i="11"/>
  <c r="AW414" i="11"/>
  <c r="AW465" i="11"/>
  <c r="AW400" i="11"/>
  <c r="AW358" i="11"/>
  <c r="AW482" i="11"/>
  <c r="AW363" i="11"/>
  <c r="AW313" i="11"/>
  <c r="AW257" i="11"/>
  <c r="AW433" i="11"/>
  <c r="AW304" i="11"/>
  <c r="AW367" i="11"/>
  <c r="AW397" i="11"/>
  <c r="AW386" i="11"/>
  <c r="AW271" i="11"/>
  <c r="AW319" i="11"/>
  <c r="AW343" i="11"/>
  <c r="AW376" i="11"/>
  <c r="AW333" i="11"/>
  <c r="AW322" i="11"/>
  <c r="AW283" i="11"/>
  <c r="AW291" i="11"/>
  <c r="AW486" i="11"/>
  <c r="AW406" i="11"/>
  <c r="AW485" i="11"/>
  <c r="AW443" i="11"/>
  <c r="AW369" i="11"/>
  <c r="AW394" i="11"/>
  <c r="AW279" i="11"/>
  <c r="AW306" i="11"/>
  <c r="AW390" i="11"/>
  <c r="AW478" i="11"/>
  <c r="AW346" i="11"/>
  <c r="AW302" i="11"/>
  <c r="AW429" i="11"/>
  <c r="AW310" i="11"/>
  <c r="AW274" i="11"/>
  <c r="AW365" i="11"/>
  <c r="AW374" i="11"/>
  <c r="AW360" i="11"/>
  <c r="AW445" i="11"/>
  <c r="AW411" i="11"/>
  <c r="AW428" i="11"/>
  <c r="AW318" i="11"/>
  <c r="AW350" i="11"/>
  <c r="AW441" i="11"/>
  <c r="AW312" i="11"/>
  <c r="AW265" i="11"/>
  <c r="AW432" i="11"/>
  <c r="AW335" i="11"/>
  <c r="AW270" i="11"/>
  <c r="AW469" i="11"/>
  <c r="AW282" i="11"/>
  <c r="AW263" i="11"/>
  <c r="AW286" i="11"/>
  <c r="AW299" i="11"/>
  <c r="AW267" i="11"/>
  <c r="AW260" i="11"/>
  <c r="AW448" i="11"/>
  <c r="AW338" i="11"/>
  <c r="AW371" i="11"/>
  <c r="AW255" i="11"/>
  <c r="AW382" i="11"/>
  <c r="AW483" i="11"/>
  <c r="AW336" i="11"/>
  <c r="AW442" i="11"/>
  <c r="AW353" i="11"/>
  <c r="AW320" i="11"/>
  <c r="AW356" i="11"/>
  <c r="AW377" i="11"/>
  <c r="AW380" i="11"/>
  <c r="AW477" i="11"/>
  <c r="AW293" i="11"/>
  <c r="AW489" i="11"/>
  <c r="AW404" i="11"/>
  <c r="AW330" i="11"/>
  <c r="AW450" i="11"/>
  <c r="AW264" i="11"/>
  <c r="AW250" i="11"/>
  <c r="AW419" i="11"/>
  <c r="AI355" i="11"/>
  <c r="AI458" i="11"/>
  <c r="AI337" i="11"/>
  <c r="AI291" i="11"/>
  <c r="AI388" i="11"/>
  <c r="AI429" i="11"/>
  <c r="AI422" i="11"/>
  <c r="AI408" i="11"/>
  <c r="AI420" i="11"/>
  <c r="AI469" i="11"/>
  <c r="AI472" i="11"/>
  <c r="AI460" i="11"/>
  <c r="AI268" i="11"/>
  <c r="AI288" i="11"/>
  <c r="AI313" i="11"/>
  <c r="AI269" i="11"/>
  <c r="AI421" i="11"/>
  <c r="AI425" i="11"/>
  <c r="AI371" i="11"/>
  <c r="AI318" i="11"/>
  <c r="AI328" i="11"/>
  <c r="AI301" i="11"/>
  <c r="AI462" i="11"/>
  <c r="AI395" i="11"/>
  <c r="AI354" i="11"/>
  <c r="AI279" i="11"/>
  <c r="AI375" i="11"/>
  <c r="AI436" i="11"/>
  <c r="AI435" i="11"/>
  <c r="AI415" i="11"/>
  <c r="AI277" i="11"/>
  <c r="AI327" i="11"/>
  <c r="AI321" i="11"/>
  <c r="AI384" i="11"/>
  <c r="AI264" i="11"/>
  <c r="AI275" i="11"/>
  <c r="AI483" i="11"/>
  <c r="AI361" i="11"/>
  <c r="AI332" i="11"/>
  <c r="AI325" i="11"/>
  <c r="AI404" i="11"/>
  <c r="AI428" i="11"/>
  <c r="AI370" i="11"/>
  <c r="AI409" i="11"/>
  <c r="AI451" i="11"/>
  <c r="AI423" i="11"/>
  <c r="AI352" i="11"/>
  <c r="AI442" i="11"/>
  <c r="AI367" i="11"/>
  <c r="AI259" i="11"/>
  <c r="AI392" i="11"/>
  <c r="AI365" i="11"/>
  <c r="AI344" i="11"/>
  <c r="AI433" i="11"/>
  <c r="AI484" i="11"/>
  <c r="AI295" i="11"/>
  <c r="AI338" i="11"/>
  <c r="AI441" i="11"/>
  <c r="AI461" i="11"/>
  <c r="AI293" i="11"/>
  <c r="AI439" i="11"/>
  <c r="AI254" i="11"/>
  <c r="AI278" i="11"/>
  <c r="AI341" i="11"/>
  <c r="AI263" i="11"/>
  <c r="AI363" i="11"/>
  <c r="AI314" i="11"/>
  <c r="AI350" i="11"/>
  <c r="AI416" i="11"/>
  <c r="AI261" i="11"/>
  <c r="AI360" i="11"/>
  <c r="AI359" i="11"/>
  <c r="AI417" i="11"/>
  <c r="AI468" i="11"/>
  <c r="AI374" i="11"/>
  <c r="AI464" i="11"/>
  <c r="AI307" i="11"/>
  <c r="AI316" i="11"/>
  <c r="AI257" i="11"/>
  <c r="AI292" i="11"/>
  <c r="AI251" i="11"/>
  <c r="AI310" i="11"/>
  <c r="AI335" i="11"/>
  <c r="AI266" i="11"/>
  <c r="AI449" i="11"/>
  <c r="AI389" i="11"/>
  <c r="AI438" i="11"/>
  <c r="AI378" i="11"/>
  <c r="AI276" i="11"/>
  <c r="AI454" i="11"/>
  <c r="AI331" i="11"/>
  <c r="AI260" i="11"/>
  <c r="AI380" i="11"/>
  <c r="AI298" i="11"/>
  <c r="AI329" i="11"/>
  <c r="AI377" i="11"/>
  <c r="AI478" i="11"/>
  <c r="AI424" i="11"/>
  <c r="AI411" i="11"/>
  <c r="AI322" i="11"/>
  <c r="AI382" i="11"/>
  <c r="AI348" i="11"/>
  <c r="AI386" i="11"/>
  <c r="AI283" i="11"/>
  <c r="AI376" i="11"/>
  <c r="AI256" i="11"/>
  <c r="AI445" i="11"/>
  <c r="AI432" i="11"/>
  <c r="AI391" i="11"/>
  <c r="AI366" i="11"/>
  <c r="AI345" i="11"/>
  <c r="AI426" i="11"/>
  <c r="AI305" i="11"/>
  <c r="AI280" i="11"/>
  <c r="AI319" i="11"/>
  <c r="AI407" i="11"/>
  <c r="AI356" i="11"/>
  <c r="AI297" i="11"/>
  <c r="AI387" i="11"/>
  <c r="AI450" i="11"/>
  <c r="AI457" i="11"/>
  <c r="AI336" i="11"/>
  <c r="AI333" i="11"/>
  <c r="AI487" i="11"/>
  <c r="AI296" i="11"/>
  <c r="AI373" i="11"/>
  <c r="AI372" i="11"/>
  <c r="AI271" i="11"/>
  <c r="AI446" i="11"/>
  <c r="AI364" i="11"/>
  <c r="AI311" i="11"/>
  <c r="AI289" i="11"/>
  <c r="AI265" i="11"/>
  <c r="AI486" i="11"/>
  <c r="AI324" i="11"/>
  <c r="AI463" i="11"/>
  <c r="AI410" i="11"/>
  <c r="AI339" i="11"/>
  <c r="AI250" i="11"/>
  <c r="AI330" i="11"/>
  <c r="AI471" i="11"/>
  <c r="AI412" i="11"/>
  <c r="AI323" i="11"/>
  <c r="AI418" i="11"/>
  <c r="AI343" i="11"/>
  <c r="AI379" i="11"/>
  <c r="AI452" i="11"/>
  <c r="AI272" i="11"/>
  <c r="AI397" i="11"/>
  <c r="AI281" i="11"/>
  <c r="AI300" i="11"/>
  <c r="AI431" i="11"/>
  <c r="AI368" i="11"/>
  <c r="AI308" i="11"/>
  <c r="AI393" i="11"/>
  <c r="AI396" i="11"/>
  <c r="AI414" i="11"/>
  <c r="AI481" i="11"/>
  <c r="AI262" i="11"/>
  <c r="AI358" i="11"/>
  <c r="AI465" i="11"/>
  <c r="AI342" i="11"/>
  <c r="AI398" i="11"/>
  <c r="AI273" i="11"/>
  <c r="AI475" i="11"/>
  <c r="AI405" i="11"/>
  <c r="AI488" i="11"/>
  <c r="AI430" i="11"/>
  <c r="AI390" i="11"/>
  <c r="AI362" i="11"/>
  <c r="AI403" i="11"/>
  <c r="AI326" i="11"/>
  <c r="AI320" i="11"/>
  <c r="AI286" i="11"/>
  <c r="AI427" i="11"/>
  <c r="AI402" i="11"/>
  <c r="AI399" i="11"/>
  <c r="AI304" i="11"/>
  <c r="AI284" i="11"/>
  <c r="AI285" i="11"/>
  <c r="AI413" i="11"/>
  <c r="AI349" i="11"/>
  <c r="AI353" i="11"/>
  <c r="AI303" i="11"/>
  <c r="AI267" i="11"/>
  <c r="AI456" i="11"/>
  <c r="AI351" i="11"/>
  <c r="AI357" i="11"/>
  <c r="AI476" i="11"/>
  <c r="AI369" i="11"/>
  <c r="AI443" i="11"/>
  <c r="AI306" i="11"/>
  <c r="AI317" i="11"/>
  <c r="AI466" i="11"/>
  <c r="AI406" i="11"/>
  <c r="AI340" i="11"/>
  <c r="AI419" i="11"/>
  <c r="AI383" i="11"/>
  <c r="AI480" i="11"/>
  <c r="AI270" i="11"/>
  <c r="AI309" i="11"/>
  <c r="AI485" i="11"/>
  <c r="AI252" i="11"/>
  <c r="AI253" i="11"/>
  <c r="AI258" i="11"/>
  <c r="AI479" i="11"/>
  <c r="AI437" i="11"/>
  <c r="AI448" i="11"/>
  <c r="AI473" i="11"/>
  <c r="AI385" i="11"/>
  <c r="AI315" i="11"/>
  <c r="AI489" i="11"/>
  <c r="AI334" i="11"/>
  <c r="AI400" i="11"/>
  <c r="AI467" i="11"/>
  <c r="AI394" i="11"/>
  <c r="AI482" i="11"/>
  <c r="AI453" i="11"/>
  <c r="AI294" i="11"/>
  <c r="AI299" i="11"/>
  <c r="AI287" i="11"/>
  <c r="AI290" i="11"/>
  <c r="AI302" i="11"/>
  <c r="AI274" i="11"/>
  <c r="AI312" i="11"/>
  <c r="AI474" i="11"/>
  <c r="AI477" i="11"/>
  <c r="AI440" i="11"/>
  <c r="AI447" i="11"/>
  <c r="AI459" i="11"/>
  <c r="AI346" i="11"/>
  <c r="AI401" i="11"/>
  <c r="AI282" i="11"/>
  <c r="AI434" i="11"/>
  <c r="AI470" i="11"/>
  <c r="AI381" i="11"/>
  <c r="AI455" i="11"/>
  <c r="AI347" i="11"/>
  <c r="AI255" i="11"/>
  <c r="AI444" i="11"/>
  <c r="AL383" i="11"/>
  <c r="AL480" i="11"/>
  <c r="AL378" i="11"/>
  <c r="AL456" i="11"/>
  <c r="AL256" i="11"/>
  <c r="AL344" i="11"/>
  <c r="AL487" i="11"/>
  <c r="AL323" i="11"/>
  <c r="AL418" i="11"/>
  <c r="AL400" i="11"/>
  <c r="AL271" i="11"/>
  <c r="AL482" i="11"/>
  <c r="AL373" i="11"/>
  <c r="AL281" i="11"/>
  <c r="AL381" i="11"/>
  <c r="AL476" i="11"/>
  <c r="AL452" i="11"/>
  <c r="AL285" i="11"/>
  <c r="AL401" i="11"/>
  <c r="AL454" i="11"/>
  <c r="AL360" i="11"/>
  <c r="AL430" i="11"/>
  <c r="AL451" i="11"/>
  <c r="AL419" i="11"/>
  <c r="AL276" i="11"/>
  <c r="AL422" i="11"/>
  <c r="AL433" i="11"/>
  <c r="AL389" i="11"/>
  <c r="AL470" i="11"/>
  <c r="AL407" i="11"/>
  <c r="AL282" i="11"/>
  <c r="AL417" i="11"/>
  <c r="AL269" i="11"/>
  <c r="AL280" i="11"/>
  <c r="AL334" i="11"/>
  <c r="AL287" i="11"/>
  <c r="AL325" i="11"/>
  <c r="AL354" i="11"/>
  <c r="AL402" i="11"/>
  <c r="AL306" i="11"/>
  <c r="AL460" i="11"/>
  <c r="AL277" i="11"/>
  <c r="AL274" i="11"/>
  <c r="AL257" i="11"/>
  <c r="AL385" i="11"/>
  <c r="AL403" i="11"/>
  <c r="AL335" i="11"/>
  <c r="AL353" i="11"/>
  <c r="AL473" i="11"/>
  <c r="AL391" i="11"/>
  <c r="AL436" i="11"/>
  <c r="AL328" i="11"/>
  <c r="AL374" i="11"/>
  <c r="AL267" i="11"/>
  <c r="AL412" i="11"/>
  <c r="AL458" i="11"/>
  <c r="AL415" i="11"/>
  <c r="AL261" i="11"/>
  <c r="AL405" i="11"/>
  <c r="AL339" i="11"/>
  <c r="AL435" i="11"/>
  <c r="AL475" i="11"/>
  <c r="AL397" i="11"/>
  <c r="AL317" i="11"/>
  <c r="AL394" i="11"/>
  <c r="AL427" i="11"/>
  <c r="AL396" i="11"/>
  <c r="AL347" i="11"/>
  <c r="AL367" i="11"/>
  <c r="AL426" i="11"/>
  <c r="AL263" i="11"/>
  <c r="AL283" i="11"/>
  <c r="AL489" i="11"/>
  <c r="AL352" i="11"/>
  <c r="AL320" i="11"/>
  <c r="AL478" i="11"/>
  <c r="AL486" i="11"/>
  <c r="AL252" i="11"/>
  <c r="AL410" i="11"/>
  <c r="AL438" i="11"/>
  <c r="AL428" i="11"/>
  <c r="AL253" i="11"/>
  <c r="AL464" i="11"/>
  <c r="AL445" i="11"/>
  <c r="AL355" i="11"/>
  <c r="AL294" i="11"/>
  <c r="AL324" i="11"/>
  <c r="AL485" i="11"/>
  <c r="AL465" i="11"/>
  <c r="AL432" i="11"/>
  <c r="AL357" i="11"/>
  <c r="AL450" i="11"/>
  <c r="AL312" i="11"/>
  <c r="AL295" i="11"/>
  <c r="AL260" i="11"/>
  <c r="AL370" i="11"/>
  <c r="AL361" i="11"/>
  <c r="AL310" i="11"/>
  <c r="AL305" i="11"/>
  <c r="AL255" i="11"/>
  <c r="AL332" i="11"/>
  <c r="AL307" i="11"/>
  <c r="AL369" i="11"/>
  <c r="AL384" i="11"/>
  <c r="AL448" i="11"/>
  <c r="AL326" i="11"/>
  <c r="AL258" i="11"/>
  <c r="AL441" i="11"/>
  <c r="AL362" i="11"/>
  <c r="AL308" i="11"/>
  <c r="AL368" i="11"/>
  <c r="AL286" i="11"/>
  <c r="AL268" i="11"/>
  <c r="AL453" i="11"/>
  <c r="AL297" i="11"/>
  <c r="AL371" i="11"/>
  <c r="AL337" i="11"/>
  <c r="AL270" i="11"/>
  <c r="AL431" i="11"/>
  <c r="AL348" i="11"/>
  <c r="AL420" i="11"/>
  <c r="AL387" i="11"/>
  <c r="AL322" i="11"/>
  <c r="AL484" i="11"/>
  <c r="AL264" i="11"/>
  <c r="AL358" i="11"/>
  <c r="AL365" i="11"/>
  <c r="AL467" i="11"/>
  <c r="AL350" i="11"/>
  <c r="AL376" i="11"/>
  <c r="AL330" i="11"/>
  <c r="AL461" i="11"/>
  <c r="AL351" i="11"/>
  <c r="AL382" i="11"/>
  <c r="AL359" i="11"/>
  <c r="AL463" i="11"/>
  <c r="AL259" i="11"/>
  <c r="AL278" i="11"/>
  <c r="AL304" i="11"/>
  <c r="AL319" i="11"/>
  <c r="AL356" i="11"/>
  <c r="AL342" i="11"/>
  <c r="AL429" i="11"/>
  <c r="AL444" i="11"/>
  <c r="AL331" i="11"/>
  <c r="AL250" i="11"/>
  <c r="AL424" i="11"/>
  <c r="AL466" i="11"/>
  <c r="AL279" i="11"/>
  <c r="AL314" i="11"/>
  <c r="AL333" i="11"/>
  <c r="AL390" i="11"/>
  <c r="AL251" i="11"/>
  <c r="AL462" i="11"/>
  <c r="AL341" i="11"/>
  <c r="AL468" i="11"/>
  <c r="AL303" i="11"/>
  <c r="AL336" i="11"/>
  <c r="AL366" i="11"/>
  <c r="AL439" i="11"/>
  <c r="AL316" i="11"/>
  <c r="AL449" i="11"/>
  <c r="AL434" i="11"/>
  <c r="AL472" i="11"/>
  <c r="AL386" i="11"/>
  <c r="AL409" i="11"/>
  <c r="AL315" i="11"/>
  <c r="AL321" i="11"/>
  <c r="AL372" i="11"/>
  <c r="AL262" i="11"/>
  <c r="AL455" i="11"/>
  <c r="AL392" i="11"/>
  <c r="AL338" i="11"/>
  <c r="AL398" i="11"/>
  <c r="AL416" i="11"/>
  <c r="AL284" i="11"/>
  <c r="AL311" i="11"/>
  <c r="AL266" i="11"/>
  <c r="AL363" i="11"/>
  <c r="AL408" i="11"/>
  <c r="AL345" i="11"/>
  <c r="AL474" i="11"/>
  <c r="AL340" i="11"/>
  <c r="AL291" i="11"/>
  <c r="AL293" i="11"/>
  <c r="AL296" i="11"/>
  <c r="AL380" i="11"/>
  <c r="AL399" i="11"/>
  <c r="AL346" i="11"/>
  <c r="AL423" i="11"/>
  <c r="AL329" i="11"/>
  <c r="AL437" i="11"/>
  <c r="AL457" i="11"/>
  <c r="AL298" i="11"/>
  <c r="AL411" i="11"/>
  <c r="AL447" i="11"/>
  <c r="AL483" i="11"/>
  <c r="AL292" i="11"/>
  <c r="AL393" i="11"/>
  <c r="AL302" i="11"/>
  <c r="AL379" i="11"/>
  <c r="AL488" i="11"/>
  <c r="AL299" i="11"/>
  <c r="AL254" i="11"/>
  <c r="AL300" i="11"/>
  <c r="AL479" i="11"/>
  <c r="AL275" i="11"/>
  <c r="AL301" i="11"/>
  <c r="AL446" i="11"/>
  <c r="AL481" i="11"/>
  <c r="AL440" i="11"/>
  <c r="AL471" i="11"/>
  <c r="AL443" i="11"/>
  <c r="AL289" i="11"/>
  <c r="AL313" i="11"/>
  <c r="AL459" i="11"/>
  <c r="AL290" i="11"/>
  <c r="AL442" i="11"/>
  <c r="AL421" i="11"/>
  <c r="AL414" i="11"/>
  <c r="AL377" i="11"/>
  <c r="AL395" i="11"/>
  <c r="AL375" i="11"/>
  <c r="AL318" i="11"/>
  <c r="AL265" i="11"/>
  <c r="AL477" i="11"/>
  <c r="AL343" i="11"/>
  <c r="AL309" i="11"/>
  <c r="AL288" i="11"/>
  <c r="AL349" i="11"/>
  <c r="AL327" i="11"/>
  <c r="AL469" i="11"/>
  <c r="AL272" i="11"/>
  <c r="AL425" i="11"/>
  <c r="AL273" i="11"/>
  <c r="AL364" i="11"/>
  <c r="AL406" i="11"/>
  <c r="AL413" i="11"/>
  <c r="AL388" i="11"/>
  <c r="AL404" i="11"/>
  <c r="Z417" i="11"/>
  <c r="Z405" i="11"/>
  <c r="Z448" i="11"/>
  <c r="Z407" i="11"/>
  <c r="Z444" i="11"/>
  <c r="Z315" i="11"/>
  <c r="Z279" i="11"/>
  <c r="Z406" i="11"/>
  <c r="Z336" i="11"/>
  <c r="Z321" i="11"/>
  <c r="Z433" i="11"/>
  <c r="Z354" i="11"/>
  <c r="Z364" i="11"/>
  <c r="Z400" i="11"/>
  <c r="Z482" i="11"/>
  <c r="Z298" i="11"/>
  <c r="Z320" i="11"/>
  <c r="Z274" i="11"/>
  <c r="Z445" i="11"/>
  <c r="Z390" i="11"/>
  <c r="Z464" i="11"/>
  <c r="Z355" i="11"/>
  <c r="Z282" i="11"/>
  <c r="Z285" i="11"/>
  <c r="Z267" i="11"/>
  <c r="Z310" i="11"/>
  <c r="Z253" i="11"/>
  <c r="Z296" i="11"/>
  <c r="Z351" i="11"/>
  <c r="Z414" i="11"/>
  <c r="Z458" i="11"/>
  <c r="Z346" i="11"/>
  <c r="Z308" i="11"/>
  <c r="Z403" i="11"/>
  <c r="Z480" i="11"/>
  <c r="Z337" i="11"/>
  <c r="Z304" i="11"/>
  <c r="Z286" i="11"/>
  <c r="Z329" i="11"/>
  <c r="Z378" i="11"/>
  <c r="Z454" i="11"/>
  <c r="Z369" i="11"/>
  <c r="Z381" i="11"/>
  <c r="Z387" i="11"/>
  <c r="Z299" i="11"/>
  <c r="Z306" i="11"/>
  <c r="Z257" i="11"/>
  <c r="Z416" i="11"/>
  <c r="Z436" i="11"/>
  <c r="Z473" i="11"/>
  <c r="Z488" i="11"/>
  <c r="Z384" i="11"/>
  <c r="Z479" i="11"/>
  <c r="Z347" i="11"/>
  <c r="Z370" i="11"/>
  <c r="Z486" i="11"/>
  <c r="Z339" i="11"/>
  <c r="Z342" i="11"/>
  <c r="Z344" i="11"/>
  <c r="Z252" i="11"/>
  <c r="Z419" i="11"/>
  <c r="Z357" i="11"/>
  <c r="Z396" i="11"/>
  <c r="Z373" i="11"/>
  <c r="Z402" i="11"/>
  <c r="Z273" i="11"/>
  <c r="Z426" i="11"/>
  <c r="Z293" i="11"/>
  <c r="Z468" i="11"/>
  <c r="Z465" i="11"/>
  <c r="Z363" i="11"/>
  <c r="Z389" i="11"/>
  <c r="Z323" i="11"/>
  <c r="Z438" i="11"/>
  <c r="Z295" i="11"/>
  <c r="Z475" i="11"/>
  <c r="Z411" i="11"/>
  <c r="Z358" i="11"/>
  <c r="Z409" i="11"/>
  <c r="Z309" i="11"/>
  <c r="Z300" i="11"/>
  <c r="Z489" i="11"/>
  <c r="Z335" i="11"/>
  <c r="Z434" i="11"/>
  <c r="Z463" i="11"/>
  <c r="Z291" i="11"/>
  <c r="Z332" i="11"/>
  <c r="Z487" i="11"/>
  <c r="Z431" i="11"/>
  <c r="Z388" i="11"/>
  <c r="Z262" i="11"/>
  <c r="Z314" i="11"/>
  <c r="Z302" i="11"/>
  <c r="Z449" i="11"/>
  <c r="Z441" i="11"/>
  <c r="Z422" i="11"/>
  <c r="Z353" i="11"/>
  <c r="Z478" i="11"/>
  <c r="Z372" i="11"/>
  <c r="Z328" i="11"/>
  <c r="Z393" i="11"/>
  <c r="Z312" i="11"/>
  <c r="Z268" i="11"/>
  <c r="Z435" i="11"/>
  <c r="Z415" i="11"/>
  <c r="Z392" i="11"/>
  <c r="Z263" i="11"/>
  <c r="Z325" i="11"/>
  <c r="Z376" i="11"/>
  <c r="Z318" i="11"/>
  <c r="Z266" i="11"/>
  <c r="Z289" i="11"/>
  <c r="Z362" i="11"/>
  <c r="Z264" i="11"/>
  <c r="Z474" i="11"/>
  <c r="Z385" i="11"/>
  <c r="Z443" i="11"/>
  <c r="Z395" i="11"/>
  <c r="Z341" i="11"/>
  <c r="Z260" i="11"/>
  <c r="Z382" i="11"/>
  <c r="Z259" i="11"/>
  <c r="Z461" i="11"/>
  <c r="Z284" i="11"/>
  <c r="Z399" i="11"/>
  <c r="Z453" i="11"/>
  <c r="Z408" i="11"/>
  <c r="Z477" i="11"/>
  <c r="Z383" i="11"/>
  <c r="Z280" i="11"/>
  <c r="Z394" i="11"/>
  <c r="Z472" i="11"/>
  <c r="Z427" i="11"/>
  <c r="Z278" i="11"/>
  <c r="Z258" i="11"/>
  <c r="Z256" i="11"/>
  <c r="Z281" i="11"/>
  <c r="Z368" i="11"/>
  <c r="Z338" i="11"/>
  <c r="Z375" i="11"/>
  <c r="Z324" i="11"/>
  <c r="Z307" i="11"/>
  <c r="Z359" i="11"/>
  <c r="Z462" i="11"/>
  <c r="Z365" i="11"/>
  <c r="Z420" i="11"/>
  <c r="Z429" i="11"/>
  <c r="Z276" i="11"/>
  <c r="Z452" i="11"/>
  <c r="Z343" i="11"/>
  <c r="Z348" i="11"/>
  <c r="Z437" i="11"/>
  <c r="Z401" i="11"/>
  <c r="Z272" i="11"/>
  <c r="Z326" i="11"/>
  <c r="Z305" i="11"/>
  <c r="Z451" i="11"/>
  <c r="Z428" i="11"/>
  <c r="Z301" i="11"/>
  <c r="Z271" i="11"/>
  <c r="Z456" i="11"/>
  <c r="Z457" i="11"/>
  <c r="Z412" i="11"/>
  <c r="Z283" i="11"/>
  <c r="Z265" i="11"/>
  <c r="Z294" i="11"/>
  <c r="Z447" i="11"/>
  <c r="Z331" i="11"/>
  <c r="Z391" i="11"/>
  <c r="Z330" i="11"/>
  <c r="Z476" i="11"/>
  <c r="Z379" i="11"/>
  <c r="Z404" i="11"/>
  <c r="Z290" i="11"/>
  <c r="Z424" i="11"/>
  <c r="Z313" i="11"/>
  <c r="Z277" i="11"/>
  <c r="Z352" i="11"/>
  <c r="Z287" i="11"/>
  <c r="Z460" i="11"/>
  <c r="Z317" i="11"/>
  <c r="Z349" i="11"/>
  <c r="Z481" i="11"/>
  <c r="Z255" i="11"/>
  <c r="Z440" i="11"/>
  <c r="Z319" i="11"/>
  <c r="Z261" i="11"/>
  <c r="Z288" i="11"/>
  <c r="Z316" i="11"/>
  <c r="Z413" i="11"/>
  <c r="Z485" i="11"/>
  <c r="Z483" i="11"/>
  <c r="Z350" i="11"/>
  <c r="Z439" i="11"/>
  <c r="Z333" i="11"/>
  <c r="Z466" i="11"/>
  <c r="Z366" i="11"/>
  <c r="Z371" i="11"/>
  <c r="Z423" i="11"/>
  <c r="Z275" i="11"/>
  <c r="Z442" i="11"/>
  <c r="Z484" i="11"/>
  <c r="Z425" i="11"/>
  <c r="Z386" i="11"/>
  <c r="Z311" i="11"/>
  <c r="Z356" i="11"/>
  <c r="Z397" i="11"/>
  <c r="Z450" i="11"/>
  <c r="Z410" i="11"/>
  <c r="Z421" i="11"/>
  <c r="Z250" i="11"/>
  <c r="Z380" i="11"/>
  <c r="Z455" i="11"/>
  <c r="Z459" i="11"/>
  <c r="Z270" i="11"/>
  <c r="Z398" i="11"/>
  <c r="Z432" i="11"/>
  <c r="Z446" i="11"/>
  <c r="Z340" i="11"/>
  <c r="Z251" i="11"/>
  <c r="Z345" i="11"/>
  <c r="Z269" i="11"/>
  <c r="Z334" i="11"/>
  <c r="Z469" i="11"/>
  <c r="Z297" i="11"/>
  <c r="Z303" i="11"/>
  <c r="Z470" i="11"/>
  <c r="Z377" i="11"/>
  <c r="Z361" i="11"/>
  <c r="Z367" i="11"/>
  <c r="Z254" i="11"/>
  <c r="Z467" i="11"/>
  <c r="Z292" i="11"/>
  <c r="Z430" i="11"/>
  <c r="Z360" i="11"/>
  <c r="Z322" i="11"/>
  <c r="Z418" i="11"/>
  <c r="Z374" i="11"/>
  <c r="Z471" i="11"/>
  <c r="Z327" i="11"/>
  <c r="E343" i="11"/>
  <c r="E264" i="11"/>
  <c r="E327" i="11"/>
  <c r="E369" i="11"/>
  <c r="E403" i="11"/>
  <c r="E382" i="11"/>
  <c r="E331" i="11"/>
  <c r="E298" i="11"/>
  <c r="E292" i="11"/>
  <c r="E414" i="11"/>
  <c r="E483" i="11"/>
  <c r="E399" i="11"/>
  <c r="E366" i="11"/>
  <c r="E478" i="11"/>
  <c r="E334" i="11"/>
  <c r="E271" i="11"/>
  <c r="E313" i="11"/>
  <c r="E486" i="11"/>
  <c r="E411" i="11"/>
  <c r="E409" i="11"/>
  <c r="E296" i="11"/>
  <c r="E322" i="11"/>
  <c r="E256" i="11"/>
  <c r="E452" i="11"/>
  <c r="E293" i="11"/>
  <c r="E325" i="11"/>
  <c r="E391" i="11"/>
  <c r="E357" i="11"/>
  <c r="E461" i="11"/>
  <c r="E324" i="11"/>
  <c r="E463" i="11"/>
  <c r="E279" i="11"/>
  <c r="E450" i="11"/>
  <c r="E488" i="11"/>
  <c r="E348" i="11"/>
  <c r="E304" i="11"/>
  <c r="E431" i="11"/>
  <c r="E384" i="11"/>
  <c r="E480" i="11"/>
  <c r="E362" i="11"/>
  <c r="E410" i="11"/>
  <c r="E311" i="11"/>
  <c r="E274" i="11"/>
  <c r="E375" i="11"/>
  <c r="E374" i="11"/>
  <c r="E421" i="11"/>
  <c r="E332" i="11"/>
  <c r="E468" i="11"/>
  <c r="E457" i="11"/>
  <c r="E379" i="11"/>
  <c r="E307" i="11"/>
  <c r="E446" i="11"/>
  <c r="E289" i="11"/>
  <c r="E407" i="11"/>
  <c r="E305" i="11"/>
  <c r="E358" i="11"/>
  <c r="E310" i="11"/>
  <c r="E424" i="11"/>
  <c r="E471" i="11"/>
  <c r="E395" i="11"/>
  <c r="E458" i="11"/>
  <c r="E370" i="11"/>
  <c r="E436" i="11"/>
  <c r="E429" i="11"/>
  <c r="E489" i="11"/>
  <c r="E392" i="11"/>
  <c r="E466" i="11"/>
  <c r="E268" i="11"/>
  <c r="E385" i="11"/>
  <c r="E430" i="11"/>
  <c r="E464" i="11"/>
  <c r="E416" i="11"/>
  <c r="E398" i="11"/>
  <c r="E299" i="11"/>
  <c r="E321" i="11"/>
  <c r="E359" i="11"/>
  <c r="E365" i="11"/>
  <c r="E312" i="11"/>
  <c r="E356" i="11"/>
  <c r="E469" i="11"/>
  <c r="E254" i="11"/>
  <c r="E402" i="11"/>
  <c r="E423" i="11"/>
  <c r="E449" i="11"/>
  <c r="E397" i="11"/>
  <c r="E383" i="11"/>
  <c r="E437" i="11"/>
  <c r="E285" i="11"/>
  <c r="E336" i="11"/>
  <c r="E300" i="11"/>
  <c r="E473" i="11"/>
  <c r="E394" i="11"/>
  <c r="E262" i="11"/>
  <c r="E418" i="11"/>
  <c r="E425" i="11"/>
  <c r="E345" i="11"/>
  <c r="E349" i="11"/>
  <c r="E309" i="11"/>
  <c r="E439" i="11"/>
  <c r="E276" i="11"/>
  <c r="E352" i="11"/>
  <c r="E453" i="11"/>
  <c r="E301" i="11"/>
  <c r="E444" i="11"/>
  <c r="E433" i="11"/>
  <c r="E284" i="11"/>
  <c r="E265" i="11"/>
  <c r="E302" i="11"/>
  <c r="E462" i="11"/>
  <c r="E278" i="11"/>
  <c r="E413" i="11"/>
  <c r="E255" i="11"/>
  <c r="E353" i="11"/>
  <c r="E320" i="11"/>
  <c r="E474" i="11"/>
  <c r="E282" i="11"/>
  <c r="E367" i="11"/>
  <c r="E443" i="11"/>
  <c r="E258" i="11"/>
  <c r="E422" i="11"/>
  <c r="E390" i="11"/>
  <c r="E393" i="11"/>
  <c r="E400" i="11"/>
  <c r="E459" i="11"/>
  <c r="E337" i="11"/>
  <c r="E269" i="11"/>
  <c r="E460" i="11"/>
  <c r="E272" i="11"/>
  <c r="E465" i="11"/>
  <c r="E476" i="11"/>
  <c r="E377" i="11"/>
  <c r="E306" i="11"/>
  <c r="E388" i="11"/>
  <c r="E340" i="11"/>
  <c r="E477" i="11"/>
  <c r="E363" i="11"/>
  <c r="E267" i="11"/>
  <c r="E291" i="11"/>
  <c r="E288" i="11"/>
  <c r="E441" i="11"/>
  <c r="E290" i="11"/>
  <c r="E454" i="11"/>
  <c r="E389" i="11"/>
  <c r="E323" i="11"/>
  <c r="E308" i="11"/>
  <c r="E361" i="11"/>
  <c r="E275" i="11"/>
  <c r="E451" i="11"/>
  <c r="E475" i="11"/>
  <c r="E280" i="11"/>
  <c r="E344" i="11"/>
  <c r="E294" i="11"/>
  <c r="E261" i="11"/>
  <c r="E426" i="11"/>
  <c r="E406" i="11"/>
  <c r="E448" i="11"/>
  <c r="E470" i="11"/>
  <c r="E263" i="11"/>
  <c r="E286" i="11"/>
  <c r="E405" i="11"/>
  <c r="E328" i="11"/>
  <c r="E260" i="11"/>
  <c r="E396" i="11"/>
  <c r="E273" i="11"/>
  <c r="E378" i="11"/>
  <c r="E447" i="11"/>
  <c r="E456" i="11"/>
  <c r="E417" i="11"/>
  <c r="E368" i="11"/>
  <c r="E253" i="11"/>
  <c r="E487" i="11"/>
  <c r="E380" i="11"/>
  <c r="E250" i="11"/>
  <c r="E428" i="11"/>
  <c r="E317" i="11"/>
  <c r="E303" i="11"/>
  <c r="E472" i="11"/>
  <c r="E316" i="11"/>
  <c r="E412" i="11"/>
  <c r="E251" i="11"/>
  <c r="E387" i="11"/>
  <c r="E252" i="11"/>
  <c r="E376" i="11"/>
  <c r="E318" i="11"/>
  <c r="E319" i="11"/>
  <c r="E371" i="11"/>
  <c r="E432" i="11"/>
  <c r="E381" i="11"/>
  <c r="E354" i="11"/>
  <c r="E455" i="11"/>
  <c r="E481" i="11"/>
  <c r="E281" i="11"/>
  <c r="E419" i="11"/>
  <c r="E297" i="11"/>
  <c r="E314" i="11"/>
  <c r="E295" i="11"/>
  <c r="E341" i="11"/>
  <c r="E333" i="11"/>
  <c r="E315" i="11"/>
  <c r="E338" i="11"/>
  <c r="E386" i="11"/>
  <c r="E479" i="11"/>
  <c r="E442" i="11"/>
  <c r="E259" i="11"/>
  <c r="E355" i="11"/>
  <c r="E330" i="11"/>
  <c r="E415" i="11"/>
  <c r="E401" i="11"/>
  <c r="E351" i="11"/>
  <c r="E427" i="11"/>
  <c r="E277" i="11"/>
  <c r="E484" i="11"/>
  <c r="E350" i="11"/>
  <c r="E485" i="11"/>
  <c r="E482" i="11"/>
  <c r="E435" i="11"/>
  <c r="E372" i="11"/>
  <c r="E335" i="11"/>
  <c r="E408" i="11"/>
  <c r="E445" i="11"/>
  <c r="E364" i="11"/>
  <c r="E404" i="11"/>
  <c r="E346" i="11"/>
  <c r="E283" i="11"/>
  <c r="E329" i="11"/>
  <c r="E270" i="11"/>
  <c r="E326" i="11"/>
  <c r="E440" i="11"/>
  <c r="E257" i="11"/>
  <c r="E287" i="11"/>
  <c r="E266" i="11"/>
  <c r="E360" i="11"/>
  <c r="E373" i="11"/>
  <c r="E438" i="11"/>
  <c r="E347" i="11"/>
  <c r="E342" i="11"/>
  <c r="E420" i="11"/>
  <c r="E339" i="11"/>
  <c r="E467" i="11"/>
  <c r="E434" i="11"/>
  <c r="AN529" i="11"/>
  <c r="AS529" i="11"/>
  <c r="K381" i="11"/>
  <c r="K350" i="11"/>
  <c r="K321" i="11"/>
  <c r="K436" i="11"/>
  <c r="K454" i="11"/>
  <c r="K465" i="11"/>
  <c r="K279" i="11"/>
  <c r="K352" i="11"/>
  <c r="K359" i="11"/>
  <c r="K474" i="11"/>
  <c r="K409" i="11"/>
  <c r="K273" i="11"/>
  <c r="K377" i="11"/>
  <c r="K390" i="11"/>
  <c r="K285" i="11"/>
  <c r="K468" i="11"/>
  <c r="K327" i="11"/>
  <c r="K440" i="11"/>
  <c r="K453" i="11"/>
  <c r="K470" i="11"/>
  <c r="K337" i="11"/>
  <c r="K333" i="11"/>
  <c r="K269" i="11"/>
  <c r="K480" i="11"/>
  <c r="K331" i="11"/>
  <c r="K322" i="11"/>
  <c r="K367" i="11"/>
  <c r="K305" i="11"/>
  <c r="K338" i="11"/>
  <c r="K296" i="11"/>
  <c r="K294" i="11"/>
  <c r="K418" i="11"/>
  <c r="K450" i="11"/>
  <c r="K256" i="11"/>
  <c r="K313" i="11"/>
  <c r="K396" i="11"/>
  <c r="K475" i="11"/>
  <c r="K383" i="11"/>
  <c r="K398" i="11"/>
  <c r="K419" i="11"/>
  <c r="K462" i="11"/>
  <c r="K373" i="11"/>
  <c r="K342" i="11"/>
  <c r="K271" i="11"/>
  <c r="K343" i="11"/>
  <c r="K489" i="11"/>
  <c r="K408" i="11"/>
  <c r="K488" i="11"/>
  <c r="K426" i="11"/>
  <c r="K287" i="11"/>
  <c r="K257" i="11"/>
  <c r="K374" i="11"/>
  <c r="K316" i="11"/>
  <c r="K348" i="11"/>
  <c r="K356" i="11"/>
  <c r="K280" i="11"/>
  <c r="K265" i="11"/>
  <c r="K312" i="11"/>
  <c r="K266" i="11"/>
  <c r="K479" i="11"/>
  <c r="K378" i="11"/>
  <c r="K275" i="11"/>
  <c r="K315" i="11"/>
  <c r="K353" i="11"/>
  <c r="K402" i="11"/>
  <c r="K344" i="11"/>
  <c r="K372" i="11"/>
  <c r="K420" i="11"/>
  <c r="K425" i="11"/>
  <c r="K254" i="11"/>
  <c r="K310" i="11"/>
  <c r="K404" i="11"/>
  <c r="K323" i="11"/>
  <c r="K288" i="11"/>
  <c r="K421" i="11"/>
  <c r="K463" i="11"/>
  <c r="K309" i="11"/>
  <c r="K304" i="11"/>
  <c r="K260" i="11"/>
  <c r="K357" i="11"/>
  <c r="K339" i="11"/>
  <c r="K432" i="11"/>
  <c r="K298" i="11"/>
  <c r="K435" i="11"/>
  <c r="K365" i="11"/>
  <c r="K340" i="11"/>
  <c r="K274" i="11"/>
  <c r="K457" i="11"/>
  <c r="K314" i="11"/>
  <c r="K276" i="11"/>
  <c r="K358" i="11"/>
  <c r="K345" i="11"/>
  <c r="K411" i="11"/>
  <c r="K292" i="11"/>
  <c r="K252" i="11"/>
  <c r="K451" i="11"/>
  <c r="K355" i="11"/>
  <c r="K466" i="11"/>
  <c r="K401" i="11"/>
  <c r="K307" i="11"/>
  <c r="K290" i="11"/>
  <c r="K311" i="11"/>
  <c r="K385" i="11"/>
  <c r="K366" i="11"/>
  <c r="K437" i="11"/>
  <c r="K455" i="11"/>
  <c r="K278" i="11"/>
  <c r="K302" i="11"/>
  <c r="K297" i="11"/>
  <c r="K282" i="11"/>
  <c r="K448" i="11"/>
  <c r="K250" i="11"/>
  <c r="K382" i="11"/>
  <c r="K291" i="11"/>
  <c r="K324" i="11"/>
  <c r="K303" i="11"/>
  <c r="K336" i="11"/>
  <c r="K464" i="11"/>
  <c r="K443" i="11"/>
  <c r="K461" i="11"/>
  <c r="K424" i="11"/>
  <c r="K447" i="11"/>
  <c r="K328" i="11"/>
  <c r="K264" i="11"/>
  <c r="K361" i="11"/>
  <c r="K268" i="11"/>
  <c r="K263" i="11"/>
  <c r="K403" i="11"/>
  <c r="K259" i="11"/>
  <c r="K415" i="11"/>
  <c r="K354" i="11"/>
  <c r="K335" i="11"/>
  <c r="K334" i="11"/>
  <c r="K370" i="11"/>
  <c r="K414" i="11"/>
  <c r="K320" i="11"/>
  <c r="K330" i="11"/>
  <c r="K332" i="11"/>
  <c r="K452" i="11"/>
  <c r="K270" i="11"/>
  <c r="K405" i="11"/>
  <c r="K472" i="11"/>
  <c r="K351" i="11"/>
  <c r="K253" i="11"/>
  <c r="K392" i="11"/>
  <c r="K300" i="11"/>
  <c r="K449" i="11"/>
  <c r="K360" i="11"/>
  <c r="K364" i="11"/>
  <c r="K258" i="11"/>
  <c r="K371" i="11"/>
  <c r="K431" i="11"/>
  <c r="K380" i="11"/>
  <c r="K476" i="11"/>
  <c r="K394" i="11"/>
  <c r="K318" i="11"/>
  <c r="K325" i="11"/>
  <c r="K416" i="11"/>
  <c r="K301" i="11"/>
  <c r="K283" i="11"/>
  <c r="K293" i="11"/>
  <c r="K341" i="11"/>
  <c r="K389" i="11"/>
  <c r="K427" i="11"/>
  <c r="K400" i="11"/>
  <c r="K308" i="11"/>
  <c r="K395" i="11"/>
  <c r="K446" i="11"/>
  <c r="K329" i="11"/>
  <c r="K326" i="11"/>
  <c r="K485" i="11"/>
  <c r="K267" i="11"/>
  <c r="K442" i="11"/>
  <c r="K393" i="11"/>
  <c r="K445" i="11"/>
  <c r="K397" i="11"/>
  <c r="K423" i="11"/>
  <c r="K369" i="11"/>
  <c r="K406" i="11"/>
  <c r="K444" i="11"/>
  <c r="K413" i="11"/>
  <c r="K441" i="11"/>
  <c r="K469" i="11"/>
  <c r="K286" i="11"/>
  <c r="K460" i="11"/>
  <c r="K387" i="11"/>
  <c r="K346" i="11"/>
  <c r="K362" i="11"/>
  <c r="K407" i="11"/>
  <c r="K484" i="11"/>
  <c r="K368" i="11"/>
  <c r="K482" i="11"/>
  <c r="K478" i="11"/>
  <c r="K391" i="11"/>
  <c r="K388" i="11"/>
  <c r="K384" i="11"/>
  <c r="K429" i="11"/>
  <c r="K277" i="11"/>
  <c r="K363" i="11"/>
  <c r="K255" i="11"/>
  <c r="K486" i="11"/>
  <c r="K459" i="11"/>
  <c r="K262" i="11"/>
  <c r="K430" i="11"/>
  <c r="K410" i="11"/>
  <c r="K272" i="11"/>
  <c r="K399" i="11"/>
  <c r="K349" i="11"/>
  <c r="K412" i="11"/>
  <c r="K376" i="11"/>
  <c r="K281" i="11"/>
  <c r="K306" i="11"/>
  <c r="K261" i="11"/>
  <c r="K317" i="11"/>
  <c r="K295" i="11"/>
  <c r="K467" i="11"/>
  <c r="K251" i="11"/>
  <c r="K434" i="11"/>
  <c r="K375" i="11"/>
  <c r="K319" i="11"/>
  <c r="K487" i="11"/>
  <c r="K456" i="11"/>
  <c r="K477" i="11"/>
  <c r="K299" i="11"/>
  <c r="K471" i="11"/>
  <c r="K433" i="11"/>
  <c r="K284" i="11"/>
  <c r="K481" i="11"/>
  <c r="K386" i="11"/>
  <c r="K439" i="11"/>
  <c r="K473" i="11"/>
  <c r="K379" i="11"/>
  <c r="K417" i="11"/>
  <c r="K438" i="11"/>
  <c r="K289" i="11"/>
  <c r="K458" i="11"/>
  <c r="K347" i="11"/>
  <c r="K483" i="11"/>
  <c r="K428" i="11"/>
  <c r="K422" i="11"/>
  <c r="T282" i="11"/>
  <c r="T434" i="11"/>
  <c r="T386" i="11"/>
  <c r="T485" i="11"/>
  <c r="T409" i="11"/>
  <c r="T430" i="11"/>
  <c r="T473" i="11"/>
  <c r="T362" i="11"/>
  <c r="T437" i="11"/>
  <c r="T279" i="11"/>
  <c r="T476" i="11"/>
  <c r="T425" i="11"/>
  <c r="T446" i="11"/>
  <c r="T414" i="11"/>
  <c r="T440" i="11"/>
  <c r="T272" i="11"/>
  <c r="T426" i="11"/>
  <c r="T400" i="11"/>
  <c r="T385" i="11"/>
  <c r="T294" i="11"/>
  <c r="T360" i="11"/>
  <c r="T380" i="11"/>
  <c r="T313" i="11"/>
  <c r="T334" i="11"/>
  <c r="T285" i="11"/>
  <c r="T384" i="11"/>
  <c r="T358" i="11"/>
  <c r="T269" i="11"/>
  <c r="T301" i="11"/>
  <c r="T464" i="11"/>
  <c r="T321" i="11"/>
  <c r="T262" i="11"/>
  <c r="T460" i="11"/>
  <c r="T319" i="11"/>
  <c r="T395" i="11"/>
  <c r="T264" i="11"/>
  <c r="T254" i="11"/>
  <c r="T331" i="11"/>
  <c r="T337" i="11"/>
  <c r="T312" i="11"/>
  <c r="T339" i="11"/>
  <c r="T310" i="11"/>
  <c r="T420" i="11"/>
  <c r="T467" i="11"/>
  <c r="T447" i="11"/>
  <c r="T435" i="11"/>
  <c r="T268" i="11"/>
  <c r="T364" i="11"/>
  <c r="T327" i="11"/>
  <c r="T306" i="11"/>
  <c r="T461" i="11"/>
  <c r="T390" i="11"/>
  <c r="T456" i="11"/>
  <c r="T370" i="11"/>
  <c r="T284" i="11"/>
  <c r="T330" i="11"/>
  <c r="T260" i="11"/>
  <c r="T408" i="11"/>
  <c r="T391" i="11"/>
  <c r="T291" i="11"/>
  <c r="T407" i="11"/>
  <c r="T325" i="11"/>
  <c r="T259" i="11"/>
  <c r="T379" i="11"/>
  <c r="T452" i="11"/>
  <c r="T250" i="11"/>
  <c r="T480" i="11"/>
  <c r="T450" i="11"/>
  <c r="T261" i="11"/>
  <c r="T394" i="11"/>
  <c r="T482" i="11"/>
  <c r="T479" i="11"/>
  <c r="T336" i="11"/>
  <c r="T280" i="11"/>
  <c r="T283" i="11"/>
  <c r="T489" i="11"/>
  <c r="T273" i="11"/>
  <c r="T304" i="11"/>
  <c r="T255" i="11"/>
  <c r="T441" i="11"/>
  <c r="T445" i="11"/>
  <c r="T251" i="11"/>
  <c r="T314" i="11"/>
  <c r="T288" i="11"/>
  <c r="T335" i="11"/>
  <c r="T431" i="11"/>
  <c r="T436" i="11"/>
  <c r="T348" i="11"/>
  <c r="T388" i="11"/>
  <c r="T478" i="11"/>
  <c r="T427" i="11"/>
  <c r="T454" i="11"/>
  <c r="T457" i="11"/>
  <c r="T474" i="11"/>
  <c r="T296" i="11"/>
  <c r="T346" i="11"/>
  <c r="T412" i="11"/>
  <c r="T333" i="11"/>
  <c r="T401" i="11"/>
  <c r="T424" i="11"/>
  <c r="T413" i="11"/>
  <c r="T392" i="11"/>
  <c r="T356" i="11"/>
  <c r="T322" i="11"/>
  <c r="T483" i="11"/>
  <c r="T428" i="11"/>
  <c r="T484" i="11"/>
  <c r="T472" i="11"/>
  <c r="T292" i="11"/>
  <c r="T320" i="11"/>
  <c r="T353" i="11"/>
  <c r="T267" i="11"/>
  <c r="T481" i="11"/>
  <c r="T318" i="11"/>
  <c r="T423" i="11"/>
  <c r="T315" i="11"/>
  <c r="T265" i="11"/>
  <c r="T347" i="11"/>
  <c r="T387" i="11"/>
  <c r="T429" i="11"/>
  <c r="T309" i="11"/>
  <c r="T308" i="11"/>
  <c r="T324" i="11"/>
  <c r="T465" i="11"/>
  <c r="T418" i="11"/>
  <c r="T369" i="11"/>
  <c r="T410" i="11"/>
  <c r="T374" i="11"/>
  <c r="T439" i="11"/>
  <c r="T415" i="11"/>
  <c r="T290" i="11"/>
  <c r="T289" i="11"/>
  <c r="T363" i="11"/>
  <c r="T466" i="11"/>
  <c r="T432" i="11"/>
  <c r="T442" i="11"/>
  <c r="T419" i="11"/>
  <c r="T293" i="11"/>
  <c r="T298" i="11"/>
  <c r="T470" i="11"/>
  <c r="T350" i="11"/>
  <c r="T311" i="11"/>
  <c r="T295" i="11"/>
  <c r="T463" i="11"/>
  <c r="T383" i="11"/>
  <c r="T453" i="11"/>
  <c r="T271" i="11"/>
  <c r="T354" i="11"/>
  <c r="T449" i="11"/>
  <c r="T443" i="11"/>
  <c r="T256" i="11"/>
  <c r="T278" i="11"/>
  <c r="T252" i="11"/>
  <c r="T378" i="11"/>
  <c r="T411" i="11"/>
  <c r="T343" i="11"/>
  <c r="T344" i="11"/>
  <c r="T365" i="11"/>
  <c r="T433" i="11"/>
  <c r="T402" i="11"/>
  <c r="T345" i="11"/>
  <c r="T406" i="11"/>
  <c r="T375" i="11"/>
  <c r="T416" i="11"/>
  <c r="T381" i="11"/>
  <c r="T422" i="11"/>
  <c r="T488" i="11"/>
  <c r="T459" i="11"/>
  <c r="T393" i="11"/>
  <c r="T263" i="11"/>
  <c r="T257" i="11"/>
  <c r="T341" i="11"/>
  <c r="T361" i="11"/>
  <c r="T373" i="11"/>
  <c r="T377" i="11"/>
  <c r="T397" i="11"/>
  <c r="T258" i="11"/>
  <c r="T316" i="11"/>
  <c r="T302" i="11"/>
  <c r="T332" i="11"/>
  <c r="T305" i="11"/>
  <c r="T303" i="11"/>
  <c r="T404" i="11"/>
  <c r="T487" i="11"/>
  <c r="T371" i="11"/>
  <c r="T266" i="11"/>
  <c r="T317" i="11"/>
  <c r="T349" i="11"/>
  <c r="T307" i="11"/>
  <c r="T376" i="11"/>
  <c r="T448" i="11"/>
  <c r="T455" i="11"/>
  <c r="T328" i="11"/>
  <c r="T323" i="11"/>
  <c r="T403" i="11"/>
  <c r="T287" i="11"/>
  <c r="T366" i="11"/>
  <c r="T451" i="11"/>
  <c r="T286" i="11"/>
  <c r="T462" i="11"/>
  <c r="T299" i="11"/>
  <c r="T389" i="11"/>
  <c r="T368" i="11"/>
  <c r="T329" i="11"/>
  <c r="T276" i="11"/>
  <c r="T405" i="11"/>
  <c r="T340" i="11"/>
  <c r="T342" i="11"/>
  <c r="T253" i="11"/>
  <c r="T398" i="11"/>
  <c r="T367" i="11"/>
  <c r="T372" i="11"/>
  <c r="T274" i="11"/>
  <c r="T396" i="11"/>
  <c r="T468" i="11"/>
  <c r="T270" i="11"/>
  <c r="T326" i="11"/>
  <c r="T421" i="11"/>
  <c r="T486" i="11"/>
  <c r="T359" i="11"/>
  <c r="T438" i="11"/>
  <c r="T399" i="11"/>
  <c r="T275" i="11"/>
  <c r="T458" i="11"/>
  <c r="T338" i="11"/>
  <c r="T469" i="11"/>
  <c r="T300" i="11"/>
  <c r="T382" i="11"/>
  <c r="T352" i="11"/>
  <c r="T297" i="11"/>
  <c r="T357" i="11"/>
  <c r="T477" i="11"/>
  <c r="T444" i="11"/>
  <c r="T417" i="11"/>
  <c r="T355" i="11"/>
  <c r="T281" i="11"/>
  <c r="T475" i="11"/>
  <c r="T471" i="11"/>
  <c r="T351" i="11"/>
  <c r="T277" i="11"/>
  <c r="AN534" i="11"/>
  <c r="G421" i="11"/>
  <c r="G343" i="11"/>
  <c r="G306" i="11"/>
  <c r="G448" i="11"/>
  <c r="G312" i="11"/>
  <c r="G434" i="11"/>
  <c r="G416" i="11"/>
  <c r="G402" i="11"/>
  <c r="G310" i="11"/>
  <c r="G466" i="11"/>
  <c r="G317" i="11"/>
  <c r="G273" i="11"/>
  <c r="G329" i="11"/>
  <c r="G456" i="11"/>
  <c r="G320" i="11"/>
  <c r="G452" i="11"/>
  <c r="G292" i="11"/>
  <c r="G344" i="11"/>
  <c r="G254" i="11"/>
  <c r="G366" i="11"/>
  <c r="G258" i="11"/>
  <c r="G321" i="11"/>
  <c r="G364" i="11"/>
  <c r="G319" i="11"/>
  <c r="G354" i="11"/>
  <c r="G474" i="11"/>
  <c r="G428" i="11"/>
  <c r="G405" i="11"/>
  <c r="G446" i="11"/>
  <c r="G331" i="11"/>
  <c r="G309" i="11"/>
  <c r="G424" i="11"/>
  <c r="G280" i="11"/>
  <c r="G442" i="11"/>
  <c r="G388" i="11"/>
  <c r="G390" i="11"/>
  <c r="G427" i="11"/>
  <c r="G336" i="11"/>
  <c r="G323" i="11"/>
  <c r="G420" i="11"/>
  <c r="G339" i="11"/>
  <c r="G429" i="11"/>
  <c r="G334" i="11"/>
  <c r="G303" i="11"/>
  <c r="G256" i="11"/>
  <c r="G324" i="11"/>
  <c r="G281" i="11"/>
  <c r="G283" i="11"/>
  <c r="G337" i="11"/>
  <c r="G479" i="11"/>
  <c r="G409" i="11"/>
  <c r="G348" i="11"/>
  <c r="G311" i="11"/>
  <c r="G471" i="11"/>
  <c r="G430" i="11"/>
  <c r="G407" i="11"/>
  <c r="G315" i="11"/>
  <c r="G378" i="11"/>
  <c r="G251" i="11"/>
  <c r="G351" i="11"/>
  <c r="G268" i="11"/>
  <c r="G374" i="11"/>
  <c r="G401" i="11"/>
  <c r="G261" i="11"/>
  <c r="G304" i="11"/>
  <c r="G450" i="11"/>
  <c r="G333" i="11"/>
  <c r="G453" i="11"/>
  <c r="G396" i="11"/>
  <c r="G485" i="11"/>
  <c r="G299" i="11"/>
  <c r="G286" i="11"/>
  <c r="G335" i="11"/>
  <c r="G462" i="11"/>
  <c r="G350" i="11"/>
  <c r="G250" i="11"/>
  <c r="G469" i="11"/>
  <c r="G357" i="11"/>
  <c r="G386" i="11"/>
  <c r="G313" i="11"/>
  <c r="G285" i="11"/>
  <c r="G297" i="11"/>
  <c r="G441" i="11"/>
  <c r="G455" i="11"/>
  <c r="G422" i="11"/>
  <c r="G411" i="11"/>
  <c r="G423" i="11"/>
  <c r="G274" i="11"/>
  <c r="G260" i="11"/>
  <c r="G259" i="11"/>
  <c r="G322" i="11"/>
  <c r="G435" i="11"/>
  <c r="G289" i="11"/>
  <c r="G467" i="11"/>
  <c r="G475" i="11"/>
  <c r="G340" i="11"/>
  <c r="G362" i="11"/>
  <c r="G451" i="11"/>
  <c r="G301" i="11"/>
  <c r="G349" i="11"/>
  <c r="G437" i="11"/>
  <c r="G449" i="11"/>
  <c r="G472" i="11"/>
  <c r="G415" i="11"/>
  <c r="G298" i="11"/>
  <c r="G365" i="11"/>
  <c r="G276" i="11"/>
  <c r="G385" i="11"/>
  <c r="G383" i="11"/>
  <c r="G393" i="11"/>
  <c r="G445" i="11"/>
  <c r="G419" i="11"/>
  <c r="G255" i="11"/>
  <c r="G275" i="11"/>
  <c r="G363" i="11"/>
  <c r="G271" i="11"/>
  <c r="G380" i="11"/>
  <c r="G253" i="11"/>
  <c r="G389" i="11"/>
  <c r="G433" i="11"/>
  <c r="G431" i="11"/>
  <c r="G465" i="11"/>
  <c r="G480" i="11"/>
  <c r="G487" i="11"/>
  <c r="G368" i="11"/>
  <c r="G392" i="11"/>
  <c r="G399" i="11"/>
  <c r="G382" i="11"/>
  <c r="G295" i="11"/>
  <c r="G443" i="11"/>
  <c r="G447" i="11"/>
  <c r="G369" i="11"/>
  <c r="G397" i="11"/>
  <c r="G355" i="11"/>
  <c r="G417" i="11"/>
  <c r="G330" i="11"/>
  <c r="G482" i="11"/>
  <c r="G267" i="11"/>
  <c r="G359" i="11"/>
  <c r="G460" i="11"/>
  <c r="G408" i="11"/>
  <c r="G342" i="11"/>
  <c r="G316" i="11"/>
  <c r="G410" i="11"/>
  <c r="G375" i="11"/>
  <c r="G398" i="11"/>
  <c r="G284" i="11"/>
  <c r="G270" i="11"/>
  <c r="G483" i="11"/>
  <c r="G379" i="11"/>
  <c r="G438" i="11"/>
  <c r="G341" i="11"/>
  <c r="G356" i="11"/>
  <c r="G353" i="11"/>
  <c r="G252" i="11"/>
  <c r="G370" i="11"/>
  <c r="G352" i="11"/>
  <c r="G291" i="11"/>
  <c r="G263" i="11"/>
  <c r="G406" i="11"/>
  <c r="G486" i="11"/>
  <c r="G395" i="11"/>
  <c r="G458" i="11"/>
  <c r="G279" i="11"/>
  <c r="G384" i="11"/>
  <c r="G302" i="11"/>
  <c r="G461" i="11"/>
  <c r="G488" i="11"/>
  <c r="G266" i="11"/>
  <c r="G489" i="11"/>
  <c r="G413" i="11"/>
  <c r="G264" i="11"/>
  <c r="G376" i="11"/>
  <c r="G440" i="11"/>
  <c r="G404" i="11"/>
  <c r="G318" i="11"/>
  <c r="G476" i="11"/>
  <c r="G468" i="11"/>
  <c r="G358" i="11"/>
  <c r="G432" i="11"/>
  <c r="G387" i="11"/>
  <c r="G361" i="11"/>
  <c r="G473" i="11"/>
  <c r="G381" i="11"/>
  <c r="G307" i="11"/>
  <c r="G288" i="11"/>
  <c r="G403" i="11"/>
  <c r="G326" i="11"/>
  <c r="G477" i="11"/>
  <c r="G478" i="11"/>
  <c r="G439" i="11"/>
  <c r="G372" i="11"/>
  <c r="G470" i="11"/>
  <c r="G290" i="11"/>
  <c r="G418" i="11"/>
  <c r="G308" i="11"/>
  <c r="G257" i="11"/>
  <c r="G347" i="11"/>
  <c r="G400" i="11"/>
  <c r="G463" i="11"/>
  <c r="G314" i="11"/>
  <c r="G287" i="11"/>
  <c r="G262" i="11"/>
  <c r="G412" i="11"/>
  <c r="G367" i="11"/>
  <c r="G436" i="11"/>
  <c r="G391" i="11"/>
  <c r="G294" i="11"/>
  <c r="G300" i="11"/>
  <c r="G454" i="11"/>
  <c r="G338" i="11"/>
  <c r="G414" i="11"/>
  <c r="G265" i="11"/>
  <c r="G484" i="11"/>
  <c r="G345" i="11"/>
  <c r="G328" i="11"/>
  <c r="G444" i="11"/>
  <c r="G377" i="11"/>
  <c r="G426" i="11"/>
  <c r="G481" i="11"/>
  <c r="G325" i="11"/>
  <c r="G459" i="11"/>
  <c r="G373" i="11"/>
  <c r="G332" i="11"/>
  <c r="G293" i="11"/>
  <c r="G457" i="11"/>
  <c r="G327" i="11"/>
  <c r="G360" i="11"/>
  <c r="G277" i="11"/>
  <c r="G278" i="11"/>
  <c r="G425" i="11"/>
  <c r="G272" i="11"/>
  <c r="G269" i="11"/>
  <c r="G464" i="11"/>
  <c r="G394" i="11"/>
  <c r="G305" i="11"/>
  <c r="G346" i="11"/>
  <c r="G296" i="11"/>
  <c r="G282" i="11"/>
  <c r="G371" i="11"/>
  <c r="AR418" i="11"/>
  <c r="AR405" i="11"/>
  <c r="AR410" i="11"/>
  <c r="AR468" i="11"/>
  <c r="AR322" i="11"/>
  <c r="AR293" i="11"/>
  <c r="AR438" i="11"/>
  <c r="AR439" i="11"/>
  <c r="AR416" i="11"/>
  <c r="AR264" i="11"/>
  <c r="AR313" i="11"/>
  <c r="AR255" i="11"/>
  <c r="AR320" i="11"/>
  <c r="AR304" i="11"/>
  <c r="AR287" i="11"/>
  <c r="AR333" i="11"/>
  <c r="AR318" i="11"/>
  <c r="AR380" i="11"/>
  <c r="AR328" i="11"/>
  <c r="AR296" i="11"/>
  <c r="AR392" i="11"/>
  <c r="AR412" i="11"/>
  <c r="AR486" i="11"/>
  <c r="AR253" i="11"/>
  <c r="AR299" i="11"/>
  <c r="AR396" i="11"/>
  <c r="AR394" i="11"/>
  <c r="AR278" i="11"/>
  <c r="AR331" i="11"/>
  <c r="AR342" i="11"/>
  <c r="AR485" i="11"/>
  <c r="AR263" i="11"/>
  <c r="AR389" i="11"/>
  <c r="AR284" i="11"/>
  <c r="AR484" i="11"/>
  <c r="AR460" i="11"/>
  <c r="AR292" i="11"/>
  <c r="AR407" i="11"/>
  <c r="AR427" i="11"/>
  <c r="AR385" i="11"/>
  <c r="AR272" i="11"/>
  <c r="AR335" i="11"/>
  <c r="AR436" i="11"/>
  <c r="AR295" i="11"/>
  <c r="AR462" i="11"/>
  <c r="AR386" i="11"/>
  <c r="AR275" i="11"/>
  <c r="AR294" i="11"/>
  <c r="AR365" i="11"/>
  <c r="AR323" i="11"/>
  <c r="AR316" i="11"/>
  <c r="AR289" i="11"/>
  <c r="AR482" i="11"/>
  <c r="AR489" i="11"/>
  <c r="AR483" i="11"/>
  <c r="AR252" i="11"/>
  <c r="AR443" i="11"/>
  <c r="AR343" i="11"/>
  <c r="AR260" i="11"/>
  <c r="AR373" i="11"/>
  <c r="AR339" i="11"/>
  <c r="AR425" i="11"/>
  <c r="AR257" i="11"/>
  <c r="AR383" i="11"/>
  <c r="AR403" i="11"/>
  <c r="AR348" i="11"/>
  <c r="AR466" i="11"/>
  <c r="AR456" i="11"/>
  <c r="AR444" i="11"/>
  <c r="AR286" i="11"/>
  <c r="AR325" i="11"/>
  <c r="AR420" i="11"/>
  <c r="AR395" i="11"/>
  <c r="AR413" i="11"/>
  <c r="AR372" i="11"/>
  <c r="AR269" i="11"/>
  <c r="AR332" i="11"/>
  <c r="AR368" i="11"/>
  <c r="AR471" i="11"/>
  <c r="AR457" i="11"/>
  <c r="AR421" i="11"/>
  <c r="AR254" i="11"/>
  <c r="AR270" i="11"/>
  <c r="AR387" i="11"/>
  <c r="AR376" i="11"/>
  <c r="AR424" i="11"/>
  <c r="AR375" i="11"/>
  <c r="AR279" i="11"/>
  <c r="AR487" i="11"/>
  <c r="AR432" i="11"/>
  <c r="AR301" i="11"/>
  <c r="AR311" i="11"/>
  <c r="AR419" i="11"/>
  <c r="AR450" i="11"/>
  <c r="AR371" i="11"/>
  <c r="AR312" i="11"/>
  <c r="AR470" i="11"/>
  <c r="AR290" i="11"/>
  <c r="AR374" i="11"/>
  <c r="AR302" i="11"/>
  <c r="AR338" i="11"/>
  <c r="AR327" i="11"/>
  <c r="AR307" i="11"/>
  <c r="AR309" i="11"/>
  <c r="AR308" i="11"/>
  <c r="AR449" i="11"/>
  <c r="AR423" i="11"/>
  <c r="AR305" i="11"/>
  <c r="AR283" i="11"/>
  <c r="AR459" i="11"/>
  <c r="AR440" i="11"/>
  <c r="AR265" i="11"/>
  <c r="AR347" i="11"/>
  <c r="AR465" i="11"/>
  <c r="AR463" i="11"/>
  <c r="AR267" i="11"/>
  <c r="AR453" i="11"/>
  <c r="AR324" i="11"/>
  <c r="AR446" i="11"/>
  <c r="AR445" i="11"/>
  <c r="AR398" i="11"/>
  <c r="AR334" i="11"/>
  <c r="AR346" i="11"/>
  <c r="AR390" i="11"/>
  <c r="AR415" i="11"/>
  <c r="AR298" i="11"/>
  <c r="AR310" i="11"/>
  <c r="AR329" i="11"/>
  <c r="AR448" i="11"/>
  <c r="AR340" i="11"/>
  <c r="AR461" i="11"/>
  <c r="AR344" i="11"/>
  <c r="AR314" i="11"/>
  <c r="AR422" i="11"/>
  <c r="AR300" i="11"/>
  <c r="AR256" i="11"/>
  <c r="AR406" i="11"/>
  <c r="AR370" i="11"/>
  <c r="AR330" i="11"/>
  <c r="AR408" i="11"/>
  <c r="AR281" i="11"/>
  <c r="AR336" i="11"/>
  <c r="AR259" i="11"/>
  <c r="AR488" i="11"/>
  <c r="AR280" i="11"/>
  <c r="AR441" i="11"/>
  <c r="AR266" i="11"/>
  <c r="AR388" i="11"/>
  <c r="AR397" i="11"/>
  <c r="AR273" i="11"/>
  <c r="AR472" i="11"/>
  <c r="AR417" i="11"/>
  <c r="AR429" i="11"/>
  <c r="AR428" i="11"/>
  <c r="AR411" i="11"/>
  <c r="AR350" i="11"/>
  <c r="AR317" i="11"/>
  <c r="AR464" i="11"/>
  <c r="AR306" i="11"/>
  <c r="AR321" i="11"/>
  <c r="AR391" i="11"/>
  <c r="AR358" i="11"/>
  <c r="AR475" i="11"/>
  <c r="AR431" i="11"/>
  <c r="AR434" i="11"/>
  <c r="AR467" i="11"/>
  <c r="AR251" i="11"/>
  <c r="AR381" i="11"/>
  <c r="AR479" i="11"/>
  <c r="AR282" i="11"/>
  <c r="AR354" i="11"/>
  <c r="AR319" i="11"/>
  <c r="AR451" i="11"/>
  <c r="AR303" i="11"/>
  <c r="AR369" i="11"/>
  <c r="AR297" i="11"/>
  <c r="AR435" i="11"/>
  <c r="AR447" i="11"/>
  <c r="AR480" i="11"/>
  <c r="AR345" i="11"/>
  <c r="AR353" i="11"/>
  <c r="AR367" i="11"/>
  <c r="AR326" i="11"/>
  <c r="AR399" i="11"/>
  <c r="AR404" i="11"/>
  <c r="AR352" i="11"/>
  <c r="AR261" i="11"/>
  <c r="AR359" i="11"/>
  <c r="AR430" i="11"/>
  <c r="AR361" i="11"/>
  <c r="AR409" i="11"/>
  <c r="AR288" i="11"/>
  <c r="AR401" i="11"/>
  <c r="AR271" i="11"/>
  <c r="AR277" i="11"/>
  <c r="AR458" i="11"/>
  <c r="AR382" i="11"/>
  <c r="AR362" i="11"/>
  <c r="AR268" i="11"/>
  <c r="AR400" i="11"/>
  <c r="AR250" i="11"/>
  <c r="AR274" i="11"/>
  <c r="AR433" i="11"/>
  <c r="AR363" i="11"/>
  <c r="AR366" i="11"/>
  <c r="AR437" i="11"/>
  <c r="AR474" i="11"/>
  <c r="AR454" i="11"/>
  <c r="AR384" i="11"/>
  <c r="AR364" i="11"/>
  <c r="AR455" i="11"/>
  <c r="AR356" i="11"/>
  <c r="AR285" i="11"/>
  <c r="AR351" i="11"/>
  <c r="AR360" i="11"/>
  <c r="AR477" i="11"/>
  <c r="AR355" i="11"/>
  <c r="AR476" i="11"/>
  <c r="AR357" i="11"/>
  <c r="AR349" i="11"/>
  <c r="AR442" i="11"/>
  <c r="AR337" i="11"/>
  <c r="AR452" i="11"/>
  <c r="AR393" i="11"/>
  <c r="AR262" i="11"/>
  <c r="AR258" i="11"/>
  <c r="AR478" i="11"/>
  <c r="AR341" i="11"/>
  <c r="AR315" i="11"/>
  <c r="AR402" i="11"/>
  <c r="AR469" i="11"/>
  <c r="AR379" i="11"/>
  <c r="AR378" i="11"/>
  <c r="AR414" i="11"/>
  <c r="AR481" i="11"/>
  <c r="AR276" i="11"/>
  <c r="AR473" i="11"/>
  <c r="AR377" i="11"/>
  <c r="AR291" i="11"/>
  <c r="AR426" i="11"/>
  <c r="D262" i="11"/>
  <c r="D461" i="11"/>
  <c r="D276" i="11"/>
  <c r="D327" i="11"/>
  <c r="D466" i="11"/>
  <c r="D385" i="11"/>
  <c r="D347" i="11"/>
  <c r="D317" i="11"/>
  <c r="D459" i="11"/>
  <c r="D279" i="11"/>
  <c r="D456" i="11"/>
  <c r="D394" i="11"/>
  <c r="D283" i="11"/>
  <c r="D423" i="11"/>
  <c r="D282" i="11"/>
  <c r="D462" i="11"/>
  <c r="D256" i="11"/>
  <c r="D298" i="11"/>
  <c r="D257" i="11"/>
  <c r="D464" i="11"/>
  <c r="D425" i="11"/>
  <c r="D273" i="11"/>
  <c r="D396" i="11"/>
  <c r="D445" i="11"/>
  <c r="D346" i="11"/>
  <c r="D386" i="11"/>
  <c r="D259" i="11"/>
  <c r="D367" i="11"/>
  <c r="D341" i="11"/>
  <c r="D390" i="11"/>
  <c r="D375" i="11"/>
  <c r="D359" i="11"/>
  <c r="D475" i="11"/>
  <c r="D289" i="11"/>
  <c r="D430" i="11"/>
  <c r="D366" i="11"/>
  <c r="D292" i="11"/>
  <c r="D393" i="11"/>
  <c r="D281" i="11"/>
  <c r="D440" i="11"/>
  <c r="D337" i="11"/>
  <c r="D416" i="11"/>
  <c r="D324" i="11"/>
  <c r="D345" i="11"/>
  <c r="D360" i="11"/>
  <c r="D429" i="11"/>
  <c r="D328" i="11"/>
  <c r="D253" i="11"/>
  <c r="D344" i="11"/>
  <c r="D316" i="11"/>
  <c r="D428" i="11"/>
  <c r="D433" i="11"/>
  <c r="D438" i="11"/>
  <c r="D486" i="11"/>
  <c r="D267" i="11"/>
  <c r="D302" i="11"/>
  <c r="D460" i="11"/>
  <c r="D254" i="11"/>
  <c r="D284" i="11"/>
  <c r="D371" i="11"/>
  <c r="D363" i="11"/>
  <c r="D271" i="11"/>
  <c r="D288" i="11"/>
  <c r="D275" i="11"/>
  <c r="D446" i="11"/>
  <c r="D472" i="11"/>
  <c r="D266" i="11"/>
  <c r="D400" i="11"/>
  <c r="D335" i="11"/>
  <c r="D268" i="11"/>
  <c r="D431" i="11"/>
  <c r="D487" i="11"/>
  <c r="D294" i="11"/>
  <c r="D353" i="11"/>
  <c r="D299" i="11"/>
  <c r="D451" i="11"/>
  <c r="D405" i="11"/>
  <c r="D321" i="11"/>
  <c r="D426" i="11"/>
  <c r="D411" i="11"/>
  <c r="D308" i="11"/>
  <c r="D395" i="11"/>
  <c r="D350" i="11"/>
  <c r="D398" i="11"/>
  <c r="D482" i="11"/>
  <c r="D290" i="11"/>
  <c r="D418" i="11"/>
  <c r="D474" i="11"/>
  <c r="D364" i="11"/>
  <c r="D306" i="11"/>
  <c r="D470" i="11"/>
  <c r="D427" i="11"/>
  <c r="D488" i="11"/>
  <c r="D293" i="11"/>
  <c r="D415" i="11"/>
  <c r="D355" i="11"/>
  <c r="D370" i="11"/>
  <c r="D296" i="11"/>
  <c r="D397" i="11"/>
  <c r="D322" i="11"/>
  <c r="D384" i="11"/>
  <c r="D373" i="11"/>
  <c r="D377" i="11"/>
  <c r="D270" i="11"/>
  <c r="D307" i="11"/>
  <c r="D305" i="11"/>
  <c r="D374" i="11"/>
  <c r="D439" i="11"/>
  <c r="D379" i="11"/>
  <c r="D368" i="11"/>
  <c r="D286" i="11"/>
  <c r="D369" i="11"/>
  <c r="D361" i="11"/>
  <c r="D362" i="11"/>
  <c r="D357" i="11"/>
  <c r="D329" i="11"/>
  <c r="D291" i="11"/>
  <c r="D319" i="11"/>
  <c r="D447" i="11"/>
  <c r="D406" i="11"/>
  <c r="D479" i="11"/>
  <c r="D391" i="11"/>
  <c r="D339" i="11"/>
  <c r="D432" i="11"/>
  <c r="D392" i="11"/>
  <c r="D269" i="11"/>
  <c r="D342" i="11"/>
  <c r="D437" i="11"/>
  <c r="D352" i="11"/>
  <c r="D419" i="11"/>
  <c r="D318" i="11"/>
  <c r="D380" i="11"/>
  <c r="D336" i="11"/>
  <c r="D399" i="11"/>
  <c r="D330" i="11"/>
  <c r="D382" i="11"/>
  <c r="D311" i="11"/>
  <c r="D444" i="11"/>
  <c r="D443" i="11"/>
  <c r="D407" i="11"/>
  <c r="D300" i="11"/>
  <c r="D469" i="11"/>
  <c r="D422" i="11"/>
  <c r="D417" i="11"/>
  <c r="D410" i="11"/>
  <c r="D465" i="11"/>
  <c r="D265" i="11"/>
  <c r="D480" i="11"/>
  <c r="D489" i="11"/>
  <c r="D258" i="11"/>
  <c r="D309" i="11"/>
  <c r="D412" i="11"/>
  <c r="D435" i="11"/>
  <c r="D455" i="11"/>
  <c r="D313" i="11"/>
  <c r="D301" i="11"/>
  <c r="D354" i="11"/>
  <c r="D449" i="11"/>
  <c r="D314" i="11"/>
  <c r="D310" i="11"/>
  <c r="D387" i="11"/>
  <c r="D251" i="11"/>
  <c r="D348" i="11"/>
  <c r="D401" i="11"/>
  <c r="D272" i="11"/>
  <c r="D463" i="11"/>
  <c r="D388" i="11"/>
  <c r="D424" i="11"/>
  <c r="D343" i="11"/>
  <c r="D340" i="11"/>
  <c r="D295" i="11"/>
  <c r="D260" i="11"/>
  <c r="D320" i="11"/>
  <c r="D325" i="11"/>
  <c r="D434" i="11"/>
  <c r="D381" i="11"/>
  <c r="D409" i="11"/>
  <c r="D473" i="11"/>
  <c r="D414" i="11"/>
  <c r="D274" i="11"/>
  <c r="D277" i="11"/>
  <c r="D403" i="11"/>
  <c r="D404" i="11"/>
  <c r="D453" i="11"/>
  <c r="D297" i="11"/>
  <c r="D250" i="11"/>
  <c r="D481" i="11"/>
  <c r="D280" i="11"/>
  <c r="D378" i="11"/>
  <c r="D457" i="11"/>
  <c r="D441" i="11"/>
  <c r="D389" i="11"/>
  <c r="D312" i="11"/>
  <c r="D285" i="11"/>
  <c r="D452" i="11"/>
  <c r="D351" i="11"/>
  <c r="D252" i="11"/>
  <c r="D402" i="11"/>
  <c r="D468" i="11"/>
  <c r="D315" i="11"/>
  <c r="D408" i="11"/>
  <c r="D365" i="11"/>
  <c r="D454" i="11"/>
  <c r="D485" i="11"/>
  <c r="D467" i="11"/>
  <c r="D477" i="11"/>
  <c r="D323" i="11"/>
  <c r="D436" i="11"/>
  <c r="D476" i="11"/>
  <c r="D326" i="11"/>
  <c r="D333" i="11"/>
  <c r="D372" i="11"/>
  <c r="D376" i="11"/>
  <c r="D458" i="11"/>
  <c r="D261" i="11"/>
  <c r="D484" i="11"/>
  <c r="D442" i="11"/>
  <c r="D356" i="11"/>
  <c r="D338" i="11"/>
  <c r="D263" i="11"/>
  <c r="D413" i="11"/>
  <c r="D421" i="11"/>
  <c r="D450" i="11"/>
  <c r="D358" i="11"/>
  <c r="D448" i="11"/>
  <c r="D303" i="11"/>
  <c r="D334" i="11"/>
  <c r="D287" i="11"/>
  <c r="D420" i="11"/>
  <c r="D304" i="11"/>
  <c r="D478" i="11"/>
  <c r="D349" i="11"/>
  <c r="D278" i="11"/>
  <c r="D383" i="11"/>
  <c r="D255" i="11"/>
  <c r="D471" i="11"/>
  <c r="D264" i="11"/>
  <c r="D331" i="11"/>
  <c r="D483" i="11"/>
  <c r="D332" i="11"/>
  <c r="H251" i="11"/>
  <c r="H409" i="11"/>
  <c r="H260" i="11"/>
  <c r="H333" i="11"/>
  <c r="H328" i="11"/>
  <c r="H255" i="11"/>
  <c r="H410" i="11"/>
  <c r="H441" i="11"/>
  <c r="H302" i="11"/>
  <c r="H428" i="11"/>
  <c r="H396" i="11"/>
  <c r="H370" i="11"/>
  <c r="H489" i="11"/>
  <c r="H436" i="11"/>
  <c r="H383" i="11"/>
  <c r="H373" i="11"/>
  <c r="H347" i="11"/>
  <c r="H273" i="11"/>
  <c r="H391" i="11"/>
  <c r="H289" i="11"/>
  <c r="H484" i="11"/>
  <c r="H453" i="11"/>
  <c r="H400" i="11"/>
  <c r="H354" i="11"/>
  <c r="H337" i="11"/>
  <c r="H265" i="11"/>
  <c r="H293" i="11"/>
  <c r="H324" i="11"/>
  <c r="H332" i="11"/>
  <c r="H398" i="11"/>
  <c r="H275" i="11"/>
  <c r="H257" i="11"/>
  <c r="H279" i="11"/>
  <c r="H266" i="11"/>
  <c r="H342" i="11"/>
  <c r="H250" i="11"/>
  <c r="H326" i="11"/>
  <c r="H414" i="11"/>
  <c r="H356" i="11"/>
  <c r="H480" i="11"/>
  <c r="H280" i="11"/>
  <c r="H438" i="11"/>
  <c r="H303" i="11"/>
  <c r="H380" i="11"/>
  <c r="H458" i="11"/>
  <c r="H329" i="11"/>
  <c r="H402" i="11"/>
  <c r="H476" i="11"/>
  <c r="H269" i="11"/>
  <c r="H403" i="11"/>
  <c r="H440" i="11"/>
  <c r="H287" i="11"/>
  <c r="H390" i="11"/>
  <c r="H297" i="11"/>
  <c r="H268" i="11"/>
  <c r="H340" i="11"/>
  <c r="H412" i="11"/>
  <c r="H386" i="11"/>
  <c r="H454" i="11"/>
  <c r="H405" i="11"/>
  <c r="H481" i="11"/>
  <c r="H445" i="11"/>
  <c r="H416" i="11"/>
  <c r="H430" i="11"/>
  <c r="H270" i="11"/>
  <c r="H464" i="11"/>
  <c r="H426" i="11"/>
  <c r="H258" i="11"/>
  <c r="H348" i="11"/>
  <c r="H434" i="11"/>
  <c r="H296" i="11"/>
  <c r="H346" i="11"/>
  <c r="H470" i="11"/>
  <c r="H336" i="11"/>
  <c r="H253" i="11"/>
  <c r="H331" i="11"/>
  <c r="H254" i="11"/>
  <c r="H483" i="11"/>
  <c r="H399" i="11"/>
  <c r="H460" i="11"/>
  <c r="H291" i="11"/>
  <c r="H466" i="11"/>
  <c r="H261" i="11"/>
  <c r="H319" i="11"/>
  <c r="H487" i="11"/>
  <c r="H320" i="11"/>
  <c r="H420" i="11"/>
  <c r="H350" i="11"/>
  <c r="H408" i="11"/>
  <c r="H256" i="11"/>
  <c r="H468" i="11"/>
  <c r="H447" i="11"/>
  <c r="H388" i="11"/>
  <c r="H312" i="11"/>
  <c r="H374" i="11"/>
  <c r="H311" i="11"/>
  <c r="H318" i="11"/>
  <c r="H477" i="11"/>
  <c r="H338" i="11"/>
  <c r="H352" i="11"/>
  <c r="H310" i="11"/>
  <c r="H277" i="11"/>
  <c r="H478" i="11"/>
  <c r="H456" i="11"/>
  <c r="H278" i="11"/>
  <c r="H368" i="11"/>
  <c r="H472" i="11"/>
  <c r="H404" i="11"/>
  <c r="H316" i="11"/>
  <c r="H335" i="11"/>
  <c r="H423" i="11"/>
  <c r="H271" i="11"/>
  <c r="H327" i="11"/>
  <c r="H411" i="11"/>
  <c r="H263" i="11"/>
  <c r="H366" i="11"/>
  <c r="H345" i="11"/>
  <c r="H272" i="11"/>
  <c r="H285" i="11"/>
  <c r="H323" i="11"/>
  <c r="H384" i="11"/>
  <c r="H330" i="11"/>
  <c r="H395" i="11"/>
  <c r="H369" i="11"/>
  <c r="H452" i="11"/>
  <c r="H451" i="11"/>
  <c r="H294" i="11"/>
  <c r="H300" i="11"/>
  <c r="H276" i="11"/>
  <c r="H262" i="11"/>
  <c r="H362" i="11"/>
  <c r="H343" i="11"/>
  <c r="H482" i="11"/>
  <c r="H457" i="11"/>
  <c r="H274" i="11"/>
  <c r="H358" i="11"/>
  <c r="H349" i="11"/>
  <c r="H473" i="11"/>
  <c r="H469" i="11"/>
  <c r="H292" i="11"/>
  <c r="H488" i="11"/>
  <c r="H427" i="11"/>
  <c r="H419" i="11"/>
  <c r="H401" i="11"/>
  <c r="H355" i="11"/>
  <c r="H394" i="11"/>
  <c r="H437" i="11"/>
  <c r="H479" i="11"/>
  <c r="H281" i="11"/>
  <c r="H298" i="11"/>
  <c r="H471" i="11"/>
  <c r="H474" i="11"/>
  <c r="H371" i="11"/>
  <c r="H334" i="11"/>
  <c r="H364" i="11"/>
  <c r="H389" i="11"/>
  <c r="H387" i="11"/>
  <c r="H376" i="11"/>
  <c r="H325" i="11"/>
  <c r="H424" i="11"/>
  <c r="H286" i="11"/>
  <c r="H418" i="11"/>
  <c r="H392" i="11"/>
  <c r="H290" i="11"/>
  <c r="H283" i="11"/>
  <c r="H284" i="11"/>
  <c r="H429" i="11"/>
  <c r="H299" i="11"/>
  <c r="H443" i="11"/>
  <c r="H259" i="11"/>
  <c r="H422" i="11"/>
  <c r="H372" i="11"/>
  <c r="H433" i="11"/>
  <c r="H322" i="11"/>
  <c r="H475" i="11"/>
  <c r="H377" i="11"/>
  <c r="H385" i="11"/>
  <c r="H341" i="11"/>
  <c r="H448" i="11"/>
  <c r="H382" i="11"/>
  <c r="H321" i="11"/>
  <c r="H446" i="11"/>
  <c r="H442" i="11"/>
  <c r="H353" i="11"/>
  <c r="H308" i="11"/>
  <c r="H360" i="11"/>
  <c r="H307" i="11"/>
  <c r="H393" i="11"/>
  <c r="H359" i="11"/>
  <c r="H407" i="11"/>
  <c r="H264" i="11"/>
  <c r="H439" i="11"/>
  <c r="H267" i="11"/>
  <c r="H467" i="11"/>
  <c r="H367" i="11"/>
  <c r="H309" i="11"/>
  <c r="H449" i="11"/>
  <c r="H305" i="11"/>
  <c r="H421" i="11"/>
  <c r="H461" i="11"/>
  <c r="H406" i="11"/>
  <c r="H288" i="11"/>
  <c r="H397" i="11"/>
  <c r="H317" i="11"/>
  <c r="H378" i="11"/>
  <c r="H301" i="11"/>
  <c r="H450" i="11"/>
  <c r="H415" i="11"/>
  <c r="H357" i="11"/>
  <c r="H252" i="11"/>
  <c r="H313" i="11"/>
  <c r="H295" i="11"/>
  <c r="H425" i="11"/>
  <c r="H381" i="11"/>
  <c r="H455" i="11"/>
  <c r="H304" i="11"/>
  <c r="H465" i="11"/>
  <c r="H339" i="11"/>
  <c r="H282" i="11"/>
  <c r="H314" i="11"/>
  <c r="H315" i="11"/>
  <c r="H361" i="11"/>
  <c r="H459" i="11"/>
  <c r="H462" i="11"/>
  <c r="H444" i="11"/>
  <c r="H417" i="11"/>
  <c r="H344" i="11"/>
  <c r="H432" i="11"/>
  <c r="H351" i="11"/>
  <c r="H375" i="11"/>
  <c r="H485" i="11"/>
  <c r="H435" i="11"/>
  <c r="H365" i="11"/>
  <c r="H306" i="11"/>
  <c r="H379" i="11"/>
  <c r="H363" i="11"/>
  <c r="H431" i="11"/>
  <c r="H486" i="11"/>
  <c r="H463" i="11"/>
  <c r="H413" i="11"/>
  <c r="AS528" i="11"/>
  <c r="AO519" i="11"/>
  <c r="AO534" i="11"/>
  <c r="AS530" i="11"/>
  <c r="AN530" i="11"/>
  <c r="AD530" i="11"/>
  <c r="AO529" i="11"/>
  <c r="C34" i="5"/>
  <c r="C35" i="5" s="1"/>
  <c r="C36" i="5" s="1"/>
  <c r="C37" i="5" s="1"/>
  <c r="C38" i="5" s="1"/>
  <c r="C29" i="5"/>
  <c r="C30" i="5" s="1"/>
  <c r="C31" i="5" s="1"/>
  <c r="C32" i="5" s="1"/>
  <c r="A420" i="5"/>
  <c r="A105" i="5"/>
  <c r="AO535" i="11"/>
  <c r="AS535" i="11"/>
  <c r="AT530" i="11"/>
  <c r="AN535" i="11"/>
  <c r="AT519" i="11"/>
  <c r="AT535" i="11"/>
  <c r="AD535" i="11"/>
  <c r="AT529" i="11"/>
  <c r="AT534" i="11"/>
  <c r="V363" i="11" l="1"/>
  <c r="V435" i="11"/>
  <c r="V487" i="11"/>
  <c r="V371" i="11"/>
  <c r="V422" i="11"/>
  <c r="V343" i="11"/>
  <c r="V360" i="11"/>
  <c r="V318" i="11"/>
  <c r="V383" i="11"/>
  <c r="V300" i="11"/>
  <c r="V282" i="11"/>
  <c r="V271" i="11"/>
  <c r="V447" i="11"/>
  <c r="V484" i="11"/>
  <c r="V273" i="11"/>
  <c r="V378" i="11"/>
  <c r="V338" i="11"/>
  <c r="V327" i="11"/>
  <c r="V293" i="11"/>
  <c r="V322" i="11"/>
  <c r="V269" i="11"/>
  <c r="V421" i="11"/>
  <c r="V370" i="11"/>
  <c r="V342" i="11"/>
  <c r="V255" i="11"/>
  <c r="V302" i="11"/>
  <c r="V339" i="11"/>
  <c r="V350" i="11"/>
  <c r="V448" i="11"/>
  <c r="V316" i="11"/>
  <c r="V471" i="11"/>
  <c r="V333" i="11"/>
  <c r="V472" i="11"/>
  <c r="V369" i="11"/>
  <c r="V392" i="11"/>
  <c r="V434" i="11"/>
  <c r="V444" i="11"/>
  <c r="V394" i="11"/>
  <c r="V303" i="11"/>
  <c r="V349" i="11"/>
  <c r="V401" i="11"/>
  <c r="V470" i="11"/>
  <c r="V265" i="11"/>
  <c r="V315" i="11"/>
  <c r="V379" i="11"/>
  <c r="V346" i="11"/>
  <c r="V441" i="11"/>
  <c r="V272" i="11"/>
  <c r="V257" i="11"/>
  <c r="V439" i="11"/>
  <c r="V467" i="11"/>
  <c r="V443" i="11"/>
  <c r="V406" i="11"/>
  <c r="V366" i="11"/>
  <c r="V340" i="11"/>
  <c r="V436" i="11"/>
  <c r="V397" i="11"/>
  <c r="V463" i="11"/>
  <c r="V367" i="11"/>
  <c r="V262" i="11"/>
  <c r="V321" i="11"/>
  <c r="V454" i="11"/>
  <c r="V368" i="11"/>
  <c r="V337" i="11"/>
  <c r="V417" i="11"/>
  <c r="V456" i="11"/>
  <c r="V290" i="11"/>
  <c r="V483" i="11"/>
  <c r="V419" i="11"/>
  <c r="V468" i="11"/>
  <c r="V355" i="11"/>
  <c r="V299" i="11"/>
  <c r="V276" i="11"/>
  <c r="V446" i="11"/>
  <c r="V489" i="11"/>
  <c r="V277" i="11"/>
  <c r="V390" i="11"/>
  <c r="V458" i="11"/>
  <c r="V281" i="11"/>
  <c r="V258" i="11"/>
  <c r="V407" i="11"/>
  <c r="V362" i="11"/>
  <c r="V301" i="11"/>
  <c r="V375" i="11"/>
  <c r="V438" i="11"/>
  <c r="V411" i="11"/>
  <c r="V424" i="11"/>
  <c r="V387" i="11"/>
  <c r="V389" i="11"/>
  <c r="V348" i="11"/>
  <c r="V253" i="11"/>
  <c r="V377" i="11"/>
  <c r="V291" i="11"/>
  <c r="V381" i="11"/>
  <c r="V464" i="11"/>
  <c r="V414" i="11"/>
  <c r="V310" i="11"/>
  <c r="V476" i="11"/>
  <c r="V403" i="11"/>
  <c r="V311" i="11"/>
  <c r="V323" i="11"/>
  <c r="V442" i="11"/>
  <c r="V481" i="11"/>
  <c r="V475" i="11"/>
  <c r="V460" i="11"/>
  <c r="V266" i="11"/>
  <c r="V292" i="11"/>
  <c r="V330" i="11"/>
  <c r="V286" i="11"/>
  <c r="V305" i="11"/>
  <c r="V354" i="11"/>
  <c r="V264" i="11"/>
  <c r="V479" i="11"/>
  <c r="V331" i="11"/>
  <c r="V455" i="11"/>
  <c r="V250" i="11"/>
  <c r="V453" i="11"/>
  <c r="V358" i="11"/>
  <c r="V465" i="11"/>
  <c r="V466" i="11"/>
  <c r="V295" i="11"/>
  <c r="V473" i="11"/>
  <c r="V391" i="11"/>
  <c r="V268" i="11"/>
  <c r="V469" i="11"/>
  <c r="V451" i="11"/>
  <c r="V440" i="11"/>
  <c r="V450" i="11"/>
  <c r="V461" i="11"/>
  <c r="V445" i="11"/>
  <c r="V373" i="11"/>
  <c r="V309" i="11"/>
  <c r="V261" i="11"/>
  <c r="V480" i="11"/>
  <c r="V324" i="11"/>
  <c r="V364" i="11"/>
  <c r="V280" i="11"/>
  <c r="V304" i="11"/>
  <c r="V279" i="11"/>
  <c r="V359" i="11"/>
  <c r="V449" i="11"/>
  <c r="V274" i="11"/>
  <c r="V341" i="11"/>
  <c r="V431" i="11"/>
  <c r="V374" i="11"/>
  <c r="V416" i="11"/>
  <c r="V430" i="11"/>
  <c r="V319" i="11"/>
  <c r="V405" i="11"/>
  <c r="V482" i="11"/>
  <c r="V413" i="11"/>
  <c r="V426" i="11"/>
  <c r="V433" i="11"/>
  <c r="V251" i="11"/>
  <c r="V385" i="11"/>
  <c r="V425" i="11"/>
  <c r="V256" i="11"/>
  <c r="V398" i="11"/>
  <c r="V408" i="11"/>
  <c r="V344" i="11"/>
  <c r="V382" i="11"/>
  <c r="V384" i="11"/>
  <c r="V334" i="11"/>
  <c r="V332" i="11"/>
  <c r="V328" i="11"/>
  <c r="V307" i="11"/>
  <c r="V270" i="11"/>
  <c r="V252" i="11"/>
  <c r="V313" i="11"/>
  <c r="V428" i="11"/>
  <c r="V356" i="11"/>
  <c r="V287" i="11"/>
  <c r="V289" i="11"/>
  <c r="V308" i="11"/>
  <c r="V254" i="11"/>
  <c r="V297" i="11"/>
  <c r="V427" i="11"/>
  <c r="V404" i="11"/>
  <c r="V336" i="11"/>
  <c r="V312" i="11"/>
  <c r="V283" i="11"/>
  <c r="V400" i="11"/>
  <c r="V457" i="11"/>
  <c r="V317" i="11"/>
  <c r="V423" i="11"/>
  <c r="V420" i="11"/>
  <c r="V294" i="11"/>
  <c r="V285" i="11"/>
  <c r="V320" i="11"/>
  <c r="V488" i="11"/>
  <c r="V459" i="11"/>
  <c r="V402" i="11"/>
  <c r="V432" i="11"/>
  <c r="V260" i="11"/>
  <c r="V284" i="11"/>
  <c r="V412" i="11"/>
  <c r="V462" i="11"/>
  <c r="V415" i="11"/>
  <c r="V365" i="11"/>
  <c r="V380" i="11"/>
  <c r="V296" i="11"/>
  <c r="V325" i="11"/>
  <c r="V395" i="11"/>
  <c r="W335" i="11"/>
  <c r="W381" i="11"/>
  <c r="W417" i="11"/>
  <c r="W471" i="11"/>
  <c r="W287" i="11"/>
  <c r="W386" i="11"/>
  <c r="W369" i="11"/>
  <c r="W432" i="11"/>
  <c r="W266" i="11"/>
  <c r="W294" i="11"/>
  <c r="W416" i="11"/>
  <c r="W257" i="11"/>
  <c r="W276" i="11"/>
  <c r="W279" i="11"/>
  <c r="W348" i="11"/>
  <c r="W415" i="11"/>
  <c r="W437" i="11"/>
  <c r="W368" i="11"/>
  <c r="W267" i="11"/>
  <c r="W445" i="11"/>
  <c r="W474" i="11"/>
  <c r="W313" i="11"/>
  <c r="W322" i="11"/>
  <c r="W314" i="11"/>
  <c r="W262" i="11"/>
  <c r="W430" i="11"/>
  <c r="W362" i="11"/>
  <c r="W409" i="11"/>
  <c r="W367" i="11"/>
  <c r="W435" i="11"/>
  <c r="W426" i="11"/>
  <c r="W479" i="11"/>
  <c r="W330" i="11"/>
  <c r="W327" i="11"/>
  <c r="W337" i="11"/>
  <c r="W307" i="11"/>
  <c r="W339" i="11"/>
  <c r="W388" i="11"/>
  <c r="W446" i="11"/>
  <c r="W299" i="11"/>
  <c r="W377" i="11"/>
  <c r="W288" i="11"/>
  <c r="W331" i="11"/>
  <c r="W255" i="11"/>
  <c r="W352" i="11"/>
  <c r="W252" i="11"/>
  <c r="W385" i="11"/>
  <c r="W373" i="11"/>
  <c r="W366" i="11"/>
  <c r="W423" i="11"/>
  <c r="W396" i="11"/>
  <c r="W251" i="11"/>
  <c r="W485" i="11"/>
  <c r="W458" i="11"/>
  <c r="W318" i="11"/>
  <c r="W406" i="11"/>
  <c r="W254" i="11"/>
  <c r="W342" i="11"/>
  <c r="W402" i="11"/>
  <c r="W378" i="11"/>
  <c r="W387" i="11"/>
  <c r="W281" i="11"/>
  <c r="W376" i="11"/>
  <c r="W488" i="11"/>
  <c r="W404" i="11"/>
  <c r="W297" i="11"/>
  <c r="W285" i="11"/>
  <c r="W462" i="11"/>
  <c r="W399" i="11"/>
  <c r="W353" i="11"/>
  <c r="W410" i="11"/>
  <c r="W340" i="11"/>
  <c r="W443" i="11"/>
  <c r="W463" i="11"/>
  <c r="W305" i="11"/>
  <c r="W449" i="11"/>
  <c r="W395" i="11"/>
  <c r="W372" i="11"/>
  <c r="W338" i="11"/>
  <c r="W434" i="11"/>
  <c r="W260" i="11"/>
  <c r="W269" i="11"/>
  <c r="W302" i="11"/>
  <c r="W412" i="11"/>
  <c r="W334" i="11"/>
  <c r="W398" i="11"/>
  <c r="W274" i="11"/>
  <c r="W336" i="11"/>
  <c r="W315" i="11"/>
  <c r="W467" i="11"/>
  <c r="W326" i="11"/>
  <c r="W275" i="11"/>
  <c r="W250" i="11"/>
  <c r="W321" i="11"/>
  <c r="W391" i="11"/>
  <c r="W447" i="11"/>
  <c r="W312" i="11"/>
  <c r="W427" i="11"/>
  <c r="W421" i="11"/>
  <c r="W363" i="11"/>
  <c r="W481" i="11"/>
  <c r="W424" i="11"/>
  <c r="W439" i="11"/>
  <c r="W370" i="11"/>
  <c r="W346" i="11"/>
  <c r="W325" i="11"/>
  <c r="W468" i="11"/>
  <c r="W476" i="11"/>
  <c r="W375" i="11"/>
  <c r="W310" i="11"/>
  <c r="W400" i="11"/>
  <c r="W408" i="11"/>
  <c r="W460" i="11"/>
  <c r="W469" i="11"/>
  <c r="W484" i="11"/>
  <c r="W441" i="11"/>
  <c r="W283" i="11"/>
  <c r="W284" i="11"/>
  <c r="W433" i="11"/>
  <c r="W405" i="11"/>
  <c r="W459" i="11"/>
  <c r="W461" i="11"/>
  <c r="W292" i="11"/>
  <c r="W475" i="11"/>
  <c r="W309" i="11"/>
  <c r="W263" i="11"/>
  <c r="W478" i="11"/>
  <c r="W483" i="11"/>
  <c r="W268" i="11"/>
  <c r="W454" i="11"/>
  <c r="W261" i="11"/>
  <c r="W357" i="11"/>
  <c r="W457" i="11"/>
  <c r="W341" i="11"/>
  <c r="W450" i="11"/>
  <c r="W442" i="11"/>
  <c r="W456" i="11"/>
  <c r="W397" i="11"/>
  <c r="W356" i="11"/>
  <c r="W289" i="11"/>
  <c r="W317" i="11"/>
  <c r="W452" i="11"/>
  <c r="W264" i="11"/>
  <c r="W286" i="11"/>
  <c r="W379" i="11"/>
  <c r="W272" i="11"/>
  <c r="W436" i="11"/>
  <c r="W295" i="11"/>
  <c r="W298" i="11"/>
  <c r="W438" i="11"/>
  <c r="W401" i="11"/>
  <c r="W420" i="11"/>
  <c r="W480" i="11"/>
  <c r="W293" i="11"/>
  <c r="W403" i="11"/>
  <c r="W407" i="11"/>
  <c r="W323" i="11"/>
  <c r="W291" i="11"/>
  <c r="W333" i="11"/>
  <c r="W347" i="11"/>
  <c r="W448" i="11"/>
  <c r="W365" i="11"/>
  <c r="W358" i="11"/>
  <c r="W422" i="11"/>
  <c r="W253" i="11"/>
  <c r="W472" i="11"/>
  <c r="W359" i="11"/>
  <c r="W308" i="11"/>
  <c r="W364" i="11"/>
  <c r="W383" i="11"/>
  <c r="W431" i="11"/>
  <c r="W301" i="11"/>
  <c r="W389" i="11"/>
  <c r="W374" i="11"/>
  <c r="W332" i="11"/>
  <c r="W418" i="11"/>
  <c r="W466" i="11"/>
  <c r="W411" i="11"/>
  <c r="W355" i="11"/>
  <c r="W290" i="11"/>
  <c r="W477" i="11"/>
  <c r="W280" i="11"/>
  <c r="W487" i="11"/>
  <c r="W382" i="11"/>
  <c r="W270" i="11"/>
  <c r="W265" i="11"/>
  <c r="W392" i="11"/>
  <c r="W354" i="11"/>
  <c r="W304" i="11"/>
  <c r="W482" i="11"/>
  <c r="W455" i="11"/>
  <c r="W329" i="11"/>
  <c r="W296" i="11"/>
  <c r="W345" i="11"/>
  <c r="W350" i="11"/>
  <c r="W440" i="11"/>
  <c r="W300" i="11"/>
  <c r="W393" i="11"/>
  <c r="W390" i="11"/>
  <c r="W470" i="11"/>
  <c r="W319" i="11"/>
  <c r="W258" i="11"/>
  <c r="W259" i="11"/>
  <c r="W361" i="11"/>
  <c r="W444" i="11"/>
  <c r="W311" i="11"/>
  <c r="W428" i="11"/>
  <c r="W464" i="11"/>
  <c r="W384" i="11"/>
  <c r="W489" i="11"/>
  <c r="W277" i="11"/>
  <c r="W486" i="11"/>
  <c r="W349" i="11"/>
  <c r="W351" i="11"/>
  <c r="W278" i="11"/>
  <c r="W344" i="11"/>
  <c r="W316" i="11"/>
  <c r="W425" i="11"/>
  <c r="W465" i="11"/>
  <c r="W453" i="11"/>
  <c r="W256" i="11"/>
  <c r="W320" i="11"/>
  <c r="W324" i="11"/>
  <c r="W273" i="11"/>
  <c r="W451" i="11"/>
  <c r="W414" i="11"/>
  <c r="W328" i="11"/>
  <c r="W413" i="11"/>
  <c r="W380" i="11"/>
  <c r="W371" i="11"/>
  <c r="W271" i="11"/>
  <c r="W282" i="11"/>
  <c r="W394" i="11"/>
  <c r="W303" i="11"/>
  <c r="W429" i="11"/>
  <c r="W419" i="11"/>
  <c r="W473" i="11"/>
  <c r="W360" i="11"/>
  <c r="W306" i="11"/>
  <c r="W343" i="11"/>
  <c r="U435" i="11"/>
  <c r="U404" i="11"/>
  <c r="U356" i="11"/>
  <c r="C492" i="11"/>
  <c r="D494" i="11"/>
  <c r="N341" i="11"/>
  <c r="N479" i="11"/>
  <c r="N251" i="11"/>
  <c r="N482" i="11"/>
  <c r="N379" i="11"/>
  <c r="N306" i="11"/>
  <c r="N436" i="11"/>
  <c r="N325" i="11"/>
  <c r="N361" i="11"/>
  <c r="N338" i="11"/>
  <c r="N425" i="11"/>
  <c r="N303" i="11"/>
  <c r="N363" i="11"/>
  <c r="N358" i="11"/>
  <c r="N481" i="11"/>
  <c r="N354" i="11"/>
  <c r="N442" i="11"/>
  <c r="N381" i="11"/>
  <c r="N476" i="11"/>
  <c r="N394" i="11"/>
  <c r="N305" i="11"/>
  <c r="N445" i="11"/>
  <c r="S375" i="11"/>
  <c r="S441" i="11"/>
  <c r="S358" i="11"/>
  <c r="S324" i="11"/>
  <c r="S321" i="11"/>
  <c r="S294" i="11"/>
  <c r="S347" i="11"/>
  <c r="S461" i="11"/>
  <c r="S357" i="11"/>
  <c r="S424" i="11"/>
  <c r="S365" i="11"/>
  <c r="S287" i="11"/>
  <c r="S255" i="11"/>
  <c r="S466" i="11"/>
  <c r="S273" i="11"/>
  <c r="S329" i="11"/>
  <c r="S442" i="11"/>
  <c r="S476" i="11"/>
  <c r="S307" i="11"/>
  <c r="S280" i="11"/>
  <c r="S437" i="11"/>
  <c r="S469" i="11"/>
  <c r="F374" i="11"/>
  <c r="F393" i="11"/>
  <c r="F365" i="11"/>
  <c r="F338" i="11"/>
  <c r="F416" i="11"/>
  <c r="F409" i="11"/>
  <c r="F429" i="11"/>
  <c r="F431" i="11"/>
  <c r="F443" i="11"/>
  <c r="F369" i="11"/>
  <c r="P368" i="11"/>
  <c r="P341" i="11"/>
  <c r="P280" i="11"/>
  <c r="P391" i="11"/>
  <c r="P400" i="11"/>
  <c r="P451" i="11"/>
  <c r="P284" i="11"/>
  <c r="P402" i="11"/>
  <c r="P383" i="11"/>
  <c r="P335" i="11"/>
  <c r="P310" i="11"/>
  <c r="P444" i="11"/>
  <c r="P484" i="11"/>
  <c r="P443" i="11"/>
  <c r="P344" i="11"/>
  <c r="P361" i="11"/>
  <c r="P290" i="11"/>
  <c r="P404" i="11"/>
  <c r="P287" i="11"/>
  <c r="P254" i="11"/>
  <c r="P409" i="11"/>
  <c r="P448" i="11"/>
  <c r="P317" i="11"/>
  <c r="P362" i="11"/>
  <c r="P393" i="11"/>
  <c r="P460" i="11"/>
  <c r="P253" i="11"/>
  <c r="P272" i="11"/>
  <c r="P256" i="11"/>
  <c r="P461" i="11"/>
  <c r="S310" i="11"/>
  <c r="S400" i="11"/>
  <c r="N268" i="11"/>
  <c r="N316" i="11"/>
  <c r="S433" i="11"/>
  <c r="S457" i="11"/>
  <c r="N435" i="11"/>
  <c r="N462" i="11"/>
  <c r="S477" i="11"/>
  <c r="S444" i="11"/>
  <c r="N446" i="11"/>
  <c r="N471" i="11"/>
  <c r="S465" i="11"/>
  <c r="S320" i="11"/>
  <c r="N422" i="11"/>
  <c r="F252" i="11"/>
  <c r="R429" i="11"/>
  <c r="R376" i="11"/>
  <c r="R265" i="11"/>
  <c r="R388" i="11"/>
  <c r="R297" i="11"/>
  <c r="R334" i="11"/>
  <c r="R432" i="11"/>
  <c r="R476" i="11"/>
  <c r="R260" i="11"/>
  <c r="R325" i="11"/>
  <c r="R327" i="11"/>
  <c r="R458" i="11"/>
  <c r="R441" i="11"/>
  <c r="R402" i="11"/>
  <c r="R319" i="11"/>
  <c r="R308" i="11"/>
  <c r="R353" i="11"/>
  <c r="R316" i="11"/>
  <c r="R304" i="11"/>
  <c r="R368" i="11"/>
  <c r="R281" i="11"/>
  <c r="R426" i="11"/>
  <c r="R254" i="11"/>
  <c r="R259" i="11"/>
  <c r="R347" i="11"/>
  <c r="R415" i="11"/>
  <c r="R350" i="11"/>
  <c r="R271" i="11"/>
  <c r="R384" i="11"/>
  <c r="R277" i="11"/>
  <c r="R479" i="11"/>
  <c r="R428" i="11"/>
  <c r="R323" i="11"/>
  <c r="R309" i="11"/>
  <c r="R264" i="11"/>
  <c r="R392" i="11"/>
  <c r="R486" i="11"/>
  <c r="R383" i="11"/>
  <c r="R489" i="11"/>
  <c r="R472" i="11"/>
  <c r="R295" i="11"/>
  <c r="R357" i="11"/>
  <c r="R349" i="11"/>
  <c r="R345" i="11"/>
  <c r="R424" i="11"/>
  <c r="R367" i="11"/>
  <c r="R336" i="11"/>
  <c r="R401" i="11"/>
  <c r="R411" i="11"/>
  <c r="R358" i="11"/>
  <c r="R373" i="11"/>
  <c r="R365" i="11"/>
  <c r="R332" i="11"/>
  <c r="R371" i="11"/>
  <c r="R403" i="11"/>
  <c r="R478" i="11"/>
  <c r="R464" i="11"/>
  <c r="R251" i="11"/>
  <c r="R298" i="11"/>
  <c r="R283" i="11"/>
  <c r="R440" i="11"/>
  <c r="R364" i="11"/>
  <c r="R452" i="11"/>
  <c r="R386" i="11"/>
  <c r="R408" i="11"/>
  <c r="R387" i="11"/>
  <c r="R451" i="11"/>
  <c r="R366" i="11"/>
  <c r="R400" i="11"/>
  <c r="R381" i="11"/>
  <c r="R363" i="11"/>
  <c r="R420" i="11"/>
  <c r="R299" i="11"/>
  <c r="R454" i="11"/>
  <c r="R439" i="11"/>
  <c r="R290" i="11"/>
  <c r="R423" i="11"/>
  <c r="R480" i="11"/>
  <c r="R394" i="11"/>
  <c r="R355" i="11"/>
  <c r="R360" i="11"/>
  <c r="R313" i="11"/>
  <c r="R288" i="11"/>
  <c r="R483" i="11"/>
  <c r="R340" i="11"/>
  <c r="R284" i="11"/>
  <c r="R314" i="11"/>
  <c r="R469" i="11"/>
  <c r="R467" i="11"/>
  <c r="R409" i="11"/>
  <c r="R446" i="11"/>
  <c r="R305" i="11"/>
  <c r="R437" i="11"/>
  <c r="R397" i="11"/>
  <c r="R333" i="11"/>
  <c r="R317" i="11"/>
  <c r="R302" i="11"/>
  <c r="R311" i="11"/>
  <c r="R427" i="11"/>
  <c r="R276" i="11"/>
  <c r="R348" i="11"/>
  <c r="R449" i="11"/>
  <c r="R352" i="11"/>
  <c r="R438" i="11"/>
  <c r="R338" i="11"/>
  <c r="R457" i="11"/>
  <c r="R448" i="11"/>
  <c r="R396" i="11"/>
  <c r="R416" i="11"/>
  <c r="R445" i="11"/>
  <c r="R377" i="11"/>
  <c r="R253" i="11"/>
  <c r="R351" i="11"/>
  <c r="R473" i="11"/>
  <c r="R421" i="11"/>
  <c r="R315" i="11"/>
  <c r="R482" i="11"/>
  <c r="R375" i="11"/>
  <c r="R346" i="11"/>
  <c r="R374" i="11"/>
  <c r="R417" i="11"/>
  <c r="R356" i="11"/>
  <c r="R471" i="11"/>
  <c r="R337" i="11"/>
  <c r="R447" i="11"/>
  <c r="R391" i="11"/>
  <c r="R443" i="11"/>
  <c r="R462" i="11"/>
  <c r="R434" i="11"/>
  <c r="R382" i="11"/>
  <c r="R306" i="11"/>
  <c r="R322" i="11"/>
  <c r="R312" i="11"/>
  <c r="R474" i="11"/>
  <c r="R430" i="11"/>
  <c r="R385" i="11"/>
  <c r="R406" i="11"/>
  <c r="R414" i="11"/>
  <c r="R412" i="11"/>
  <c r="R380" i="11"/>
  <c r="R455" i="11"/>
  <c r="R321" i="11"/>
  <c r="R487" i="11"/>
  <c r="R354" i="11"/>
  <c r="R485" i="11"/>
  <c r="R270" i="11"/>
  <c r="R342" i="11"/>
  <c r="R289" i="11"/>
  <c r="R320" i="11"/>
  <c r="R435" i="11"/>
  <c r="R463" i="11"/>
  <c r="R307" i="11"/>
  <c r="R418" i="11"/>
  <c r="R328" i="11"/>
  <c r="R477" i="11"/>
  <c r="R419" i="11"/>
  <c r="R274" i="11"/>
  <c r="R252" i="11"/>
  <c r="R262" i="11"/>
  <c r="R395" i="11"/>
  <c r="R331" i="11"/>
  <c r="R318" i="11"/>
  <c r="R389" i="11"/>
  <c r="R456" i="11"/>
  <c r="R444" i="11"/>
  <c r="R301" i="11"/>
  <c r="R369" i="11"/>
  <c r="R425" i="11"/>
  <c r="R398" i="11"/>
  <c r="R291" i="11"/>
  <c r="R303" i="11"/>
  <c r="R268" i="11"/>
  <c r="R339" i="11"/>
  <c r="R294" i="11"/>
  <c r="R287" i="11"/>
  <c r="R436" i="11"/>
  <c r="R257" i="11"/>
  <c r="R335" i="11"/>
  <c r="R296" i="11"/>
  <c r="R460" i="11"/>
  <c r="R292" i="11"/>
  <c r="R410" i="11"/>
  <c r="R266" i="11"/>
  <c r="R466" i="11"/>
  <c r="R459" i="11"/>
  <c r="R362" i="11"/>
  <c r="R361" i="11"/>
  <c r="R468" i="11"/>
  <c r="R300" i="11"/>
  <c r="R310" i="11"/>
  <c r="R280" i="11"/>
  <c r="R293" i="11"/>
  <c r="R378" i="11"/>
  <c r="R330" i="11"/>
  <c r="R256" i="11"/>
  <c r="R431" i="11"/>
  <c r="R263" i="11"/>
  <c r="R481" i="11"/>
  <c r="R404" i="11"/>
  <c r="R465" i="11"/>
  <c r="R407" i="11"/>
  <c r="R461" i="11"/>
  <c r="R433" i="11"/>
  <c r="R475" i="11"/>
  <c r="R370" i="11"/>
  <c r="R326" i="11"/>
  <c r="R329" i="11"/>
  <c r="R422" i="11"/>
  <c r="R405" i="11"/>
  <c r="R393" i="11"/>
  <c r="R453" i="11"/>
  <c r="R413" i="11"/>
  <c r="R484" i="11"/>
  <c r="R450" i="11"/>
  <c r="R261" i="11"/>
  <c r="R258" i="11"/>
  <c r="R390" i="11"/>
  <c r="R285" i="11"/>
  <c r="R359" i="11"/>
  <c r="R341" i="11"/>
  <c r="R442" i="11"/>
  <c r="R279" i="11"/>
  <c r="R488" i="11"/>
  <c r="R255" i="11"/>
  <c r="R399" i="11"/>
  <c r="R286" i="11"/>
  <c r="R273" i="11"/>
  <c r="R470" i="11"/>
  <c r="R372" i="11"/>
  <c r="R269" i="11"/>
  <c r="R272" i="11"/>
  <c r="R282" i="11"/>
  <c r="R343" i="11"/>
  <c r="R267" i="11"/>
  <c r="R324" i="11"/>
  <c r="R379" i="11"/>
  <c r="R275" i="11"/>
  <c r="R278" i="11"/>
  <c r="R344" i="11"/>
  <c r="R250" i="11"/>
  <c r="AM530" i="11"/>
  <c r="AT528" i="11"/>
  <c r="R528" i="11"/>
  <c r="AM512" i="11"/>
  <c r="AJ507" i="11"/>
  <c r="AM528" i="11"/>
  <c r="AN528" i="11"/>
  <c r="AM507" i="11"/>
  <c r="AM581" i="11" s="1"/>
  <c r="AM655" i="11" s="1"/>
  <c r="AM18" i="15" s="1"/>
  <c r="AE541" i="11"/>
  <c r="AQ535" i="11"/>
  <c r="AF512" i="11"/>
  <c r="AJ534" i="11"/>
  <c r="AJ608" i="11" s="1"/>
  <c r="AJ682" i="11" s="1"/>
  <c r="AJ45" i="15" s="1"/>
  <c r="AM535" i="11"/>
  <c r="AO528" i="11"/>
  <c r="W528" i="11"/>
  <c r="AM529" i="11"/>
  <c r="AD528" i="11"/>
  <c r="AM519" i="11"/>
  <c r="AM534" i="11"/>
  <c r="AM608" i="11" s="1"/>
  <c r="AM682" i="11" s="1"/>
  <c r="AM45" i="15" s="1"/>
  <c r="AJ528" i="11"/>
  <c r="R525" i="11"/>
  <c r="AJ535" i="11"/>
  <c r="AJ609" i="11" s="1"/>
  <c r="AJ683" i="11" s="1"/>
  <c r="AJ46" i="15" s="1"/>
  <c r="AJ529" i="11"/>
  <c r="AJ603" i="11" s="1"/>
  <c r="AJ677" i="11" s="1"/>
  <c r="AJ40" i="15" s="1"/>
  <c r="AD525" i="11"/>
  <c r="V511" i="11"/>
  <c r="AJ517" i="11"/>
  <c r="AJ591" i="11" s="1"/>
  <c r="AJ665" i="11" s="1"/>
  <c r="AJ28" i="15" s="1"/>
  <c r="AQ529" i="11"/>
  <c r="AQ603" i="11" s="1"/>
  <c r="AQ677" i="11" s="1"/>
  <c r="AQ40" i="15" s="1"/>
  <c r="AJ530" i="11"/>
  <c r="AO525" i="11"/>
  <c r="AQ532" i="11"/>
  <c r="AQ606" i="11" s="1"/>
  <c r="AQ680" i="11" s="1"/>
  <c r="AQ43" i="15" s="1"/>
  <c r="AQ525" i="11"/>
  <c r="AQ599" i="11" s="1"/>
  <c r="AQ673" i="11" s="1"/>
  <c r="AQ36" i="15" s="1"/>
  <c r="AJ525" i="11"/>
  <c r="AJ519" i="11"/>
  <c r="AQ530" i="11"/>
  <c r="AQ604" i="11" s="1"/>
  <c r="AQ678" i="11" s="1"/>
  <c r="AQ41" i="15" s="1"/>
  <c r="AJ512" i="11"/>
  <c r="W525" i="11"/>
  <c r="AN525" i="11"/>
  <c r="AS525" i="11"/>
  <c r="AS599" i="11" s="1"/>
  <c r="AS673" i="11" s="1"/>
  <c r="AS36" i="15" s="1"/>
  <c r="AT525" i="11"/>
  <c r="AT599" i="11" s="1"/>
  <c r="AT673" i="11" s="1"/>
  <c r="AT36" i="15" s="1"/>
  <c r="AM525" i="11"/>
  <c r="AS532" i="11"/>
  <c r="AS606" i="11" s="1"/>
  <c r="AS680" i="11" s="1"/>
  <c r="AS43" i="15" s="1"/>
  <c r="W521" i="11"/>
  <c r="AJ541" i="11"/>
  <c r="AT523" i="11"/>
  <c r="AT597" i="11" s="1"/>
  <c r="AT671" i="11" s="1"/>
  <c r="AT34" i="15" s="1"/>
  <c r="AV530" i="11"/>
  <c r="AV604" i="11" s="1"/>
  <c r="AV678" i="11" s="1"/>
  <c r="AV41" i="15" s="1"/>
  <c r="AE519" i="11"/>
  <c r="AQ521" i="11"/>
  <c r="AQ595" i="11" s="1"/>
  <c r="AQ669" i="11" s="1"/>
  <c r="AQ32" i="15" s="1"/>
  <c r="AQ519" i="11"/>
  <c r="AO498" i="11"/>
  <c r="AO572" i="11" s="1"/>
  <c r="AO646" i="11" s="1"/>
  <c r="AO9" i="15" s="1"/>
  <c r="R516" i="11"/>
  <c r="R590" i="11" s="1"/>
  <c r="R664" i="11" s="1"/>
  <c r="R27" i="15" s="1"/>
  <c r="V519" i="11"/>
  <c r="V593" i="11" s="1"/>
  <c r="V667" i="11" s="1"/>
  <c r="V30" i="15" s="1"/>
  <c r="AZ517" i="11"/>
  <c r="AN604" i="11"/>
  <c r="AN678" i="11" s="1"/>
  <c r="AN41" i="15" s="1"/>
  <c r="AO608" i="11"/>
  <c r="AO682" i="11" s="1"/>
  <c r="AO45" i="15" s="1"/>
  <c r="AM532" i="11"/>
  <c r="AM606" i="11" s="1"/>
  <c r="AM680" i="11" s="1"/>
  <c r="AM43" i="15" s="1"/>
  <c r="I535" i="11"/>
  <c r="I609" i="11" s="1"/>
  <c r="I683" i="11" s="1"/>
  <c r="I46" i="15" s="1"/>
  <c r="AT602" i="11"/>
  <c r="AT676" i="11" s="1"/>
  <c r="AT39" i="15" s="1"/>
  <c r="AT532" i="11"/>
  <c r="AT606" i="11" s="1"/>
  <c r="AT680" i="11" s="1"/>
  <c r="AT43" i="15" s="1"/>
  <c r="AO532" i="11"/>
  <c r="AO606" i="11" s="1"/>
  <c r="AO680" i="11" s="1"/>
  <c r="AO43" i="15" s="1"/>
  <c r="AQ528" i="11"/>
  <c r="AN532" i="11"/>
  <c r="W532" i="11"/>
  <c r="AQ507" i="11"/>
  <c r="AQ581" i="11" s="1"/>
  <c r="AQ655" i="11" s="1"/>
  <c r="AQ18" i="15" s="1"/>
  <c r="AE512" i="11"/>
  <c r="AO502" i="11"/>
  <c r="AO576" i="11" s="1"/>
  <c r="AO650" i="11" s="1"/>
  <c r="AO13" i="15" s="1"/>
  <c r="AM609" i="11"/>
  <c r="AM683" i="11" s="1"/>
  <c r="AM46" i="15" s="1"/>
  <c r="AO541" i="11"/>
  <c r="AJ532" i="11"/>
  <c r="AQ512" i="11"/>
  <c r="AM511" i="11"/>
  <c r="AM585" i="11" s="1"/>
  <c r="AM659" i="11" s="1"/>
  <c r="AM22" i="15" s="1"/>
  <c r="AD532" i="11"/>
  <c r="AZ534" i="11"/>
  <c r="AJ520" i="11"/>
  <c r="AJ594" i="11" s="1"/>
  <c r="AJ668" i="11" s="1"/>
  <c r="AJ31" i="15" s="1"/>
  <c r="AS604" i="11"/>
  <c r="AS678" i="11" s="1"/>
  <c r="AS41" i="15" s="1"/>
  <c r="R532" i="11"/>
  <c r="AQ534" i="11"/>
  <c r="AQ608" i="11" s="1"/>
  <c r="AQ682" i="11" s="1"/>
  <c r="AQ45" i="15" s="1"/>
  <c r="V534" i="11"/>
  <c r="V608" i="11" s="1"/>
  <c r="V682" i="11" s="1"/>
  <c r="V45" i="15" s="1"/>
  <c r="AE511" i="11"/>
  <c r="AE585" i="11" s="1"/>
  <c r="AE659" i="11" s="1"/>
  <c r="AE22" i="15" s="1"/>
  <c r="AT608" i="11"/>
  <c r="AT682" i="11" s="1"/>
  <c r="AT45" i="15" s="1"/>
  <c r="AD609" i="11"/>
  <c r="AD683" i="11" s="1"/>
  <c r="AD46" i="15" s="1"/>
  <c r="AZ535" i="11"/>
  <c r="AN609" i="11"/>
  <c r="AN683" i="11" s="1"/>
  <c r="AN46" i="15" s="1"/>
  <c r="AT511" i="11"/>
  <c r="AT585" i="11" s="1"/>
  <c r="AT659" i="11" s="1"/>
  <c r="AT22" i="15" s="1"/>
  <c r="AS609" i="11"/>
  <c r="AS683" i="11" s="1"/>
  <c r="AS46" i="15" s="1"/>
  <c r="AQ609" i="11"/>
  <c r="AQ683" i="11" s="1"/>
  <c r="AQ46" i="15" s="1"/>
  <c r="AA521" i="11"/>
  <c r="AA595" i="11" s="1"/>
  <c r="AA669" i="11" s="1"/>
  <c r="AA32" i="15" s="1"/>
  <c r="AO603" i="11"/>
  <c r="AO677" i="11" s="1"/>
  <c r="AO40" i="15" s="1"/>
  <c r="AE530" i="11"/>
  <c r="AE604" i="11" s="1"/>
  <c r="AE678" i="11" s="1"/>
  <c r="AE41" i="15" s="1"/>
  <c r="AO520" i="11"/>
  <c r="AO594" i="11" s="1"/>
  <c r="AO668" i="11" s="1"/>
  <c r="AO31" i="15" s="1"/>
  <c r="AO593" i="11"/>
  <c r="AO667" i="11" s="1"/>
  <c r="AO30" i="15" s="1"/>
  <c r="W517" i="11"/>
  <c r="V512" i="11"/>
  <c r="AA498" i="11"/>
  <c r="AA572" i="11" s="1"/>
  <c r="AA646" i="11" s="1"/>
  <c r="AA9" i="15" s="1"/>
  <c r="AN511" i="11"/>
  <c r="AN585" i="11" s="1"/>
  <c r="AN659" i="11" s="1"/>
  <c r="AN22" i="15" s="1"/>
  <c r="AQ511" i="11"/>
  <c r="AQ585" i="11" s="1"/>
  <c r="AQ659" i="11" s="1"/>
  <c r="AQ22" i="15" s="1"/>
  <c r="AD511" i="11"/>
  <c r="AD585" i="11" s="1"/>
  <c r="AD659" i="11" s="1"/>
  <c r="AD22" i="15" s="1"/>
  <c r="AS537" i="11"/>
  <c r="AS611" i="11" s="1"/>
  <c r="AS685" i="11" s="1"/>
  <c r="AS48" i="15" s="1"/>
  <c r="AZ529" i="11"/>
  <c r="AT603" i="11"/>
  <c r="AT677" i="11" s="1"/>
  <c r="AT40" i="15" s="1"/>
  <c r="AT520" i="11"/>
  <c r="AT594" i="11" s="1"/>
  <c r="AT668" i="11" s="1"/>
  <c r="AT31" i="15" s="1"/>
  <c r="AE535" i="11"/>
  <c r="AE609" i="11" s="1"/>
  <c r="AE683" i="11" s="1"/>
  <c r="AE46" i="15" s="1"/>
  <c r="AO609" i="11"/>
  <c r="AO683" i="11" s="1"/>
  <c r="AO46" i="15" s="1"/>
  <c r="AF530" i="11"/>
  <c r="AF604" i="11" s="1"/>
  <c r="AF678" i="11" s="1"/>
  <c r="AF41" i="15" s="1"/>
  <c r="AD604" i="11"/>
  <c r="AD678" i="11" s="1"/>
  <c r="AD41" i="15" s="1"/>
  <c r="V530" i="11"/>
  <c r="V604" i="11" s="1"/>
  <c r="V678" i="11" s="1"/>
  <c r="V41" i="15" s="1"/>
  <c r="AO516" i="11"/>
  <c r="AO590" i="11" s="1"/>
  <c r="AO664" i="11" s="1"/>
  <c r="AO27" i="15" s="1"/>
  <c r="AJ604" i="11"/>
  <c r="AJ678" i="11" s="1"/>
  <c r="AJ41" i="15" s="1"/>
  <c r="I516" i="11"/>
  <c r="I590" i="11" s="1"/>
  <c r="I664" i="11" s="1"/>
  <c r="I27" i="15" s="1"/>
  <c r="V528" i="11"/>
  <c r="V602" i="11" s="1"/>
  <c r="V676" i="11" s="1"/>
  <c r="V39" i="15" s="1"/>
  <c r="AM602" i="11"/>
  <c r="AM676" i="11" s="1"/>
  <c r="AM39" i="15" s="1"/>
  <c r="V507" i="11"/>
  <c r="V581" i="11" s="1"/>
  <c r="V655" i="11" s="1"/>
  <c r="V18" i="15" s="1"/>
  <c r="V529" i="11"/>
  <c r="V603" i="11" s="1"/>
  <c r="V677" i="11" s="1"/>
  <c r="V40" i="15" s="1"/>
  <c r="AA511" i="11"/>
  <c r="AA585" i="11" s="1"/>
  <c r="AA659" i="11" s="1"/>
  <c r="AA22" i="15" s="1"/>
  <c r="AS511" i="11"/>
  <c r="AS585" i="11" s="1"/>
  <c r="AS659" i="11" s="1"/>
  <c r="AS22" i="15" s="1"/>
  <c r="AJ511" i="11"/>
  <c r="AJ585" i="11" s="1"/>
  <c r="AJ659" i="11" s="1"/>
  <c r="AJ22" i="15" s="1"/>
  <c r="AN520" i="11"/>
  <c r="AN594" i="11" s="1"/>
  <c r="AN668" i="11" s="1"/>
  <c r="AN31" i="15" s="1"/>
  <c r="AE517" i="11"/>
  <c r="AE591" i="11" s="1"/>
  <c r="AE665" i="11" s="1"/>
  <c r="AE28" i="15" s="1"/>
  <c r="AZ541" i="11"/>
  <c r="AT541" i="11"/>
  <c r="AT609" i="11"/>
  <c r="AT683" i="11" s="1"/>
  <c r="AT46" i="15" s="1"/>
  <c r="AT593" i="11"/>
  <c r="AT667" i="11" s="1"/>
  <c r="AT30" i="15" s="1"/>
  <c r="AT604" i="11"/>
  <c r="AT678" i="11" s="1"/>
  <c r="AT41" i="15" s="1"/>
  <c r="V535" i="11"/>
  <c r="V609" i="11" s="1"/>
  <c r="V683" i="11" s="1"/>
  <c r="V46" i="15" s="1"/>
  <c r="AF516" i="11"/>
  <c r="AF590" i="11" s="1"/>
  <c r="AF664" i="11" s="1"/>
  <c r="AF27" i="15" s="1"/>
  <c r="AF517" i="11"/>
  <c r="AF591" i="11" s="1"/>
  <c r="AF665" i="11" s="1"/>
  <c r="AF28" i="15" s="1"/>
  <c r="AO602" i="11"/>
  <c r="AO676" i="11" s="1"/>
  <c r="AO39" i="15" s="1"/>
  <c r="AO599" i="11"/>
  <c r="AO673" i="11" s="1"/>
  <c r="AO36" i="15" s="1"/>
  <c r="V517" i="11"/>
  <c r="V591" i="11" s="1"/>
  <c r="V665" i="11" s="1"/>
  <c r="V28" i="15" s="1"/>
  <c r="AS602" i="11"/>
  <c r="AS676" i="11" s="1"/>
  <c r="AS39" i="15" s="1"/>
  <c r="V532" i="11"/>
  <c r="V606" i="11" s="1"/>
  <c r="V680" i="11" s="1"/>
  <c r="V43" i="15" s="1"/>
  <c r="V525" i="11"/>
  <c r="V599" i="11" s="1"/>
  <c r="V673" i="11" s="1"/>
  <c r="V36" i="15" s="1"/>
  <c r="AO511" i="11"/>
  <c r="AO585" i="11" s="1"/>
  <c r="AO659" i="11" s="1"/>
  <c r="AO22" i="15" s="1"/>
  <c r="W511" i="11"/>
  <c r="R511" i="11"/>
  <c r="R585" i="11" s="1"/>
  <c r="R659" i="11" s="1"/>
  <c r="R22" i="15" s="1"/>
  <c r="AD520" i="11"/>
  <c r="AD594" i="11" s="1"/>
  <c r="AD668" i="11" s="1"/>
  <c r="AD31" i="15" s="1"/>
  <c r="AQ520" i="11"/>
  <c r="AY532" i="11"/>
  <c r="AJ516" i="11"/>
  <c r="AJ590" i="11" s="1"/>
  <c r="AJ664" i="11" s="1"/>
  <c r="AJ27" i="15" s="1"/>
  <c r="AA523" i="11"/>
  <c r="AA597" i="11" s="1"/>
  <c r="AA671" i="11" s="1"/>
  <c r="AA34" i="15" s="1"/>
  <c r="AS498" i="11"/>
  <c r="AS572" i="11" s="1"/>
  <c r="AS646" i="11" s="1"/>
  <c r="AS9" i="15" s="1"/>
  <c r="V537" i="11"/>
  <c r="V611" i="11" s="1"/>
  <c r="V685" i="11" s="1"/>
  <c r="V48" i="15" s="1"/>
  <c r="AE529" i="11"/>
  <c r="AE603" i="11" s="1"/>
  <c r="AE677" i="11" s="1"/>
  <c r="AE40" i="15" s="1"/>
  <c r="AF519" i="11"/>
  <c r="AF593" i="11" s="1"/>
  <c r="AF667" i="11" s="1"/>
  <c r="AF30" i="15" s="1"/>
  <c r="AH532" i="11"/>
  <c r="AH606" i="11" s="1"/>
  <c r="AH680" i="11" s="1"/>
  <c r="AH43" i="15" s="1"/>
  <c r="AS523" i="11"/>
  <c r="AN523" i="11"/>
  <c r="AN597" i="11" s="1"/>
  <c r="AN671" i="11" s="1"/>
  <c r="AN34" i="15" s="1"/>
  <c r="AD541" i="11"/>
  <c r="AM537" i="11"/>
  <c r="AM611" i="11" s="1"/>
  <c r="AM685" i="11" s="1"/>
  <c r="AM48" i="15" s="1"/>
  <c r="W520" i="11"/>
  <c r="AE507" i="11"/>
  <c r="AE581" i="11" s="1"/>
  <c r="AE655" i="11" s="1"/>
  <c r="AE18" i="15" s="1"/>
  <c r="AS520" i="11"/>
  <c r="AS594" i="11" s="1"/>
  <c r="AS668" i="11" s="1"/>
  <c r="AS31" i="15" s="1"/>
  <c r="AT510" i="11"/>
  <c r="AT584" i="11" s="1"/>
  <c r="AT658" i="11" s="1"/>
  <c r="AT21" i="15" s="1"/>
  <c r="V541" i="11"/>
  <c r="R541" i="11"/>
  <c r="AZ537" i="11"/>
  <c r="AM541" i="11"/>
  <c r="AZ511" i="11"/>
  <c r="W541" i="11"/>
  <c r="AZ507" i="11"/>
  <c r="AZ528" i="11"/>
  <c r="S20" i="6"/>
  <c r="AD537" i="11"/>
  <c r="AD611" i="11" s="1"/>
  <c r="AD685" i="11" s="1"/>
  <c r="AD48" i="15" s="1"/>
  <c r="AH520" i="11"/>
  <c r="AH594" i="11" s="1"/>
  <c r="AH668" i="11" s="1"/>
  <c r="AH31" i="15" s="1"/>
  <c r="V520" i="11"/>
  <c r="V594" i="11" s="1"/>
  <c r="V668" i="11" s="1"/>
  <c r="V31" i="15" s="1"/>
  <c r="AZ520" i="11"/>
  <c r="AZ512" i="11"/>
  <c r="AZ525" i="11"/>
  <c r="AZ530" i="11"/>
  <c r="AJ526" i="11"/>
  <c r="AJ600" i="11" s="1"/>
  <c r="AJ674" i="11" s="1"/>
  <c r="AJ37" i="15" s="1"/>
  <c r="AN541" i="11"/>
  <c r="AV518" i="11"/>
  <c r="AV592" i="11" s="1"/>
  <c r="AV666" i="11" s="1"/>
  <c r="AV29" i="15" s="1"/>
  <c r="AE525" i="11"/>
  <c r="AQ541" i="11"/>
  <c r="AE520" i="11"/>
  <c r="AE594" i="11" s="1"/>
  <c r="AE668" i="11" s="1"/>
  <c r="AE31" i="15" s="1"/>
  <c r="AA520" i="11"/>
  <c r="AA594" i="11" s="1"/>
  <c r="AA668" i="11" s="1"/>
  <c r="AA31" i="15" s="1"/>
  <c r="AP511" i="11"/>
  <c r="AP585" i="11" s="1"/>
  <c r="AP659" i="11" s="1"/>
  <c r="AP22" i="15" s="1"/>
  <c r="AM523" i="11"/>
  <c r="AE498" i="11"/>
  <c r="AE572" i="11" s="1"/>
  <c r="AE646" i="11" s="1"/>
  <c r="AE9" i="15" s="1"/>
  <c r="AV507" i="11"/>
  <c r="AV581" i="11" s="1"/>
  <c r="AV655" i="11" s="1"/>
  <c r="AV18" i="15" s="1"/>
  <c r="I512" i="11"/>
  <c r="AB512" i="11"/>
  <c r="AH525" i="11"/>
  <c r="AH599" i="11" s="1"/>
  <c r="AH673" i="11" s="1"/>
  <c r="AH36" i="15" s="1"/>
  <c r="AA507" i="11"/>
  <c r="AA581" i="11" s="1"/>
  <c r="AA655" i="11" s="1"/>
  <c r="AA18" i="15" s="1"/>
  <c r="AZ519" i="11"/>
  <c r="AD516" i="11"/>
  <c r="AD590" i="11" s="1"/>
  <c r="AD664" i="11" s="1"/>
  <c r="AD27" i="15" s="1"/>
  <c r="AE532" i="11"/>
  <c r="AE606" i="11" s="1"/>
  <c r="AE680" i="11" s="1"/>
  <c r="AE43" i="15" s="1"/>
  <c r="R520" i="11"/>
  <c r="R594" i="11" s="1"/>
  <c r="R668" i="11" s="1"/>
  <c r="R31" i="15" s="1"/>
  <c r="AE534" i="11"/>
  <c r="AE608" i="11" s="1"/>
  <c r="AE682" i="11" s="1"/>
  <c r="AE45" i="15" s="1"/>
  <c r="AZ532" i="11"/>
  <c r="AS541" i="11"/>
  <c r="R19" i="6"/>
  <c r="AE528" i="11"/>
  <c r="AE602" i="11" s="1"/>
  <c r="AE676" i="11" s="1"/>
  <c r="AE39" i="15" s="1"/>
  <c r="AM520" i="11"/>
  <c r="AM594" i="11" s="1"/>
  <c r="AM668" i="11" s="1"/>
  <c r="AM31" i="15" s="1"/>
  <c r="AA535" i="11"/>
  <c r="AA609" i="11" s="1"/>
  <c r="AA683" i="11" s="1"/>
  <c r="AA46" i="15" s="1"/>
  <c r="AT498" i="11"/>
  <c r="AT572" i="11" s="1"/>
  <c r="AT646" i="11" s="1"/>
  <c r="AT9" i="15" s="1"/>
  <c r="AH535" i="11"/>
  <c r="AH609" i="11" s="1"/>
  <c r="AH683" i="11" s="1"/>
  <c r="AH46" i="15" s="1"/>
  <c r="AT537" i="11"/>
  <c r="AT611" i="11" s="1"/>
  <c r="AT685" i="11" s="1"/>
  <c r="AT48" i="15" s="1"/>
  <c r="AT517" i="11"/>
  <c r="AT591" i="11" s="1"/>
  <c r="AT665" i="11" s="1"/>
  <c r="AT28" i="15" s="1"/>
  <c r="AF523" i="11"/>
  <c r="AF597" i="11" s="1"/>
  <c r="AF671" i="11" s="1"/>
  <c r="AF34" i="15" s="1"/>
  <c r="AF534" i="11"/>
  <c r="AF608" i="11" s="1"/>
  <c r="AF682" i="11" s="1"/>
  <c r="AF45" i="15" s="1"/>
  <c r="AS521" i="11"/>
  <c r="AS595" i="11" s="1"/>
  <c r="AS669" i="11" s="1"/>
  <c r="AS32" i="15" s="1"/>
  <c r="AH521" i="11"/>
  <c r="AH595" i="11" s="1"/>
  <c r="AH669" i="11" s="1"/>
  <c r="AH32" i="15" s="1"/>
  <c r="AB521" i="11"/>
  <c r="AB595" i="11" s="1"/>
  <c r="AB669" i="11" s="1"/>
  <c r="AB32" i="15" s="1"/>
  <c r="AF528" i="11"/>
  <c r="AF602" i="11" s="1"/>
  <c r="AF676" i="11" s="1"/>
  <c r="AF39" i="15" s="1"/>
  <c r="AN521" i="11"/>
  <c r="AN595" i="11" s="1"/>
  <c r="AN669" i="11" s="1"/>
  <c r="AN32" i="15" s="1"/>
  <c r="AO517" i="11"/>
  <c r="AO591" i="11" s="1"/>
  <c r="AO665" i="11" s="1"/>
  <c r="AO28" i="15" s="1"/>
  <c r="AO523" i="11"/>
  <c r="AO597" i="11" s="1"/>
  <c r="AO671" i="11" s="1"/>
  <c r="AO34" i="15" s="1"/>
  <c r="AO537" i="11"/>
  <c r="AO611" i="11" s="1"/>
  <c r="AO685" i="11" s="1"/>
  <c r="AO48" i="15" s="1"/>
  <c r="I517" i="11"/>
  <c r="I591" i="11" s="1"/>
  <c r="I665" i="11" s="1"/>
  <c r="I28" i="15" s="1"/>
  <c r="AB517" i="11"/>
  <c r="AB591" i="11" s="1"/>
  <c r="AB665" i="11" s="1"/>
  <c r="AB28" i="15" s="1"/>
  <c r="AM517" i="11"/>
  <c r="AM591" i="11" s="1"/>
  <c r="AM665" i="11" s="1"/>
  <c r="AM28" i="15" s="1"/>
  <c r="AQ516" i="11"/>
  <c r="AQ590" i="11" s="1"/>
  <c r="AQ664" i="11" s="1"/>
  <c r="AQ27" i="15" s="1"/>
  <c r="W516" i="11"/>
  <c r="AH516" i="11"/>
  <c r="AH590" i="11" s="1"/>
  <c r="AH664" i="11" s="1"/>
  <c r="AH27" i="15" s="1"/>
  <c r="AH512" i="11"/>
  <c r="AH534" i="11"/>
  <c r="AH608" i="11" s="1"/>
  <c r="AH682" i="11" s="1"/>
  <c r="AH45" i="15" s="1"/>
  <c r="V498" i="11"/>
  <c r="V572" i="11" s="1"/>
  <c r="V646" i="11" s="1"/>
  <c r="V9" i="15" s="1"/>
  <c r="AH529" i="11"/>
  <c r="AH603" i="11" s="1"/>
  <c r="AH677" i="11" s="1"/>
  <c r="AH40" i="15" s="1"/>
  <c r="AA529" i="11"/>
  <c r="AA603" i="11" s="1"/>
  <c r="AA677" i="11" s="1"/>
  <c r="AA40" i="15" s="1"/>
  <c r="I537" i="11"/>
  <c r="I611" i="11" s="1"/>
  <c r="I685" i="11" s="1"/>
  <c r="I48" i="15" s="1"/>
  <c r="AS517" i="11"/>
  <c r="AS591" i="11" s="1"/>
  <c r="AS665" i="11" s="1"/>
  <c r="AS28" i="15" s="1"/>
  <c r="W523" i="11"/>
  <c r="AJ523" i="11"/>
  <c r="AJ597" i="11" s="1"/>
  <c r="AJ671" i="11" s="1"/>
  <c r="AJ34" i="15" s="1"/>
  <c r="AS516" i="11"/>
  <c r="AS590" i="11" s="1"/>
  <c r="AS664" i="11" s="1"/>
  <c r="AS27" i="15" s="1"/>
  <c r="AV525" i="11"/>
  <c r="AV511" i="11"/>
  <c r="AV585" i="11" s="1"/>
  <c r="AV659" i="11" s="1"/>
  <c r="AV22" i="15" s="1"/>
  <c r="AE523" i="11"/>
  <c r="AE597" i="11" s="1"/>
  <c r="AE671" i="11" s="1"/>
  <c r="AE34" i="15" s="1"/>
  <c r="AE516" i="11"/>
  <c r="AE590" i="11" s="1"/>
  <c r="AE664" i="11" s="1"/>
  <c r="AE27" i="15" s="1"/>
  <c r="AV534" i="11"/>
  <c r="AV608" i="11" s="1"/>
  <c r="AV682" i="11" s="1"/>
  <c r="AV45" i="15" s="1"/>
  <c r="AA541" i="11"/>
  <c r="R20" i="6"/>
  <c r="AV520" i="11"/>
  <c r="AV594" i="11" s="1"/>
  <c r="AV668" i="11" s="1"/>
  <c r="AV31" i="15" s="1"/>
  <c r="AB541" i="11"/>
  <c r="AV528" i="11"/>
  <c r="AV602" i="11" s="1"/>
  <c r="AV676" i="11" s="1"/>
  <c r="AV39" i="15" s="1"/>
  <c r="AB535" i="11"/>
  <c r="AB609" i="11" s="1"/>
  <c r="AB683" i="11" s="1"/>
  <c r="AB46" i="15" s="1"/>
  <c r="AT521" i="11"/>
  <c r="AT595" i="11" s="1"/>
  <c r="AT669" i="11" s="1"/>
  <c r="AT32" i="15" s="1"/>
  <c r="AF525" i="11"/>
  <c r="AF599" i="11" s="1"/>
  <c r="AF673" i="11" s="1"/>
  <c r="AF36" i="15" s="1"/>
  <c r="V521" i="11"/>
  <c r="V595" i="11" s="1"/>
  <c r="V669" i="11" s="1"/>
  <c r="V32" i="15" s="1"/>
  <c r="R521" i="11"/>
  <c r="R595" i="11" s="1"/>
  <c r="R669" i="11" s="1"/>
  <c r="R32" i="15" s="1"/>
  <c r="AO521" i="11"/>
  <c r="AO595" i="11" s="1"/>
  <c r="AO669" i="11" s="1"/>
  <c r="AO32" i="15" s="1"/>
  <c r="AF507" i="11"/>
  <c r="AF581" i="11" s="1"/>
  <c r="AF655" i="11" s="1"/>
  <c r="AF18" i="15" s="1"/>
  <c r="I521" i="11"/>
  <c r="I595" i="11" s="1"/>
  <c r="I669" i="11" s="1"/>
  <c r="I32" i="15" s="1"/>
  <c r="AM521" i="11"/>
  <c r="AM595" i="11" s="1"/>
  <c r="AM669" i="11" s="1"/>
  <c r="AM32" i="15" s="1"/>
  <c r="AB530" i="11"/>
  <c r="AB604" i="11" s="1"/>
  <c r="AB678" i="11" s="1"/>
  <c r="AB41" i="15" s="1"/>
  <c r="AA530" i="11"/>
  <c r="AA604" i="11" s="1"/>
  <c r="AA678" i="11" s="1"/>
  <c r="AA41" i="15" s="1"/>
  <c r="AQ517" i="11"/>
  <c r="AQ591" i="11" s="1"/>
  <c r="AQ665" i="11" s="1"/>
  <c r="AQ28" i="15" s="1"/>
  <c r="R517" i="11"/>
  <c r="R591" i="11" s="1"/>
  <c r="R665" i="11" s="1"/>
  <c r="R28" i="15" s="1"/>
  <c r="AH517" i="11"/>
  <c r="AH591" i="11" s="1"/>
  <c r="AH665" i="11" s="1"/>
  <c r="AH28" i="15" s="1"/>
  <c r="AB516" i="11"/>
  <c r="AB590" i="11" s="1"/>
  <c r="AB664" i="11" s="1"/>
  <c r="AB27" i="15" s="1"/>
  <c r="AN516" i="11"/>
  <c r="AN590" i="11" s="1"/>
  <c r="AN664" i="11" s="1"/>
  <c r="AN27" i="15" s="1"/>
  <c r="AH528" i="11"/>
  <c r="AH602" i="11" s="1"/>
  <c r="AH676" i="11" s="1"/>
  <c r="AH39" i="15" s="1"/>
  <c r="AB528" i="11"/>
  <c r="AB602" i="11" s="1"/>
  <c r="AB676" i="11" s="1"/>
  <c r="AB39" i="15" s="1"/>
  <c r="I532" i="11"/>
  <c r="I606" i="11" s="1"/>
  <c r="I680" i="11" s="1"/>
  <c r="I43" i="15" s="1"/>
  <c r="AB532" i="11"/>
  <c r="AB606" i="11" s="1"/>
  <c r="AB680" i="11" s="1"/>
  <c r="AB43" i="15" s="1"/>
  <c r="AH507" i="11"/>
  <c r="AH581" i="11" s="1"/>
  <c r="AH655" i="11" s="1"/>
  <c r="AH18" i="15" s="1"/>
  <c r="AH530" i="11"/>
  <c r="AH604" i="11" s="1"/>
  <c r="AH678" i="11" s="1"/>
  <c r="AH41" i="15" s="1"/>
  <c r="AD498" i="11"/>
  <c r="AD572" i="11" s="1"/>
  <c r="AD646" i="11" s="1"/>
  <c r="AD9" i="15" s="1"/>
  <c r="AT524" i="11"/>
  <c r="AT598" i="11" s="1"/>
  <c r="AT672" i="11" s="1"/>
  <c r="AT35" i="15" s="1"/>
  <c r="AQ523" i="11"/>
  <c r="AQ597" i="11" s="1"/>
  <c r="AQ671" i="11" s="1"/>
  <c r="AQ34" i="15" s="1"/>
  <c r="AH523" i="11"/>
  <c r="AH597" i="11" s="1"/>
  <c r="AH671" i="11" s="1"/>
  <c r="AH34" i="15" s="1"/>
  <c r="R523" i="11"/>
  <c r="R597" i="11" s="1"/>
  <c r="R671" i="11" s="1"/>
  <c r="R34" i="15" s="1"/>
  <c r="AB511" i="11"/>
  <c r="AB585" i="11" s="1"/>
  <c r="AB659" i="11" s="1"/>
  <c r="AB22" i="15" s="1"/>
  <c r="AH511" i="11"/>
  <c r="AH585" i="11" s="1"/>
  <c r="AH659" i="11" s="1"/>
  <c r="AH22" i="15" s="1"/>
  <c r="AV521" i="11"/>
  <c r="AV595" i="11" s="1"/>
  <c r="AV669" i="11" s="1"/>
  <c r="AV32" i="15" s="1"/>
  <c r="AD517" i="11"/>
  <c r="AD591" i="11" s="1"/>
  <c r="AD665" i="11" s="1"/>
  <c r="AD28" i="15" s="1"/>
  <c r="AB537" i="11"/>
  <c r="AB611" i="11" s="1"/>
  <c r="AB685" i="11" s="1"/>
  <c r="AB48" i="15" s="1"/>
  <c r="AV529" i="11"/>
  <c r="AV603" i="11" s="1"/>
  <c r="AV677" i="11" s="1"/>
  <c r="AV40" i="15" s="1"/>
  <c r="AV532" i="11"/>
  <c r="AV606" i="11" s="1"/>
  <c r="AV680" i="11" s="1"/>
  <c r="AV43" i="15" s="1"/>
  <c r="P512" i="11"/>
  <c r="AN510" i="11"/>
  <c r="AN584" i="11" s="1"/>
  <c r="AN658" i="11" s="1"/>
  <c r="AN21" i="15" s="1"/>
  <c r="AB519" i="11"/>
  <c r="AB593" i="11" s="1"/>
  <c r="AB667" i="11" s="1"/>
  <c r="AB30" i="15" s="1"/>
  <c r="AV541" i="11"/>
  <c r="T20" i="6"/>
  <c r="S19" i="6"/>
  <c r="R537" i="11"/>
  <c r="R611" i="11" s="1"/>
  <c r="R685" i="11" s="1"/>
  <c r="R48" i="15" s="1"/>
  <c r="AE537" i="11"/>
  <c r="AE611" i="11" s="1"/>
  <c r="AE685" i="11" s="1"/>
  <c r="AE48" i="15" s="1"/>
  <c r="AV512" i="11"/>
  <c r="AV519" i="11"/>
  <c r="AV593" i="11" s="1"/>
  <c r="AV667" i="11" s="1"/>
  <c r="AV30" i="15" s="1"/>
  <c r="AF520" i="11"/>
  <c r="AF594" i="11" s="1"/>
  <c r="AF668" i="11" s="1"/>
  <c r="AF31" i="15" s="1"/>
  <c r="AV498" i="11"/>
  <c r="AV572" i="11" s="1"/>
  <c r="AV646" i="11" s="1"/>
  <c r="AV9" i="15" s="1"/>
  <c r="AV535" i="11"/>
  <c r="AV609" i="11" s="1"/>
  <c r="AV683" i="11" s="1"/>
  <c r="AV46" i="15" s="1"/>
  <c r="AF535" i="11"/>
  <c r="AF609" i="11" s="1"/>
  <c r="AF683" i="11" s="1"/>
  <c r="AF46" i="15" s="1"/>
  <c r="AT516" i="11"/>
  <c r="AT590" i="11" s="1"/>
  <c r="AT664" i="11" s="1"/>
  <c r="AT27" i="15" s="1"/>
  <c r="AJ521" i="11"/>
  <c r="AJ595" i="11" s="1"/>
  <c r="AJ669" i="11" s="1"/>
  <c r="AJ32" i="15" s="1"/>
  <c r="AF532" i="11"/>
  <c r="AF606" i="11" s="1"/>
  <c r="AF680" i="11" s="1"/>
  <c r="AF43" i="15" s="1"/>
  <c r="AF521" i="11"/>
  <c r="AF595" i="11" s="1"/>
  <c r="AF669" i="11" s="1"/>
  <c r="AF32" i="15" s="1"/>
  <c r="AE521" i="11"/>
  <c r="AE595" i="11" s="1"/>
  <c r="AE669" i="11" s="1"/>
  <c r="AE32" i="15" s="1"/>
  <c r="AF529" i="11"/>
  <c r="AF603" i="11" s="1"/>
  <c r="AF677" i="11" s="1"/>
  <c r="AF40" i="15" s="1"/>
  <c r="AD521" i="11"/>
  <c r="AD595" i="11" s="1"/>
  <c r="AD669" i="11" s="1"/>
  <c r="AD32" i="15" s="1"/>
  <c r="AF511" i="11"/>
  <c r="AF585" i="11" s="1"/>
  <c r="AF659" i="11" s="1"/>
  <c r="AF22" i="15" s="1"/>
  <c r="AN517" i="11"/>
  <c r="AN591" i="11" s="1"/>
  <c r="AN665" i="11" s="1"/>
  <c r="AN28" i="15" s="1"/>
  <c r="AA517" i="11"/>
  <c r="AA591" i="11" s="1"/>
  <c r="AA665" i="11" s="1"/>
  <c r="AA28" i="15" s="1"/>
  <c r="V516" i="11"/>
  <c r="V590" i="11" s="1"/>
  <c r="V664" i="11" s="1"/>
  <c r="V27" i="15" s="1"/>
  <c r="AM516" i="11"/>
  <c r="AM590" i="11" s="1"/>
  <c r="AM664" i="11" s="1"/>
  <c r="AM27" i="15" s="1"/>
  <c r="AA516" i="11"/>
  <c r="AA590" i="11" s="1"/>
  <c r="AA664" i="11" s="1"/>
  <c r="AA27" i="15" s="1"/>
  <c r="AA528" i="11"/>
  <c r="AA602" i="11" s="1"/>
  <c r="AA676" i="11" s="1"/>
  <c r="AA39" i="15" s="1"/>
  <c r="AA532" i="11"/>
  <c r="AA606" i="11" s="1"/>
  <c r="AA680" i="11" s="1"/>
  <c r="AA43" i="15" s="1"/>
  <c r="AA512" i="11"/>
  <c r="AA534" i="11"/>
  <c r="AA608" i="11" s="1"/>
  <c r="AA682" i="11" s="1"/>
  <c r="AA45" i="15" s="1"/>
  <c r="AA525" i="11"/>
  <c r="AA599" i="11" s="1"/>
  <c r="AA673" i="11" s="1"/>
  <c r="AA36" i="15" s="1"/>
  <c r="AB525" i="11"/>
  <c r="AB599" i="11" s="1"/>
  <c r="AB673" i="11" s="1"/>
  <c r="AB36" i="15" s="1"/>
  <c r="AB507" i="11"/>
  <c r="AB581" i="11" s="1"/>
  <c r="AB655" i="11" s="1"/>
  <c r="AB18" i="15" s="1"/>
  <c r="AB529" i="11"/>
  <c r="AB603" i="11" s="1"/>
  <c r="AB677" i="11" s="1"/>
  <c r="AB40" i="15" s="1"/>
  <c r="AF537" i="11"/>
  <c r="AF611" i="11" s="1"/>
  <c r="AF685" i="11" s="1"/>
  <c r="AF48" i="15" s="1"/>
  <c r="V523" i="11"/>
  <c r="V597" i="11" s="1"/>
  <c r="V671" i="11" s="1"/>
  <c r="V34" i="15" s="1"/>
  <c r="AB523" i="11"/>
  <c r="AB597" i="11" s="1"/>
  <c r="AB671" i="11" s="1"/>
  <c r="AB34" i="15" s="1"/>
  <c r="S18" i="6"/>
  <c r="AA519" i="11"/>
  <c r="AA593" i="11" s="1"/>
  <c r="AA667" i="11" s="1"/>
  <c r="AA30" i="15" s="1"/>
  <c r="AV517" i="11"/>
  <c r="AV591" i="11" s="1"/>
  <c r="AV665" i="11" s="1"/>
  <c r="AV28" i="15" s="1"/>
  <c r="AN537" i="11"/>
  <c r="AN611" i="11" s="1"/>
  <c r="AN685" i="11" s="1"/>
  <c r="AN48" i="15" s="1"/>
  <c r="AQ537" i="11"/>
  <c r="AQ611" i="11" s="1"/>
  <c r="AQ685" i="11" s="1"/>
  <c r="AQ48" i="15" s="1"/>
  <c r="W537" i="11"/>
  <c r="AB520" i="11"/>
  <c r="AB594" i="11" s="1"/>
  <c r="AB668" i="11" s="1"/>
  <c r="AB31" i="15" s="1"/>
  <c r="AB534" i="11"/>
  <c r="AB608" i="11" s="1"/>
  <c r="AB682" i="11" s="1"/>
  <c r="AB45" i="15" s="1"/>
  <c r="R18" i="6"/>
  <c r="R110" i="6" s="1"/>
  <c r="E12" i="7"/>
  <c r="F12" i="7" s="1"/>
  <c r="AJ537" i="11"/>
  <c r="AJ611" i="11" s="1"/>
  <c r="AJ685" i="11" s="1"/>
  <c r="AJ48" i="15" s="1"/>
  <c r="AV537" i="11"/>
  <c r="AV611" i="11" s="1"/>
  <c r="AV685" i="11" s="1"/>
  <c r="AV48" i="15" s="1"/>
  <c r="S245" i="11"/>
  <c r="AZ516" i="11"/>
  <c r="T18" i="6"/>
  <c r="M532" i="11"/>
  <c r="M606" i="11" s="1"/>
  <c r="M680" i="11" s="1"/>
  <c r="M43" i="15" s="1"/>
  <c r="AV516" i="11"/>
  <c r="AV590" i="11" s="1"/>
  <c r="AV664" i="11" s="1"/>
  <c r="AV27" i="15" s="1"/>
  <c r="AH541" i="11"/>
  <c r="T19" i="6"/>
  <c r="T204" i="6" s="1"/>
  <c r="I511" i="11"/>
  <c r="I585" i="11" s="1"/>
  <c r="I659" i="11" s="1"/>
  <c r="I22" i="15" s="1"/>
  <c r="C516" i="11"/>
  <c r="C590" i="11" s="1"/>
  <c r="C664" i="11" s="1"/>
  <c r="C27" i="15" s="1"/>
  <c r="O535" i="11"/>
  <c r="O609" i="11" s="1"/>
  <c r="O683" i="11" s="1"/>
  <c r="O46" i="15" s="1"/>
  <c r="W504" i="11"/>
  <c r="AN505" i="11"/>
  <c r="AN579" i="11" s="1"/>
  <c r="AN653" i="11" s="1"/>
  <c r="AN16" i="15" s="1"/>
  <c r="P535" i="11"/>
  <c r="P609" i="11" s="1"/>
  <c r="P683" i="11" s="1"/>
  <c r="P46" i="15" s="1"/>
  <c r="P528" i="11"/>
  <c r="P602" i="11" s="1"/>
  <c r="P676" i="11" s="1"/>
  <c r="P39" i="15" s="1"/>
  <c r="P529" i="11"/>
  <c r="P603" i="11" s="1"/>
  <c r="P677" i="11" s="1"/>
  <c r="P40" i="15" s="1"/>
  <c r="W505" i="11"/>
  <c r="AB505" i="11"/>
  <c r="AB579" i="11" s="1"/>
  <c r="AB653" i="11" s="1"/>
  <c r="AB16" i="15" s="1"/>
  <c r="AP505" i="11"/>
  <c r="AP579" i="11" s="1"/>
  <c r="AP653" i="11" s="1"/>
  <c r="AP16" i="15" s="1"/>
  <c r="V505" i="11"/>
  <c r="V579" i="11" s="1"/>
  <c r="V653" i="11" s="1"/>
  <c r="V16" i="15" s="1"/>
  <c r="R505" i="11"/>
  <c r="R579" i="11" s="1"/>
  <c r="R653" i="11" s="1"/>
  <c r="R16" i="15" s="1"/>
  <c r="AF498" i="11"/>
  <c r="AF572" i="11" s="1"/>
  <c r="AF646" i="11" s="1"/>
  <c r="AF9" i="15" s="1"/>
  <c r="I530" i="11"/>
  <c r="I604" i="11" s="1"/>
  <c r="I678" i="11" s="1"/>
  <c r="I41" i="15" s="1"/>
  <c r="I507" i="11"/>
  <c r="I581" i="11" s="1"/>
  <c r="I655" i="11" s="1"/>
  <c r="I18" i="15" s="1"/>
  <c r="AH498" i="11"/>
  <c r="AH572" i="11" s="1"/>
  <c r="AH646" i="11" s="1"/>
  <c r="AH9" i="15" s="1"/>
  <c r="W498" i="11"/>
  <c r="W572" i="11" s="1"/>
  <c r="W646" i="11" s="1"/>
  <c r="W9" i="15" s="1"/>
  <c r="I498" i="11"/>
  <c r="I572" i="11" s="1"/>
  <c r="I646" i="11" s="1"/>
  <c r="I9" i="15" s="1"/>
  <c r="I529" i="11"/>
  <c r="I603" i="11" s="1"/>
  <c r="I677" i="11" s="1"/>
  <c r="I40" i="15" s="1"/>
  <c r="J504" i="11"/>
  <c r="J578" i="11" s="1"/>
  <c r="J652" i="11" s="1"/>
  <c r="J15" i="15" s="1"/>
  <c r="I541" i="11"/>
  <c r="AZ498" i="11"/>
  <c r="I528" i="11"/>
  <c r="I602" i="11" s="1"/>
  <c r="I676" i="11" s="1"/>
  <c r="I39" i="15" s="1"/>
  <c r="I525" i="11"/>
  <c r="AM498" i="11"/>
  <c r="AM572" i="11" s="1"/>
  <c r="AM646" i="11" s="1"/>
  <c r="AM9" i="15" s="1"/>
  <c r="R498" i="11"/>
  <c r="R572" i="11" s="1"/>
  <c r="R646" i="11" s="1"/>
  <c r="R9" i="15" s="1"/>
  <c r="AJ498" i="11"/>
  <c r="AJ572" i="11" s="1"/>
  <c r="AJ646" i="11" s="1"/>
  <c r="AJ9" i="15" s="1"/>
  <c r="O529" i="11"/>
  <c r="O603" i="11" s="1"/>
  <c r="O677" i="11" s="1"/>
  <c r="O40" i="15" s="1"/>
  <c r="AM502" i="11"/>
  <c r="AM576" i="11" s="1"/>
  <c r="AM650" i="11" s="1"/>
  <c r="AM13" i="15" s="1"/>
  <c r="I523" i="11"/>
  <c r="I597" i="11" s="1"/>
  <c r="I671" i="11" s="1"/>
  <c r="I34" i="15" s="1"/>
  <c r="I519" i="11"/>
  <c r="I593" i="11" s="1"/>
  <c r="I667" i="11" s="1"/>
  <c r="I30" i="15" s="1"/>
  <c r="S517" i="11"/>
  <c r="I495" i="11"/>
  <c r="I569" i="11" s="1"/>
  <c r="I643" i="11" s="1"/>
  <c r="I6" i="15" s="1"/>
  <c r="J498" i="11"/>
  <c r="J572" i="11" s="1"/>
  <c r="J646" i="11" s="1"/>
  <c r="J9" i="15" s="1"/>
  <c r="I520" i="11"/>
  <c r="I594" i="11" s="1"/>
  <c r="I668" i="11" s="1"/>
  <c r="I31" i="15" s="1"/>
  <c r="M537" i="11"/>
  <c r="M611" i="11" s="1"/>
  <c r="M685" i="11" s="1"/>
  <c r="M48" i="15" s="1"/>
  <c r="C566" i="11"/>
  <c r="C640" i="11" s="1"/>
  <c r="AJ501" i="11"/>
  <c r="AJ575" i="11" s="1"/>
  <c r="AJ649" i="11" s="1"/>
  <c r="AJ12" i="15" s="1"/>
  <c r="AB498" i="11"/>
  <c r="AB572" i="11" s="1"/>
  <c r="AB646" i="11" s="1"/>
  <c r="AB9" i="15" s="1"/>
  <c r="AN498" i="11"/>
  <c r="AN572" i="11" s="1"/>
  <c r="AN646" i="11" s="1"/>
  <c r="AN9" i="15" s="1"/>
  <c r="AQ498" i="11"/>
  <c r="AQ572" i="11" s="1"/>
  <c r="AQ646" i="11" s="1"/>
  <c r="AQ9" i="15" s="1"/>
  <c r="C498" i="11"/>
  <c r="C572" i="11" s="1"/>
  <c r="C646" i="11" s="1"/>
  <c r="C9" i="15" s="1"/>
  <c r="I534" i="11"/>
  <c r="I608" i="11" s="1"/>
  <c r="I682" i="11" s="1"/>
  <c r="I45" i="15" s="1"/>
  <c r="P507" i="11"/>
  <c r="P581" i="11" s="1"/>
  <c r="P655" i="11" s="1"/>
  <c r="P18" i="15" s="1"/>
  <c r="L516" i="11"/>
  <c r="L590" i="11" s="1"/>
  <c r="L664" i="11" s="1"/>
  <c r="L27" i="15" s="1"/>
  <c r="M507" i="11"/>
  <c r="M581" i="11" s="1"/>
  <c r="M655" i="11" s="1"/>
  <c r="M18" i="15" s="1"/>
  <c r="AH499" i="11"/>
  <c r="AH573" i="11" s="1"/>
  <c r="AH647" i="11" s="1"/>
  <c r="AH10" i="15" s="1"/>
  <c r="AJ502" i="11"/>
  <c r="AJ576" i="11" s="1"/>
  <c r="AJ650" i="11" s="1"/>
  <c r="AJ13" i="15" s="1"/>
  <c r="AJ492" i="11"/>
  <c r="AJ566" i="11" s="1"/>
  <c r="C537" i="11"/>
  <c r="C611" i="11" s="1"/>
  <c r="C685" i="11" s="1"/>
  <c r="C48" i="15" s="1"/>
  <c r="C519" i="11"/>
  <c r="C593" i="11" s="1"/>
  <c r="C667" i="11" s="1"/>
  <c r="C30" i="15" s="1"/>
  <c r="M498" i="11"/>
  <c r="M572" i="11" s="1"/>
  <c r="M646" i="11" s="1"/>
  <c r="M9" i="15" s="1"/>
  <c r="M529" i="11"/>
  <c r="M603" i="11" s="1"/>
  <c r="M677" i="11" s="1"/>
  <c r="M40" i="15" s="1"/>
  <c r="AS492" i="11"/>
  <c r="AS566" i="11" s="1"/>
  <c r="M520" i="11"/>
  <c r="M594" i="11" s="1"/>
  <c r="M668" i="11" s="1"/>
  <c r="M31" i="15" s="1"/>
  <c r="AV501" i="11"/>
  <c r="AV575" i="11" s="1"/>
  <c r="AV649" i="11" s="1"/>
  <c r="AV12" i="15" s="1"/>
  <c r="AB502" i="11"/>
  <c r="AB576" i="11" s="1"/>
  <c r="AB650" i="11" s="1"/>
  <c r="AB13" i="15" s="1"/>
  <c r="M523" i="11"/>
  <c r="M597" i="11" s="1"/>
  <c r="M671" i="11" s="1"/>
  <c r="M34" i="15" s="1"/>
  <c r="AS502" i="11"/>
  <c r="AS576" i="11" s="1"/>
  <c r="AS650" i="11" s="1"/>
  <c r="AS13" i="15" s="1"/>
  <c r="M501" i="11"/>
  <c r="M575" i="11" s="1"/>
  <c r="M649" i="11" s="1"/>
  <c r="M12" i="15" s="1"/>
  <c r="L537" i="11"/>
  <c r="L611" i="11" s="1"/>
  <c r="L685" i="11" s="1"/>
  <c r="L48" i="15" s="1"/>
  <c r="AZ501" i="11"/>
  <c r="L512" i="11"/>
  <c r="AS501" i="11"/>
  <c r="AS575" i="11" s="1"/>
  <c r="AS649" i="11" s="1"/>
  <c r="AS12" i="15" s="1"/>
  <c r="I501" i="11"/>
  <c r="I575" i="11" s="1"/>
  <c r="I649" i="11" s="1"/>
  <c r="I12" i="15" s="1"/>
  <c r="AB501" i="11"/>
  <c r="AB575" i="11" s="1"/>
  <c r="AB649" i="11" s="1"/>
  <c r="AB12" i="15" s="1"/>
  <c r="AD501" i="11"/>
  <c r="AD575" i="11" s="1"/>
  <c r="AD649" i="11" s="1"/>
  <c r="AD12" i="15" s="1"/>
  <c r="AH501" i="11"/>
  <c r="AH575" i="11" s="1"/>
  <c r="AH649" i="11" s="1"/>
  <c r="AH12" i="15" s="1"/>
  <c r="AO501" i="11"/>
  <c r="AO575" i="11" s="1"/>
  <c r="AO649" i="11" s="1"/>
  <c r="AO12" i="15" s="1"/>
  <c r="L511" i="11"/>
  <c r="L585" i="11" s="1"/>
  <c r="L659" i="11" s="1"/>
  <c r="L22" i="15" s="1"/>
  <c r="R501" i="11"/>
  <c r="R575" i="11" s="1"/>
  <c r="R649" i="11" s="1"/>
  <c r="R12" i="15" s="1"/>
  <c r="O501" i="11"/>
  <c r="O575" i="11" s="1"/>
  <c r="O649" i="11" s="1"/>
  <c r="O12" i="15" s="1"/>
  <c r="L520" i="11"/>
  <c r="L594" i="11" s="1"/>
  <c r="L668" i="11" s="1"/>
  <c r="L31" i="15" s="1"/>
  <c r="L541" i="11"/>
  <c r="AT501" i="11"/>
  <c r="AT575" i="11" s="1"/>
  <c r="AT649" i="11" s="1"/>
  <c r="AT12" i="15" s="1"/>
  <c r="L535" i="11"/>
  <c r="L609" i="11" s="1"/>
  <c r="L683" i="11" s="1"/>
  <c r="L46" i="15" s="1"/>
  <c r="L525" i="11"/>
  <c r="L599" i="11" s="1"/>
  <c r="L673" i="11" s="1"/>
  <c r="L36" i="15" s="1"/>
  <c r="L507" i="11"/>
  <c r="L581" i="11" s="1"/>
  <c r="L655" i="11" s="1"/>
  <c r="L18" i="15" s="1"/>
  <c r="L534" i="11"/>
  <c r="L608" i="11" s="1"/>
  <c r="L682" i="11" s="1"/>
  <c r="L45" i="15" s="1"/>
  <c r="L529" i="11"/>
  <c r="L603" i="11" s="1"/>
  <c r="L677" i="11" s="1"/>
  <c r="L40" i="15" s="1"/>
  <c r="AQ501" i="11"/>
  <c r="AQ575" i="11" s="1"/>
  <c r="AQ649" i="11" s="1"/>
  <c r="AQ12" i="15" s="1"/>
  <c r="W501" i="11"/>
  <c r="AM501" i="11"/>
  <c r="AM575" i="11" s="1"/>
  <c r="AM649" i="11" s="1"/>
  <c r="AM12" i="15" s="1"/>
  <c r="L501" i="11"/>
  <c r="L575" i="11" s="1"/>
  <c r="L649" i="11" s="1"/>
  <c r="L12" i="15" s="1"/>
  <c r="L519" i="11"/>
  <c r="L593" i="11" s="1"/>
  <c r="L667" i="11" s="1"/>
  <c r="L30" i="15" s="1"/>
  <c r="AE501" i="11"/>
  <c r="AE575" i="11" s="1"/>
  <c r="AE649" i="11" s="1"/>
  <c r="AE12" i="15" s="1"/>
  <c r="AF501" i="11"/>
  <c r="AF575" i="11" s="1"/>
  <c r="AF649" i="11" s="1"/>
  <c r="AF12" i="15" s="1"/>
  <c r="L530" i="11"/>
  <c r="L604" i="11" s="1"/>
  <c r="L678" i="11" s="1"/>
  <c r="L41" i="15" s="1"/>
  <c r="L521" i="11"/>
  <c r="L595" i="11" s="1"/>
  <c r="L669" i="11" s="1"/>
  <c r="L32" i="15" s="1"/>
  <c r="L517" i="11"/>
  <c r="L591" i="11" s="1"/>
  <c r="L665" i="11" s="1"/>
  <c r="L28" i="15" s="1"/>
  <c r="L528" i="11"/>
  <c r="L602" i="11" s="1"/>
  <c r="L676" i="11" s="1"/>
  <c r="L39" i="15" s="1"/>
  <c r="L532" i="11"/>
  <c r="L606" i="11" s="1"/>
  <c r="L680" i="11" s="1"/>
  <c r="L43" i="15" s="1"/>
  <c r="L498" i="11"/>
  <c r="L572" i="11" s="1"/>
  <c r="L646" i="11" s="1"/>
  <c r="L9" i="15" s="1"/>
  <c r="L523" i="11"/>
  <c r="L597" i="11" s="1"/>
  <c r="L671" i="11" s="1"/>
  <c r="L34" i="15" s="1"/>
  <c r="C501" i="11"/>
  <c r="C575" i="11" s="1"/>
  <c r="C649" i="11" s="1"/>
  <c r="C12" i="15" s="1"/>
  <c r="V501" i="11"/>
  <c r="V575" i="11" s="1"/>
  <c r="V649" i="11" s="1"/>
  <c r="V12" i="15" s="1"/>
  <c r="AA501" i="11"/>
  <c r="AA575" i="11" s="1"/>
  <c r="AA649" i="11" s="1"/>
  <c r="AA12" i="15" s="1"/>
  <c r="AN501" i="11"/>
  <c r="AN575" i="11" s="1"/>
  <c r="AN649" i="11" s="1"/>
  <c r="AN12" i="15" s="1"/>
  <c r="L495" i="11"/>
  <c r="L569" i="11" s="1"/>
  <c r="L643" i="11" s="1"/>
  <c r="L6" i="15" s="1"/>
  <c r="F529" i="11"/>
  <c r="F603" i="11" s="1"/>
  <c r="F677" i="11" s="1"/>
  <c r="F40" i="15" s="1"/>
  <c r="AV492" i="11"/>
  <c r="AV566" i="11" s="1"/>
  <c r="AA537" i="11"/>
  <c r="AA611" i="11" s="1"/>
  <c r="AA685" i="11" s="1"/>
  <c r="AA48" i="15" s="1"/>
  <c r="AH537" i="11"/>
  <c r="AH611" i="11" s="1"/>
  <c r="AH685" i="11" s="1"/>
  <c r="AH48" i="15" s="1"/>
  <c r="AE599" i="11"/>
  <c r="AE673" i="11" s="1"/>
  <c r="AE36" i="15" s="1"/>
  <c r="AN603" i="11"/>
  <c r="AN677" i="11" s="1"/>
  <c r="AN40" i="15" s="1"/>
  <c r="AO604" i="11"/>
  <c r="AO678" i="11" s="1"/>
  <c r="AO41" i="15" s="1"/>
  <c r="AQ593" i="11"/>
  <c r="AQ667" i="11" s="1"/>
  <c r="AQ30" i="15" s="1"/>
  <c r="AD606" i="11"/>
  <c r="AD680" i="11" s="1"/>
  <c r="AD43" i="15" s="1"/>
  <c r="AD608" i="11"/>
  <c r="AD682" i="11" s="1"/>
  <c r="AD45" i="15" s="1"/>
  <c r="AS608" i="11"/>
  <c r="AS682" i="11" s="1"/>
  <c r="AS45" i="15" s="1"/>
  <c r="AE502" i="11"/>
  <c r="AE576" i="11" s="1"/>
  <c r="AE650" i="11" s="1"/>
  <c r="AE13" i="15" s="1"/>
  <c r="R503" i="11"/>
  <c r="R577" i="11" s="1"/>
  <c r="R651" i="11" s="1"/>
  <c r="R14" i="15" s="1"/>
  <c r="AJ602" i="11"/>
  <c r="AJ676" i="11" s="1"/>
  <c r="AJ39" i="15" s="1"/>
  <c r="AJ606" i="11"/>
  <c r="AJ680" i="11" s="1"/>
  <c r="AJ43" i="15" s="1"/>
  <c r="I599" i="11"/>
  <c r="I673" i="11" s="1"/>
  <c r="I36" i="15" s="1"/>
  <c r="AM599" i="11"/>
  <c r="AM673" i="11" s="1"/>
  <c r="AM36" i="15" s="1"/>
  <c r="AJ581" i="11"/>
  <c r="AJ655" i="11" s="1"/>
  <c r="AJ18" i="15" s="1"/>
  <c r="AS603" i="11"/>
  <c r="AS677" i="11" s="1"/>
  <c r="AS40" i="15" s="1"/>
  <c r="F519" i="11"/>
  <c r="F593" i="11" s="1"/>
  <c r="F667" i="11" s="1"/>
  <c r="F30" i="15" s="1"/>
  <c r="AD603" i="11"/>
  <c r="AD677" i="11" s="1"/>
  <c r="AD40" i="15" s="1"/>
  <c r="AV599" i="11"/>
  <c r="AV673" i="11" s="1"/>
  <c r="AV36" i="15" s="1"/>
  <c r="AQ594" i="11"/>
  <c r="AQ668" i="11" s="1"/>
  <c r="AQ31" i="15" s="1"/>
  <c r="W526" i="11"/>
  <c r="M519" i="11"/>
  <c r="M593" i="11" s="1"/>
  <c r="M667" i="11" s="1"/>
  <c r="M30" i="15" s="1"/>
  <c r="AE593" i="11"/>
  <c r="AE667" i="11" s="1"/>
  <c r="AE30" i="15" s="1"/>
  <c r="AV523" i="11"/>
  <c r="AV597" i="11" s="1"/>
  <c r="AV671" i="11" s="1"/>
  <c r="AV34" i="15" s="1"/>
  <c r="AA540" i="11"/>
  <c r="AC512" i="11"/>
  <c r="X541" i="11"/>
  <c r="AH519" i="11"/>
  <c r="AH593" i="11" s="1"/>
  <c r="AH667" i="11" s="1"/>
  <c r="AH30" i="15" s="1"/>
  <c r="AC534" i="11"/>
  <c r="AC608" i="11" s="1"/>
  <c r="AC682" i="11" s="1"/>
  <c r="AC45" i="15" s="1"/>
  <c r="AZ492" i="11"/>
  <c r="AQ602" i="11"/>
  <c r="AQ676" i="11" s="1"/>
  <c r="AQ39" i="15" s="1"/>
  <c r="AN602" i="11"/>
  <c r="AN676" i="11" s="1"/>
  <c r="AN39" i="15" s="1"/>
  <c r="R602" i="11"/>
  <c r="R676" i="11" s="1"/>
  <c r="R39" i="15" s="1"/>
  <c r="R606" i="11"/>
  <c r="R680" i="11" s="1"/>
  <c r="R43" i="15" s="1"/>
  <c r="AN608" i="11"/>
  <c r="AN682" i="11" s="1"/>
  <c r="AN45" i="15" s="1"/>
  <c r="AJ599" i="11"/>
  <c r="AJ673" i="11" s="1"/>
  <c r="AJ36" i="15" s="1"/>
  <c r="AM604" i="11"/>
  <c r="AM678" i="11" s="1"/>
  <c r="AM41" i="15" s="1"/>
  <c r="AS597" i="11"/>
  <c r="AS671" i="11" s="1"/>
  <c r="AS34" i="15" s="1"/>
  <c r="V585" i="11"/>
  <c r="V659" i="11" s="1"/>
  <c r="V22" i="15" s="1"/>
  <c r="AD602" i="11"/>
  <c r="AD676" i="11" s="1"/>
  <c r="AD39" i="15" s="1"/>
  <c r="AS593" i="11"/>
  <c r="AS667" i="11" s="1"/>
  <c r="AS30" i="15" s="1"/>
  <c r="AN593" i="11"/>
  <c r="AN667" i="11" s="1"/>
  <c r="AN30" i="15" s="1"/>
  <c r="AG521" i="11"/>
  <c r="AG595" i="11" s="1"/>
  <c r="AG669" i="11" s="1"/>
  <c r="AG32" i="15" s="1"/>
  <c r="AZ502" i="11"/>
  <c r="AZ521" i="11"/>
  <c r="AD523" i="11"/>
  <c r="AD597" i="11" s="1"/>
  <c r="AD671" i="11" s="1"/>
  <c r="AD34" i="15" s="1"/>
  <c r="AZ523" i="11"/>
  <c r="AF541" i="11"/>
  <c r="AN606" i="11"/>
  <c r="AN680" i="11" s="1"/>
  <c r="AN43" i="15" s="1"/>
  <c r="R599" i="11"/>
  <c r="R673" i="11" s="1"/>
  <c r="R36" i="15" s="1"/>
  <c r="AN599" i="11"/>
  <c r="AN673" i="11" s="1"/>
  <c r="AN36" i="15" s="1"/>
  <c r="AM603" i="11"/>
  <c r="AM677" i="11" s="1"/>
  <c r="AM40" i="15" s="1"/>
  <c r="AM597" i="11"/>
  <c r="AM671" i="11" s="1"/>
  <c r="AM34" i="15" s="1"/>
  <c r="AJ593" i="11"/>
  <c r="AJ667" i="11" s="1"/>
  <c r="AJ30" i="15" s="1"/>
  <c r="AD599" i="11"/>
  <c r="AD673" i="11" s="1"/>
  <c r="AD36" i="15" s="1"/>
  <c r="AN508" i="11"/>
  <c r="AS510" i="11"/>
  <c r="AS584" i="11" s="1"/>
  <c r="AS658" i="11" s="1"/>
  <c r="AS21" i="15" s="1"/>
  <c r="AM593" i="11"/>
  <c r="AM667" i="11" s="1"/>
  <c r="AM30" i="15" s="1"/>
  <c r="AD593" i="11"/>
  <c r="AD667" i="11" s="1"/>
  <c r="AD30" i="15" s="1"/>
  <c r="AD502" i="11"/>
  <c r="AD576" i="11" s="1"/>
  <c r="AD650" i="11" s="1"/>
  <c r="AD13" i="15" s="1"/>
  <c r="C535" i="11"/>
  <c r="C609" i="11" s="1"/>
  <c r="C683" i="11" s="1"/>
  <c r="C46" i="15" s="1"/>
  <c r="C534" i="11"/>
  <c r="C608" i="11" s="1"/>
  <c r="C682" i="11" s="1"/>
  <c r="C45" i="15" s="1"/>
  <c r="AH492" i="11"/>
  <c r="AH566" i="11" s="1"/>
  <c r="AT492" i="11"/>
  <c r="AT566" i="11" s="1"/>
  <c r="AF492" i="11"/>
  <c r="AF566" i="11" s="1"/>
  <c r="AO492" i="11"/>
  <c r="AO566" i="11" s="1"/>
  <c r="C517" i="11"/>
  <c r="C591" i="11" s="1"/>
  <c r="C665" i="11" s="1"/>
  <c r="C28" i="15" s="1"/>
  <c r="C528" i="11"/>
  <c r="C602" i="11" s="1"/>
  <c r="C676" i="11" s="1"/>
  <c r="C39" i="15" s="1"/>
  <c r="AA492" i="11"/>
  <c r="AA566" i="11" s="1"/>
  <c r="AN492" i="11"/>
  <c r="AN566" i="11" s="1"/>
  <c r="AB492" i="11"/>
  <c r="AB566" i="11" s="1"/>
  <c r="I492" i="11"/>
  <c r="I566" i="11" s="1"/>
  <c r="C523" i="11"/>
  <c r="C597" i="11" s="1"/>
  <c r="C671" i="11" s="1"/>
  <c r="C34" i="15" s="1"/>
  <c r="AE492" i="11"/>
  <c r="AE566" i="11" s="1"/>
  <c r="C541" i="11"/>
  <c r="O492" i="11"/>
  <c r="O566" i="11" s="1"/>
  <c r="C521" i="11"/>
  <c r="C595" i="11" s="1"/>
  <c r="C669" i="11" s="1"/>
  <c r="C32" i="15" s="1"/>
  <c r="C532" i="11"/>
  <c r="C606" i="11" s="1"/>
  <c r="C680" i="11" s="1"/>
  <c r="C43" i="15" s="1"/>
  <c r="C512" i="11"/>
  <c r="C525" i="11"/>
  <c r="C599" i="11" s="1"/>
  <c r="C673" i="11" s="1"/>
  <c r="C36" i="15" s="1"/>
  <c r="C507" i="11"/>
  <c r="C581" i="11" s="1"/>
  <c r="C655" i="11" s="1"/>
  <c r="C18" i="15" s="1"/>
  <c r="AM492" i="11"/>
  <c r="AM566" i="11" s="1"/>
  <c r="L492" i="11"/>
  <c r="L566" i="11" s="1"/>
  <c r="C530" i="11"/>
  <c r="C604" i="11" s="1"/>
  <c r="C678" i="11" s="1"/>
  <c r="C41" i="15" s="1"/>
  <c r="C529" i="11"/>
  <c r="C603" i="11" s="1"/>
  <c r="C677" i="11" s="1"/>
  <c r="C40" i="15" s="1"/>
  <c r="R492" i="11"/>
  <c r="R566" i="11" s="1"/>
  <c r="V492" i="11"/>
  <c r="V566" i="11" s="1"/>
  <c r="AQ492" i="11"/>
  <c r="AQ566" i="11" s="1"/>
  <c r="W492" i="11"/>
  <c r="C511" i="11"/>
  <c r="C585" i="11" s="1"/>
  <c r="C659" i="11" s="1"/>
  <c r="C22" i="15" s="1"/>
  <c r="AD492" i="11"/>
  <c r="AD566" i="11" s="1"/>
  <c r="C520" i="11"/>
  <c r="C594" i="11" s="1"/>
  <c r="C668" i="11" s="1"/>
  <c r="C31" i="15" s="1"/>
  <c r="AY535" i="11"/>
  <c r="AF513" i="11"/>
  <c r="AF587" i="11" s="1"/>
  <c r="AF661" i="11" s="1"/>
  <c r="AF24" i="15" s="1"/>
  <c r="AX529" i="11"/>
  <c r="AX603" i="11" s="1"/>
  <c r="AX677" i="11" s="1"/>
  <c r="AX40" i="15" s="1"/>
  <c r="BA534" i="11"/>
  <c r="BA608" i="11" s="1"/>
  <c r="BA682" i="11" s="1"/>
  <c r="BA45" i="15" s="1"/>
  <c r="AK503" i="11"/>
  <c r="AK577" i="11" s="1"/>
  <c r="AK651" i="11" s="1"/>
  <c r="AK14" i="15" s="1"/>
  <c r="X513" i="11"/>
  <c r="X587" i="11" s="1"/>
  <c r="X661" i="11" s="1"/>
  <c r="X24" i="15" s="1"/>
  <c r="AC528" i="11"/>
  <c r="AC602" i="11" s="1"/>
  <c r="AC676" i="11" s="1"/>
  <c r="AC39" i="15" s="1"/>
  <c r="X537" i="11"/>
  <c r="X611" i="11" s="1"/>
  <c r="X685" i="11" s="1"/>
  <c r="X48" i="15" s="1"/>
  <c r="C518" i="11"/>
  <c r="C592" i="11" s="1"/>
  <c r="C666" i="11" s="1"/>
  <c r="C29" i="15" s="1"/>
  <c r="R518" i="11"/>
  <c r="R592" i="11" s="1"/>
  <c r="R666" i="11" s="1"/>
  <c r="R29" i="15" s="1"/>
  <c r="M513" i="11"/>
  <c r="M587" i="11" s="1"/>
  <c r="M661" i="11" s="1"/>
  <c r="M24" i="15" s="1"/>
  <c r="AT527" i="11"/>
  <c r="AT601" i="11" s="1"/>
  <c r="AT675" i="11" s="1"/>
  <c r="AT38" i="15" s="1"/>
  <c r="AF518" i="11"/>
  <c r="AF592" i="11" s="1"/>
  <c r="AF666" i="11" s="1"/>
  <c r="AF29" i="15" s="1"/>
  <c r="T516" i="11"/>
  <c r="T590" i="11" s="1"/>
  <c r="T664" i="11" s="1"/>
  <c r="T27" i="15" s="1"/>
  <c r="AP521" i="11"/>
  <c r="AP595" i="11" s="1"/>
  <c r="AP669" i="11" s="1"/>
  <c r="AP32" i="15" s="1"/>
  <c r="AM526" i="11"/>
  <c r="AM600" i="11" s="1"/>
  <c r="AM674" i="11" s="1"/>
  <c r="AM37" i="15" s="1"/>
  <c r="AC523" i="11"/>
  <c r="AC597" i="11" s="1"/>
  <c r="AC671" i="11" s="1"/>
  <c r="AC34" i="15" s="1"/>
  <c r="U531" i="11"/>
  <c r="U605" i="11" s="1"/>
  <c r="U679" i="11" s="1"/>
  <c r="U42" i="15" s="1"/>
  <c r="W508" i="11"/>
  <c r="S530" i="11"/>
  <c r="S511" i="11"/>
  <c r="S507" i="11"/>
  <c r="S534" i="11"/>
  <c r="O521" i="11"/>
  <c r="O595" i="11" s="1"/>
  <c r="O669" i="11" s="1"/>
  <c r="O32" i="15" s="1"/>
  <c r="AO503" i="11"/>
  <c r="AO577" i="11" s="1"/>
  <c r="AO651" i="11" s="1"/>
  <c r="AO14" i="15" s="1"/>
  <c r="N517" i="11"/>
  <c r="N591" i="11" s="1"/>
  <c r="N665" i="11" s="1"/>
  <c r="N28" i="15" s="1"/>
  <c r="N532" i="11"/>
  <c r="N606" i="11" s="1"/>
  <c r="N680" i="11" s="1"/>
  <c r="N43" i="15" s="1"/>
  <c r="F503" i="11"/>
  <c r="F577" i="11" s="1"/>
  <c r="F651" i="11" s="1"/>
  <c r="F14" i="15" s="1"/>
  <c r="AN503" i="11"/>
  <c r="AN577" i="11" s="1"/>
  <c r="AN651" i="11" s="1"/>
  <c r="AN14" i="15" s="1"/>
  <c r="N525" i="11"/>
  <c r="N599" i="11" s="1"/>
  <c r="N673" i="11" s="1"/>
  <c r="N36" i="15" s="1"/>
  <c r="AT503" i="11"/>
  <c r="AT577" i="11" s="1"/>
  <c r="AT651" i="11" s="1"/>
  <c r="AT14" i="15" s="1"/>
  <c r="AJ503" i="11"/>
  <c r="AJ577" i="11" s="1"/>
  <c r="AJ651" i="11" s="1"/>
  <c r="AJ14" i="15" s="1"/>
  <c r="L503" i="11"/>
  <c r="L577" i="11" s="1"/>
  <c r="L651" i="11" s="1"/>
  <c r="L14" i="15" s="1"/>
  <c r="M516" i="11"/>
  <c r="M590" i="11" s="1"/>
  <c r="M664" i="11" s="1"/>
  <c r="M27" i="15" s="1"/>
  <c r="R502" i="11"/>
  <c r="R576" i="11" s="1"/>
  <c r="R650" i="11" s="1"/>
  <c r="R13" i="15" s="1"/>
  <c r="M492" i="11"/>
  <c r="M566" i="11" s="1"/>
  <c r="M541" i="11"/>
  <c r="AT502" i="11"/>
  <c r="AT576" i="11" s="1"/>
  <c r="AT650" i="11" s="1"/>
  <c r="AT13" i="15" s="1"/>
  <c r="AF502" i="11"/>
  <c r="AF576" i="11" s="1"/>
  <c r="AF650" i="11" s="1"/>
  <c r="AF13" i="15" s="1"/>
  <c r="M521" i="11"/>
  <c r="M595" i="11" s="1"/>
  <c r="M669" i="11" s="1"/>
  <c r="M32" i="15" s="1"/>
  <c r="M530" i="11"/>
  <c r="M604" i="11" s="1"/>
  <c r="M678" i="11" s="1"/>
  <c r="M41" i="15" s="1"/>
  <c r="M528" i="11"/>
  <c r="M602" i="11" s="1"/>
  <c r="M676" i="11" s="1"/>
  <c r="M39" i="15" s="1"/>
  <c r="AA502" i="11"/>
  <c r="AA576" i="11" s="1"/>
  <c r="AA650" i="11" s="1"/>
  <c r="AA13" i="15" s="1"/>
  <c r="L502" i="11"/>
  <c r="L576" i="11" s="1"/>
  <c r="L650" i="11" s="1"/>
  <c r="L13" i="15" s="1"/>
  <c r="AH502" i="11"/>
  <c r="AH576" i="11" s="1"/>
  <c r="AH650" i="11" s="1"/>
  <c r="AH13" i="15" s="1"/>
  <c r="C502" i="11"/>
  <c r="C576" i="11" s="1"/>
  <c r="C650" i="11" s="1"/>
  <c r="C13" i="15" s="1"/>
  <c r="M504" i="11"/>
  <c r="M578" i="11" s="1"/>
  <c r="M652" i="11" s="1"/>
  <c r="M15" i="15" s="1"/>
  <c r="M517" i="11"/>
  <c r="M591" i="11" s="1"/>
  <c r="M665" i="11" s="1"/>
  <c r="M28" i="15" s="1"/>
  <c r="V502" i="11"/>
  <c r="V576" i="11" s="1"/>
  <c r="V650" i="11" s="1"/>
  <c r="V13" i="15" s="1"/>
  <c r="AN502" i="11"/>
  <c r="AN576" i="11" s="1"/>
  <c r="AN650" i="11" s="1"/>
  <c r="AN13" i="15" s="1"/>
  <c r="M511" i="11"/>
  <c r="M585" i="11" s="1"/>
  <c r="M659" i="11" s="1"/>
  <c r="M22" i="15" s="1"/>
  <c r="M535" i="11"/>
  <c r="M609" i="11" s="1"/>
  <c r="M683" i="11" s="1"/>
  <c r="M46" i="15" s="1"/>
  <c r="M512" i="11"/>
  <c r="M534" i="11"/>
  <c r="M608" i="11" s="1"/>
  <c r="M682" i="11" s="1"/>
  <c r="M45" i="15" s="1"/>
  <c r="M525" i="11"/>
  <c r="M599" i="11" s="1"/>
  <c r="M673" i="11" s="1"/>
  <c r="M36" i="15" s="1"/>
  <c r="W502" i="11"/>
  <c r="M502" i="11"/>
  <c r="M576" i="11" s="1"/>
  <c r="M650" i="11" s="1"/>
  <c r="M13" i="15" s="1"/>
  <c r="I502" i="11"/>
  <c r="I576" i="11" s="1"/>
  <c r="I650" i="11" s="1"/>
  <c r="I13" i="15" s="1"/>
  <c r="AQ502" i="11"/>
  <c r="AQ576" i="11" s="1"/>
  <c r="AQ650" i="11" s="1"/>
  <c r="AQ13" i="15" s="1"/>
  <c r="AV502" i="11"/>
  <c r="AV576" i="11" s="1"/>
  <c r="AV650" i="11" s="1"/>
  <c r="AV13" i="15" s="1"/>
  <c r="I499" i="11"/>
  <c r="I573" i="11" s="1"/>
  <c r="I647" i="11" s="1"/>
  <c r="I10" i="15" s="1"/>
  <c r="AF499" i="11"/>
  <c r="AF573" i="11" s="1"/>
  <c r="AF647" i="11" s="1"/>
  <c r="AF10" i="15" s="1"/>
  <c r="W499" i="11"/>
  <c r="J516" i="11"/>
  <c r="J590" i="11" s="1"/>
  <c r="J664" i="11" s="1"/>
  <c r="J27" i="15" s="1"/>
  <c r="AJ499" i="11"/>
  <c r="AJ573" i="11" s="1"/>
  <c r="AJ647" i="11" s="1"/>
  <c r="AJ10" i="15" s="1"/>
  <c r="F512" i="11"/>
  <c r="F501" i="11"/>
  <c r="F575" i="11" s="1"/>
  <c r="F649" i="11" s="1"/>
  <c r="F12" i="15" s="1"/>
  <c r="F499" i="11"/>
  <c r="F573" i="11" s="1"/>
  <c r="F647" i="11" s="1"/>
  <c r="F10" i="15" s="1"/>
  <c r="E525" i="11"/>
  <c r="E599" i="11" s="1"/>
  <c r="E673" i="11" s="1"/>
  <c r="E36" i="15" s="1"/>
  <c r="O541" i="11"/>
  <c r="AY537" i="11"/>
  <c r="AU530" i="11"/>
  <c r="AU604" i="11" s="1"/>
  <c r="AU678" i="11" s="1"/>
  <c r="AU41" i="15" s="1"/>
  <c r="U502" i="11"/>
  <c r="U576" i="11" s="1"/>
  <c r="U650" i="11" s="1"/>
  <c r="U13" i="15" s="1"/>
  <c r="S522" i="11"/>
  <c r="AT505" i="11"/>
  <c r="AT579" i="11" s="1"/>
  <c r="AT653" i="11" s="1"/>
  <c r="AT16" i="15" s="1"/>
  <c r="S535" i="11"/>
  <c r="AF505" i="11"/>
  <c r="AF579" i="11" s="1"/>
  <c r="AF653" i="11" s="1"/>
  <c r="AF16" i="15" s="1"/>
  <c r="AF495" i="11"/>
  <c r="AF569" i="11" s="1"/>
  <c r="AF643" i="11" s="1"/>
  <c r="AF6" i="15" s="1"/>
  <c r="F521" i="11"/>
  <c r="F595" i="11" s="1"/>
  <c r="F669" i="11" s="1"/>
  <c r="F32" i="15" s="1"/>
  <c r="J530" i="11"/>
  <c r="J604" i="11" s="1"/>
  <c r="J678" i="11" s="1"/>
  <c r="J41" i="15" s="1"/>
  <c r="AO495" i="11"/>
  <c r="AO569" i="11" s="1"/>
  <c r="AO643" i="11" s="1"/>
  <c r="AO6" i="15" s="1"/>
  <c r="O517" i="11"/>
  <c r="O591" i="11" s="1"/>
  <c r="O665" i="11" s="1"/>
  <c r="O28" i="15" s="1"/>
  <c r="F516" i="11"/>
  <c r="F590" i="11" s="1"/>
  <c r="F664" i="11" s="1"/>
  <c r="F27" i="15" s="1"/>
  <c r="X528" i="11"/>
  <c r="X602" i="11" s="1"/>
  <c r="X676" i="11" s="1"/>
  <c r="X39" i="15" s="1"/>
  <c r="N528" i="11"/>
  <c r="N602" i="11" s="1"/>
  <c r="N676" i="11" s="1"/>
  <c r="N39" i="15" s="1"/>
  <c r="J528" i="11"/>
  <c r="J602" i="11" s="1"/>
  <c r="J676" i="11" s="1"/>
  <c r="J39" i="15" s="1"/>
  <c r="F528" i="11"/>
  <c r="F602" i="11" s="1"/>
  <c r="F676" i="11" s="1"/>
  <c r="F39" i="15" s="1"/>
  <c r="S532" i="11"/>
  <c r="AH526" i="11"/>
  <c r="AH600" i="11" s="1"/>
  <c r="AH674" i="11" s="1"/>
  <c r="AH37" i="15" s="1"/>
  <c r="AK526" i="11"/>
  <c r="AK600" i="11" s="1"/>
  <c r="AK674" i="11" s="1"/>
  <c r="AK37" i="15" s="1"/>
  <c r="N505" i="11"/>
  <c r="N579" i="11" s="1"/>
  <c r="N653" i="11" s="1"/>
  <c r="N16" i="15" s="1"/>
  <c r="O505" i="11"/>
  <c r="O579" i="11" s="1"/>
  <c r="O653" i="11" s="1"/>
  <c r="O16" i="15" s="1"/>
  <c r="P505" i="11"/>
  <c r="P579" i="11" s="1"/>
  <c r="P653" i="11" s="1"/>
  <c r="P16" i="15" s="1"/>
  <c r="AH505" i="11"/>
  <c r="AH579" i="11" s="1"/>
  <c r="AH653" i="11" s="1"/>
  <c r="AH16" i="15" s="1"/>
  <c r="F505" i="11"/>
  <c r="F579" i="11" s="1"/>
  <c r="F653" i="11" s="1"/>
  <c r="F16" i="15" s="1"/>
  <c r="M503" i="11"/>
  <c r="M577" i="11" s="1"/>
  <c r="M651" i="11" s="1"/>
  <c r="M14" i="15" s="1"/>
  <c r="AB503" i="11"/>
  <c r="AB577" i="11" s="1"/>
  <c r="AB651" i="11" s="1"/>
  <c r="AB14" i="15" s="1"/>
  <c r="E503" i="11"/>
  <c r="E577" i="11" s="1"/>
  <c r="E651" i="11" s="1"/>
  <c r="E14" i="15" s="1"/>
  <c r="N503" i="11"/>
  <c r="N577" i="11" s="1"/>
  <c r="N651" i="11" s="1"/>
  <c r="N14" i="15" s="1"/>
  <c r="AP503" i="11"/>
  <c r="AP577" i="11" s="1"/>
  <c r="AP651" i="11" s="1"/>
  <c r="AP14" i="15" s="1"/>
  <c r="AS508" i="11"/>
  <c r="U539" i="11"/>
  <c r="U613" i="11" s="1"/>
  <c r="U687" i="11" s="1"/>
  <c r="U50" i="15" s="1"/>
  <c r="O525" i="11"/>
  <c r="O599" i="11" s="1"/>
  <c r="O673" i="11" s="1"/>
  <c r="O36" i="15" s="1"/>
  <c r="T535" i="11"/>
  <c r="T609" i="11" s="1"/>
  <c r="T683" i="11" s="1"/>
  <c r="T46" i="15" s="1"/>
  <c r="AY507" i="11"/>
  <c r="F507" i="11"/>
  <c r="F581" i="11" s="1"/>
  <c r="F655" i="11" s="1"/>
  <c r="F18" i="15" s="1"/>
  <c r="AY495" i="11"/>
  <c r="U534" i="11"/>
  <c r="U608" i="11" s="1"/>
  <c r="U682" i="11" s="1"/>
  <c r="U45" i="15" s="1"/>
  <c r="C510" i="11"/>
  <c r="C584" i="11" s="1"/>
  <c r="C658" i="11" s="1"/>
  <c r="C21" i="15" s="1"/>
  <c r="F510" i="11"/>
  <c r="F584" i="11" s="1"/>
  <c r="F658" i="11" s="1"/>
  <c r="F21" i="15" s="1"/>
  <c r="N499" i="11"/>
  <c r="N573" i="11" s="1"/>
  <c r="N647" i="11" s="1"/>
  <c r="N10" i="15" s="1"/>
  <c r="AM499" i="11"/>
  <c r="AM573" i="11" s="1"/>
  <c r="AM647" i="11" s="1"/>
  <c r="AM10" i="15" s="1"/>
  <c r="AN499" i="11"/>
  <c r="AN573" i="11" s="1"/>
  <c r="AN647" i="11" s="1"/>
  <c r="AN10" i="15" s="1"/>
  <c r="M540" i="11"/>
  <c r="P498" i="11"/>
  <c r="P572" i="11" s="1"/>
  <c r="P646" i="11" s="1"/>
  <c r="P9" i="15" s="1"/>
  <c r="J529" i="11"/>
  <c r="J603" i="11" s="1"/>
  <c r="J677" i="11" s="1"/>
  <c r="J40" i="15" s="1"/>
  <c r="F502" i="11"/>
  <c r="F576" i="11" s="1"/>
  <c r="F650" i="11" s="1"/>
  <c r="F13" i="15" s="1"/>
  <c r="AY502" i="11"/>
  <c r="N502" i="11"/>
  <c r="N576" i="11" s="1"/>
  <c r="N650" i="11" s="1"/>
  <c r="N13" i="15" s="1"/>
  <c r="E516" i="11"/>
  <c r="E590" i="11" s="1"/>
  <c r="E664" i="11" s="1"/>
  <c r="E27" i="15" s="1"/>
  <c r="Z525" i="11"/>
  <c r="Z599" i="11" s="1"/>
  <c r="Z673" i="11" s="1"/>
  <c r="Z36" i="15" s="1"/>
  <c r="AL503" i="11"/>
  <c r="AL577" i="11" s="1"/>
  <c r="AL651" i="11" s="1"/>
  <c r="AL14" i="15" s="1"/>
  <c r="AI528" i="11"/>
  <c r="AI602" i="11" s="1"/>
  <c r="AI676" i="11" s="1"/>
  <c r="AI39" i="15" s="1"/>
  <c r="AP522" i="11"/>
  <c r="AP596" i="11" s="1"/>
  <c r="AP670" i="11" s="1"/>
  <c r="AP33" i="15" s="1"/>
  <c r="W540" i="11"/>
  <c r="AO505" i="11"/>
  <c r="AO579" i="11" s="1"/>
  <c r="AO653" i="11" s="1"/>
  <c r="AO16" i="15" s="1"/>
  <c r="V513" i="11"/>
  <c r="V587" i="11" s="1"/>
  <c r="V661" i="11" s="1"/>
  <c r="V24" i="15" s="1"/>
  <c r="I504" i="11"/>
  <c r="I578" i="11" s="1"/>
  <c r="I652" i="11" s="1"/>
  <c r="I15" i="15" s="1"/>
  <c r="AJ504" i="11"/>
  <c r="AJ578" i="11" s="1"/>
  <c r="AJ652" i="11" s="1"/>
  <c r="AJ15" i="15" s="1"/>
  <c r="O504" i="11"/>
  <c r="O578" i="11" s="1"/>
  <c r="O652" i="11" s="1"/>
  <c r="O15" i="15" s="1"/>
  <c r="AM495" i="11"/>
  <c r="AM569" i="11" s="1"/>
  <c r="AM643" i="11" s="1"/>
  <c r="AM6" i="15" s="1"/>
  <c r="AK508" i="11"/>
  <c r="P508" i="11"/>
  <c r="Q523" i="11"/>
  <c r="Q597" i="11" s="1"/>
  <c r="Q671" i="11" s="1"/>
  <c r="Q34" i="15" s="1"/>
  <c r="AD499" i="11"/>
  <c r="AD573" i="11" s="1"/>
  <c r="AD647" i="11" s="1"/>
  <c r="AD10" i="15" s="1"/>
  <c r="AX498" i="11"/>
  <c r="AX572" i="11" s="1"/>
  <c r="AX646" i="11" s="1"/>
  <c r="AX9" i="15" s="1"/>
  <c r="AY503" i="11"/>
  <c r="AC520" i="11"/>
  <c r="AC594" i="11" s="1"/>
  <c r="AC668" i="11" s="1"/>
  <c r="AC31" i="15" s="1"/>
  <c r="V518" i="11"/>
  <c r="V592" i="11" s="1"/>
  <c r="V666" i="11" s="1"/>
  <c r="V29" i="15" s="1"/>
  <c r="I518" i="11"/>
  <c r="I592" i="11" s="1"/>
  <c r="I666" i="11" s="1"/>
  <c r="I29" i="15" s="1"/>
  <c r="AC498" i="11"/>
  <c r="AC572" i="11" s="1"/>
  <c r="AC646" i="11" s="1"/>
  <c r="AC9" i="15" s="1"/>
  <c r="AC507" i="11"/>
  <c r="AC581" i="11" s="1"/>
  <c r="AC655" i="11" s="1"/>
  <c r="AC18" i="15" s="1"/>
  <c r="P530" i="11"/>
  <c r="P604" i="11" s="1"/>
  <c r="P678" i="11" s="1"/>
  <c r="P41" i="15" s="1"/>
  <c r="R495" i="11"/>
  <c r="R569" i="11" s="1"/>
  <c r="R643" i="11" s="1"/>
  <c r="R6" i="15" s="1"/>
  <c r="J501" i="11"/>
  <c r="J575" i="11" s="1"/>
  <c r="J649" i="11" s="1"/>
  <c r="J12" i="15" s="1"/>
  <c r="AZ518" i="11"/>
  <c r="AC501" i="11"/>
  <c r="AC575" i="11" s="1"/>
  <c r="AC649" i="11" s="1"/>
  <c r="AC12" i="15" s="1"/>
  <c r="AC492" i="11"/>
  <c r="AC566" i="11" s="1"/>
  <c r="AS518" i="11"/>
  <c r="AS592" i="11" s="1"/>
  <c r="AS666" i="11" s="1"/>
  <c r="AS29" i="15" s="1"/>
  <c r="AC532" i="11"/>
  <c r="AC606" i="11" s="1"/>
  <c r="AC680" i="11" s="1"/>
  <c r="AC43" i="15" s="1"/>
  <c r="AF503" i="11"/>
  <c r="AF577" i="11" s="1"/>
  <c r="AF651" i="11" s="1"/>
  <c r="AF14" i="15" s="1"/>
  <c r="X516" i="11"/>
  <c r="X590" i="11" s="1"/>
  <c r="X664" i="11" s="1"/>
  <c r="X27" i="15" s="1"/>
  <c r="O516" i="11"/>
  <c r="O590" i="11" s="1"/>
  <c r="O664" i="11" s="1"/>
  <c r="O27" i="15" s="1"/>
  <c r="AT504" i="11"/>
  <c r="AT578" i="11" s="1"/>
  <c r="AT652" i="11" s="1"/>
  <c r="AT15" i="15" s="1"/>
  <c r="AT508" i="11"/>
  <c r="P521" i="11"/>
  <c r="P595" i="11" s="1"/>
  <c r="P669" i="11" s="1"/>
  <c r="P32" i="15" s="1"/>
  <c r="AK517" i="11"/>
  <c r="AK591" i="11" s="1"/>
  <c r="AK665" i="11" s="1"/>
  <c r="AK28" i="15" s="1"/>
  <c r="S528" i="11"/>
  <c r="AO497" i="11"/>
  <c r="AO571" i="11" s="1"/>
  <c r="AO645" i="11" s="1"/>
  <c r="AO8" i="15" s="1"/>
  <c r="C505" i="11"/>
  <c r="C579" i="11" s="1"/>
  <c r="C653" i="11" s="1"/>
  <c r="C16" i="15" s="1"/>
  <c r="AJ505" i="11"/>
  <c r="AJ579" i="11" s="1"/>
  <c r="AJ653" i="11" s="1"/>
  <c r="AJ16" i="15" s="1"/>
  <c r="I503" i="11"/>
  <c r="I577" i="11" s="1"/>
  <c r="I651" i="11" s="1"/>
  <c r="I14" i="15" s="1"/>
  <c r="AM503" i="11"/>
  <c r="AM577" i="11" s="1"/>
  <c r="AM651" i="11" s="1"/>
  <c r="AM14" i="15" s="1"/>
  <c r="AP510" i="11"/>
  <c r="AP584" i="11" s="1"/>
  <c r="AP658" i="11" s="1"/>
  <c r="AP21" i="15" s="1"/>
  <c r="O534" i="11"/>
  <c r="O608" i="11" s="1"/>
  <c r="O682" i="11" s="1"/>
  <c r="O45" i="15" s="1"/>
  <c r="AY525" i="11"/>
  <c r="F525" i="11"/>
  <c r="F599" i="11" s="1"/>
  <c r="F673" i="11" s="1"/>
  <c r="F36" i="15" s="1"/>
  <c r="J507" i="11"/>
  <c r="J581" i="11" s="1"/>
  <c r="J655" i="11" s="1"/>
  <c r="J18" i="15" s="1"/>
  <c r="V540" i="11"/>
  <c r="V510" i="11"/>
  <c r="V584" i="11" s="1"/>
  <c r="V658" i="11" s="1"/>
  <c r="V21" i="15" s="1"/>
  <c r="C499" i="11"/>
  <c r="C573" i="11" s="1"/>
  <c r="C647" i="11" s="1"/>
  <c r="C10" i="15" s="1"/>
  <c r="R499" i="11"/>
  <c r="R573" i="11" s="1"/>
  <c r="R647" i="11" s="1"/>
  <c r="R10" i="15" s="1"/>
  <c r="S499" i="11"/>
  <c r="Q499" i="11"/>
  <c r="Q573" i="11" s="1"/>
  <c r="Q647" i="11" s="1"/>
  <c r="Q10" i="15" s="1"/>
  <c r="AY518" i="11"/>
  <c r="N498" i="11"/>
  <c r="N572" i="11" s="1"/>
  <c r="N646" i="11" s="1"/>
  <c r="N9" i="15" s="1"/>
  <c r="S529" i="11"/>
  <c r="S502" i="11"/>
  <c r="AP513" i="11"/>
  <c r="AP587" i="11" s="1"/>
  <c r="AP661" i="11" s="1"/>
  <c r="AP24" i="15" s="1"/>
  <c r="F534" i="11"/>
  <c r="F608" i="11" s="1"/>
  <c r="F682" i="11" s="1"/>
  <c r="F45" i="15" s="1"/>
  <c r="W513" i="11"/>
  <c r="W587" i="11" s="1"/>
  <c r="W661" i="11" s="1"/>
  <c r="W24" i="15" s="1"/>
  <c r="V504" i="11"/>
  <c r="V578" i="11" s="1"/>
  <c r="V652" i="11" s="1"/>
  <c r="V15" i="15" s="1"/>
  <c r="AN504" i="11"/>
  <c r="AN578" i="11" s="1"/>
  <c r="AN652" i="11" s="1"/>
  <c r="AN15" i="15" s="1"/>
  <c r="AB504" i="11"/>
  <c r="AB578" i="11" s="1"/>
  <c r="AB652" i="11" s="1"/>
  <c r="AB15" i="15" s="1"/>
  <c r="O495" i="11"/>
  <c r="O569" i="11" s="1"/>
  <c r="O643" i="11" s="1"/>
  <c r="O6" i="15" s="1"/>
  <c r="AQ508" i="11"/>
  <c r="AM508" i="11"/>
  <c r="AG505" i="11"/>
  <c r="AG579" i="11" s="1"/>
  <c r="AG653" i="11" s="1"/>
  <c r="AG16" i="15" s="1"/>
  <c r="AD504" i="11"/>
  <c r="AD578" i="11" s="1"/>
  <c r="AD652" i="11" s="1"/>
  <c r="AD15" i="15" s="1"/>
  <c r="J492" i="11"/>
  <c r="J566" i="11" s="1"/>
  <c r="P492" i="11"/>
  <c r="P566" i="11" s="1"/>
  <c r="AJ518" i="11"/>
  <c r="AJ592" i="11" s="1"/>
  <c r="AJ666" i="11" s="1"/>
  <c r="AJ29" i="15" s="1"/>
  <c r="AB518" i="11"/>
  <c r="AB592" i="11" s="1"/>
  <c r="AB666" i="11" s="1"/>
  <c r="AB29" i="15" s="1"/>
  <c r="AN518" i="11"/>
  <c r="AN592" i="11" s="1"/>
  <c r="AN666" i="11" s="1"/>
  <c r="AN29" i="15" s="1"/>
  <c r="AC529" i="11"/>
  <c r="AC603" i="11" s="1"/>
  <c r="AC677" i="11" s="1"/>
  <c r="AC40" i="15" s="1"/>
  <c r="AC517" i="11"/>
  <c r="AC591" i="11" s="1"/>
  <c r="AC665" i="11" s="1"/>
  <c r="AC28" i="15" s="1"/>
  <c r="AP512" i="11"/>
  <c r="AP586" i="11" s="1"/>
  <c r="AP660" i="11" s="1"/>
  <c r="AP23" i="15" s="1"/>
  <c r="Y513" i="11"/>
  <c r="Y587" i="11" s="1"/>
  <c r="Y661" i="11" s="1"/>
  <c r="Y24" i="15" s="1"/>
  <c r="AS526" i="11"/>
  <c r="AS600" i="11" s="1"/>
  <c r="AS674" i="11" s="1"/>
  <c r="AS37" i="15" s="1"/>
  <c r="AC525" i="11"/>
  <c r="AC599" i="11" s="1"/>
  <c r="AC673" i="11" s="1"/>
  <c r="AC36" i="15" s="1"/>
  <c r="N521" i="11"/>
  <c r="N595" i="11" s="1"/>
  <c r="N669" i="11" s="1"/>
  <c r="N32" i="15" s="1"/>
  <c r="N530" i="11"/>
  <c r="N604" i="11" s="1"/>
  <c r="N678" i="11" s="1"/>
  <c r="N41" i="15" s="1"/>
  <c r="AT518" i="11"/>
  <c r="AT592" i="11" s="1"/>
  <c r="AT666" i="11" s="1"/>
  <c r="AT29" i="15" s="1"/>
  <c r="J535" i="11"/>
  <c r="J609" i="11" s="1"/>
  <c r="J683" i="11" s="1"/>
  <c r="J46" i="15" s="1"/>
  <c r="AT499" i="11"/>
  <c r="AT573" i="11" s="1"/>
  <c r="AT647" i="11" s="1"/>
  <c r="AT10" i="15" s="1"/>
  <c r="AF508" i="11"/>
  <c r="AF504" i="11"/>
  <c r="AF578" i="11" s="1"/>
  <c r="AF652" i="11" s="1"/>
  <c r="AF15" i="15" s="1"/>
  <c r="J521" i="11"/>
  <c r="J595" i="11" s="1"/>
  <c r="J669" i="11" s="1"/>
  <c r="J32" i="15" s="1"/>
  <c r="AC530" i="11"/>
  <c r="AC604" i="11" s="1"/>
  <c r="AC678" i="11" s="1"/>
  <c r="AC41" i="15" s="1"/>
  <c r="AK530" i="11"/>
  <c r="AK604" i="11" s="1"/>
  <c r="AK678" i="11" s="1"/>
  <c r="AK41" i="15" s="1"/>
  <c r="AO504" i="11"/>
  <c r="AO578" i="11" s="1"/>
  <c r="AO652" i="11" s="1"/>
  <c r="AO15" i="15" s="1"/>
  <c r="AO518" i="11"/>
  <c r="AO592" i="11" s="1"/>
  <c r="AO666" i="11" s="1"/>
  <c r="AO29" i="15" s="1"/>
  <c r="AY517" i="11"/>
  <c r="F517" i="11"/>
  <c r="F591" i="11" s="1"/>
  <c r="F665" i="11" s="1"/>
  <c r="F28" i="15" s="1"/>
  <c r="AG516" i="11"/>
  <c r="AG590" i="11" s="1"/>
  <c r="AG664" i="11" s="1"/>
  <c r="AG27" i="15" s="1"/>
  <c r="P516" i="11"/>
  <c r="P590" i="11" s="1"/>
  <c r="P664" i="11" s="1"/>
  <c r="P27" i="15" s="1"/>
  <c r="D535" i="11"/>
  <c r="D609" i="11" s="1"/>
  <c r="D683" i="11" s="1"/>
  <c r="D46" i="15" s="1"/>
  <c r="J532" i="11"/>
  <c r="J606" i="11" s="1"/>
  <c r="J680" i="11" s="1"/>
  <c r="J43" i="15" s="1"/>
  <c r="P532" i="11"/>
  <c r="P606" i="11" s="1"/>
  <c r="P680" i="11" s="1"/>
  <c r="P43" i="15" s="1"/>
  <c r="P526" i="11"/>
  <c r="P600" i="11" s="1"/>
  <c r="P674" i="11" s="1"/>
  <c r="P37" i="15" s="1"/>
  <c r="I505" i="11"/>
  <c r="I579" i="11" s="1"/>
  <c r="I653" i="11" s="1"/>
  <c r="I16" i="15" s="1"/>
  <c r="S505" i="11"/>
  <c r="J505" i="11"/>
  <c r="J579" i="11" s="1"/>
  <c r="J653" i="11" s="1"/>
  <c r="J16" i="15" s="1"/>
  <c r="V503" i="11"/>
  <c r="V577" i="11" s="1"/>
  <c r="V651" i="11" s="1"/>
  <c r="V14" i="15" s="1"/>
  <c r="O503" i="11"/>
  <c r="O577" i="11" s="1"/>
  <c r="O651" i="11" s="1"/>
  <c r="O14" i="15" s="1"/>
  <c r="J503" i="11"/>
  <c r="J577" i="11" s="1"/>
  <c r="J651" i="11" s="1"/>
  <c r="J14" i="15" s="1"/>
  <c r="S503" i="11"/>
  <c r="J512" i="11"/>
  <c r="N535" i="11"/>
  <c r="N609" i="11" s="1"/>
  <c r="N683" i="11" s="1"/>
  <c r="N46" i="15" s="1"/>
  <c r="AK535" i="11"/>
  <c r="AK609" i="11" s="1"/>
  <c r="AK683" i="11" s="1"/>
  <c r="AK46" i="15" s="1"/>
  <c r="F535" i="11"/>
  <c r="F609" i="11" s="1"/>
  <c r="F683" i="11" s="1"/>
  <c r="F46" i="15" s="1"/>
  <c r="AT495" i="11"/>
  <c r="AT569" i="11" s="1"/>
  <c r="AT643" i="11" s="1"/>
  <c r="AT6" i="15" s="1"/>
  <c r="AC535" i="11"/>
  <c r="AC609" i="11" s="1"/>
  <c r="AC683" i="11" s="1"/>
  <c r="AC46" i="15" s="1"/>
  <c r="AC521" i="11"/>
  <c r="AC595" i="11" s="1"/>
  <c r="AC669" i="11" s="1"/>
  <c r="AC32" i="15" s="1"/>
  <c r="S521" i="11"/>
  <c r="O530" i="11"/>
  <c r="O604" i="11" s="1"/>
  <c r="O678" i="11" s="1"/>
  <c r="O41" i="15" s="1"/>
  <c r="AO499" i="11"/>
  <c r="AO573" i="11" s="1"/>
  <c r="AO647" i="11" s="1"/>
  <c r="AO10" i="15" s="1"/>
  <c r="AO508" i="11"/>
  <c r="J517" i="11"/>
  <c r="J591" i="11" s="1"/>
  <c r="J665" i="11" s="1"/>
  <c r="J28" i="15" s="1"/>
  <c r="P517" i="11"/>
  <c r="P591" i="11" s="1"/>
  <c r="P665" i="11" s="1"/>
  <c r="P28" i="15" s="1"/>
  <c r="N516" i="11"/>
  <c r="N590" i="11" s="1"/>
  <c r="N664" i="11" s="1"/>
  <c r="N27" i="15" s="1"/>
  <c r="S516" i="11"/>
  <c r="O528" i="11"/>
  <c r="O602" i="11" s="1"/>
  <c r="O676" i="11" s="1"/>
  <c r="O39" i="15" s="1"/>
  <c r="H521" i="11"/>
  <c r="H595" i="11" s="1"/>
  <c r="H669" i="11" s="1"/>
  <c r="H32" i="15" s="1"/>
  <c r="O532" i="11"/>
  <c r="O606" i="11" s="1"/>
  <c r="O680" i="11" s="1"/>
  <c r="O43" i="15" s="1"/>
  <c r="F532" i="11"/>
  <c r="F606" i="11" s="1"/>
  <c r="F680" i="11" s="1"/>
  <c r="F43" i="15" s="1"/>
  <c r="AN526" i="11"/>
  <c r="AN600" i="11" s="1"/>
  <c r="AN674" i="11" s="1"/>
  <c r="AN37" i="15" s="1"/>
  <c r="M505" i="11"/>
  <c r="M579" i="11" s="1"/>
  <c r="M653" i="11" s="1"/>
  <c r="M16" i="15" s="1"/>
  <c r="AQ505" i="11"/>
  <c r="AQ579" i="11" s="1"/>
  <c r="AQ653" i="11" s="1"/>
  <c r="AQ16" i="15" s="1"/>
  <c r="L505" i="11"/>
  <c r="L579" i="11" s="1"/>
  <c r="L653" i="11" s="1"/>
  <c r="L16" i="15" s="1"/>
  <c r="AM505" i="11"/>
  <c r="AM579" i="11" s="1"/>
  <c r="AM653" i="11" s="1"/>
  <c r="AM16" i="15" s="1"/>
  <c r="AA505" i="11"/>
  <c r="AA579" i="11" s="1"/>
  <c r="AA653" i="11" s="1"/>
  <c r="AA16" i="15" s="1"/>
  <c r="W503" i="11"/>
  <c r="W577" i="11" s="1"/>
  <c r="W651" i="11" s="1"/>
  <c r="W14" i="15" s="1"/>
  <c r="AA503" i="11"/>
  <c r="AA577" i="11" s="1"/>
  <c r="AA651" i="11" s="1"/>
  <c r="AA14" i="15" s="1"/>
  <c r="C503" i="11"/>
  <c r="C577" i="11" s="1"/>
  <c r="C651" i="11" s="1"/>
  <c r="C14" i="15" s="1"/>
  <c r="AH503" i="11"/>
  <c r="AH577" i="11" s="1"/>
  <c r="AH651" i="11" s="1"/>
  <c r="AH14" i="15" s="1"/>
  <c r="P503" i="11"/>
  <c r="P577" i="11" s="1"/>
  <c r="P651" i="11" s="1"/>
  <c r="P14" i="15" s="1"/>
  <c r="AQ503" i="11"/>
  <c r="AQ577" i="11" s="1"/>
  <c r="AQ651" i="11" s="1"/>
  <c r="AQ14" i="15" s="1"/>
  <c r="N512" i="11"/>
  <c r="S512" i="11"/>
  <c r="O512" i="11"/>
  <c r="O586" i="11" s="1"/>
  <c r="O660" i="11" s="1"/>
  <c r="O23" i="15" s="1"/>
  <c r="AO496" i="11"/>
  <c r="AO570" i="11" s="1"/>
  <c r="AO644" i="11" s="1"/>
  <c r="AO7" i="15" s="1"/>
  <c r="AO539" i="11"/>
  <c r="AO613" i="11" s="1"/>
  <c r="AO687" i="11" s="1"/>
  <c r="AO50" i="15" s="1"/>
  <c r="P525" i="11"/>
  <c r="P599" i="11" s="1"/>
  <c r="P673" i="11" s="1"/>
  <c r="P36" i="15" s="1"/>
  <c r="O507" i="11"/>
  <c r="O581" i="11" s="1"/>
  <c r="O655" i="11" s="1"/>
  <c r="O18" i="15" s="1"/>
  <c r="AY540" i="11"/>
  <c r="AS504" i="11"/>
  <c r="AS578" i="11" s="1"/>
  <c r="AS652" i="11" s="1"/>
  <c r="AS15" i="15" s="1"/>
  <c r="AA510" i="11"/>
  <c r="AA584" i="11" s="1"/>
  <c r="AA658" i="11" s="1"/>
  <c r="AA21" i="15" s="1"/>
  <c r="M499" i="11"/>
  <c r="M573" i="11" s="1"/>
  <c r="M647" i="11" s="1"/>
  <c r="M10" i="15" s="1"/>
  <c r="AB499" i="11"/>
  <c r="AB573" i="11" s="1"/>
  <c r="AB647" i="11" s="1"/>
  <c r="AB10" i="15" s="1"/>
  <c r="P499" i="11"/>
  <c r="P573" i="11" s="1"/>
  <c r="P647" i="11" s="1"/>
  <c r="P10" i="15" s="1"/>
  <c r="F498" i="11"/>
  <c r="F572" i="11" s="1"/>
  <c r="F646" i="11" s="1"/>
  <c r="F9" i="15" s="1"/>
  <c r="O502" i="11"/>
  <c r="O576" i="11" s="1"/>
  <c r="O650" i="11" s="1"/>
  <c r="O13" i="15" s="1"/>
  <c r="AQ504" i="11"/>
  <c r="AQ578" i="11" s="1"/>
  <c r="AQ652" i="11" s="1"/>
  <c r="AQ15" i="15" s="1"/>
  <c r="AM504" i="11"/>
  <c r="AM578" i="11" s="1"/>
  <c r="AM652" i="11" s="1"/>
  <c r="AM15" i="15" s="1"/>
  <c r="L504" i="11"/>
  <c r="L578" i="11" s="1"/>
  <c r="L652" i="11" s="1"/>
  <c r="L15" i="15" s="1"/>
  <c r="C495" i="11"/>
  <c r="C569" i="11" s="1"/>
  <c r="C643" i="11" s="1"/>
  <c r="C6" i="15" s="1"/>
  <c r="S495" i="11"/>
  <c r="O523" i="11"/>
  <c r="O597" i="11" s="1"/>
  <c r="O671" i="11" s="1"/>
  <c r="O34" i="15" s="1"/>
  <c r="F523" i="11"/>
  <c r="F597" i="11" s="1"/>
  <c r="F671" i="11" s="1"/>
  <c r="F34" i="15" s="1"/>
  <c r="Y535" i="11"/>
  <c r="Y609" i="11" s="1"/>
  <c r="Y683" i="11" s="1"/>
  <c r="Y46" i="15" s="1"/>
  <c r="AD505" i="11"/>
  <c r="AD579" i="11" s="1"/>
  <c r="AD653" i="11" s="1"/>
  <c r="AD16" i="15" s="1"/>
  <c r="AQ518" i="11"/>
  <c r="AQ592" i="11" s="1"/>
  <c r="AQ666" i="11" s="1"/>
  <c r="AQ29" i="15" s="1"/>
  <c r="AC537" i="11"/>
  <c r="AC611" i="11" s="1"/>
  <c r="AC685" i="11" s="1"/>
  <c r="AC48" i="15" s="1"/>
  <c r="AA518" i="11"/>
  <c r="AA592" i="11" s="1"/>
  <c r="AA666" i="11" s="1"/>
  <c r="AA29" i="15" s="1"/>
  <c r="AP541" i="11"/>
  <c r="R540" i="11"/>
  <c r="AC540" i="11"/>
  <c r="BA519" i="11"/>
  <c r="BA593" i="11" s="1"/>
  <c r="BA667" i="11" s="1"/>
  <c r="BA30" i="15" s="1"/>
  <c r="AA542" i="11"/>
  <c r="AA616" i="11" s="1"/>
  <c r="AA690" i="11" s="1"/>
  <c r="AA53" i="15" s="1"/>
  <c r="M518" i="11"/>
  <c r="M592" i="11" s="1"/>
  <c r="M666" i="11" s="1"/>
  <c r="M29" i="15" s="1"/>
  <c r="W518" i="11"/>
  <c r="AE518" i="11"/>
  <c r="AE592" i="11" s="1"/>
  <c r="AE666" i="11" s="1"/>
  <c r="AE29" i="15" s="1"/>
  <c r="AC518" i="11"/>
  <c r="AC592" i="11" s="1"/>
  <c r="AC666" i="11" s="1"/>
  <c r="AC29" i="15" s="1"/>
  <c r="AD518" i="11"/>
  <c r="AD592" i="11" s="1"/>
  <c r="AD666" i="11" s="1"/>
  <c r="AD29" i="15" s="1"/>
  <c r="AM518" i="11"/>
  <c r="AM592" i="11" s="1"/>
  <c r="AM666" i="11" s="1"/>
  <c r="AM29" i="15" s="1"/>
  <c r="AH518" i="11"/>
  <c r="AH592" i="11" s="1"/>
  <c r="AH666" i="11" s="1"/>
  <c r="AH29" i="15" s="1"/>
  <c r="AC541" i="11"/>
  <c r="L518" i="11"/>
  <c r="L592" i="11" s="1"/>
  <c r="L666" i="11" s="1"/>
  <c r="L29" i="15" s="1"/>
  <c r="AC502" i="11"/>
  <c r="AC576" i="11" s="1"/>
  <c r="AC650" i="11" s="1"/>
  <c r="AC13" i="15" s="1"/>
  <c r="AC511" i="11"/>
  <c r="AC585" i="11" s="1"/>
  <c r="AC659" i="11" s="1"/>
  <c r="AC22" i="15" s="1"/>
  <c r="AC519" i="11"/>
  <c r="AC593" i="11" s="1"/>
  <c r="AC667" i="11" s="1"/>
  <c r="AC30" i="15" s="1"/>
  <c r="AC516" i="11"/>
  <c r="AC590" i="11" s="1"/>
  <c r="AC664" i="11" s="1"/>
  <c r="AC27" i="15" s="1"/>
  <c r="AU535" i="11"/>
  <c r="AU609" i="11" s="1"/>
  <c r="AU683" i="11" s="1"/>
  <c r="AU46" i="15" s="1"/>
  <c r="BA521" i="11"/>
  <c r="BA595" i="11" s="1"/>
  <c r="BA669" i="11" s="1"/>
  <c r="BA32" i="15" s="1"/>
  <c r="BA517" i="11"/>
  <c r="BA591" i="11" s="1"/>
  <c r="BA665" i="11" s="1"/>
  <c r="BA28" i="15" s="1"/>
  <c r="AY542" i="11"/>
  <c r="BA523" i="11"/>
  <c r="BA597" i="11" s="1"/>
  <c r="BA671" i="11" s="1"/>
  <c r="BA34" i="15" s="1"/>
  <c r="I542" i="11"/>
  <c r="I616" i="11" s="1"/>
  <c r="I690" i="11" s="1"/>
  <c r="I53" i="15" s="1"/>
  <c r="U542" i="11"/>
  <c r="U616" i="11" s="1"/>
  <c r="U690" i="11" s="1"/>
  <c r="U53" i="15" s="1"/>
  <c r="AD542" i="11"/>
  <c r="AD616" i="11" s="1"/>
  <c r="AD690" i="11" s="1"/>
  <c r="AD53" i="15" s="1"/>
  <c r="M536" i="11"/>
  <c r="M610" i="11" s="1"/>
  <c r="M684" i="11" s="1"/>
  <c r="M47" i="15" s="1"/>
  <c r="AV542" i="11"/>
  <c r="AV616" i="11" s="1"/>
  <c r="AV690" i="11" s="1"/>
  <c r="AV53" i="15" s="1"/>
  <c r="AE542" i="11"/>
  <c r="AE616" i="11" s="1"/>
  <c r="AE690" i="11" s="1"/>
  <c r="AE53" i="15" s="1"/>
  <c r="AU542" i="11"/>
  <c r="AU616" i="11" s="1"/>
  <c r="AU690" i="11" s="1"/>
  <c r="AU53" i="15" s="1"/>
  <c r="BA535" i="11"/>
  <c r="BA609" i="11" s="1"/>
  <c r="BA683" i="11" s="1"/>
  <c r="BA46" i="15" s="1"/>
  <c r="BA505" i="11"/>
  <c r="BA579" i="11" s="1"/>
  <c r="BA653" i="11" s="1"/>
  <c r="BA16" i="15" s="1"/>
  <c r="S540" i="11"/>
  <c r="AM539" i="11"/>
  <c r="AM613" i="11" s="1"/>
  <c r="AM687" i="11" s="1"/>
  <c r="AM50" i="15" s="1"/>
  <c r="C540" i="11"/>
  <c r="AY492" i="11"/>
  <c r="AY534" i="11"/>
  <c r="BA498" i="11"/>
  <c r="BA572" i="11" s="1"/>
  <c r="BA646" i="11" s="1"/>
  <c r="BA9" i="15" s="1"/>
  <c r="BA492" i="11"/>
  <c r="BA566" i="11" s="1"/>
  <c r="AK542" i="11"/>
  <c r="AK616" i="11" s="1"/>
  <c r="AK690" i="11" s="1"/>
  <c r="AK53" i="15" s="1"/>
  <c r="AH542" i="11"/>
  <c r="AH616" i="11" s="1"/>
  <c r="AH690" i="11" s="1"/>
  <c r="AH53" i="15" s="1"/>
  <c r="AN540" i="11"/>
  <c r="F540" i="11"/>
  <c r="AT540" i="11"/>
  <c r="AT542" i="11"/>
  <c r="AT616" i="11" s="1"/>
  <c r="AT690" i="11" s="1"/>
  <c r="AT53" i="15" s="1"/>
  <c r="AT539" i="11"/>
  <c r="AT613" i="11" s="1"/>
  <c r="AT687" i="11" s="1"/>
  <c r="AT50" i="15" s="1"/>
  <c r="AF536" i="11"/>
  <c r="AF610" i="11" s="1"/>
  <c r="AF684" i="11" s="1"/>
  <c r="AF47" i="15" s="1"/>
  <c r="AF539" i="11"/>
  <c r="AF613" i="11" s="1"/>
  <c r="AF687" i="11" s="1"/>
  <c r="AF50" i="15" s="1"/>
  <c r="BA530" i="11"/>
  <c r="BA604" i="11" s="1"/>
  <c r="BA678" i="11" s="1"/>
  <c r="BA41" i="15" s="1"/>
  <c r="AO536" i="11"/>
  <c r="AO610" i="11" s="1"/>
  <c r="AO684" i="11" s="1"/>
  <c r="AO47" i="15" s="1"/>
  <c r="BA528" i="11"/>
  <c r="BA602" i="11" s="1"/>
  <c r="BA676" i="11" s="1"/>
  <c r="BA39" i="15" s="1"/>
  <c r="AY505" i="11"/>
  <c r="BA512" i="11"/>
  <c r="AJ540" i="11"/>
  <c r="AS539" i="11"/>
  <c r="AS613" i="11" s="1"/>
  <c r="AS687" i="11" s="1"/>
  <c r="AS50" i="15" s="1"/>
  <c r="P539" i="11"/>
  <c r="P613" i="11" s="1"/>
  <c r="P687" i="11" s="1"/>
  <c r="P50" i="15" s="1"/>
  <c r="BA525" i="11"/>
  <c r="BA599" i="11" s="1"/>
  <c r="BA673" i="11" s="1"/>
  <c r="BA36" i="15" s="1"/>
  <c r="AY512" i="11"/>
  <c r="AM540" i="11"/>
  <c r="AY529" i="11"/>
  <c r="BA499" i="11"/>
  <c r="BA573" i="11" s="1"/>
  <c r="BA647" i="11" s="1"/>
  <c r="BA10" i="15" s="1"/>
  <c r="AQ540" i="11"/>
  <c r="BA529" i="11"/>
  <c r="BA603" i="11" s="1"/>
  <c r="BA677" i="11" s="1"/>
  <c r="BA40" i="15" s="1"/>
  <c r="AY516" i="11"/>
  <c r="AD540" i="11"/>
  <c r="AF538" i="11"/>
  <c r="AF612" i="11" s="1"/>
  <c r="AF686" i="11" s="1"/>
  <c r="AF49" i="15" s="1"/>
  <c r="AX511" i="11"/>
  <c r="AX585" i="11" s="1"/>
  <c r="AX659" i="11" s="1"/>
  <c r="AX22" i="15" s="1"/>
  <c r="BA501" i="11"/>
  <c r="BA575" i="11" s="1"/>
  <c r="BA649" i="11" s="1"/>
  <c r="BA12" i="15" s="1"/>
  <c r="BA540" i="11"/>
  <c r="AQ542" i="11"/>
  <c r="AQ616" i="11" s="1"/>
  <c r="AQ690" i="11" s="1"/>
  <c r="AQ53" i="15" s="1"/>
  <c r="R542" i="11"/>
  <c r="R616" i="11" s="1"/>
  <c r="R690" i="11" s="1"/>
  <c r="R53" i="15" s="1"/>
  <c r="AN542" i="11"/>
  <c r="AN616" i="11" s="1"/>
  <c r="AN690" i="11" s="1"/>
  <c r="AN53" i="15" s="1"/>
  <c r="W542" i="11"/>
  <c r="AX542" i="11"/>
  <c r="AX616" i="11" s="1"/>
  <c r="AX690" i="11" s="1"/>
  <c r="AX53" i="15" s="1"/>
  <c r="AU532" i="11"/>
  <c r="AU606" i="11" s="1"/>
  <c r="AU680" i="11" s="1"/>
  <c r="AU43" i="15" s="1"/>
  <c r="AY520" i="11"/>
  <c r="AC542" i="11"/>
  <c r="AC616" i="11" s="1"/>
  <c r="AC690" i="11" s="1"/>
  <c r="AC53" i="15" s="1"/>
  <c r="S542" i="11"/>
  <c r="AE540" i="11"/>
  <c r="AZ540" i="11"/>
  <c r="BA541" i="11"/>
  <c r="W536" i="11"/>
  <c r="AD536" i="11"/>
  <c r="AD610" i="11" s="1"/>
  <c r="AD684" i="11" s="1"/>
  <c r="AD47" i="15" s="1"/>
  <c r="AO542" i="11"/>
  <c r="AO616" i="11" s="1"/>
  <c r="AO690" i="11" s="1"/>
  <c r="AO53" i="15" s="1"/>
  <c r="AS542" i="11"/>
  <c r="AS616" i="11" s="1"/>
  <c r="AS690" i="11" s="1"/>
  <c r="AS53" i="15" s="1"/>
  <c r="BA532" i="11"/>
  <c r="BA606" i="11" s="1"/>
  <c r="BA680" i="11" s="1"/>
  <c r="BA43" i="15" s="1"/>
  <c r="BA502" i="11"/>
  <c r="BA576" i="11" s="1"/>
  <c r="BA650" i="11" s="1"/>
  <c r="BA13" i="15" s="1"/>
  <c r="BA511" i="11"/>
  <c r="BA585" i="11" s="1"/>
  <c r="BA659" i="11" s="1"/>
  <c r="BA22" i="15" s="1"/>
  <c r="V542" i="11"/>
  <c r="V616" i="11" s="1"/>
  <c r="V690" i="11" s="1"/>
  <c r="V53" i="15" s="1"/>
  <c r="J542" i="11"/>
  <c r="J616" i="11" s="1"/>
  <c r="J690" i="11" s="1"/>
  <c r="J53" i="15" s="1"/>
  <c r="AU521" i="11"/>
  <c r="AU595" i="11" s="1"/>
  <c r="AU669" i="11" s="1"/>
  <c r="AU32" i="15" s="1"/>
  <c r="AO540" i="11"/>
  <c r="BA503" i="11"/>
  <c r="BA577" i="11" s="1"/>
  <c r="BA651" i="11" s="1"/>
  <c r="BA14" i="15" s="1"/>
  <c r="AX507" i="11"/>
  <c r="AX581" i="11" s="1"/>
  <c r="AX655" i="11" s="1"/>
  <c r="AX18" i="15" s="1"/>
  <c r="I540" i="11"/>
  <c r="AZ542" i="11"/>
  <c r="C542" i="11"/>
  <c r="C616" i="11" s="1"/>
  <c r="C690" i="11" s="1"/>
  <c r="C53" i="15" s="1"/>
  <c r="AJ542" i="11"/>
  <c r="AJ616" i="11" s="1"/>
  <c r="AJ690" i="11" s="1"/>
  <c r="AJ53" i="15" s="1"/>
  <c r="BA542" i="11"/>
  <c r="BA616" i="11" s="1"/>
  <c r="BA690" i="11" s="1"/>
  <c r="BA53" i="15" s="1"/>
  <c r="BA537" i="11"/>
  <c r="BA611" i="11" s="1"/>
  <c r="BA685" i="11" s="1"/>
  <c r="BA48" i="15" s="1"/>
  <c r="BA520" i="11"/>
  <c r="BA594" i="11" s="1"/>
  <c r="BA668" i="11" s="1"/>
  <c r="BA31" i="15" s="1"/>
  <c r="AT536" i="11"/>
  <c r="AT610" i="11" s="1"/>
  <c r="AT684" i="11" s="1"/>
  <c r="AT47" i="15" s="1"/>
  <c r="AF540" i="11"/>
  <c r="AY521" i="11"/>
  <c r="AF542" i="11"/>
  <c r="AF616" i="11" s="1"/>
  <c r="AF690" i="11" s="1"/>
  <c r="AF53" i="15" s="1"/>
  <c r="BA516" i="11"/>
  <c r="BA590" i="11" s="1"/>
  <c r="BA664" i="11" s="1"/>
  <c r="BA27" i="15" s="1"/>
  <c r="AX528" i="11"/>
  <c r="AX602" i="11" s="1"/>
  <c r="AX676" i="11" s="1"/>
  <c r="AX39" i="15" s="1"/>
  <c r="AX532" i="11"/>
  <c r="AX606" i="11" s="1"/>
  <c r="AX680" i="11" s="1"/>
  <c r="AX43" i="15" s="1"/>
  <c r="AX503" i="11"/>
  <c r="AX577" i="11" s="1"/>
  <c r="AX651" i="11" s="1"/>
  <c r="AX14" i="15" s="1"/>
  <c r="AV540" i="11"/>
  <c r="C539" i="11"/>
  <c r="C613" i="11" s="1"/>
  <c r="C687" i="11" s="1"/>
  <c r="C50" i="15" s="1"/>
  <c r="O539" i="11"/>
  <c r="O613" i="11" s="1"/>
  <c r="O687" i="11" s="1"/>
  <c r="O50" i="15" s="1"/>
  <c r="BA507" i="11"/>
  <c r="BA581" i="11" s="1"/>
  <c r="BA655" i="11" s="1"/>
  <c r="BA18" i="15" s="1"/>
  <c r="AY539" i="11"/>
  <c r="AY528" i="11"/>
  <c r="N540" i="11"/>
  <c r="AB540" i="11"/>
  <c r="AY498" i="11"/>
  <c r="U540" i="11"/>
  <c r="BA504" i="11"/>
  <c r="BA578" i="11" s="1"/>
  <c r="BA652" i="11" s="1"/>
  <c r="BA15" i="15" s="1"/>
  <c r="AY523" i="11"/>
  <c r="AY511" i="11"/>
  <c r="M542" i="11"/>
  <c r="M616" i="11" s="1"/>
  <c r="M690" i="11" s="1"/>
  <c r="M53" i="15" s="1"/>
  <c r="AM542" i="11"/>
  <c r="AM616" i="11" s="1"/>
  <c r="AM690" i="11" s="1"/>
  <c r="AM53" i="15" s="1"/>
  <c r="L542" i="11"/>
  <c r="L616" i="11" s="1"/>
  <c r="L690" i="11" s="1"/>
  <c r="L53" i="15" s="1"/>
  <c r="AB542" i="11"/>
  <c r="AB616" i="11" s="1"/>
  <c r="AB690" i="11" s="1"/>
  <c r="AB53" i="15" s="1"/>
  <c r="AY530" i="11"/>
  <c r="AU507" i="11"/>
  <c r="AU581" i="11" s="1"/>
  <c r="AU655" i="11" s="1"/>
  <c r="AU18" i="15" s="1"/>
  <c r="AS540" i="11"/>
  <c r="AU504" i="11"/>
  <c r="AU578" i="11" s="1"/>
  <c r="AU652" i="11" s="1"/>
  <c r="AU15" i="15" s="1"/>
  <c r="BA518" i="11"/>
  <c r="BA592" i="11" s="1"/>
  <c r="BA666" i="11" s="1"/>
  <c r="BA29" i="15" s="1"/>
  <c r="AU518" i="11"/>
  <c r="AU592" i="11" s="1"/>
  <c r="AU666" i="11" s="1"/>
  <c r="AU29" i="15" s="1"/>
  <c r="AZ536" i="11"/>
  <c r="AU540" i="11"/>
  <c r="AU519" i="11"/>
  <c r="AU593" i="11" s="1"/>
  <c r="AU667" i="11" s="1"/>
  <c r="AU30" i="15" s="1"/>
  <c r="L540" i="11"/>
  <c r="AY519" i="11"/>
  <c r="AY541" i="11"/>
  <c r="AY501" i="11"/>
  <c r="AH540" i="11"/>
  <c r="AL535" i="11"/>
  <c r="AL609" i="11" s="1"/>
  <c r="AL683" i="11" s="1"/>
  <c r="AL46" i="15" s="1"/>
  <c r="AT514" i="11"/>
  <c r="AT588" i="11" s="1"/>
  <c r="AT662" i="11" s="1"/>
  <c r="AT25" i="15" s="1"/>
  <c r="AT522" i="11"/>
  <c r="AT596" i="11" s="1"/>
  <c r="AT670" i="11" s="1"/>
  <c r="AT33" i="15" s="1"/>
  <c r="AX535" i="11"/>
  <c r="AX609" i="11" s="1"/>
  <c r="AX683" i="11" s="1"/>
  <c r="AX46" i="15" s="1"/>
  <c r="U535" i="11"/>
  <c r="U609" i="11" s="1"/>
  <c r="U683" i="11" s="1"/>
  <c r="U46" i="15" s="1"/>
  <c r="AX521" i="11"/>
  <c r="AX595" i="11" s="1"/>
  <c r="AX669" i="11" s="1"/>
  <c r="AX32" i="15" s="1"/>
  <c r="AF510" i="11"/>
  <c r="AF584" i="11" s="1"/>
  <c r="AF658" i="11" s="1"/>
  <c r="AF21" i="15" s="1"/>
  <c r="U521" i="11"/>
  <c r="U595" i="11" s="1"/>
  <c r="U669" i="11" s="1"/>
  <c r="U32" i="15" s="1"/>
  <c r="AO515" i="11"/>
  <c r="AO589" i="11" s="1"/>
  <c r="AO663" i="11" s="1"/>
  <c r="AO26" i="15" s="1"/>
  <c r="AO510" i="11"/>
  <c r="AO584" i="11" s="1"/>
  <c r="AO658" i="11" s="1"/>
  <c r="AO21" i="15" s="1"/>
  <c r="AX517" i="11"/>
  <c r="AX591" i="11" s="1"/>
  <c r="AX665" i="11" s="1"/>
  <c r="AX28" i="15" s="1"/>
  <c r="AX516" i="11"/>
  <c r="AX590" i="11" s="1"/>
  <c r="AX664" i="11" s="1"/>
  <c r="AX27" i="15" s="1"/>
  <c r="AP532" i="11"/>
  <c r="AP606" i="11" s="1"/>
  <c r="AP680" i="11" s="1"/>
  <c r="AP43" i="15" s="1"/>
  <c r="U532" i="11"/>
  <c r="U606" i="11" s="1"/>
  <c r="U680" i="11" s="1"/>
  <c r="U43" i="15" s="1"/>
  <c r="F526" i="11"/>
  <c r="F600" i="11" s="1"/>
  <c r="F674" i="11" s="1"/>
  <c r="F37" i="15" s="1"/>
  <c r="AX526" i="11"/>
  <c r="AX600" i="11" s="1"/>
  <c r="AX674" i="11" s="1"/>
  <c r="AX37" i="15" s="1"/>
  <c r="V526" i="11"/>
  <c r="V600" i="11" s="1"/>
  <c r="V674" i="11" s="1"/>
  <c r="V37" i="15" s="1"/>
  <c r="AA526" i="11"/>
  <c r="AA600" i="11" s="1"/>
  <c r="AA674" i="11" s="1"/>
  <c r="AA37" i="15" s="1"/>
  <c r="C526" i="11"/>
  <c r="C600" i="11" s="1"/>
  <c r="C674" i="11" s="1"/>
  <c r="C37" i="15" s="1"/>
  <c r="R526" i="11"/>
  <c r="R600" i="11" s="1"/>
  <c r="R674" i="11" s="1"/>
  <c r="R37" i="15" s="1"/>
  <c r="AQ526" i="11"/>
  <c r="AQ600" i="11" s="1"/>
  <c r="AQ674" i="11" s="1"/>
  <c r="AQ37" i="15" s="1"/>
  <c r="U503" i="11"/>
  <c r="U577" i="11" s="1"/>
  <c r="U651" i="11" s="1"/>
  <c r="U14" i="15" s="1"/>
  <c r="AP495" i="11"/>
  <c r="AP569" i="11" s="1"/>
  <c r="AP643" i="11" s="1"/>
  <c r="AP6" i="15" s="1"/>
  <c r="X540" i="11"/>
  <c r="AK534" i="11"/>
  <c r="AK608" i="11" s="1"/>
  <c r="AK682" i="11" s="1"/>
  <c r="AK45" i="15" s="1"/>
  <c r="M539" i="11"/>
  <c r="M613" i="11" s="1"/>
  <c r="M687" i="11" s="1"/>
  <c r="M50" i="15" s="1"/>
  <c r="V539" i="11"/>
  <c r="V613" i="11" s="1"/>
  <c r="V687" i="11" s="1"/>
  <c r="V50" i="15" s="1"/>
  <c r="AK539" i="11"/>
  <c r="AK613" i="11" s="1"/>
  <c r="AK687" i="11" s="1"/>
  <c r="AK50" i="15" s="1"/>
  <c r="L539" i="11"/>
  <c r="L613" i="11" s="1"/>
  <c r="L687" i="11" s="1"/>
  <c r="L50" i="15" s="1"/>
  <c r="S539" i="11"/>
  <c r="AH539" i="11"/>
  <c r="AH613" i="11" s="1"/>
  <c r="AH687" i="11" s="1"/>
  <c r="AH50" i="15" s="1"/>
  <c r="AQ522" i="11"/>
  <c r="AQ596" i="11" s="1"/>
  <c r="AQ670" i="11" s="1"/>
  <c r="AQ33" i="15" s="1"/>
  <c r="AK525" i="11"/>
  <c r="AK599" i="11" s="1"/>
  <c r="AK673" i="11" s="1"/>
  <c r="AK36" i="15" s="1"/>
  <c r="U525" i="11"/>
  <c r="U599" i="11" s="1"/>
  <c r="U673" i="11" s="1"/>
  <c r="U36" i="15" s="1"/>
  <c r="AK507" i="11"/>
  <c r="AK581" i="11" s="1"/>
  <c r="AK655" i="11" s="1"/>
  <c r="AK18" i="15" s="1"/>
  <c r="K539" i="11"/>
  <c r="K613" i="11" s="1"/>
  <c r="K687" i="11" s="1"/>
  <c r="K50" i="15" s="1"/>
  <c r="W531" i="11"/>
  <c r="AX540" i="11"/>
  <c r="BA522" i="11"/>
  <c r="BA596" i="11" s="1"/>
  <c r="BA670" i="11" s="1"/>
  <c r="BA33" i="15" s="1"/>
  <c r="AK510" i="11"/>
  <c r="AK584" i="11" s="1"/>
  <c r="AK658" i="11" s="1"/>
  <c r="AK21" i="15" s="1"/>
  <c r="AJ510" i="11"/>
  <c r="AJ584" i="11" s="1"/>
  <c r="AJ658" i="11" s="1"/>
  <c r="AJ21" i="15" s="1"/>
  <c r="S510" i="11"/>
  <c r="AX510" i="11"/>
  <c r="AX584" i="11" s="1"/>
  <c r="AX658" i="11" s="1"/>
  <c r="AX21" i="15" s="1"/>
  <c r="X499" i="11"/>
  <c r="X573" i="11" s="1"/>
  <c r="X647" i="11" s="1"/>
  <c r="X10" i="15" s="1"/>
  <c r="U499" i="11"/>
  <c r="U573" i="11" s="1"/>
  <c r="U647" i="11" s="1"/>
  <c r="U10" i="15" s="1"/>
  <c r="AP498" i="11"/>
  <c r="AP572" i="11" s="1"/>
  <c r="AP646" i="11" s="1"/>
  <c r="AP9" i="15" s="1"/>
  <c r="AK498" i="11"/>
  <c r="AK572" i="11" s="1"/>
  <c r="AK646" i="11" s="1"/>
  <c r="AK9" i="15" s="1"/>
  <c r="X498" i="11"/>
  <c r="X572" i="11" s="1"/>
  <c r="X646" i="11" s="1"/>
  <c r="X9" i="15" s="1"/>
  <c r="U529" i="11"/>
  <c r="U603" i="11" s="1"/>
  <c r="U677" i="11" s="1"/>
  <c r="U40" i="15" s="1"/>
  <c r="AP501" i="11"/>
  <c r="AP575" i="11" s="1"/>
  <c r="AP649" i="11" s="1"/>
  <c r="AP12" i="15" s="1"/>
  <c r="AP517" i="11"/>
  <c r="AP591" i="11" s="1"/>
  <c r="AP665" i="11" s="1"/>
  <c r="AP28" i="15" s="1"/>
  <c r="AM513" i="11"/>
  <c r="AM587" i="11" s="1"/>
  <c r="AM661" i="11" s="1"/>
  <c r="AM24" i="15" s="1"/>
  <c r="I513" i="11"/>
  <c r="I587" i="11" s="1"/>
  <c r="I661" i="11" s="1"/>
  <c r="I24" i="15" s="1"/>
  <c r="BA513" i="11"/>
  <c r="BA587" i="11" s="1"/>
  <c r="BA661" i="11" s="1"/>
  <c r="BA24" i="15" s="1"/>
  <c r="L513" i="11"/>
  <c r="L587" i="11" s="1"/>
  <c r="L661" i="11" s="1"/>
  <c r="L24" i="15" s="1"/>
  <c r="X492" i="11"/>
  <c r="X566" i="11" s="1"/>
  <c r="X504" i="11"/>
  <c r="X578" i="11" s="1"/>
  <c r="X652" i="11" s="1"/>
  <c r="X15" i="15" s="1"/>
  <c r="AX531" i="11"/>
  <c r="AX605" i="11" s="1"/>
  <c r="AX679" i="11" s="1"/>
  <c r="AX42" i="15" s="1"/>
  <c r="U519" i="11"/>
  <c r="U593" i="11" s="1"/>
  <c r="U667" i="11" s="1"/>
  <c r="U30" i="15" s="1"/>
  <c r="AE513" i="11"/>
  <c r="AE587" i="11" s="1"/>
  <c r="AE661" i="11" s="1"/>
  <c r="AE24" i="15" s="1"/>
  <c r="AK519" i="11"/>
  <c r="AK593" i="11" s="1"/>
  <c r="AK667" i="11" s="1"/>
  <c r="AK30" i="15" s="1"/>
  <c r="AT526" i="11"/>
  <c r="AT600" i="11" s="1"/>
  <c r="AT674" i="11" s="1"/>
  <c r="AT37" i="15" s="1"/>
  <c r="AT513" i="11"/>
  <c r="AT587" i="11" s="1"/>
  <c r="AT661" i="11" s="1"/>
  <c r="AT24" i="15" s="1"/>
  <c r="AP535" i="11"/>
  <c r="AP609" i="11" s="1"/>
  <c r="AP683" i="11" s="1"/>
  <c r="AP46" i="15" s="1"/>
  <c r="AK521" i="11"/>
  <c r="AK595" i="11" s="1"/>
  <c r="AK669" i="11" s="1"/>
  <c r="AK32" i="15" s="1"/>
  <c r="AF527" i="11"/>
  <c r="AF601" i="11" s="1"/>
  <c r="AF675" i="11" s="1"/>
  <c r="AF38" i="15" s="1"/>
  <c r="AF522" i="11"/>
  <c r="AF596" i="11" s="1"/>
  <c r="AF670" i="11" s="1"/>
  <c r="AF33" i="15" s="1"/>
  <c r="Y521" i="11"/>
  <c r="Y595" i="11" s="1"/>
  <c r="Y669" i="11" s="1"/>
  <c r="Y32" i="15" s="1"/>
  <c r="X521" i="11"/>
  <c r="X595" i="11" s="1"/>
  <c r="X669" i="11" s="1"/>
  <c r="X32" i="15" s="1"/>
  <c r="AO531" i="11"/>
  <c r="AO605" i="11" s="1"/>
  <c r="AO679" i="11" s="1"/>
  <c r="AO42" i="15" s="1"/>
  <c r="AX530" i="11"/>
  <c r="AX604" i="11" s="1"/>
  <c r="AX678" i="11" s="1"/>
  <c r="AX41" i="15" s="1"/>
  <c r="AG530" i="11"/>
  <c r="AG604" i="11" s="1"/>
  <c r="AG678" i="11" s="1"/>
  <c r="AG41" i="15" s="1"/>
  <c r="AO526" i="11"/>
  <c r="AO600" i="11" s="1"/>
  <c r="AO674" i="11" s="1"/>
  <c r="AO37" i="15" s="1"/>
  <c r="X530" i="11"/>
  <c r="X604" i="11" s="1"/>
  <c r="X678" i="11" s="1"/>
  <c r="X41" i="15" s="1"/>
  <c r="X517" i="11"/>
  <c r="X591" i="11" s="1"/>
  <c r="X665" i="11" s="1"/>
  <c r="X28" i="15" s="1"/>
  <c r="AK516" i="11"/>
  <c r="AK590" i="11" s="1"/>
  <c r="AK664" i="11" s="1"/>
  <c r="AK27" i="15" s="1"/>
  <c r="Y516" i="11"/>
  <c r="Y590" i="11" s="1"/>
  <c r="Y664" i="11" s="1"/>
  <c r="Y27" i="15" s="1"/>
  <c r="AK528" i="11"/>
  <c r="AK602" i="11" s="1"/>
  <c r="AK676" i="11" s="1"/>
  <c r="AK39" i="15" s="1"/>
  <c r="U528" i="11"/>
  <c r="U602" i="11" s="1"/>
  <c r="U676" i="11" s="1"/>
  <c r="U39" i="15" s="1"/>
  <c r="AQ531" i="11"/>
  <c r="AQ605" i="11" s="1"/>
  <c r="AQ679" i="11" s="1"/>
  <c r="AQ42" i="15" s="1"/>
  <c r="X532" i="11"/>
  <c r="X606" i="11" s="1"/>
  <c r="X680" i="11" s="1"/>
  <c r="X43" i="15" s="1"/>
  <c r="AB526" i="11"/>
  <c r="AB600" i="11" s="1"/>
  <c r="AB674" i="11" s="1"/>
  <c r="AB37" i="15" s="1"/>
  <c r="O526" i="11"/>
  <c r="O600" i="11" s="1"/>
  <c r="O674" i="11" s="1"/>
  <c r="O37" i="15" s="1"/>
  <c r="AP526" i="11"/>
  <c r="AP600" i="11" s="1"/>
  <c r="AP674" i="11" s="1"/>
  <c r="AP37" i="15" s="1"/>
  <c r="L526" i="11"/>
  <c r="L600" i="11" s="1"/>
  <c r="L674" i="11" s="1"/>
  <c r="L37" i="15" s="1"/>
  <c r="U526" i="11"/>
  <c r="U600" i="11" s="1"/>
  <c r="U674" i="11" s="1"/>
  <c r="U37" i="15" s="1"/>
  <c r="AK531" i="11"/>
  <c r="AK605" i="11" s="1"/>
  <c r="AK679" i="11" s="1"/>
  <c r="AK42" i="15" s="1"/>
  <c r="AK505" i="11"/>
  <c r="AK579" i="11" s="1"/>
  <c r="AK653" i="11" s="1"/>
  <c r="AK16" i="15" s="1"/>
  <c r="AX505" i="11"/>
  <c r="AX579" i="11" s="1"/>
  <c r="AX653" i="11" s="1"/>
  <c r="AX16" i="15" s="1"/>
  <c r="N531" i="11"/>
  <c r="N605" i="11" s="1"/>
  <c r="N679" i="11" s="1"/>
  <c r="N42" i="15" s="1"/>
  <c r="X503" i="11"/>
  <c r="X577" i="11" s="1"/>
  <c r="X651" i="11" s="1"/>
  <c r="X14" i="15" s="1"/>
  <c r="X512" i="11"/>
  <c r="X586" i="11" s="1"/>
  <c r="X660" i="11" s="1"/>
  <c r="X23" i="15" s="1"/>
  <c r="U512" i="11"/>
  <c r="AP508" i="11"/>
  <c r="AS513" i="11"/>
  <c r="AS587" i="11" s="1"/>
  <c r="AS661" i="11" s="1"/>
  <c r="AS24" i="15" s="1"/>
  <c r="AG511" i="11"/>
  <c r="AG585" i="11" s="1"/>
  <c r="AG659" i="11" s="1"/>
  <c r="AG22" i="15" s="1"/>
  <c r="AQ539" i="11"/>
  <c r="AQ613" i="11" s="1"/>
  <c r="AQ687" i="11" s="1"/>
  <c r="AQ50" i="15" s="1"/>
  <c r="I539" i="11"/>
  <c r="I613" i="11" s="1"/>
  <c r="I687" i="11" s="1"/>
  <c r="I50" i="15" s="1"/>
  <c r="R539" i="11"/>
  <c r="R613" i="11" s="1"/>
  <c r="R687" i="11" s="1"/>
  <c r="R50" i="15" s="1"/>
  <c r="J539" i="11"/>
  <c r="J613" i="11" s="1"/>
  <c r="J687" i="11" s="1"/>
  <c r="J50" i="15" s="1"/>
  <c r="F539" i="11"/>
  <c r="F613" i="11" s="1"/>
  <c r="F687" i="11" s="1"/>
  <c r="F50" i="15" s="1"/>
  <c r="AN539" i="11"/>
  <c r="AN613" i="11" s="1"/>
  <c r="AN687" i="11" s="1"/>
  <c r="AN50" i="15" s="1"/>
  <c r="X525" i="11"/>
  <c r="X599" i="11" s="1"/>
  <c r="X673" i="11" s="1"/>
  <c r="X36" i="15" s="1"/>
  <c r="T503" i="11"/>
  <c r="T577" i="11" s="1"/>
  <c r="T651" i="11" s="1"/>
  <c r="T14" i="15" s="1"/>
  <c r="AG507" i="11"/>
  <c r="AG581" i="11" s="1"/>
  <c r="AG655" i="11" s="1"/>
  <c r="AG18" i="15" s="1"/>
  <c r="U507" i="11"/>
  <c r="U581" i="11" s="1"/>
  <c r="U655" i="11" s="1"/>
  <c r="U18" i="15" s="1"/>
  <c r="AP525" i="11"/>
  <c r="AP599" i="11" s="1"/>
  <c r="AP673" i="11" s="1"/>
  <c r="AP36" i="15" s="1"/>
  <c r="AP542" i="11"/>
  <c r="AP616" i="11" s="1"/>
  <c r="AP690" i="11" s="1"/>
  <c r="AP53" i="15" s="1"/>
  <c r="I510" i="11"/>
  <c r="I584" i="11" s="1"/>
  <c r="I658" i="11" s="1"/>
  <c r="I21" i="15" s="1"/>
  <c r="AQ510" i="11"/>
  <c r="AQ584" i="11" s="1"/>
  <c r="AQ658" i="11" s="1"/>
  <c r="AQ21" i="15" s="1"/>
  <c r="BA510" i="11"/>
  <c r="BA584" i="11" s="1"/>
  <c r="BA658" i="11" s="1"/>
  <c r="BA21" i="15" s="1"/>
  <c r="AM510" i="11"/>
  <c r="AM584" i="11" s="1"/>
  <c r="AM658" i="11" s="1"/>
  <c r="AM21" i="15" s="1"/>
  <c r="AB510" i="11"/>
  <c r="AB584" i="11" s="1"/>
  <c r="AB658" i="11" s="1"/>
  <c r="AB21" i="15" s="1"/>
  <c r="AX499" i="11"/>
  <c r="AX573" i="11" s="1"/>
  <c r="AX647" i="11" s="1"/>
  <c r="AX10" i="15" s="1"/>
  <c r="U498" i="11"/>
  <c r="U572" i="11" s="1"/>
  <c r="U646" i="11" s="1"/>
  <c r="U9" i="15" s="1"/>
  <c r="AG502" i="11"/>
  <c r="AG576" i="11" s="1"/>
  <c r="AG650" i="11" s="1"/>
  <c r="AG13" i="15" s="1"/>
  <c r="M531" i="11"/>
  <c r="M605" i="11" s="1"/>
  <c r="M679" i="11" s="1"/>
  <c r="M42" i="15" s="1"/>
  <c r="AI507" i="11"/>
  <c r="AI581" i="11" s="1"/>
  <c r="AI655" i="11" s="1"/>
  <c r="AI18" i="15" s="1"/>
  <c r="AK537" i="11"/>
  <c r="AK611" i="11" s="1"/>
  <c r="AK685" i="11" s="1"/>
  <c r="AK48" i="15" s="1"/>
  <c r="AP528" i="11"/>
  <c r="AP602" i="11" s="1"/>
  <c r="AP676" i="11" s="1"/>
  <c r="AP39" i="15" s="1"/>
  <c r="AG508" i="11"/>
  <c r="C513" i="11"/>
  <c r="C587" i="11" s="1"/>
  <c r="C661" i="11" s="1"/>
  <c r="C24" i="15" s="1"/>
  <c r="AH513" i="11"/>
  <c r="AH587" i="11" s="1"/>
  <c r="AH661" i="11" s="1"/>
  <c r="AH24" i="15" s="1"/>
  <c r="O513" i="11"/>
  <c r="O587" i="11" s="1"/>
  <c r="O661" i="11" s="1"/>
  <c r="O24" i="15" s="1"/>
  <c r="C522" i="11"/>
  <c r="C596" i="11" s="1"/>
  <c r="C670" i="11" s="1"/>
  <c r="C33" i="15" s="1"/>
  <c r="AK492" i="11"/>
  <c r="AK566" i="11" s="1"/>
  <c r="X501" i="11"/>
  <c r="X575" i="11" s="1"/>
  <c r="X649" i="11" s="1"/>
  <c r="X12" i="15" s="1"/>
  <c r="AK501" i="11"/>
  <c r="AK575" i="11" s="1"/>
  <c r="AK649" i="11" s="1"/>
  <c r="AK12" i="15" s="1"/>
  <c r="AD513" i="11"/>
  <c r="AD587" i="11" s="1"/>
  <c r="AD661" i="11" s="1"/>
  <c r="AD24" i="15" s="1"/>
  <c r="S513" i="11"/>
  <c r="U523" i="11"/>
  <c r="U597" i="11" s="1"/>
  <c r="U671" i="11" s="1"/>
  <c r="U34" i="15" s="1"/>
  <c r="AD539" i="11"/>
  <c r="AD613" i="11" s="1"/>
  <c r="AD687" i="11" s="1"/>
  <c r="AD50" i="15" s="1"/>
  <c r="AP518" i="11"/>
  <c r="AP592" i="11" s="1"/>
  <c r="AP666" i="11" s="1"/>
  <c r="AP29" i="15" s="1"/>
  <c r="X519" i="11"/>
  <c r="X593" i="11" s="1"/>
  <c r="X667" i="11" s="1"/>
  <c r="X30" i="15" s="1"/>
  <c r="AD526" i="11"/>
  <c r="AD600" i="11" s="1"/>
  <c r="AD674" i="11" s="1"/>
  <c r="AD37" i="15" s="1"/>
  <c r="AG535" i="11"/>
  <c r="AG609" i="11" s="1"/>
  <c r="AG683" i="11" s="1"/>
  <c r="AG46" i="15" s="1"/>
  <c r="AT531" i="11"/>
  <c r="AT605" i="11" s="1"/>
  <c r="AT679" i="11" s="1"/>
  <c r="AT42" i="15" s="1"/>
  <c r="X535" i="11"/>
  <c r="X609" i="11" s="1"/>
  <c r="X683" i="11" s="1"/>
  <c r="X46" i="15" s="1"/>
  <c r="AF531" i="11"/>
  <c r="AF605" i="11" s="1"/>
  <c r="AF679" i="11" s="1"/>
  <c r="AF42" i="15" s="1"/>
  <c r="AF526" i="11"/>
  <c r="AF600" i="11" s="1"/>
  <c r="AF674" i="11" s="1"/>
  <c r="AF37" i="15" s="1"/>
  <c r="AO522" i="11"/>
  <c r="AO596" i="11" s="1"/>
  <c r="AO670" i="11" s="1"/>
  <c r="AO33" i="15" s="1"/>
  <c r="U517" i="11"/>
  <c r="U591" i="11" s="1"/>
  <c r="U665" i="11" s="1"/>
  <c r="U28" i="15" s="1"/>
  <c r="U516" i="11"/>
  <c r="U590" i="11" s="1"/>
  <c r="U664" i="11" s="1"/>
  <c r="U27" i="15" s="1"/>
  <c r="AK532" i="11"/>
  <c r="AK606" i="11" s="1"/>
  <c r="AK680" i="11" s="1"/>
  <c r="AK43" i="15" s="1"/>
  <c r="X526" i="11"/>
  <c r="X600" i="11" s="1"/>
  <c r="X674" i="11" s="1"/>
  <c r="X37" i="15" s="1"/>
  <c r="J526" i="11"/>
  <c r="J600" i="11" s="1"/>
  <c r="J674" i="11" s="1"/>
  <c r="J37" i="15" s="1"/>
  <c r="I526" i="11"/>
  <c r="I600" i="11" s="1"/>
  <c r="I674" i="11" s="1"/>
  <c r="I37" i="15" s="1"/>
  <c r="S526" i="11"/>
  <c r="M526" i="11"/>
  <c r="M600" i="11" s="1"/>
  <c r="M674" i="11" s="1"/>
  <c r="M37" i="15" s="1"/>
  <c r="BA526" i="11"/>
  <c r="BA600" i="11" s="1"/>
  <c r="BA674" i="11" s="1"/>
  <c r="BA37" i="15" s="1"/>
  <c r="N526" i="11"/>
  <c r="N600" i="11" s="1"/>
  <c r="N674" i="11" s="1"/>
  <c r="N37" i="15" s="1"/>
  <c r="X505" i="11"/>
  <c r="X579" i="11" s="1"/>
  <c r="X653" i="11" s="1"/>
  <c r="X16" i="15" s="1"/>
  <c r="Z505" i="11"/>
  <c r="Z579" i="11" s="1"/>
  <c r="Z653" i="11" s="1"/>
  <c r="Z16" i="15" s="1"/>
  <c r="U505" i="11"/>
  <c r="U579" i="11" s="1"/>
  <c r="U653" i="11" s="1"/>
  <c r="U16" i="15" s="1"/>
  <c r="AK512" i="11"/>
  <c r="AX512" i="11"/>
  <c r="AX586" i="11" s="1"/>
  <c r="AX660" i="11" s="1"/>
  <c r="AX23" i="15" s="1"/>
  <c r="L531" i="11"/>
  <c r="L605" i="11" s="1"/>
  <c r="L679" i="11" s="1"/>
  <c r="L42" i="15" s="1"/>
  <c r="AK540" i="11"/>
  <c r="X534" i="11"/>
  <c r="X608" i="11" s="1"/>
  <c r="X682" i="11" s="1"/>
  <c r="X45" i="15" s="1"/>
  <c r="AS531" i="11"/>
  <c r="AS605" i="11" s="1"/>
  <c r="AS679" i="11" s="1"/>
  <c r="AS42" i="15" s="1"/>
  <c r="X539" i="11"/>
  <c r="X613" i="11" s="1"/>
  <c r="X687" i="11" s="1"/>
  <c r="X50" i="15" s="1"/>
  <c r="N539" i="11"/>
  <c r="N613" i="11" s="1"/>
  <c r="N687" i="11" s="1"/>
  <c r="N50" i="15" s="1"/>
  <c r="AB539" i="11"/>
  <c r="AB613" i="11" s="1"/>
  <c r="AB687" i="11" s="1"/>
  <c r="AB50" i="15" s="1"/>
  <c r="AA539" i="11"/>
  <c r="AA613" i="11" s="1"/>
  <c r="AA687" i="11" s="1"/>
  <c r="AA50" i="15" s="1"/>
  <c r="BA539" i="11"/>
  <c r="BA613" i="11" s="1"/>
  <c r="BA687" i="11" s="1"/>
  <c r="BA50" i="15" s="1"/>
  <c r="N522" i="11"/>
  <c r="N596" i="11" s="1"/>
  <c r="N670" i="11" s="1"/>
  <c r="N33" i="15" s="1"/>
  <c r="AX525" i="11"/>
  <c r="AX599" i="11" s="1"/>
  <c r="AX673" i="11" s="1"/>
  <c r="AX36" i="15" s="1"/>
  <c r="X507" i="11"/>
  <c r="X581" i="11" s="1"/>
  <c r="X655" i="11" s="1"/>
  <c r="X18" i="15" s="1"/>
  <c r="AP529" i="11"/>
  <c r="AP603" i="11" s="1"/>
  <c r="AP677" i="11" s="1"/>
  <c r="AP40" i="15" s="1"/>
  <c r="AP523" i="11"/>
  <c r="AP597" i="11" s="1"/>
  <c r="AP671" i="11" s="1"/>
  <c r="AP34" i="15" s="1"/>
  <c r="AP534" i="11"/>
  <c r="AP608" i="11" s="1"/>
  <c r="AP682" i="11" s="1"/>
  <c r="AP45" i="15" s="1"/>
  <c r="X510" i="11"/>
  <c r="X584" i="11" s="1"/>
  <c r="X658" i="11" s="1"/>
  <c r="X21" i="15" s="1"/>
  <c r="P510" i="11"/>
  <c r="P584" i="11" s="1"/>
  <c r="P658" i="11" s="1"/>
  <c r="P21" i="15" s="1"/>
  <c r="W510" i="11"/>
  <c r="W584" i="11" s="1"/>
  <c r="W658" i="11" s="1"/>
  <c r="W21" i="15" s="1"/>
  <c r="R510" i="11"/>
  <c r="R584" i="11" s="1"/>
  <c r="R658" i="11" s="1"/>
  <c r="R21" i="15" s="1"/>
  <c r="AK499" i="11"/>
  <c r="AK573" i="11" s="1"/>
  <c r="AK647" i="11" s="1"/>
  <c r="AK10" i="15" s="1"/>
  <c r="X529" i="11"/>
  <c r="X603" i="11" s="1"/>
  <c r="X677" i="11" s="1"/>
  <c r="X40" i="15" s="1"/>
  <c r="AK529" i="11"/>
  <c r="AK603" i="11" s="1"/>
  <c r="AK677" i="11" s="1"/>
  <c r="AK40" i="15" s="1"/>
  <c r="X502" i="11"/>
  <c r="X576" i="11" s="1"/>
  <c r="X650" i="11" s="1"/>
  <c r="X13" i="15" s="1"/>
  <c r="AX502" i="11"/>
  <c r="AX576" i="11" s="1"/>
  <c r="AX650" i="11" s="1"/>
  <c r="AX13" i="15" s="1"/>
  <c r="AK502" i="11"/>
  <c r="AK576" i="11" s="1"/>
  <c r="AK650" i="11" s="1"/>
  <c r="AK13" i="15" s="1"/>
  <c r="AP502" i="11"/>
  <c r="AP576" i="11" s="1"/>
  <c r="AP650" i="11" s="1"/>
  <c r="AP13" i="15" s="1"/>
  <c r="R531" i="11"/>
  <c r="R605" i="11" s="1"/>
  <c r="R679" i="11" s="1"/>
  <c r="R42" i="15" s="1"/>
  <c r="AA531" i="11"/>
  <c r="AA605" i="11" s="1"/>
  <c r="AA679" i="11" s="1"/>
  <c r="AA42" i="15" s="1"/>
  <c r="AY513" i="11"/>
  <c r="AX513" i="11"/>
  <c r="AX587" i="11" s="1"/>
  <c r="AX661" i="11" s="1"/>
  <c r="AX24" i="15" s="1"/>
  <c r="AN513" i="11"/>
  <c r="AN587" i="11" s="1"/>
  <c r="AN661" i="11" s="1"/>
  <c r="AN24" i="15" s="1"/>
  <c r="C531" i="11"/>
  <c r="C605" i="11" s="1"/>
  <c r="C679" i="11" s="1"/>
  <c r="C42" i="15" s="1"/>
  <c r="AK504" i="11"/>
  <c r="AK578" i="11" s="1"/>
  <c r="AK652" i="11" s="1"/>
  <c r="AK15" i="15" s="1"/>
  <c r="AX504" i="11"/>
  <c r="AX578" i="11" s="1"/>
  <c r="AX652" i="11" s="1"/>
  <c r="AX15" i="15" s="1"/>
  <c r="AW513" i="11"/>
  <c r="AW587" i="11" s="1"/>
  <c r="AW661" i="11" s="1"/>
  <c r="AW24" i="15" s="1"/>
  <c r="Y504" i="11"/>
  <c r="Y578" i="11" s="1"/>
  <c r="Y652" i="11" s="1"/>
  <c r="Y15" i="15" s="1"/>
  <c r="U492" i="11"/>
  <c r="U566" i="11" s="1"/>
  <c r="AX492" i="11"/>
  <c r="AX566" i="11" s="1"/>
  <c r="AG542" i="11"/>
  <c r="AG616" i="11" s="1"/>
  <c r="AG690" i="11" s="1"/>
  <c r="AG53" i="15" s="1"/>
  <c r="AU526" i="11"/>
  <c r="AU600" i="11" s="1"/>
  <c r="AU674" i="11" s="1"/>
  <c r="AU37" i="15" s="1"/>
  <c r="K521" i="11"/>
  <c r="K595" i="11" s="1"/>
  <c r="K669" i="11" s="1"/>
  <c r="K32" i="15" s="1"/>
  <c r="AF509" i="11"/>
  <c r="AF583" i="11" s="1"/>
  <c r="AF657" i="11" s="1"/>
  <c r="AF20" i="15" s="1"/>
  <c r="Y503" i="11"/>
  <c r="Y577" i="11" s="1"/>
  <c r="Y651" i="11" s="1"/>
  <c r="Y14" i="15" s="1"/>
  <c r="Q539" i="11"/>
  <c r="Q613" i="11" s="1"/>
  <c r="Q687" i="11" s="1"/>
  <c r="Q50" i="15" s="1"/>
  <c r="AJ539" i="11"/>
  <c r="AJ613" i="11" s="1"/>
  <c r="AJ687" i="11" s="1"/>
  <c r="AJ50" i="15" s="1"/>
  <c r="AX539" i="11"/>
  <c r="AX613" i="11" s="1"/>
  <c r="AX687" i="11" s="1"/>
  <c r="AX50" i="15" s="1"/>
  <c r="W539" i="11"/>
  <c r="F522" i="11"/>
  <c r="F596" i="11" s="1"/>
  <c r="F670" i="11" s="1"/>
  <c r="F33" i="15" s="1"/>
  <c r="J525" i="11"/>
  <c r="J599" i="11" s="1"/>
  <c r="J673" i="11" s="1"/>
  <c r="J36" i="15" s="1"/>
  <c r="S525" i="11"/>
  <c r="N507" i="11"/>
  <c r="N581" i="11" s="1"/>
  <c r="N655" i="11" s="1"/>
  <c r="N18" i="15" s="1"/>
  <c r="F531" i="11"/>
  <c r="F605" i="11" s="1"/>
  <c r="F679" i="11" s="1"/>
  <c r="F42" i="15" s="1"/>
  <c r="AS499" i="11"/>
  <c r="AS573" i="11" s="1"/>
  <c r="AS647" i="11" s="1"/>
  <c r="AS10" i="15" s="1"/>
  <c r="M510" i="11"/>
  <c r="M584" i="11" s="1"/>
  <c r="M658" i="11" s="1"/>
  <c r="M21" i="15" s="1"/>
  <c r="N510" i="11"/>
  <c r="N584" i="11" s="1"/>
  <c r="N658" i="11" s="1"/>
  <c r="N21" i="15" s="1"/>
  <c r="J510" i="11"/>
  <c r="J584" i="11" s="1"/>
  <c r="J658" i="11" s="1"/>
  <c r="J21" i="15" s="1"/>
  <c r="L510" i="11"/>
  <c r="L584" i="11" s="1"/>
  <c r="L658" i="11" s="1"/>
  <c r="L21" i="15" s="1"/>
  <c r="O510" i="11"/>
  <c r="O584" i="11" s="1"/>
  <c r="O658" i="11" s="1"/>
  <c r="O21" i="15" s="1"/>
  <c r="AH510" i="11"/>
  <c r="AH584" i="11" s="1"/>
  <c r="AH658" i="11" s="1"/>
  <c r="AH21" i="15" s="1"/>
  <c r="U510" i="11"/>
  <c r="U584" i="11" s="1"/>
  <c r="U658" i="11" s="1"/>
  <c r="U21" i="15" s="1"/>
  <c r="V499" i="11"/>
  <c r="V573" i="11" s="1"/>
  <c r="V647" i="11" s="1"/>
  <c r="V10" i="15" s="1"/>
  <c r="AQ499" i="11"/>
  <c r="AQ573" i="11" s="1"/>
  <c r="AQ647" i="11" s="1"/>
  <c r="AQ10" i="15" s="1"/>
  <c r="O499" i="11"/>
  <c r="O573" i="11" s="1"/>
  <c r="O647" i="11" s="1"/>
  <c r="O10" i="15" s="1"/>
  <c r="J499" i="11"/>
  <c r="J573" i="11" s="1"/>
  <c r="J647" i="11" s="1"/>
  <c r="J10" i="15" s="1"/>
  <c r="L499" i="11"/>
  <c r="L573" i="11" s="1"/>
  <c r="L647" i="11" s="1"/>
  <c r="L10" i="15" s="1"/>
  <c r="AA499" i="11"/>
  <c r="AA573" i="11" s="1"/>
  <c r="AA647" i="11" s="1"/>
  <c r="AA10" i="15" s="1"/>
  <c r="P540" i="11"/>
  <c r="O498" i="11"/>
  <c r="O572" i="11" s="1"/>
  <c r="O646" i="11" s="1"/>
  <c r="O9" i="15" s="1"/>
  <c r="S498" i="11"/>
  <c r="I531" i="11"/>
  <c r="I605" i="11" s="1"/>
  <c r="I679" i="11" s="1"/>
  <c r="I42" i="15" s="1"/>
  <c r="N529" i="11"/>
  <c r="N603" i="11" s="1"/>
  <c r="N677" i="11" s="1"/>
  <c r="N40" i="15" s="1"/>
  <c r="J502" i="11"/>
  <c r="J576" i="11" s="1"/>
  <c r="J650" i="11" s="1"/>
  <c r="J13" i="15" s="1"/>
  <c r="P502" i="11"/>
  <c r="P576" i="11" s="1"/>
  <c r="P650" i="11" s="1"/>
  <c r="P13" i="15" s="1"/>
  <c r="X531" i="11"/>
  <c r="X605" i="11" s="1"/>
  <c r="X679" i="11" s="1"/>
  <c r="X42" i="15" s="1"/>
  <c r="S531" i="11"/>
  <c r="O540" i="11"/>
  <c r="AS503" i="11"/>
  <c r="AS577" i="11" s="1"/>
  <c r="AS651" i="11" s="1"/>
  <c r="AS14" i="15" s="1"/>
  <c r="AG512" i="11"/>
  <c r="AG586" i="11" s="1"/>
  <c r="AG660" i="11" s="1"/>
  <c r="AG23" i="15" s="1"/>
  <c r="R513" i="11"/>
  <c r="R587" i="11" s="1"/>
  <c r="R661" i="11" s="1"/>
  <c r="R24" i="15" s="1"/>
  <c r="AB513" i="11"/>
  <c r="AB587" i="11" s="1"/>
  <c r="AB661" i="11" s="1"/>
  <c r="AB24" i="15" s="1"/>
  <c r="AK513" i="11"/>
  <c r="AK587" i="11" s="1"/>
  <c r="AK661" i="11" s="1"/>
  <c r="AK24" i="15" s="1"/>
  <c r="AA513" i="11"/>
  <c r="AA587" i="11" s="1"/>
  <c r="AA661" i="11" s="1"/>
  <c r="AA24" i="15" s="1"/>
  <c r="P513" i="11"/>
  <c r="P587" i="11" s="1"/>
  <c r="P661" i="11" s="1"/>
  <c r="P24" i="15" s="1"/>
  <c r="AQ513" i="11"/>
  <c r="AQ587" i="11" s="1"/>
  <c r="AQ661" i="11" s="1"/>
  <c r="AQ24" i="15" s="1"/>
  <c r="AJ513" i="11"/>
  <c r="AJ587" i="11" s="1"/>
  <c r="AJ661" i="11" s="1"/>
  <c r="AJ24" i="15" s="1"/>
  <c r="AW492" i="11"/>
  <c r="AW566" i="11" s="1"/>
  <c r="AP492" i="11"/>
  <c r="AP566" i="11" s="1"/>
  <c r="S492" i="11"/>
  <c r="C504" i="11"/>
  <c r="C578" i="11" s="1"/>
  <c r="C652" i="11" s="1"/>
  <c r="C15" i="15" s="1"/>
  <c r="N504" i="11"/>
  <c r="N578" i="11" s="1"/>
  <c r="N652" i="11" s="1"/>
  <c r="N15" i="15" s="1"/>
  <c r="R504" i="11"/>
  <c r="R578" i="11" s="1"/>
  <c r="R652" i="11" s="1"/>
  <c r="R15" i="15" s="1"/>
  <c r="AA504" i="11"/>
  <c r="AA578" i="11" s="1"/>
  <c r="AA652" i="11" s="1"/>
  <c r="AA15" i="15" s="1"/>
  <c r="AH504" i="11"/>
  <c r="AH578" i="11" s="1"/>
  <c r="AH652" i="11" s="1"/>
  <c r="AH15" i="15" s="1"/>
  <c r="S504" i="11"/>
  <c r="N495" i="11"/>
  <c r="N569" i="11" s="1"/>
  <c r="N643" i="11" s="1"/>
  <c r="N6" i="15" s="1"/>
  <c r="M495" i="11"/>
  <c r="M569" i="11" s="1"/>
  <c r="M643" i="11" s="1"/>
  <c r="M6" i="15" s="1"/>
  <c r="AB495" i="11"/>
  <c r="AB569" i="11" s="1"/>
  <c r="AB643" i="11" s="1"/>
  <c r="AB6" i="15" s="1"/>
  <c r="AH495" i="11"/>
  <c r="AH569" i="11" s="1"/>
  <c r="AH643" i="11" s="1"/>
  <c r="AH6" i="15" s="1"/>
  <c r="F495" i="11"/>
  <c r="F569" i="11" s="1"/>
  <c r="F643" i="11" s="1"/>
  <c r="F6" i="15" s="1"/>
  <c r="U495" i="11"/>
  <c r="U569" i="11" s="1"/>
  <c r="U643" i="11" s="1"/>
  <c r="U6" i="15" s="1"/>
  <c r="AX495" i="11"/>
  <c r="AX569" i="11" s="1"/>
  <c r="AX643" i="11" s="1"/>
  <c r="AX6" i="15" s="1"/>
  <c r="N523" i="11"/>
  <c r="N597" i="11" s="1"/>
  <c r="N671" i="11" s="1"/>
  <c r="N34" i="15" s="1"/>
  <c r="AK523" i="11"/>
  <c r="AK597" i="11" s="1"/>
  <c r="AK671" i="11" s="1"/>
  <c r="AK34" i="15" s="1"/>
  <c r="J523" i="11"/>
  <c r="J597" i="11" s="1"/>
  <c r="J671" i="11" s="1"/>
  <c r="J34" i="15" s="1"/>
  <c r="X511" i="11"/>
  <c r="X585" i="11" s="1"/>
  <c r="X659" i="11" s="1"/>
  <c r="X22" i="15" s="1"/>
  <c r="P511" i="11"/>
  <c r="P585" i="11" s="1"/>
  <c r="P659" i="11" s="1"/>
  <c r="P22" i="15" s="1"/>
  <c r="F511" i="11"/>
  <c r="F585" i="11" s="1"/>
  <c r="F659" i="11" s="1"/>
  <c r="F22" i="15" s="1"/>
  <c r="AK511" i="11"/>
  <c r="AK585" i="11" s="1"/>
  <c r="AK659" i="11" s="1"/>
  <c r="AK22" i="15" s="1"/>
  <c r="AG501" i="11"/>
  <c r="AG575" i="11" s="1"/>
  <c r="AG649" i="11" s="1"/>
  <c r="AG12" i="15" s="1"/>
  <c r="M508" i="11"/>
  <c r="C508" i="11"/>
  <c r="F508" i="11"/>
  <c r="J508" i="11"/>
  <c r="BA508" i="11"/>
  <c r="O508" i="11"/>
  <c r="AX508" i="11"/>
  <c r="N542" i="11"/>
  <c r="N616" i="11" s="1"/>
  <c r="N690" i="11" s="1"/>
  <c r="N53" i="15" s="1"/>
  <c r="P542" i="11"/>
  <c r="P616" i="11" s="1"/>
  <c r="P690" i="11" s="1"/>
  <c r="P53" i="15" s="1"/>
  <c r="J531" i="11"/>
  <c r="J605" i="11" s="1"/>
  <c r="J679" i="11" s="1"/>
  <c r="J42" i="15" s="1"/>
  <c r="AN531" i="11"/>
  <c r="AN605" i="11" s="1"/>
  <c r="AN679" i="11" s="1"/>
  <c r="AN42" i="15" s="1"/>
  <c r="AP507" i="11"/>
  <c r="AP581" i="11" s="1"/>
  <c r="AP655" i="11" s="1"/>
  <c r="AP18" i="15" s="1"/>
  <c r="N536" i="11"/>
  <c r="N610" i="11" s="1"/>
  <c r="N684" i="11" s="1"/>
  <c r="N47" i="15" s="1"/>
  <c r="F530" i="11"/>
  <c r="F604" i="11" s="1"/>
  <c r="F678" i="11" s="1"/>
  <c r="F41" i="15" s="1"/>
  <c r="AP530" i="11"/>
  <c r="AP604" i="11" s="1"/>
  <c r="AP678" i="11" s="1"/>
  <c r="AP41" i="15" s="1"/>
  <c r="AM536" i="11"/>
  <c r="AM610" i="11" s="1"/>
  <c r="AM684" i="11" s="1"/>
  <c r="AM47" i="15" s="1"/>
  <c r="AY526" i="11"/>
  <c r="AP504" i="11"/>
  <c r="AP578" i="11" s="1"/>
  <c r="AP652" i="11" s="1"/>
  <c r="AP15" i="15" s="1"/>
  <c r="AU513" i="11"/>
  <c r="AU587" i="11" s="1"/>
  <c r="AU661" i="11" s="1"/>
  <c r="AU24" i="15" s="1"/>
  <c r="AC526" i="11"/>
  <c r="AC600" i="11" s="1"/>
  <c r="AC674" i="11" s="1"/>
  <c r="AC37" i="15" s="1"/>
  <c r="AC504" i="11"/>
  <c r="AC578" i="11" s="1"/>
  <c r="AC652" i="11" s="1"/>
  <c r="AC15" i="15" s="1"/>
  <c r="AV513" i="11"/>
  <c r="AV587" i="11" s="1"/>
  <c r="AV661" i="11" s="1"/>
  <c r="AV24" i="15" s="1"/>
  <c r="O536" i="11"/>
  <c r="O610" i="11" s="1"/>
  <c r="O684" i="11" s="1"/>
  <c r="O47" i="15" s="1"/>
  <c r="AZ513" i="11"/>
  <c r="R536" i="11"/>
  <c r="R610" i="11" s="1"/>
  <c r="R684" i="11" s="1"/>
  <c r="R47" i="15" s="1"/>
  <c r="AN536" i="11"/>
  <c r="AN610" i="11" s="1"/>
  <c r="AN684" i="11" s="1"/>
  <c r="AN47" i="15" s="1"/>
  <c r="AU501" i="11"/>
  <c r="AU575" i="11" s="1"/>
  <c r="AU649" i="11" s="1"/>
  <c r="AU12" i="15" s="1"/>
  <c r="AP537" i="11"/>
  <c r="AP611" i="11" s="1"/>
  <c r="AP685" i="11" s="1"/>
  <c r="AP48" i="15" s="1"/>
  <c r="T530" i="11"/>
  <c r="T604" i="11" s="1"/>
  <c r="T678" i="11" s="1"/>
  <c r="T41" i="15" s="1"/>
  <c r="T517" i="11"/>
  <c r="T591" i="11" s="1"/>
  <c r="T665" i="11" s="1"/>
  <c r="T28" i="15" s="1"/>
  <c r="Y529" i="11"/>
  <c r="Y603" i="11" s="1"/>
  <c r="Y677" i="11" s="1"/>
  <c r="Y40" i="15" s="1"/>
  <c r="J540" i="11"/>
  <c r="AY510" i="11"/>
  <c r="J534" i="11"/>
  <c r="J608" i="11" s="1"/>
  <c r="J682" i="11" s="1"/>
  <c r="J45" i="15" s="1"/>
  <c r="U530" i="11"/>
  <c r="U604" i="11" s="1"/>
  <c r="U678" i="11" s="1"/>
  <c r="U41" i="15" s="1"/>
  <c r="AG526" i="11"/>
  <c r="AG600" i="11" s="1"/>
  <c r="AG674" i="11" s="1"/>
  <c r="AG37" i="15" s="1"/>
  <c r="Q513" i="11"/>
  <c r="Q587" i="11" s="1"/>
  <c r="Q661" i="11" s="1"/>
  <c r="Q24" i="15" s="1"/>
  <c r="F513" i="11"/>
  <c r="F587" i="11" s="1"/>
  <c r="F661" i="11" s="1"/>
  <c r="F24" i="15" s="1"/>
  <c r="U513" i="11"/>
  <c r="U587" i="11" s="1"/>
  <c r="U661" i="11" s="1"/>
  <c r="U24" i="15" s="1"/>
  <c r="J513" i="11"/>
  <c r="J587" i="11" s="1"/>
  <c r="J661" i="11" s="1"/>
  <c r="J24" i="15" s="1"/>
  <c r="F492" i="11"/>
  <c r="F566" i="11" s="1"/>
  <c r="U504" i="11"/>
  <c r="U578" i="11" s="1"/>
  <c r="U652" i="11" s="1"/>
  <c r="U15" i="15" s="1"/>
  <c r="AQ495" i="11"/>
  <c r="AQ569" i="11" s="1"/>
  <c r="AQ643" i="11" s="1"/>
  <c r="AQ6" i="15" s="1"/>
  <c r="V495" i="11"/>
  <c r="V569" i="11" s="1"/>
  <c r="V643" i="11" s="1"/>
  <c r="V6" i="15" s="1"/>
  <c r="BA495" i="11"/>
  <c r="BA569" i="11" s="1"/>
  <c r="BA643" i="11" s="1"/>
  <c r="BA6" i="15" s="1"/>
  <c r="AN495" i="11"/>
  <c r="AN569" i="11" s="1"/>
  <c r="AN643" i="11" s="1"/>
  <c r="AN6" i="15" s="1"/>
  <c r="W495" i="11"/>
  <c r="W569" i="11" s="1"/>
  <c r="W643" i="11" s="1"/>
  <c r="W6" i="15" s="1"/>
  <c r="AJ495" i="11"/>
  <c r="AJ569" i="11" s="1"/>
  <c r="AJ643" i="11" s="1"/>
  <c r="AJ6" i="15" s="1"/>
  <c r="X523" i="11"/>
  <c r="X597" i="11" s="1"/>
  <c r="X671" i="11" s="1"/>
  <c r="X34" i="15" s="1"/>
  <c r="S523" i="11"/>
  <c r="P523" i="11"/>
  <c r="P597" i="11" s="1"/>
  <c r="P671" i="11" s="1"/>
  <c r="P34" i="15" s="1"/>
  <c r="U511" i="11"/>
  <c r="U585" i="11" s="1"/>
  <c r="U659" i="11" s="1"/>
  <c r="U22" i="15" s="1"/>
  <c r="N511" i="11"/>
  <c r="N585" i="11" s="1"/>
  <c r="N659" i="11" s="1"/>
  <c r="N22" i="15" s="1"/>
  <c r="O511" i="11"/>
  <c r="O585" i="11" s="1"/>
  <c r="O659" i="11" s="1"/>
  <c r="O22" i="15" s="1"/>
  <c r="U501" i="11"/>
  <c r="U575" i="11" s="1"/>
  <c r="U649" i="11" s="1"/>
  <c r="U12" i="15" s="1"/>
  <c r="S501" i="11"/>
  <c r="I508" i="11"/>
  <c r="N508" i="11"/>
  <c r="U508" i="11"/>
  <c r="R508" i="11"/>
  <c r="AJ508" i="11"/>
  <c r="L508" i="11"/>
  <c r="O542" i="11"/>
  <c r="O616" i="11" s="1"/>
  <c r="O690" i="11" s="1"/>
  <c r="O53" i="15" s="1"/>
  <c r="F542" i="11"/>
  <c r="F616" i="11" s="1"/>
  <c r="F690" i="11" s="1"/>
  <c r="F53" i="15" s="1"/>
  <c r="AB531" i="11"/>
  <c r="AB605" i="11" s="1"/>
  <c r="AB679" i="11" s="1"/>
  <c r="AB42" i="15" s="1"/>
  <c r="AJ531" i="11"/>
  <c r="AJ605" i="11" s="1"/>
  <c r="AJ679" i="11" s="1"/>
  <c r="AJ42" i="15" s="1"/>
  <c r="P531" i="11"/>
  <c r="P605" i="11" s="1"/>
  <c r="P679" i="11" s="1"/>
  <c r="P42" i="15" s="1"/>
  <c r="N534" i="11"/>
  <c r="N608" i="11" s="1"/>
  <c r="N682" i="11" s="1"/>
  <c r="N45" i="15" s="1"/>
  <c r="BA531" i="11"/>
  <c r="BA605" i="11" s="1"/>
  <c r="BA679" i="11" s="1"/>
  <c r="BA42" i="15" s="1"/>
  <c r="AD495" i="11"/>
  <c r="AD569" i="11" s="1"/>
  <c r="AD643" i="11" s="1"/>
  <c r="AD6" i="15" s="1"/>
  <c r="AB536" i="11"/>
  <c r="AB610" i="11" s="1"/>
  <c r="AB684" i="11" s="1"/>
  <c r="AB47" i="15" s="1"/>
  <c r="V536" i="11"/>
  <c r="V610" i="11" s="1"/>
  <c r="V684" i="11" s="1"/>
  <c r="V47" i="15" s="1"/>
  <c r="AU512" i="11"/>
  <c r="AU586" i="11" s="1"/>
  <c r="AU660" i="11" s="1"/>
  <c r="AU23" i="15" s="1"/>
  <c r="X536" i="11"/>
  <c r="X610" i="11" s="1"/>
  <c r="X684" i="11" s="1"/>
  <c r="X47" i="15" s="1"/>
  <c r="AE536" i="11"/>
  <c r="AE610" i="11" s="1"/>
  <c r="AE684" i="11" s="1"/>
  <c r="AE47" i="15" s="1"/>
  <c r="C536" i="11"/>
  <c r="C610" i="11" s="1"/>
  <c r="C684" i="11" s="1"/>
  <c r="C47" i="15" s="1"/>
  <c r="AK541" i="11"/>
  <c r="AU541" i="11"/>
  <c r="I536" i="11"/>
  <c r="I610" i="11" s="1"/>
  <c r="I684" i="11" s="1"/>
  <c r="I47" i="15" s="1"/>
  <c r="AU536" i="11"/>
  <c r="AU610" i="11" s="1"/>
  <c r="AU684" i="11" s="1"/>
  <c r="AU47" i="15" s="1"/>
  <c r="AU511" i="11"/>
  <c r="AU585" i="11" s="1"/>
  <c r="AU659" i="11" s="1"/>
  <c r="AU22" i="15" s="1"/>
  <c r="K528" i="11"/>
  <c r="K602" i="11" s="1"/>
  <c r="K676" i="11" s="1"/>
  <c r="K39" i="15" s="1"/>
  <c r="N513" i="11"/>
  <c r="N587" i="11" s="1"/>
  <c r="N661" i="11" s="1"/>
  <c r="N24" i="15" s="1"/>
  <c r="N492" i="11"/>
  <c r="N566" i="11" s="1"/>
  <c r="P504" i="11"/>
  <c r="P578" i="11" s="1"/>
  <c r="P652" i="11" s="1"/>
  <c r="P15" i="15" s="1"/>
  <c r="F504" i="11"/>
  <c r="F578" i="11" s="1"/>
  <c r="F652" i="11" s="1"/>
  <c r="F15" i="15" s="1"/>
  <c r="AK495" i="11"/>
  <c r="AK569" i="11" s="1"/>
  <c r="AK643" i="11" s="1"/>
  <c r="AK6" i="15" s="1"/>
  <c r="X495" i="11"/>
  <c r="X569" i="11" s="1"/>
  <c r="X643" i="11" s="1"/>
  <c r="X6" i="15" s="1"/>
  <c r="J495" i="11"/>
  <c r="J569" i="11" s="1"/>
  <c r="J643" i="11" s="1"/>
  <c r="J6" i="15" s="1"/>
  <c r="P495" i="11"/>
  <c r="P569" i="11" s="1"/>
  <c r="P643" i="11" s="1"/>
  <c r="P6" i="15" s="1"/>
  <c r="AA495" i="11"/>
  <c r="AA569" i="11" s="1"/>
  <c r="AA643" i="11" s="1"/>
  <c r="AA6" i="15" s="1"/>
  <c r="P534" i="11"/>
  <c r="P608" i="11" s="1"/>
  <c r="P682" i="11" s="1"/>
  <c r="P45" i="15" s="1"/>
  <c r="AX523" i="11"/>
  <c r="AX597" i="11" s="1"/>
  <c r="AX671" i="11" s="1"/>
  <c r="AX34" i="15" s="1"/>
  <c r="V531" i="11"/>
  <c r="V605" i="11" s="1"/>
  <c r="V679" i="11" s="1"/>
  <c r="V42" i="15" s="1"/>
  <c r="J511" i="11"/>
  <c r="J585" i="11" s="1"/>
  <c r="J659" i="11" s="1"/>
  <c r="J22" i="15" s="1"/>
  <c r="N501" i="11"/>
  <c r="N575" i="11" s="1"/>
  <c r="N649" i="11" s="1"/>
  <c r="N12" i="15" s="1"/>
  <c r="AX501" i="11"/>
  <c r="AX575" i="11" s="1"/>
  <c r="AX649" i="11" s="1"/>
  <c r="AX12" i="15" s="1"/>
  <c r="P501" i="11"/>
  <c r="P575" i="11" s="1"/>
  <c r="P649" i="11" s="1"/>
  <c r="P12" i="15" s="1"/>
  <c r="AY508" i="11"/>
  <c r="V508" i="11"/>
  <c r="X508" i="11"/>
  <c r="AB508" i="11"/>
  <c r="S508" i="11"/>
  <c r="AH508" i="11"/>
  <c r="AA508" i="11"/>
  <c r="X542" i="11"/>
  <c r="X616" i="11" s="1"/>
  <c r="X690" i="11" s="1"/>
  <c r="X53" i="15" s="1"/>
  <c r="AP516" i="11"/>
  <c r="AP590" i="11" s="1"/>
  <c r="AP664" i="11" s="1"/>
  <c r="AP27" i="15" s="1"/>
  <c r="AO513" i="11"/>
  <c r="AO587" i="11" s="1"/>
  <c r="AO661" i="11" s="1"/>
  <c r="AO24" i="15" s="1"/>
  <c r="AU534" i="11"/>
  <c r="AU608" i="11" s="1"/>
  <c r="AU682" i="11" s="1"/>
  <c r="AU45" i="15" s="1"/>
  <c r="AP520" i="11"/>
  <c r="AP594" i="11" s="1"/>
  <c r="AP668" i="11" s="1"/>
  <c r="AP31" i="15" s="1"/>
  <c r="AC536" i="11"/>
  <c r="AC610" i="11" s="1"/>
  <c r="AC684" i="11" s="1"/>
  <c r="AC47" i="15" s="1"/>
  <c r="AU492" i="11"/>
  <c r="AU566" i="11" s="1"/>
  <c r="AU498" i="11"/>
  <c r="AU572" i="11" s="1"/>
  <c r="AU646" i="11" s="1"/>
  <c r="AU9" i="15" s="1"/>
  <c r="AK536" i="11"/>
  <c r="AK610" i="11" s="1"/>
  <c r="AK684" i="11" s="1"/>
  <c r="AK47" i="15" s="1"/>
  <c r="AP531" i="11"/>
  <c r="AP605" i="11" s="1"/>
  <c r="AP679" i="11" s="1"/>
  <c r="AP42" i="15" s="1"/>
  <c r="AZ531" i="11"/>
  <c r="AY531" i="11"/>
  <c r="AP540" i="11"/>
  <c r="AH531" i="11"/>
  <c r="AH605" i="11" s="1"/>
  <c r="AH679" i="11" s="1"/>
  <c r="AH42" i="15" s="1"/>
  <c r="AD531" i="11"/>
  <c r="AD605" i="11" s="1"/>
  <c r="AD679" i="11" s="1"/>
  <c r="AD42" i="15" s="1"/>
  <c r="AV531" i="11"/>
  <c r="AV605" i="11" s="1"/>
  <c r="AV679" i="11" s="1"/>
  <c r="AV42" i="15" s="1"/>
  <c r="AU531" i="11"/>
  <c r="AU605" i="11" s="1"/>
  <c r="AU679" i="11" s="1"/>
  <c r="AU42" i="15" s="1"/>
  <c r="AE531" i="11"/>
  <c r="AE605" i="11" s="1"/>
  <c r="AE679" i="11" s="1"/>
  <c r="AE42" i="15" s="1"/>
  <c r="AC531" i="11"/>
  <c r="AC605" i="11" s="1"/>
  <c r="AC679" i="11" s="1"/>
  <c r="AC42" i="15" s="1"/>
  <c r="AM531" i="11"/>
  <c r="AM605" i="11" s="1"/>
  <c r="AM679" i="11" s="1"/>
  <c r="AM42" i="15" s="1"/>
  <c r="AP519" i="11"/>
  <c r="AP593" i="11" s="1"/>
  <c r="AP667" i="11" s="1"/>
  <c r="AP30" i="15" s="1"/>
  <c r="AY536" i="11"/>
  <c r="AU537" i="11"/>
  <c r="AU611" i="11" s="1"/>
  <c r="AU685" i="11" s="1"/>
  <c r="AU48" i="15" s="1"/>
  <c r="L536" i="11"/>
  <c r="L610" i="11" s="1"/>
  <c r="L684" i="11" s="1"/>
  <c r="L47" i="15" s="1"/>
  <c r="AU523" i="11"/>
  <c r="AU597" i="11" s="1"/>
  <c r="AU671" i="11" s="1"/>
  <c r="AU34" i="15" s="1"/>
  <c r="AV536" i="11"/>
  <c r="AV610" i="11" s="1"/>
  <c r="AV684" i="11" s="1"/>
  <c r="AV47" i="15" s="1"/>
  <c r="AP536" i="11"/>
  <c r="AP610" i="11" s="1"/>
  <c r="AP684" i="11" s="1"/>
  <c r="AP47" i="15" s="1"/>
  <c r="AU520" i="11"/>
  <c r="AU594" i="11" s="1"/>
  <c r="AU668" i="11" s="1"/>
  <c r="AU31" i="15" s="1"/>
  <c r="AQ536" i="11"/>
  <c r="AQ610" i="11" s="1"/>
  <c r="AQ684" i="11" s="1"/>
  <c r="AQ47" i="15" s="1"/>
  <c r="AU502" i="11"/>
  <c r="AU576" i="11" s="1"/>
  <c r="AU650" i="11" s="1"/>
  <c r="AU13" i="15" s="1"/>
  <c r="AU517" i="11"/>
  <c r="AU591" i="11" s="1"/>
  <c r="AU665" i="11" s="1"/>
  <c r="AU28" i="15" s="1"/>
  <c r="AH536" i="11"/>
  <c r="AH610" i="11" s="1"/>
  <c r="AH684" i="11" s="1"/>
  <c r="AH47" i="15" s="1"/>
  <c r="AU525" i="11"/>
  <c r="AU599" i="11" s="1"/>
  <c r="AU673" i="11" s="1"/>
  <c r="AU36" i="15" s="1"/>
  <c r="AU528" i="11"/>
  <c r="AU602" i="11" s="1"/>
  <c r="AU676" i="11" s="1"/>
  <c r="AU39" i="15" s="1"/>
  <c r="AJ536" i="11"/>
  <c r="AJ610" i="11" s="1"/>
  <c r="AJ684" i="11" s="1"/>
  <c r="AJ47" i="15" s="1"/>
  <c r="AU529" i="11"/>
  <c r="AU603" i="11" s="1"/>
  <c r="AU677" i="11" s="1"/>
  <c r="AU40" i="15" s="1"/>
  <c r="AU516" i="11"/>
  <c r="AU590" i="11" s="1"/>
  <c r="AU664" i="11" s="1"/>
  <c r="AU27" i="15" s="1"/>
  <c r="BA536" i="11"/>
  <c r="BA610" i="11" s="1"/>
  <c r="BA684" i="11" s="1"/>
  <c r="BA47" i="15" s="1"/>
  <c r="AS536" i="11"/>
  <c r="AS610" i="11" s="1"/>
  <c r="AS684" i="11" s="1"/>
  <c r="AS47" i="15" s="1"/>
  <c r="AA536" i="11"/>
  <c r="AA610" i="11" s="1"/>
  <c r="AA684" i="11" s="1"/>
  <c r="AA47" i="15" s="1"/>
  <c r="AV526" i="11"/>
  <c r="AV600" i="11" s="1"/>
  <c r="AV674" i="11" s="1"/>
  <c r="AV37" i="15" s="1"/>
  <c r="AE526" i="11"/>
  <c r="AE600" i="11" s="1"/>
  <c r="AE674" i="11" s="1"/>
  <c r="AE37" i="15" s="1"/>
  <c r="AK518" i="11"/>
  <c r="AK592" i="11" s="1"/>
  <c r="AK666" i="11" s="1"/>
  <c r="AK29" i="15" s="1"/>
  <c r="AK520" i="11"/>
  <c r="AK594" i="11" s="1"/>
  <c r="AK668" i="11" s="1"/>
  <c r="AK31" i="15" s="1"/>
  <c r="AZ526" i="11"/>
  <c r="O531" i="11"/>
  <c r="O605" i="11" s="1"/>
  <c r="O679" i="11" s="1"/>
  <c r="O42" i="15" s="1"/>
  <c r="AY504" i="11"/>
  <c r="O519" i="11"/>
  <c r="O593" i="11" s="1"/>
  <c r="O667" i="11" s="1"/>
  <c r="O30" i="15" s="1"/>
  <c r="AZ504" i="11"/>
  <c r="AV504" i="11"/>
  <c r="AV578" i="11" s="1"/>
  <c r="AV652" i="11" s="1"/>
  <c r="AV15" i="15" s="1"/>
  <c r="AE504" i="11"/>
  <c r="AE578" i="11" s="1"/>
  <c r="AE652" i="11" s="1"/>
  <c r="AE15" i="15" s="1"/>
  <c r="O537" i="11"/>
  <c r="O611" i="11" s="1"/>
  <c r="O685" i="11" s="1"/>
  <c r="O48" i="15" s="1"/>
  <c r="O520" i="11"/>
  <c r="O594" i="11" s="1"/>
  <c r="O668" i="11" s="1"/>
  <c r="O31" i="15" s="1"/>
  <c r="O518" i="11"/>
  <c r="O592" i="11" s="1"/>
  <c r="O666" i="11" s="1"/>
  <c r="O29" i="15" s="1"/>
  <c r="AG531" i="11"/>
  <c r="AG605" i="11" s="1"/>
  <c r="AG679" i="11" s="1"/>
  <c r="AG42" i="15" s="1"/>
  <c r="AO533" i="11"/>
  <c r="AO607" i="11" s="1"/>
  <c r="AO681" i="11" s="1"/>
  <c r="AO44" i="15" s="1"/>
  <c r="R76" i="6"/>
  <c r="R157" i="6"/>
  <c r="R169" i="6"/>
  <c r="R66" i="6"/>
  <c r="R166" i="6"/>
  <c r="AX519" i="11"/>
  <c r="AX593" i="11" s="1"/>
  <c r="AX667" i="11" s="1"/>
  <c r="AX30" i="15" s="1"/>
  <c r="AX520" i="11"/>
  <c r="AX594" i="11" s="1"/>
  <c r="AX668" i="11" s="1"/>
  <c r="AX31" i="15" s="1"/>
  <c r="AC513" i="11"/>
  <c r="AC587" i="11" s="1"/>
  <c r="AC661" i="11" s="1"/>
  <c r="AC24" i="15" s="1"/>
  <c r="X520" i="11"/>
  <c r="X594" i="11" s="1"/>
  <c r="X668" i="11" s="1"/>
  <c r="X31" i="15" s="1"/>
  <c r="X518" i="11"/>
  <c r="X592" i="11" s="1"/>
  <c r="X666" i="11" s="1"/>
  <c r="X29" i="15" s="1"/>
  <c r="P520" i="11"/>
  <c r="P594" i="11" s="1"/>
  <c r="P668" i="11" s="1"/>
  <c r="P31" i="15" s="1"/>
  <c r="U520" i="11"/>
  <c r="U594" i="11" s="1"/>
  <c r="U668" i="11" s="1"/>
  <c r="U31" i="15" s="1"/>
  <c r="N519" i="11"/>
  <c r="N593" i="11" s="1"/>
  <c r="N667" i="11" s="1"/>
  <c r="N30" i="15" s="1"/>
  <c r="F520" i="11"/>
  <c r="F594" i="11" s="1"/>
  <c r="F668" i="11" s="1"/>
  <c r="F31" i="15" s="1"/>
  <c r="AG528" i="11"/>
  <c r="AG602" i="11" s="1"/>
  <c r="AG676" i="11" s="1"/>
  <c r="AG39" i="15" s="1"/>
  <c r="T512" i="11"/>
  <c r="K512" i="11"/>
  <c r="K586" i="11" s="1"/>
  <c r="K660" i="11" s="1"/>
  <c r="K23" i="15" s="1"/>
  <c r="N537" i="11"/>
  <c r="N611" i="11" s="1"/>
  <c r="N685" i="11" s="1"/>
  <c r="N48" i="15" s="1"/>
  <c r="AV503" i="11"/>
  <c r="AV577" i="11" s="1"/>
  <c r="AV651" i="11" s="1"/>
  <c r="AV14" i="15" s="1"/>
  <c r="AD503" i="11"/>
  <c r="AD577" i="11" s="1"/>
  <c r="AD651" i="11" s="1"/>
  <c r="AD14" i="15" s="1"/>
  <c r="AU503" i="11"/>
  <c r="AU577" i="11" s="1"/>
  <c r="AU651" i="11" s="1"/>
  <c r="AU14" i="15" s="1"/>
  <c r="AE503" i="11"/>
  <c r="AE577" i="11" s="1"/>
  <c r="AE651" i="11" s="1"/>
  <c r="AE14" i="15" s="1"/>
  <c r="N520" i="11"/>
  <c r="N594" i="11" s="1"/>
  <c r="N668" i="11" s="1"/>
  <c r="N31" i="15" s="1"/>
  <c r="AC503" i="11"/>
  <c r="AC577" i="11" s="1"/>
  <c r="AC651" i="11" s="1"/>
  <c r="AC14" i="15" s="1"/>
  <c r="N518" i="11"/>
  <c r="N592" i="11" s="1"/>
  <c r="N666" i="11" s="1"/>
  <c r="N29" i="15" s="1"/>
  <c r="AZ503" i="11"/>
  <c r="N541" i="11"/>
  <c r="AS495" i="11"/>
  <c r="AS569" i="11" s="1"/>
  <c r="AS643" i="11" s="1"/>
  <c r="AS6" i="15" s="1"/>
  <c r="AV495" i="11"/>
  <c r="AV569" i="11" s="1"/>
  <c r="AV643" i="11" s="1"/>
  <c r="AV6" i="15" s="1"/>
  <c r="AE495" i="11"/>
  <c r="AE569" i="11" s="1"/>
  <c r="AE643" i="11" s="1"/>
  <c r="AE6" i="15" s="1"/>
  <c r="F518" i="11"/>
  <c r="F592" i="11" s="1"/>
  <c r="F666" i="11" s="1"/>
  <c r="F29" i="15" s="1"/>
  <c r="F541" i="11"/>
  <c r="F536" i="11"/>
  <c r="F610" i="11" s="1"/>
  <c r="F684" i="11" s="1"/>
  <c r="F47" i="15" s="1"/>
  <c r="AZ495" i="11"/>
  <c r="F537" i="11"/>
  <c r="F611" i="11" s="1"/>
  <c r="F685" i="11" s="1"/>
  <c r="F48" i="15" s="1"/>
  <c r="AU495" i="11"/>
  <c r="AU569" i="11" s="1"/>
  <c r="AU643" i="11" s="1"/>
  <c r="AU6" i="15" s="1"/>
  <c r="AC495" i="11"/>
  <c r="AC569" i="11" s="1"/>
  <c r="AC643" i="11" s="1"/>
  <c r="AC6" i="15" s="1"/>
  <c r="E529" i="11"/>
  <c r="E603" i="11" s="1"/>
  <c r="E677" i="11" s="1"/>
  <c r="E40" i="15" s="1"/>
  <c r="AX537" i="11"/>
  <c r="AX611" i="11" s="1"/>
  <c r="AX685" i="11" s="1"/>
  <c r="AX48" i="15" s="1"/>
  <c r="AU539" i="11"/>
  <c r="AU613" i="11" s="1"/>
  <c r="AU687" i="11" s="1"/>
  <c r="AU50" i="15" s="1"/>
  <c r="AP539" i="11"/>
  <c r="AP613" i="11" s="1"/>
  <c r="AP687" i="11" s="1"/>
  <c r="AP50" i="15" s="1"/>
  <c r="AX534" i="11"/>
  <c r="AX608" i="11" s="1"/>
  <c r="AX682" i="11" s="1"/>
  <c r="AX45" i="15" s="1"/>
  <c r="AV539" i="11"/>
  <c r="AV613" i="11" s="1"/>
  <c r="AV687" i="11" s="1"/>
  <c r="AV50" i="15" s="1"/>
  <c r="AX536" i="11"/>
  <c r="AX610" i="11" s="1"/>
  <c r="AX684" i="11" s="1"/>
  <c r="AX47" i="15" s="1"/>
  <c r="AZ539" i="11"/>
  <c r="AX541" i="11"/>
  <c r="AE539" i="11"/>
  <c r="AE613" i="11" s="1"/>
  <c r="AE687" i="11" s="1"/>
  <c r="AE50" i="15" s="1"/>
  <c r="AX518" i="11"/>
  <c r="AX592" i="11" s="1"/>
  <c r="AX666" i="11" s="1"/>
  <c r="AX29" i="15" s="1"/>
  <c r="AC539" i="11"/>
  <c r="AC613" i="11" s="1"/>
  <c r="AC687" i="11" s="1"/>
  <c r="AC50" i="15" s="1"/>
  <c r="P519" i="11"/>
  <c r="P593" i="11" s="1"/>
  <c r="P667" i="11" s="1"/>
  <c r="P30" i="15" s="1"/>
  <c r="P541" i="11"/>
  <c r="AV505" i="11"/>
  <c r="AV579" i="11" s="1"/>
  <c r="AV653" i="11" s="1"/>
  <c r="AV16" i="15" s="1"/>
  <c r="AS505" i="11"/>
  <c r="AS579" i="11" s="1"/>
  <c r="AS653" i="11" s="1"/>
  <c r="AS16" i="15" s="1"/>
  <c r="P537" i="11"/>
  <c r="P611" i="11" s="1"/>
  <c r="P685" i="11" s="1"/>
  <c r="P48" i="15" s="1"/>
  <c r="P536" i="11"/>
  <c r="P610" i="11" s="1"/>
  <c r="P684" i="11" s="1"/>
  <c r="P47" i="15" s="1"/>
  <c r="AC505" i="11"/>
  <c r="AC579" i="11" s="1"/>
  <c r="AC653" i="11" s="1"/>
  <c r="AC16" i="15" s="1"/>
  <c r="AZ505" i="11"/>
  <c r="AU505" i="11"/>
  <c r="AU579" i="11" s="1"/>
  <c r="AU653" i="11" s="1"/>
  <c r="AU16" i="15" s="1"/>
  <c r="AE505" i="11"/>
  <c r="AE579" i="11" s="1"/>
  <c r="AE653" i="11" s="1"/>
  <c r="AE16" i="15" s="1"/>
  <c r="P518" i="11"/>
  <c r="P592" i="11" s="1"/>
  <c r="P666" i="11" s="1"/>
  <c r="P29" i="15" s="1"/>
  <c r="S519" i="11"/>
  <c r="S537" i="11"/>
  <c r="AV508" i="11"/>
  <c r="AU508" i="11"/>
  <c r="S536" i="11"/>
  <c r="AE508" i="11"/>
  <c r="S520" i="11"/>
  <c r="S541" i="11"/>
  <c r="AZ508" i="11"/>
  <c r="AD508" i="11"/>
  <c r="S518" i="11"/>
  <c r="AC508" i="11"/>
  <c r="AD510" i="11"/>
  <c r="AD584" i="11" s="1"/>
  <c r="AD658" i="11" s="1"/>
  <c r="AD21" i="15" s="1"/>
  <c r="AV510" i="11"/>
  <c r="AV584" i="11" s="1"/>
  <c r="AV658" i="11" s="1"/>
  <c r="AV21" i="15" s="1"/>
  <c r="U537" i="11"/>
  <c r="U611" i="11" s="1"/>
  <c r="U685" i="11" s="1"/>
  <c r="U48" i="15" s="1"/>
  <c r="AU510" i="11"/>
  <c r="AU584" i="11" s="1"/>
  <c r="AU658" i="11" s="1"/>
  <c r="AU21" i="15" s="1"/>
  <c r="U541" i="11"/>
  <c r="U536" i="11"/>
  <c r="U610" i="11" s="1"/>
  <c r="U684" i="11" s="1"/>
  <c r="U47" i="15" s="1"/>
  <c r="AZ510" i="11"/>
  <c r="AC510" i="11"/>
  <c r="AC584" i="11" s="1"/>
  <c r="AC658" i="11" s="1"/>
  <c r="AC21" i="15" s="1"/>
  <c r="AE510" i="11"/>
  <c r="AE584" i="11" s="1"/>
  <c r="AE658" i="11" s="1"/>
  <c r="AE21" i="15" s="1"/>
  <c r="U518" i="11"/>
  <c r="U592" i="11" s="1"/>
  <c r="U666" i="11" s="1"/>
  <c r="U29" i="15" s="1"/>
  <c r="Y523" i="11"/>
  <c r="Y597" i="11" s="1"/>
  <c r="Y671" i="11" s="1"/>
  <c r="Y34" i="15" s="1"/>
  <c r="T532" i="11"/>
  <c r="T606" i="11" s="1"/>
  <c r="T680" i="11" s="1"/>
  <c r="T43" i="15" s="1"/>
  <c r="Z502" i="11"/>
  <c r="Z576" i="11" s="1"/>
  <c r="Z650" i="11" s="1"/>
  <c r="Z13" i="15" s="1"/>
  <c r="AY499" i="11"/>
  <c r="AE499" i="11"/>
  <c r="AE573" i="11" s="1"/>
  <c r="AE647" i="11" s="1"/>
  <c r="AE10" i="15" s="1"/>
  <c r="AP499" i="11"/>
  <c r="AP573" i="11" s="1"/>
  <c r="AP647" i="11" s="1"/>
  <c r="AP10" i="15" s="1"/>
  <c r="J519" i="11"/>
  <c r="J593" i="11" s="1"/>
  <c r="J667" i="11" s="1"/>
  <c r="J30" i="15" s="1"/>
  <c r="AV499" i="11"/>
  <c r="AV573" i="11" s="1"/>
  <c r="AV647" i="11" s="1"/>
  <c r="AV10" i="15" s="1"/>
  <c r="J537" i="11"/>
  <c r="J611" i="11" s="1"/>
  <c r="J685" i="11" s="1"/>
  <c r="J48" i="15" s="1"/>
  <c r="AU499" i="11"/>
  <c r="AU573" i="11" s="1"/>
  <c r="AU647" i="11" s="1"/>
  <c r="AU10" i="15" s="1"/>
  <c r="J536" i="11"/>
  <c r="J610" i="11" s="1"/>
  <c r="J684" i="11" s="1"/>
  <c r="J47" i="15" s="1"/>
  <c r="AZ499" i="11"/>
  <c r="J520" i="11"/>
  <c r="J594" i="11" s="1"/>
  <c r="J668" i="11" s="1"/>
  <c r="J31" i="15" s="1"/>
  <c r="AC499" i="11"/>
  <c r="AC573" i="11" s="1"/>
  <c r="AC647" i="11" s="1"/>
  <c r="AC10" i="15" s="1"/>
  <c r="J518" i="11"/>
  <c r="J592" i="11" s="1"/>
  <c r="J666" i="11" s="1"/>
  <c r="J29" i="15" s="1"/>
  <c r="J541" i="11"/>
  <c r="E10" i="7"/>
  <c r="F10" i="7" s="1"/>
  <c r="E8" i="7"/>
  <c r="F8" i="7" s="1"/>
  <c r="G22" i="14"/>
  <c r="G23" i="14"/>
  <c r="G24" i="14"/>
  <c r="H516" i="11"/>
  <c r="H590" i="11" s="1"/>
  <c r="H664" i="11" s="1"/>
  <c r="H27" i="15" s="1"/>
  <c r="D517" i="11"/>
  <c r="D591" i="11" s="1"/>
  <c r="D665" i="11" s="1"/>
  <c r="D28" i="15" s="1"/>
  <c r="G516" i="11"/>
  <c r="G590" i="11" s="1"/>
  <c r="G664" i="11" s="1"/>
  <c r="G27" i="15" s="1"/>
  <c r="K507" i="11"/>
  <c r="K581" i="11" s="1"/>
  <c r="K655" i="11" s="1"/>
  <c r="K18" i="15" s="1"/>
  <c r="T507" i="11"/>
  <c r="T581" i="11" s="1"/>
  <c r="T655" i="11" s="1"/>
  <c r="T18" i="15" s="1"/>
  <c r="AW523" i="11"/>
  <c r="AW597" i="11" s="1"/>
  <c r="AW671" i="11" s="1"/>
  <c r="AW34" i="15" s="1"/>
  <c r="AG514" i="11"/>
  <c r="AG588" i="11" s="1"/>
  <c r="AG662" i="11" s="1"/>
  <c r="AG25" i="15" s="1"/>
  <c r="D513" i="11"/>
  <c r="D587" i="11" s="1"/>
  <c r="D661" i="11" s="1"/>
  <c r="D24" i="15" s="1"/>
  <c r="G505" i="11"/>
  <c r="G579" i="11" s="1"/>
  <c r="G653" i="11" s="1"/>
  <c r="G16" i="15" s="1"/>
  <c r="T525" i="11"/>
  <c r="T599" i="11" s="1"/>
  <c r="T673" i="11" s="1"/>
  <c r="T36" i="15" s="1"/>
  <c r="K526" i="11"/>
  <c r="K600" i="11" s="1"/>
  <c r="K674" i="11" s="1"/>
  <c r="K37" i="15" s="1"/>
  <c r="AL542" i="11"/>
  <c r="AL616" i="11" s="1"/>
  <c r="AL690" i="11" s="1"/>
  <c r="AL53" i="15" s="1"/>
  <c r="R522" i="11"/>
  <c r="R596" i="11" s="1"/>
  <c r="R670" i="11" s="1"/>
  <c r="R33" i="15" s="1"/>
  <c r="AA522" i="11"/>
  <c r="AA596" i="11" s="1"/>
  <c r="AA670" i="11" s="1"/>
  <c r="AA33" i="15" s="1"/>
  <c r="AJ522" i="11"/>
  <c r="AJ596" i="11" s="1"/>
  <c r="AJ670" i="11" s="1"/>
  <c r="AJ33" i="15" s="1"/>
  <c r="AY522" i="11"/>
  <c r="AG510" i="11"/>
  <c r="AG584" i="11" s="1"/>
  <c r="AG658" i="11" s="1"/>
  <c r="AG21" i="15" s="1"/>
  <c r="U522" i="11"/>
  <c r="U596" i="11" s="1"/>
  <c r="U670" i="11" s="1"/>
  <c r="U33" i="15" s="1"/>
  <c r="AG498" i="11"/>
  <c r="AG572" i="11" s="1"/>
  <c r="AG646" i="11" s="1"/>
  <c r="AG9" i="15" s="1"/>
  <c r="AK522" i="11"/>
  <c r="AK596" i="11" s="1"/>
  <c r="AK670" i="11" s="1"/>
  <c r="AK33" i="15" s="1"/>
  <c r="AG529" i="11"/>
  <c r="AG603" i="11" s="1"/>
  <c r="AG677" i="11" s="1"/>
  <c r="AG40" i="15" s="1"/>
  <c r="AG523" i="11"/>
  <c r="AG597" i="11" s="1"/>
  <c r="AG671" i="11" s="1"/>
  <c r="AG34" i="15" s="1"/>
  <c r="AU522" i="11"/>
  <c r="AU596" i="11" s="1"/>
  <c r="AU670" i="11" s="1"/>
  <c r="AU33" i="15" s="1"/>
  <c r="AG541" i="11"/>
  <c r="AC522" i="11"/>
  <c r="AC596" i="11" s="1"/>
  <c r="AC670" i="11" s="1"/>
  <c r="AC33" i="15" s="1"/>
  <c r="AG525" i="11"/>
  <c r="AG599" i="11" s="1"/>
  <c r="AG673" i="11" s="1"/>
  <c r="AG36" i="15" s="1"/>
  <c r="AG504" i="11"/>
  <c r="AG578" i="11" s="1"/>
  <c r="AG652" i="11" s="1"/>
  <c r="AG15" i="15" s="1"/>
  <c r="O522" i="11"/>
  <c r="O596" i="11" s="1"/>
  <c r="O670" i="11" s="1"/>
  <c r="O33" i="15" s="1"/>
  <c r="I522" i="11"/>
  <c r="I596" i="11" s="1"/>
  <c r="I670" i="11" s="1"/>
  <c r="I33" i="15" s="1"/>
  <c r="AG517" i="11"/>
  <c r="AG591" i="11" s="1"/>
  <c r="AG665" i="11" s="1"/>
  <c r="AG28" i="15" s="1"/>
  <c r="AG499" i="11"/>
  <c r="AG573" i="11" s="1"/>
  <c r="AG647" i="11" s="1"/>
  <c r="AG10" i="15" s="1"/>
  <c r="AS522" i="11"/>
  <c r="AS596" i="11" s="1"/>
  <c r="AS670" i="11" s="1"/>
  <c r="AS33" i="15" s="1"/>
  <c r="AG534" i="11"/>
  <c r="AG608" i="11" s="1"/>
  <c r="AG682" i="11" s="1"/>
  <c r="AG45" i="15" s="1"/>
  <c r="AH522" i="11"/>
  <c r="AH596" i="11" s="1"/>
  <c r="AH670" i="11" s="1"/>
  <c r="AH33" i="15" s="1"/>
  <c r="AD522" i="11"/>
  <c r="AD596" i="11" s="1"/>
  <c r="AD670" i="11" s="1"/>
  <c r="AD33" i="15" s="1"/>
  <c r="AV522" i="11"/>
  <c r="AV596" i="11" s="1"/>
  <c r="AV670" i="11" s="1"/>
  <c r="AV33" i="15" s="1"/>
  <c r="AZ522" i="11"/>
  <c r="V522" i="11"/>
  <c r="V596" i="11" s="1"/>
  <c r="V670" i="11" s="1"/>
  <c r="V33" i="15" s="1"/>
  <c r="AB522" i="11"/>
  <c r="AB596" i="11" s="1"/>
  <c r="AB670" i="11" s="1"/>
  <c r="AB33" i="15" s="1"/>
  <c r="AM522" i="11"/>
  <c r="AM596" i="11" s="1"/>
  <c r="AM670" i="11" s="1"/>
  <c r="AM33" i="15" s="1"/>
  <c r="AG540" i="11"/>
  <c r="AN522" i="11"/>
  <c r="AN596" i="11" s="1"/>
  <c r="AN670" i="11" s="1"/>
  <c r="AN33" i="15" s="1"/>
  <c r="AG539" i="11"/>
  <c r="AG613" i="11" s="1"/>
  <c r="AG687" i="11" s="1"/>
  <c r="AG50" i="15" s="1"/>
  <c r="AG503" i="11"/>
  <c r="AG577" i="11" s="1"/>
  <c r="AG651" i="11" s="1"/>
  <c r="AG14" i="15" s="1"/>
  <c r="J522" i="11"/>
  <c r="J596" i="11" s="1"/>
  <c r="J670" i="11" s="1"/>
  <c r="J33" i="15" s="1"/>
  <c r="L522" i="11"/>
  <c r="L596" i="11" s="1"/>
  <c r="L670" i="11" s="1"/>
  <c r="L33" i="15" s="1"/>
  <c r="W522" i="11"/>
  <c r="AG495" i="11"/>
  <c r="AG569" i="11" s="1"/>
  <c r="AG643" i="11" s="1"/>
  <c r="AG6" i="15" s="1"/>
  <c r="AX522" i="11"/>
  <c r="AX596" i="11" s="1"/>
  <c r="AX670" i="11" s="1"/>
  <c r="AX33" i="15" s="1"/>
  <c r="AG522" i="11"/>
  <c r="AG596" i="11" s="1"/>
  <c r="AG670" i="11" s="1"/>
  <c r="AG33" i="15" s="1"/>
  <c r="M522" i="11"/>
  <c r="M596" i="11" s="1"/>
  <c r="M670" i="11" s="1"/>
  <c r="M33" i="15" s="1"/>
  <c r="AG513" i="11"/>
  <c r="AG587" i="11" s="1"/>
  <c r="AG661" i="11" s="1"/>
  <c r="AG24" i="15" s="1"/>
  <c r="AG492" i="11"/>
  <c r="AG566" i="11" s="1"/>
  <c r="AG532" i="11"/>
  <c r="AG606" i="11" s="1"/>
  <c r="AG680" i="11" s="1"/>
  <c r="AG43" i="15" s="1"/>
  <c r="X522" i="11"/>
  <c r="X596" i="11" s="1"/>
  <c r="X670" i="11" s="1"/>
  <c r="X33" i="15" s="1"/>
  <c r="P522" i="11"/>
  <c r="P596" i="11" s="1"/>
  <c r="P670" i="11" s="1"/>
  <c r="P33" i="15" s="1"/>
  <c r="AG519" i="11"/>
  <c r="AG593" i="11" s="1"/>
  <c r="AG667" i="11" s="1"/>
  <c r="AG30" i="15" s="1"/>
  <c r="AG537" i="11"/>
  <c r="AG611" i="11" s="1"/>
  <c r="AG685" i="11" s="1"/>
  <c r="AG48" i="15" s="1"/>
  <c r="AG536" i="11"/>
  <c r="AG610" i="11" s="1"/>
  <c r="AG684" i="11" s="1"/>
  <c r="AG47" i="15" s="1"/>
  <c r="AE522" i="11"/>
  <c r="AE596" i="11" s="1"/>
  <c r="AE670" i="11" s="1"/>
  <c r="AE33" i="15" s="1"/>
  <c r="AG520" i="11"/>
  <c r="AG594" i="11" s="1"/>
  <c r="AG668" i="11" s="1"/>
  <c r="AG31" i="15" s="1"/>
  <c r="AG518" i="11"/>
  <c r="AG592" i="11" s="1"/>
  <c r="AG666" i="11" s="1"/>
  <c r="AG29" i="15" s="1"/>
  <c r="AT497" i="11"/>
  <c r="AT571" i="11" s="1"/>
  <c r="AT645" i="11" s="1"/>
  <c r="AT8" i="15" s="1"/>
  <c r="D528" i="11"/>
  <c r="D602" i="11" s="1"/>
  <c r="D676" i="11" s="1"/>
  <c r="D39" i="15" s="1"/>
  <c r="E542" i="11"/>
  <c r="E616" i="11" s="1"/>
  <c r="E690" i="11" s="1"/>
  <c r="E53" i="15" s="1"/>
  <c r="T508" i="11"/>
  <c r="E502" i="11"/>
  <c r="E576" i="11" s="1"/>
  <c r="E650" i="11" s="1"/>
  <c r="E13" i="15" s="1"/>
  <c r="Z499" i="11"/>
  <c r="Z573" i="11" s="1"/>
  <c r="Z647" i="11" s="1"/>
  <c r="Z10" i="15" s="1"/>
  <c r="AL499" i="11"/>
  <c r="AL573" i="11" s="1"/>
  <c r="AL647" i="11" s="1"/>
  <c r="AL10" i="15" s="1"/>
  <c r="AI510" i="11"/>
  <c r="AI584" i="11" s="1"/>
  <c r="AI658" i="11" s="1"/>
  <c r="AI21" i="15" s="1"/>
  <c r="Y542" i="11"/>
  <c r="Y616" i="11" s="1"/>
  <c r="Y690" i="11" s="1"/>
  <c r="Y53" i="15" s="1"/>
  <c r="H532" i="11"/>
  <c r="H606" i="11" s="1"/>
  <c r="H680" i="11" s="1"/>
  <c r="H43" i="15" s="1"/>
  <c r="D532" i="11"/>
  <c r="D606" i="11" s="1"/>
  <c r="D680" i="11" s="1"/>
  <c r="D43" i="15" s="1"/>
  <c r="AI533" i="11"/>
  <c r="AI607" i="11" s="1"/>
  <c r="AI681" i="11" s="1"/>
  <c r="AI44" i="15" s="1"/>
  <c r="AA533" i="11"/>
  <c r="AA607" i="11" s="1"/>
  <c r="AA681" i="11" s="1"/>
  <c r="AA44" i="15" s="1"/>
  <c r="O533" i="11"/>
  <c r="O607" i="11" s="1"/>
  <c r="O681" i="11" s="1"/>
  <c r="O44" i="15" s="1"/>
  <c r="X533" i="11"/>
  <c r="X607" i="11" s="1"/>
  <c r="X681" i="11" s="1"/>
  <c r="X44" i="15" s="1"/>
  <c r="AX533" i="11"/>
  <c r="AX607" i="11" s="1"/>
  <c r="AX681" i="11" s="1"/>
  <c r="AX44" i="15" s="1"/>
  <c r="AP533" i="11"/>
  <c r="AP607" i="11" s="1"/>
  <c r="AP681" i="11" s="1"/>
  <c r="AP44" i="15" s="1"/>
  <c r="AJ533" i="11"/>
  <c r="AJ607" i="11" s="1"/>
  <c r="AJ681" i="11" s="1"/>
  <c r="AJ44" i="15" s="1"/>
  <c r="F533" i="11"/>
  <c r="F607" i="11" s="1"/>
  <c r="F681" i="11" s="1"/>
  <c r="F44" i="15" s="1"/>
  <c r="Z533" i="11"/>
  <c r="Z607" i="11" s="1"/>
  <c r="Z681" i="11" s="1"/>
  <c r="Z44" i="15" s="1"/>
  <c r="AB533" i="11"/>
  <c r="AB607" i="11" s="1"/>
  <c r="AB681" i="11" s="1"/>
  <c r="AB44" i="15" s="1"/>
  <c r="S533" i="11"/>
  <c r="H533" i="11"/>
  <c r="H607" i="11" s="1"/>
  <c r="H681" i="11" s="1"/>
  <c r="H44" i="15" s="1"/>
  <c r="I533" i="11"/>
  <c r="I607" i="11" s="1"/>
  <c r="I681" i="11" s="1"/>
  <c r="I44" i="15" s="1"/>
  <c r="BA533" i="11"/>
  <c r="BA607" i="11" s="1"/>
  <c r="BA681" i="11" s="1"/>
  <c r="BA44" i="15" s="1"/>
  <c r="AR533" i="11"/>
  <c r="AR607" i="11" s="1"/>
  <c r="AR681" i="11" s="1"/>
  <c r="AR44" i="15" s="1"/>
  <c r="W533" i="11"/>
  <c r="G533" i="11"/>
  <c r="G607" i="11" s="1"/>
  <c r="G681" i="11" s="1"/>
  <c r="G44" i="15" s="1"/>
  <c r="J533" i="11"/>
  <c r="J607" i="11" s="1"/>
  <c r="J681" i="11" s="1"/>
  <c r="J44" i="15" s="1"/>
  <c r="D533" i="11"/>
  <c r="D607" i="11" s="1"/>
  <c r="D681" i="11" s="1"/>
  <c r="D44" i="15" s="1"/>
  <c r="K533" i="11"/>
  <c r="K607" i="11" s="1"/>
  <c r="K681" i="11" s="1"/>
  <c r="K44" i="15" s="1"/>
  <c r="R533" i="11"/>
  <c r="R607" i="11" s="1"/>
  <c r="R681" i="11" s="1"/>
  <c r="R44" i="15" s="1"/>
  <c r="V533" i="11"/>
  <c r="V607" i="11" s="1"/>
  <c r="V681" i="11" s="1"/>
  <c r="V44" i="15" s="1"/>
  <c r="AN533" i="11"/>
  <c r="AN607" i="11" s="1"/>
  <c r="AN681" i="11" s="1"/>
  <c r="AN44" i="15" s="1"/>
  <c r="AW533" i="11"/>
  <c r="AW607" i="11" s="1"/>
  <c r="AW681" i="11" s="1"/>
  <c r="AW44" i="15" s="1"/>
  <c r="AS533" i="11"/>
  <c r="AS607" i="11" s="1"/>
  <c r="AS681" i="11" s="1"/>
  <c r="AS44" i="15" s="1"/>
  <c r="AL533" i="11"/>
  <c r="AL607" i="11" s="1"/>
  <c r="AL681" i="11" s="1"/>
  <c r="AL44" i="15" s="1"/>
  <c r="AM533" i="11"/>
  <c r="AM607" i="11" s="1"/>
  <c r="AM681" i="11" s="1"/>
  <c r="AM44" i="15" s="1"/>
  <c r="U533" i="11"/>
  <c r="U607" i="11" s="1"/>
  <c r="U681" i="11" s="1"/>
  <c r="U44" i="15" s="1"/>
  <c r="AG533" i="11"/>
  <c r="AG607" i="11" s="1"/>
  <c r="AG681" i="11" s="1"/>
  <c r="AG44" i="15" s="1"/>
  <c r="AR531" i="11"/>
  <c r="AR605" i="11" s="1"/>
  <c r="AR679" i="11" s="1"/>
  <c r="AR42" i="15" s="1"/>
  <c r="T533" i="11"/>
  <c r="T607" i="11" s="1"/>
  <c r="T681" i="11" s="1"/>
  <c r="T44" i="15" s="1"/>
  <c r="Q533" i="11"/>
  <c r="Q607" i="11" s="1"/>
  <c r="Q681" i="11" s="1"/>
  <c r="Q44" i="15" s="1"/>
  <c r="AQ533" i="11"/>
  <c r="AQ607" i="11" s="1"/>
  <c r="AQ681" i="11" s="1"/>
  <c r="AQ44" i="15" s="1"/>
  <c r="C533" i="11"/>
  <c r="C607" i="11" s="1"/>
  <c r="C681" i="11" s="1"/>
  <c r="C44" i="15" s="1"/>
  <c r="N533" i="11"/>
  <c r="N607" i="11" s="1"/>
  <c r="N681" i="11" s="1"/>
  <c r="N44" i="15" s="1"/>
  <c r="AV533" i="11"/>
  <c r="AV607" i="11" s="1"/>
  <c r="AV681" i="11" s="1"/>
  <c r="AV44" i="15" s="1"/>
  <c r="E533" i="11"/>
  <c r="E607" i="11" s="1"/>
  <c r="E681" i="11" s="1"/>
  <c r="E44" i="15" s="1"/>
  <c r="L533" i="11"/>
  <c r="L607" i="11" s="1"/>
  <c r="L681" i="11" s="1"/>
  <c r="L44" i="15" s="1"/>
  <c r="M533" i="11"/>
  <c r="M607" i="11" s="1"/>
  <c r="M681" i="11" s="1"/>
  <c r="M44" i="15" s="1"/>
  <c r="P533" i="11"/>
  <c r="P607" i="11" s="1"/>
  <c r="P681" i="11" s="1"/>
  <c r="P44" i="15" s="1"/>
  <c r="Y533" i="11"/>
  <c r="Y607" i="11" s="1"/>
  <c r="Y681" i="11" s="1"/>
  <c r="Y44" i="15" s="1"/>
  <c r="AK533" i="11"/>
  <c r="AK607" i="11" s="1"/>
  <c r="AK681" i="11" s="1"/>
  <c r="AK44" i="15" s="1"/>
  <c r="AH533" i="11"/>
  <c r="AH607" i="11" s="1"/>
  <c r="AH681" i="11" s="1"/>
  <c r="AH44" i="15" s="1"/>
  <c r="AY533" i="11"/>
  <c r="AU533" i="11"/>
  <c r="AU607" i="11" s="1"/>
  <c r="AU681" i="11" s="1"/>
  <c r="AU44" i="15" s="1"/>
  <c r="AR537" i="11"/>
  <c r="AR611" i="11" s="1"/>
  <c r="AR685" i="11" s="1"/>
  <c r="AR48" i="15" s="1"/>
  <c r="AD533" i="11"/>
  <c r="AD607" i="11" s="1"/>
  <c r="AD681" i="11" s="1"/>
  <c r="AD44" i="15" s="1"/>
  <c r="AR536" i="11"/>
  <c r="AR610" i="11" s="1"/>
  <c r="AR684" i="11" s="1"/>
  <c r="AR47" i="15" s="1"/>
  <c r="AZ533" i="11"/>
  <c r="AR522" i="11"/>
  <c r="AR596" i="11" s="1"/>
  <c r="AR670" i="11" s="1"/>
  <c r="AR33" i="15" s="1"/>
  <c r="AE533" i="11"/>
  <c r="AE607" i="11" s="1"/>
  <c r="AE681" i="11" s="1"/>
  <c r="AE44" i="15" s="1"/>
  <c r="AR520" i="11"/>
  <c r="AR594" i="11" s="1"/>
  <c r="AR668" i="11" s="1"/>
  <c r="AR31" i="15" s="1"/>
  <c r="AR518" i="11"/>
  <c r="AR592" i="11" s="1"/>
  <c r="AR666" i="11" s="1"/>
  <c r="AR29" i="15" s="1"/>
  <c r="AR541" i="11"/>
  <c r="AR540" i="11"/>
  <c r="AR534" i="11"/>
  <c r="AR608" i="11" s="1"/>
  <c r="AR682" i="11" s="1"/>
  <c r="AR45" i="15" s="1"/>
  <c r="AR519" i="11"/>
  <c r="AR593" i="11" s="1"/>
  <c r="AR667" i="11" s="1"/>
  <c r="AR30" i="15" s="1"/>
  <c r="AC533" i="11"/>
  <c r="AC607" i="11" s="1"/>
  <c r="AC681" i="11" s="1"/>
  <c r="AC44" i="15" s="1"/>
  <c r="H512" i="11"/>
  <c r="H586" i="11" s="1"/>
  <c r="H660" i="11" s="1"/>
  <c r="H23" i="15" s="1"/>
  <c r="AR539" i="11"/>
  <c r="AR613" i="11" s="1"/>
  <c r="AR687" i="11" s="1"/>
  <c r="AR50" i="15" s="1"/>
  <c r="H498" i="11"/>
  <c r="H572" i="11" s="1"/>
  <c r="H646" i="11" s="1"/>
  <c r="H9" i="15" s="1"/>
  <c r="K492" i="11"/>
  <c r="K566" i="11" s="1"/>
  <c r="AR504" i="11"/>
  <c r="AR578" i="11" s="1"/>
  <c r="AR652" i="11" s="1"/>
  <c r="AR15" i="15" s="1"/>
  <c r="AI511" i="11"/>
  <c r="AI585" i="11" s="1"/>
  <c r="AI659" i="11" s="1"/>
  <c r="AI22" i="15" s="1"/>
  <c r="H501" i="11"/>
  <c r="H575" i="11" s="1"/>
  <c r="H649" i="11" s="1"/>
  <c r="H12" i="15" s="1"/>
  <c r="Y501" i="11"/>
  <c r="Y575" i="11" s="1"/>
  <c r="Y649" i="11" s="1"/>
  <c r="Y12" i="15" s="1"/>
  <c r="G508" i="11"/>
  <c r="AW508" i="11"/>
  <c r="D506" i="11"/>
  <c r="D580" i="11" s="1"/>
  <c r="D654" i="11" s="1"/>
  <c r="D17" i="15" s="1"/>
  <c r="AW506" i="11"/>
  <c r="AW580" i="11" s="1"/>
  <c r="AW654" i="11" s="1"/>
  <c r="AW17" i="15" s="1"/>
  <c r="L506" i="11"/>
  <c r="L580" i="11" s="1"/>
  <c r="L654" i="11" s="1"/>
  <c r="L17" i="15" s="1"/>
  <c r="AA506" i="11"/>
  <c r="AA580" i="11" s="1"/>
  <c r="AA654" i="11" s="1"/>
  <c r="AA17" i="15" s="1"/>
  <c r="AB506" i="11"/>
  <c r="AB580" i="11" s="1"/>
  <c r="AB654" i="11" s="1"/>
  <c r="AB17" i="15" s="1"/>
  <c r="R506" i="11"/>
  <c r="R580" i="11" s="1"/>
  <c r="R654" i="11" s="1"/>
  <c r="R17" i="15" s="1"/>
  <c r="BA506" i="11"/>
  <c r="BA580" i="11" s="1"/>
  <c r="BA654" i="11" s="1"/>
  <c r="BA17" i="15" s="1"/>
  <c r="AM506" i="11"/>
  <c r="AM580" i="11" s="1"/>
  <c r="AM654" i="11" s="1"/>
  <c r="AM17" i="15" s="1"/>
  <c r="Z506" i="11"/>
  <c r="Z580" i="11" s="1"/>
  <c r="Z654" i="11" s="1"/>
  <c r="Z17" i="15" s="1"/>
  <c r="Q506" i="11"/>
  <c r="Q580" i="11" s="1"/>
  <c r="Q654" i="11" s="1"/>
  <c r="Q17" i="15" s="1"/>
  <c r="S506" i="11"/>
  <c r="F506" i="11"/>
  <c r="F580" i="11" s="1"/>
  <c r="F654" i="11" s="1"/>
  <c r="F17" i="15" s="1"/>
  <c r="AX506" i="11"/>
  <c r="AX580" i="11" s="1"/>
  <c r="AX654" i="11" s="1"/>
  <c r="AX17" i="15" s="1"/>
  <c r="P506" i="11"/>
  <c r="P580" i="11" s="1"/>
  <c r="P654" i="11" s="1"/>
  <c r="P17" i="15" s="1"/>
  <c r="Y506" i="11"/>
  <c r="Y580" i="11" s="1"/>
  <c r="Y654" i="11" s="1"/>
  <c r="Y17" i="15" s="1"/>
  <c r="AH506" i="11"/>
  <c r="AH580" i="11" s="1"/>
  <c r="AH654" i="11" s="1"/>
  <c r="AH17" i="15" s="1"/>
  <c r="O506" i="11"/>
  <c r="O580" i="11" s="1"/>
  <c r="O654" i="11" s="1"/>
  <c r="O17" i="15" s="1"/>
  <c r="AL506" i="11"/>
  <c r="AL580" i="11" s="1"/>
  <c r="AL654" i="11" s="1"/>
  <c r="AL17" i="15" s="1"/>
  <c r="K506" i="11"/>
  <c r="K580" i="11" s="1"/>
  <c r="K654" i="11" s="1"/>
  <c r="K17" i="15" s="1"/>
  <c r="AN506" i="11"/>
  <c r="AN580" i="11" s="1"/>
  <c r="AN654" i="11" s="1"/>
  <c r="AN17" i="15" s="1"/>
  <c r="J506" i="11"/>
  <c r="J580" i="11" s="1"/>
  <c r="J654" i="11" s="1"/>
  <c r="J17" i="15" s="1"/>
  <c r="AJ506" i="11"/>
  <c r="AJ580" i="11" s="1"/>
  <c r="AJ654" i="11" s="1"/>
  <c r="AJ17" i="15" s="1"/>
  <c r="E506" i="11"/>
  <c r="E580" i="11" s="1"/>
  <c r="E654" i="11" s="1"/>
  <c r="E17" i="15" s="1"/>
  <c r="G506" i="11"/>
  <c r="G580" i="11" s="1"/>
  <c r="G654" i="11" s="1"/>
  <c r="G17" i="15" s="1"/>
  <c r="AI506" i="11"/>
  <c r="AI580" i="11" s="1"/>
  <c r="AI654" i="11" s="1"/>
  <c r="AI17" i="15" s="1"/>
  <c r="W506" i="11"/>
  <c r="U506" i="11"/>
  <c r="U580" i="11" s="1"/>
  <c r="U654" i="11" s="1"/>
  <c r="U17" i="15" s="1"/>
  <c r="I506" i="11"/>
  <c r="I580" i="11" s="1"/>
  <c r="I654" i="11" s="1"/>
  <c r="I17" i="15" s="1"/>
  <c r="V506" i="11"/>
  <c r="V580" i="11" s="1"/>
  <c r="V654" i="11" s="1"/>
  <c r="V17" i="15" s="1"/>
  <c r="AK506" i="11"/>
  <c r="AK580" i="11" s="1"/>
  <c r="AK654" i="11" s="1"/>
  <c r="AK17" i="15" s="1"/>
  <c r="X506" i="11"/>
  <c r="X580" i="11" s="1"/>
  <c r="X654" i="11" s="1"/>
  <c r="X17" i="15" s="1"/>
  <c r="T506" i="11"/>
  <c r="T580" i="11" s="1"/>
  <c r="T654" i="11" s="1"/>
  <c r="T17" i="15" s="1"/>
  <c r="N506" i="11"/>
  <c r="N580" i="11" s="1"/>
  <c r="N654" i="11" s="1"/>
  <c r="N17" i="15" s="1"/>
  <c r="AR506" i="11"/>
  <c r="AR580" i="11" s="1"/>
  <c r="AR654" i="11" s="1"/>
  <c r="AR17" i="15" s="1"/>
  <c r="AQ506" i="11"/>
  <c r="AQ580" i="11" s="1"/>
  <c r="AQ654" i="11" s="1"/>
  <c r="AQ17" i="15" s="1"/>
  <c r="M506" i="11"/>
  <c r="M580" i="11" s="1"/>
  <c r="M654" i="11" s="1"/>
  <c r="M17" i="15" s="1"/>
  <c r="C506" i="11"/>
  <c r="C580" i="11" s="1"/>
  <c r="C654" i="11" s="1"/>
  <c r="C17" i="15" s="1"/>
  <c r="H506" i="11"/>
  <c r="H580" i="11" s="1"/>
  <c r="H654" i="11" s="1"/>
  <c r="H17" i="15" s="1"/>
  <c r="Q540" i="11"/>
  <c r="Q534" i="11"/>
  <c r="Q608" i="11" s="1"/>
  <c r="Q682" i="11" s="1"/>
  <c r="Q45" i="15" s="1"/>
  <c r="AS506" i="11"/>
  <c r="AS580" i="11" s="1"/>
  <c r="AS654" i="11" s="1"/>
  <c r="AS17" i="15" s="1"/>
  <c r="Q519" i="11"/>
  <c r="Q593" i="11" s="1"/>
  <c r="Q667" i="11" s="1"/>
  <c r="Q30" i="15" s="1"/>
  <c r="Q537" i="11"/>
  <c r="Q611" i="11" s="1"/>
  <c r="Q685" i="11" s="1"/>
  <c r="Q48" i="15" s="1"/>
  <c r="Q518" i="11"/>
  <c r="Q592" i="11" s="1"/>
  <c r="Q666" i="11" s="1"/>
  <c r="Q29" i="15" s="1"/>
  <c r="Q520" i="11"/>
  <c r="Q594" i="11" s="1"/>
  <c r="Q668" i="11" s="1"/>
  <c r="Q31" i="15" s="1"/>
  <c r="AZ506" i="11"/>
  <c r="AG506" i="11"/>
  <c r="AG580" i="11" s="1"/>
  <c r="AG654" i="11" s="1"/>
  <c r="AG17" i="15" s="1"/>
  <c r="Q541" i="11"/>
  <c r="Q536" i="11"/>
  <c r="Q610" i="11" s="1"/>
  <c r="Q684" i="11" s="1"/>
  <c r="Q47" i="15" s="1"/>
  <c r="AE506" i="11"/>
  <c r="AE580" i="11" s="1"/>
  <c r="AE654" i="11" s="1"/>
  <c r="AE17" i="15" s="1"/>
  <c r="AC506" i="11"/>
  <c r="AC580" i="11" s="1"/>
  <c r="AC654" i="11" s="1"/>
  <c r="AC17" i="15" s="1"/>
  <c r="AD506" i="11"/>
  <c r="AD580" i="11" s="1"/>
  <c r="AD654" i="11" s="1"/>
  <c r="AD17" i="15" s="1"/>
  <c r="Q531" i="11"/>
  <c r="Q605" i="11" s="1"/>
  <c r="Q679" i="11" s="1"/>
  <c r="Q42" i="15" s="1"/>
  <c r="AP506" i="11"/>
  <c r="AP580" i="11" s="1"/>
  <c r="AP654" i="11" s="1"/>
  <c r="AP17" i="15" s="1"/>
  <c r="AY506" i="11"/>
  <c r="Q522" i="11"/>
  <c r="Q596" i="11" s="1"/>
  <c r="Q670" i="11" s="1"/>
  <c r="Q33" i="15" s="1"/>
  <c r="AV506" i="11"/>
  <c r="AV580" i="11" s="1"/>
  <c r="AV654" i="11" s="1"/>
  <c r="AV17" i="15" s="1"/>
  <c r="AU506" i="11"/>
  <c r="AU580" i="11" s="1"/>
  <c r="AU654" i="11" s="1"/>
  <c r="AU17" i="15" s="1"/>
  <c r="AT538" i="11"/>
  <c r="AT612" i="11" s="1"/>
  <c r="AT686" i="11" s="1"/>
  <c r="AT49" i="15" s="1"/>
  <c r="AT493" i="11"/>
  <c r="AT567" i="11" s="1"/>
  <c r="AT641" i="11" s="1"/>
  <c r="AT4" i="15" s="1"/>
  <c r="AR535" i="11"/>
  <c r="AR609" i="11" s="1"/>
  <c r="AR683" i="11" s="1"/>
  <c r="AR46" i="15" s="1"/>
  <c r="AT496" i="11"/>
  <c r="AT570" i="11" s="1"/>
  <c r="AT644" i="11" s="1"/>
  <c r="AT7" i="15" s="1"/>
  <c r="H535" i="11"/>
  <c r="H609" i="11" s="1"/>
  <c r="H683" i="11" s="1"/>
  <c r="H46" i="15" s="1"/>
  <c r="G521" i="11"/>
  <c r="G595" i="11" s="1"/>
  <c r="G669" i="11" s="1"/>
  <c r="G32" i="15" s="1"/>
  <c r="Z521" i="11"/>
  <c r="Z595" i="11" s="1"/>
  <c r="Z669" i="11" s="1"/>
  <c r="Z32" i="15" s="1"/>
  <c r="AI521" i="11"/>
  <c r="AI595" i="11" s="1"/>
  <c r="AI669" i="11" s="1"/>
  <c r="AI32" i="15" s="1"/>
  <c r="D521" i="11"/>
  <c r="D595" i="11" s="1"/>
  <c r="D669" i="11" s="1"/>
  <c r="D32" i="15" s="1"/>
  <c r="AF500" i="11"/>
  <c r="AF574" i="11" s="1"/>
  <c r="AF648" i="11" s="1"/>
  <c r="AF11" i="15" s="1"/>
  <c r="AF524" i="11"/>
  <c r="AF598" i="11" s="1"/>
  <c r="AF672" i="11" s="1"/>
  <c r="AF35" i="15" s="1"/>
  <c r="Q521" i="11"/>
  <c r="Q595" i="11" s="1"/>
  <c r="Q669" i="11" s="1"/>
  <c r="Q32" i="15" s="1"/>
  <c r="Y530" i="11"/>
  <c r="Y604" i="11" s="1"/>
  <c r="Y678" i="11" s="1"/>
  <c r="Y41" i="15" s="1"/>
  <c r="AO538" i="11"/>
  <c r="AO612" i="11" s="1"/>
  <c r="AO686" i="11" s="1"/>
  <c r="AO49" i="15" s="1"/>
  <c r="D530" i="11"/>
  <c r="D604" i="11" s="1"/>
  <c r="D678" i="11" s="1"/>
  <c r="D41" i="15" s="1"/>
  <c r="AO500" i="11"/>
  <c r="AO574" i="11" s="1"/>
  <c r="AO648" i="11" s="1"/>
  <c r="AO11" i="15" s="1"/>
  <c r="Q530" i="11"/>
  <c r="Q604" i="11" s="1"/>
  <c r="Q678" i="11" s="1"/>
  <c r="Q41" i="15" s="1"/>
  <c r="AW530" i="11"/>
  <c r="AW604" i="11" s="1"/>
  <c r="AW678" i="11" s="1"/>
  <c r="AW41" i="15" s="1"/>
  <c r="AO524" i="11"/>
  <c r="AO598" i="11" s="1"/>
  <c r="AO672" i="11" s="1"/>
  <c r="AO35" i="15" s="1"/>
  <c r="E530" i="11"/>
  <c r="E604" i="11" s="1"/>
  <c r="E678" i="11" s="1"/>
  <c r="E41" i="15" s="1"/>
  <c r="AR530" i="11"/>
  <c r="AR604" i="11" s="1"/>
  <c r="AR678" i="11" s="1"/>
  <c r="AR41" i="15" s="1"/>
  <c r="H517" i="11"/>
  <c r="H591" i="11" s="1"/>
  <c r="H665" i="11" s="1"/>
  <c r="H28" i="15" s="1"/>
  <c r="AR517" i="11"/>
  <c r="AR591" i="11" s="1"/>
  <c r="AR665" i="11" s="1"/>
  <c r="AR28" i="15" s="1"/>
  <c r="E517" i="11"/>
  <c r="E591" i="11" s="1"/>
  <c r="E665" i="11" s="1"/>
  <c r="E28" i="15" s="1"/>
  <c r="AL517" i="11"/>
  <c r="AL591" i="11" s="1"/>
  <c r="AL665" i="11" s="1"/>
  <c r="AL28" i="15" s="1"/>
  <c r="AW517" i="11"/>
  <c r="AW591" i="11" s="1"/>
  <c r="AW665" i="11" s="1"/>
  <c r="AW28" i="15" s="1"/>
  <c r="Z517" i="11"/>
  <c r="Z591" i="11" s="1"/>
  <c r="Z665" i="11" s="1"/>
  <c r="Z28" i="15" s="1"/>
  <c r="AR516" i="11"/>
  <c r="AR590" i="11" s="1"/>
  <c r="AR664" i="11" s="1"/>
  <c r="AR27" i="15" s="1"/>
  <c r="D516" i="11"/>
  <c r="D590" i="11" s="1"/>
  <c r="D664" i="11" s="1"/>
  <c r="D27" i="15" s="1"/>
  <c r="K516" i="11"/>
  <c r="K590" i="11" s="1"/>
  <c r="K664" i="11" s="1"/>
  <c r="K27" i="15" s="1"/>
  <c r="Z516" i="11"/>
  <c r="Z590" i="11" s="1"/>
  <c r="Z664" i="11" s="1"/>
  <c r="Z27" i="15" s="1"/>
  <c r="T528" i="11"/>
  <c r="T602" i="11" s="1"/>
  <c r="T676" i="11" s="1"/>
  <c r="T39" i="15" s="1"/>
  <c r="AR528" i="11"/>
  <c r="AR602" i="11" s="1"/>
  <c r="AR676" i="11" s="1"/>
  <c r="AR39" i="15" s="1"/>
  <c r="Y528" i="11"/>
  <c r="Y602" i="11" s="1"/>
  <c r="Y676" i="11" s="1"/>
  <c r="Y39" i="15" s="1"/>
  <c r="AP497" i="11"/>
  <c r="AP571" i="11" s="1"/>
  <c r="AP645" i="11" s="1"/>
  <c r="AP8" i="15" s="1"/>
  <c r="Q497" i="11"/>
  <c r="Q571" i="11" s="1"/>
  <c r="Q645" i="11" s="1"/>
  <c r="Q8" i="15" s="1"/>
  <c r="AK497" i="11"/>
  <c r="AK571" i="11" s="1"/>
  <c r="AK645" i="11" s="1"/>
  <c r="AK8" i="15" s="1"/>
  <c r="AH497" i="11"/>
  <c r="AH571" i="11" s="1"/>
  <c r="AH645" i="11" s="1"/>
  <c r="AH8" i="15" s="1"/>
  <c r="L497" i="11"/>
  <c r="L571" i="11" s="1"/>
  <c r="L645" i="11" s="1"/>
  <c r="L8" i="15" s="1"/>
  <c r="AW497" i="11"/>
  <c r="AW571" i="11" s="1"/>
  <c r="AW645" i="11" s="1"/>
  <c r="AW8" i="15" s="1"/>
  <c r="P497" i="11"/>
  <c r="P571" i="11" s="1"/>
  <c r="P645" i="11" s="1"/>
  <c r="P8" i="15" s="1"/>
  <c r="T497" i="11"/>
  <c r="T571" i="11" s="1"/>
  <c r="T645" i="11" s="1"/>
  <c r="T8" i="15" s="1"/>
  <c r="AX497" i="11"/>
  <c r="AX571" i="11" s="1"/>
  <c r="AX645" i="11" s="1"/>
  <c r="AX8" i="15" s="1"/>
  <c r="AR497" i="11"/>
  <c r="AR571" i="11" s="1"/>
  <c r="AR645" i="11" s="1"/>
  <c r="AR8" i="15" s="1"/>
  <c r="E497" i="11"/>
  <c r="E571" i="11" s="1"/>
  <c r="E645" i="11" s="1"/>
  <c r="E8" i="15" s="1"/>
  <c r="AN497" i="11"/>
  <c r="AN571" i="11" s="1"/>
  <c r="AN645" i="11" s="1"/>
  <c r="AN8" i="15" s="1"/>
  <c r="S497" i="11"/>
  <c r="H531" i="11"/>
  <c r="H605" i="11" s="1"/>
  <c r="H679" i="11" s="1"/>
  <c r="H42" i="15" s="1"/>
  <c r="F497" i="11"/>
  <c r="F571" i="11" s="1"/>
  <c r="F645" i="11" s="1"/>
  <c r="F8" i="15" s="1"/>
  <c r="AJ497" i="11"/>
  <c r="AJ571" i="11" s="1"/>
  <c r="AJ645" i="11" s="1"/>
  <c r="AJ8" i="15" s="1"/>
  <c r="Z497" i="11"/>
  <c r="Z571" i="11" s="1"/>
  <c r="Z645" i="11" s="1"/>
  <c r="Z8" i="15" s="1"/>
  <c r="AA497" i="11"/>
  <c r="AA571" i="11" s="1"/>
  <c r="AA645" i="11" s="1"/>
  <c r="AA8" i="15" s="1"/>
  <c r="AS497" i="11"/>
  <c r="AS571" i="11" s="1"/>
  <c r="AS645" i="11" s="1"/>
  <c r="AS8" i="15" s="1"/>
  <c r="AG497" i="11"/>
  <c r="AG571" i="11" s="1"/>
  <c r="AG645" i="11" s="1"/>
  <c r="AG8" i="15" s="1"/>
  <c r="X497" i="11"/>
  <c r="X571" i="11" s="1"/>
  <c r="X645" i="11" s="1"/>
  <c r="X8" i="15" s="1"/>
  <c r="BA497" i="11"/>
  <c r="BA571" i="11" s="1"/>
  <c r="BA645" i="11" s="1"/>
  <c r="BA8" i="15" s="1"/>
  <c r="H497" i="11"/>
  <c r="H571" i="11" s="1"/>
  <c r="H645" i="11" s="1"/>
  <c r="H8" i="15" s="1"/>
  <c r="I497" i="11"/>
  <c r="I571" i="11" s="1"/>
  <c r="I645" i="11" s="1"/>
  <c r="I8" i="15" s="1"/>
  <c r="N497" i="11"/>
  <c r="N571" i="11" s="1"/>
  <c r="N645" i="11" s="1"/>
  <c r="N8" i="15" s="1"/>
  <c r="D497" i="11"/>
  <c r="D571" i="11" s="1"/>
  <c r="D645" i="11" s="1"/>
  <c r="D8" i="15" s="1"/>
  <c r="R497" i="11"/>
  <c r="R571" i="11" s="1"/>
  <c r="R645" i="11" s="1"/>
  <c r="R8" i="15" s="1"/>
  <c r="W497" i="11"/>
  <c r="AB497" i="11"/>
  <c r="AB571" i="11" s="1"/>
  <c r="AB645" i="11" s="1"/>
  <c r="AB8" i="15" s="1"/>
  <c r="AL497" i="11"/>
  <c r="AL571" i="11" s="1"/>
  <c r="AL645" i="11" s="1"/>
  <c r="AL8" i="15" s="1"/>
  <c r="K497" i="11"/>
  <c r="K571" i="11" s="1"/>
  <c r="K645" i="11" s="1"/>
  <c r="K8" i="15" s="1"/>
  <c r="G497" i="11"/>
  <c r="G571" i="11" s="1"/>
  <c r="G645" i="11" s="1"/>
  <c r="G8" i="15" s="1"/>
  <c r="U497" i="11"/>
  <c r="U571" i="11" s="1"/>
  <c r="U645" i="11" s="1"/>
  <c r="U8" i="15" s="1"/>
  <c r="AI497" i="11"/>
  <c r="AI571" i="11" s="1"/>
  <c r="AI645" i="11" s="1"/>
  <c r="AI8" i="15" s="1"/>
  <c r="AQ497" i="11"/>
  <c r="AQ571" i="11" s="1"/>
  <c r="AQ645" i="11" s="1"/>
  <c r="AQ8" i="15" s="1"/>
  <c r="V497" i="11"/>
  <c r="V571" i="11" s="1"/>
  <c r="V645" i="11" s="1"/>
  <c r="V8" i="15" s="1"/>
  <c r="AM497" i="11"/>
  <c r="AM571" i="11" s="1"/>
  <c r="AM645" i="11" s="1"/>
  <c r="AM8" i="15" s="1"/>
  <c r="C497" i="11"/>
  <c r="C571" i="11" s="1"/>
  <c r="C645" i="11" s="1"/>
  <c r="C8" i="15" s="1"/>
  <c r="J497" i="11"/>
  <c r="J571" i="11" s="1"/>
  <c r="J645" i="11" s="1"/>
  <c r="J8" i="15" s="1"/>
  <c r="M497" i="11"/>
  <c r="M571" i="11" s="1"/>
  <c r="M645" i="11" s="1"/>
  <c r="M8" i="15" s="1"/>
  <c r="O497" i="11"/>
  <c r="O571" i="11" s="1"/>
  <c r="O645" i="11" s="1"/>
  <c r="O8" i="15" s="1"/>
  <c r="Y497" i="11"/>
  <c r="Y571" i="11" s="1"/>
  <c r="Y645" i="11" s="1"/>
  <c r="Y8" i="15" s="1"/>
  <c r="H537" i="11"/>
  <c r="H611" i="11" s="1"/>
  <c r="H685" i="11" s="1"/>
  <c r="H48" i="15" s="1"/>
  <c r="H520" i="11"/>
  <c r="H594" i="11" s="1"/>
  <c r="H668" i="11" s="1"/>
  <c r="H31" i="15" s="1"/>
  <c r="AV497" i="11"/>
  <c r="AV571" i="11" s="1"/>
  <c r="AV645" i="11" s="1"/>
  <c r="AV8" i="15" s="1"/>
  <c r="AE497" i="11"/>
  <c r="AE571" i="11" s="1"/>
  <c r="AE645" i="11" s="1"/>
  <c r="AE8" i="15" s="1"/>
  <c r="AC497" i="11"/>
  <c r="AC571" i="11" s="1"/>
  <c r="AC645" i="11" s="1"/>
  <c r="AC8" i="15" s="1"/>
  <c r="AZ497" i="11"/>
  <c r="H541" i="11"/>
  <c r="AY497" i="11"/>
  <c r="H540" i="11"/>
  <c r="H522" i="11"/>
  <c r="H596" i="11" s="1"/>
  <c r="H670" i="11" s="1"/>
  <c r="H33" i="15" s="1"/>
  <c r="AD497" i="11"/>
  <c r="AD571" i="11" s="1"/>
  <c r="AD645" i="11" s="1"/>
  <c r="AD8" i="15" s="1"/>
  <c r="H536" i="11"/>
  <c r="H610" i="11" s="1"/>
  <c r="H684" i="11" s="1"/>
  <c r="H47" i="15" s="1"/>
  <c r="H518" i="11"/>
  <c r="H592" i="11" s="1"/>
  <c r="H666" i="11" s="1"/>
  <c r="H29" i="15" s="1"/>
  <c r="H534" i="11"/>
  <c r="H608" i="11" s="1"/>
  <c r="H682" i="11" s="1"/>
  <c r="H45" i="15" s="1"/>
  <c r="H519" i="11"/>
  <c r="H593" i="11" s="1"/>
  <c r="H667" i="11" s="1"/>
  <c r="H30" i="15" s="1"/>
  <c r="AU497" i="11"/>
  <c r="AU571" i="11" s="1"/>
  <c r="AU645" i="11" s="1"/>
  <c r="AU8" i="15" s="1"/>
  <c r="Y532" i="11"/>
  <c r="Y606" i="11" s="1"/>
  <c r="Y680" i="11" s="1"/>
  <c r="Y43" i="15" s="1"/>
  <c r="Q532" i="11"/>
  <c r="Q606" i="11" s="1"/>
  <c r="Q680" i="11" s="1"/>
  <c r="Q43" i="15" s="1"/>
  <c r="AR526" i="11"/>
  <c r="AR600" i="11" s="1"/>
  <c r="AR674" i="11" s="1"/>
  <c r="AR37" i="15" s="1"/>
  <c r="Q526" i="11"/>
  <c r="Q600" i="11" s="1"/>
  <c r="Q674" i="11" s="1"/>
  <c r="Q37" i="15" s="1"/>
  <c r="Z526" i="11"/>
  <c r="Z600" i="11" s="1"/>
  <c r="Z674" i="11" s="1"/>
  <c r="Z37" i="15" s="1"/>
  <c r="AW526" i="11"/>
  <c r="AW600" i="11" s="1"/>
  <c r="AW674" i="11" s="1"/>
  <c r="AW37" i="15" s="1"/>
  <c r="Y526" i="11"/>
  <c r="Y600" i="11" s="1"/>
  <c r="Y674" i="11" s="1"/>
  <c r="Y37" i="15" s="1"/>
  <c r="AR505" i="11"/>
  <c r="AR579" i="11" s="1"/>
  <c r="AR653" i="11" s="1"/>
  <c r="AR16" i="15" s="1"/>
  <c r="Q505" i="11"/>
  <c r="Q579" i="11" s="1"/>
  <c r="Q653" i="11" s="1"/>
  <c r="Q16" i="15" s="1"/>
  <c r="AR503" i="11"/>
  <c r="AR577" i="11" s="1"/>
  <c r="AR651" i="11" s="1"/>
  <c r="AR14" i="15" s="1"/>
  <c r="D503" i="11"/>
  <c r="D577" i="11" s="1"/>
  <c r="D651" i="11" s="1"/>
  <c r="D14" i="15" s="1"/>
  <c r="AI503" i="11"/>
  <c r="AI577" i="11" s="1"/>
  <c r="AI651" i="11" s="1"/>
  <c r="AI14" i="15" s="1"/>
  <c r="H503" i="11"/>
  <c r="H577" i="11" s="1"/>
  <c r="H651" i="11" s="1"/>
  <c r="H14" i="15" s="1"/>
  <c r="G503" i="11"/>
  <c r="G577" i="11" s="1"/>
  <c r="G651" i="11" s="1"/>
  <c r="G14" i="15" s="1"/>
  <c r="AI512" i="11"/>
  <c r="AI586" i="11" s="1"/>
  <c r="AI660" i="11" s="1"/>
  <c r="AI23" i="15" s="1"/>
  <c r="Z512" i="11"/>
  <c r="AI539" i="11"/>
  <c r="AI613" i="11" s="1"/>
  <c r="AI687" i="11" s="1"/>
  <c r="AI50" i="15" s="1"/>
  <c r="D539" i="11"/>
  <c r="D613" i="11" s="1"/>
  <c r="D687" i="11" s="1"/>
  <c r="D50" i="15" s="1"/>
  <c r="AL539" i="11"/>
  <c r="AL613" i="11" s="1"/>
  <c r="AL687" i="11" s="1"/>
  <c r="AL50" i="15" s="1"/>
  <c r="AI525" i="11"/>
  <c r="AI599" i="11" s="1"/>
  <c r="AI673" i="11" s="1"/>
  <c r="AI36" i="15" s="1"/>
  <c r="K525" i="11"/>
  <c r="K599" i="11" s="1"/>
  <c r="K673" i="11" s="1"/>
  <c r="K36" i="15" s="1"/>
  <c r="Q525" i="11"/>
  <c r="Q599" i="11" s="1"/>
  <c r="Q673" i="11" s="1"/>
  <c r="Q36" i="15" s="1"/>
  <c r="AW525" i="11"/>
  <c r="AW599" i="11" s="1"/>
  <c r="AW673" i="11" s="1"/>
  <c r="AW36" i="15" s="1"/>
  <c r="H507" i="11"/>
  <c r="H581" i="11" s="1"/>
  <c r="H655" i="11" s="1"/>
  <c r="H18" i="15" s="1"/>
  <c r="Y507" i="11"/>
  <c r="Y581" i="11" s="1"/>
  <c r="Y655" i="11" s="1"/>
  <c r="Y18" i="15" s="1"/>
  <c r="Z507" i="11"/>
  <c r="Z581" i="11" s="1"/>
  <c r="Z655" i="11" s="1"/>
  <c r="Z18" i="15" s="1"/>
  <c r="BA500" i="11"/>
  <c r="BA574" i="11" s="1"/>
  <c r="BA648" i="11" s="1"/>
  <c r="BA11" i="15" s="1"/>
  <c r="J500" i="11"/>
  <c r="J574" i="11" s="1"/>
  <c r="J648" i="11" s="1"/>
  <c r="J11" i="15" s="1"/>
  <c r="Z500" i="11"/>
  <c r="Z574" i="11" s="1"/>
  <c r="Z648" i="11" s="1"/>
  <c r="Z11" i="15" s="1"/>
  <c r="D500" i="11"/>
  <c r="D574" i="11" s="1"/>
  <c r="D648" i="11" s="1"/>
  <c r="D11" i="15" s="1"/>
  <c r="AH500" i="11"/>
  <c r="AH574" i="11" s="1"/>
  <c r="AH648" i="11" s="1"/>
  <c r="AH11" i="15" s="1"/>
  <c r="AX500" i="11"/>
  <c r="AX574" i="11" s="1"/>
  <c r="AX648" i="11" s="1"/>
  <c r="AX11" i="15" s="1"/>
  <c r="AM500" i="11"/>
  <c r="AM574" i="11" s="1"/>
  <c r="AM648" i="11" s="1"/>
  <c r="AM11" i="15" s="1"/>
  <c r="W500" i="11"/>
  <c r="P500" i="11"/>
  <c r="P574" i="11" s="1"/>
  <c r="P648" i="11" s="1"/>
  <c r="P11" i="15" s="1"/>
  <c r="Q500" i="11"/>
  <c r="Q574" i="11" s="1"/>
  <c r="Q648" i="11" s="1"/>
  <c r="Q11" i="15" s="1"/>
  <c r="AN500" i="11"/>
  <c r="AN574" i="11" s="1"/>
  <c r="AN648" i="11" s="1"/>
  <c r="AN11" i="15" s="1"/>
  <c r="E500" i="11"/>
  <c r="E574" i="11" s="1"/>
  <c r="E648" i="11" s="1"/>
  <c r="E11" i="15" s="1"/>
  <c r="AI500" i="11"/>
  <c r="AI574" i="11" s="1"/>
  <c r="AI648" i="11" s="1"/>
  <c r="AI11" i="15" s="1"/>
  <c r="AA500" i="11"/>
  <c r="AA574" i="11" s="1"/>
  <c r="AA648" i="11" s="1"/>
  <c r="AA11" i="15" s="1"/>
  <c r="AB500" i="11"/>
  <c r="AB574" i="11" s="1"/>
  <c r="AB648" i="11" s="1"/>
  <c r="AB11" i="15" s="1"/>
  <c r="U500" i="11"/>
  <c r="U574" i="11" s="1"/>
  <c r="U648" i="11" s="1"/>
  <c r="U11" i="15" s="1"/>
  <c r="AJ500" i="11"/>
  <c r="AJ574" i="11" s="1"/>
  <c r="AJ648" i="11" s="1"/>
  <c r="AJ11" i="15" s="1"/>
  <c r="F500" i="11"/>
  <c r="F574" i="11" s="1"/>
  <c r="F648" i="11" s="1"/>
  <c r="F11" i="15" s="1"/>
  <c r="S500" i="11"/>
  <c r="K500" i="11"/>
  <c r="K574" i="11" s="1"/>
  <c r="K648" i="11" s="1"/>
  <c r="K11" i="15" s="1"/>
  <c r="AL500" i="11"/>
  <c r="AL574" i="11" s="1"/>
  <c r="AL648" i="11" s="1"/>
  <c r="AL11" i="15" s="1"/>
  <c r="R500" i="11"/>
  <c r="R574" i="11" s="1"/>
  <c r="R648" i="11" s="1"/>
  <c r="R11" i="15" s="1"/>
  <c r="L500" i="11"/>
  <c r="L574" i="11" s="1"/>
  <c r="L648" i="11" s="1"/>
  <c r="L11" i="15" s="1"/>
  <c r="G500" i="11"/>
  <c r="G574" i="11" s="1"/>
  <c r="G648" i="11" s="1"/>
  <c r="G11" i="15" s="1"/>
  <c r="Y500" i="11"/>
  <c r="Y574" i="11" s="1"/>
  <c r="Y648" i="11" s="1"/>
  <c r="Y11" i="15" s="1"/>
  <c r="AW500" i="11"/>
  <c r="AW574" i="11" s="1"/>
  <c r="AW648" i="11" s="1"/>
  <c r="AW11" i="15" s="1"/>
  <c r="O500" i="11"/>
  <c r="O574" i="11" s="1"/>
  <c r="O648" i="11" s="1"/>
  <c r="O11" i="15" s="1"/>
  <c r="V500" i="11"/>
  <c r="V574" i="11" s="1"/>
  <c r="V648" i="11" s="1"/>
  <c r="V11" i="15" s="1"/>
  <c r="H500" i="11"/>
  <c r="H574" i="11" s="1"/>
  <c r="H648" i="11" s="1"/>
  <c r="H11" i="15" s="1"/>
  <c r="AK500" i="11"/>
  <c r="AK574" i="11" s="1"/>
  <c r="AK648" i="11" s="1"/>
  <c r="AK11" i="15" s="1"/>
  <c r="AQ500" i="11"/>
  <c r="AQ574" i="11" s="1"/>
  <c r="AQ648" i="11" s="1"/>
  <c r="AQ11" i="15" s="1"/>
  <c r="N500" i="11"/>
  <c r="N574" i="11" s="1"/>
  <c r="N648" i="11" s="1"/>
  <c r="N11" i="15" s="1"/>
  <c r="X500" i="11"/>
  <c r="X574" i="11" s="1"/>
  <c r="X648" i="11" s="1"/>
  <c r="X11" i="15" s="1"/>
  <c r="T500" i="11"/>
  <c r="T574" i="11" s="1"/>
  <c r="T648" i="11" s="1"/>
  <c r="T11" i="15" s="1"/>
  <c r="AR500" i="11"/>
  <c r="AR574" i="11" s="1"/>
  <c r="AR648" i="11" s="1"/>
  <c r="AR11" i="15" s="1"/>
  <c r="I500" i="11"/>
  <c r="I574" i="11" s="1"/>
  <c r="I648" i="11" s="1"/>
  <c r="I11" i="15" s="1"/>
  <c r="M500" i="11"/>
  <c r="M574" i="11" s="1"/>
  <c r="M648" i="11" s="1"/>
  <c r="M11" i="15" s="1"/>
  <c r="AY500" i="11"/>
  <c r="C500" i="11"/>
  <c r="C574" i="11" s="1"/>
  <c r="C648" i="11" s="1"/>
  <c r="C11" i="15" s="1"/>
  <c r="K531" i="11"/>
  <c r="K605" i="11" s="1"/>
  <c r="K679" i="11" s="1"/>
  <c r="K42" i="15" s="1"/>
  <c r="K522" i="11"/>
  <c r="K596" i="11" s="1"/>
  <c r="K670" i="11" s="1"/>
  <c r="K33" i="15" s="1"/>
  <c r="K519" i="11"/>
  <c r="K593" i="11" s="1"/>
  <c r="K667" i="11" s="1"/>
  <c r="K30" i="15" s="1"/>
  <c r="AD500" i="11"/>
  <c r="AD574" i="11" s="1"/>
  <c r="AD648" i="11" s="1"/>
  <c r="AD11" i="15" s="1"/>
  <c r="K520" i="11"/>
  <c r="K594" i="11" s="1"/>
  <c r="K668" i="11" s="1"/>
  <c r="K31" i="15" s="1"/>
  <c r="AE500" i="11"/>
  <c r="AE574" i="11" s="1"/>
  <c r="AE648" i="11" s="1"/>
  <c r="AE11" i="15" s="1"/>
  <c r="K518" i="11"/>
  <c r="K592" i="11" s="1"/>
  <c r="K666" i="11" s="1"/>
  <c r="K29" i="15" s="1"/>
  <c r="AP500" i="11"/>
  <c r="AP574" i="11" s="1"/>
  <c r="AP648" i="11" s="1"/>
  <c r="AP11" i="15" s="1"/>
  <c r="AS500" i="11"/>
  <c r="AS574" i="11" s="1"/>
  <c r="AS648" i="11" s="1"/>
  <c r="AS11" i="15" s="1"/>
  <c r="AG500" i="11"/>
  <c r="AG574" i="11" s="1"/>
  <c r="AG648" i="11" s="1"/>
  <c r="AG11" i="15" s="1"/>
  <c r="AV500" i="11"/>
  <c r="AV574" i="11" s="1"/>
  <c r="AV648" i="11" s="1"/>
  <c r="AV11" i="15" s="1"/>
  <c r="AC500" i="11"/>
  <c r="AC574" i="11" s="1"/>
  <c r="AC648" i="11" s="1"/>
  <c r="AC11" i="15" s="1"/>
  <c r="K541" i="11"/>
  <c r="K540" i="11"/>
  <c r="K534" i="11"/>
  <c r="K608" i="11" s="1"/>
  <c r="K682" i="11" s="1"/>
  <c r="K45" i="15" s="1"/>
  <c r="K537" i="11"/>
  <c r="K611" i="11" s="1"/>
  <c r="K685" i="11" s="1"/>
  <c r="K48" i="15" s="1"/>
  <c r="K536" i="11"/>
  <c r="K610" i="11" s="1"/>
  <c r="K684" i="11" s="1"/>
  <c r="K47" i="15" s="1"/>
  <c r="AU500" i="11"/>
  <c r="AU574" i="11" s="1"/>
  <c r="AU648" i="11" s="1"/>
  <c r="AU11" i="15" s="1"/>
  <c r="AZ500" i="11"/>
  <c r="AR510" i="11"/>
  <c r="AR584" i="11" s="1"/>
  <c r="AR658" i="11" s="1"/>
  <c r="AR21" i="15" s="1"/>
  <c r="Y510" i="11"/>
  <c r="Y584" i="11" s="1"/>
  <c r="Y658" i="11" s="1"/>
  <c r="Y21" i="15" s="1"/>
  <c r="H499" i="11"/>
  <c r="H573" i="11" s="1"/>
  <c r="H647" i="11" s="1"/>
  <c r="H10" i="15" s="1"/>
  <c r="Y499" i="11"/>
  <c r="Y573" i="11" s="1"/>
  <c r="Y647" i="11" s="1"/>
  <c r="Y10" i="15" s="1"/>
  <c r="AS538" i="11"/>
  <c r="AS612" i="11" s="1"/>
  <c r="AS686" i="11" s="1"/>
  <c r="AS49" i="15" s="1"/>
  <c r="AW498" i="11"/>
  <c r="AW572" i="11" s="1"/>
  <c r="AW646" i="11" s="1"/>
  <c r="AW9" i="15" s="1"/>
  <c r="K498" i="11"/>
  <c r="K572" i="11" s="1"/>
  <c r="K646" i="11" s="1"/>
  <c r="K9" i="15" s="1"/>
  <c r="T498" i="11"/>
  <c r="T572" i="11" s="1"/>
  <c r="T646" i="11" s="1"/>
  <c r="T9" i="15" s="1"/>
  <c r="Q498" i="11"/>
  <c r="Q572" i="11" s="1"/>
  <c r="Q646" i="11" s="1"/>
  <c r="Q9" i="15" s="1"/>
  <c r="AI498" i="11"/>
  <c r="AI572" i="11" s="1"/>
  <c r="AI646" i="11" s="1"/>
  <c r="AI9" i="15" s="1"/>
  <c r="Z498" i="11"/>
  <c r="Z572" i="11" s="1"/>
  <c r="Z646" i="11" s="1"/>
  <c r="Z9" i="15" s="1"/>
  <c r="H529" i="11"/>
  <c r="H603" i="11" s="1"/>
  <c r="H677" i="11" s="1"/>
  <c r="H40" i="15" s="1"/>
  <c r="T529" i="11"/>
  <c r="T603" i="11" s="1"/>
  <c r="T677" i="11" s="1"/>
  <c r="T40" i="15" s="1"/>
  <c r="AI529" i="11"/>
  <c r="AI603" i="11" s="1"/>
  <c r="AI677" i="11" s="1"/>
  <c r="AI40" i="15" s="1"/>
  <c r="Y502" i="11"/>
  <c r="Y576" i="11" s="1"/>
  <c r="Y650" i="11" s="1"/>
  <c r="Y13" i="15" s="1"/>
  <c r="AW502" i="11"/>
  <c r="AW576" i="11" s="1"/>
  <c r="AW650" i="11" s="1"/>
  <c r="AW13" i="15" s="1"/>
  <c r="Q502" i="11"/>
  <c r="Q576" i="11" s="1"/>
  <c r="Q650" i="11" s="1"/>
  <c r="Q13" i="15" s="1"/>
  <c r="E515" i="11"/>
  <c r="E589" i="11" s="1"/>
  <c r="E663" i="11" s="1"/>
  <c r="E26" i="15" s="1"/>
  <c r="O515" i="11"/>
  <c r="O589" i="11" s="1"/>
  <c r="O663" i="11" s="1"/>
  <c r="O26" i="15" s="1"/>
  <c r="G515" i="11"/>
  <c r="G589" i="11" s="1"/>
  <c r="G663" i="11" s="1"/>
  <c r="G26" i="15" s="1"/>
  <c r="AB515" i="11"/>
  <c r="AB589" i="11" s="1"/>
  <c r="AB663" i="11" s="1"/>
  <c r="AB26" i="15" s="1"/>
  <c r="U515" i="11"/>
  <c r="U589" i="11" s="1"/>
  <c r="U663" i="11" s="1"/>
  <c r="U26" i="15" s="1"/>
  <c r="J515" i="11"/>
  <c r="J589" i="11" s="1"/>
  <c r="J663" i="11" s="1"/>
  <c r="J26" i="15" s="1"/>
  <c r="Q515" i="11"/>
  <c r="Q589" i="11" s="1"/>
  <c r="Q663" i="11" s="1"/>
  <c r="Q26" i="15" s="1"/>
  <c r="AN515" i="11"/>
  <c r="AN589" i="11" s="1"/>
  <c r="AN663" i="11" s="1"/>
  <c r="AN26" i="15" s="1"/>
  <c r="Z515" i="11"/>
  <c r="Z589" i="11" s="1"/>
  <c r="Z663" i="11" s="1"/>
  <c r="Z26" i="15" s="1"/>
  <c r="AA515" i="11"/>
  <c r="AA589" i="11" s="1"/>
  <c r="AA663" i="11" s="1"/>
  <c r="AA26" i="15" s="1"/>
  <c r="P515" i="11"/>
  <c r="P589" i="11" s="1"/>
  <c r="P663" i="11" s="1"/>
  <c r="P26" i="15" s="1"/>
  <c r="R515" i="11"/>
  <c r="R589" i="11" s="1"/>
  <c r="R663" i="11" s="1"/>
  <c r="R26" i="15" s="1"/>
  <c r="L515" i="11"/>
  <c r="L589" i="11" s="1"/>
  <c r="L663" i="11" s="1"/>
  <c r="L26" i="15" s="1"/>
  <c r="AI515" i="11"/>
  <c r="AI589" i="11" s="1"/>
  <c r="AI663" i="11" s="1"/>
  <c r="AI26" i="15" s="1"/>
  <c r="K515" i="11"/>
  <c r="K589" i="11" s="1"/>
  <c r="K663" i="11" s="1"/>
  <c r="K26" i="15" s="1"/>
  <c r="AM515" i="11"/>
  <c r="AM589" i="11" s="1"/>
  <c r="AM663" i="11" s="1"/>
  <c r="AM26" i="15" s="1"/>
  <c r="S515" i="11"/>
  <c r="AX515" i="11"/>
  <c r="AX589" i="11" s="1"/>
  <c r="AX663" i="11" s="1"/>
  <c r="AX26" i="15" s="1"/>
  <c r="W515" i="11"/>
  <c r="AJ515" i="11"/>
  <c r="AJ589" i="11" s="1"/>
  <c r="AJ663" i="11" s="1"/>
  <c r="AJ26" i="15" s="1"/>
  <c r="AW515" i="11"/>
  <c r="AW589" i="11" s="1"/>
  <c r="AW663" i="11" s="1"/>
  <c r="AW26" i="15" s="1"/>
  <c r="Y515" i="11"/>
  <c r="Y589" i="11" s="1"/>
  <c r="Y663" i="11" s="1"/>
  <c r="Y26" i="15" s="1"/>
  <c r="BA515" i="11"/>
  <c r="BA589" i="11" s="1"/>
  <c r="BA663" i="11" s="1"/>
  <c r="BA26" i="15" s="1"/>
  <c r="AL515" i="11"/>
  <c r="AL589" i="11" s="1"/>
  <c r="AL663" i="11" s="1"/>
  <c r="AL26" i="15" s="1"/>
  <c r="F515" i="11"/>
  <c r="F589" i="11" s="1"/>
  <c r="F663" i="11" s="1"/>
  <c r="F26" i="15" s="1"/>
  <c r="D515" i="11"/>
  <c r="D589" i="11" s="1"/>
  <c r="D663" i="11" s="1"/>
  <c r="D26" i="15" s="1"/>
  <c r="AH515" i="11"/>
  <c r="AH589" i="11" s="1"/>
  <c r="AH663" i="11" s="1"/>
  <c r="AH26" i="15" s="1"/>
  <c r="AK515" i="11"/>
  <c r="AK589" i="11" s="1"/>
  <c r="AK663" i="11" s="1"/>
  <c r="AK26" i="15" s="1"/>
  <c r="H515" i="11"/>
  <c r="H589" i="11" s="1"/>
  <c r="H663" i="11" s="1"/>
  <c r="H26" i="15" s="1"/>
  <c r="AR515" i="11"/>
  <c r="AR589" i="11" s="1"/>
  <c r="AR663" i="11" s="1"/>
  <c r="AR26" i="15" s="1"/>
  <c r="V515" i="11"/>
  <c r="V589" i="11" s="1"/>
  <c r="V663" i="11" s="1"/>
  <c r="V26" i="15" s="1"/>
  <c r="I515" i="11"/>
  <c r="I589" i="11" s="1"/>
  <c r="I663" i="11" s="1"/>
  <c r="I26" i="15" s="1"/>
  <c r="C515" i="11"/>
  <c r="C589" i="11" s="1"/>
  <c r="C663" i="11" s="1"/>
  <c r="C26" i="15" s="1"/>
  <c r="X515" i="11"/>
  <c r="X589" i="11" s="1"/>
  <c r="X663" i="11" s="1"/>
  <c r="X26" i="15" s="1"/>
  <c r="AQ515" i="11"/>
  <c r="AQ589" i="11" s="1"/>
  <c r="AQ663" i="11" s="1"/>
  <c r="AQ26" i="15" s="1"/>
  <c r="N515" i="11"/>
  <c r="N589" i="11" s="1"/>
  <c r="N663" i="11" s="1"/>
  <c r="N26" i="15" s="1"/>
  <c r="M515" i="11"/>
  <c r="M589" i="11" s="1"/>
  <c r="M663" i="11" s="1"/>
  <c r="M26" i="15" s="1"/>
  <c r="AY515" i="11"/>
  <c r="T515" i="11"/>
  <c r="T589" i="11" s="1"/>
  <c r="T663" i="11" s="1"/>
  <c r="T26" i="15" s="1"/>
  <c r="AS515" i="11"/>
  <c r="AS589" i="11" s="1"/>
  <c r="AS663" i="11" s="1"/>
  <c r="AS26" i="15" s="1"/>
  <c r="AG515" i="11"/>
  <c r="AG589" i="11" s="1"/>
  <c r="AG663" i="11" s="1"/>
  <c r="AG26" i="15" s="1"/>
  <c r="AD515" i="11"/>
  <c r="AD589" i="11" s="1"/>
  <c r="AD663" i="11" s="1"/>
  <c r="AD26" i="15" s="1"/>
  <c r="AZ515" i="11"/>
  <c r="Z520" i="11"/>
  <c r="Z594" i="11" s="1"/>
  <c r="Z668" i="11" s="1"/>
  <c r="Z31" i="15" s="1"/>
  <c r="AC515" i="11"/>
  <c r="AC589" i="11" s="1"/>
  <c r="AC663" i="11" s="1"/>
  <c r="AC26" i="15" s="1"/>
  <c r="AE515" i="11"/>
  <c r="AE589" i="11" s="1"/>
  <c r="AE663" i="11" s="1"/>
  <c r="AE26" i="15" s="1"/>
  <c r="Z540" i="11"/>
  <c r="Z522" i="11"/>
  <c r="Z596" i="11" s="1"/>
  <c r="Z670" i="11" s="1"/>
  <c r="Z33" i="15" s="1"/>
  <c r="Z536" i="11"/>
  <c r="Z610" i="11" s="1"/>
  <c r="Z684" i="11" s="1"/>
  <c r="Z47" i="15" s="1"/>
  <c r="AU515" i="11"/>
  <c r="AU589" i="11" s="1"/>
  <c r="AU663" i="11" s="1"/>
  <c r="AU26" i="15" s="1"/>
  <c r="Z519" i="11"/>
  <c r="Z593" i="11" s="1"/>
  <c r="Z667" i="11" s="1"/>
  <c r="Z30" i="15" s="1"/>
  <c r="Z537" i="11"/>
  <c r="Z611" i="11" s="1"/>
  <c r="Z685" i="11" s="1"/>
  <c r="Z48" i="15" s="1"/>
  <c r="Z518" i="11"/>
  <c r="Z592" i="11" s="1"/>
  <c r="Z666" i="11" s="1"/>
  <c r="Z29" i="15" s="1"/>
  <c r="Z541" i="11"/>
  <c r="AP515" i="11"/>
  <c r="AP589" i="11" s="1"/>
  <c r="AP663" i="11" s="1"/>
  <c r="AP26" i="15" s="1"/>
  <c r="Z531" i="11"/>
  <c r="Z605" i="11" s="1"/>
  <c r="Z679" i="11" s="1"/>
  <c r="Z42" i="15" s="1"/>
  <c r="Z534" i="11"/>
  <c r="Z608" i="11" s="1"/>
  <c r="Z682" i="11" s="1"/>
  <c r="Z45" i="15" s="1"/>
  <c r="AV515" i="11"/>
  <c r="AV589" i="11" s="1"/>
  <c r="AV663" i="11" s="1"/>
  <c r="AV26" i="15" s="1"/>
  <c r="Q524" i="11"/>
  <c r="Q598" i="11" s="1"/>
  <c r="Q672" i="11" s="1"/>
  <c r="Q35" i="15" s="1"/>
  <c r="BA524" i="11"/>
  <c r="BA598" i="11" s="1"/>
  <c r="BA672" i="11" s="1"/>
  <c r="BA35" i="15" s="1"/>
  <c r="Z524" i="11"/>
  <c r="Z598" i="11" s="1"/>
  <c r="Z672" i="11" s="1"/>
  <c r="Z35" i="15" s="1"/>
  <c r="G524" i="11"/>
  <c r="G598" i="11" s="1"/>
  <c r="G672" i="11" s="1"/>
  <c r="G35" i="15" s="1"/>
  <c r="J524" i="11"/>
  <c r="J598" i="11" s="1"/>
  <c r="J672" i="11" s="1"/>
  <c r="J35" i="15" s="1"/>
  <c r="AX524" i="11"/>
  <c r="AX598" i="11" s="1"/>
  <c r="AX672" i="11" s="1"/>
  <c r="AX35" i="15" s="1"/>
  <c r="AB524" i="11"/>
  <c r="AB598" i="11" s="1"/>
  <c r="AB672" i="11" s="1"/>
  <c r="AB35" i="15" s="1"/>
  <c r="AN524" i="11"/>
  <c r="AN598" i="11" s="1"/>
  <c r="AN672" i="11" s="1"/>
  <c r="AN35" i="15" s="1"/>
  <c r="E524" i="11"/>
  <c r="E598" i="11" s="1"/>
  <c r="E672" i="11" s="1"/>
  <c r="E35" i="15" s="1"/>
  <c r="K524" i="11"/>
  <c r="K598" i="11" s="1"/>
  <c r="K672" i="11" s="1"/>
  <c r="K35" i="15" s="1"/>
  <c r="R524" i="11"/>
  <c r="R598" i="11" s="1"/>
  <c r="R672" i="11" s="1"/>
  <c r="R35" i="15" s="1"/>
  <c r="AA524" i="11"/>
  <c r="AA598" i="11" s="1"/>
  <c r="AA672" i="11" s="1"/>
  <c r="AA35" i="15" s="1"/>
  <c r="P524" i="11"/>
  <c r="P598" i="11" s="1"/>
  <c r="P672" i="11" s="1"/>
  <c r="P35" i="15" s="1"/>
  <c r="AH524" i="11"/>
  <c r="AH598" i="11" s="1"/>
  <c r="AH672" i="11" s="1"/>
  <c r="AH35" i="15" s="1"/>
  <c r="AM524" i="11"/>
  <c r="AM598" i="11" s="1"/>
  <c r="AM672" i="11" s="1"/>
  <c r="AM35" i="15" s="1"/>
  <c r="S524" i="11"/>
  <c r="AI524" i="11"/>
  <c r="AI598" i="11" s="1"/>
  <c r="AI672" i="11" s="1"/>
  <c r="AI35" i="15" s="1"/>
  <c r="AW524" i="11"/>
  <c r="AW598" i="11" s="1"/>
  <c r="AW672" i="11" s="1"/>
  <c r="AW35" i="15" s="1"/>
  <c r="F524" i="11"/>
  <c r="F598" i="11" s="1"/>
  <c r="F672" i="11" s="1"/>
  <c r="F35" i="15" s="1"/>
  <c r="L524" i="11"/>
  <c r="L598" i="11" s="1"/>
  <c r="L672" i="11" s="1"/>
  <c r="L35" i="15" s="1"/>
  <c r="W524" i="11"/>
  <c r="AL524" i="11"/>
  <c r="AL598" i="11" s="1"/>
  <c r="AL672" i="11" s="1"/>
  <c r="AL35" i="15" s="1"/>
  <c r="Y524" i="11"/>
  <c r="Y598" i="11" s="1"/>
  <c r="Y672" i="11" s="1"/>
  <c r="Y35" i="15" s="1"/>
  <c r="U524" i="11"/>
  <c r="U598" i="11" s="1"/>
  <c r="U672" i="11" s="1"/>
  <c r="U35" i="15" s="1"/>
  <c r="D524" i="11"/>
  <c r="D598" i="11" s="1"/>
  <c r="D672" i="11" s="1"/>
  <c r="D35" i="15" s="1"/>
  <c r="AJ524" i="11"/>
  <c r="AJ598" i="11" s="1"/>
  <c r="AJ672" i="11" s="1"/>
  <c r="AJ35" i="15" s="1"/>
  <c r="O524" i="11"/>
  <c r="O598" i="11" s="1"/>
  <c r="O672" i="11" s="1"/>
  <c r="O35" i="15" s="1"/>
  <c r="AG524" i="11"/>
  <c r="AG598" i="11" s="1"/>
  <c r="AG672" i="11" s="1"/>
  <c r="AG35" i="15" s="1"/>
  <c r="X524" i="11"/>
  <c r="X598" i="11" s="1"/>
  <c r="X672" i="11" s="1"/>
  <c r="X35" i="15" s="1"/>
  <c r="T524" i="11"/>
  <c r="T598" i="11" s="1"/>
  <c r="T672" i="11" s="1"/>
  <c r="T35" i="15" s="1"/>
  <c r="AR524" i="11"/>
  <c r="AR598" i="11" s="1"/>
  <c r="AR672" i="11" s="1"/>
  <c r="AR35" i="15" s="1"/>
  <c r="V524" i="11"/>
  <c r="V598" i="11" s="1"/>
  <c r="V672" i="11" s="1"/>
  <c r="V35" i="15" s="1"/>
  <c r="AK524" i="11"/>
  <c r="AK598" i="11" s="1"/>
  <c r="AK672" i="11" s="1"/>
  <c r="AK35" i="15" s="1"/>
  <c r="I524" i="11"/>
  <c r="I598" i="11" s="1"/>
  <c r="I672" i="11" s="1"/>
  <c r="I35" i="15" s="1"/>
  <c r="AY524" i="11"/>
  <c r="C524" i="11"/>
  <c r="C598" i="11" s="1"/>
  <c r="C672" i="11" s="1"/>
  <c r="C35" i="15" s="1"/>
  <c r="AQ524" i="11"/>
  <c r="AQ598" i="11" s="1"/>
  <c r="AQ672" i="11" s="1"/>
  <c r="AQ35" i="15" s="1"/>
  <c r="H524" i="11"/>
  <c r="H598" i="11" s="1"/>
  <c r="H672" i="11" s="1"/>
  <c r="H35" i="15" s="1"/>
  <c r="M524" i="11"/>
  <c r="M598" i="11" s="1"/>
  <c r="M672" i="11" s="1"/>
  <c r="M35" i="15" s="1"/>
  <c r="N524" i="11"/>
  <c r="N598" i="11" s="1"/>
  <c r="N672" i="11" s="1"/>
  <c r="N35" i="15" s="1"/>
  <c r="AI540" i="11"/>
  <c r="AE524" i="11"/>
  <c r="AE598" i="11" s="1"/>
  <c r="AE672" i="11" s="1"/>
  <c r="AE35" i="15" s="1"/>
  <c r="AP524" i="11"/>
  <c r="AP598" i="11" s="1"/>
  <c r="AP672" i="11" s="1"/>
  <c r="AP35" i="15" s="1"/>
  <c r="AD524" i="11"/>
  <c r="AD598" i="11" s="1"/>
  <c r="AD672" i="11" s="1"/>
  <c r="AD35" i="15" s="1"/>
  <c r="AI537" i="11"/>
  <c r="AI611" i="11" s="1"/>
  <c r="AI685" i="11" s="1"/>
  <c r="AI48" i="15" s="1"/>
  <c r="AI536" i="11"/>
  <c r="AI610" i="11" s="1"/>
  <c r="AI684" i="11" s="1"/>
  <c r="AI47" i="15" s="1"/>
  <c r="AI520" i="11"/>
  <c r="AI594" i="11" s="1"/>
  <c r="AI668" i="11" s="1"/>
  <c r="AI31" i="15" s="1"/>
  <c r="AZ524" i="11"/>
  <c r="AS524" i="11"/>
  <c r="AS598" i="11" s="1"/>
  <c r="AS672" i="11" s="1"/>
  <c r="AS35" i="15" s="1"/>
  <c r="AI534" i="11"/>
  <c r="AI608" i="11" s="1"/>
  <c r="AI682" i="11" s="1"/>
  <c r="AI45" i="15" s="1"/>
  <c r="AI530" i="11"/>
  <c r="AI604" i="11" s="1"/>
  <c r="AI678" i="11" s="1"/>
  <c r="AI41" i="15" s="1"/>
  <c r="AI519" i="11"/>
  <c r="AI593" i="11" s="1"/>
  <c r="AI667" i="11" s="1"/>
  <c r="AI30" i="15" s="1"/>
  <c r="AV524" i="11"/>
  <c r="AV598" i="11" s="1"/>
  <c r="AV672" i="11" s="1"/>
  <c r="AV35" i="15" s="1"/>
  <c r="AI518" i="11"/>
  <c r="AI592" i="11" s="1"/>
  <c r="AI666" i="11" s="1"/>
  <c r="AI29" i="15" s="1"/>
  <c r="AC524" i="11"/>
  <c r="AC598" i="11" s="1"/>
  <c r="AC672" i="11" s="1"/>
  <c r="AC35" i="15" s="1"/>
  <c r="AI531" i="11"/>
  <c r="AI605" i="11" s="1"/>
  <c r="AI679" i="11" s="1"/>
  <c r="AI42" i="15" s="1"/>
  <c r="AU524" i="11"/>
  <c r="AU598" i="11" s="1"/>
  <c r="AU672" i="11" s="1"/>
  <c r="AU35" i="15" s="1"/>
  <c r="AI541" i="11"/>
  <c r="K513" i="11"/>
  <c r="K587" i="11" s="1"/>
  <c r="K661" i="11" s="1"/>
  <c r="K24" i="15" s="1"/>
  <c r="E492" i="11"/>
  <c r="E566" i="11" s="1"/>
  <c r="D492" i="11"/>
  <c r="D566" i="11" s="1"/>
  <c r="Z492" i="11"/>
  <c r="Z566" i="11" s="1"/>
  <c r="Z504" i="11"/>
  <c r="Z578" i="11" s="1"/>
  <c r="Z652" i="11" s="1"/>
  <c r="Z15" i="15" s="1"/>
  <c r="D504" i="11"/>
  <c r="D578" i="11" s="1"/>
  <c r="D652" i="11" s="1"/>
  <c r="D15" i="15" s="1"/>
  <c r="Y495" i="11"/>
  <c r="Y569" i="11" s="1"/>
  <c r="Y643" i="11" s="1"/>
  <c r="Y6" i="15" s="1"/>
  <c r="Z495" i="11"/>
  <c r="Z569" i="11" s="1"/>
  <c r="Z643" i="11" s="1"/>
  <c r="Z6" i="15" s="1"/>
  <c r="H523" i="11"/>
  <c r="H597" i="11" s="1"/>
  <c r="H671" i="11" s="1"/>
  <c r="H34" i="15" s="1"/>
  <c r="D523" i="11"/>
  <c r="D597" i="11" s="1"/>
  <c r="D671" i="11" s="1"/>
  <c r="D34" i="15" s="1"/>
  <c r="D538" i="11"/>
  <c r="D612" i="11" s="1"/>
  <c r="D686" i="11" s="1"/>
  <c r="D49" i="15" s="1"/>
  <c r="R538" i="11"/>
  <c r="R612" i="11" s="1"/>
  <c r="R686" i="11" s="1"/>
  <c r="R49" i="15" s="1"/>
  <c r="AW538" i="11"/>
  <c r="AW612" i="11" s="1"/>
  <c r="AW686" i="11" s="1"/>
  <c r="AW49" i="15" s="1"/>
  <c r="AH538" i="11"/>
  <c r="AH612" i="11" s="1"/>
  <c r="AH686" i="11" s="1"/>
  <c r="AH49" i="15" s="1"/>
  <c r="Y538" i="11"/>
  <c r="Y612" i="11" s="1"/>
  <c r="Y686" i="11" s="1"/>
  <c r="Y49" i="15" s="1"/>
  <c r="P538" i="11"/>
  <c r="P612" i="11" s="1"/>
  <c r="P686" i="11" s="1"/>
  <c r="P49" i="15" s="1"/>
  <c r="E538" i="11"/>
  <c r="E612" i="11" s="1"/>
  <c r="E686" i="11" s="1"/>
  <c r="E49" i="15" s="1"/>
  <c r="S538" i="11"/>
  <c r="W538" i="11"/>
  <c r="G538" i="11"/>
  <c r="G612" i="11" s="1"/>
  <c r="G686" i="11" s="1"/>
  <c r="G49" i="15" s="1"/>
  <c r="L538" i="11"/>
  <c r="L612" i="11" s="1"/>
  <c r="L686" i="11" s="1"/>
  <c r="L49" i="15" s="1"/>
  <c r="AX538" i="11"/>
  <c r="AX612" i="11" s="1"/>
  <c r="AX686" i="11" s="1"/>
  <c r="AX49" i="15" s="1"/>
  <c r="U538" i="11"/>
  <c r="U612" i="11" s="1"/>
  <c r="U686" i="11" s="1"/>
  <c r="U49" i="15" s="1"/>
  <c r="J538" i="11"/>
  <c r="J612" i="11" s="1"/>
  <c r="J686" i="11" s="1"/>
  <c r="J49" i="15" s="1"/>
  <c r="BA538" i="11"/>
  <c r="BA612" i="11" s="1"/>
  <c r="BA686" i="11" s="1"/>
  <c r="BA49" i="15" s="1"/>
  <c r="AM538" i="11"/>
  <c r="AM612" i="11" s="1"/>
  <c r="AM686" i="11" s="1"/>
  <c r="AM49" i="15" s="1"/>
  <c r="O538" i="11"/>
  <c r="O612" i="11" s="1"/>
  <c r="O686" i="11" s="1"/>
  <c r="O49" i="15" s="1"/>
  <c r="F538" i="11"/>
  <c r="F612" i="11" s="1"/>
  <c r="F686" i="11" s="1"/>
  <c r="F49" i="15" s="1"/>
  <c r="AN538" i="11"/>
  <c r="AN612" i="11" s="1"/>
  <c r="AN686" i="11" s="1"/>
  <c r="AN49" i="15" s="1"/>
  <c r="Q538" i="11"/>
  <c r="Q612" i="11" s="1"/>
  <c r="Q686" i="11" s="1"/>
  <c r="Q49" i="15" s="1"/>
  <c r="AJ538" i="11"/>
  <c r="AJ612" i="11" s="1"/>
  <c r="AJ686" i="11" s="1"/>
  <c r="AJ49" i="15" s="1"/>
  <c r="Z538" i="11"/>
  <c r="Z612" i="11" s="1"/>
  <c r="Z686" i="11" s="1"/>
  <c r="Z49" i="15" s="1"/>
  <c r="AB538" i="11"/>
  <c r="AB612" i="11" s="1"/>
  <c r="AB686" i="11" s="1"/>
  <c r="AB49" i="15" s="1"/>
  <c r="AL538" i="11"/>
  <c r="AL612" i="11" s="1"/>
  <c r="AL686" i="11" s="1"/>
  <c r="AL49" i="15" s="1"/>
  <c r="K538" i="11"/>
  <c r="K612" i="11" s="1"/>
  <c r="K686" i="11" s="1"/>
  <c r="K49" i="15" s="1"/>
  <c r="AA538" i="11"/>
  <c r="AA612" i="11" s="1"/>
  <c r="AA686" i="11" s="1"/>
  <c r="AA49" i="15" s="1"/>
  <c r="AI538" i="11"/>
  <c r="AI612" i="11" s="1"/>
  <c r="AI686" i="11" s="1"/>
  <c r="AI49" i="15" s="1"/>
  <c r="AR538" i="11"/>
  <c r="AR612" i="11" s="1"/>
  <c r="AR686" i="11" s="1"/>
  <c r="AR49" i="15" s="1"/>
  <c r="AK538" i="11"/>
  <c r="AK612" i="11" s="1"/>
  <c r="AK686" i="11" s="1"/>
  <c r="AK49" i="15" s="1"/>
  <c r="AQ538" i="11"/>
  <c r="AQ612" i="11" s="1"/>
  <c r="AQ686" i="11" s="1"/>
  <c r="AQ49" i="15" s="1"/>
  <c r="X538" i="11"/>
  <c r="X612" i="11" s="1"/>
  <c r="X686" i="11" s="1"/>
  <c r="X49" i="15" s="1"/>
  <c r="N538" i="11"/>
  <c r="N612" i="11" s="1"/>
  <c r="N686" i="11" s="1"/>
  <c r="N49" i="15" s="1"/>
  <c r="V538" i="11"/>
  <c r="V612" i="11" s="1"/>
  <c r="V686" i="11" s="1"/>
  <c r="V49" i="15" s="1"/>
  <c r="T538" i="11"/>
  <c r="T612" i="11" s="1"/>
  <c r="T686" i="11" s="1"/>
  <c r="T49" i="15" s="1"/>
  <c r="H538" i="11"/>
  <c r="H612" i="11" s="1"/>
  <c r="H686" i="11" s="1"/>
  <c r="H49" i="15" s="1"/>
  <c r="I538" i="11"/>
  <c r="I612" i="11" s="1"/>
  <c r="I686" i="11" s="1"/>
  <c r="I49" i="15" s="1"/>
  <c r="C538" i="11"/>
  <c r="C612" i="11" s="1"/>
  <c r="C686" i="11" s="1"/>
  <c r="C49" i="15" s="1"/>
  <c r="M538" i="11"/>
  <c r="M612" i="11" s="1"/>
  <c r="M686" i="11" s="1"/>
  <c r="M49" i="15" s="1"/>
  <c r="AY538" i="11"/>
  <c r="AW534" i="11"/>
  <c r="AW608" i="11" s="1"/>
  <c r="AW682" i="11" s="1"/>
  <c r="AW45" i="15" s="1"/>
  <c r="AU538" i="11"/>
  <c r="AU612" i="11" s="1"/>
  <c r="AU686" i="11" s="1"/>
  <c r="AU49" i="15" s="1"/>
  <c r="AW531" i="11"/>
  <c r="AW605" i="11" s="1"/>
  <c r="AW679" i="11" s="1"/>
  <c r="AW42" i="15" s="1"/>
  <c r="AW537" i="11"/>
  <c r="AW611" i="11" s="1"/>
  <c r="AW685" i="11" s="1"/>
  <c r="AW48" i="15" s="1"/>
  <c r="AV538" i="11"/>
  <c r="AV612" i="11" s="1"/>
  <c r="AV686" i="11" s="1"/>
  <c r="AV49" i="15" s="1"/>
  <c r="AC538" i="11"/>
  <c r="AC612" i="11" s="1"/>
  <c r="AC686" i="11" s="1"/>
  <c r="AC49" i="15" s="1"/>
  <c r="AW541" i="11"/>
  <c r="AW522" i="11"/>
  <c r="AW596" i="11" s="1"/>
  <c r="AW670" i="11" s="1"/>
  <c r="AW33" i="15" s="1"/>
  <c r="AW519" i="11"/>
  <c r="AW593" i="11" s="1"/>
  <c r="AW667" i="11" s="1"/>
  <c r="AW30" i="15" s="1"/>
  <c r="AE538" i="11"/>
  <c r="AE612" i="11" s="1"/>
  <c r="AE686" i="11" s="1"/>
  <c r="AE49" i="15" s="1"/>
  <c r="AW520" i="11"/>
  <c r="AW594" i="11" s="1"/>
  <c r="AW668" i="11" s="1"/>
  <c r="AW31" i="15" s="1"/>
  <c r="AW518" i="11"/>
  <c r="AW592" i="11" s="1"/>
  <c r="AW666" i="11" s="1"/>
  <c r="AW29" i="15" s="1"/>
  <c r="AZ538" i="11"/>
  <c r="AP538" i="11"/>
  <c r="AP612" i="11" s="1"/>
  <c r="AP686" i="11" s="1"/>
  <c r="AP49" i="15" s="1"/>
  <c r="AW540" i="11"/>
  <c r="AG538" i="11"/>
  <c r="AG612" i="11" s="1"/>
  <c r="AG686" i="11" s="1"/>
  <c r="AG49" i="15" s="1"/>
  <c r="AD538" i="11"/>
  <c r="AD612" i="11" s="1"/>
  <c r="AD686" i="11" s="1"/>
  <c r="AD49" i="15" s="1"/>
  <c r="AW536" i="11"/>
  <c r="AW610" i="11" s="1"/>
  <c r="AW684" i="11" s="1"/>
  <c r="AW47" i="15" s="1"/>
  <c r="AW511" i="11"/>
  <c r="AW585" i="11" s="1"/>
  <c r="AW659" i="11" s="1"/>
  <c r="AW22" i="15" s="1"/>
  <c r="Q511" i="11"/>
  <c r="Q585" i="11" s="1"/>
  <c r="Q659" i="11" s="1"/>
  <c r="Q22" i="15" s="1"/>
  <c r="E501" i="11"/>
  <c r="E575" i="11" s="1"/>
  <c r="E649" i="11" s="1"/>
  <c r="E12" i="15" s="1"/>
  <c r="K508" i="11"/>
  <c r="Z508" i="11"/>
  <c r="AI508" i="11"/>
  <c r="AI582" i="11" s="1"/>
  <c r="AI656" i="11" s="1"/>
  <c r="AI19" i="15" s="1"/>
  <c r="K542" i="11"/>
  <c r="K616" i="11" s="1"/>
  <c r="K690" i="11" s="1"/>
  <c r="K53" i="15" s="1"/>
  <c r="D542" i="11"/>
  <c r="D616" i="11" s="1"/>
  <c r="D690" i="11" s="1"/>
  <c r="D53" i="15" s="1"/>
  <c r="H505" i="11"/>
  <c r="H579" i="11" s="1"/>
  <c r="H653" i="11" s="1"/>
  <c r="H16" i="15" s="1"/>
  <c r="H539" i="11"/>
  <c r="H613" i="11" s="1"/>
  <c r="H687" i="11" s="1"/>
  <c r="H50" i="15" s="1"/>
  <c r="AR507" i="11"/>
  <c r="AR581" i="11" s="1"/>
  <c r="AR655" i="11" s="1"/>
  <c r="AR18" i="15" s="1"/>
  <c r="D499" i="11"/>
  <c r="D573" i="11" s="1"/>
  <c r="D647" i="11" s="1"/>
  <c r="D10" i="15" s="1"/>
  <c r="K499" i="11"/>
  <c r="K573" i="11" s="1"/>
  <c r="K647" i="11" s="1"/>
  <c r="K10" i="15" s="1"/>
  <c r="D529" i="11"/>
  <c r="D603" i="11" s="1"/>
  <c r="D677" i="11" s="1"/>
  <c r="D40" i="15" s="1"/>
  <c r="K502" i="11"/>
  <c r="K576" i="11" s="1"/>
  <c r="K650" i="11" s="1"/>
  <c r="K13" i="15" s="1"/>
  <c r="T504" i="11"/>
  <c r="T578" i="11" s="1"/>
  <c r="T652" i="11" s="1"/>
  <c r="T15" i="15" s="1"/>
  <c r="E504" i="11"/>
  <c r="E578" i="11" s="1"/>
  <c r="E652" i="11" s="1"/>
  <c r="E15" i="15" s="1"/>
  <c r="AI504" i="11"/>
  <c r="AI578" i="11" s="1"/>
  <c r="AI652" i="11" s="1"/>
  <c r="AI15" i="15" s="1"/>
  <c r="H511" i="11"/>
  <c r="H585" i="11" s="1"/>
  <c r="H659" i="11" s="1"/>
  <c r="H22" i="15" s="1"/>
  <c r="D511" i="11"/>
  <c r="D585" i="11" s="1"/>
  <c r="D659" i="11" s="1"/>
  <c r="D22" i="15" s="1"/>
  <c r="K511" i="11"/>
  <c r="K585" i="11" s="1"/>
  <c r="K659" i="11" s="1"/>
  <c r="K22" i="15" s="1"/>
  <c r="AW542" i="11"/>
  <c r="AW616" i="11" s="1"/>
  <c r="AW690" i="11" s="1"/>
  <c r="AW53" i="15" s="1"/>
  <c r="AT533" i="11"/>
  <c r="AT607" i="11" s="1"/>
  <c r="AT681" i="11" s="1"/>
  <c r="AT44" i="15" s="1"/>
  <c r="E535" i="11"/>
  <c r="E609" i="11" s="1"/>
  <c r="E683" i="11" s="1"/>
  <c r="E46" i="15" s="1"/>
  <c r="AT500" i="11"/>
  <c r="AT574" i="11" s="1"/>
  <c r="AT648" i="11" s="1"/>
  <c r="AT11" i="15" s="1"/>
  <c r="AI535" i="11"/>
  <c r="AI609" i="11" s="1"/>
  <c r="AI683" i="11" s="1"/>
  <c r="AI46" i="15" s="1"/>
  <c r="AT509" i="11"/>
  <c r="AT583" i="11" s="1"/>
  <c r="AT657" i="11" s="1"/>
  <c r="AT20" i="15" s="1"/>
  <c r="AW535" i="11"/>
  <c r="AW609" i="11" s="1"/>
  <c r="AW683" i="11" s="1"/>
  <c r="AW46" i="15" s="1"/>
  <c r="AF496" i="11"/>
  <c r="AF570" i="11" s="1"/>
  <c r="AF644" i="11" s="1"/>
  <c r="AF7" i="15" s="1"/>
  <c r="AR521" i="11"/>
  <c r="AR595" i="11" s="1"/>
  <c r="AR669" i="11" s="1"/>
  <c r="AR32" i="15" s="1"/>
  <c r="T521" i="11"/>
  <c r="T595" i="11" s="1"/>
  <c r="T669" i="11" s="1"/>
  <c r="T32" i="15" s="1"/>
  <c r="AF515" i="11"/>
  <c r="AF589" i="11" s="1"/>
  <c r="AF663" i="11" s="1"/>
  <c r="AF26" i="15" s="1"/>
  <c r="AF506" i="11"/>
  <c r="AF580" i="11" s="1"/>
  <c r="AF654" i="11" s="1"/>
  <c r="AF17" i="15" s="1"/>
  <c r="AF497" i="11"/>
  <c r="AF571" i="11" s="1"/>
  <c r="AF645" i="11" s="1"/>
  <c r="AF8" i="15" s="1"/>
  <c r="AF494" i="11"/>
  <c r="AF568" i="11" s="1"/>
  <c r="AF642" i="11" s="1"/>
  <c r="AF5" i="15" s="1"/>
  <c r="AL530" i="11"/>
  <c r="AL604" i="11" s="1"/>
  <c r="AL678" i="11" s="1"/>
  <c r="AL41" i="15" s="1"/>
  <c r="AO527" i="11"/>
  <c r="AO601" i="11" s="1"/>
  <c r="AO675" i="11" s="1"/>
  <c r="AO38" i="15" s="1"/>
  <c r="Z530" i="11"/>
  <c r="Z604" i="11" s="1"/>
  <c r="Z678" i="11" s="1"/>
  <c r="Z41" i="15" s="1"/>
  <c r="AO514" i="11"/>
  <c r="AO588" i="11" s="1"/>
  <c r="AO662" i="11" s="1"/>
  <c r="AO25" i="15" s="1"/>
  <c r="AO494" i="11"/>
  <c r="AO568" i="11" s="1"/>
  <c r="AO642" i="11" s="1"/>
  <c r="AO5" i="15" s="1"/>
  <c r="AO506" i="11"/>
  <c r="AO580" i="11" s="1"/>
  <c r="AO654" i="11" s="1"/>
  <c r="AO17" i="15" s="1"/>
  <c r="H530" i="11"/>
  <c r="H604" i="11" s="1"/>
  <c r="H678" i="11" s="1"/>
  <c r="H41" i="15" s="1"/>
  <c r="G517" i="11"/>
  <c r="G591" i="11" s="1"/>
  <c r="G665" i="11" s="1"/>
  <c r="G28" i="15" s="1"/>
  <c r="Q516" i="11"/>
  <c r="Q590" i="11" s="1"/>
  <c r="Q664" i="11" s="1"/>
  <c r="Q27" i="15" s="1"/>
  <c r="AW516" i="11"/>
  <c r="AW590" i="11" s="1"/>
  <c r="AW664" i="11" s="1"/>
  <c r="AW27" i="15" s="1"/>
  <c r="H528" i="11"/>
  <c r="H602" i="11" s="1"/>
  <c r="H676" i="11" s="1"/>
  <c r="H39" i="15" s="1"/>
  <c r="AL528" i="11"/>
  <c r="AL602" i="11" s="1"/>
  <c r="AL676" i="11" s="1"/>
  <c r="AL39" i="15" s="1"/>
  <c r="G528" i="11"/>
  <c r="G602" i="11" s="1"/>
  <c r="G676" i="11" s="1"/>
  <c r="G39" i="15" s="1"/>
  <c r="Q528" i="11"/>
  <c r="Q602" i="11" s="1"/>
  <c r="Q676" i="11" s="1"/>
  <c r="Q39" i="15" s="1"/>
  <c r="Z528" i="11"/>
  <c r="Z602" i="11" s="1"/>
  <c r="Z676" i="11" s="1"/>
  <c r="Z39" i="15" s="1"/>
  <c r="E532" i="11"/>
  <c r="E606" i="11" s="1"/>
  <c r="E680" i="11" s="1"/>
  <c r="E43" i="15" s="1"/>
  <c r="AW532" i="11"/>
  <c r="AW606" i="11" s="1"/>
  <c r="AW680" i="11" s="1"/>
  <c r="AW43" i="15" s="1"/>
  <c r="AL532" i="11"/>
  <c r="AL606" i="11" s="1"/>
  <c r="AL680" i="11" s="1"/>
  <c r="AL43" i="15" s="1"/>
  <c r="G532" i="11"/>
  <c r="G606" i="11" s="1"/>
  <c r="G680" i="11" s="1"/>
  <c r="G43" i="15" s="1"/>
  <c r="AR532" i="11"/>
  <c r="AR606" i="11" s="1"/>
  <c r="AR680" i="11" s="1"/>
  <c r="AR43" i="15" s="1"/>
  <c r="T526" i="11"/>
  <c r="T600" i="11" s="1"/>
  <c r="T674" i="11" s="1"/>
  <c r="T37" i="15" s="1"/>
  <c r="D526" i="11"/>
  <c r="D600" i="11" s="1"/>
  <c r="D674" i="11" s="1"/>
  <c r="D37" i="15" s="1"/>
  <c r="AI526" i="11"/>
  <c r="AI600" i="11" s="1"/>
  <c r="AI674" i="11" s="1"/>
  <c r="AI37" i="15" s="1"/>
  <c r="AW505" i="11"/>
  <c r="AW579" i="11" s="1"/>
  <c r="AW653" i="11" s="1"/>
  <c r="AW16" i="15" s="1"/>
  <c r="K505" i="11"/>
  <c r="K579" i="11" s="1"/>
  <c r="K653" i="11" s="1"/>
  <c r="K16" i="15" s="1"/>
  <c r="E505" i="11"/>
  <c r="E579" i="11" s="1"/>
  <c r="E653" i="11" s="1"/>
  <c r="E16" i="15" s="1"/>
  <c r="K503" i="11"/>
  <c r="K577" i="11" s="1"/>
  <c r="K651" i="11" s="1"/>
  <c r="K14" i="15" s="1"/>
  <c r="AR512" i="11"/>
  <c r="AR586" i="11" s="1"/>
  <c r="AR660" i="11" s="1"/>
  <c r="AR23" i="15" s="1"/>
  <c r="G512" i="11"/>
  <c r="AL512" i="11"/>
  <c r="AL586" i="11" s="1"/>
  <c r="AL660" i="11" s="1"/>
  <c r="AL23" i="15" s="1"/>
  <c r="AW512" i="11"/>
  <c r="AW586" i="11" s="1"/>
  <c r="AW660" i="11" s="1"/>
  <c r="AW23" i="15" s="1"/>
  <c r="Q496" i="11"/>
  <c r="Q570" i="11" s="1"/>
  <c r="Q644" i="11" s="1"/>
  <c r="Q7" i="15" s="1"/>
  <c r="AN496" i="11"/>
  <c r="AN570" i="11" s="1"/>
  <c r="AN644" i="11" s="1"/>
  <c r="AN7" i="15" s="1"/>
  <c r="S496" i="11"/>
  <c r="E496" i="11"/>
  <c r="E570" i="11" s="1"/>
  <c r="E644" i="11" s="1"/>
  <c r="E7" i="15" s="1"/>
  <c r="AJ496" i="11"/>
  <c r="AJ570" i="11" s="1"/>
  <c r="AJ644" i="11" s="1"/>
  <c r="AJ7" i="15" s="1"/>
  <c r="AA496" i="11"/>
  <c r="AA570" i="11" s="1"/>
  <c r="AA644" i="11" s="1"/>
  <c r="AA7" i="15" s="1"/>
  <c r="Y496" i="11"/>
  <c r="Y570" i="11" s="1"/>
  <c r="Y644" i="11" s="1"/>
  <c r="Y7" i="15" s="1"/>
  <c r="J496" i="11"/>
  <c r="J570" i="11" s="1"/>
  <c r="J644" i="11" s="1"/>
  <c r="J7" i="15" s="1"/>
  <c r="AW496" i="11"/>
  <c r="AW570" i="11" s="1"/>
  <c r="AW644" i="11" s="1"/>
  <c r="AW7" i="15" s="1"/>
  <c r="AH496" i="11"/>
  <c r="AH570" i="11" s="1"/>
  <c r="AH644" i="11" s="1"/>
  <c r="AH7" i="15" s="1"/>
  <c r="F496" i="11"/>
  <c r="F570" i="11" s="1"/>
  <c r="F644" i="11" s="1"/>
  <c r="F7" i="15" s="1"/>
  <c r="AB496" i="11"/>
  <c r="AB570" i="11" s="1"/>
  <c r="AB644" i="11" s="1"/>
  <c r="AB7" i="15" s="1"/>
  <c r="U496" i="11"/>
  <c r="U570" i="11" s="1"/>
  <c r="U644" i="11" s="1"/>
  <c r="U7" i="15" s="1"/>
  <c r="AI496" i="11"/>
  <c r="AI570" i="11" s="1"/>
  <c r="AI644" i="11" s="1"/>
  <c r="AI7" i="15" s="1"/>
  <c r="AM496" i="11"/>
  <c r="AM570" i="11" s="1"/>
  <c r="AM644" i="11" s="1"/>
  <c r="AM7" i="15" s="1"/>
  <c r="W496" i="11"/>
  <c r="W570" i="11" s="1"/>
  <c r="W644" i="11" s="1"/>
  <c r="W7" i="15" s="1"/>
  <c r="D496" i="11"/>
  <c r="D570" i="11" s="1"/>
  <c r="D644" i="11" s="1"/>
  <c r="D7" i="15" s="1"/>
  <c r="G496" i="11"/>
  <c r="G570" i="11" s="1"/>
  <c r="G644" i="11" s="1"/>
  <c r="G7" i="15" s="1"/>
  <c r="AX496" i="11"/>
  <c r="AX570" i="11" s="1"/>
  <c r="AX644" i="11" s="1"/>
  <c r="AX7" i="15" s="1"/>
  <c r="AL496" i="11"/>
  <c r="AL570" i="11" s="1"/>
  <c r="AL644" i="11" s="1"/>
  <c r="AL7" i="15" s="1"/>
  <c r="R496" i="11"/>
  <c r="R570" i="11" s="1"/>
  <c r="R644" i="11" s="1"/>
  <c r="R7" i="15" s="1"/>
  <c r="K496" i="11"/>
  <c r="K570" i="11" s="1"/>
  <c r="K644" i="11" s="1"/>
  <c r="K7" i="15" s="1"/>
  <c r="Z496" i="11"/>
  <c r="Z570" i="11" s="1"/>
  <c r="Z644" i="11" s="1"/>
  <c r="Z7" i="15" s="1"/>
  <c r="L496" i="11"/>
  <c r="L570" i="11" s="1"/>
  <c r="L644" i="11" s="1"/>
  <c r="L7" i="15" s="1"/>
  <c r="P496" i="11"/>
  <c r="P570" i="11" s="1"/>
  <c r="P644" i="11" s="1"/>
  <c r="P7" i="15" s="1"/>
  <c r="O496" i="11"/>
  <c r="O570" i="11" s="1"/>
  <c r="O644" i="11" s="1"/>
  <c r="O7" i="15" s="1"/>
  <c r="BA496" i="11"/>
  <c r="BA570" i="11" s="1"/>
  <c r="BA644" i="11" s="1"/>
  <c r="BA7" i="15" s="1"/>
  <c r="V496" i="11"/>
  <c r="V570" i="11" s="1"/>
  <c r="V644" i="11" s="1"/>
  <c r="V7" i="15" s="1"/>
  <c r="T496" i="11"/>
  <c r="T570" i="11" s="1"/>
  <c r="T644" i="11" s="1"/>
  <c r="T7" i="15" s="1"/>
  <c r="I496" i="11"/>
  <c r="I570" i="11" s="1"/>
  <c r="I644" i="11" s="1"/>
  <c r="I7" i="15" s="1"/>
  <c r="X496" i="11"/>
  <c r="X570" i="11" s="1"/>
  <c r="X644" i="11" s="1"/>
  <c r="X7" i="15" s="1"/>
  <c r="AR496" i="11"/>
  <c r="AR570" i="11" s="1"/>
  <c r="AR644" i="11" s="1"/>
  <c r="AR7" i="15" s="1"/>
  <c r="AQ496" i="11"/>
  <c r="AQ570" i="11" s="1"/>
  <c r="AQ644" i="11" s="1"/>
  <c r="AQ7" i="15" s="1"/>
  <c r="N496" i="11"/>
  <c r="N570" i="11" s="1"/>
  <c r="N644" i="11" s="1"/>
  <c r="N7" i="15" s="1"/>
  <c r="AK496" i="11"/>
  <c r="AK570" i="11" s="1"/>
  <c r="AK644" i="11" s="1"/>
  <c r="AK7" i="15" s="1"/>
  <c r="H496" i="11"/>
  <c r="H570" i="11" s="1"/>
  <c r="H644" i="11" s="1"/>
  <c r="H7" i="15" s="1"/>
  <c r="M496" i="11"/>
  <c r="M570" i="11" s="1"/>
  <c r="M644" i="11" s="1"/>
  <c r="M7" i="15" s="1"/>
  <c r="C496" i="11"/>
  <c r="C570" i="11" s="1"/>
  <c r="C644" i="11" s="1"/>
  <c r="C7" i="15" s="1"/>
  <c r="AG496" i="11"/>
  <c r="AG570" i="11" s="1"/>
  <c r="AG644" i="11" s="1"/>
  <c r="AG7" i="15" s="1"/>
  <c r="AE496" i="11"/>
  <c r="AE570" i="11" s="1"/>
  <c r="AE644" i="11" s="1"/>
  <c r="AE7" i="15" s="1"/>
  <c r="AC496" i="11"/>
  <c r="AC570" i="11" s="1"/>
  <c r="AC644" i="11" s="1"/>
  <c r="AC7" i="15" s="1"/>
  <c r="G518" i="11"/>
  <c r="G592" i="11" s="1"/>
  <c r="G666" i="11" s="1"/>
  <c r="G29" i="15" s="1"/>
  <c r="AP496" i="11"/>
  <c r="AP570" i="11" s="1"/>
  <c r="AP644" i="11" s="1"/>
  <c r="AP7" i="15" s="1"/>
  <c r="AS496" i="11"/>
  <c r="AS570" i="11" s="1"/>
  <c r="AS644" i="11" s="1"/>
  <c r="AS7" i="15" s="1"/>
  <c r="G536" i="11"/>
  <c r="G610" i="11" s="1"/>
  <c r="G684" i="11" s="1"/>
  <c r="G47" i="15" s="1"/>
  <c r="G531" i="11"/>
  <c r="G605" i="11" s="1"/>
  <c r="G679" i="11" s="1"/>
  <c r="G42" i="15" s="1"/>
  <c r="AU496" i="11"/>
  <c r="AU570" i="11" s="1"/>
  <c r="AU644" i="11" s="1"/>
  <c r="AU7" i="15" s="1"/>
  <c r="AZ496" i="11"/>
  <c r="G540" i="11"/>
  <c r="AY496" i="11"/>
  <c r="G534" i="11"/>
  <c r="G608" i="11" s="1"/>
  <c r="G682" i="11" s="1"/>
  <c r="G45" i="15" s="1"/>
  <c r="G522" i="11"/>
  <c r="G596" i="11" s="1"/>
  <c r="G670" i="11" s="1"/>
  <c r="G33" i="15" s="1"/>
  <c r="G519" i="11"/>
  <c r="G593" i="11" s="1"/>
  <c r="G667" i="11" s="1"/>
  <c r="G30" i="15" s="1"/>
  <c r="AD496" i="11"/>
  <c r="AD570" i="11" s="1"/>
  <c r="AD644" i="11" s="1"/>
  <c r="AD7" i="15" s="1"/>
  <c r="AV496" i="11"/>
  <c r="AV570" i="11" s="1"/>
  <c r="AV644" i="11" s="1"/>
  <c r="AV7" i="15" s="1"/>
  <c r="G537" i="11"/>
  <c r="G611" i="11" s="1"/>
  <c r="G685" i="11" s="1"/>
  <c r="G48" i="15" s="1"/>
  <c r="G541" i="11"/>
  <c r="G520" i="11"/>
  <c r="G594" i="11" s="1"/>
  <c r="G668" i="11" s="1"/>
  <c r="G31" i="15" s="1"/>
  <c r="Y539" i="11"/>
  <c r="Y613" i="11" s="1"/>
  <c r="Y687" i="11" s="1"/>
  <c r="Y50" i="15" s="1"/>
  <c r="AW539" i="11"/>
  <c r="AW613" i="11" s="1"/>
  <c r="AW687" i="11" s="1"/>
  <c r="AW50" i="15" s="1"/>
  <c r="E539" i="11"/>
  <c r="E613" i="11" s="1"/>
  <c r="E687" i="11" s="1"/>
  <c r="E50" i="15" s="1"/>
  <c r="AI522" i="11"/>
  <c r="AI596" i="11" s="1"/>
  <c r="AI670" i="11" s="1"/>
  <c r="AI33" i="15" s="1"/>
  <c r="H525" i="11"/>
  <c r="H599" i="11" s="1"/>
  <c r="H673" i="11" s="1"/>
  <c r="H36" i="15" s="1"/>
  <c r="Y525" i="11"/>
  <c r="Y599" i="11" s="1"/>
  <c r="Y673" i="11" s="1"/>
  <c r="Y36" i="15" s="1"/>
  <c r="AL525" i="11"/>
  <c r="AL599" i="11" s="1"/>
  <c r="AL673" i="11" s="1"/>
  <c r="AL36" i="15" s="1"/>
  <c r="T531" i="11"/>
  <c r="T605" i="11" s="1"/>
  <c r="T679" i="11" s="1"/>
  <c r="T42" i="15" s="1"/>
  <c r="S509" i="11"/>
  <c r="W509" i="11"/>
  <c r="W583" i="11" s="1"/>
  <c r="W657" i="11" s="1"/>
  <c r="W20" i="15" s="1"/>
  <c r="AD509" i="11"/>
  <c r="AD583" i="11" s="1"/>
  <c r="AD657" i="11" s="1"/>
  <c r="AD20" i="15" s="1"/>
  <c r="AK509" i="11"/>
  <c r="AK583" i="11" s="1"/>
  <c r="AK657" i="11" s="1"/>
  <c r="AK20" i="15" s="1"/>
  <c r="AL509" i="11"/>
  <c r="AL583" i="11" s="1"/>
  <c r="AL657" i="11" s="1"/>
  <c r="AL20" i="15" s="1"/>
  <c r="X509" i="11"/>
  <c r="X583" i="11" s="1"/>
  <c r="X657" i="11" s="1"/>
  <c r="X20" i="15" s="1"/>
  <c r="AH509" i="11"/>
  <c r="AH583" i="11" s="1"/>
  <c r="AH657" i="11" s="1"/>
  <c r="AH20" i="15" s="1"/>
  <c r="AN509" i="11"/>
  <c r="AN583" i="11" s="1"/>
  <c r="AN657" i="11" s="1"/>
  <c r="AN20" i="15" s="1"/>
  <c r="AX509" i="11"/>
  <c r="AX583" i="11" s="1"/>
  <c r="AX657" i="11" s="1"/>
  <c r="AX20" i="15" s="1"/>
  <c r="AW509" i="11"/>
  <c r="AW583" i="11" s="1"/>
  <c r="AW657" i="11" s="1"/>
  <c r="AW20" i="15" s="1"/>
  <c r="C509" i="11"/>
  <c r="C583" i="11" s="1"/>
  <c r="C657" i="11" s="1"/>
  <c r="C20" i="15" s="1"/>
  <c r="V509" i="11"/>
  <c r="V583" i="11" s="1"/>
  <c r="V657" i="11" s="1"/>
  <c r="V20" i="15" s="1"/>
  <c r="AI509" i="11"/>
  <c r="AI583" i="11" s="1"/>
  <c r="AI657" i="11" s="1"/>
  <c r="AI20" i="15" s="1"/>
  <c r="R509" i="11"/>
  <c r="R583" i="11" s="1"/>
  <c r="R657" i="11" s="1"/>
  <c r="R20" i="15" s="1"/>
  <c r="L509" i="11"/>
  <c r="L583" i="11" s="1"/>
  <c r="L657" i="11" s="1"/>
  <c r="L20" i="15" s="1"/>
  <c r="BA509" i="11"/>
  <c r="BA583" i="11" s="1"/>
  <c r="BA657" i="11" s="1"/>
  <c r="BA20" i="15" s="1"/>
  <c r="AB509" i="11"/>
  <c r="AB583" i="11" s="1"/>
  <c r="AB657" i="11" s="1"/>
  <c r="AB20" i="15" s="1"/>
  <c r="F509" i="11"/>
  <c r="F583" i="11" s="1"/>
  <c r="F657" i="11" s="1"/>
  <c r="F20" i="15" s="1"/>
  <c r="AM509" i="11"/>
  <c r="AM583" i="11" s="1"/>
  <c r="AM657" i="11" s="1"/>
  <c r="AM20" i="15" s="1"/>
  <c r="E509" i="11"/>
  <c r="E583" i="11" s="1"/>
  <c r="E657" i="11" s="1"/>
  <c r="E20" i="15" s="1"/>
  <c r="H509" i="11"/>
  <c r="H583" i="11" s="1"/>
  <c r="H657" i="11" s="1"/>
  <c r="H20" i="15" s="1"/>
  <c r="N509" i="11"/>
  <c r="N583" i="11" s="1"/>
  <c r="N657" i="11" s="1"/>
  <c r="N20" i="15" s="1"/>
  <c r="Z509" i="11"/>
  <c r="Z583" i="11" s="1"/>
  <c r="Z657" i="11" s="1"/>
  <c r="Z20" i="15" s="1"/>
  <c r="O509" i="11"/>
  <c r="O583" i="11" s="1"/>
  <c r="O657" i="11" s="1"/>
  <c r="O20" i="15" s="1"/>
  <c r="AA509" i="11"/>
  <c r="AA583" i="11" s="1"/>
  <c r="AA657" i="11" s="1"/>
  <c r="AA20" i="15" s="1"/>
  <c r="M509" i="11"/>
  <c r="M583" i="11" s="1"/>
  <c r="M657" i="11" s="1"/>
  <c r="M20" i="15" s="1"/>
  <c r="AR509" i="11"/>
  <c r="AR583" i="11" s="1"/>
  <c r="AR657" i="11" s="1"/>
  <c r="AR20" i="15" s="1"/>
  <c r="G509" i="11"/>
  <c r="G583" i="11" s="1"/>
  <c r="G657" i="11" s="1"/>
  <c r="G20" i="15" s="1"/>
  <c r="J509" i="11"/>
  <c r="J583" i="11" s="1"/>
  <c r="J657" i="11" s="1"/>
  <c r="J20" i="15" s="1"/>
  <c r="Q509" i="11"/>
  <c r="Q583" i="11" s="1"/>
  <c r="Q657" i="11" s="1"/>
  <c r="Q20" i="15" s="1"/>
  <c r="P509" i="11"/>
  <c r="P583" i="11" s="1"/>
  <c r="P657" i="11" s="1"/>
  <c r="P20" i="15" s="1"/>
  <c r="AJ509" i="11"/>
  <c r="AJ583" i="11" s="1"/>
  <c r="AJ657" i="11" s="1"/>
  <c r="AJ20" i="15" s="1"/>
  <c r="T509" i="11"/>
  <c r="T583" i="11" s="1"/>
  <c r="T657" i="11" s="1"/>
  <c r="T20" i="15" s="1"/>
  <c r="K509" i="11"/>
  <c r="K583" i="11" s="1"/>
  <c r="K657" i="11" s="1"/>
  <c r="K20" i="15" s="1"/>
  <c r="U509" i="11"/>
  <c r="U583" i="11" s="1"/>
  <c r="U657" i="11" s="1"/>
  <c r="U20" i="15" s="1"/>
  <c r="AP509" i="11"/>
  <c r="AP583" i="11" s="1"/>
  <c r="AP657" i="11" s="1"/>
  <c r="AP20" i="15" s="1"/>
  <c r="D509" i="11"/>
  <c r="D583" i="11" s="1"/>
  <c r="D657" i="11" s="1"/>
  <c r="D20" i="15" s="1"/>
  <c r="AQ509" i="11"/>
  <c r="AQ583" i="11" s="1"/>
  <c r="AQ657" i="11" s="1"/>
  <c r="AQ20" i="15" s="1"/>
  <c r="Y509" i="11"/>
  <c r="Y583" i="11" s="1"/>
  <c r="Y657" i="11" s="1"/>
  <c r="Y20" i="15" s="1"/>
  <c r="AY509" i="11"/>
  <c r="I509" i="11"/>
  <c r="I583" i="11" s="1"/>
  <c r="I657" i="11" s="1"/>
  <c r="I20" i="15" s="1"/>
  <c r="T540" i="11"/>
  <c r="T536" i="11"/>
  <c r="T610" i="11" s="1"/>
  <c r="T684" i="11" s="1"/>
  <c r="T47" i="15" s="1"/>
  <c r="T520" i="11"/>
  <c r="T594" i="11" s="1"/>
  <c r="T668" i="11" s="1"/>
  <c r="T31" i="15" s="1"/>
  <c r="T534" i="11"/>
  <c r="T608" i="11" s="1"/>
  <c r="T682" i="11" s="1"/>
  <c r="T45" i="15" s="1"/>
  <c r="AS509" i="11"/>
  <c r="AS583" i="11" s="1"/>
  <c r="AS657" i="11" s="1"/>
  <c r="AS20" i="15" s="1"/>
  <c r="AO509" i="11"/>
  <c r="AO583" i="11" s="1"/>
  <c r="AO657" i="11" s="1"/>
  <c r="AO20" i="15" s="1"/>
  <c r="T522" i="11"/>
  <c r="T596" i="11" s="1"/>
  <c r="T670" i="11" s="1"/>
  <c r="T33" i="15" s="1"/>
  <c r="AV509" i="11"/>
  <c r="AV583" i="11" s="1"/>
  <c r="AV657" i="11" s="1"/>
  <c r="AV20" i="15" s="1"/>
  <c r="AU509" i="11"/>
  <c r="AU583" i="11" s="1"/>
  <c r="AU657" i="11" s="1"/>
  <c r="AU20" i="15" s="1"/>
  <c r="AE509" i="11"/>
  <c r="AE583" i="11" s="1"/>
  <c r="AE657" i="11" s="1"/>
  <c r="AE20" i="15" s="1"/>
  <c r="AG509" i="11"/>
  <c r="AG583" i="11" s="1"/>
  <c r="AG657" i="11" s="1"/>
  <c r="AG20" i="15" s="1"/>
  <c r="T541" i="11"/>
  <c r="T537" i="11"/>
  <c r="T611" i="11" s="1"/>
  <c r="T685" i="11" s="1"/>
  <c r="T48" i="15" s="1"/>
  <c r="T518" i="11"/>
  <c r="T592" i="11" s="1"/>
  <c r="T666" i="11" s="1"/>
  <c r="T29" i="15" s="1"/>
  <c r="AC509" i="11"/>
  <c r="AC583" i="11" s="1"/>
  <c r="AC657" i="11" s="1"/>
  <c r="AC20" i="15" s="1"/>
  <c r="AZ509" i="11"/>
  <c r="AW507" i="11"/>
  <c r="AW581" i="11" s="1"/>
  <c r="AW655" i="11" s="1"/>
  <c r="AW18" i="15" s="1"/>
  <c r="D507" i="11"/>
  <c r="D581" i="11" s="1"/>
  <c r="D655" i="11" s="1"/>
  <c r="D18" i="15" s="1"/>
  <c r="E507" i="11"/>
  <c r="E581" i="11" s="1"/>
  <c r="E655" i="11" s="1"/>
  <c r="E18" i="15" s="1"/>
  <c r="AL507" i="11"/>
  <c r="AL581" i="11" s="1"/>
  <c r="AL655" i="11" s="1"/>
  <c r="AL18" i="15" s="1"/>
  <c r="T510" i="11"/>
  <c r="T584" i="11" s="1"/>
  <c r="T658" i="11" s="1"/>
  <c r="T21" i="15" s="1"/>
  <c r="K510" i="11"/>
  <c r="K584" i="11" s="1"/>
  <c r="K658" i="11" s="1"/>
  <c r="K21" i="15" s="1"/>
  <c r="Z510" i="11"/>
  <c r="Z584" i="11" s="1"/>
  <c r="Z658" i="11" s="1"/>
  <c r="Z21" i="15" s="1"/>
  <c r="AL510" i="11"/>
  <c r="AL584" i="11" s="1"/>
  <c r="AL658" i="11" s="1"/>
  <c r="AL21" i="15" s="1"/>
  <c r="E510" i="11"/>
  <c r="E584" i="11" s="1"/>
  <c r="E658" i="11" s="1"/>
  <c r="E21" i="15" s="1"/>
  <c r="AI499" i="11"/>
  <c r="AI573" i="11" s="1"/>
  <c r="AI647" i="11" s="1"/>
  <c r="AI10" i="15" s="1"/>
  <c r="E499" i="11"/>
  <c r="E573" i="11" s="1"/>
  <c r="E647" i="11" s="1"/>
  <c r="E10" i="15" s="1"/>
  <c r="Y498" i="11"/>
  <c r="Y572" i="11" s="1"/>
  <c r="Y646" i="11" s="1"/>
  <c r="Y9" i="15" s="1"/>
  <c r="AL498" i="11"/>
  <c r="AL572" i="11" s="1"/>
  <c r="AL646" i="11" s="1"/>
  <c r="AL9" i="15" s="1"/>
  <c r="G498" i="11"/>
  <c r="G572" i="11" s="1"/>
  <c r="G646" i="11" s="1"/>
  <c r="G9" i="15" s="1"/>
  <c r="AR529" i="11"/>
  <c r="AR603" i="11" s="1"/>
  <c r="AR677" i="11" s="1"/>
  <c r="AR40" i="15" s="1"/>
  <c r="Q529" i="11"/>
  <c r="Q603" i="11" s="1"/>
  <c r="Q677" i="11" s="1"/>
  <c r="Q40" i="15" s="1"/>
  <c r="Z529" i="11"/>
  <c r="Z603" i="11" s="1"/>
  <c r="Z677" i="11" s="1"/>
  <c r="Z40" i="15" s="1"/>
  <c r="AL529" i="11"/>
  <c r="AL603" i="11" s="1"/>
  <c r="AL677" i="11" s="1"/>
  <c r="AL40" i="15" s="1"/>
  <c r="T502" i="11"/>
  <c r="T576" i="11" s="1"/>
  <c r="T650" i="11" s="1"/>
  <c r="T13" i="15" s="1"/>
  <c r="AL502" i="11"/>
  <c r="AL576" i="11" s="1"/>
  <c r="AL650" i="11" s="1"/>
  <c r="AL13" i="15" s="1"/>
  <c r="AI502" i="11"/>
  <c r="AI576" i="11" s="1"/>
  <c r="AI650" i="11" s="1"/>
  <c r="AI13" i="15" s="1"/>
  <c r="G502" i="11"/>
  <c r="G576" i="11" s="1"/>
  <c r="G650" i="11" s="1"/>
  <c r="G13" i="15" s="1"/>
  <c r="H502" i="11"/>
  <c r="H576" i="11" s="1"/>
  <c r="H650" i="11" s="1"/>
  <c r="H13" i="15" s="1"/>
  <c r="P527" i="11"/>
  <c r="P601" i="11" s="1"/>
  <c r="P675" i="11" s="1"/>
  <c r="P38" i="15" s="1"/>
  <c r="AH527" i="11"/>
  <c r="AH601" i="11" s="1"/>
  <c r="AH675" i="11" s="1"/>
  <c r="AH38" i="15" s="1"/>
  <c r="AL527" i="11"/>
  <c r="AL601" i="11" s="1"/>
  <c r="AL675" i="11" s="1"/>
  <c r="AL38" i="15" s="1"/>
  <c r="D527" i="11"/>
  <c r="D601" i="11" s="1"/>
  <c r="D675" i="11" s="1"/>
  <c r="D38" i="15" s="1"/>
  <c r="Z527" i="11"/>
  <c r="Z601" i="11" s="1"/>
  <c r="Z675" i="11" s="1"/>
  <c r="Z38" i="15" s="1"/>
  <c r="J527" i="11"/>
  <c r="J601" i="11" s="1"/>
  <c r="J675" i="11" s="1"/>
  <c r="J38" i="15" s="1"/>
  <c r="AB527" i="11"/>
  <c r="AB601" i="11" s="1"/>
  <c r="AB675" i="11" s="1"/>
  <c r="AB38" i="15" s="1"/>
  <c r="AW527" i="11"/>
  <c r="AW601" i="11" s="1"/>
  <c r="AW675" i="11" s="1"/>
  <c r="AW38" i="15" s="1"/>
  <c r="U527" i="11"/>
  <c r="U601" i="11" s="1"/>
  <c r="U675" i="11" s="1"/>
  <c r="U38" i="15" s="1"/>
  <c r="AX527" i="11"/>
  <c r="AX601" i="11" s="1"/>
  <c r="AX675" i="11" s="1"/>
  <c r="AX38" i="15" s="1"/>
  <c r="AN527" i="11"/>
  <c r="AN601" i="11" s="1"/>
  <c r="AN675" i="11" s="1"/>
  <c r="AN38" i="15" s="1"/>
  <c r="BA527" i="11"/>
  <c r="BA601" i="11" s="1"/>
  <c r="BA675" i="11" s="1"/>
  <c r="BA38" i="15" s="1"/>
  <c r="E527" i="11"/>
  <c r="E601" i="11" s="1"/>
  <c r="E675" i="11" s="1"/>
  <c r="E38" i="15" s="1"/>
  <c r="W527" i="11"/>
  <c r="W601" i="11" s="1"/>
  <c r="W675" i="11" s="1"/>
  <c r="W38" i="15" s="1"/>
  <c r="O527" i="11"/>
  <c r="O601" i="11" s="1"/>
  <c r="O675" i="11" s="1"/>
  <c r="O38" i="15" s="1"/>
  <c r="AA527" i="11"/>
  <c r="AA601" i="11" s="1"/>
  <c r="AA675" i="11" s="1"/>
  <c r="AA38" i="15" s="1"/>
  <c r="Q527" i="11"/>
  <c r="Q601" i="11" s="1"/>
  <c r="Q675" i="11" s="1"/>
  <c r="Q38" i="15" s="1"/>
  <c r="S527" i="11"/>
  <c r="S601" i="11" s="1"/>
  <c r="S675" i="11" s="1"/>
  <c r="S38" i="15" s="1"/>
  <c r="AM527" i="11"/>
  <c r="AM601" i="11" s="1"/>
  <c r="AM675" i="11" s="1"/>
  <c r="AM38" i="15" s="1"/>
  <c r="G527" i="11"/>
  <c r="G601" i="11" s="1"/>
  <c r="G675" i="11" s="1"/>
  <c r="G38" i="15" s="1"/>
  <c r="Y527" i="11"/>
  <c r="Y601" i="11" s="1"/>
  <c r="Y675" i="11" s="1"/>
  <c r="Y38" i="15" s="1"/>
  <c r="AI527" i="11"/>
  <c r="AI601" i="11" s="1"/>
  <c r="AI675" i="11" s="1"/>
  <c r="AI38" i="15" s="1"/>
  <c r="F527" i="11"/>
  <c r="F601" i="11" s="1"/>
  <c r="F675" i="11" s="1"/>
  <c r="F38" i="15" s="1"/>
  <c r="AJ527" i="11"/>
  <c r="AJ601" i="11" s="1"/>
  <c r="AJ675" i="11" s="1"/>
  <c r="AJ38" i="15" s="1"/>
  <c r="K527" i="11"/>
  <c r="K601" i="11" s="1"/>
  <c r="K675" i="11" s="1"/>
  <c r="K38" i="15" s="1"/>
  <c r="L527" i="11"/>
  <c r="L601" i="11" s="1"/>
  <c r="L675" i="11" s="1"/>
  <c r="L38" i="15" s="1"/>
  <c r="R527" i="11"/>
  <c r="R601" i="11" s="1"/>
  <c r="R675" i="11" s="1"/>
  <c r="R38" i="15" s="1"/>
  <c r="X527" i="11"/>
  <c r="X601" i="11" s="1"/>
  <c r="X675" i="11" s="1"/>
  <c r="X38" i="15" s="1"/>
  <c r="AQ527" i="11"/>
  <c r="AQ601" i="11" s="1"/>
  <c r="AQ675" i="11" s="1"/>
  <c r="AQ38" i="15" s="1"/>
  <c r="N527" i="11"/>
  <c r="N601" i="11" s="1"/>
  <c r="N675" i="11" s="1"/>
  <c r="N38" i="15" s="1"/>
  <c r="AR527" i="11"/>
  <c r="AR601" i="11" s="1"/>
  <c r="AR675" i="11" s="1"/>
  <c r="AR38" i="15" s="1"/>
  <c r="V527" i="11"/>
  <c r="V601" i="11" s="1"/>
  <c r="V675" i="11" s="1"/>
  <c r="V38" i="15" s="1"/>
  <c r="AK527" i="11"/>
  <c r="AK601" i="11" s="1"/>
  <c r="AK675" i="11" s="1"/>
  <c r="AK38" i="15" s="1"/>
  <c r="I527" i="11"/>
  <c r="I601" i="11" s="1"/>
  <c r="I675" i="11" s="1"/>
  <c r="I38" i="15" s="1"/>
  <c r="T527" i="11"/>
  <c r="T601" i="11" s="1"/>
  <c r="T675" i="11" s="1"/>
  <c r="T38" i="15" s="1"/>
  <c r="M527" i="11"/>
  <c r="M601" i="11" s="1"/>
  <c r="M675" i="11" s="1"/>
  <c r="M38" i="15" s="1"/>
  <c r="H527" i="11"/>
  <c r="H601" i="11" s="1"/>
  <c r="H675" i="11" s="1"/>
  <c r="H38" i="15" s="1"/>
  <c r="C527" i="11"/>
  <c r="C601" i="11" s="1"/>
  <c r="C675" i="11" s="1"/>
  <c r="C38" i="15" s="1"/>
  <c r="AL540" i="11"/>
  <c r="AL520" i="11"/>
  <c r="AL594" i="11" s="1"/>
  <c r="AL668" i="11" s="1"/>
  <c r="AL31" i="15" s="1"/>
  <c r="AL518" i="11"/>
  <c r="AL592" i="11" s="1"/>
  <c r="AL666" i="11" s="1"/>
  <c r="AL29" i="15" s="1"/>
  <c r="AY527" i="11"/>
  <c r="AS527" i="11"/>
  <c r="AS601" i="11" s="1"/>
  <c r="AS675" i="11" s="1"/>
  <c r="AS38" i="15" s="1"/>
  <c r="AG527" i="11"/>
  <c r="AG601" i="11" s="1"/>
  <c r="AG675" i="11" s="1"/>
  <c r="AG38" i="15" s="1"/>
  <c r="AV527" i="11"/>
  <c r="AV601" i="11" s="1"/>
  <c r="AV675" i="11" s="1"/>
  <c r="AV38" i="15" s="1"/>
  <c r="AL537" i="11"/>
  <c r="AL611" i="11" s="1"/>
  <c r="AL685" i="11" s="1"/>
  <c r="AL48" i="15" s="1"/>
  <c r="AZ527" i="11"/>
  <c r="AE527" i="11"/>
  <c r="AE601" i="11" s="1"/>
  <c r="AE675" i="11" s="1"/>
  <c r="AE38" i="15" s="1"/>
  <c r="AL541" i="11"/>
  <c r="AL534" i="11"/>
  <c r="AL608" i="11" s="1"/>
  <c r="AL682" i="11" s="1"/>
  <c r="AL45" i="15" s="1"/>
  <c r="AP527" i="11"/>
  <c r="AP601" i="11" s="1"/>
  <c r="AP675" i="11" s="1"/>
  <c r="AP38" i="15" s="1"/>
  <c r="AL519" i="11"/>
  <c r="AL593" i="11" s="1"/>
  <c r="AL667" i="11" s="1"/>
  <c r="AL30" i="15" s="1"/>
  <c r="AL536" i="11"/>
  <c r="AL610" i="11" s="1"/>
  <c r="AL684" i="11" s="1"/>
  <c r="AL47" i="15" s="1"/>
  <c r="AC527" i="11"/>
  <c r="AC601" i="11" s="1"/>
  <c r="AC675" i="11" s="1"/>
  <c r="AC38" i="15" s="1"/>
  <c r="AL531" i="11"/>
  <c r="AL605" i="11" s="1"/>
  <c r="AL679" i="11" s="1"/>
  <c r="AL42" i="15" s="1"/>
  <c r="AL522" i="11"/>
  <c r="AL596" i="11" s="1"/>
  <c r="AL670" i="11" s="1"/>
  <c r="AL33" i="15" s="1"/>
  <c r="AD527" i="11"/>
  <c r="AD601" i="11" s="1"/>
  <c r="AD675" i="11" s="1"/>
  <c r="AD38" i="15" s="1"/>
  <c r="AU527" i="11"/>
  <c r="AU601" i="11" s="1"/>
  <c r="AU675" i="11" s="1"/>
  <c r="AU38" i="15" s="1"/>
  <c r="H513" i="11"/>
  <c r="H587" i="11" s="1"/>
  <c r="H661" i="11" s="1"/>
  <c r="H24" i="15" s="1"/>
  <c r="AR513" i="11"/>
  <c r="AR587" i="11" s="1"/>
  <c r="AR661" i="11" s="1"/>
  <c r="AR24" i="15" s="1"/>
  <c r="AL513" i="11"/>
  <c r="AL587" i="11" s="1"/>
  <c r="AL661" i="11" s="1"/>
  <c r="AL24" i="15" s="1"/>
  <c r="T513" i="11"/>
  <c r="T587" i="11" s="1"/>
  <c r="T661" i="11" s="1"/>
  <c r="T24" i="15" s="1"/>
  <c r="Y492" i="11"/>
  <c r="Y566" i="11" s="1"/>
  <c r="G492" i="11"/>
  <c r="G566" i="11" s="1"/>
  <c r="Q492" i="11"/>
  <c r="Q566" i="11" s="1"/>
  <c r="T492" i="11"/>
  <c r="T566" i="11" s="1"/>
  <c r="H504" i="11"/>
  <c r="H578" i="11" s="1"/>
  <c r="H652" i="11" s="1"/>
  <c r="H15" i="15" s="1"/>
  <c r="AL504" i="11"/>
  <c r="AL578" i="11" s="1"/>
  <c r="AL652" i="11" s="1"/>
  <c r="AL15" i="15" s="1"/>
  <c r="AW504" i="11"/>
  <c r="AW578" i="11" s="1"/>
  <c r="AW652" i="11" s="1"/>
  <c r="AW15" i="15" s="1"/>
  <c r="G504" i="11"/>
  <c r="G578" i="11" s="1"/>
  <c r="G652" i="11" s="1"/>
  <c r="G15" i="15" s="1"/>
  <c r="H495" i="11"/>
  <c r="H569" i="11" s="1"/>
  <c r="H643" i="11" s="1"/>
  <c r="H6" i="15" s="1"/>
  <c r="T495" i="11"/>
  <c r="T569" i="11" s="1"/>
  <c r="T643" i="11" s="1"/>
  <c r="T6" i="15" s="1"/>
  <c r="K495" i="11"/>
  <c r="K569" i="11" s="1"/>
  <c r="K643" i="11" s="1"/>
  <c r="K6" i="15" s="1"/>
  <c r="AW495" i="11"/>
  <c r="AW569" i="11" s="1"/>
  <c r="AW643" i="11" s="1"/>
  <c r="AW6" i="15" s="1"/>
  <c r="E495" i="11"/>
  <c r="E569" i="11" s="1"/>
  <c r="E643" i="11" s="1"/>
  <c r="E6" i="15" s="1"/>
  <c r="Q495" i="11"/>
  <c r="Q569" i="11" s="1"/>
  <c r="Q643" i="11" s="1"/>
  <c r="Q6" i="15" s="1"/>
  <c r="AL495" i="11"/>
  <c r="AL569" i="11" s="1"/>
  <c r="AL643" i="11" s="1"/>
  <c r="AL6" i="15" s="1"/>
  <c r="AL523" i="11"/>
  <c r="AL597" i="11" s="1"/>
  <c r="AL671" i="11" s="1"/>
  <c r="AL34" i="15" s="1"/>
  <c r="AI523" i="11"/>
  <c r="AI597" i="11" s="1"/>
  <c r="AI671" i="11" s="1"/>
  <c r="AI34" i="15" s="1"/>
  <c r="G511" i="11"/>
  <c r="G585" i="11" s="1"/>
  <c r="G659" i="11" s="1"/>
  <c r="G22" i="15" s="1"/>
  <c r="T511" i="11"/>
  <c r="T585" i="11" s="1"/>
  <c r="T659" i="11" s="1"/>
  <c r="T22" i="15" s="1"/>
  <c r="AR511" i="11"/>
  <c r="AR585" i="11" s="1"/>
  <c r="AR659" i="11" s="1"/>
  <c r="AR22" i="15" s="1"/>
  <c r="Z511" i="11"/>
  <c r="Z585" i="11" s="1"/>
  <c r="Z659" i="11" s="1"/>
  <c r="Z22" i="15" s="1"/>
  <c r="AR501" i="11"/>
  <c r="AR575" i="11" s="1"/>
  <c r="AR649" i="11" s="1"/>
  <c r="AR12" i="15" s="1"/>
  <c r="K501" i="11"/>
  <c r="K575" i="11" s="1"/>
  <c r="K649" i="11" s="1"/>
  <c r="K12" i="15" s="1"/>
  <c r="AL501" i="11"/>
  <c r="AL575" i="11" s="1"/>
  <c r="AL649" i="11" s="1"/>
  <c r="AL12" i="15" s="1"/>
  <c r="G501" i="11"/>
  <c r="G575" i="11" s="1"/>
  <c r="G649" i="11" s="1"/>
  <c r="G12" i="15" s="1"/>
  <c r="AW501" i="11"/>
  <c r="AW575" i="11" s="1"/>
  <c r="AW649" i="11" s="1"/>
  <c r="AW12" i="15" s="1"/>
  <c r="Q508" i="11"/>
  <c r="Y508" i="11"/>
  <c r="Y582" i="11" s="1"/>
  <c r="Y656" i="11" s="1"/>
  <c r="Y19" i="15" s="1"/>
  <c r="E508" i="11"/>
  <c r="Q542" i="11"/>
  <c r="Q616" i="11" s="1"/>
  <c r="Q690" i="11" s="1"/>
  <c r="Q53" i="15" s="1"/>
  <c r="H526" i="11"/>
  <c r="H600" i="11" s="1"/>
  <c r="H674" i="11" s="1"/>
  <c r="H37" i="15" s="1"/>
  <c r="D505" i="11"/>
  <c r="D579" i="11" s="1"/>
  <c r="D653" i="11" s="1"/>
  <c r="D16" i="15" s="1"/>
  <c r="G539" i="11"/>
  <c r="G613" i="11" s="1"/>
  <c r="G687" i="11" s="1"/>
  <c r="G50" i="15" s="1"/>
  <c r="H510" i="11"/>
  <c r="H584" i="11" s="1"/>
  <c r="H658" i="11" s="1"/>
  <c r="H21" i="15" s="1"/>
  <c r="D510" i="11"/>
  <c r="D584" i="11" s="1"/>
  <c r="D658" i="11" s="1"/>
  <c r="D21" i="15" s="1"/>
  <c r="AR499" i="11"/>
  <c r="AR573" i="11" s="1"/>
  <c r="AR647" i="11" s="1"/>
  <c r="AR10" i="15" s="1"/>
  <c r="G529" i="11"/>
  <c r="G603" i="11" s="1"/>
  <c r="G677" i="11" s="1"/>
  <c r="G40" i="15" s="1"/>
  <c r="D502" i="11"/>
  <c r="D576" i="11" s="1"/>
  <c r="D650" i="11" s="1"/>
  <c r="D13" i="15" s="1"/>
  <c r="Z513" i="11"/>
  <c r="Z587" i="11" s="1"/>
  <c r="Z661" i="11" s="1"/>
  <c r="Z24" i="15" s="1"/>
  <c r="AI513" i="11"/>
  <c r="AI587" i="11" s="1"/>
  <c r="AI661" i="11" s="1"/>
  <c r="AI24" i="15" s="1"/>
  <c r="AR492" i="11"/>
  <c r="AR566" i="11" s="1"/>
  <c r="Y511" i="11"/>
  <c r="Y585" i="11" s="1"/>
  <c r="Y659" i="11" s="1"/>
  <c r="Y22" i="15" s="1"/>
  <c r="T501" i="11"/>
  <c r="T575" i="11" s="1"/>
  <c r="T649" i="11" s="1"/>
  <c r="T12" i="15" s="1"/>
  <c r="D501" i="11"/>
  <c r="D575" i="11" s="1"/>
  <c r="D649" i="11" s="1"/>
  <c r="D12" i="15" s="1"/>
  <c r="H542" i="11"/>
  <c r="H616" i="11" s="1"/>
  <c r="H690" i="11" s="1"/>
  <c r="H53" i="15" s="1"/>
  <c r="G542" i="11"/>
  <c r="G616" i="11" s="1"/>
  <c r="G690" i="11" s="1"/>
  <c r="G53" i="15" s="1"/>
  <c r="AT515" i="11"/>
  <c r="AT589" i="11" s="1"/>
  <c r="AT663" i="11" s="1"/>
  <c r="AT26" i="15" s="1"/>
  <c r="Z535" i="11"/>
  <c r="Z609" i="11" s="1"/>
  <c r="Z683" i="11" s="1"/>
  <c r="Z46" i="15" s="1"/>
  <c r="K535" i="11"/>
  <c r="K609" i="11" s="1"/>
  <c r="K683" i="11" s="1"/>
  <c r="K46" i="15" s="1"/>
  <c r="AT494" i="11"/>
  <c r="AT568" i="11" s="1"/>
  <c r="AT642" i="11" s="1"/>
  <c r="AT5" i="15" s="1"/>
  <c r="Q535" i="11"/>
  <c r="Q609" i="11" s="1"/>
  <c r="Q683" i="11" s="1"/>
  <c r="Q46" i="15" s="1"/>
  <c r="G535" i="11"/>
  <c r="G609" i="11" s="1"/>
  <c r="G683" i="11" s="1"/>
  <c r="G46" i="15" s="1"/>
  <c r="AT506" i="11"/>
  <c r="AT580" i="11" s="1"/>
  <c r="AT654" i="11" s="1"/>
  <c r="AT17" i="15" s="1"/>
  <c r="AF514" i="11"/>
  <c r="AF588" i="11" s="1"/>
  <c r="AF662" i="11" s="1"/>
  <c r="AF25" i="15" s="1"/>
  <c r="AF533" i="11"/>
  <c r="AF607" i="11" s="1"/>
  <c r="AF681" i="11" s="1"/>
  <c r="AF44" i="15" s="1"/>
  <c r="E521" i="11"/>
  <c r="E595" i="11" s="1"/>
  <c r="E669" i="11" s="1"/>
  <c r="E32" i="15" s="1"/>
  <c r="AW521" i="11"/>
  <c r="AW595" i="11" s="1"/>
  <c r="AW669" i="11" s="1"/>
  <c r="AW32" i="15" s="1"/>
  <c r="AL521" i="11"/>
  <c r="AL595" i="11" s="1"/>
  <c r="AL669" i="11" s="1"/>
  <c r="AL32" i="15" s="1"/>
  <c r="AF493" i="11"/>
  <c r="AF567" i="11" s="1"/>
  <c r="AF641" i="11" s="1"/>
  <c r="AF4" i="15" s="1"/>
  <c r="AO493" i="11"/>
  <c r="AO567" i="11" s="1"/>
  <c r="AO641" i="11" s="1"/>
  <c r="AO4" i="15" s="1"/>
  <c r="G530" i="11"/>
  <c r="G604" i="11" s="1"/>
  <c r="G678" i="11" s="1"/>
  <c r="G41" i="15" s="1"/>
  <c r="K530" i="11"/>
  <c r="K604" i="11" s="1"/>
  <c r="K678" i="11" s="1"/>
  <c r="K41" i="15" s="1"/>
  <c r="K517" i="11"/>
  <c r="K591" i="11" s="1"/>
  <c r="K665" i="11" s="1"/>
  <c r="K28" i="15" s="1"/>
  <c r="Y517" i="11"/>
  <c r="Y591" i="11" s="1"/>
  <c r="Y665" i="11" s="1"/>
  <c r="Y28" i="15" s="1"/>
  <c r="Q517" i="11"/>
  <c r="Q591" i="11" s="1"/>
  <c r="Q665" i="11" s="1"/>
  <c r="Q28" i="15" s="1"/>
  <c r="AI517" i="11"/>
  <c r="AI591" i="11" s="1"/>
  <c r="AI665" i="11" s="1"/>
  <c r="AI28" i="15" s="1"/>
  <c r="AI516" i="11"/>
  <c r="AI590" i="11" s="1"/>
  <c r="AI664" i="11" s="1"/>
  <c r="AI27" i="15" s="1"/>
  <c r="AL516" i="11"/>
  <c r="AL590" i="11" s="1"/>
  <c r="AL664" i="11" s="1"/>
  <c r="AL27" i="15" s="1"/>
  <c r="AW528" i="11"/>
  <c r="AW602" i="11" s="1"/>
  <c r="AW676" i="11" s="1"/>
  <c r="AW39" i="15" s="1"/>
  <c r="E528" i="11"/>
  <c r="E602" i="11" s="1"/>
  <c r="E676" i="11" s="1"/>
  <c r="E39" i="15" s="1"/>
  <c r="AL493" i="11"/>
  <c r="AL567" i="11" s="1"/>
  <c r="AL641" i="11" s="1"/>
  <c r="AL4" i="15" s="1"/>
  <c r="W493" i="11"/>
  <c r="W567" i="11" s="1"/>
  <c r="W641" i="11" s="1"/>
  <c r="W4" i="15" s="1"/>
  <c r="AW493" i="11"/>
  <c r="AW567" i="11" s="1"/>
  <c r="AW641" i="11" s="1"/>
  <c r="AW4" i="15" s="1"/>
  <c r="R493" i="11"/>
  <c r="R567" i="11" s="1"/>
  <c r="R641" i="11" s="1"/>
  <c r="R4" i="15" s="1"/>
  <c r="D493" i="11"/>
  <c r="D567" i="11" s="1"/>
  <c r="D641" i="11" s="1"/>
  <c r="D4" i="15" s="1"/>
  <c r="AI493" i="11"/>
  <c r="AI567" i="11" s="1"/>
  <c r="AI641" i="11" s="1"/>
  <c r="AI4" i="15" s="1"/>
  <c r="O493" i="11"/>
  <c r="O567" i="11" s="1"/>
  <c r="O641" i="11" s="1"/>
  <c r="O4" i="15" s="1"/>
  <c r="P493" i="11"/>
  <c r="P567" i="11" s="1"/>
  <c r="P641" i="11" s="1"/>
  <c r="P4" i="15" s="1"/>
  <c r="Z493" i="11"/>
  <c r="Z567" i="11" s="1"/>
  <c r="Z641" i="11" s="1"/>
  <c r="Z4" i="15" s="1"/>
  <c r="S493" i="11"/>
  <c r="S567" i="11" s="1"/>
  <c r="S641" i="11" s="1"/>
  <c r="S4" i="15" s="1"/>
  <c r="AJ493" i="11"/>
  <c r="AJ567" i="11" s="1"/>
  <c r="AJ641" i="11" s="1"/>
  <c r="AJ4" i="15" s="1"/>
  <c r="U493" i="11"/>
  <c r="U567" i="11" s="1"/>
  <c r="U641" i="11" s="1"/>
  <c r="U4" i="15" s="1"/>
  <c r="Y493" i="11"/>
  <c r="Y567" i="11" s="1"/>
  <c r="Y641" i="11" s="1"/>
  <c r="Y4" i="15" s="1"/>
  <c r="J493" i="11"/>
  <c r="J567" i="11" s="1"/>
  <c r="J641" i="11" s="1"/>
  <c r="J4" i="15" s="1"/>
  <c r="AM493" i="11"/>
  <c r="AM567" i="11" s="1"/>
  <c r="AM641" i="11" s="1"/>
  <c r="AM4" i="15" s="1"/>
  <c r="L493" i="11"/>
  <c r="L567" i="11" s="1"/>
  <c r="L641" i="11" s="1"/>
  <c r="L4" i="15" s="1"/>
  <c r="AX493" i="11"/>
  <c r="AX567" i="11" s="1"/>
  <c r="AX641" i="11" s="1"/>
  <c r="AX4" i="15" s="1"/>
  <c r="Q493" i="11"/>
  <c r="Q567" i="11" s="1"/>
  <c r="Q641" i="11" s="1"/>
  <c r="Q4" i="15" s="1"/>
  <c r="E493" i="11"/>
  <c r="E567" i="11" s="1"/>
  <c r="E641" i="11" s="1"/>
  <c r="E4" i="15" s="1"/>
  <c r="F493" i="11"/>
  <c r="F567" i="11" s="1"/>
  <c r="F641" i="11" s="1"/>
  <c r="F4" i="15" s="1"/>
  <c r="K493" i="11"/>
  <c r="K567" i="11" s="1"/>
  <c r="K641" i="11" s="1"/>
  <c r="K4" i="15" s="1"/>
  <c r="BA493" i="11"/>
  <c r="BA567" i="11" s="1"/>
  <c r="BA641" i="11" s="1"/>
  <c r="BA4" i="15" s="1"/>
  <c r="AA493" i="11"/>
  <c r="AA567" i="11" s="1"/>
  <c r="AA641" i="11" s="1"/>
  <c r="AA4" i="15" s="1"/>
  <c r="AB493" i="11"/>
  <c r="AB567" i="11" s="1"/>
  <c r="AB641" i="11" s="1"/>
  <c r="AB4" i="15" s="1"/>
  <c r="AH493" i="11"/>
  <c r="AH567" i="11" s="1"/>
  <c r="AH641" i="11" s="1"/>
  <c r="AH4" i="15" s="1"/>
  <c r="G493" i="11"/>
  <c r="G567" i="11" s="1"/>
  <c r="G641" i="11" s="1"/>
  <c r="G4" i="15" s="1"/>
  <c r="AN493" i="11"/>
  <c r="AN567" i="11" s="1"/>
  <c r="AN641" i="11" s="1"/>
  <c r="AN4" i="15" s="1"/>
  <c r="X493" i="11"/>
  <c r="X567" i="11" s="1"/>
  <c r="X641" i="11" s="1"/>
  <c r="X4" i="15" s="1"/>
  <c r="N493" i="11"/>
  <c r="N567" i="11" s="1"/>
  <c r="N641" i="11" s="1"/>
  <c r="N4" i="15" s="1"/>
  <c r="M493" i="11"/>
  <c r="M567" i="11" s="1"/>
  <c r="M641" i="11" s="1"/>
  <c r="M4" i="15" s="1"/>
  <c r="AS493" i="11"/>
  <c r="AS567" i="11" s="1"/>
  <c r="AS641" i="11" s="1"/>
  <c r="AS4" i="15" s="1"/>
  <c r="AR493" i="11"/>
  <c r="AR567" i="11" s="1"/>
  <c r="AR641" i="11" s="1"/>
  <c r="AR4" i="15" s="1"/>
  <c r="T493" i="11"/>
  <c r="T567" i="11" s="1"/>
  <c r="T641" i="11" s="1"/>
  <c r="T4" i="15" s="1"/>
  <c r="AQ493" i="11"/>
  <c r="AQ567" i="11" s="1"/>
  <c r="AQ641" i="11" s="1"/>
  <c r="AQ4" i="15" s="1"/>
  <c r="V493" i="11"/>
  <c r="V567" i="11" s="1"/>
  <c r="V641" i="11" s="1"/>
  <c r="V4" i="15" s="1"/>
  <c r="AK493" i="11"/>
  <c r="AK567" i="11" s="1"/>
  <c r="AK641" i="11" s="1"/>
  <c r="AK4" i="15" s="1"/>
  <c r="C493" i="11"/>
  <c r="C567" i="11" s="1"/>
  <c r="C641" i="11" s="1"/>
  <c r="C4" i="15" s="1"/>
  <c r="H493" i="11"/>
  <c r="H567" i="11" s="1"/>
  <c r="H641" i="11" s="1"/>
  <c r="H4" i="15" s="1"/>
  <c r="I493" i="11"/>
  <c r="I567" i="11" s="1"/>
  <c r="I641" i="11" s="1"/>
  <c r="I4" i="15" s="1"/>
  <c r="AP493" i="11"/>
  <c r="AP567" i="11" s="1"/>
  <c r="AP641" i="11" s="1"/>
  <c r="AP4" i="15" s="1"/>
  <c r="D540" i="11"/>
  <c r="D537" i="11"/>
  <c r="D611" i="11" s="1"/>
  <c r="D685" i="11" s="1"/>
  <c r="D48" i="15" s="1"/>
  <c r="AV493" i="11"/>
  <c r="AV567" i="11" s="1"/>
  <c r="AV641" i="11" s="1"/>
  <c r="AV4" i="15" s="1"/>
  <c r="D541" i="11"/>
  <c r="D531" i="11"/>
  <c r="D605" i="11" s="1"/>
  <c r="D679" i="11" s="1"/>
  <c r="D42" i="15" s="1"/>
  <c r="D520" i="11"/>
  <c r="D594" i="11" s="1"/>
  <c r="D668" i="11" s="1"/>
  <c r="D31" i="15" s="1"/>
  <c r="D518" i="11"/>
  <c r="D592" i="11" s="1"/>
  <c r="D666" i="11" s="1"/>
  <c r="D29" i="15" s="1"/>
  <c r="AG493" i="11"/>
  <c r="AG567" i="11" s="1"/>
  <c r="AG641" i="11" s="1"/>
  <c r="AG4" i="15" s="1"/>
  <c r="AY493" i="11"/>
  <c r="D522" i="11"/>
  <c r="D596" i="11" s="1"/>
  <c r="D670" i="11" s="1"/>
  <c r="D33" i="15" s="1"/>
  <c r="D519" i="11"/>
  <c r="D593" i="11" s="1"/>
  <c r="D667" i="11" s="1"/>
  <c r="D30" i="15" s="1"/>
  <c r="AD493" i="11"/>
  <c r="AD567" i="11" s="1"/>
  <c r="AD641" i="11" s="1"/>
  <c r="AD4" i="15" s="1"/>
  <c r="D536" i="11"/>
  <c r="D610" i="11" s="1"/>
  <c r="D684" i="11" s="1"/>
  <c r="D47" i="15" s="1"/>
  <c r="AE493" i="11"/>
  <c r="AE567" i="11" s="1"/>
  <c r="AE641" i="11" s="1"/>
  <c r="AE4" i="15" s="1"/>
  <c r="AC493" i="11"/>
  <c r="AC567" i="11" s="1"/>
  <c r="AC641" i="11" s="1"/>
  <c r="AC4" i="15" s="1"/>
  <c r="AZ493" i="11"/>
  <c r="D534" i="11"/>
  <c r="D608" i="11" s="1"/>
  <c r="D682" i="11" s="1"/>
  <c r="D45" i="15" s="1"/>
  <c r="AU493" i="11"/>
  <c r="AU567" i="11" s="1"/>
  <c r="AU641" i="11" s="1"/>
  <c r="AU4" i="15" s="1"/>
  <c r="K532" i="11"/>
  <c r="K606" i="11" s="1"/>
  <c r="K680" i="11" s="1"/>
  <c r="K43" i="15" s="1"/>
  <c r="Z532" i="11"/>
  <c r="Z606" i="11" s="1"/>
  <c r="Z680" i="11" s="1"/>
  <c r="Z43" i="15" s="1"/>
  <c r="AI532" i="11"/>
  <c r="AI606" i="11" s="1"/>
  <c r="AI680" i="11" s="1"/>
  <c r="AI43" i="15" s="1"/>
  <c r="AL526" i="11"/>
  <c r="AL600" i="11" s="1"/>
  <c r="AL674" i="11" s="1"/>
  <c r="AL37" i="15" s="1"/>
  <c r="G526" i="11"/>
  <c r="G600" i="11" s="1"/>
  <c r="G674" i="11" s="1"/>
  <c r="G37" i="15" s="1"/>
  <c r="E526" i="11"/>
  <c r="E600" i="11" s="1"/>
  <c r="E674" i="11" s="1"/>
  <c r="E37" i="15" s="1"/>
  <c r="T505" i="11"/>
  <c r="T579" i="11" s="1"/>
  <c r="T653" i="11" s="1"/>
  <c r="T16" i="15" s="1"/>
  <c r="Y505" i="11"/>
  <c r="Y579" i="11" s="1"/>
  <c r="Y653" i="11" s="1"/>
  <c r="Y16" i="15" s="1"/>
  <c r="AI505" i="11"/>
  <c r="AI579" i="11" s="1"/>
  <c r="AI653" i="11" s="1"/>
  <c r="AI16" i="15" s="1"/>
  <c r="AL505" i="11"/>
  <c r="AL579" i="11" s="1"/>
  <c r="AL653" i="11" s="1"/>
  <c r="AL16" i="15" s="1"/>
  <c r="Z503" i="11"/>
  <c r="Z577" i="11" s="1"/>
  <c r="Z651" i="11" s="1"/>
  <c r="Z14" i="15" s="1"/>
  <c r="Q503" i="11"/>
  <c r="Q577" i="11" s="1"/>
  <c r="Q651" i="11" s="1"/>
  <c r="Q14" i="15" s="1"/>
  <c r="AW503" i="11"/>
  <c r="AW577" i="11" s="1"/>
  <c r="AW651" i="11" s="1"/>
  <c r="AW14" i="15" s="1"/>
  <c r="Y512" i="11"/>
  <c r="Q512" i="11"/>
  <c r="Q586" i="11" s="1"/>
  <c r="Q660" i="11" s="1"/>
  <c r="Q23" i="15" s="1"/>
  <c r="D512" i="11"/>
  <c r="D586" i="11" s="1"/>
  <c r="D660" i="11" s="1"/>
  <c r="D23" i="15" s="1"/>
  <c r="E512" i="11"/>
  <c r="E586" i="11" s="1"/>
  <c r="E660" i="11" s="1"/>
  <c r="E23" i="15" s="1"/>
  <c r="T539" i="11"/>
  <c r="T613" i="11" s="1"/>
  <c r="T687" i="11" s="1"/>
  <c r="T50" i="15" s="1"/>
  <c r="Z539" i="11"/>
  <c r="Z613" i="11" s="1"/>
  <c r="Z687" i="11" s="1"/>
  <c r="Z50" i="15" s="1"/>
  <c r="AR525" i="11"/>
  <c r="AR599" i="11" s="1"/>
  <c r="AR673" i="11" s="1"/>
  <c r="AR36" i="15" s="1"/>
  <c r="G525" i="11"/>
  <c r="G599" i="11" s="1"/>
  <c r="G673" i="11" s="1"/>
  <c r="G36" i="15" s="1"/>
  <c r="D525" i="11"/>
  <c r="D599" i="11" s="1"/>
  <c r="D673" i="11" s="1"/>
  <c r="D36" i="15" s="1"/>
  <c r="Q507" i="11"/>
  <c r="Q581" i="11" s="1"/>
  <c r="Q655" i="11" s="1"/>
  <c r="Q18" i="15" s="1"/>
  <c r="G507" i="11"/>
  <c r="G581" i="11" s="1"/>
  <c r="G655" i="11" s="1"/>
  <c r="G18" i="15" s="1"/>
  <c r="G510" i="11"/>
  <c r="G584" i="11" s="1"/>
  <c r="G658" i="11" s="1"/>
  <c r="G21" i="15" s="1"/>
  <c r="AW510" i="11"/>
  <c r="AW584" i="11" s="1"/>
  <c r="AW658" i="11" s="1"/>
  <c r="AW21" i="15" s="1"/>
  <c r="Q510" i="11"/>
  <c r="Q584" i="11" s="1"/>
  <c r="Q658" i="11" s="1"/>
  <c r="Q21" i="15" s="1"/>
  <c r="T499" i="11"/>
  <c r="T573" i="11" s="1"/>
  <c r="T647" i="11" s="1"/>
  <c r="T10" i="15" s="1"/>
  <c r="AW499" i="11"/>
  <c r="AW573" i="11" s="1"/>
  <c r="AW647" i="11" s="1"/>
  <c r="AW10" i="15" s="1"/>
  <c r="G499" i="11"/>
  <c r="G573" i="11" s="1"/>
  <c r="G647" i="11" s="1"/>
  <c r="G10" i="15" s="1"/>
  <c r="AR498" i="11"/>
  <c r="AR572" i="11" s="1"/>
  <c r="AR646" i="11" s="1"/>
  <c r="AR9" i="15" s="1"/>
  <c r="E498" i="11"/>
  <c r="E572" i="11" s="1"/>
  <c r="E646" i="11" s="1"/>
  <c r="E9" i="15" s="1"/>
  <c r="D498" i="11"/>
  <c r="D572" i="11" s="1"/>
  <c r="D646" i="11" s="1"/>
  <c r="D9" i="15" s="1"/>
  <c r="AW529" i="11"/>
  <c r="AW603" i="11" s="1"/>
  <c r="AW677" i="11" s="1"/>
  <c r="AW40" i="15" s="1"/>
  <c r="K529" i="11"/>
  <c r="K603" i="11" s="1"/>
  <c r="K677" i="11" s="1"/>
  <c r="K40" i="15" s="1"/>
  <c r="AR502" i="11"/>
  <c r="AR576" i="11" s="1"/>
  <c r="AR650" i="11" s="1"/>
  <c r="AR13" i="15" s="1"/>
  <c r="BA494" i="11"/>
  <c r="BA568" i="11" s="1"/>
  <c r="BA642" i="11" s="1"/>
  <c r="BA5" i="15" s="1"/>
  <c r="AX494" i="11"/>
  <c r="AX568" i="11" s="1"/>
  <c r="AX642" i="11" s="1"/>
  <c r="AX5" i="15" s="1"/>
  <c r="AI494" i="11"/>
  <c r="AI568" i="11" s="1"/>
  <c r="AI642" i="11" s="1"/>
  <c r="AI5" i="15" s="1"/>
  <c r="Z494" i="11"/>
  <c r="Z568" i="11" s="1"/>
  <c r="Z642" i="11" s="1"/>
  <c r="Z5" i="15" s="1"/>
  <c r="AL494" i="11"/>
  <c r="AL568" i="11" s="1"/>
  <c r="AL642" i="11" s="1"/>
  <c r="AL5" i="15" s="1"/>
  <c r="AH494" i="11"/>
  <c r="AH568" i="11" s="1"/>
  <c r="AH642" i="11" s="1"/>
  <c r="AH5" i="15" s="1"/>
  <c r="F494" i="11"/>
  <c r="F568" i="11" s="1"/>
  <c r="F642" i="11" s="1"/>
  <c r="F5" i="15" s="1"/>
  <c r="Q494" i="11"/>
  <c r="Q568" i="11" s="1"/>
  <c r="Q642" i="11" s="1"/>
  <c r="Q5" i="15" s="1"/>
  <c r="L494" i="11"/>
  <c r="L568" i="11" s="1"/>
  <c r="L642" i="11" s="1"/>
  <c r="L5" i="15" s="1"/>
  <c r="AM494" i="11"/>
  <c r="AM568" i="11" s="1"/>
  <c r="AM642" i="11" s="1"/>
  <c r="AM5" i="15" s="1"/>
  <c r="Y494" i="11"/>
  <c r="Y568" i="11" s="1"/>
  <c r="Y642" i="11" s="1"/>
  <c r="Y5" i="15" s="1"/>
  <c r="G494" i="11"/>
  <c r="G568" i="11" s="1"/>
  <c r="G642" i="11" s="1"/>
  <c r="G5" i="15" s="1"/>
  <c r="AN494" i="11"/>
  <c r="AN568" i="11" s="1"/>
  <c r="AN642" i="11" s="1"/>
  <c r="AN5" i="15" s="1"/>
  <c r="D568" i="11"/>
  <c r="D642" i="11" s="1"/>
  <c r="D5" i="15" s="1"/>
  <c r="S494" i="11"/>
  <c r="W494" i="11"/>
  <c r="P494" i="11"/>
  <c r="P568" i="11" s="1"/>
  <c r="P642" i="11" s="1"/>
  <c r="P5" i="15" s="1"/>
  <c r="U494" i="11"/>
  <c r="U568" i="11" s="1"/>
  <c r="U642" i="11" s="1"/>
  <c r="U5" i="15" s="1"/>
  <c r="R494" i="11"/>
  <c r="R568" i="11" s="1"/>
  <c r="R642" i="11" s="1"/>
  <c r="R5" i="15" s="1"/>
  <c r="J494" i="11"/>
  <c r="J568" i="11" s="1"/>
  <c r="J642" i="11" s="1"/>
  <c r="J5" i="15" s="1"/>
  <c r="E494" i="11"/>
  <c r="E568" i="11" s="1"/>
  <c r="E642" i="11" s="1"/>
  <c r="E5" i="15" s="1"/>
  <c r="K494" i="11"/>
  <c r="K568" i="11" s="1"/>
  <c r="K642" i="11" s="1"/>
  <c r="K5" i="15" s="1"/>
  <c r="AJ494" i="11"/>
  <c r="AJ568" i="11" s="1"/>
  <c r="AJ642" i="11" s="1"/>
  <c r="AJ5" i="15" s="1"/>
  <c r="AB494" i="11"/>
  <c r="AB568" i="11" s="1"/>
  <c r="AB642" i="11" s="1"/>
  <c r="AB5" i="15" s="1"/>
  <c r="O494" i="11"/>
  <c r="O568" i="11" s="1"/>
  <c r="O642" i="11" s="1"/>
  <c r="O5" i="15" s="1"/>
  <c r="AA494" i="11"/>
  <c r="AA568" i="11" s="1"/>
  <c r="AA642" i="11" s="1"/>
  <c r="AA5" i="15" s="1"/>
  <c r="AW494" i="11"/>
  <c r="AW568" i="11" s="1"/>
  <c r="AW642" i="11" s="1"/>
  <c r="AW5" i="15" s="1"/>
  <c r="AR494" i="11"/>
  <c r="AR568" i="11" s="1"/>
  <c r="AR642" i="11" s="1"/>
  <c r="AR5" i="15" s="1"/>
  <c r="V494" i="11"/>
  <c r="V568" i="11" s="1"/>
  <c r="V642" i="11" s="1"/>
  <c r="V5" i="15" s="1"/>
  <c r="AK494" i="11"/>
  <c r="AK568" i="11" s="1"/>
  <c r="AK642" i="11" s="1"/>
  <c r="AK5" i="15" s="1"/>
  <c r="H494" i="11"/>
  <c r="H568" i="11" s="1"/>
  <c r="H642" i="11" s="1"/>
  <c r="H5" i="15" s="1"/>
  <c r="I494" i="11"/>
  <c r="I568" i="11" s="1"/>
  <c r="I642" i="11" s="1"/>
  <c r="I5" i="15" s="1"/>
  <c r="X494" i="11"/>
  <c r="X568" i="11" s="1"/>
  <c r="X642" i="11" s="1"/>
  <c r="X5" i="15" s="1"/>
  <c r="T494" i="11"/>
  <c r="T568" i="11" s="1"/>
  <c r="T642" i="11" s="1"/>
  <c r="T5" i="15" s="1"/>
  <c r="AQ494" i="11"/>
  <c r="AQ568" i="11" s="1"/>
  <c r="AQ642" i="11" s="1"/>
  <c r="AQ5" i="15" s="1"/>
  <c r="M494" i="11"/>
  <c r="M568" i="11" s="1"/>
  <c r="M642" i="11" s="1"/>
  <c r="M5" i="15" s="1"/>
  <c r="N494" i="11"/>
  <c r="N568" i="11" s="1"/>
  <c r="N642" i="11" s="1"/>
  <c r="N5" i="15" s="1"/>
  <c r="C494" i="11"/>
  <c r="C568" i="11" s="1"/>
  <c r="C642" i="11" s="1"/>
  <c r="C5" i="15" s="1"/>
  <c r="E522" i="11"/>
  <c r="E596" i="11" s="1"/>
  <c r="E670" i="11" s="1"/>
  <c r="E33" i="15" s="1"/>
  <c r="AD494" i="11"/>
  <c r="AD568" i="11" s="1"/>
  <c r="AD642" i="11" s="1"/>
  <c r="AD5" i="15" s="1"/>
  <c r="E536" i="11"/>
  <c r="E610" i="11" s="1"/>
  <c r="E684" i="11" s="1"/>
  <c r="E47" i="15" s="1"/>
  <c r="AU494" i="11"/>
  <c r="AU568" i="11" s="1"/>
  <c r="AU642" i="11" s="1"/>
  <c r="AU5" i="15" s="1"/>
  <c r="E541" i="11"/>
  <c r="E531" i="11"/>
  <c r="E605" i="11" s="1"/>
  <c r="E679" i="11" s="1"/>
  <c r="E42" i="15" s="1"/>
  <c r="AY494" i="11"/>
  <c r="AS494" i="11"/>
  <c r="AS568" i="11" s="1"/>
  <c r="AS642" i="11" s="1"/>
  <c r="AS5" i="15" s="1"/>
  <c r="E519" i="11"/>
  <c r="E593" i="11" s="1"/>
  <c r="E667" i="11" s="1"/>
  <c r="E30" i="15" s="1"/>
  <c r="AE494" i="11"/>
  <c r="AE568" i="11" s="1"/>
  <c r="AE642" i="11" s="1"/>
  <c r="AE5" i="15" s="1"/>
  <c r="E518" i="11"/>
  <c r="E592" i="11" s="1"/>
  <c r="E666" i="11" s="1"/>
  <c r="E29" i="15" s="1"/>
  <c r="AC494" i="11"/>
  <c r="AC568" i="11" s="1"/>
  <c r="AC642" i="11" s="1"/>
  <c r="AC5" i="15" s="1"/>
  <c r="AZ494" i="11"/>
  <c r="E520" i="11"/>
  <c r="E594" i="11" s="1"/>
  <c r="E668" i="11" s="1"/>
  <c r="E31" i="15" s="1"/>
  <c r="AP494" i="11"/>
  <c r="AP568" i="11" s="1"/>
  <c r="AP642" i="11" s="1"/>
  <c r="AP5" i="15" s="1"/>
  <c r="AG494" i="11"/>
  <c r="AG568" i="11" s="1"/>
  <c r="AG642" i="11" s="1"/>
  <c r="AG5" i="15" s="1"/>
  <c r="AV494" i="11"/>
  <c r="AV568" i="11" s="1"/>
  <c r="AV642" i="11" s="1"/>
  <c r="AV5" i="15" s="1"/>
  <c r="E534" i="11"/>
  <c r="E608" i="11" s="1"/>
  <c r="E682" i="11" s="1"/>
  <c r="E45" i="15" s="1"/>
  <c r="E540" i="11"/>
  <c r="E537" i="11"/>
  <c r="E611" i="11" s="1"/>
  <c r="E685" i="11" s="1"/>
  <c r="E48" i="15" s="1"/>
  <c r="G513" i="11"/>
  <c r="G587" i="11" s="1"/>
  <c r="G661" i="11" s="1"/>
  <c r="G24" i="15" s="1"/>
  <c r="E513" i="11"/>
  <c r="E587" i="11" s="1"/>
  <c r="E661" i="11" s="1"/>
  <c r="E24" i="15" s="1"/>
  <c r="AI492" i="11"/>
  <c r="AI566" i="11" s="1"/>
  <c r="AL492" i="11"/>
  <c r="AL566" i="11" s="1"/>
  <c r="H492" i="11"/>
  <c r="H566" i="11" s="1"/>
  <c r="K504" i="11"/>
  <c r="K578" i="11" s="1"/>
  <c r="K652" i="11" s="1"/>
  <c r="K15" i="15" s="1"/>
  <c r="Q504" i="11"/>
  <c r="Q578" i="11" s="1"/>
  <c r="Q652" i="11" s="1"/>
  <c r="Q15" i="15" s="1"/>
  <c r="AR495" i="11"/>
  <c r="AR569" i="11" s="1"/>
  <c r="AR643" i="11" s="1"/>
  <c r="AR6" i="15" s="1"/>
  <c r="D495" i="11"/>
  <c r="D569" i="11" s="1"/>
  <c r="D643" i="11" s="1"/>
  <c r="D6" i="15" s="1"/>
  <c r="AI495" i="11"/>
  <c r="AI569" i="11" s="1"/>
  <c r="AI643" i="11" s="1"/>
  <c r="AI6" i="15" s="1"/>
  <c r="G495" i="11"/>
  <c r="G569" i="11" s="1"/>
  <c r="G643" i="11" s="1"/>
  <c r="G6" i="15" s="1"/>
  <c r="T519" i="11"/>
  <c r="T593" i="11" s="1"/>
  <c r="T667" i="11" s="1"/>
  <c r="T30" i="15" s="1"/>
  <c r="AR523" i="11"/>
  <c r="AR597" i="11" s="1"/>
  <c r="AR671" i="11" s="1"/>
  <c r="AR34" i="15" s="1"/>
  <c r="T523" i="11"/>
  <c r="T597" i="11" s="1"/>
  <c r="T671" i="11" s="1"/>
  <c r="T34" i="15" s="1"/>
  <c r="G523" i="11"/>
  <c r="G597" i="11" s="1"/>
  <c r="G671" i="11" s="1"/>
  <c r="G34" i="15" s="1"/>
  <c r="K523" i="11"/>
  <c r="K597" i="11" s="1"/>
  <c r="K671" i="11" s="1"/>
  <c r="K34" i="15" s="1"/>
  <c r="Z523" i="11"/>
  <c r="Z597" i="11" s="1"/>
  <c r="Z671" i="11" s="1"/>
  <c r="Z34" i="15" s="1"/>
  <c r="E523" i="11"/>
  <c r="E597" i="11" s="1"/>
  <c r="E671" i="11" s="1"/>
  <c r="E34" i="15" s="1"/>
  <c r="J514" i="11"/>
  <c r="J588" i="11" s="1"/>
  <c r="J662" i="11" s="1"/>
  <c r="J25" i="15" s="1"/>
  <c r="Y514" i="11"/>
  <c r="Y588" i="11" s="1"/>
  <c r="Y662" i="11" s="1"/>
  <c r="Y25" i="15" s="1"/>
  <c r="W514" i="11"/>
  <c r="W588" i="11" s="1"/>
  <c r="W662" i="11" s="1"/>
  <c r="W25" i="15" s="1"/>
  <c r="AH514" i="11"/>
  <c r="AH588" i="11" s="1"/>
  <c r="AH662" i="11" s="1"/>
  <c r="AH25" i="15" s="1"/>
  <c r="AX514" i="11"/>
  <c r="AX588" i="11" s="1"/>
  <c r="AX662" i="11" s="1"/>
  <c r="AX25" i="15" s="1"/>
  <c r="AJ514" i="11"/>
  <c r="AJ588" i="11" s="1"/>
  <c r="AJ662" i="11" s="1"/>
  <c r="AJ25" i="15" s="1"/>
  <c r="F514" i="11"/>
  <c r="F588" i="11" s="1"/>
  <c r="F662" i="11" s="1"/>
  <c r="F25" i="15" s="1"/>
  <c r="K514" i="11"/>
  <c r="K588" i="11" s="1"/>
  <c r="K662" i="11" s="1"/>
  <c r="K25" i="15" s="1"/>
  <c r="AM514" i="11"/>
  <c r="AM588" i="11" s="1"/>
  <c r="AM662" i="11" s="1"/>
  <c r="AM25" i="15" s="1"/>
  <c r="L514" i="11"/>
  <c r="L588" i="11" s="1"/>
  <c r="L662" i="11" s="1"/>
  <c r="L25" i="15" s="1"/>
  <c r="Z514" i="11"/>
  <c r="Z588" i="11" s="1"/>
  <c r="Z662" i="11" s="1"/>
  <c r="Z25" i="15" s="1"/>
  <c r="U514" i="11"/>
  <c r="U588" i="11" s="1"/>
  <c r="U662" i="11" s="1"/>
  <c r="U25" i="15" s="1"/>
  <c r="AB514" i="11"/>
  <c r="AB588" i="11" s="1"/>
  <c r="AB662" i="11" s="1"/>
  <c r="AB25" i="15" s="1"/>
  <c r="O514" i="11"/>
  <c r="O588" i="11" s="1"/>
  <c r="O662" i="11" s="1"/>
  <c r="O25" i="15" s="1"/>
  <c r="Q514" i="11"/>
  <c r="Q588" i="11" s="1"/>
  <c r="Q662" i="11" s="1"/>
  <c r="Q25" i="15" s="1"/>
  <c r="S514" i="11"/>
  <c r="S588" i="11" s="1"/>
  <c r="S662" i="11" s="1"/>
  <c r="S25" i="15" s="1"/>
  <c r="AI514" i="11"/>
  <c r="AI588" i="11" s="1"/>
  <c r="AI662" i="11" s="1"/>
  <c r="AI25" i="15" s="1"/>
  <c r="AA514" i="11"/>
  <c r="AA588" i="11" s="1"/>
  <c r="AA662" i="11" s="1"/>
  <c r="AA25" i="15" s="1"/>
  <c r="D514" i="11"/>
  <c r="D588" i="11" s="1"/>
  <c r="D662" i="11" s="1"/>
  <c r="D25" i="15" s="1"/>
  <c r="R514" i="11"/>
  <c r="R588" i="11" s="1"/>
  <c r="R662" i="11" s="1"/>
  <c r="R25" i="15" s="1"/>
  <c r="G514" i="11"/>
  <c r="G588" i="11" s="1"/>
  <c r="G662" i="11" s="1"/>
  <c r="G25" i="15" s="1"/>
  <c r="AL514" i="11"/>
  <c r="AL588" i="11" s="1"/>
  <c r="AL662" i="11" s="1"/>
  <c r="AL25" i="15" s="1"/>
  <c r="AN514" i="11"/>
  <c r="AN588" i="11" s="1"/>
  <c r="AN662" i="11" s="1"/>
  <c r="AN25" i="15" s="1"/>
  <c r="E514" i="11"/>
  <c r="E588" i="11" s="1"/>
  <c r="E662" i="11" s="1"/>
  <c r="E25" i="15" s="1"/>
  <c r="AW514" i="11"/>
  <c r="AW588" i="11" s="1"/>
  <c r="AW662" i="11" s="1"/>
  <c r="AW25" i="15" s="1"/>
  <c r="P514" i="11"/>
  <c r="P588" i="11" s="1"/>
  <c r="P662" i="11" s="1"/>
  <c r="P25" i="15" s="1"/>
  <c r="BA514" i="11"/>
  <c r="BA588" i="11" s="1"/>
  <c r="BA662" i="11" s="1"/>
  <c r="BA25" i="15" s="1"/>
  <c r="T514" i="11"/>
  <c r="T588" i="11" s="1"/>
  <c r="T662" i="11" s="1"/>
  <c r="T25" i="15" s="1"/>
  <c r="AQ514" i="11"/>
  <c r="AQ588" i="11" s="1"/>
  <c r="AQ662" i="11" s="1"/>
  <c r="AQ25" i="15" s="1"/>
  <c r="AR514" i="11"/>
  <c r="AR588" i="11" s="1"/>
  <c r="AR662" i="11" s="1"/>
  <c r="AR25" i="15" s="1"/>
  <c r="V514" i="11"/>
  <c r="V588" i="11" s="1"/>
  <c r="V662" i="11" s="1"/>
  <c r="V25" i="15" s="1"/>
  <c r="AK514" i="11"/>
  <c r="AK588" i="11" s="1"/>
  <c r="AK662" i="11" s="1"/>
  <c r="AK25" i="15" s="1"/>
  <c r="H514" i="11"/>
  <c r="H588" i="11" s="1"/>
  <c r="H662" i="11" s="1"/>
  <c r="H25" i="15" s="1"/>
  <c r="I514" i="11"/>
  <c r="I588" i="11" s="1"/>
  <c r="I662" i="11" s="1"/>
  <c r="I25" i="15" s="1"/>
  <c r="N514" i="11"/>
  <c r="N588" i="11" s="1"/>
  <c r="N662" i="11" s="1"/>
  <c r="N25" i="15" s="1"/>
  <c r="M514" i="11"/>
  <c r="M588" i="11" s="1"/>
  <c r="M662" i="11" s="1"/>
  <c r="M25" i="15" s="1"/>
  <c r="C514" i="11"/>
  <c r="C588" i="11" s="1"/>
  <c r="C662" i="11" s="1"/>
  <c r="C25" i="15" s="1"/>
  <c r="X514" i="11"/>
  <c r="X588" i="11" s="1"/>
  <c r="X662" i="11" s="1"/>
  <c r="X25" i="15" s="1"/>
  <c r="Y531" i="11"/>
  <c r="Y605" i="11" s="1"/>
  <c r="Y679" i="11" s="1"/>
  <c r="Y42" i="15" s="1"/>
  <c r="AP514" i="11"/>
  <c r="AP588" i="11" s="1"/>
  <c r="AP662" i="11" s="1"/>
  <c r="AP25" i="15" s="1"/>
  <c r="Y540" i="11"/>
  <c r="Y519" i="11"/>
  <c r="Y593" i="11" s="1"/>
  <c r="Y667" i="11" s="1"/>
  <c r="Y30" i="15" s="1"/>
  <c r="AD514" i="11"/>
  <c r="AD588" i="11" s="1"/>
  <c r="AD662" i="11" s="1"/>
  <c r="AD25" i="15" s="1"/>
  <c r="AV514" i="11"/>
  <c r="AV588" i="11" s="1"/>
  <c r="AV662" i="11" s="1"/>
  <c r="AV25" i="15" s="1"/>
  <c r="AC514" i="11"/>
  <c r="AC588" i="11" s="1"/>
  <c r="AC662" i="11" s="1"/>
  <c r="AC25" i="15" s="1"/>
  <c r="Y518" i="11"/>
  <c r="Y592" i="11" s="1"/>
  <c r="Y666" i="11" s="1"/>
  <c r="Y29" i="15" s="1"/>
  <c r="AY514" i="11"/>
  <c r="AS514" i="11"/>
  <c r="AS588" i="11" s="1"/>
  <c r="AS662" i="11" s="1"/>
  <c r="AS25" i="15" s="1"/>
  <c r="Y537" i="11"/>
  <c r="Y611" i="11" s="1"/>
  <c r="Y685" i="11" s="1"/>
  <c r="Y48" i="15" s="1"/>
  <c r="AU514" i="11"/>
  <c r="AU588" i="11" s="1"/>
  <c r="AU662" i="11" s="1"/>
  <c r="AU25" i="15" s="1"/>
  <c r="Y520" i="11"/>
  <c r="Y594" i="11" s="1"/>
  <c r="Y668" i="11" s="1"/>
  <c r="Y31" i="15" s="1"/>
  <c r="AZ514" i="11"/>
  <c r="Y534" i="11"/>
  <c r="Y608" i="11" s="1"/>
  <c r="Y682" i="11" s="1"/>
  <c r="Y45" i="15" s="1"/>
  <c r="Y522" i="11"/>
  <c r="Y596" i="11" s="1"/>
  <c r="Y670" i="11" s="1"/>
  <c r="Y33" i="15" s="1"/>
  <c r="Y536" i="11"/>
  <c r="Y610" i="11" s="1"/>
  <c r="Y684" i="11" s="1"/>
  <c r="Y47" i="15" s="1"/>
  <c r="AE514" i="11"/>
  <c r="AE588" i="11" s="1"/>
  <c r="AE662" i="11" s="1"/>
  <c r="AE25" i="15" s="1"/>
  <c r="Y541" i="11"/>
  <c r="AL511" i="11"/>
  <c r="AL585" i="11" s="1"/>
  <c r="AL659" i="11" s="1"/>
  <c r="AL22" i="15" s="1"/>
  <c r="E511" i="11"/>
  <c r="E585" i="11" s="1"/>
  <c r="E659" i="11" s="1"/>
  <c r="E22" i="15" s="1"/>
  <c r="AI501" i="11"/>
  <c r="AI575" i="11" s="1"/>
  <c r="AI649" i="11" s="1"/>
  <c r="AI12" i="15" s="1"/>
  <c r="Q501" i="11"/>
  <c r="Q575" i="11" s="1"/>
  <c r="Q649" i="11" s="1"/>
  <c r="Q12" i="15" s="1"/>
  <c r="Z501" i="11"/>
  <c r="Z575" i="11" s="1"/>
  <c r="Z649" i="11" s="1"/>
  <c r="Z12" i="15" s="1"/>
  <c r="H508" i="11"/>
  <c r="AR508" i="11"/>
  <c r="AR582" i="11" s="1"/>
  <c r="AR656" i="11" s="1"/>
  <c r="AR19" i="15" s="1"/>
  <c r="D508" i="11"/>
  <c r="D582" i="11" s="1"/>
  <c r="D656" i="11" s="1"/>
  <c r="D19" i="15" s="1"/>
  <c r="AL508" i="11"/>
  <c r="AR542" i="11"/>
  <c r="AR616" i="11" s="1"/>
  <c r="AR690" i="11" s="1"/>
  <c r="AR53" i="15" s="1"/>
  <c r="T542" i="11"/>
  <c r="T616" i="11" s="1"/>
  <c r="T690" i="11" s="1"/>
  <c r="T53" i="15" s="1"/>
  <c r="AI542" i="11"/>
  <c r="AI616" i="11" s="1"/>
  <c r="AI690" i="11" s="1"/>
  <c r="AI53" i="15" s="1"/>
  <c r="Z542" i="11"/>
  <c r="Z616" i="11" s="1"/>
  <c r="Z690" i="11" s="1"/>
  <c r="Z53" i="15" s="1"/>
  <c r="A421" i="5"/>
  <c r="A106" i="5"/>
  <c r="U19" i="6"/>
  <c r="U18" i="6"/>
  <c r="U20" i="6"/>
  <c r="V7" i="6"/>
  <c r="W519" i="11" l="1"/>
  <c r="W534" i="11"/>
  <c r="AO512" i="11"/>
  <c r="W512" i="11"/>
  <c r="W535" i="11"/>
  <c r="W530" i="11"/>
  <c r="AD512" i="11"/>
  <c r="AS512" i="11"/>
  <c r="W529" i="11"/>
  <c r="AN512" i="11"/>
  <c r="AT512" i="11"/>
  <c r="AD586" i="11"/>
  <c r="AD660" i="11" s="1"/>
  <c r="AD23" i="15" s="1"/>
  <c r="W568" i="11"/>
  <c r="W642" i="11" s="1"/>
  <c r="W5" i="15" s="1"/>
  <c r="R519" i="11"/>
  <c r="R593" i="11" s="1"/>
  <c r="R667" i="11" s="1"/>
  <c r="R30" i="15" s="1"/>
  <c r="AS507" i="11"/>
  <c r="AS581" i="11" s="1"/>
  <c r="AS655" i="11" s="1"/>
  <c r="AS18" i="15" s="1"/>
  <c r="R534" i="11"/>
  <c r="R608" i="11" s="1"/>
  <c r="R682" i="11" s="1"/>
  <c r="R45" i="15" s="1"/>
  <c r="R529" i="11"/>
  <c r="R603" i="11" s="1"/>
  <c r="R677" i="11" s="1"/>
  <c r="R40" i="15" s="1"/>
  <c r="AN507" i="11"/>
  <c r="AN581" i="11" s="1"/>
  <c r="AN655" i="11" s="1"/>
  <c r="AN18" i="15" s="1"/>
  <c r="W507" i="11"/>
  <c r="AO507" i="11"/>
  <c r="AO581" i="11" s="1"/>
  <c r="AO655" i="11" s="1"/>
  <c r="AO18" i="15" s="1"/>
  <c r="R535" i="11"/>
  <c r="R609" i="11" s="1"/>
  <c r="R683" i="11" s="1"/>
  <c r="R46" i="15" s="1"/>
  <c r="AT507" i="11"/>
  <c r="AT581" i="11" s="1"/>
  <c r="AT655" i="11" s="1"/>
  <c r="AT18" i="15" s="1"/>
  <c r="R512" i="11"/>
  <c r="AD507" i="11"/>
  <c r="AD581" i="11" s="1"/>
  <c r="AD655" i="11" s="1"/>
  <c r="AD18" i="15" s="1"/>
  <c r="R507" i="11"/>
  <c r="R581" i="11" s="1"/>
  <c r="R655" i="11" s="1"/>
  <c r="R18" i="15" s="1"/>
  <c r="R530" i="11"/>
  <c r="R604" i="11" s="1"/>
  <c r="R678" i="11" s="1"/>
  <c r="R41" i="15" s="1"/>
  <c r="M586" i="11"/>
  <c r="M660" i="11" s="1"/>
  <c r="M23" i="15" s="1"/>
  <c r="W566" i="11"/>
  <c r="W640" i="11" s="1"/>
  <c r="W3" i="15" s="1"/>
  <c r="AN586" i="11"/>
  <c r="AN660" i="11" s="1"/>
  <c r="AN23" i="15" s="1"/>
  <c r="W600" i="11"/>
  <c r="W674" i="11" s="1"/>
  <c r="W37" i="15" s="1"/>
  <c r="W593" i="11"/>
  <c r="W667" i="11" s="1"/>
  <c r="W30" i="15" s="1"/>
  <c r="L586" i="11"/>
  <c r="L660" i="11" s="1"/>
  <c r="L23" i="15" s="1"/>
  <c r="W578" i="11"/>
  <c r="W652" i="11" s="1"/>
  <c r="W15" i="15" s="1"/>
  <c r="W610" i="11"/>
  <c r="W684" i="11" s="1"/>
  <c r="W47" i="15" s="1"/>
  <c r="N586" i="11"/>
  <c r="N660" i="11" s="1"/>
  <c r="N23" i="15" s="1"/>
  <c r="W573" i="11"/>
  <c r="W647" i="11" s="1"/>
  <c r="W10" i="15" s="1"/>
  <c r="C586" i="11"/>
  <c r="C660" i="11" s="1"/>
  <c r="C23" i="15" s="1"/>
  <c r="AS586" i="11"/>
  <c r="AS660" i="11" s="1"/>
  <c r="AS23" i="15" s="1"/>
  <c r="R193" i="6"/>
  <c r="R27" i="6"/>
  <c r="R112" i="6"/>
  <c r="R154" i="6"/>
  <c r="R207" i="6"/>
  <c r="AV586" i="11"/>
  <c r="AV660" i="11" s="1"/>
  <c r="AV23" i="15" s="1"/>
  <c r="P586" i="11"/>
  <c r="P660" i="11" s="1"/>
  <c r="P23" i="15" s="1"/>
  <c r="W590" i="11"/>
  <c r="W664" i="11" s="1"/>
  <c r="W27" i="15" s="1"/>
  <c r="AB586" i="11"/>
  <c r="AB660" i="11" s="1"/>
  <c r="AB23" i="15" s="1"/>
  <c r="W594" i="11"/>
  <c r="W668" i="11" s="1"/>
  <c r="W31" i="15" s="1"/>
  <c r="W585" i="11"/>
  <c r="W659" i="11" s="1"/>
  <c r="W22" i="15" s="1"/>
  <c r="W609" i="11"/>
  <c r="W683" i="11" s="1"/>
  <c r="W46" i="15" s="1"/>
  <c r="W604" i="11"/>
  <c r="W678" i="11" s="1"/>
  <c r="W41" i="15" s="1"/>
  <c r="AE586" i="11"/>
  <c r="AE660" i="11" s="1"/>
  <c r="AE23" i="15" s="1"/>
  <c r="W599" i="11"/>
  <c r="W673" i="11" s="1"/>
  <c r="W36" i="15" s="1"/>
  <c r="S589" i="11"/>
  <c r="S663" i="11" s="1"/>
  <c r="S26" i="15" s="1"/>
  <c r="W574" i="11"/>
  <c r="W648" i="11" s="1"/>
  <c r="W11" i="15" s="1"/>
  <c r="W571" i="11"/>
  <c r="W645" i="11" s="1"/>
  <c r="W8" i="15" s="1"/>
  <c r="AW582" i="11"/>
  <c r="AW656" i="11" s="1"/>
  <c r="AW19" i="15" s="1"/>
  <c r="W607" i="11"/>
  <c r="W681" i="11" s="1"/>
  <c r="W44" i="15" s="1"/>
  <c r="T586" i="11"/>
  <c r="T660" i="11" s="1"/>
  <c r="T23" i="15" s="1"/>
  <c r="W613" i="11"/>
  <c r="W687" i="11" s="1"/>
  <c r="W50" i="15" s="1"/>
  <c r="AK586" i="11"/>
  <c r="AK660" i="11" s="1"/>
  <c r="AK23" i="15" s="1"/>
  <c r="W592" i="11"/>
  <c r="W666" i="11" s="1"/>
  <c r="W29" i="15" s="1"/>
  <c r="J586" i="11"/>
  <c r="J660" i="11" s="1"/>
  <c r="J23" i="15" s="1"/>
  <c r="W576" i="11"/>
  <c r="W650" i="11" s="1"/>
  <c r="W13" i="15" s="1"/>
  <c r="W603" i="11"/>
  <c r="W677" i="11" s="1"/>
  <c r="W40" i="15" s="1"/>
  <c r="AO586" i="11"/>
  <c r="AO660" i="11" s="1"/>
  <c r="AO23" i="15" s="1"/>
  <c r="W586" i="11"/>
  <c r="W660" i="11" s="1"/>
  <c r="W23" i="15" s="1"/>
  <c r="W608" i="11"/>
  <c r="W682" i="11" s="1"/>
  <c r="W45" i="15" s="1"/>
  <c r="W575" i="11"/>
  <c r="W649" i="11" s="1"/>
  <c r="W12" i="15" s="1"/>
  <c r="W611" i="11"/>
  <c r="W685" i="11" s="1"/>
  <c r="W48" i="15" s="1"/>
  <c r="I586" i="11"/>
  <c r="I660" i="11" s="1"/>
  <c r="I23" i="15" s="1"/>
  <c r="V586" i="11"/>
  <c r="V660" i="11" s="1"/>
  <c r="V23" i="15" s="1"/>
  <c r="AJ586" i="11"/>
  <c r="AJ660" i="11" s="1"/>
  <c r="AJ23" i="15" s="1"/>
  <c r="AM586" i="11"/>
  <c r="AM660" i="11" s="1"/>
  <c r="AM23" i="15" s="1"/>
  <c r="AH586" i="11"/>
  <c r="AH660" i="11" s="1"/>
  <c r="AH23" i="15" s="1"/>
  <c r="W591" i="11"/>
  <c r="W665" i="11" s="1"/>
  <c r="W28" i="15" s="1"/>
  <c r="AQ586" i="11"/>
  <c r="AQ660" i="11" s="1"/>
  <c r="AQ23" i="15" s="1"/>
  <c r="AT586" i="11"/>
  <c r="AT660" i="11" s="1"/>
  <c r="AT23" i="15" s="1"/>
  <c r="W606" i="11"/>
  <c r="W680" i="11" s="1"/>
  <c r="W43" i="15" s="1"/>
  <c r="W595" i="11"/>
  <c r="W669" i="11" s="1"/>
  <c r="W32" i="15" s="1"/>
  <c r="W602" i="11"/>
  <c r="W676" i="11" s="1"/>
  <c r="W39" i="15" s="1"/>
  <c r="AF586" i="11"/>
  <c r="AF660" i="11" s="1"/>
  <c r="AF23" i="15" s="1"/>
  <c r="Y586" i="11"/>
  <c r="Y660" i="11" s="1"/>
  <c r="Y23" i="15" s="1"/>
  <c r="G586" i="11"/>
  <c r="G660" i="11" s="1"/>
  <c r="G23" i="15" s="1"/>
  <c r="W612" i="11"/>
  <c r="W686" i="11" s="1"/>
  <c r="W49" i="15" s="1"/>
  <c r="W598" i="11"/>
  <c r="W672" i="11" s="1"/>
  <c r="W35" i="15" s="1"/>
  <c r="W589" i="11"/>
  <c r="W663" i="11" s="1"/>
  <c r="W26" i="15" s="1"/>
  <c r="Z586" i="11"/>
  <c r="Z660" i="11" s="1"/>
  <c r="Z23" i="15" s="1"/>
  <c r="W580" i="11"/>
  <c r="W654" i="11" s="1"/>
  <c r="W17" i="15" s="1"/>
  <c r="W596" i="11"/>
  <c r="W670" i="11" s="1"/>
  <c r="W33" i="15" s="1"/>
  <c r="U586" i="11"/>
  <c r="U660" i="11" s="1"/>
  <c r="U23" i="15" s="1"/>
  <c r="W605" i="11"/>
  <c r="W679" i="11" s="1"/>
  <c r="W42" i="15" s="1"/>
  <c r="W616" i="11"/>
  <c r="W690" i="11" s="1"/>
  <c r="W53" i="15" s="1"/>
  <c r="BA586" i="11"/>
  <c r="BA660" i="11" s="1"/>
  <c r="BA23" i="15" s="1"/>
  <c r="F586" i="11"/>
  <c r="F660" i="11" s="1"/>
  <c r="F23" i="15" s="1"/>
  <c r="R586" i="11"/>
  <c r="R660" i="11" s="1"/>
  <c r="R23" i="15" s="1"/>
  <c r="W581" i="11"/>
  <c r="W655" i="11" s="1"/>
  <c r="W18" i="15" s="1"/>
  <c r="AC586" i="11"/>
  <c r="AC660" i="11" s="1"/>
  <c r="AC23" i="15" s="1"/>
  <c r="W579" i="11"/>
  <c r="W653" i="11" s="1"/>
  <c r="W16" i="15" s="1"/>
  <c r="AA586" i="11"/>
  <c r="AA660" i="11" s="1"/>
  <c r="AA23" i="15" s="1"/>
  <c r="W597" i="11"/>
  <c r="W671" i="11" s="1"/>
  <c r="W34" i="15" s="1"/>
  <c r="AI640" i="11"/>
  <c r="AI3" i="15" s="1"/>
  <c r="AR640" i="11"/>
  <c r="AR3" i="15" s="1"/>
  <c r="X640" i="11"/>
  <c r="X3" i="15" s="1"/>
  <c r="AA640" i="11"/>
  <c r="AA3" i="15" s="1"/>
  <c r="AF640" i="11"/>
  <c r="AF3" i="15" s="1"/>
  <c r="T640" i="11"/>
  <c r="T3" i="15" s="1"/>
  <c r="AG640" i="11"/>
  <c r="AG3" i="15" s="1"/>
  <c r="AP640" i="11"/>
  <c r="AP3" i="15" s="1"/>
  <c r="BA640" i="11"/>
  <c r="BA3" i="15" s="1"/>
  <c r="AC640" i="11"/>
  <c r="AC3" i="15" s="1"/>
  <c r="M640" i="11"/>
  <c r="M3" i="15" s="1"/>
  <c r="AQ640" i="11"/>
  <c r="AQ3" i="15" s="1"/>
  <c r="O640" i="11"/>
  <c r="O3" i="15" s="1"/>
  <c r="AT640" i="11"/>
  <c r="AT3" i="15" s="1"/>
  <c r="AS640" i="11"/>
  <c r="AS3" i="15" s="1"/>
  <c r="Q640" i="11"/>
  <c r="Q3" i="15" s="1"/>
  <c r="Z640" i="11"/>
  <c r="Z3" i="15" s="1"/>
  <c r="AW640" i="11"/>
  <c r="AW3" i="15" s="1"/>
  <c r="AX640" i="11"/>
  <c r="AX3" i="15" s="1"/>
  <c r="AK640" i="11"/>
  <c r="AK3" i="15" s="1"/>
  <c r="P640" i="11"/>
  <c r="P3" i="15" s="1"/>
  <c r="AD640" i="11"/>
  <c r="AD3" i="15" s="1"/>
  <c r="V640" i="11"/>
  <c r="V3" i="15" s="1"/>
  <c r="L640" i="11"/>
  <c r="L3" i="15" s="1"/>
  <c r="AB640" i="11"/>
  <c r="AB3" i="15" s="1"/>
  <c r="AH640" i="11"/>
  <c r="AH3" i="15" s="1"/>
  <c r="AV640" i="11"/>
  <c r="AV3" i="15" s="1"/>
  <c r="AJ640" i="11"/>
  <c r="AJ3" i="15" s="1"/>
  <c r="Y640" i="11"/>
  <c r="Y3" i="15" s="1"/>
  <c r="AL640" i="11"/>
  <c r="AL3" i="15" s="1"/>
  <c r="G640" i="11"/>
  <c r="G3" i="15" s="1"/>
  <c r="K640" i="11"/>
  <c r="K3" i="15" s="1"/>
  <c r="AU640" i="11"/>
  <c r="AU3" i="15" s="1"/>
  <c r="N640" i="11"/>
  <c r="N3" i="15" s="1"/>
  <c r="J640" i="11"/>
  <c r="J3" i="15" s="1"/>
  <c r="AM640" i="11"/>
  <c r="AM3" i="15" s="1"/>
  <c r="AE640" i="11"/>
  <c r="AE3" i="15" s="1"/>
  <c r="AN640" i="11"/>
  <c r="AN3" i="15" s="1"/>
  <c r="AO640" i="11"/>
  <c r="AO3" i="15" s="1"/>
  <c r="U640" i="11"/>
  <c r="U3" i="15" s="1"/>
  <c r="H582" i="11"/>
  <c r="H656" i="11" s="1"/>
  <c r="H19" i="15" s="1"/>
  <c r="S568" i="11"/>
  <c r="S642" i="11" s="1"/>
  <c r="S5" i="15" s="1"/>
  <c r="Q582" i="11"/>
  <c r="Q656" i="11" s="1"/>
  <c r="Q19" i="15" s="1"/>
  <c r="S583" i="11"/>
  <c r="S657" i="11" s="1"/>
  <c r="S20" i="15" s="1"/>
  <c r="S570" i="11"/>
  <c r="S644" i="11" s="1"/>
  <c r="S7" i="15" s="1"/>
  <c r="Z582" i="11"/>
  <c r="Z656" i="11" s="1"/>
  <c r="Z19" i="15" s="1"/>
  <c r="S574" i="11"/>
  <c r="S648" i="11" s="1"/>
  <c r="S11" i="15" s="1"/>
  <c r="S580" i="11"/>
  <c r="S654" i="11" s="1"/>
  <c r="S17" i="15" s="1"/>
  <c r="G582" i="11"/>
  <c r="G656" i="11" s="1"/>
  <c r="G19" i="15" s="1"/>
  <c r="R146" i="6"/>
  <c r="R28" i="6"/>
  <c r="R188" i="6"/>
  <c r="R165" i="6"/>
  <c r="R86" i="6"/>
  <c r="R179" i="6"/>
  <c r="R50" i="6"/>
  <c r="R73" i="6"/>
  <c r="R214" i="6"/>
  <c r="AL582" i="11"/>
  <c r="AL656" i="11" s="1"/>
  <c r="AL19" i="15" s="1"/>
  <c r="K582" i="11"/>
  <c r="K656" i="11" s="1"/>
  <c r="K19" i="15" s="1"/>
  <c r="R220" i="6"/>
  <c r="R217" i="6"/>
  <c r="R115" i="6"/>
  <c r="R126" i="6"/>
  <c r="R71" i="6"/>
  <c r="R222" i="6"/>
  <c r="R56" i="6"/>
  <c r="R183" i="6"/>
  <c r="R40" i="6"/>
  <c r="E582" i="11"/>
  <c r="E656" i="11" s="1"/>
  <c r="E19" i="15" s="1"/>
  <c r="S612" i="11"/>
  <c r="S686" i="11" s="1"/>
  <c r="S49" i="15" s="1"/>
  <c r="S598" i="11"/>
  <c r="S672" i="11" s="1"/>
  <c r="S35" i="15" s="1"/>
  <c r="S571" i="11"/>
  <c r="S645" i="11" s="1"/>
  <c r="S8" i="15" s="1"/>
  <c r="T582" i="11"/>
  <c r="T656" i="11" s="1"/>
  <c r="T19" i="15" s="1"/>
  <c r="R200" i="6"/>
  <c r="R99" i="6"/>
  <c r="R219" i="6"/>
  <c r="R196" i="6"/>
  <c r="R180" i="6"/>
  <c r="R168" i="6"/>
  <c r="R25" i="6"/>
  <c r="R162" i="6"/>
  <c r="R181" i="6"/>
  <c r="S582" i="11"/>
  <c r="S656" i="11" s="1"/>
  <c r="S19" i="15" s="1"/>
  <c r="U582" i="11"/>
  <c r="U656" i="11" s="1"/>
  <c r="U19" i="15" s="1"/>
  <c r="AX582" i="11"/>
  <c r="AX656" i="11" s="1"/>
  <c r="AX19" i="15" s="1"/>
  <c r="F582" i="11"/>
  <c r="F656" i="11" s="1"/>
  <c r="F19" i="15" s="1"/>
  <c r="S566" i="11"/>
  <c r="S600" i="11"/>
  <c r="S674" i="11" s="1"/>
  <c r="S37" i="15" s="1"/>
  <c r="S104" i="6"/>
  <c r="T134" i="6"/>
  <c r="S168" i="6"/>
  <c r="R103" i="6"/>
  <c r="R69" i="6"/>
  <c r="R55" i="6"/>
  <c r="R84" i="6"/>
  <c r="R26" i="6"/>
  <c r="R82" i="6"/>
  <c r="R199" i="6"/>
  <c r="R98" i="6"/>
  <c r="R192" i="6"/>
  <c r="R64" i="6"/>
  <c r="R197" i="6"/>
  <c r="R121" i="6"/>
  <c r="S101" i="6"/>
  <c r="T129" i="6"/>
  <c r="T80" i="6"/>
  <c r="S114" i="6"/>
  <c r="T138" i="6"/>
  <c r="T128" i="6"/>
  <c r="T147" i="6"/>
  <c r="T64" i="6"/>
  <c r="S108" i="6"/>
  <c r="S46" i="6"/>
  <c r="S39" i="6"/>
  <c r="T178" i="6"/>
  <c r="T46" i="6"/>
  <c r="T162" i="6"/>
  <c r="T183" i="6"/>
  <c r="T169" i="6"/>
  <c r="T163" i="6"/>
  <c r="S130" i="6"/>
  <c r="S163" i="6"/>
  <c r="S120" i="6"/>
  <c r="T96" i="6"/>
  <c r="T69" i="6"/>
  <c r="T51" i="6"/>
  <c r="T140" i="6"/>
  <c r="T207" i="6"/>
  <c r="T132" i="6"/>
  <c r="S194" i="6"/>
  <c r="S93" i="6"/>
  <c r="S151" i="6"/>
  <c r="S86" i="6"/>
  <c r="S146" i="6"/>
  <c r="S27" i="6"/>
  <c r="S54" i="6"/>
  <c r="S81" i="6"/>
  <c r="S152" i="6"/>
  <c r="T142" i="6"/>
  <c r="T213" i="6"/>
  <c r="T99" i="6"/>
  <c r="T78" i="6"/>
  <c r="T141" i="6"/>
  <c r="T32" i="6"/>
  <c r="S128" i="6"/>
  <c r="S177" i="6"/>
  <c r="S173" i="6"/>
  <c r="S100" i="6"/>
  <c r="S29" i="6"/>
  <c r="S591" i="11"/>
  <c r="S665" i="11" s="1"/>
  <c r="S28" i="15" s="1"/>
  <c r="S160" i="6"/>
  <c r="T133" i="6"/>
  <c r="S197" i="6"/>
  <c r="S199" i="6"/>
  <c r="S179" i="6"/>
  <c r="S25" i="6"/>
  <c r="S84" i="6"/>
  <c r="S43" i="6"/>
  <c r="S122" i="6"/>
  <c r="S180" i="6"/>
  <c r="S196" i="6"/>
  <c r="S94" i="6"/>
  <c r="S187" i="6"/>
  <c r="T110" i="6"/>
  <c r="T77" i="6"/>
  <c r="T198" i="6"/>
  <c r="T41" i="6"/>
  <c r="T86" i="6"/>
  <c r="T167" i="6"/>
  <c r="T36" i="6"/>
  <c r="G24" i="5" s="1"/>
  <c r="G52" i="5" s="1"/>
  <c r="T212" i="6"/>
  <c r="T206" i="6"/>
  <c r="T48" i="6"/>
  <c r="T189" i="6"/>
  <c r="T109" i="6"/>
  <c r="S164" i="6"/>
  <c r="S147" i="6"/>
  <c r="S216" i="6"/>
  <c r="S201" i="6"/>
  <c r="S217" i="6"/>
  <c r="S87" i="6"/>
  <c r="S47" i="6"/>
  <c r="S198" i="6"/>
  <c r="S106" i="6"/>
  <c r="S50" i="6"/>
  <c r="S149" i="6"/>
  <c r="S49" i="6"/>
  <c r="S63" i="6"/>
  <c r="S206" i="6"/>
  <c r="S48" i="6"/>
  <c r="S113" i="6"/>
  <c r="S123" i="6"/>
  <c r="S70" i="6"/>
  <c r="S125" i="6"/>
  <c r="S132" i="6"/>
  <c r="S35" i="6"/>
  <c r="S210" i="6"/>
  <c r="S117" i="6"/>
  <c r="S45" i="6"/>
  <c r="S34" i="6"/>
  <c r="S200" i="6"/>
  <c r="S57" i="6"/>
  <c r="S143" i="6"/>
  <c r="S91" i="6"/>
  <c r="S121" i="6"/>
  <c r="S144" i="6"/>
  <c r="S107" i="6"/>
  <c r="S178" i="6"/>
  <c r="S71" i="6"/>
  <c r="S205" i="6"/>
  <c r="S51" i="6"/>
  <c r="S215" i="6"/>
  <c r="S155" i="6"/>
  <c r="S83" i="6"/>
  <c r="S119" i="6"/>
  <c r="S186" i="6"/>
  <c r="T200" i="6"/>
  <c r="T67" i="6"/>
  <c r="T131" i="6"/>
  <c r="T35" i="6"/>
  <c r="T182" i="6"/>
  <c r="T149" i="6"/>
  <c r="T119" i="6"/>
  <c r="T98" i="6"/>
  <c r="T125" i="6"/>
  <c r="T85" i="6"/>
  <c r="T159" i="6"/>
  <c r="S59" i="6"/>
  <c r="S85" i="6"/>
  <c r="S192" i="6"/>
  <c r="S154" i="6"/>
  <c r="S159" i="6"/>
  <c r="S88" i="6"/>
  <c r="S67" i="6"/>
  <c r="S82" i="6"/>
  <c r="S174" i="6"/>
  <c r="S78" i="6"/>
  <c r="S36" i="6"/>
  <c r="G23" i="5" s="1"/>
  <c r="G51" i="5" s="1"/>
  <c r="S175" i="6"/>
  <c r="S52" i="6"/>
  <c r="S183" i="6"/>
  <c r="S24" i="6"/>
  <c r="S161" i="6"/>
  <c r="S214" i="6"/>
  <c r="S150" i="6"/>
  <c r="S165" i="6"/>
  <c r="S53" i="6"/>
  <c r="S222" i="6"/>
  <c r="S115" i="6"/>
  <c r="S98" i="6"/>
  <c r="S212" i="6"/>
  <c r="R101" i="6"/>
  <c r="R140" i="6"/>
  <c r="R122" i="6"/>
  <c r="R174" i="6"/>
  <c r="R81" i="6"/>
  <c r="R147" i="6"/>
  <c r="R210" i="6"/>
  <c r="R218" i="6"/>
  <c r="R156" i="6"/>
  <c r="R171" i="6"/>
  <c r="R191" i="6"/>
  <c r="R129" i="6"/>
  <c r="R163" i="6"/>
  <c r="R161" i="6"/>
  <c r="R203" i="6"/>
  <c r="R87" i="6"/>
  <c r="R155" i="6"/>
  <c r="R135" i="6"/>
  <c r="R186" i="6"/>
  <c r="R195" i="6"/>
  <c r="R93" i="6"/>
  <c r="R116" i="6"/>
  <c r="R62" i="6"/>
  <c r="R148" i="6"/>
  <c r="R34" i="6"/>
  <c r="R72" i="6"/>
  <c r="R144" i="6"/>
  <c r="R177" i="6"/>
  <c r="R149" i="6"/>
  <c r="R194" i="6"/>
  <c r="R47" i="6"/>
  <c r="R138" i="6"/>
  <c r="R92" i="6"/>
  <c r="R35" i="6"/>
  <c r="R49" i="6"/>
  <c r="R68" i="6"/>
  <c r="R142" i="6"/>
  <c r="R113" i="6"/>
  <c r="R105" i="6"/>
  <c r="R151" i="6"/>
  <c r="R57" i="6"/>
  <c r="R114" i="6"/>
  <c r="R85" i="6"/>
  <c r="R216" i="6"/>
  <c r="R45" i="6"/>
  <c r="R189" i="6"/>
  <c r="R37" i="6"/>
  <c r="R119" i="6"/>
  <c r="R36" i="6"/>
  <c r="G22" i="5" s="1"/>
  <c r="G50" i="5" s="1"/>
  <c r="R32" i="6"/>
  <c r="R190" i="6"/>
  <c r="R77" i="6"/>
  <c r="R43" i="6"/>
  <c r="R176" i="6"/>
  <c r="R89" i="6"/>
  <c r="R130" i="6"/>
  <c r="R83" i="6"/>
  <c r="R54" i="6"/>
  <c r="R79" i="6"/>
  <c r="R80" i="6"/>
  <c r="R150" i="6"/>
  <c r="R44" i="6"/>
  <c r="R91" i="6"/>
  <c r="R202" i="6"/>
  <c r="R52" i="6"/>
  <c r="R215" i="6"/>
  <c r="R137" i="6"/>
  <c r="R141" i="6"/>
  <c r="R65" i="6"/>
  <c r="R208" i="6"/>
  <c r="R128" i="6"/>
  <c r="R124" i="6"/>
  <c r="R78" i="6"/>
  <c r="R172" i="6"/>
  <c r="R212" i="6"/>
  <c r="R211" i="6"/>
  <c r="R75" i="6"/>
  <c r="R59" i="6"/>
  <c r="R95" i="6"/>
  <c r="R51" i="6"/>
  <c r="R127" i="6"/>
  <c r="R152" i="6"/>
  <c r="R70" i="6"/>
  <c r="R111" i="6"/>
  <c r="R39" i="6"/>
  <c r="R187" i="6"/>
  <c r="R175" i="6"/>
  <c r="R102" i="6"/>
  <c r="R134" i="6"/>
  <c r="R117" i="6"/>
  <c r="R30" i="6"/>
  <c r="R184" i="6"/>
  <c r="R158" i="6"/>
  <c r="R31" i="6"/>
  <c r="H22" i="5" s="1"/>
  <c r="H50" i="5" s="1"/>
  <c r="R33" i="6"/>
  <c r="R132" i="6"/>
  <c r="R42" i="6"/>
  <c r="R60" i="6"/>
  <c r="S607" i="11"/>
  <c r="S681" i="11" s="1"/>
  <c r="S44" i="15" s="1"/>
  <c r="S95" i="6"/>
  <c r="S131" i="6"/>
  <c r="S90" i="6"/>
  <c r="S55" i="6"/>
  <c r="S162" i="6"/>
  <c r="S69" i="6"/>
  <c r="S110" i="6"/>
  <c r="S153" i="6"/>
  <c r="S30" i="6"/>
  <c r="S181" i="6"/>
  <c r="S58" i="6"/>
  <c r="S80" i="6"/>
  <c r="S44" i="6"/>
  <c r="S62" i="6"/>
  <c r="S134" i="6"/>
  <c r="S157" i="6"/>
  <c r="S176" i="6"/>
  <c r="S40" i="6"/>
  <c r="S202" i="6"/>
  <c r="S190" i="6"/>
  <c r="S75" i="6"/>
  <c r="S66" i="6"/>
  <c r="S60" i="6"/>
  <c r="S124" i="6"/>
  <c r="S138" i="6"/>
  <c r="S167" i="6"/>
  <c r="S140" i="6"/>
  <c r="S89" i="6"/>
  <c r="S207" i="6"/>
  <c r="S64" i="6"/>
  <c r="S112" i="6"/>
  <c r="S209" i="6"/>
  <c r="S193" i="6"/>
  <c r="S156" i="6"/>
  <c r="S182" i="6"/>
  <c r="S99" i="6"/>
  <c r="S41" i="6"/>
  <c r="S126" i="6"/>
  <c r="S32" i="6"/>
  <c r="S105" i="6"/>
  <c r="S79" i="6"/>
  <c r="S116" i="6"/>
  <c r="S96" i="6"/>
  <c r="S189" i="6"/>
  <c r="S135" i="6"/>
  <c r="S102" i="6"/>
  <c r="S139" i="6"/>
  <c r="S28" i="6"/>
  <c r="S158" i="6"/>
  <c r="S73" i="6"/>
  <c r="AD582" i="11"/>
  <c r="AD656" i="11" s="1"/>
  <c r="AD19" i="15" s="1"/>
  <c r="AE582" i="11"/>
  <c r="AE656" i="11" s="1"/>
  <c r="AE19" i="15" s="1"/>
  <c r="S611" i="11"/>
  <c r="S685" i="11" s="1"/>
  <c r="S48" i="15" s="1"/>
  <c r="R61" i="6"/>
  <c r="R94" i="6"/>
  <c r="R63" i="6"/>
  <c r="R48" i="6"/>
  <c r="R159" i="6"/>
  <c r="R46" i="6"/>
  <c r="R164" i="6"/>
  <c r="R201" i="6"/>
  <c r="R41" i="6"/>
  <c r="R38" i="6"/>
  <c r="R133" i="6"/>
  <c r="R221" i="6"/>
  <c r="R178" i="6"/>
  <c r="R88" i="6"/>
  <c r="R131" i="6"/>
  <c r="R58" i="6"/>
  <c r="R204" i="6"/>
  <c r="R90" i="6"/>
  <c r="R96" i="6"/>
  <c r="R123" i="6"/>
  <c r="R145" i="6"/>
  <c r="R198" i="6"/>
  <c r="R100" i="6"/>
  <c r="R139" i="6"/>
  <c r="S111" i="6"/>
  <c r="S33" i="6"/>
  <c r="S137" i="6"/>
  <c r="S195" i="6"/>
  <c r="S129" i="6"/>
  <c r="S42" i="6"/>
  <c r="S211" i="6"/>
  <c r="S171" i="6"/>
  <c r="S118" i="6"/>
  <c r="S185" i="6"/>
  <c r="S127" i="6"/>
  <c r="S221" i="6"/>
  <c r="S208" i="6"/>
  <c r="S170" i="6"/>
  <c r="S204" i="6"/>
  <c r="S166" i="6"/>
  <c r="S220" i="6"/>
  <c r="S218" i="6"/>
  <c r="S74" i="6"/>
  <c r="S92" i="6"/>
  <c r="S68" i="6"/>
  <c r="S109" i="6"/>
  <c r="S133" i="6"/>
  <c r="S141" i="6"/>
  <c r="S77" i="6"/>
  <c r="S56" i="6"/>
  <c r="S191" i="6"/>
  <c r="S148" i="6"/>
  <c r="S23" i="6"/>
  <c r="B23" i="5" s="1"/>
  <c r="B51" i="5" s="1"/>
  <c r="S65" i="6"/>
  <c r="S31" i="6"/>
  <c r="S26" i="6"/>
  <c r="S38" i="6"/>
  <c r="S37" i="6"/>
  <c r="S136" i="6"/>
  <c r="S76" i="6"/>
  <c r="S203" i="6"/>
  <c r="S169" i="6"/>
  <c r="S213" i="6"/>
  <c r="S219" i="6"/>
  <c r="S72" i="6"/>
  <c r="S61" i="6"/>
  <c r="S188" i="6"/>
  <c r="S145" i="6"/>
  <c r="S103" i="6"/>
  <c r="S142" i="6"/>
  <c r="S172" i="6"/>
  <c r="S184" i="6"/>
  <c r="S97" i="6"/>
  <c r="S610" i="11"/>
  <c r="S684" i="11" s="1"/>
  <c r="S47" i="15" s="1"/>
  <c r="S593" i="11"/>
  <c r="S667" i="11" s="1"/>
  <c r="S30" i="15" s="1"/>
  <c r="R104" i="6"/>
  <c r="R143" i="6"/>
  <c r="R173" i="6"/>
  <c r="R97" i="6"/>
  <c r="R107" i="6"/>
  <c r="R108" i="6"/>
  <c r="R74" i="6"/>
  <c r="R209" i="6"/>
  <c r="R213" i="6"/>
  <c r="R120" i="6"/>
  <c r="R109" i="6"/>
  <c r="R29" i="6"/>
  <c r="R153" i="6"/>
  <c r="R167" i="6"/>
  <c r="R125" i="6"/>
  <c r="R205" i="6"/>
  <c r="R182" i="6"/>
  <c r="R206" i="6"/>
  <c r="R185" i="6"/>
  <c r="R160" i="6"/>
  <c r="R106" i="6"/>
  <c r="R24" i="6"/>
  <c r="R53" i="6"/>
  <c r="R67" i="6"/>
  <c r="S603" i="11"/>
  <c r="S677" i="11" s="1"/>
  <c r="S40" i="15" s="1"/>
  <c r="S573" i="11"/>
  <c r="S647" i="11" s="1"/>
  <c r="S10" i="15" s="1"/>
  <c r="P582" i="11"/>
  <c r="P656" i="11" s="1"/>
  <c r="P19" i="15" s="1"/>
  <c r="AS582" i="11"/>
  <c r="AS656" i="11" s="1"/>
  <c r="AS19" i="15" s="1"/>
  <c r="S585" i="11"/>
  <c r="S659" i="11" s="1"/>
  <c r="S22" i="15" s="1"/>
  <c r="AB582" i="11"/>
  <c r="AB656" i="11" s="1"/>
  <c r="AB19" i="15" s="1"/>
  <c r="L582" i="11"/>
  <c r="L656" i="11" s="1"/>
  <c r="L19" i="15" s="1"/>
  <c r="N582" i="11"/>
  <c r="N656" i="11" s="1"/>
  <c r="N19" i="15" s="1"/>
  <c r="S597" i="11"/>
  <c r="S671" i="11" s="1"/>
  <c r="S34" i="15" s="1"/>
  <c r="O582" i="11"/>
  <c r="O656" i="11" s="1"/>
  <c r="O19" i="15" s="1"/>
  <c r="C582" i="11"/>
  <c r="C656" i="11" s="1"/>
  <c r="C19" i="15" s="1"/>
  <c r="S605" i="11"/>
  <c r="S679" i="11" s="1"/>
  <c r="S42" i="15" s="1"/>
  <c r="S586" i="11"/>
  <c r="S660" i="11" s="1"/>
  <c r="S23" i="15" s="1"/>
  <c r="AK582" i="11"/>
  <c r="AK656" i="11" s="1"/>
  <c r="AK19" i="15" s="1"/>
  <c r="S606" i="11"/>
  <c r="S680" i="11" s="1"/>
  <c r="S43" i="15" s="1"/>
  <c r="S609" i="11"/>
  <c r="S683" i="11" s="1"/>
  <c r="S46" i="15" s="1"/>
  <c r="S604" i="11"/>
  <c r="S678" i="11" s="1"/>
  <c r="S41" i="15" s="1"/>
  <c r="AN582" i="11"/>
  <c r="AN656" i="11" s="1"/>
  <c r="AN19" i="15" s="1"/>
  <c r="AC582" i="11"/>
  <c r="AC656" i="11" s="1"/>
  <c r="AC19" i="15" s="1"/>
  <c r="AU582" i="11"/>
  <c r="AU656" i="11" s="1"/>
  <c r="AU19" i="15" s="1"/>
  <c r="AA582" i="11"/>
  <c r="AA656" i="11" s="1"/>
  <c r="AA19" i="15" s="1"/>
  <c r="X582" i="11"/>
  <c r="X656" i="11" s="1"/>
  <c r="X19" i="15" s="1"/>
  <c r="AJ582" i="11"/>
  <c r="AJ656" i="11" s="1"/>
  <c r="AJ19" i="15" s="1"/>
  <c r="I582" i="11"/>
  <c r="I656" i="11" s="1"/>
  <c r="I19" i="15" s="1"/>
  <c r="BA582" i="11"/>
  <c r="BA656" i="11" s="1"/>
  <c r="BA19" i="15" s="1"/>
  <c r="M582" i="11"/>
  <c r="M656" i="11" s="1"/>
  <c r="M19" i="15" s="1"/>
  <c r="S578" i="11"/>
  <c r="S652" i="11" s="1"/>
  <c r="S15" i="15" s="1"/>
  <c r="S599" i="11"/>
  <c r="S673" i="11" s="1"/>
  <c r="S36" i="15" s="1"/>
  <c r="S587" i="11"/>
  <c r="S661" i="11" s="1"/>
  <c r="S24" i="15" s="1"/>
  <c r="AP582" i="11"/>
  <c r="AP656" i="11" s="1"/>
  <c r="AP19" i="15" s="1"/>
  <c r="S584" i="11"/>
  <c r="S658" i="11" s="1"/>
  <c r="S21" i="15" s="1"/>
  <c r="S613" i="11"/>
  <c r="S687" i="11" s="1"/>
  <c r="S50" i="15" s="1"/>
  <c r="S616" i="11"/>
  <c r="S690" i="11" s="1"/>
  <c r="S53" i="15" s="1"/>
  <c r="S595" i="11"/>
  <c r="S669" i="11" s="1"/>
  <c r="S32" i="15" s="1"/>
  <c r="S577" i="11"/>
  <c r="S651" i="11" s="1"/>
  <c r="S14" i="15" s="1"/>
  <c r="AM582" i="11"/>
  <c r="AM656" i="11" s="1"/>
  <c r="AM19" i="15" s="1"/>
  <c r="AT582" i="11"/>
  <c r="AT656" i="11" s="1"/>
  <c r="AT19" i="15" s="1"/>
  <c r="S608" i="11"/>
  <c r="S682" i="11" s="1"/>
  <c r="S45" i="15" s="1"/>
  <c r="W582" i="11"/>
  <c r="W656" i="11" s="1"/>
  <c r="W19" i="15" s="1"/>
  <c r="S592" i="11"/>
  <c r="S666" i="11" s="1"/>
  <c r="S29" i="15" s="1"/>
  <c r="S594" i="11"/>
  <c r="S668" i="11" s="1"/>
  <c r="S31" i="15" s="1"/>
  <c r="AV582" i="11"/>
  <c r="AV656" i="11" s="1"/>
  <c r="AV19" i="15" s="1"/>
  <c r="AH582" i="11"/>
  <c r="AH656" i="11" s="1"/>
  <c r="AH19" i="15" s="1"/>
  <c r="V582" i="11"/>
  <c r="V656" i="11" s="1"/>
  <c r="V19" i="15" s="1"/>
  <c r="R582" i="11"/>
  <c r="R656" i="11" s="1"/>
  <c r="R19" i="15" s="1"/>
  <c r="S575" i="11"/>
  <c r="S649" i="11" s="1"/>
  <c r="S12" i="15" s="1"/>
  <c r="J582" i="11"/>
  <c r="J656" i="11" s="1"/>
  <c r="J19" i="15" s="1"/>
  <c r="S572" i="11"/>
  <c r="S646" i="11" s="1"/>
  <c r="S9" i="15" s="1"/>
  <c r="AG582" i="11"/>
  <c r="AG656" i="11" s="1"/>
  <c r="AG19" i="15" s="1"/>
  <c r="S569" i="11"/>
  <c r="S643" i="11" s="1"/>
  <c r="S6" i="15" s="1"/>
  <c r="S590" i="11"/>
  <c r="S664" i="11" s="1"/>
  <c r="S27" i="15" s="1"/>
  <c r="AO582" i="11"/>
  <c r="AO656" i="11" s="1"/>
  <c r="AO19" i="15" s="1"/>
  <c r="S579" i="11"/>
  <c r="S653" i="11" s="1"/>
  <c r="S16" i="15" s="1"/>
  <c r="AF582" i="11"/>
  <c r="AF656" i="11" s="1"/>
  <c r="AF19" i="15" s="1"/>
  <c r="AQ582" i="11"/>
  <c r="AQ656" i="11" s="1"/>
  <c r="AQ19" i="15" s="1"/>
  <c r="S576" i="11"/>
  <c r="S650" i="11" s="1"/>
  <c r="S13" i="15" s="1"/>
  <c r="S602" i="11"/>
  <c r="S676" i="11" s="1"/>
  <c r="S39" i="15" s="1"/>
  <c r="S596" i="11"/>
  <c r="S670" i="11" s="1"/>
  <c r="S33" i="15" s="1"/>
  <c r="S581" i="11"/>
  <c r="S655" i="11" s="1"/>
  <c r="S18" i="15" s="1"/>
  <c r="T92" i="6"/>
  <c r="T100" i="6"/>
  <c r="T56" i="6"/>
  <c r="T202" i="6"/>
  <c r="T185" i="6"/>
  <c r="T194" i="6"/>
  <c r="T203" i="6"/>
  <c r="T68" i="6"/>
  <c r="T81" i="6"/>
  <c r="T209" i="6"/>
  <c r="T171" i="6"/>
  <c r="T72" i="6"/>
  <c r="T190" i="6"/>
  <c r="T222" i="6"/>
  <c r="T83" i="6"/>
  <c r="T91" i="6"/>
  <c r="T139" i="6"/>
  <c r="T50" i="6"/>
  <c r="T210" i="6"/>
  <c r="T195" i="6"/>
  <c r="T117" i="6"/>
  <c r="T107" i="6"/>
  <c r="T180" i="6"/>
  <c r="T168" i="6"/>
  <c r="T130" i="6"/>
  <c r="T123" i="6"/>
  <c r="T30" i="6"/>
  <c r="T122" i="6"/>
  <c r="T211" i="6"/>
  <c r="T136" i="6"/>
  <c r="T215" i="6"/>
  <c r="T154" i="6"/>
  <c r="T60" i="6"/>
  <c r="T177" i="6"/>
  <c r="T58" i="6"/>
  <c r="T164" i="6"/>
  <c r="T221" i="6"/>
  <c r="T53" i="6"/>
  <c r="T70" i="6"/>
  <c r="T39" i="6"/>
  <c r="T93" i="6"/>
  <c r="T31" i="6"/>
  <c r="T137" i="6"/>
  <c r="T108" i="6"/>
  <c r="T89" i="6"/>
  <c r="T158" i="6"/>
  <c r="T57" i="6"/>
  <c r="T102" i="6"/>
  <c r="T116" i="6"/>
  <c r="T59" i="6"/>
  <c r="T49" i="6"/>
  <c r="R170" i="6"/>
  <c r="R118" i="6"/>
  <c r="R136" i="6"/>
  <c r="R23" i="6"/>
  <c r="T113" i="6"/>
  <c r="T143" i="6"/>
  <c r="T34" i="6"/>
  <c r="T42" i="6"/>
  <c r="T61" i="6"/>
  <c r="T75" i="6"/>
  <c r="T95" i="6"/>
  <c r="T201" i="6"/>
  <c r="T94" i="6"/>
  <c r="T218" i="6"/>
  <c r="T165" i="6"/>
  <c r="T112" i="6"/>
  <c r="T76" i="6"/>
  <c r="T87" i="6"/>
  <c r="T153" i="6"/>
  <c r="T170" i="6"/>
  <c r="T127" i="6"/>
  <c r="T161" i="6"/>
  <c r="T40" i="6"/>
  <c r="T111" i="6"/>
  <c r="T146" i="6"/>
  <c r="T38" i="6"/>
  <c r="T175" i="6"/>
  <c r="T124" i="6"/>
  <c r="T199" i="6"/>
  <c r="T197" i="6"/>
  <c r="T193" i="6"/>
  <c r="T214" i="6"/>
  <c r="T90" i="6"/>
  <c r="T74" i="6"/>
  <c r="T196" i="6"/>
  <c r="T148" i="6"/>
  <c r="T45" i="6"/>
  <c r="T84" i="6"/>
  <c r="T26" i="6"/>
  <c r="T216" i="6"/>
  <c r="T151" i="6"/>
  <c r="T166" i="6"/>
  <c r="T63" i="6"/>
  <c r="T220" i="6"/>
  <c r="T135" i="6"/>
  <c r="T79" i="6"/>
  <c r="T43" i="6"/>
  <c r="T66" i="6"/>
  <c r="T179" i="6"/>
  <c r="T71" i="6"/>
  <c r="T192" i="6"/>
  <c r="T23" i="6"/>
  <c r="T28" i="6"/>
  <c r="T24" i="6"/>
  <c r="T181" i="6"/>
  <c r="T208" i="6"/>
  <c r="T103" i="6"/>
  <c r="T160" i="6"/>
  <c r="T105" i="6"/>
  <c r="T205" i="6"/>
  <c r="T65" i="6"/>
  <c r="T88" i="6"/>
  <c r="T150" i="6"/>
  <c r="T152" i="6"/>
  <c r="T188" i="6"/>
  <c r="T27" i="6"/>
  <c r="T187" i="6"/>
  <c r="T115" i="6"/>
  <c r="T29" i="6"/>
  <c r="T104" i="6"/>
  <c r="T97" i="6"/>
  <c r="T217" i="6"/>
  <c r="T144" i="6"/>
  <c r="T120" i="6"/>
  <c r="T126" i="6"/>
  <c r="T82" i="6"/>
  <c r="T62" i="6"/>
  <c r="T174" i="6"/>
  <c r="T55" i="6"/>
  <c r="T219" i="6"/>
  <c r="T114" i="6"/>
  <c r="T145" i="6"/>
  <c r="T25" i="6"/>
  <c r="T173" i="6"/>
  <c r="T156" i="6"/>
  <c r="T172" i="6"/>
  <c r="T184" i="6"/>
  <c r="T47" i="6"/>
  <c r="T106" i="6"/>
  <c r="T118" i="6"/>
  <c r="T101" i="6"/>
  <c r="T54" i="6"/>
  <c r="T157" i="6"/>
  <c r="T33" i="6"/>
  <c r="T73" i="6"/>
  <c r="T176" i="6"/>
  <c r="T155" i="6"/>
  <c r="T121" i="6"/>
  <c r="T191" i="6"/>
  <c r="T37" i="6"/>
  <c r="T52" i="6"/>
  <c r="T44" i="6"/>
  <c r="T186" i="6"/>
  <c r="H640" i="11"/>
  <c r="H3" i="15" s="1"/>
  <c r="I640" i="11"/>
  <c r="I3" i="15" s="1"/>
  <c r="D640" i="11"/>
  <c r="D3" i="15" s="1"/>
  <c r="F640" i="11"/>
  <c r="F3" i="15" s="1"/>
  <c r="C3" i="15"/>
  <c r="E640" i="11"/>
  <c r="E3" i="15" s="1"/>
  <c r="R640" i="11"/>
  <c r="R3" i="15" s="1"/>
  <c r="G22" i="7"/>
  <c r="G23" i="7"/>
  <c r="G24" i="7"/>
  <c r="G184" i="14"/>
  <c r="Q183" i="14" s="1"/>
  <c r="M183" i="14" s="1"/>
  <c r="N183" i="14" s="1"/>
  <c r="O183" i="14" s="1"/>
  <c r="P183" i="14" s="1"/>
  <c r="G72" i="14"/>
  <c r="Q71" i="14" s="1"/>
  <c r="R71" i="14" s="1"/>
  <c r="S71" i="14" s="1"/>
  <c r="T71" i="14" s="1"/>
  <c r="U71" i="14" s="1"/>
  <c r="V71" i="14" s="1"/>
  <c r="G158" i="14"/>
  <c r="Q157" i="14" s="1"/>
  <c r="R157" i="14" s="1"/>
  <c r="S157" i="14" s="1"/>
  <c r="T157" i="14" s="1"/>
  <c r="U157" i="14" s="1"/>
  <c r="V157" i="14" s="1"/>
  <c r="G106" i="14"/>
  <c r="Q105" i="14" s="1"/>
  <c r="R105" i="14" s="1"/>
  <c r="S105" i="14" s="1"/>
  <c r="T105" i="14" s="1"/>
  <c r="U105" i="14" s="1"/>
  <c r="V105" i="14" s="1"/>
  <c r="G52" i="14"/>
  <c r="Q51" i="14" s="1"/>
  <c r="M51" i="14" s="1"/>
  <c r="N51" i="14" s="1"/>
  <c r="O51" i="14" s="1"/>
  <c r="P51" i="14" s="1"/>
  <c r="G179" i="14"/>
  <c r="Q178" i="14" s="1"/>
  <c r="R178" i="14" s="1"/>
  <c r="S178" i="14" s="1"/>
  <c r="T178" i="14" s="1"/>
  <c r="U178" i="14" s="1"/>
  <c r="V178" i="14" s="1"/>
  <c r="G123" i="14"/>
  <c r="Q122" i="14" s="1"/>
  <c r="R122" i="14" s="1"/>
  <c r="S122" i="14" s="1"/>
  <c r="T122" i="14" s="1"/>
  <c r="U122" i="14" s="1"/>
  <c r="V122" i="14" s="1"/>
  <c r="G45" i="14"/>
  <c r="Q44" i="14" s="1"/>
  <c r="M44" i="14" s="1"/>
  <c r="N44" i="14" s="1"/>
  <c r="O44" i="14" s="1"/>
  <c r="P44" i="14" s="1"/>
  <c r="G29" i="14"/>
  <c r="Q28" i="14" s="1"/>
  <c r="M28" i="14" s="1"/>
  <c r="N28" i="14" s="1"/>
  <c r="O28" i="14" s="1"/>
  <c r="P28" i="14" s="1"/>
  <c r="G195" i="14"/>
  <c r="Q194" i="14" s="1"/>
  <c r="M194" i="14" s="1"/>
  <c r="N194" i="14" s="1"/>
  <c r="O194" i="14" s="1"/>
  <c r="P194" i="14" s="1"/>
  <c r="G40" i="14"/>
  <c r="Q39" i="14" s="1"/>
  <c r="R39" i="14" s="1"/>
  <c r="G215" i="14"/>
  <c r="Q214" i="14" s="1"/>
  <c r="R214" i="14" s="1"/>
  <c r="S214" i="14" s="1"/>
  <c r="T214" i="14" s="1"/>
  <c r="U214" i="14" s="1"/>
  <c r="V214" i="14" s="1"/>
  <c r="G203" i="14"/>
  <c r="Q202" i="14" s="1"/>
  <c r="R202" i="14" s="1"/>
  <c r="S202" i="14" s="1"/>
  <c r="T202" i="14" s="1"/>
  <c r="U202" i="14" s="1"/>
  <c r="V202" i="14" s="1"/>
  <c r="G210" i="14"/>
  <c r="Q209" i="14" s="1"/>
  <c r="M209" i="14" s="1"/>
  <c r="N209" i="14" s="1"/>
  <c r="O209" i="14" s="1"/>
  <c r="P209" i="14" s="1"/>
  <c r="G147" i="14"/>
  <c r="Q146" i="14" s="1"/>
  <c r="M146" i="14" s="1"/>
  <c r="N146" i="14" s="1"/>
  <c r="O146" i="14" s="1"/>
  <c r="P146" i="14" s="1"/>
  <c r="G182" i="14"/>
  <c r="Q181" i="14" s="1"/>
  <c r="G49" i="14"/>
  <c r="Q48" i="14" s="1"/>
  <c r="R48" i="14" s="1"/>
  <c r="S48" i="14" s="1"/>
  <c r="T48" i="14" s="1"/>
  <c r="U48" i="14" s="1"/>
  <c r="V48" i="14" s="1"/>
  <c r="G201" i="14"/>
  <c r="Q200" i="14" s="1"/>
  <c r="M200" i="14" s="1"/>
  <c r="N200" i="14" s="1"/>
  <c r="O200" i="14" s="1"/>
  <c r="P200" i="14" s="1"/>
  <c r="G81" i="14"/>
  <c r="Q80" i="14" s="1"/>
  <c r="R80" i="14" s="1"/>
  <c r="S80" i="14" s="1"/>
  <c r="T80" i="14" s="1"/>
  <c r="U80" i="14" s="1"/>
  <c r="V80" i="14" s="1"/>
  <c r="G136" i="14"/>
  <c r="Q135" i="14" s="1"/>
  <c r="M135" i="14" s="1"/>
  <c r="N135" i="14" s="1"/>
  <c r="O135" i="14" s="1"/>
  <c r="P135" i="14" s="1"/>
  <c r="G220" i="14"/>
  <c r="Q219" i="14" s="1"/>
  <c r="G168" i="14"/>
  <c r="Q167" i="14" s="1"/>
  <c r="R167" i="14" s="1"/>
  <c r="S167" i="14" s="1"/>
  <c r="T167" i="14" s="1"/>
  <c r="U167" i="14" s="1"/>
  <c r="V167" i="14" s="1"/>
  <c r="G227" i="14"/>
  <c r="Q226" i="14" s="1"/>
  <c r="R226" i="14" s="1"/>
  <c r="S226" i="14" s="1"/>
  <c r="T226" i="14" s="1"/>
  <c r="U226" i="14" s="1"/>
  <c r="V226" i="14" s="1"/>
  <c r="G151" i="14"/>
  <c r="Q150" i="14" s="1"/>
  <c r="R150" i="14" s="1"/>
  <c r="S150" i="14" s="1"/>
  <c r="T150" i="14" s="1"/>
  <c r="U150" i="14" s="1"/>
  <c r="V150" i="14" s="1"/>
  <c r="G211" i="14"/>
  <c r="Q210" i="14" s="1"/>
  <c r="M210" i="14" s="1"/>
  <c r="N210" i="14" s="1"/>
  <c r="O210" i="14" s="1"/>
  <c r="P210" i="14" s="1"/>
  <c r="G143" i="14"/>
  <c r="Q142" i="14" s="1"/>
  <c r="R142" i="14" s="1"/>
  <c r="S142" i="14" s="1"/>
  <c r="T142" i="14" s="1"/>
  <c r="U142" i="14" s="1"/>
  <c r="V142" i="14" s="1"/>
  <c r="G156" i="14"/>
  <c r="Q155" i="14" s="1"/>
  <c r="R155" i="14" s="1"/>
  <c r="S155" i="14" s="1"/>
  <c r="T155" i="14" s="1"/>
  <c r="U155" i="14" s="1"/>
  <c r="V155" i="14" s="1"/>
  <c r="G224" i="14"/>
  <c r="Q223" i="14" s="1"/>
  <c r="G207" i="14"/>
  <c r="Q206" i="14" s="1"/>
  <c r="G76" i="14"/>
  <c r="Q75" i="14" s="1"/>
  <c r="R75" i="14" s="1"/>
  <c r="S75" i="14" s="1"/>
  <c r="T75" i="14" s="1"/>
  <c r="U75" i="14" s="1"/>
  <c r="V75" i="14" s="1"/>
  <c r="G161" i="14"/>
  <c r="Q160" i="14" s="1"/>
  <c r="M160" i="14" s="1"/>
  <c r="N160" i="14" s="1"/>
  <c r="O160" i="14" s="1"/>
  <c r="P160" i="14" s="1"/>
  <c r="G59" i="14"/>
  <c r="Q58" i="14" s="1"/>
  <c r="R58" i="14" s="1"/>
  <c r="S58" i="14" s="1"/>
  <c r="T58" i="14" s="1"/>
  <c r="U58" i="14" s="1"/>
  <c r="V58" i="14" s="1"/>
  <c r="G119" i="14"/>
  <c r="Q118" i="14" s="1"/>
  <c r="M118" i="14" s="1"/>
  <c r="N118" i="14" s="1"/>
  <c r="O118" i="14" s="1"/>
  <c r="P118" i="14" s="1"/>
  <c r="G142" i="14"/>
  <c r="Q141" i="14" s="1"/>
  <c r="R141" i="14" s="1"/>
  <c r="S141" i="14" s="1"/>
  <c r="T141" i="14" s="1"/>
  <c r="U141" i="14" s="1"/>
  <c r="V141" i="14" s="1"/>
  <c r="G83" i="14"/>
  <c r="Q82" i="14" s="1"/>
  <c r="R82" i="14" s="1"/>
  <c r="S82" i="14" s="1"/>
  <c r="T82" i="14" s="1"/>
  <c r="U82" i="14" s="1"/>
  <c r="V82" i="14" s="1"/>
  <c r="G47" i="14"/>
  <c r="Q46" i="14" s="1"/>
  <c r="R46" i="14" s="1"/>
  <c r="S46" i="14" s="1"/>
  <c r="T46" i="14" s="1"/>
  <c r="U46" i="14" s="1"/>
  <c r="V46" i="14" s="1"/>
  <c r="G170" i="14"/>
  <c r="Q169" i="14" s="1"/>
  <c r="R169" i="14" s="1"/>
  <c r="S169" i="14" s="1"/>
  <c r="T169" i="14" s="1"/>
  <c r="U169" i="14" s="1"/>
  <c r="V169" i="14" s="1"/>
  <c r="G223" i="14"/>
  <c r="Q222" i="14" s="1"/>
  <c r="M222" i="14" s="1"/>
  <c r="N222" i="14" s="1"/>
  <c r="O222" i="14" s="1"/>
  <c r="P222" i="14" s="1"/>
  <c r="G150" i="14"/>
  <c r="Q149" i="14" s="1"/>
  <c r="R149" i="14" s="1"/>
  <c r="S149" i="14" s="1"/>
  <c r="T149" i="14" s="1"/>
  <c r="U149" i="14" s="1"/>
  <c r="V149" i="14" s="1"/>
  <c r="G89" i="14"/>
  <c r="Q88" i="14" s="1"/>
  <c r="G37" i="14"/>
  <c r="Q36" i="14" s="1"/>
  <c r="R36" i="14" s="1"/>
  <c r="S36" i="14" s="1"/>
  <c r="T36" i="14" s="1"/>
  <c r="U36" i="14" s="1"/>
  <c r="V36" i="14" s="1"/>
  <c r="G101" i="14"/>
  <c r="Q100" i="14" s="1"/>
  <c r="R100" i="14" s="1"/>
  <c r="S100" i="14" s="1"/>
  <c r="T100" i="14" s="1"/>
  <c r="U100" i="14" s="1"/>
  <c r="V100" i="14" s="1"/>
  <c r="G121" i="14"/>
  <c r="Q120" i="14" s="1"/>
  <c r="M120" i="14" s="1"/>
  <c r="N120" i="14" s="1"/>
  <c r="O120" i="14" s="1"/>
  <c r="P120" i="14" s="1"/>
  <c r="G110" i="14"/>
  <c r="Q109" i="14" s="1"/>
  <c r="R109" i="14" s="1"/>
  <c r="S109" i="14" s="1"/>
  <c r="T109" i="14" s="1"/>
  <c r="U109" i="14" s="1"/>
  <c r="V109" i="14" s="1"/>
  <c r="G169" i="14"/>
  <c r="Q168" i="14" s="1"/>
  <c r="M168" i="14" s="1"/>
  <c r="N168" i="14" s="1"/>
  <c r="O168" i="14" s="1"/>
  <c r="P168" i="14" s="1"/>
  <c r="G154" i="14"/>
  <c r="Q153" i="14" s="1"/>
  <c r="M153" i="14" s="1"/>
  <c r="N153" i="14" s="1"/>
  <c r="O153" i="14" s="1"/>
  <c r="P153" i="14" s="1"/>
  <c r="G193" i="14"/>
  <c r="Q192" i="14" s="1"/>
  <c r="R192" i="14" s="1"/>
  <c r="S192" i="14" s="1"/>
  <c r="T192" i="14" s="1"/>
  <c r="U192" i="14" s="1"/>
  <c r="V192" i="14" s="1"/>
  <c r="G172" i="14"/>
  <c r="Q171" i="14" s="1"/>
  <c r="R171" i="14" s="1"/>
  <c r="S171" i="14" s="1"/>
  <c r="T171" i="14" s="1"/>
  <c r="U171" i="14" s="1"/>
  <c r="V171" i="14" s="1"/>
  <c r="G196" i="14"/>
  <c r="Q195" i="14" s="1"/>
  <c r="G162" i="14"/>
  <c r="Q161" i="14" s="1"/>
  <c r="M161" i="14" s="1"/>
  <c r="N161" i="14" s="1"/>
  <c r="O161" i="14" s="1"/>
  <c r="P161" i="14" s="1"/>
  <c r="G46" i="14"/>
  <c r="H46" i="14" s="1"/>
  <c r="G191" i="14"/>
  <c r="Q190" i="14" s="1"/>
  <c r="G217" i="14"/>
  <c r="Q216" i="14" s="1"/>
  <c r="M216" i="14" s="1"/>
  <c r="N216" i="14" s="1"/>
  <c r="O216" i="14" s="1"/>
  <c r="P216" i="14" s="1"/>
  <c r="G132" i="14"/>
  <c r="Q131" i="14" s="1"/>
  <c r="R131" i="14" s="1"/>
  <c r="S131" i="14" s="1"/>
  <c r="T131" i="14" s="1"/>
  <c r="U131" i="14" s="1"/>
  <c r="V131" i="14" s="1"/>
  <c r="G218" i="14"/>
  <c r="Q217" i="14" s="1"/>
  <c r="M217" i="14" s="1"/>
  <c r="N217" i="14" s="1"/>
  <c r="O217" i="14" s="1"/>
  <c r="P217" i="14" s="1"/>
  <c r="G118" i="14"/>
  <c r="Q117" i="14" s="1"/>
  <c r="R117" i="14" s="1"/>
  <c r="S117" i="14" s="1"/>
  <c r="T117" i="14" s="1"/>
  <c r="U117" i="14" s="1"/>
  <c r="V117" i="14" s="1"/>
  <c r="G48" i="14"/>
  <c r="Q47" i="14" s="1"/>
  <c r="G159" i="14"/>
  <c r="Q158" i="14" s="1"/>
  <c r="R158" i="14" s="1"/>
  <c r="S158" i="14" s="1"/>
  <c r="T158" i="14" s="1"/>
  <c r="U158" i="14" s="1"/>
  <c r="V158" i="14" s="1"/>
  <c r="G42" i="14"/>
  <c r="Q41" i="14" s="1"/>
  <c r="M41" i="14" s="1"/>
  <c r="N41" i="14" s="1"/>
  <c r="O41" i="14" s="1"/>
  <c r="P41" i="14" s="1"/>
  <c r="G197" i="14"/>
  <c r="Q196" i="14" s="1"/>
  <c r="G30" i="14"/>
  <c r="Q29" i="14" s="1"/>
  <c r="M29" i="14" s="1"/>
  <c r="N29" i="14" s="1"/>
  <c r="O29" i="14" s="1"/>
  <c r="P29" i="14" s="1"/>
  <c r="G70" i="14"/>
  <c r="Q69" i="14" s="1"/>
  <c r="R69" i="14" s="1"/>
  <c r="S69" i="14" s="1"/>
  <c r="T69" i="14" s="1"/>
  <c r="U69" i="14" s="1"/>
  <c r="V69" i="14" s="1"/>
  <c r="G163" i="14"/>
  <c r="Q162" i="14" s="1"/>
  <c r="M162" i="14" s="1"/>
  <c r="N162" i="14" s="1"/>
  <c r="O162" i="14" s="1"/>
  <c r="P162" i="14" s="1"/>
  <c r="G153" i="14"/>
  <c r="Q152" i="14" s="1"/>
  <c r="G186" i="14"/>
  <c r="Q185" i="14" s="1"/>
  <c r="G212" i="14"/>
  <c r="Q211" i="14" s="1"/>
  <c r="R211" i="14" s="1"/>
  <c r="S211" i="14" s="1"/>
  <c r="T211" i="14" s="1"/>
  <c r="U211" i="14" s="1"/>
  <c r="V211" i="14" s="1"/>
  <c r="G86" i="14"/>
  <c r="Q85" i="14" s="1"/>
  <c r="R85" i="14" s="1"/>
  <c r="S85" i="14" s="1"/>
  <c r="T85" i="14" s="1"/>
  <c r="U85" i="14" s="1"/>
  <c r="V85" i="14" s="1"/>
  <c r="G55" i="14"/>
  <c r="Q54" i="14" s="1"/>
  <c r="M54" i="14" s="1"/>
  <c r="N54" i="14" s="1"/>
  <c r="O54" i="14" s="1"/>
  <c r="P54" i="14" s="1"/>
  <c r="G225" i="14"/>
  <c r="Q224" i="14" s="1"/>
  <c r="G187" i="14"/>
  <c r="Q186" i="14" s="1"/>
  <c r="R186" i="14" s="1"/>
  <c r="S186" i="14" s="1"/>
  <c r="T186" i="14" s="1"/>
  <c r="U186" i="14" s="1"/>
  <c r="V186" i="14" s="1"/>
  <c r="G94" i="14"/>
  <c r="Q93" i="14" s="1"/>
  <c r="M93" i="14" s="1"/>
  <c r="N93" i="14" s="1"/>
  <c r="O93" i="14" s="1"/>
  <c r="P93" i="14" s="1"/>
  <c r="G77" i="14"/>
  <c r="Q76" i="14" s="1"/>
  <c r="G178" i="14"/>
  <c r="Q177" i="14" s="1"/>
  <c r="R177" i="14" s="1"/>
  <c r="S177" i="14" s="1"/>
  <c r="T177" i="14" s="1"/>
  <c r="U177" i="14" s="1"/>
  <c r="V177" i="14" s="1"/>
  <c r="G105" i="14"/>
  <c r="Q104" i="14" s="1"/>
  <c r="M104" i="14" s="1"/>
  <c r="N104" i="14" s="1"/>
  <c r="O104" i="14" s="1"/>
  <c r="P104" i="14" s="1"/>
  <c r="G127" i="14"/>
  <c r="Q126" i="14" s="1"/>
  <c r="M126" i="14" s="1"/>
  <c r="N126" i="14" s="1"/>
  <c r="O126" i="14" s="1"/>
  <c r="P126" i="14" s="1"/>
  <c r="G71" i="14"/>
  <c r="Q70" i="14" s="1"/>
  <c r="G160" i="14"/>
  <c r="Q159" i="14" s="1"/>
  <c r="G190" i="14"/>
  <c r="Q189" i="14" s="1"/>
  <c r="R189" i="14" s="1"/>
  <c r="S189" i="14" s="1"/>
  <c r="T189" i="14" s="1"/>
  <c r="U189" i="14" s="1"/>
  <c r="V189" i="14" s="1"/>
  <c r="G130" i="14"/>
  <c r="Q129" i="14" s="1"/>
  <c r="M129" i="14" s="1"/>
  <c r="N129" i="14" s="1"/>
  <c r="O129" i="14" s="1"/>
  <c r="P129" i="14" s="1"/>
  <c r="G209" i="14"/>
  <c r="Q208" i="14" s="1"/>
  <c r="R208" i="14" s="1"/>
  <c r="S208" i="14" s="1"/>
  <c r="T208" i="14" s="1"/>
  <c r="U208" i="14" s="1"/>
  <c r="V208" i="14" s="1"/>
  <c r="G44" i="14"/>
  <c r="Q43" i="14" s="1"/>
  <c r="G39" i="14"/>
  <c r="Q38" i="14" s="1"/>
  <c r="M38" i="14" s="1"/>
  <c r="N38" i="14" s="1"/>
  <c r="O38" i="14" s="1"/>
  <c r="P38" i="14" s="1"/>
  <c r="G82" i="14"/>
  <c r="Q81" i="14" s="1"/>
  <c r="R81" i="14" s="1"/>
  <c r="S81" i="14" s="1"/>
  <c r="T81" i="14" s="1"/>
  <c r="U81" i="14" s="1"/>
  <c r="V81" i="14" s="1"/>
  <c r="G219" i="14"/>
  <c r="Q218" i="14" s="1"/>
  <c r="G79" i="14"/>
  <c r="Q78" i="14" s="1"/>
  <c r="M78" i="14" s="1"/>
  <c r="N78" i="14" s="1"/>
  <c r="O78" i="14" s="1"/>
  <c r="P78" i="14" s="1"/>
  <c r="G185" i="14"/>
  <c r="Q184" i="14" s="1"/>
  <c r="R184" i="14" s="1"/>
  <c r="S184" i="14" s="1"/>
  <c r="T184" i="14" s="1"/>
  <c r="U184" i="14" s="1"/>
  <c r="V184" i="14" s="1"/>
  <c r="G129" i="14"/>
  <c r="Q128" i="14" s="1"/>
  <c r="M128" i="14" s="1"/>
  <c r="N128" i="14" s="1"/>
  <c r="O128" i="14" s="1"/>
  <c r="P128" i="14" s="1"/>
  <c r="G92" i="14"/>
  <c r="Q91" i="14" s="1"/>
  <c r="G131" i="14"/>
  <c r="Q130" i="14" s="1"/>
  <c r="G65" i="14"/>
  <c r="Q64" i="14" s="1"/>
  <c r="R64" i="14" s="1"/>
  <c r="S64" i="14" s="1"/>
  <c r="T64" i="14" s="1"/>
  <c r="U64" i="14" s="1"/>
  <c r="V64" i="14" s="1"/>
  <c r="G194" i="14"/>
  <c r="Q193" i="14" s="1"/>
  <c r="R193" i="14" s="1"/>
  <c r="S193" i="14" s="1"/>
  <c r="T193" i="14" s="1"/>
  <c r="U193" i="14" s="1"/>
  <c r="V193" i="14" s="1"/>
  <c r="G97" i="14"/>
  <c r="Q96" i="14" s="1"/>
  <c r="M96" i="14" s="1"/>
  <c r="N96" i="14" s="1"/>
  <c r="O96" i="14" s="1"/>
  <c r="P96" i="14" s="1"/>
  <c r="G104" i="14"/>
  <c r="Q103" i="14" s="1"/>
  <c r="R103" i="14" s="1"/>
  <c r="S103" i="14" s="1"/>
  <c r="T103" i="14" s="1"/>
  <c r="U103" i="14" s="1"/>
  <c r="V103" i="14" s="1"/>
  <c r="G124" i="14"/>
  <c r="Q123" i="14" s="1"/>
  <c r="R123" i="14" s="1"/>
  <c r="S123" i="14" s="1"/>
  <c r="T123" i="14" s="1"/>
  <c r="U123" i="14" s="1"/>
  <c r="V123" i="14" s="1"/>
  <c r="G216" i="14"/>
  <c r="Q215" i="14" s="1"/>
  <c r="M215" i="14" s="1"/>
  <c r="N215" i="14" s="1"/>
  <c r="O215" i="14" s="1"/>
  <c r="P215" i="14" s="1"/>
  <c r="G134" i="14"/>
  <c r="Q133" i="14" s="1"/>
  <c r="M133" i="14" s="1"/>
  <c r="N133" i="14" s="1"/>
  <c r="O133" i="14" s="1"/>
  <c r="P133" i="14" s="1"/>
  <c r="G125" i="14"/>
  <c r="Q124" i="14" s="1"/>
  <c r="G111" i="14"/>
  <c r="Q110" i="14" s="1"/>
  <c r="R110" i="14" s="1"/>
  <c r="S110" i="14" s="1"/>
  <c r="T110" i="14" s="1"/>
  <c r="U110" i="14" s="1"/>
  <c r="V110" i="14" s="1"/>
  <c r="G199" i="14"/>
  <c r="Q198" i="14" s="1"/>
  <c r="R198" i="14" s="1"/>
  <c r="S198" i="14" s="1"/>
  <c r="T198" i="14" s="1"/>
  <c r="U198" i="14" s="1"/>
  <c r="V198" i="14" s="1"/>
  <c r="G122" i="14"/>
  <c r="Q121" i="14" s="1"/>
  <c r="R121" i="14" s="1"/>
  <c r="S121" i="14" s="1"/>
  <c r="T121" i="14" s="1"/>
  <c r="U121" i="14" s="1"/>
  <c r="V121" i="14" s="1"/>
  <c r="G208" i="14"/>
  <c r="Q207" i="14" s="1"/>
  <c r="R207" i="14" s="1"/>
  <c r="S207" i="14" s="1"/>
  <c r="T207" i="14" s="1"/>
  <c r="U207" i="14" s="1"/>
  <c r="V207" i="14" s="1"/>
  <c r="G75" i="14"/>
  <c r="Q74" i="14" s="1"/>
  <c r="M74" i="14" s="1"/>
  <c r="N74" i="14" s="1"/>
  <c r="O74" i="14" s="1"/>
  <c r="P74" i="14" s="1"/>
  <c r="G148" i="14"/>
  <c r="Q147" i="14" s="1"/>
  <c r="R147" i="14" s="1"/>
  <c r="S147" i="14" s="1"/>
  <c r="T147" i="14" s="1"/>
  <c r="U147" i="14" s="1"/>
  <c r="V147" i="14" s="1"/>
  <c r="G152" i="14"/>
  <c r="Q151" i="14" s="1"/>
  <c r="G80" i="14"/>
  <c r="Q79" i="14" s="1"/>
  <c r="G164" i="14"/>
  <c r="Q163" i="14" s="1"/>
  <c r="R163" i="14" s="1"/>
  <c r="S163" i="14" s="1"/>
  <c r="T163" i="14" s="1"/>
  <c r="U163" i="14" s="1"/>
  <c r="V163" i="14" s="1"/>
  <c r="G189" i="14"/>
  <c r="Q188" i="14" s="1"/>
  <c r="M188" i="14" s="1"/>
  <c r="N188" i="14" s="1"/>
  <c r="O188" i="14" s="1"/>
  <c r="P188" i="14" s="1"/>
  <c r="G41" i="14"/>
  <c r="Q40" i="14" s="1"/>
  <c r="R40" i="14" s="1"/>
  <c r="S40" i="14" s="1"/>
  <c r="T40" i="14" s="1"/>
  <c r="U40" i="14" s="1"/>
  <c r="V40" i="14" s="1"/>
  <c r="G35" i="14"/>
  <c r="Q34" i="14" s="1"/>
  <c r="G114" i="14"/>
  <c r="Q113" i="14" s="1"/>
  <c r="M113" i="14" s="1"/>
  <c r="N113" i="14" s="1"/>
  <c r="O113" i="14" s="1"/>
  <c r="P113" i="14" s="1"/>
  <c r="G205" i="14"/>
  <c r="Q204" i="14" s="1"/>
  <c r="M204" i="14" s="1"/>
  <c r="N204" i="14" s="1"/>
  <c r="O204" i="14" s="1"/>
  <c r="P204" i="14" s="1"/>
  <c r="G73" i="14"/>
  <c r="Q72" i="14" s="1"/>
  <c r="M72" i="14" s="1"/>
  <c r="N72" i="14" s="1"/>
  <c r="O72" i="14" s="1"/>
  <c r="P72" i="14" s="1"/>
  <c r="G137" i="14"/>
  <c r="Q136" i="14" s="1"/>
  <c r="M136" i="14" s="1"/>
  <c r="N136" i="14" s="1"/>
  <c r="O136" i="14" s="1"/>
  <c r="P136" i="14" s="1"/>
  <c r="G107" i="14"/>
  <c r="Q106" i="14" s="1"/>
  <c r="M106" i="14" s="1"/>
  <c r="N106" i="14" s="1"/>
  <c r="O106" i="14" s="1"/>
  <c r="P106" i="14" s="1"/>
  <c r="G62" i="14"/>
  <c r="Q61" i="14" s="1"/>
  <c r="R61" i="14" s="1"/>
  <c r="S61" i="14" s="1"/>
  <c r="T61" i="14" s="1"/>
  <c r="U61" i="14" s="1"/>
  <c r="V61" i="14" s="1"/>
  <c r="G133" i="14"/>
  <c r="Q132" i="14" s="1"/>
  <c r="G74" i="14"/>
  <c r="Q73" i="14" s="1"/>
  <c r="M73" i="14" s="1"/>
  <c r="N73" i="14" s="1"/>
  <c r="O73" i="14" s="1"/>
  <c r="P73" i="14" s="1"/>
  <c r="G113" i="14"/>
  <c r="Q112" i="14" s="1"/>
  <c r="R112" i="14" s="1"/>
  <c r="S112" i="14" s="1"/>
  <c r="T112" i="14" s="1"/>
  <c r="U112" i="14" s="1"/>
  <c r="V112" i="14" s="1"/>
  <c r="G98" i="14"/>
  <c r="Q97" i="14" s="1"/>
  <c r="M97" i="14" s="1"/>
  <c r="N97" i="14" s="1"/>
  <c r="O97" i="14" s="1"/>
  <c r="P97" i="14" s="1"/>
  <c r="G60" i="14"/>
  <c r="Q59" i="14" s="1"/>
  <c r="R59" i="14" s="1"/>
  <c r="S59" i="14" s="1"/>
  <c r="T59" i="14" s="1"/>
  <c r="U59" i="14" s="1"/>
  <c r="V59" i="14" s="1"/>
  <c r="G200" i="14"/>
  <c r="Q199" i="14" s="1"/>
  <c r="M199" i="14" s="1"/>
  <c r="N199" i="14" s="1"/>
  <c r="O199" i="14" s="1"/>
  <c r="P199" i="14" s="1"/>
  <c r="G51" i="14"/>
  <c r="Q50" i="14" s="1"/>
  <c r="M50" i="14" s="1"/>
  <c r="N50" i="14" s="1"/>
  <c r="O50" i="14" s="1"/>
  <c r="P50" i="14" s="1"/>
  <c r="G204" i="14"/>
  <c r="Q203" i="14" s="1"/>
  <c r="R203" i="14" s="1"/>
  <c r="S203" i="14" s="1"/>
  <c r="T203" i="14" s="1"/>
  <c r="U203" i="14" s="1"/>
  <c r="V203" i="14" s="1"/>
  <c r="G58" i="14"/>
  <c r="Q57" i="14" s="1"/>
  <c r="G222" i="14"/>
  <c r="Q221" i="14" s="1"/>
  <c r="R221" i="14" s="1"/>
  <c r="S221" i="14" s="1"/>
  <c r="T221" i="14" s="1"/>
  <c r="U221" i="14" s="1"/>
  <c r="V221" i="14" s="1"/>
  <c r="G38" i="14"/>
  <c r="Q37" i="14" s="1"/>
  <c r="G183" i="14"/>
  <c r="Q182" i="14" s="1"/>
  <c r="G144" i="14"/>
  <c r="Q143" i="14" s="1"/>
  <c r="M143" i="14" s="1"/>
  <c r="N143" i="14" s="1"/>
  <c r="O143" i="14" s="1"/>
  <c r="P143" i="14" s="1"/>
  <c r="G135" i="14"/>
  <c r="Q134" i="14" s="1"/>
  <c r="R134" i="14" s="1"/>
  <c r="S134" i="14" s="1"/>
  <c r="T134" i="14" s="1"/>
  <c r="U134" i="14" s="1"/>
  <c r="V134" i="14" s="1"/>
  <c r="G36" i="14"/>
  <c r="Q35" i="14" s="1"/>
  <c r="M35" i="14" s="1"/>
  <c r="N35" i="14" s="1"/>
  <c r="O35" i="14" s="1"/>
  <c r="P35" i="14" s="1"/>
  <c r="G103" i="14"/>
  <c r="Q102" i="14" s="1"/>
  <c r="M102" i="14" s="1"/>
  <c r="N102" i="14" s="1"/>
  <c r="O102" i="14" s="1"/>
  <c r="P102" i="14" s="1"/>
  <c r="G33" i="14"/>
  <c r="Q32" i="14" s="1"/>
  <c r="G88" i="14"/>
  <c r="Q87" i="14" s="1"/>
  <c r="M87" i="14" s="1"/>
  <c r="N87" i="14" s="1"/>
  <c r="O87" i="14" s="1"/>
  <c r="P87" i="14" s="1"/>
  <c r="G126" i="14"/>
  <c r="Q125" i="14" s="1"/>
  <c r="R125" i="14" s="1"/>
  <c r="S125" i="14" s="1"/>
  <c r="T125" i="14" s="1"/>
  <c r="U125" i="14" s="1"/>
  <c r="V125" i="14" s="1"/>
  <c r="G139" i="14"/>
  <c r="Q138" i="14" s="1"/>
  <c r="G100" i="14"/>
  <c r="Q99" i="14" s="1"/>
  <c r="M99" i="14" s="1"/>
  <c r="N99" i="14" s="1"/>
  <c r="O99" i="14" s="1"/>
  <c r="P99" i="14" s="1"/>
  <c r="G166" i="14"/>
  <c r="Q165" i="14" s="1"/>
  <c r="R165" i="14" s="1"/>
  <c r="S165" i="14" s="1"/>
  <c r="T165" i="14" s="1"/>
  <c r="U165" i="14" s="1"/>
  <c r="V165" i="14" s="1"/>
  <c r="G78" i="14"/>
  <c r="Q77" i="14" s="1"/>
  <c r="M77" i="14" s="1"/>
  <c r="N77" i="14" s="1"/>
  <c r="O77" i="14" s="1"/>
  <c r="P77" i="14" s="1"/>
  <c r="G91" i="14"/>
  <c r="Q90" i="14" s="1"/>
  <c r="M90" i="14" s="1"/>
  <c r="N90" i="14" s="1"/>
  <c r="O90" i="14" s="1"/>
  <c r="P90" i="14" s="1"/>
  <c r="G226" i="14"/>
  <c r="Q225" i="14" s="1"/>
  <c r="R225" i="14" s="1"/>
  <c r="S225" i="14" s="1"/>
  <c r="T225" i="14" s="1"/>
  <c r="U225" i="14" s="1"/>
  <c r="V225" i="14" s="1"/>
  <c r="G68" i="14"/>
  <c r="Q67" i="14" s="1"/>
  <c r="M67" i="14" s="1"/>
  <c r="N67" i="14" s="1"/>
  <c r="O67" i="14" s="1"/>
  <c r="P67" i="14" s="1"/>
  <c r="G180" i="14"/>
  <c r="Q179" i="14" s="1"/>
  <c r="M179" i="14" s="1"/>
  <c r="N179" i="14" s="1"/>
  <c r="O179" i="14" s="1"/>
  <c r="P179" i="14" s="1"/>
  <c r="G188" i="14"/>
  <c r="Q187" i="14" s="1"/>
  <c r="G140" i="14"/>
  <c r="Q139" i="14" s="1"/>
  <c r="R139" i="14" s="1"/>
  <c r="S139" i="14" s="1"/>
  <c r="T139" i="14" s="1"/>
  <c r="U139" i="14" s="1"/>
  <c r="V139" i="14" s="1"/>
  <c r="G64" i="14"/>
  <c r="Q63" i="14" s="1"/>
  <c r="R63" i="14" s="1"/>
  <c r="S63" i="14" s="1"/>
  <c r="T63" i="14" s="1"/>
  <c r="U63" i="14" s="1"/>
  <c r="V63" i="14" s="1"/>
  <c r="G116" i="14"/>
  <c r="Q115" i="14" s="1"/>
  <c r="M115" i="14" s="1"/>
  <c r="N115" i="14" s="1"/>
  <c r="O115" i="14" s="1"/>
  <c r="P115" i="14" s="1"/>
  <c r="G112" i="14"/>
  <c r="Q111" i="14" s="1"/>
  <c r="G85" i="14"/>
  <c r="Q84" i="14" s="1"/>
  <c r="M84" i="14" s="1"/>
  <c r="N84" i="14" s="1"/>
  <c r="O84" i="14" s="1"/>
  <c r="P84" i="14" s="1"/>
  <c r="G84" i="14"/>
  <c r="Q83" i="14" s="1"/>
  <c r="R83" i="14" s="1"/>
  <c r="S83" i="14" s="1"/>
  <c r="T83" i="14" s="1"/>
  <c r="U83" i="14" s="1"/>
  <c r="V83" i="14" s="1"/>
  <c r="G141" i="14"/>
  <c r="Q140" i="14" s="1"/>
  <c r="M140" i="14" s="1"/>
  <c r="N140" i="14" s="1"/>
  <c r="O140" i="14" s="1"/>
  <c r="P140" i="14" s="1"/>
  <c r="G67" i="14"/>
  <c r="Q66" i="14" s="1"/>
  <c r="R66" i="14" s="1"/>
  <c r="S66" i="14" s="1"/>
  <c r="T66" i="14" s="1"/>
  <c r="U66" i="14" s="1"/>
  <c r="V66" i="14" s="1"/>
  <c r="G181" i="14"/>
  <c r="Q180" i="14" s="1"/>
  <c r="R180" i="14" s="1"/>
  <c r="S180" i="14" s="1"/>
  <c r="T180" i="14" s="1"/>
  <c r="U180" i="14" s="1"/>
  <c r="V180" i="14" s="1"/>
  <c r="G50" i="14"/>
  <c r="Q49" i="14" s="1"/>
  <c r="M49" i="14" s="1"/>
  <c r="N49" i="14" s="1"/>
  <c r="O49" i="14" s="1"/>
  <c r="P49" i="14" s="1"/>
  <c r="G175" i="14"/>
  <c r="Q174" i="14" s="1"/>
  <c r="M174" i="14" s="1"/>
  <c r="N174" i="14" s="1"/>
  <c r="O174" i="14" s="1"/>
  <c r="P174" i="14" s="1"/>
  <c r="G117" i="14"/>
  <c r="Q116" i="14" s="1"/>
  <c r="G93" i="14"/>
  <c r="Q92" i="14" s="1"/>
  <c r="R92" i="14" s="1"/>
  <c r="S92" i="14" s="1"/>
  <c r="T92" i="14" s="1"/>
  <c r="U92" i="14" s="1"/>
  <c r="V92" i="14" s="1"/>
  <c r="G63" i="14"/>
  <c r="Q62" i="14" s="1"/>
  <c r="R62" i="14" s="1"/>
  <c r="S62" i="14" s="1"/>
  <c r="T62" i="14" s="1"/>
  <c r="U62" i="14" s="1"/>
  <c r="V62" i="14" s="1"/>
  <c r="G157" i="14"/>
  <c r="Q156" i="14" s="1"/>
  <c r="R156" i="14" s="1"/>
  <c r="S156" i="14" s="1"/>
  <c r="T156" i="14" s="1"/>
  <c r="U156" i="14" s="1"/>
  <c r="V156" i="14" s="1"/>
  <c r="G109" i="14"/>
  <c r="Q108" i="14" s="1"/>
  <c r="G115" i="14"/>
  <c r="Q114" i="14" s="1"/>
  <c r="R114" i="14" s="1"/>
  <c r="S114" i="14" s="1"/>
  <c r="T114" i="14" s="1"/>
  <c r="U114" i="14" s="1"/>
  <c r="V114" i="14" s="1"/>
  <c r="G57" i="14"/>
  <c r="Q56" i="14" s="1"/>
  <c r="M56" i="14" s="1"/>
  <c r="N56" i="14" s="1"/>
  <c r="O56" i="14" s="1"/>
  <c r="P56" i="14" s="1"/>
  <c r="G206" i="14"/>
  <c r="Q205" i="14" s="1"/>
  <c r="M205" i="14" s="1"/>
  <c r="N205" i="14" s="1"/>
  <c r="O205" i="14" s="1"/>
  <c r="P205" i="14" s="1"/>
  <c r="G149" i="14"/>
  <c r="Q148" i="14" s="1"/>
  <c r="G165" i="14"/>
  <c r="Q164" i="14" s="1"/>
  <c r="M164" i="14" s="1"/>
  <c r="N164" i="14" s="1"/>
  <c r="O164" i="14" s="1"/>
  <c r="P164" i="14" s="1"/>
  <c r="G228" i="14"/>
  <c r="Q227" i="14" s="1"/>
  <c r="R227" i="14" s="1"/>
  <c r="S227" i="14" s="1"/>
  <c r="T227" i="14" s="1"/>
  <c r="U227" i="14" s="1"/>
  <c r="V227" i="14" s="1"/>
  <c r="G34" i="14"/>
  <c r="Q33" i="14" s="1"/>
  <c r="M33" i="14" s="1"/>
  <c r="N33" i="14" s="1"/>
  <c r="O33" i="14" s="1"/>
  <c r="P33" i="14" s="1"/>
  <c r="G173" i="14"/>
  <c r="Q172" i="14" s="1"/>
  <c r="G202" i="14"/>
  <c r="Q201" i="14" s="1"/>
  <c r="M201" i="14" s="1"/>
  <c r="N201" i="14" s="1"/>
  <c r="O201" i="14" s="1"/>
  <c r="P201" i="14" s="1"/>
  <c r="G87" i="14"/>
  <c r="Q86" i="14" s="1"/>
  <c r="M86" i="14" s="1"/>
  <c r="N86" i="14" s="1"/>
  <c r="O86" i="14" s="1"/>
  <c r="P86" i="14" s="1"/>
  <c r="G176" i="14"/>
  <c r="Q175" i="14" s="1"/>
  <c r="R175" i="14" s="1"/>
  <c r="S175" i="14" s="1"/>
  <c r="T175" i="14" s="1"/>
  <c r="U175" i="14" s="1"/>
  <c r="V175" i="14" s="1"/>
  <c r="G145" i="14"/>
  <c r="Q144" i="14" s="1"/>
  <c r="G198" i="14"/>
  <c r="Q197" i="14" s="1"/>
  <c r="M197" i="14" s="1"/>
  <c r="N197" i="14" s="1"/>
  <c r="O197" i="14" s="1"/>
  <c r="P197" i="14" s="1"/>
  <c r="G155" i="14"/>
  <c r="Q154" i="14" s="1"/>
  <c r="M154" i="14" s="1"/>
  <c r="N154" i="14" s="1"/>
  <c r="O154" i="14" s="1"/>
  <c r="P154" i="14" s="1"/>
  <c r="G214" i="14"/>
  <c r="Q213" i="14" s="1"/>
  <c r="M213" i="14" s="1"/>
  <c r="N213" i="14" s="1"/>
  <c r="O213" i="14" s="1"/>
  <c r="P213" i="14" s="1"/>
  <c r="G96" i="14"/>
  <c r="Q95" i="14" s="1"/>
  <c r="G90" i="14"/>
  <c r="Q89" i="14" s="1"/>
  <c r="R89" i="14" s="1"/>
  <c r="S89" i="14" s="1"/>
  <c r="T89" i="14" s="1"/>
  <c r="U89" i="14" s="1"/>
  <c r="V89" i="14" s="1"/>
  <c r="G102" i="14"/>
  <c r="Q101" i="14" s="1"/>
  <c r="M101" i="14" s="1"/>
  <c r="N101" i="14" s="1"/>
  <c r="O101" i="14" s="1"/>
  <c r="P101" i="14" s="1"/>
  <c r="G138" i="14"/>
  <c r="Q137" i="14" s="1"/>
  <c r="M137" i="14" s="1"/>
  <c r="N137" i="14" s="1"/>
  <c r="O137" i="14" s="1"/>
  <c r="P137" i="14" s="1"/>
  <c r="G99" i="14"/>
  <c r="Q98" i="14" s="1"/>
  <c r="G108" i="14"/>
  <c r="Q107" i="14" s="1"/>
  <c r="M107" i="14" s="1"/>
  <c r="N107" i="14" s="1"/>
  <c r="O107" i="14" s="1"/>
  <c r="P107" i="14" s="1"/>
  <c r="G32" i="14"/>
  <c r="Q31" i="14" s="1"/>
  <c r="R31" i="14" s="1"/>
  <c r="S31" i="14" s="1"/>
  <c r="T31" i="14" s="1"/>
  <c r="U31" i="14" s="1"/>
  <c r="V31" i="14" s="1"/>
  <c r="G69" i="14"/>
  <c r="Q68" i="14" s="1"/>
  <c r="R68" i="14" s="1"/>
  <c r="S68" i="14" s="1"/>
  <c r="T68" i="14" s="1"/>
  <c r="U68" i="14" s="1"/>
  <c r="V68" i="14" s="1"/>
  <c r="G167" i="14"/>
  <c r="Q166" i="14" s="1"/>
  <c r="G31" i="14"/>
  <c r="Q30" i="14" s="1"/>
  <c r="M30" i="14" s="1"/>
  <c r="N30" i="14" s="1"/>
  <c r="O30" i="14" s="1"/>
  <c r="P30" i="14" s="1"/>
  <c r="G66" i="14"/>
  <c r="Q65" i="14" s="1"/>
  <c r="G221" i="14"/>
  <c r="Q220" i="14" s="1"/>
  <c r="M220" i="14" s="1"/>
  <c r="N220" i="14" s="1"/>
  <c r="O220" i="14" s="1"/>
  <c r="P220" i="14" s="1"/>
  <c r="G146" i="14"/>
  <c r="Q145" i="14" s="1"/>
  <c r="G95" i="14"/>
  <c r="Q94" i="14" s="1"/>
  <c r="R94" i="14" s="1"/>
  <c r="S94" i="14" s="1"/>
  <c r="T94" i="14" s="1"/>
  <c r="U94" i="14" s="1"/>
  <c r="V94" i="14" s="1"/>
  <c r="G174" i="14"/>
  <c r="Q173" i="14" s="1"/>
  <c r="M173" i="14" s="1"/>
  <c r="N173" i="14" s="1"/>
  <c r="O173" i="14" s="1"/>
  <c r="P173" i="14" s="1"/>
  <c r="G56" i="14"/>
  <c r="Q55" i="14" s="1"/>
  <c r="M55" i="14" s="1"/>
  <c r="N55" i="14" s="1"/>
  <c r="O55" i="14" s="1"/>
  <c r="P55" i="14" s="1"/>
  <c r="G53" i="14"/>
  <c r="Q52" i="14" s="1"/>
  <c r="G192" i="14"/>
  <c r="Q191" i="14" s="1"/>
  <c r="R191" i="14" s="1"/>
  <c r="S191" i="14" s="1"/>
  <c r="T191" i="14" s="1"/>
  <c r="U191" i="14" s="1"/>
  <c r="V191" i="14" s="1"/>
  <c r="G171" i="14"/>
  <c r="Q170" i="14" s="1"/>
  <c r="M170" i="14" s="1"/>
  <c r="N170" i="14" s="1"/>
  <c r="O170" i="14" s="1"/>
  <c r="P170" i="14" s="1"/>
  <c r="G54" i="14"/>
  <c r="Q53" i="14" s="1"/>
  <c r="M53" i="14" s="1"/>
  <c r="N53" i="14" s="1"/>
  <c r="O53" i="14" s="1"/>
  <c r="P53" i="14" s="1"/>
  <c r="G128" i="14"/>
  <c r="Q127" i="14" s="1"/>
  <c r="G61" i="14"/>
  <c r="Q60" i="14" s="1"/>
  <c r="M60" i="14" s="1"/>
  <c r="N60" i="14" s="1"/>
  <c r="O60" i="14" s="1"/>
  <c r="P60" i="14" s="1"/>
  <c r="G177" i="14"/>
  <c r="Q176" i="14" s="1"/>
  <c r="R176" i="14" s="1"/>
  <c r="S176" i="14" s="1"/>
  <c r="T176" i="14" s="1"/>
  <c r="U176" i="14" s="1"/>
  <c r="V176" i="14" s="1"/>
  <c r="G120" i="14"/>
  <c r="Q119" i="14" s="1"/>
  <c r="M119" i="14" s="1"/>
  <c r="N119" i="14" s="1"/>
  <c r="O119" i="14" s="1"/>
  <c r="P119" i="14" s="1"/>
  <c r="G213" i="14"/>
  <c r="Q212" i="14" s="1"/>
  <c r="G43" i="14"/>
  <c r="Q42" i="14" s="1"/>
  <c r="R42" i="14" s="1"/>
  <c r="S42" i="14" s="1"/>
  <c r="T42" i="14" s="1"/>
  <c r="U42" i="14" s="1"/>
  <c r="V42" i="14" s="1"/>
  <c r="AY245" i="11"/>
  <c r="AT614" i="11" s="1"/>
  <c r="AT688" i="11" s="1"/>
  <c r="AT51" i="15" s="1"/>
  <c r="AZ245" i="11"/>
  <c r="AZ579" i="11" s="1"/>
  <c r="AZ653" i="11" s="1"/>
  <c r="AZ16" i="15" s="1"/>
  <c r="A107" i="5"/>
  <c r="A422" i="5"/>
  <c r="U170" i="6"/>
  <c r="U183" i="6"/>
  <c r="U45" i="6"/>
  <c r="U163" i="6"/>
  <c r="U26" i="6"/>
  <c r="U25" i="6"/>
  <c r="U90" i="6"/>
  <c r="U129" i="6"/>
  <c r="U106" i="6"/>
  <c r="U49" i="6"/>
  <c r="U128" i="6"/>
  <c r="U139" i="6"/>
  <c r="U72" i="6"/>
  <c r="U166" i="6"/>
  <c r="U152" i="6"/>
  <c r="U199" i="6"/>
  <c r="U167" i="6"/>
  <c r="U54" i="6"/>
  <c r="U200" i="6"/>
  <c r="U53" i="6"/>
  <c r="U86" i="6"/>
  <c r="U79" i="6"/>
  <c r="U203" i="6"/>
  <c r="U213" i="6"/>
  <c r="U40" i="6"/>
  <c r="U50" i="6"/>
  <c r="U34" i="6"/>
  <c r="U180" i="6"/>
  <c r="U51" i="6"/>
  <c r="U182" i="6"/>
  <c r="U37" i="6"/>
  <c r="U136" i="6"/>
  <c r="U162" i="6"/>
  <c r="U57" i="6"/>
  <c r="U117" i="6"/>
  <c r="U76" i="6"/>
  <c r="U217" i="6"/>
  <c r="U134" i="6"/>
  <c r="U59" i="6"/>
  <c r="U108" i="6"/>
  <c r="U33" i="6"/>
  <c r="U193" i="6"/>
  <c r="U113" i="6"/>
  <c r="U101" i="6"/>
  <c r="U145" i="6"/>
  <c r="U109" i="6"/>
  <c r="U121" i="6"/>
  <c r="U47" i="6"/>
  <c r="U148" i="6"/>
  <c r="U42" i="6"/>
  <c r="U168" i="6"/>
  <c r="U110" i="6"/>
  <c r="U82" i="6"/>
  <c r="U209" i="6"/>
  <c r="U178" i="6"/>
  <c r="U103" i="6"/>
  <c r="U186" i="6"/>
  <c r="U38" i="6"/>
  <c r="U130" i="6"/>
  <c r="U102" i="6"/>
  <c r="U88" i="6"/>
  <c r="U221" i="6"/>
  <c r="U176" i="6"/>
  <c r="U142" i="6"/>
  <c r="U141" i="6"/>
  <c r="U125" i="6"/>
  <c r="U116" i="6"/>
  <c r="U150" i="6"/>
  <c r="U120" i="6"/>
  <c r="U194" i="6"/>
  <c r="U104" i="6"/>
  <c r="U179" i="6"/>
  <c r="U131" i="6"/>
  <c r="U210" i="6"/>
  <c r="U31" i="6"/>
  <c r="U204" i="6"/>
  <c r="U93" i="6"/>
  <c r="U111" i="6"/>
  <c r="U43" i="6"/>
  <c r="U115" i="6"/>
  <c r="U55" i="6"/>
  <c r="U220" i="6"/>
  <c r="U92" i="6"/>
  <c r="U153" i="6"/>
  <c r="U132" i="6"/>
  <c r="U28" i="6"/>
  <c r="U32" i="6"/>
  <c r="U46" i="6"/>
  <c r="U126" i="6"/>
  <c r="U201" i="6"/>
  <c r="U155" i="6"/>
  <c r="U91" i="6"/>
  <c r="U66" i="6"/>
  <c r="U81" i="6"/>
  <c r="U83" i="6"/>
  <c r="U187" i="6"/>
  <c r="U146" i="6"/>
  <c r="U71" i="6"/>
  <c r="U138" i="6"/>
  <c r="U63" i="6"/>
  <c r="U69" i="6"/>
  <c r="U147" i="6"/>
  <c r="U67" i="6"/>
  <c r="U89" i="6"/>
  <c r="U39" i="6"/>
  <c r="U36" i="6"/>
  <c r="U171" i="6"/>
  <c r="U44" i="6"/>
  <c r="U29" i="6"/>
  <c r="U205" i="6"/>
  <c r="U154" i="6"/>
  <c r="U96" i="6"/>
  <c r="U84" i="6"/>
  <c r="U143" i="6"/>
  <c r="U23" i="6"/>
  <c r="U65" i="6"/>
  <c r="U202" i="6"/>
  <c r="U64" i="6"/>
  <c r="U77" i="6"/>
  <c r="U135" i="6"/>
  <c r="U118" i="6"/>
  <c r="U119" i="6"/>
  <c r="U100" i="6"/>
  <c r="U181" i="6"/>
  <c r="U70" i="6"/>
  <c r="U127" i="6"/>
  <c r="U78" i="6"/>
  <c r="U197" i="6"/>
  <c r="U189" i="6"/>
  <c r="U161" i="6"/>
  <c r="U188" i="6"/>
  <c r="U214" i="6"/>
  <c r="U216" i="6"/>
  <c r="U164" i="6"/>
  <c r="U107" i="6"/>
  <c r="U144" i="6"/>
  <c r="U157" i="6"/>
  <c r="U137" i="6"/>
  <c r="U123" i="6"/>
  <c r="U156" i="6"/>
  <c r="U184" i="6"/>
  <c r="U211" i="6"/>
  <c r="U61" i="6"/>
  <c r="U169" i="6"/>
  <c r="U112" i="6"/>
  <c r="U190" i="6"/>
  <c r="U185" i="6"/>
  <c r="U105" i="6"/>
  <c r="U173" i="6"/>
  <c r="U73" i="6"/>
  <c r="U124" i="6"/>
  <c r="U56" i="6"/>
  <c r="U133" i="6"/>
  <c r="U48" i="6"/>
  <c r="U24" i="6"/>
  <c r="U206" i="6"/>
  <c r="U60" i="6"/>
  <c r="U41" i="6"/>
  <c r="U212" i="6"/>
  <c r="U158" i="6"/>
  <c r="U95" i="6"/>
  <c r="U35" i="6"/>
  <c r="U62" i="6"/>
  <c r="U122" i="6"/>
  <c r="U195" i="6"/>
  <c r="U149" i="6"/>
  <c r="U85" i="6"/>
  <c r="U114" i="6"/>
  <c r="U94" i="6"/>
  <c r="U74" i="6"/>
  <c r="U52" i="6"/>
  <c r="U165" i="6"/>
  <c r="U98" i="6"/>
  <c r="U191" i="6"/>
  <c r="U172" i="6"/>
  <c r="U80" i="6"/>
  <c r="U87" i="6"/>
  <c r="U215" i="6"/>
  <c r="U218" i="6"/>
  <c r="U140" i="6"/>
  <c r="U30" i="6"/>
  <c r="U207" i="6"/>
  <c r="U75" i="6"/>
  <c r="U175" i="6"/>
  <c r="U222" i="6"/>
  <c r="U177" i="6"/>
  <c r="U58" i="6"/>
  <c r="U159" i="6"/>
  <c r="U219" i="6"/>
  <c r="U198" i="6"/>
  <c r="U151" i="6"/>
  <c r="U174" i="6"/>
  <c r="U196" i="6"/>
  <c r="U160" i="6"/>
  <c r="U97" i="6"/>
  <c r="U192" i="6"/>
  <c r="U68" i="6"/>
  <c r="U208" i="6"/>
  <c r="U27" i="6"/>
  <c r="U99" i="6"/>
  <c r="V19" i="6"/>
  <c r="V18" i="6"/>
  <c r="V20" i="6"/>
  <c r="S640" i="11" l="1"/>
  <c r="S3" i="15" s="1"/>
  <c r="G76" i="5"/>
  <c r="G75" i="5"/>
  <c r="H24" i="5"/>
  <c r="H52" i="5" s="1"/>
  <c r="H23" i="5"/>
  <c r="H51" i="5" s="1"/>
  <c r="B24" i="5"/>
  <c r="B52" i="5" s="1"/>
  <c r="B76" i="5" s="1"/>
  <c r="B22" i="5"/>
  <c r="B50" i="5" s="1"/>
  <c r="B75" i="5" s="1"/>
  <c r="AZ613" i="11"/>
  <c r="AZ687" i="11" s="1"/>
  <c r="AZ50" i="15" s="1"/>
  <c r="G210" i="7"/>
  <c r="Q209" i="7" s="1"/>
  <c r="M184" i="14"/>
  <c r="N184" i="14" s="1"/>
  <c r="O184" i="14" s="1"/>
  <c r="P184" i="14" s="1"/>
  <c r="G50" i="7"/>
  <c r="Q49" i="7" s="1"/>
  <c r="G57" i="7"/>
  <c r="Q56" i="7" s="1"/>
  <c r="G146" i="7"/>
  <c r="G68" i="7"/>
  <c r="Q67" i="7" s="1"/>
  <c r="G162" i="7"/>
  <c r="G160" i="7"/>
  <c r="Q159" i="7" s="1"/>
  <c r="G132" i="7"/>
  <c r="G92" i="7"/>
  <c r="G165" i="7"/>
  <c r="G76" i="7"/>
  <c r="Q75" i="7" s="1"/>
  <c r="G227" i="7"/>
  <c r="Q226" i="7" s="1"/>
  <c r="G191" i="7"/>
  <c r="Q190" i="7" s="1"/>
  <c r="G77" i="7"/>
  <c r="G53" i="7"/>
  <c r="Q52" i="7" s="1"/>
  <c r="G198" i="7"/>
  <c r="G224" i="7"/>
  <c r="G65" i="7"/>
  <c r="Q64" i="7" s="1"/>
  <c r="G117" i="7"/>
  <c r="Q116" i="7" s="1"/>
  <c r="G167" i="7"/>
  <c r="G60" i="7"/>
  <c r="Q59" i="7" s="1"/>
  <c r="G34" i="7"/>
  <c r="G127" i="7"/>
  <c r="G166" i="7"/>
  <c r="G186" i="7"/>
  <c r="AV615" i="11"/>
  <c r="AV689" i="11" s="1"/>
  <c r="AV52" i="15" s="1"/>
  <c r="G93" i="7"/>
  <c r="Q92" i="7" s="1"/>
  <c r="G59" i="7"/>
  <c r="G151" i="7"/>
  <c r="AY574" i="11"/>
  <c r="AY648" i="11" s="1"/>
  <c r="AY11" i="15" s="1"/>
  <c r="AZ605" i="11"/>
  <c r="AZ679" i="11" s="1"/>
  <c r="AZ42" i="15" s="1"/>
  <c r="X615" i="11"/>
  <c r="X689" i="11" s="1"/>
  <c r="X52" i="15" s="1"/>
  <c r="AZ611" i="11"/>
  <c r="AZ685" i="11" s="1"/>
  <c r="AZ48" i="15" s="1"/>
  <c r="I614" i="11"/>
  <c r="AS614" i="11"/>
  <c r="S614" i="11"/>
  <c r="AI614" i="11"/>
  <c r="AD614" i="11"/>
  <c r="AU614" i="11"/>
  <c r="AZ615" i="11"/>
  <c r="AZ689" i="11" s="1"/>
  <c r="AZ52" i="15" s="1"/>
  <c r="AZ590" i="11"/>
  <c r="AZ664" i="11" s="1"/>
  <c r="AZ27" i="15" s="1"/>
  <c r="AQ614" i="11"/>
  <c r="AQ688" i="11" s="1"/>
  <c r="AQ51" i="15" s="1"/>
  <c r="AY582" i="11"/>
  <c r="AY656" i="11" s="1"/>
  <c r="AY19" i="15" s="1"/>
  <c r="AY568" i="11"/>
  <c r="AY642" i="11" s="1"/>
  <c r="AY5" i="15" s="1"/>
  <c r="AY579" i="11"/>
  <c r="AY653" i="11" s="1"/>
  <c r="AY16" i="15" s="1"/>
  <c r="AY578" i="11"/>
  <c r="AY652" i="11" s="1"/>
  <c r="AY15" i="15" s="1"/>
  <c r="AF614" i="11"/>
  <c r="AF688" i="11" s="1"/>
  <c r="AF51" i="15" s="1"/>
  <c r="AZ584" i="11"/>
  <c r="AZ658" i="11" s="1"/>
  <c r="AZ21" i="15" s="1"/>
  <c r="AZ568" i="11"/>
  <c r="AZ642" i="11" s="1"/>
  <c r="AZ5" i="15" s="1"/>
  <c r="L615" i="11"/>
  <c r="L689" i="11" s="1"/>
  <c r="L52" i="15" s="1"/>
  <c r="AZ612" i="11"/>
  <c r="AZ686" i="11" s="1"/>
  <c r="AZ49" i="15" s="1"/>
  <c r="I615" i="11"/>
  <c r="I689" i="11" s="1"/>
  <c r="I52" i="15" s="1"/>
  <c r="R615" i="11"/>
  <c r="R689" i="11" s="1"/>
  <c r="R52" i="15" s="1"/>
  <c r="AY573" i="11"/>
  <c r="AY647" i="11" s="1"/>
  <c r="AY10" i="15" s="1"/>
  <c r="G614" i="11"/>
  <c r="G688" i="11" s="1"/>
  <c r="G51" i="15" s="1"/>
  <c r="U614" i="11"/>
  <c r="C614" i="11"/>
  <c r="AM614" i="11"/>
  <c r="K614" i="11"/>
  <c r="AK614" i="11"/>
  <c r="AY597" i="11"/>
  <c r="AY671" i="11" s="1"/>
  <c r="AY34" i="15" s="1"/>
  <c r="H614" i="11"/>
  <c r="AY605" i="11"/>
  <c r="AY679" i="11" s="1"/>
  <c r="AY42" i="15" s="1"/>
  <c r="AY586" i="11"/>
  <c r="AY660" i="11" s="1"/>
  <c r="AY23" i="15" s="1"/>
  <c r="AY585" i="11"/>
  <c r="AY659" i="11" s="1"/>
  <c r="AY22" i="15" s="1"/>
  <c r="E2" i="9" a="1"/>
  <c r="E4" i="9" s="1"/>
  <c r="AC614" i="11"/>
  <c r="P614" i="11"/>
  <c r="AL614" i="11"/>
  <c r="AG614" i="11"/>
  <c r="AY583" i="11"/>
  <c r="AY657" i="11" s="1"/>
  <c r="AY20" i="15" s="1"/>
  <c r="AY590" i="11"/>
  <c r="AY664" i="11" s="1"/>
  <c r="AY27" i="15" s="1"/>
  <c r="AY567" i="11"/>
  <c r="AY641" i="11" s="1"/>
  <c r="AY4" i="15" s="1"/>
  <c r="J614" i="11"/>
  <c r="J688" i="11" s="1"/>
  <c r="J51" i="15" s="1"/>
  <c r="AY598" i="11"/>
  <c r="AY672" i="11" s="1"/>
  <c r="AY35" i="15" s="1"/>
  <c r="AP614" i="11"/>
  <c r="AP688" i="11" s="1"/>
  <c r="AP51" i="15" s="1"/>
  <c r="AW614" i="11"/>
  <c r="AY607" i="11"/>
  <c r="AY681" i="11" s="1"/>
  <c r="AY44" i="15" s="1"/>
  <c r="AY566" i="11"/>
  <c r="W614" i="11"/>
  <c r="W688" i="11" s="1"/>
  <c r="W51" i="15" s="1"/>
  <c r="BA614" i="11"/>
  <c r="AY606" i="11"/>
  <c r="AY680" i="11" s="1"/>
  <c r="AY43" i="15" s="1"/>
  <c r="AY587" i="11"/>
  <c r="AY661" i="11" s="1"/>
  <c r="AY24" i="15" s="1"/>
  <c r="R614" i="11"/>
  <c r="AY595" i="11"/>
  <c r="AY669" i="11" s="1"/>
  <c r="AY32" i="15" s="1"/>
  <c r="AY601" i="11"/>
  <c r="AY675" i="11" s="1"/>
  <c r="AY38" i="15" s="1"/>
  <c r="AY572" i="11"/>
  <c r="AY646" i="11" s="1"/>
  <c r="AY9" i="15" s="1"/>
  <c r="AJ614" i="11"/>
  <c r="AJ688" i="11" s="1"/>
  <c r="AJ51" i="15" s="1"/>
  <c r="AY603" i="11"/>
  <c r="AY677" i="11" s="1"/>
  <c r="AY40" i="15" s="1"/>
  <c r="L614" i="11"/>
  <c r="L688" i="11" s="1"/>
  <c r="L51" i="15" s="1"/>
  <c r="AX614" i="11"/>
  <c r="F614" i="11"/>
  <c r="AO614" i="11"/>
  <c r="AY592" i="11"/>
  <c r="AY666" i="11" s="1"/>
  <c r="AY29" i="15" s="1"/>
  <c r="T614" i="11"/>
  <c r="T688" i="11" s="1"/>
  <c r="T51" i="15" s="1"/>
  <c r="AY608" i="11"/>
  <c r="AY682" i="11" s="1"/>
  <c r="AY45" i="15" s="1"/>
  <c r="AY580" i="11"/>
  <c r="AY654" i="11" s="1"/>
  <c r="AY17" i="15" s="1"/>
  <c r="X614" i="11"/>
  <c r="X688" i="11" s="1"/>
  <c r="X51" i="15" s="1"/>
  <c r="AY596" i="11"/>
  <c r="AY670" i="11" s="1"/>
  <c r="AY33" i="15" s="1"/>
  <c r="AY611" i="11"/>
  <c r="AY685" i="11" s="1"/>
  <c r="AY48" i="15" s="1"/>
  <c r="AY589" i="11"/>
  <c r="AY663" i="11" s="1"/>
  <c r="AY26" i="15" s="1"/>
  <c r="AE614" i="11"/>
  <c r="AE688" i="11" s="1"/>
  <c r="AE51" i="15" s="1"/>
  <c r="AV614" i="11"/>
  <c r="AV688" i="11" s="1"/>
  <c r="AV51" i="15" s="1"/>
  <c r="AB614" i="11"/>
  <c r="AB688" i="11" s="1"/>
  <c r="AB51" i="15" s="1"/>
  <c r="O614" i="11"/>
  <c r="O688" i="11" s="1"/>
  <c r="O51" i="15" s="1"/>
  <c r="AY581" i="11"/>
  <c r="AY655" i="11" s="1"/>
  <c r="AY18" i="15" s="1"/>
  <c r="AY591" i="11"/>
  <c r="AY665" i="11" s="1"/>
  <c r="AY28" i="15" s="1"/>
  <c r="AY616" i="11"/>
  <c r="AY690" i="11" s="1"/>
  <c r="AY53" i="15" s="1"/>
  <c r="AY610" i="11"/>
  <c r="AY684" i="11" s="1"/>
  <c r="AY47" i="15" s="1"/>
  <c r="AY588" i="11"/>
  <c r="AY662" i="11" s="1"/>
  <c r="AY25" i="15" s="1"/>
  <c r="AY600" i="11"/>
  <c r="AY674" i="11" s="1"/>
  <c r="AY37" i="15" s="1"/>
  <c r="Y614" i="11"/>
  <c r="AN614" i="11"/>
  <c r="AN688" i="11" s="1"/>
  <c r="AN51" i="15" s="1"/>
  <c r="N614" i="11"/>
  <c r="AR614" i="11"/>
  <c r="AA614" i="11"/>
  <c r="AA688" i="11" s="1"/>
  <c r="AA51" i="15" s="1"/>
  <c r="Q614" i="11"/>
  <c r="AY594" i="11"/>
  <c r="AY668" i="11" s="1"/>
  <c r="AY31" i="15" s="1"/>
  <c r="AY576" i="11"/>
  <c r="AY650" i="11" s="1"/>
  <c r="AY13" i="15" s="1"/>
  <c r="AY569" i="11"/>
  <c r="AY643" i="11" s="1"/>
  <c r="AY6" i="15" s="1"/>
  <c r="AY612" i="11"/>
  <c r="AY686" i="11" s="1"/>
  <c r="AY49" i="15" s="1"/>
  <c r="AY602" i="11"/>
  <c r="AY676" i="11" s="1"/>
  <c r="AY39" i="15" s="1"/>
  <c r="AY613" i="11"/>
  <c r="AY687" i="11" s="1"/>
  <c r="AY50" i="15" s="1"/>
  <c r="AY577" i="11"/>
  <c r="AY651" i="11" s="1"/>
  <c r="AY14" i="15" s="1"/>
  <c r="AY593" i="11"/>
  <c r="AY667" i="11" s="1"/>
  <c r="AY30" i="15" s="1"/>
  <c r="AY575" i="11"/>
  <c r="AY649" i="11" s="1"/>
  <c r="AY12" i="15" s="1"/>
  <c r="AY571" i="11"/>
  <c r="AY645" i="11" s="1"/>
  <c r="AY8" i="15" s="1"/>
  <c r="AY604" i="11"/>
  <c r="AY678" i="11" s="1"/>
  <c r="AY41" i="15" s="1"/>
  <c r="E614" i="11"/>
  <c r="Z614" i="11"/>
  <c r="Z688" i="11" s="1"/>
  <c r="Z51" i="15" s="1"/>
  <c r="M614" i="11"/>
  <c r="M688" i="11" s="1"/>
  <c r="M51" i="15" s="1"/>
  <c r="V614" i="11"/>
  <c r="AY570" i="11"/>
  <c r="AY644" i="11" s="1"/>
  <c r="AY7" i="15" s="1"/>
  <c r="AY599" i="11"/>
  <c r="AY673" i="11" s="1"/>
  <c r="AY36" i="15" s="1"/>
  <c r="AY614" i="11"/>
  <c r="AY688" i="11" s="1"/>
  <c r="AY51" i="15" s="1"/>
  <c r="D614" i="11"/>
  <c r="AY584" i="11"/>
  <c r="AY658" i="11" s="1"/>
  <c r="AY21" i="15" s="1"/>
  <c r="AH614" i="11"/>
  <c r="AH688" i="11" s="1"/>
  <c r="AH51" i="15" s="1"/>
  <c r="AY609" i="11"/>
  <c r="AY683" i="11" s="1"/>
  <c r="AY46" i="15" s="1"/>
  <c r="AY615" i="11"/>
  <c r="AY689" i="11" s="1"/>
  <c r="AY52" i="15" s="1"/>
  <c r="AZ595" i="11"/>
  <c r="AZ669" i="11" s="1"/>
  <c r="AZ32" i="15" s="1"/>
  <c r="AB615" i="11"/>
  <c r="AB689" i="11" s="1"/>
  <c r="AB52" i="15" s="1"/>
  <c r="AZ578" i="11"/>
  <c r="AZ652" i="11" s="1"/>
  <c r="AZ15" i="15" s="1"/>
  <c r="AZ586" i="11"/>
  <c r="AZ660" i="11" s="1"/>
  <c r="AZ23" i="15" s="1"/>
  <c r="AI615" i="11"/>
  <c r="AI689" i="11" s="1"/>
  <c r="AI52" i="15" s="1"/>
  <c r="O615" i="11"/>
  <c r="O689" i="11" s="1"/>
  <c r="O52" i="15" s="1"/>
  <c r="AZ589" i="11"/>
  <c r="AZ663" i="11" s="1"/>
  <c r="AZ26" i="15" s="1"/>
  <c r="V615" i="11"/>
  <c r="V689" i="11" s="1"/>
  <c r="V52" i="15" s="1"/>
  <c r="AZ572" i="11"/>
  <c r="AZ646" i="11" s="1"/>
  <c r="AZ9" i="15" s="1"/>
  <c r="AZ604" i="11"/>
  <c r="AZ678" i="11" s="1"/>
  <c r="AZ41" i="15" s="1"/>
  <c r="AS615" i="11"/>
  <c r="AS689" i="11" s="1"/>
  <c r="AS52" i="15" s="1"/>
  <c r="AZ614" i="11"/>
  <c r="AZ688" i="11" s="1"/>
  <c r="AZ51" i="15" s="1"/>
  <c r="AT615" i="11"/>
  <c r="AT689" i="11" s="1"/>
  <c r="AT52" i="15" s="1"/>
  <c r="AZ609" i="11"/>
  <c r="AZ683" i="11" s="1"/>
  <c r="AZ46" i="15" s="1"/>
  <c r="AR615" i="11"/>
  <c r="AR689" i="11" s="1"/>
  <c r="AR52" i="15" s="1"/>
  <c r="AZ574" i="11"/>
  <c r="AZ648" i="11" s="1"/>
  <c r="AZ11" i="15" s="1"/>
  <c r="K615" i="11"/>
  <c r="K689" i="11" s="1"/>
  <c r="K52" i="15" s="1"/>
  <c r="S615" i="11"/>
  <c r="S689" i="11" s="1"/>
  <c r="S52" i="15" s="1"/>
  <c r="AZ594" i="11"/>
  <c r="AZ668" i="11" s="1"/>
  <c r="AZ31" i="15" s="1"/>
  <c r="AZ575" i="11"/>
  <c r="AZ649" i="11" s="1"/>
  <c r="AZ12" i="15" s="1"/>
  <c r="AZ601" i="11"/>
  <c r="AZ675" i="11" s="1"/>
  <c r="AZ38" i="15" s="1"/>
  <c r="J615" i="11"/>
  <c r="J689" i="11" s="1"/>
  <c r="J52" i="15" s="1"/>
  <c r="C615" i="11"/>
  <c r="C689" i="11" s="1"/>
  <c r="C52" i="15" s="1"/>
  <c r="AC615" i="11"/>
  <c r="AC689" i="11" s="1"/>
  <c r="AC52" i="15" s="1"/>
  <c r="AZ566" i="11"/>
  <c r="AZ585" i="11"/>
  <c r="AZ659" i="11" s="1"/>
  <c r="AZ22" i="15" s="1"/>
  <c r="AZ581" i="11"/>
  <c r="AZ655" i="11" s="1"/>
  <c r="AZ18" i="15" s="1"/>
  <c r="AZ567" i="11"/>
  <c r="AZ641" i="11" s="1"/>
  <c r="AZ4" i="15" s="1"/>
  <c r="Y615" i="11"/>
  <c r="Y689" i="11" s="1"/>
  <c r="Y52" i="15" s="1"/>
  <c r="AZ577" i="11"/>
  <c r="AZ651" i="11" s="1"/>
  <c r="AZ14" i="15" s="1"/>
  <c r="AG615" i="11"/>
  <c r="AG689" i="11" s="1"/>
  <c r="AG52" i="15" s="1"/>
  <c r="AX615" i="11"/>
  <c r="AX689" i="11" s="1"/>
  <c r="AX52" i="15" s="1"/>
  <c r="W615" i="11"/>
  <c r="W689" i="11" s="1"/>
  <c r="W52" i="15" s="1"/>
  <c r="AN615" i="11"/>
  <c r="AN689" i="11" s="1"/>
  <c r="AN52" i="15" s="1"/>
  <c r="AW615" i="11"/>
  <c r="AW689" i="11" s="1"/>
  <c r="AW52" i="15" s="1"/>
  <c r="AZ610" i="11"/>
  <c r="AZ684" i="11" s="1"/>
  <c r="AZ47" i="15" s="1"/>
  <c r="AZ587" i="11"/>
  <c r="AZ661" i="11" s="1"/>
  <c r="AZ24" i="15" s="1"/>
  <c r="AZ616" i="11"/>
  <c r="AZ690" i="11" s="1"/>
  <c r="AZ53" i="15" s="1"/>
  <c r="AZ591" i="11"/>
  <c r="AZ665" i="11" s="1"/>
  <c r="AZ28" i="15" s="1"/>
  <c r="G81" i="7"/>
  <c r="G79" i="7"/>
  <c r="G193" i="7"/>
  <c r="Q192" i="7" s="1"/>
  <c r="G178" i="7"/>
  <c r="Q177" i="7" s="1"/>
  <c r="G105" i="7"/>
  <c r="G66" i="7"/>
  <c r="Q65" i="7" s="1"/>
  <c r="G122" i="7"/>
  <c r="G141" i="7"/>
  <c r="G85" i="7"/>
  <c r="G177" i="7"/>
  <c r="G176" i="7"/>
  <c r="Q175" i="7" s="1"/>
  <c r="G114" i="7"/>
  <c r="Q113" i="7" s="1"/>
  <c r="G109" i="7"/>
  <c r="Q108" i="7" s="1"/>
  <c r="G211" i="7"/>
  <c r="G208" i="7"/>
  <c r="Q207" i="7" s="1"/>
  <c r="G39" i="7"/>
  <c r="G56" i="7"/>
  <c r="Q55" i="7" s="1"/>
  <c r="G47" i="7"/>
  <c r="G37" i="7"/>
  <c r="G75" i="7"/>
  <c r="G168" i="7"/>
  <c r="G128" i="7"/>
  <c r="G99" i="7"/>
  <c r="Q98" i="7" s="1"/>
  <c r="G113" i="7"/>
  <c r="G121" i="7"/>
  <c r="Q120" i="7" s="1"/>
  <c r="G173" i="7"/>
  <c r="Q172" i="7" s="1"/>
  <c r="G196" i="7"/>
  <c r="Q195" i="7" s="1"/>
  <c r="G172" i="7"/>
  <c r="Q171" i="7" s="1"/>
  <c r="M80" i="14"/>
  <c r="N80" i="14" s="1"/>
  <c r="O80" i="14" s="1"/>
  <c r="P80" i="14" s="1"/>
  <c r="M48" i="14"/>
  <c r="N48" i="14" s="1"/>
  <c r="O48" i="14" s="1"/>
  <c r="P48" i="14" s="1"/>
  <c r="G189" i="7"/>
  <c r="Q188" i="7" s="1"/>
  <c r="G228" i="7"/>
  <c r="Z615" i="11"/>
  <c r="Z689" i="11" s="1"/>
  <c r="Z52" i="15" s="1"/>
  <c r="P615" i="11"/>
  <c r="P689" i="11" s="1"/>
  <c r="P52" i="15" s="1"/>
  <c r="AZ592" i="11"/>
  <c r="AZ666" i="11" s="1"/>
  <c r="AZ29" i="15" s="1"/>
  <c r="AZ608" i="11"/>
  <c r="AZ682" i="11" s="1"/>
  <c r="AZ45" i="15" s="1"/>
  <c r="E615" i="11"/>
  <c r="E689" i="11" s="1"/>
  <c r="E52" i="15" s="1"/>
  <c r="G188" i="7"/>
  <c r="Q187" i="7" s="1"/>
  <c r="G130" i="7"/>
  <c r="G157" i="7"/>
  <c r="G116" i="7"/>
  <c r="G96" i="7"/>
  <c r="G222" i="7"/>
  <c r="G200" i="7"/>
  <c r="G214" i="7"/>
  <c r="Q213" i="7" s="1"/>
  <c r="G36" i="7"/>
  <c r="G51" i="7"/>
  <c r="Q50" i="7" s="1"/>
  <c r="G33" i="7"/>
  <c r="Q32" i="7" s="1"/>
  <c r="G161" i="7"/>
  <c r="Q160" i="7" s="1"/>
  <c r="G207" i="7"/>
  <c r="G87" i="7"/>
  <c r="Q86" i="7" s="1"/>
  <c r="G223" i="7"/>
  <c r="G32" i="7"/>
  <c r="G180" i="7"/>
  <c r="Q179" i="7" s="1"/>
  <c r="G134" i="7"/>
  <c r="G98" i="7"/>
  <c r="G101" i="7"/>
  <c r="Q100" i="7" s="1"/>
  <c r="G138" i="7"/>
  <c r="G152" i="7"/>
  <c r="Q151" i="7" s="1"/>
  <c r="G155" i="7"/>
  <c r="Q154" i="7" s="1"/>
  <c r="G212" i="7"/>
  <c r="Q211" i="7" s="1"/>
  <c r="G197" i="7"/>
  <c r="Q196" i="7" s="1"/>
  <c r="G174" i="7"/>
  <c r="Q173" i="7" s="1"/>
  <c r="G38" i="7"/>
  <c r="Q37" i="7" s="1"/>
  <c r="G195" i="7"/>
  <c r="G147" i="7"/>
  <c r="Q146" i="7" s="1"/>
  <c r="G181" i="7"/>
  <c r="G220" i="7"/>
  <c r="Q219" i="7" s="1"/>
  <c r="G90" i="7"/>
  <c r="G48" i="7"/>
  <c r="Q47" i="7" s="1"/>
  <c r="G148" i="7"/>
  <c r="G229" i="7"/>
  <c r="Q228" i="7" s="1"/>
  <c r="G175" i="7"/>
  <c r="G158" i="7"/>
  <c r="Q157" i="7" s="1"/>
  <c r="G182" i="7"/>
  <c r="Q181" i="7" s="1"/>
  <c r="G215" i="7"/>
  <c r="G110" i="7"/>
  <c r="G74" i="7"/>
  <c r="G95" i="7"/>
  <c r="G120" i="7"/>
  <c r="Q119" i="7" s="1"/>
  <c r="G42" i="7"/>
  <c r="G145" i="7"/>
  <c r="Q144" i="7" s="1"/>
  <c r="G35" i="7"/>
  <c r="G187" i="7"/>
  <c r="Q186" i="7" s="1"/>
  <c r="G49" i="7"/>
  <c r="G83" i="7"/>
  <c r="G88" i="7"/>
  <c r="Q87" i="7" s="1"/>
  <c r="G69" i="7"/>
  <c r="G94" i="7"/>
  <c r="Q93" i="7" s="1"/>
  <c r="G61" i="7"/>
  <c r="Q60" i="7" s="1"/>
  <c r="G104" i="7"/>
  <c r="G45" i="7"/>
  <c r="G118" i="7"/>
  <c r="G135" i="7"/>
  <c r="G64" i="7"/>
  <c r="G103" i="7"/>
  <c r="G54" i="7"/>
  <c r="Q53" i="7" s="1"/>
  <c r="G123" i="7"/>
  <c r="G108" i="7"/>
  <c r="Q107" i="7" s="1"/>
  <c r="G137" i="7"/>
  <c r="Q136" i="7" s="1"/>
  <c r="G100" i="7"/>
  <c r="G31" i="7"/>
  <c r="Q30" i="7" s="1"/>
  <c r="G153" i="7"/>
  <c r="Q152" i="7" s="1"/>
  <c r="G115" i="7"/>
  <c r="Q114" i="7" s="1"/>
  <c r="G30" i="7"/>
  <c r="G40" i="7"/>
  <c r="G106" i="7"/>
  <c r="G143" i="7"/>
  <c r="Q142" i="7" s="1"/>
  <c r="G150" i="7"/>
  <c r="G199" i="7"/>
  <c r="G194" i="7"/>
  <c r="G183" i="7"/>
  <c r="G169" i="7"/>
  <c r="Q168" i="7" s="1"/>
  <c r="G205" i="7"/>
  <c r="G156" i="7"/>
  <c r="Q155" i="7" s="1"/>
  <c r="G221" i="7"/>
  <c r="Q220" i="7" s="1"/>
  <c r="G71" i="7"/>
  <c r="Q70" i="7" s="1"/>
  <c r="G179" i="7"/>
  <c r="G202" i="7"/>
  <c r="Q201" i="7" s="1"/>
  <c r="G192" i="7"/>
  <c r="G52" i="7"/>
  <c r="Q51" i="7" s="1"/>
  <c r="G97" i="7"/>
  <c r="Q96" i="7" s="1"/>
  <c r="G164" i="7"/>
  <c r="G112" i="7"/>
  <c r="Q111" i="7" s="1"/>
  <c r="G139" i="7"/>
  <c r="G216" i="7"/>
  <c r="G80" i="7"/>
  <c r="G89" i="7"/>
  <c r="G111" i="7"/>
  <c r="Q110" i="7" s="1"/>
  <c r="G73" i="7"/>
  <c r="G55" i="7"/>
  <c r="Q54" i="7" s="1"/>
  <c r="G78" i="7"/>
  <c r="Q77" i="7" s="1"/>
  <c r="G102" i="7"/>
  <c r="Q101" i="7" s="1"/>
  <c r="G43" i="7"/>
  <c r="G171" i="7"/>
  <c r="Q170" i="7" s="1"/>
  <c r="G206" i="7"/>
  <c r="G70" i="7"/>
  <c r="G91" i="7"/>
  <c r="G126" i="7"/>
  <c r="Q125" i="7" s="1"/>
  <c r="G82" i="7"/>
  <c r="G163" i="7"/>
  <c r="G201" i="7"/>
  <c r="G62" i="7"/>
  <c r="G154" i="7"/>
  <c r="G140" i="7"/>
  <c r="G190" i="7"/>
  <c r="Q189" i="7" s="1"/>
  <c r="G44" i="7"/>
  <c r="G133" i="7"/>
  <c r="Q132" i="7" s="1"/>
  <c r="G129" i="7"/>
  <c r="G149" i="7"/>
  <c r="G72" i="7"/>
  <c r="Q71" i="7" s="1"/>
  <c r="G159" i="7"/>
  <c r="G119" i="7"/>
  <c r="Q118" i="7" s="1"/>
  <c r="G185" i="7"/>
  <c r="G86" i="7"/>
  <c r="Q85" i="7" s="1"/>
  <c r="G67" i="7"/>
  <c r="G107" i="7"/>
  <c r="Q106" i="7" s="1"/>
  <c r="G184" i="7"/>
  <c r="G213" i="7"/>
  <c r="G170" i="7"/>
  <c r="G204" i="7"/>
  <c r="Q203" i="7" s="1"/>
  <c r="G131" i="7"/>
  <c r="G217" i="7"/>
  <c r="G136" i="7"/>
  <c r="Q135" i="7" s="1"/>
  <c r="G125" i="7"/>
  <c r="G84" i="7"/>
  <c r="G142" i="7"/>
  <c r="G225" i="7"/>
  <c r="G203" i="7"/>
  <c r="G58" i="7"/>
  <c r="G219" i="7"/>
  <c r="G218" i="7"/>
  <c r="G124" i="7"/>
  <c r="Q123" i="7" s="1"/>
  <c r="G209" i="7"/>
  <c r="G226" i="7"/>
  <c r="Q225" i="7" s="1"/>
  <c r="G63" i="7"/>
  <c r="Q62" i="7" s="1"/>
  <c r="G46" i="7"/>
  <c r="G41" i="7"/>
  <c r="G144" i="7"/>
  <c r="Q143" i="7" s="1"/>
  <c r="M40" i="14"/>
  <c r="N40" i="14" s="1"/>
  <c r="O40" i="14" s="1"/>
  <c r="P40" i="14" s="1"/>
  <c r="M134" i="14"/>
  <c r="N134" i="14" s="1"/>
  <c r="O134" i="14" s="1"/>
  <c r="P134" i="14" s="1"/>
  <c r="R170" i="14"/>
  <c r="S170" i="14" s="1"/>
  <c r="T170" i="14" s="1"/>
  <c r="U170" i="14" s="1"/>
  <c r="V170" i="14" s="1"/>
  <c r="R217" i="14"/>
  <c r="S217" i="14" s="1"/>
  <c r="T217" i="14" s="1"/>
  <c r="U217" i="14" s="1"/>
  <c r="V217" i="14" s="1"/>
  <c r="M155" i="14"/>
  <c r="N155" i="14" s="1"/>
  <c r="O155" i="14" s="1"/>
  <c r="P155" i="14" s="1"/>
  <c r="M203" i="14"/>
  <c r="N203" i="14" s="1"/>
  <c r="O203" i="14" s="1"/>
  <c r="P203" i="14" s="1"/>
  <c r="M59" i="14"/>
  <c r="N59" i="14" s="1"/>
  <c r="O59" i="14" s="1"/>
  <c r="P59" i="14" s="1"/>
  <c r="R129" i="14"/>
  <c r="S129" i="14" s="1"/>
  <c r="T129" i="14" s="1"/>
  <c r="U129" i="14" s="1"/>
  <c r="V129" i="14" s="1"/>
  <c r="R44" i="14"/>
  <c r="S44" i="14" s="1"/>
  <c r="T44" i="14" s="1"/>
  <c r="U44" i="14" s="1"/>
  <c r="V44" i="14" s="1"/>
  <c r="R93" i="14"/>
  <c r="S93" i="14" s="1"/>
  <c r="T93" i="14" s="1"/>
  <c r="U93" i="14" s="1"/>
  <c r="V93" i="14" s="1"/>
  <c r="M31" i="14"/>
  <c r="N31" i="14" s="1"/>
  <c r="O31" i="14" s="1"/>
  <c r="P31" i="14" s="1"/>
  <c r="M82" i="14"/>
  <c r="N82" i="14" s="1"/>
  <c r="O82" i="14" s="1"/>
  <c r="P82" i="14" s="1"/>
  <c r="R51" i="14"/>
  <c r="S51" i="14" s="1"/>
  <c r="T51" i="14" s="1"/>
  <c r="U51" i="14" s="1"/>
  <c r="V51" i="14" s="1"/>
  <c r="M61" i="14"/>
  <c r="N61" i="14" s="1"/>
  <c r="O61" i="14" s="1"/>
  <c r="P61" i="14" s="1"/>
  <c r="R115" i="14"/>
  <c r="S115" i="14" s="1"/>
  <c r="T115" i="14" s="1"/>
  <c r="U115" i="14" s="1"/>
  <c r="V115" i="14" s="1"/>
  <c r="M192" i="14"/>
  <c r="N192" i="14" s="1"/>
  <c r="O192" i="14" s="1"/>
  <c r="P192" i="14" s="1"/>
  <c r="Q45" i="14"/>
  <c r="R45" i="14" s="1"/>
  <c r="S45" i="14" s="1"/>
  <c r="T45" i="14" s="1"/>
  <c r="U45" i="14" s="1"/>
  <c r="V45" i="14" s="1"/>
  <c r="M227" i="14"/>
  <c r="N227" i="14" s="1"/>
  <c r="O227" i="14" s="1"/>
  <c r="P227" i="14" s="1"/>
  <c r="M226" i="14"/>
  <c r="N226" i="14" s="1"/>
  <c r="O226" i="14" s="1"/>
  <c r="P226" i="14" s="1"/>
  <c r="R126" i="14"/>
  <c r="S126" i="14" s="1"/>
  <c r="T126" i="14" s="1"/>
  <c r="U126" i="14" s="1"/>
  <c r="V126" i="14" s="1"/>
  <c r="M221" i="14"/>
  <c r="N221" i="14" s="1"/>
  <c r="O221" i="14" s="1"/>
  <c r="P221" i="14" s="1"/>
  <c r="H38" i="14"/>
  <c r="R41" i="14"/>
  <c r="S41" i="14" s="1"/>
  <c r="T41" i="14" s="1"/>
  <c r="U41" i="14" s="1"/>
  <c r="V41" i="14" s="1"/>
  <c r="M176" i="14"/>
  <c r="N176" i="14" s="1"/>
  <c r="O176" i="14" s="1"/>
  <c r="P176" i="14" s="1"/>
  <c r="R162" i="14"/>
  <c r="S162" i="14" s="1"/>
  <c r="T162" i="14" s="1"/>
  <c r="U162" i="14" s="1"/>
  <c r="V162" i="14" s="1"/>
  <c r="R215" i="14"/>
  <c r="S215" i="14" s="1"/>
  <c r="T215" i="14" s="1"/>
  <c r="U215" i="14" s="1"/>
  <c r="V215" i="14" s="1"/>
  <c r="M85" i="14"/>
  <c r="N85" i="14" s="1"/>
  <c r="O85" i="14" s="1"/>
  <c r="P85" i="14" s="1"/>
  <c r="M147" i="14"/>
  <c r="N147" i="14" s="1"/>
  <c r="O147" i="14" s="1"/>
  <c r="P147" i="14" s="1"/>
  <c r="R28" i="14"/>
  <c r="S28" i="14" s="1"/>
  <c r="T28" i="14" s="1"/>
  <c r="U28" i="14" s="1"/>
  <c r="V28" i="14" s="1"/>
  <c r="M94" i="14"/>
  <c r="N94" i="14" s="1"/>
  <c r="O94" i="14" s="1"/>
  <c r="P94" i="14" s="1"/>
  <c r="M141" i="14"/>
  <c r="N141" i="14" s="1"/>
  <c r="O141" i="14" s="1"/>
  <c r="P141" i="14" s="1"/>
  <c r="R90" i="14"/>
  <c r="S90" i="14" s="1"/>
  <c r="T90" i="14" s="1"/>
  <c r="U90" i="14" s="1"/>
  <c r="V90" i="14" s="1"/>
  <c r="R179" i="14"/>
  <c r="S179" i="14" s="1"/>
  <c r="T179" i="14" s="1"/>
  <c r="U179" i="14" s="1"/>
  <c r="V179" i="14" s="1"/>
  <c r="R35" i="14"/>
  <c r="S35" i="14" s="1"/>
  <c r="T35" i="14" s="1"/>
  <c r="U35" i="14" s="1"/>
  <c r="V35" i="14" s="1"/>
  <c r="M157" i="14"/>
  <c r="N157" i="14" s="1"/>
  <c r="O157" i="14" s="1"/>
  <c r="P157" i="14" s="1"/>
  <c r="R135" i="14"/>
  <c r="S135" i="14" s="1"/>
  <c r="T135" i="14" s="1"/>
  <c r="U135" i="14" s="1"/>
  <c r="V135" i="14" s="1"/>
  <c r="R209" i="14"/>
  <c r="S209" i="14" s="1"/>
  <c r="T209" i="14" s="1"/>
  <c r="U209" i="14" s="1"/>
  <c r="V209" i="14" s="1"/>
  <c r="R128" i="14"/>
  <c r="S128" i="14" s="1"/>
  <c r="T128" i="14" s="1"/>
  <c r="U128" i="14" s="1"/>
  <c r="V128" i="14" s="1"/>
  <c r="R97" i="14"/>
  <c r="S97" i="14" s="1"/>
  <c r="T97" i="14" s="1"/>
  <c r="U97" i="14" s="1"/>
  <c r="V97" i="14" s="1"/>
  <c r="M150" i="14"/>
  <c r="N150" i="14" s="1"/>
  <c r="O150" i="14" s="1"/>
  <c r="P150" i="14" s="1"/>
  <c r="R183" i="14"/>
  <c r="S183" i="14" s="1"/>
  <c r="T183" i="14" s="1"/>
  <c r="U183" i="14" s="1"/>
  <c r="V183" i="14" s="1"/>
  <c r="R146" i="14"/>
  <c r="S146" i="14" s="1"/>
  <c r="T146" i="14" s="1"/>
  <c r="U146" i="14" s="1"/>
  <c r="V146" i="14" s="1"/>
  <c r="M171" i="14"/>
  <c r="N171" i="14" s="1"/>
  <c r="O171" i="14" s="1"/>
  <c r="P171" i="14" s="1"/>
  <c r="M125" i="14"/>
  <c r="N125" i="14" s="1"/>
  <c r="O125" i="14" s="1"/>
  <c r="P125" i="14" s="1"/>
  <c r="R101" i="14"/>
  <c r="S101" i="14" s="1"/>
  <c r="T101" i="14" s="1"/>
  <c r="U101" i="14" s="1"/>
  <c r="V101" i="14" s="1"/>
  <c r="R56" i="14"/>
  <c r="S56" i="14" s="1"/>
  <c r="T56" i="14" s="1"/>
  <c r="U56" i="14" s="1"/>
  <c r="V56" i="14" s="1"/>
  <c r="H66" i="14"/>
  <c r="R86" i="14"/>
  <c r="S86" i="14" s="1"/>
  <c r="T86" i="14" s="1"/>
  <c r="U86" i="14" s="1"/>
  <c r="V86" i="14" s="1"/>
  <c r="R49" i="14"/>
  <c r="S49" i="14" s="1"/>
  <c r="T49" i="14" s="1"/>
  <c r="U49" i="14" s="1"/>
  <c r="V49" i="14" s="1"/>
  <c r="R204" i="14"/>
  <c r="S204" i="14" s="1"/>
  <c r="T204" i="14" s="1"/>
  <c r="U204" i="14" s="1"/>
  <c r="V204" i="14" s="1"/>
  <c r="R50" i="14"/>
  <c r="S50" i="14" s="1"/>
  <c r="T50" i="14" s="1"/>
  <c r="U50" i="14" s="1"/>
  <c r="V50" i="14" s="1"/>
  <c r="M198" i="14"/>
  <c r="N198" i="14" s="1"/>
  <c r="O198" i="14" s="1"/>
  <c r="P198" i="14" s="1"/>
  <c r="M81" i="14"/>
  <c r="N81" i="14" s="1"/>
  <c r="O81" i="14" s="1"/>
  <c r="P81" i="14" s="1"/>
  <c r="R140" i="14"/>
  <c r="S140" i="14" s="1"/>
  <c r="T140" i="14" s="1"/>
  <c r="U140" i="14" s="1"/>
  <c r="V140" i="14" s="1"/>
  <c r="M149" i="14"/>
  <c r="N149" i="14" s="1"/>
  <c r="O149" i="14" s="1"/>
  <c r="P149" i="14" s="1"/>
  <c r="R77" i="14"/>
  <c r="S77" i="14" s="1"/>
  <c r="T77" i="14" s="1"/>
  <c r="U77" i="14" s="1"/>
  <c r="V77" i="14" s="1"/>
  <c r="M193" i="14"/>
  <c r="N193" i="14" s="1"/>
  <c r="O193" i="14" s="1"/>
  <c r="P193" i="14" s="1"/>
  <c r="R197" i="14"/>
  <c r="S197" i="14" s="1"/>
  <c r="T197" i="14" s="1"/>
  <c r="U197" i="14" s="1"/>
  <c r="V197" i="14" s="1"/>
  <c r="M83" i="14"/>
  <c r="N83" i="14" s="1"/>
  <c r="O83" i="14" s="1"/>
  <c r="P83" i="14" s="1"/>
  <c r="M92" i="14"/>
  <c r="N92" i="14" s="1"/>
  <c r="O92" i="14" s="1"/>
  <c r="P92" i="14" s="1"/>
  <c r="M211" i="14"/>
  <c r="N211" i="14" s="1"/>
  <c r="O211" i="14" s="1"/>
  <c r="P211" i="14" s="1"/>
  <c r="M64" i="14"/>
  <c r="N64" i="14" s="1"/>
  <c r="O64" i="14" s="1"/>
  <c r="P64" i="14" s="1"/>
  <c r="M39" i="14"/>
  <c r="N39" i="14" s="1"/>
  <c r="M112" i="14"/>
  <c r="N112" i="14" s="1"/>
  <c r="O112" i="14" s="1"/>
  <c r="P112" i="14" s="1"/>
  <c r="M122" i="14"/>
  <c r="N122" i="14" s="1"/>
  <c r="O122" i="14" s="1"/>
  <c r="P122" i="14" s="1"/>
  <c r="R38" i="14"/>
  <c r="S38" i="14" s="1"/>
  <c r="T38" i="14" s="1"/>
  <c r="U38" i="14" s="1"/>
  <c r="V38" i="14" s="1"/>
  <c r="M167" i="14"/>
  <c r="N167" i="14" s="1"/>
  <c r="O167" i="14" s="1"/>
  <c r="P167" i="14" s="1"/>
  <c r="R161" i="14"/>
  <c r="S161" i="14" s="1"/>
  <c r="T161" i="14" s="1"/>
  <c r="U161" i="14" s="1"/>
  <c r="V161" i="14" s="1"/>
  <c r="M123" i="14"/>
  <c r="N123" i="14" s="1"/>
  <c r="O123" i="14" s="1"/>
  <c r="P123" i="14" s="1"/>
  <c r="M163" i="14"/>
  <c r="N163" i="14" s="1"/>
  <c r="O163" i="14" s="1"/>
  <c r="P163" i="14" s="1"/>
  <c r="M110" i="14"/>
  <c r="N110" i="14" s="1"/>
  <c r="O110" i="14" s="1"/>
  <c r="P110" i="14" s="1"/>
  <c r="M178" i="14"/>
  <c r="N178" i="14" s="1"/>
  <c r="O178" i="14" s="1"/>
  <c r="P178" i="14" s="1"/>
  <c r="R104" i="14"/>
  <c r="S104" i="14" s="1"/>
  <c r="T104" i="14" s="1"/>
  <c r="U104" i="14" s="1"/>
  <c r="V104" i="14" s="1"/>
  <c r="R87" i="14"/>
  <c r="S87" i="14" s="1"/>
  <c r="T87" i="14" s="1"/>
  <c r="U87" i="14" s="1"/>
  <c r="V87" i="14" s="1"/>
  <c r="M158" i="14"/>
  <c r="N158" i="14" s="1"/>
  <c r="O158" i="14" s="1"/>
  <c r="P158" i="14" s="1"/>
  <c r="M75" i="14"/>
  <c r="N75" i="14" s="1"/>
  <c r="O75" i="14" s="1"/>
  <c r="P75" i="14" s="1"/>
  <c r="M186" i="14"/>
  <c r="N186" i="14" s="1"/>
  <c r="O186" i="14" s="1"/>
  <c r="P186" i="14" s="1"/>
  <c r="R67" i="14"/>
  <c r="S67" i="14" s="1"/>
  <c r="T67" i="14" s="1"/>
  <c r="U67" i="14" s="1"/>
  <c r="V67" i="14" s="1"/>
  <c r="M131" i="14"/>
  <c r="N131" i="14" s="1"/>
  <c r="O131" i="14" s="1"/>
  <c r="P131" i="14" s="1"/>
  <c r="R29" i="14"/>
  <c r="S29" i="14" s="1"/>
  <c r="T29" i="14" s="1"/>
  <c r="U29" i="14" s="1"/>
  <c r="V29" i="14" s="1"/>
  <c r="M114" i="14"/>
  <c r="N114" i="14" s="1"/>
  <c r="O114" i="14" s="1"/>
  <c r="P114" i="14" s="1"/>
  <c r="M105" i="14"/>
  <c r="N105" i="14" s="1"/>
  <c r="O105" i="14" s="1"/>
  <c r="P105" i="14" s="1"/>
  <c r="M165" i="14"/>
  <c r="N165" i="14" s="1"/>
  <c r="O165" i="14" s="1"/>
  <c r="P165" i="14" s="1"/>
  <c r="M42" i="14"/>
  <c r="N42" i="14" s="1"/>
  <c r="O42" i="14" s="1"/>
  <c r="P42" i="14" s="1"/>
  <c r="R60" i="14"/>
  <c r="S60" i="14" s="1"/>
  <c r="T60" i="14" s="1"/>
  <c r="U60" i="14" s="1"/>
  <c r="V60" i="14" s="1"/>
  <c r="M191" i="14"/>
  <c r="N191" i="14" s="1"/>
  <c r="O191" i="14" s="1"/>
  <c r="P191" i="14" s="1"/>
  <c r="R30" i="14"/>
  <c r="S30" i="14" s="1"/>
  <c r="T30" i="14" s="1"/>
  <c r="U30" i="14" s="1"/>
  <c r="V30" i="14" s="1"/>
  <c r="R107" i="14"/>
  <c r="S107" i="14" s="1"/>
  <c r="T107" i="14" s="1"/>
  <c r="U107" i="14" s="1"/>
  <c r="V107" i="14" s="1"/>
  <c r="M89" i="14"/>
  <c r="N89" i="14" s="1"/>
  <c r="O89" i="14" s="1"/>
  <c r="P89" i="14" s="1"/>
  <c r="R201" i="14"/>
  <c r="S201" i="14" s="1"/>
  <c r="T201" i="14" s="1"/>
  <c r="U201" i="14" s="1"/>
  <c r="V201" i="14" s="1"/>
  <c r="R164" i="14"/>
  <c r="S164" i="14" s="1"/>
  <c r="T164" i="14" s="1"/>
  <c r="U164" i="14" s="1"/>
  <c r="V164" i="14" s="1"/>
  <c r="M180" i="14"/>
  <c r="N180" i="14" s="1"/>
  <c r="O180" i="14" s="1"/>
  <c r="P180" i="14" s="1"/>
  <c r="M69" i="14"/>
  <c r="N69" i="14" s="1"/>
  <c r="O69" i="14" s="1"/>
  <c r="P69" i="14" s="1"/>
  <c r="R74" i="14"/>
  <c r="S74" i="14" s="1"/>
  <c r="T74" i="14" s="1"/>
  <c r="U74" i="14" s="1"/>
  <c r="V74" i="14" s="1"/>
  <c r="M142" i="14"/>
  <c r="N142" i="14" s="1"/>
  <c r="O142" i="14" s="1"/>
  <c r="P142" i="14" s="1"/>
  <c r="R106" i="14"/>
  <c r="S106" i="14" s="1"/>
  <c r="T106" i="14" s="1"/>
  <c r="U106" i="14" s="1"/>
  <c r="V106" i="14" s="1"/>
  <c r="R222" i="14"/>
  <c r="S222" i="14" s="1"/>
  <c r="T222" i="14" s="1"/>
  <c r="U222" i="14" s="1"/>
  <c r="V222" i="14" s="1"/>
  <c r="M189" i="14"/>
  <c r="N189" i="14" s="1"/>
  <c r="O189" i="14" s="1"/>
  <c r="P189" i="14" s="1"/>
  <c r="R199" i="14"/>
  <c r="S199" i="14" s="1"/>
  <c r="T199" i="14" s="1"/>
  <c r="U199" i="14" s="1"/>
  <c r="V199" i="14" s="1"/>
  <c r="M63" i="14"/>
  <c r="N63" i="14" s="1"/>
  <c r="O63" i="14" s="1"/>
  <c r="P63" i="14" s="1"/>
  <c r="R113" i="14"/>
  <c r="S113" i="14" s="1"/>
  <c r="T113" i="14" s="1"/>
  <c r="U113" i="14" s="1"/>
  <c r="V113" i="14" s="1"/>
  <c r="R153" i="14"/>
  <c r="S153" i="14" s="1"/>
  <c r="T153" i="14" s="1"/>
  <c r="U153" i="14" s="1"/>
  <c r="V153" i="14" s="1"/>
  <c r="M202" i="14"/>
  <c r="N202" i="14" s="1"/>
  <c r="O202" i="14" s="1"/>
  <c r="P202" i="14" s="1"/>
  <c r="M100" i="14"/>
  <c r="N100" i="14" s="1"/>
  <c r="O100" i="14" s="1"/>
  <c r="P100" i="14" s="1"/>
  <c r="M71" i="14"/>
  <c r="N71" i="14" s="1"/>
  <c r="O71" i="14" s="1"/>
  <c r="P71" i="14" s="1"/>
  <c r="R200" i="14"/>
  <c r="S200" i="14" s="1"/>
  <c r="T200" i="14" s="1"/>
  <c r="U200" i="14" s="1"/>
  <c r="V200" i="14" s="1"/>
  <c r="M177" i="14"/>
  <c r="N177" i="14" s="1"/>
  <c r="O177" i="14" s="1"/>
  <c r="P177" i="14" s="1"/>
  <c r="R78" i="14"/>
  <c r="S78" i="14" s="1"/>
  <c r="T78" i="14" s="1"/>
  <c r="U78" i="14" s="1"/>
  <c r="V78" i="14" s="1"/>
  <c r="R143" i="14"/>
  <c r="S143" i="14" s="1"/>
  <c r="T143" i="14" s="1"/>
  <c r="U143" i="14" s="1"/>
  <c r="V143" i="14" s="1"/>
  <c r="R216" i="14"/>
  <c r="S216" i="14" s="1"/>
  <c r="T216" i="14" s="1"/>
  <c r="U216" i="14" s="1"/>
  <c r="V216" i="14" s="1"/>
  <c r="R194" i="14"/>
  <c r="S194" i="14" s="1"/>
  <c r="T194" i="14" s="1"/>
  <c r="U194" i="14" s="1"/>
  <c r="V194" i="14" s="1"/>
  <c r="M36" i="14"/>
  <c r="N36" i="14" s="1"/>
  <c r="O36" i="14" s="1"/>
  <c r="P36" i="14" s="1"/>
  <c r="M169" i="14"/>
  <c r="N169" i="14" s="1"/>
  <c r="O169" i="14" s="1"/>
  <c r="P169" i="14" s="1"/>
  <c r="R99" i="14"/>
  <c r="S99" i="14" s="1"/>
  <c r="T99" i="14" s="1"/>
  <c r="U99" i="14" s="1"/>
  <c r="V99" i="14" s="1"/>
  <c r="M127" i="14"/>
  <c r="N127" i="14" s="1"/>
  <c r="O127" i="14" s="1"/>
  <c r="P127" i="14" s="1"/>
  <c r="R127" i="14"/>
  <c r="S127" i="14" s="1"/>
  <c r="T127" i="14" s="1"/>
  <c r="U127" i="14" s="1"/>
  <c r="V127" i="14" s="1"/>
  <c r="M145" i="14"/>
  <c r="N145" i="14" s="1"/>
  <c r="O145" i="14" s="1"/>
  <c r="P145" i="14" s="1"/>
  <c r="R145" i="14"/>
  <c r="S145" i="14" s="1"/>
  <c r="T145" i="14" s="1"/>
  <c r="U145" i="14" s="1"/>
  <c r="V145" i="14" s="1"/>
  <c r="R98" i="14"/>
  <c r="S98" i="14" s="1"/>
  <c r="T98" i="14" s="1"/>
  <c r="U98" i="14" s="1"/>
  <c r="V98" i="14" s="1"/>
  <c r="M98" i="14"/>
  <c r="N98" i="14" s="1"/>
  <c r="O98" i="14" s="1"/>
  <c r="P98" i="14" s="1"/>
  <c r="M144" i="14"/>
  <c r="N144" i="14" s="1"/>
  <c r="O144" i="14" s="1"/>
  <c r="P144" i="14" s="1"/>
  <c r="R144" i="14"/>
  <c r="S144" i="14" s="1"/>
  <c r="T144" i="14" s="1"/>
  <c r="U144" i="14" s="1"/>
  <c r="V144" i="14" s="1"/>
  <c r="M148" i="14"/>
  <c r="N148" i="14" s="1"/>
  <c r="O148" i="14" s="1"/>
  <c r="P148" i="14" s="1"/>
  <c r="R148" i="14"/>
  <c r="S148" i="14" s="1"/>
  <c r="T148" i="14" s="1"/>
  <c r="U148" i="14" s="1"/>
  <c r="V148" i="14" s="1"/>
  <c r="R116" i="14"/>
  <c r="S116" i="14" s="1"/>
  <c r="T116" i="14" s="1"/>
  <c r="U116" i="14" s="1"/>
  <c r="V116" i="14" s="1"/>
  <c r="M116" i="14"/>
  <c r="N116" i="14" s="1"/>
  <c r="O116" i="14" s="1"/>
  <c r="P116" i="14" s="1"/>
  <c r="M124" i="14"/>
  <c r="N124" i="14" s="1"/>
  <c r="O124" i="14" s="1"/>
  <c r="P124" i="14" s="1"/>
  <c r="R124" i="14"/>
  <c r="S124" i="14" s="1"/>
  <c r="T124" i="14" s="1"/>
  <c r="U124" i="14" s="1"/>
  <c r="V124" i="14" s="1"/>
  <c r="M130" i="14"/>
  <c r="N130" i="14" s="1"/>
  <c r="O130" i="14" s="1"/>
  <c r="P130" i="14" s="1"/>
  <c r="R130" i="14"/>
  <c r="S130" i="14" s="1"/>
  <c r="T130" i="14" s="1"/>
  <c r="U130" i="14" s="1"/>
  <c r="V130" i="14" s="1"/>
  <c r="R43" i="14"/>
  <c r="S43" i="14" s="1"/>
  <c r="T43" i="14" s="1"/>
  <c r="U43" i="14" s="1"/>
  <c r="V43" i="14" s="1"/>
  <c r="M43" i="14"/>
  <c r="N43" i="14" s="1"/>
  <c r="O43" i="14" s="1"/>
  <c r="P43" i="14" s="1"/>
  <c r="M47" i="14"/>
  <c r="N47" i="14" s="1"/>
  <c r="O47" i="14" s="1"/>
  <c r="P47" i="14" s="1"/>
  <c r="R47" i="14"/>
  <c r="S47" i="14" s="1"/>
  <c r="T47" i="14" s="1"/>
  <c r="U47" i="14" s="1"/>
  <c r="V47" i="14" s="1"/>
  <c r="R195" i="14"/>
  <c r="S195" i="14" s="1"/>
  <c r="T195" i="14" s="1"/>
  <c r="U195" i="14" s="1"/>
  <c r="V195" i="14" s="1"/>
  <c r="M195" i="14"/>
  <c r="N195" i="14" s="1"/>
  <c r="O195" i="14" s="1"/>
  <c r="P195" i="14" s="1"/>
  <c r="R206" i="14"/>
  <c r="S206" i="14" s="1"/>
  <c r="T206" i="14" s="1"/>
  <c r="U206" i="14" s="1"/>
  <c r="V206" i="14" s="1"/>
  <c r="M206" i="14"/>
  <c r="N206" i="14" s="1"/>
  <c r="O206" i="14" s="1"/>
  <c r="P206" i="14" s="1"/>
  <c r="R219" i="14"/>
  <c r="S219" i="14" s="1"/>
  <c r="T219" i="14" s="1"/>
  <c r="U219" i="14" s="1"/>
  <c r="V219" i="14" s="1"/>
  <c r="M219" i="14"/>
  <c r="N219" i="14" s="1"/>
  <c r="O219" i="14" s="1"/>
  <c r="P219" i="14" s="1"/>
  <c r="M181" i="14"/>
  <c r="N181" i="14" s="1"/>
  <c r="O181" i="14" s="1"/>
  <c r="P181" i="14" s="1"/>
  <c r="R181" i="14"/>
  <c r="S181" i="14" s="1"/>
  <c r="T181" i="14" s="1"/>
  <c r="U181" i="14" s="1"/>
  <c r="V181" i="14" s="1"/>
  <c r="R210" i="14"/>
  <c r="S210" i="14" s="1"/>
  <c r="T210" i="14" s="1"/>
  <c r="U210" i="14" s="1"/>
  <c r="V210" i="14" s="1"/>
  <c r="M225" i="14"/>
  <c r="N225" i="14" s="1"/>
  <c r="O225" i="14" s="1"/>
  <c r="P225" i="14" s="1"/>
  <c r="M207" i="14"/>
  <c r="N207" i="14" s="1"/>
  <c r="O207" i="14" s="1"/>
  <c r="P207" i="14" s="1"/>
  <c r="R168" i="14"/>
  <c r="S168" i="14" s="1"/>
  <c r="T168" i="14" s="1"/>
  <c r="U168" i="14" s="1"/>
  <c r="V168" i="14" s="1"/>
  <c r="M214" i="14"/>
  <c r="N214" i="14" s="1"/>
  <c r="O214" i="14" s="1"/>
  <c r="P214" i="14" s="1"/>
  <c r="R84" i="14"/>
  <c r="S84" i="14" s="1"/>
  <c r="T84" i="14" s="1"/>
  <c r="U84" i="14" s="1"/>
  <c r="V84" i="14" s="1"/>
  <c r="R212" i="14"/>
  <c r="S212" i="14" s="1"/>
  <c r="T212" i="14" s="1"/>
  <c r="U212" i="14" s="1"/>
  <c r="V212" i="14" s="1"/>
  <c r="M212" i="14"/>
  <c r="N212" i="14" s="1"/>
  <c r="O212" i="14" s="1"/>
  <c r="P212" i="14" s="1"/>
  <c r="M52" i="14"/>
  <c r="N52" i="14" s="1"/>
  <c r="O52" i="14" s="1"/>
  <c r="P52" i="14" s="1"/>
  <c r="R52" i="14"/>
  <c r="S52" i="14" s="1"/>
  <c r="T52" i="14" s="1"/>
  <c r="U52" i="14" s="1"/>
  <c r="V52" i="14" s="1"/>
  <c r="R166" i="14"/>
  <c r="S166" i="14" s="1"/>
  <c r="T166" i="14" s="1"/>
  <c r="U166" i="14" s="1"/>
  <c r="V166" i="14" s="1"/>
  <c r="M166" i="14"/>
  <c r="N166" i="14" s="1"/>
  <c r="O166" i="14" s="1"/>
  <c r="P166" i="14" s="1"/>
  <c r="M95" i="14"/>
  <c r="N95" i="14" s="1"/>
  <c r="O95" i="14" s="1"/>
  <c r="P95" i="14" s="1"/>
  <c r="R95" i="14"/>
  <c r="S95" i="14" s="1"/>
  <c r="T95" i="14" s="1"/>
  <c r="U95" i="14" s="1"/>
  <c r="V95" i="14" s="1"/>
  <c r="R172" i="14"/>
  <c r="S172" i="14" s="1"/>
  <c r="T172" i="14" s="1"/>
  <c r="U172" i="14" s="1"/>
  <c r="V172" i="14" s="1"/>
  <c r="M172" i="14"/>
  <c r="N172" i="14" s="1"/>
  <c r="O172" i="14" s="1"/>
  <c r="P172" i="14" s="1"/>
  <c r="R108" i="14"/>
  <c r="S108" i="14" s="1"/>
  <c r="T108" i="14" s="1"/>
  <c r="U108" i="14" s="1"/>
  <c r="V108" i="14" s="1"/>
  <c r="M108" i="14"/>
  <c r="N108" i="14" s="1"/>
  <c r="O108" i="14" s="1"/>
  <c r="P108" i="14" s="1"/>
  <c r="M32" i="14"/>
  <c r="N32" i="14" s="1"/>
  <c r="O32" i="14" s="1"/>
  <c r="P32" i="14" s="1"/>
  <c r="R32" i="14"/>
  <c r="S32" i="14" s="1"/>
  <c r="T32" i="14" s="1"/>
  <c r="U32" i="14" s="1"/>
  <c r="V32" i="14" s="1"/>
  <c r="M57" i="14"/>
  <c r="N57" i="14" s="1"/>
  <c r="O57" i="14" s="1"/>
  <c r="P57" i="14" s="1"/>
  <c r="R57" i="14"/>
  <c r="S57" i="14" s="1"/>
  <c r="T57" i="14" s="1"/>
  <c r="U57" i="14" s="1"/>
  <c r="V57" i="14" s="1"/>
  <c r="R34" i="14"/>
  <c r="S34" i="14" s="1"/>
  <c r="T34" i="14" s="1"/>
  <c r="U34" i="14" s="1"/>
  <c r="V34" i="14" s="1"/>
  <c r="M34" i="14"/>
  <c r="N34" i="14" s="1"/>
  <c r="O34" i="14" s="1"/>
  <c r="P34" i="14" s="1"/>
  <c r="M79" i="14"/>
  <c r="N79" i="14" s="1"/>
  <c r="O79" i="14" s="1"/>
  <c r="P79" i="14" s="1"/>
  <c r="R79" i="14"/>
  <c r="S79" i="14" s="1"/>
  <c r="T79" i="14" s="1"/>
  <c r="U79" i="14" s="1"/>
  <c r="V79" i="14" s="1"/>
  <c r="M159" i="14"/>
  <c r="N159" i="14" s="1"/>
  <c r="O159" i="14" s="1"/>
  <c r="P159" i="14" s="1"/>
  <c r="R159" i="14"/>
  <c r="S159" i="14" s="1"/>
  <c r="T159" i="14" s="1"/>
  <c r="U159" i="14" s="1"/>
  <c r="V159" i="14" s="1"/>
  <c r="M224" i="14"/>
  <c r="N224" i="14" s="1"/>
  <c r="O224" i="14" s="1"/>
  <c r="P224" i="14" s="1"/>
  <c r="R224" i="14"/>
  <c r="S224" i="14" s="1"/>
  <c r="T224" i="14" s="1"/>
  <c r="U224" i="14" s="1"/>
  <c r="V224" i="14" s="1"/>
  <c r="R185" i="14"/>
  <c r="S185" i="14" s="1"/>
  <c r="T185" i="14" s="1"/>
  <c r="U185" i="14" s="1"/>
  <c r="V185" i="14" s="1"/>
  <c r="M185" i="14"/>
  <c r="N185" i="14" s="1"/>
  <c r="O185" i="14" s="1"/>
  <c r="P185" i="14" s="1"/>
  <c r="R73" i="14"/>
  <c r="S73" i="14" s="1"/>
  <c r="T73" i="14" s="1"/>
  <c r="U73" i="14" s="1"/>
  <c r="V73" i="14" s="1"/>
  <c r="R118" i="14"/>
  <c r="S118" i="14" s="1"/>
  <c r="T118" i="14" s="1"/>
  <c r="U118" i="14" s="1"/>
  <c r="V118" i="14" s="1"/>
  <c r="M139" i="14"/>
  <c r="N139" i="14" s="1"/>
  <c r="O139" i="14" s="1"/>
  <c r="P139" i="14" s="1"/>
  <c r="M103" i="14"/>
  <c r="N103" i="14" s="1"/>
  <c r="O103" i="14" s="1"/>
  <c r="P103" i="14" s="1"/>
  <c r="R136" i="14"/>
  <c r="S136" i="14" s="1"/>
  <c r="T136" i="14" s="1"/>
  <c r="U136" i="14" s="1"/>
  <c r="V136" i="14" s="1"/>
  <c r="M66" i="14"/>
  <c r="N66" i="14" s="1"/>
  <c r="O66" i="14" s="1"/>
  <c r="P66" i="14" s="1"/>
  <c r="M208" i="14"/>
  <c r="N208" i="14" s="1"/>
  <c r="O208" i="14" s="1"/>
  <c r="P208" i="14" s="1"/>
  <c r="M46" i="14"/>
  <c r="N46" i="14" s="1"/>
  <c r="O46" i="14" s="1"/>
  <c r="P46" i="14" s="1"/>
  <c r="M58" i="14"/>
  <c r="N58" i="14" s="1"/>
  <c r="O58" i="14" s="1"/>
  <c r="P58" i="14" s="1"/>
  <c r="M109" i="14"/>
  <c r="N109" i="14" s="1"/>
  <c r="O109" i="14" s="1"/>
  <c r="P109" i="14" s="1"/>
  <c r="M117" i="14"/>
  <c r="N117" i="14" s="1"/>
  <c r="O117" i="14" s="1"/>
  <c r="P117" i="14" s="1"/>
  <c r="R102" i="14"/>
  <c r="S102" i="14" s="1"/>
  <c r="T102" i="14" s="1"/>
  <c r="U102" i="14" s="1"/>
  <c r="V102" i="14" s="1"/>
  <c r="R72" i="14"/>
  <c r="S72" i="14" s="1"/>
  <c r="T72" i="14" s="1"/>
  <c r="U72" i="14" s="1"/>
  <c r="V72" i="14" s="1"/>
  <c r="M121" i="14"/>
  <c r="N121" i="14" s="1"/>
  <c r="O121" i="14" s="1"/>
  <c r="P121" i="14" s="1"/>
  <c r="R54" i="14"/>
  <c r="S54" i="14" s="1"/>
  <c r="T54" i="14" s="1"/>
  <c r="U54" i="14" s="1"/>
  <c r="V54" i="14" s="1"/>
  <c r="R96" i="14"/>
  <c r="S96" i="14" s="1"/>
  <c r="T96" i="14" s="1"/>
  <c r="U96" i="14" s="1"/>
  <c r="V96" i="14" s="1"/>
  <c r="M111" i="14"/>
  <c r="N111" i="14" s="1"/>
  <c r="O111" i="14" s="1"/>
  <c r="P111" i="14" s="1"/>
  <c r="R111" i="14"/>
  <c r="S111" i="14" s="1"/>
  <c r="T111" i="14" s="1"/>
  <c r="U111" i="14" s="1"/>
  <c r="V111" i="14" s="1"/>
  <c r="M187" i="14"/>
  <c r="N187" i="14" s="1"/>
  <c r="O187" i="14" s="1"/>
  <c r="P187" i="14" s="1"/>
  <c r="R187" i="14"/>
  <c r="S187" i="14" s="1"/>
  <c r="T187" i="14" s="1"/>
  <c r="U187" i="14" s="1"/>
  <c r="V187" i="14" s="1"/>
  <c r="R138" i="14"/>
  <c r="S138" i="14" s="1"/>
  <c r="T138" i="14" s="1"/>
  <c r="U138" i="14" s="1"/>
  <c r="V138" i="14" s="1"/>
  <c r="M138" i="14"/>
  <c r="N138" i="14" s="1"/>
  <c r="O138" i="14" s="1"/>
  <c r="P138" i="14" s="1"/>
  <c r="M182" i="14"/>
  <c r="N182" i="14" s="1"/>
  <c r="O182" i="14" s="1"/>
  <c r="P182" i="14" s="1"/>
  <c r="R182" i="14"/>
  <c r="S182" i="14" s="1"/>
  <c r="T182" i="14" s="1"/>
  <c r="U182" i="14" s="1"/>
  <c r="V182" i="14" s="1"/>
  <c r="M132" i="14"/>
  <c r="N132" i="14" s="1"/>
  <c r="O132" i="14" s="1"/>
  <c r="P132" i="14" s="1"/>
  <c r="R132" i="14"/>
  <c r="S132" i="14" s="1"/>
  <c r="T132" i="14" s="1"/>
  <c r="U132" i="14" s="1"/>
  <c r="V132" i="14" s="1"/>
  <c r="M151" i="14"/>
  <c r="N151" i="14" s="1"/>
  <c r="O151" i="14" s="1"/>
  <c r="P151" i="14" s="1"/>
  <c r="R151" i="14"/>
  <c r="S151" i="14" s="1"/>
  <c r="T151" i="14" s="1"/>
  <c r="U151" i="14" s="1"/>
  <c r="V151" i="14" s="1"/>
  <c r="M91" i="14"/>
  <c r="N91" i="14" s="1"/>
  <c r="O91" i="14" s="1"/>
  <c r="P91" i="14" s="1"/>
  <c r="R91" i="14"/>
  <c r="S91" i="14" s="1"/>
  <c r="T91" i="14" s="1"/>
  <c r="U91" i="14" s="1"/>
  <c r="V91" i="14" s="1"/>
  <c r="R218" i="14"/>
  <c r="S218" i="14" s="1"/>
  <c r="T218" i="14" s="1"/>
  <c r="U218" i="14" s="1"/>
  <c r="V218" i="14" s="1"/>
  <c r="M218" i="14"/>
  <c r="N218" i="14" s="1"/>
  <c r="O218" i="14" s="1"/>
  <c r="P218" i="14" s="1"/>
  <c r="M70" i="14"/>
  <c r="N70" i="14" s="1"/>
  <c r="O70" i="14" s="1"/>
  <c r="P70" i="14" s="1"/>
  <c r="R70" i="14"/>
  <c r="S70" i="14" s="1"/>
  <c r="T70" i="14" s="1"/>
  <c r="U70" i="14" s="1"/>
  <c r="V70" i="14" s="1"/>
  <c r="M76" i="14"/>
  <c r="N76" i="14" s="1"/>
  <c r="O76" i="14" s="1"/>
  <c r="P76" i="14" s="1"/>
  <c r="R76" i="14"/>
  <c r="S76" i="14" s="1"/>
  <c r="T76" i="14" s="1"/>
  <c r="U76" i="14" s="1"/>
  <c r="V76" i="14" s="1"/>
  <c r="M152" i="14"/>
  <c r="N152" i="14" s="1"/>
  <c r="O152" i="14" s="1"/>
  <c r="P152" i="14" s="1"/>
  <c r="R152" i="14"/>
  <c r="S152" i="14" s="1"/>
  <c r="T152" i="14" s="1"/>
  <c r="U152" i="14" s="1"/>
  <c r="V152" i="14" s="1"/>
  <c r="M196" i="14"/>
  <c r="N196" i="14" s="1"/>
  <c r="O196" i="14" s="1"/>
  <c r="P196" i="14" s="1"/>
  <c r="R196" i="14"/>
  <c r="S196" i="14" s="1"/>
  <c r="T196" i="14" s="1"/>
  <c r="U196" i="14" s="1"/>
  <c r="V196" i="14" s="1"/>
  <c r="M190" i="14"/>
  <c r="N190" i="14" s="1"/>
  <c r="O190" i="14" s="1"/>
  <c r="P190" i="14" s="1"/>
  <c r="R190" i="14"/>
  <c r="S190" i="14" s="1"/>
  <c r="T190" i="14" s="1"/>
  <c r="U190" i="14" s="1"/>
  <c r="V190" i="14" s="1"/>
  <c r="M88" i="14"/>
  <c r="N88" i="14" s="1"/>
  <c r="O88" i="14" s="1"/>
  <c r="P88" i="14" s="1"/>
  <c r="R88" i="14"/>
  <c r="S88" i="14" s="1"/>
  <c r="T88" i="14" s="1"/>
  <c r="U88" i="14" s="1"/>
  <c r="V88" i="14" s="1"/>
  <c r="M223" i="14"/>
  <c r="N223" i="14" s="1"/>
  <c r="O223" i="14" s="1"/>
  <c r="P223" i="14" s="1"/>
  <c r="R223" i="14"/>
  <c r="S223" i="14" s="1"/>
  <c r="T223" i="14" s="1"/>
  <c r="U223" i="14" s="1"/>
  <c r="V223" i="14" s="1"/>
  <c r="R133" i="14"/>
  <c r="S133" i="14" s="1"/>
  <c r="T133" i="14" s="1"/>
  <c r="U133" i="14" s="1"/>
  <c r="V133" i="14" s="1"/>
  <c r="R173" i="14"/>
  <c r="S173" i="14" s="1"/>
  <c r="T173" i="14" s="1"/>
  <c r="U173" i="14" s="1"/>
  <c r="V173" i="14" s="1"/>
  <c r="R154" i="14"/>
  <c r="S154" i="14" s="1"/>
  <c r="T154" i="14" s="1"/>
  <c r="U154" i="14" s="1"/>
  <c r="V154" i="14" s="1"/>
  <c r="M62" i="14"/>
  <c r="N62" i="14" s="1"/>
  <c r="O62" i="14" s="1"/>
  <c r="P62" i="14" s="1"/>
  <c r="R120" i="14"/>
  <c r="S120" i="14" s="1"/>
  <c r="T120" i="14" s="1"/>
  <c r="U120" i="14" s="1"/>
  <c r="V120" i="14" s="1"/>
  <c r="R188" i="14"/>
  <c r="S188" i="14" s="1"/>
  <c r="T188" i="14" s="1"/>
  <c r="U188" i="14" s="1"/>
  <c r="V188" i="14" s="1"/>
  <c r="R160" i="14"/>
  <c r="S160" i="14" s="1"/>
  <c r="T160" i="14" s="1"/>
  <c r="U160" i="14" s="1"/>
  <c r="V160" i="14" s="1"/>
  <c r="R119" i="14"/>
  <c r="S119" i="14" s="1"/>
  <c r="T119" i="14" s="1"/>
  <c r="U119" i="14" s="1"/>
  <c r="V119" i="14" s="1"/>
  <c r="R53" i="14"/>
  <c r="S53" i="14" s="1"/>
  <c r="T53" i="14" s="1"/>
  <c r="U53" i="14" s="1"/>
  <c r="V53" i="14" s="1"/>
  <c r="R55" i="14"/>
  <c r="S55" i="14" s="1"/>
  <c r="T55" i="14" s="1"/>
  <c r="U55" i="14" s="1"/>
  <c r="V55" i="14" s="1"/>
  <c r="R220" i="14"/>
  <c r="S220" i="14" s="1"/>
  <c r="T220" i="14" s="1"/>
  <c r="U220" i="14" s="1"/>
  <c r="V220" i="14" s="1"/>
  <c r="M68" i="14"/>
  <c r="N68" i="14" s="1"/>
  <c r="O68" i="14" s="1"/>
  <c r="P68" i="14" s="1"/>
  <c r="R137" i="14"/>
  <c r="S137" i="14" s="1"/>
  <c r="T137" i="14" s="1"/>
  <c r="U137" i="14" s="1"/>
  <c r="V137" i="14" s="1"/>
  <c r="R213" i="14"/>
  <c r="S213" i="14" s="1"/>
  <c r="T213" i="14" s="1"/>
  <c r="U213" i="14" s="1"/>
  <c r="V213" i="14" s="1"/>
  <c r="M175" i="14"/>
  <c r="N175" i="14" s="1"/>
  <c r="O175" i="14" s="1"/>
  <c r="P175" i="14" s="1"/>
  <c r="R33" i="14"/>
  <c r="S33" i="14" s="1"/>
  <c r="T33" i="14" s="1"/>
  <c r="U33" i="14" s="1"/>
  <c r="V33" i="14" s="1"/>
  <c r="R205" i="14"/>
  <c r="S205" i="14" s="1"/>
  <c r="T205" i="14" s="1"/>
  <c r="U205" i="14" s="1"/>
  <c r="V205" i="14" s="1"/>
  <c r="M156" i="14"/>
  <c r="N156" i="14" s="1"/>
  <c r="O156" i="14" s="1"/>
  <c r="P156" i="14" s="1"/>
  <c r="R174" i="14"/>
  <c r="S174" i="14" s="1"/>
  <c r="T174" i="14" s="1"/>
  <c r="U174" i="14" s="1"/>
  <c r="V174" i="14" s="1"/>
  <c r="AF615" i="11"/>
  <c r="AF689" i="11" s="1"/>
  <c r="AF52" i="15" s="1"/>
  <c r="AZ607" i="11"/>
  <c r="AZ681" i="11" s="1"/>
  <c r="AZ44" i="15" s="1"/>
  <c r="Q615" i="11"/>
  <c r="Q689" i="11" s="1"/>
  <c r="Q52" i="15" s="1"/>
  <c r="AP615" i="11"/>
  <c r="AP689" i="11" s="1"/>
  <c r="AP52" i="15" s="1"/>
  <c r="AZ603" i="11"/>
  <c r="AZ677" i="11" s="1"/>
  <c r="AZ40" i="15" s="1"/>
  <c r="AZ596" i="11"/>
  <c r="AZ670" i="11" s="1"/>
  <c r="AZ33" i="15" s="1"/>
  <c r="AZ570" i="11"/>
  <c r="AZ644" i="11" s="1"/>
  <c r="AZ7" i="15" s="1"/>
  <c r="AZ606" i="11"/>
  <c r="AZ680" i="11" s="1"/>
  <c r="AZ43" i="15" s="1"/>
  <c r="AZ569" i="11"/>
  <c r="AZ643" i="11" s="1"/>
  <c r="AZ6" i="15" s="1"/>
  <c r="M615" i="11"/>
  <c r="M689" i="11" s="1"/>
  <c r="M52" i="15" s="1"/>
  <c r="AZ598" i="11"/>
  <c r="AZ672" i="11" s="1"/>
  <c r="AZ35" i="15" s="1"/>
  <c r="AZ600" i="11"/>
  <c r="AZ674" i="11" s="1"/>
  <c r="AZ37" i="15" s="1"/>
  <c r="BA615" i="11"/>
  <c r="BA689" i="11" s="1"/>
  <c r="BA52" i="15" s="1"/>
  <c r="AJ615" i="11"/>
  <c r="AJ689" i="11" s="1"/>
  <c r="AJ52" i="15" s="1"/>
  <c r="AZ571" i="11"/>
  <c r="AZ645" i="11" s="1"/>
  <c r="AZ8" i="15" s="1"/>
  <c r="T615" i="11"/>
  <c r="T689" i="11" s="1"/>
  <c r="T52" i="15" s="1"/>
  <c r="AZ583" i="11"/>
  <c r="AZ657" i="11" s="1"/>
  <c r="AZ20" i="15" s="1"/>
  <c r="H615" i="11"/>
  <c r="H689" i="11" s="1"/>
  <c r="H52" i="15" s="1"/>
  <c r="G615" i="11"/>
  <c r="G689" i="11" s="1"/>
  <c r="G52" i="15" s="1"/>
  <c r="AZ576" i="11"/>
  <c r="AZ650" i="11" s="1"/>
  <c r="AZ13" i="15" s="1"/>
  <c r="AZ580" i="11"/>
  <c r="AZ654" i="11" s="1"/>
  <c r="AZ17" i="15" s="1"/>
  <c r="AM615" i="11"/>
  <c r="AM689" i="11" s="1"/>
  <c r="AM52" i="15" s="1"/>
  <c r="U615" i="11"/>
  <c r="U689" i="11" s="1"/>
  <c r="U52" i="15" s="1"/>
  <c r="AZ588" i="11"/>
  <c r="AZ662" i="11" s="1"/>
  <c r="AZ25" i="15" s="1"/>
  <c r="AL615" i="11"/>
  <c r="AL689" i="11" s="1"/>
  <c r="AL52" i="15" s="1"/>
  <c r="AK615" i="11"/>
  <c r="AK689" i="11" s="1"/>
  <c r="AK52" i="15" s="1"/>
  <c r="N615" i="11"/>
  <c r="N689" i="11" s="1"/>
  <c r="N52" i="15" s="1"/>
  <c r="AH615" i="11"/>
  <c r="AH689" i="11" s="1"/>
  <c r="AH52" i="15" s="1"/>
  <c r="F615" i="11"/>
  <c r="F689" i="11" s="1"/>
  <c r="F52" i="15" s="1"/>
  <c r="AZ599" i="11"/>
  <c r="AZ673" i="11" s="1"/>
  <c r="AZ36" i="15" s="1"/>
  <c r="D615" i="11"/>
  <c r="D689" i="11" s="1"/>
  <c r="D52" i="15" s="1"/>
  <c r="AA615" i="11"/>
  <c r="AA689" i="11" s="1"/>
  <c r="AA52" i="15" s="1"/>
  <c r="AZ582" i="11"/>
  <c r="AZ656" i="11" s="1"/>
  <c r="AZ19" i="15" s="1"/>
  <c r="AE615" i="11"/>
  <c r="AE689" i="11" s="1"/>
  <c r="AE52" i="15" s="1"/>
  <c r="AO615" i="11"/>
  <c r="AO689" i="11" s="1"/>
  <c r="AO52" i="15" s="1"/>
  <c r="AD615" i="11"/>
  <c r="AD689" i="11" s="1"/>
  <c r="AD52" i="15" s="1"/>
  <c r="AZ597" i="11"/>
  <c r="AZ671" i="11" s="1"/>
  <c r="AZ34" i="15" s="1"/>
  <c r="AU615" i="11"/>
  <c r="AU689" i="11" s="1"/>
  <c r="AU52" i="15" s="1"/>
  <c r="AQ615" i="11"/>
  <c r="AQ689" i="11" s="1"/>
  <c r="AQ52" i="15" s="1"/>
  <c r="AZ573" i="11"/>
  <c r="AZ647" i="11" s="1"/>
  <c r="AZ10" i="15" s="1"/>
  <c r="AZ593" i="11"/>
  <c r="AZ667" i="11" s="1"/>
  <c r="AZ30" i="15" s="1"/>
  <c r="AZ602" i="11"/>
  <c r="AZ676" i="11" s="1"/>
  <c r="AZ39" i="15" s="1"/>
  <c r="A423" i="5"/>
  <c r="A108" i="5"/>
  <c r="B25" i="5"/>
  <c r="B53" i="5" s="1"/>
  <c r="H25" i="5"/>
  <c r="H53" i="5" s="1"/>
  <c r="G25" i="5"/>
  <c r="G53" i="5" s="1"/>
  <c r="G77" i="5" s="1"/>
  <c r="M65" i="14"/>
  <c r="N65" i="14" s="1"/>
  <c r="O65" i="14" s="1"/>
  <c r="P65" i="14" s="1"/>
  <c r="R65" i="14"/>
  <c r="S65" i="14" s="1"/>
  <c r="T65" i="14" s="1"/>
  <c r="U65" i="14" s="1"/>
  <c r="V65" i="14" s="1"/>
  <c r="S39" i="14"/>
  <c r="V130" i="6"/>
  <c r="V77" i="6"/>
  <c r="V96" i="6"/>
  <c r="V167" i="6"/>
  <c r="V155" i="6"/>
  <c r="V120" i="6"/>
  <c r="V81" i="6"/>
  <c r="V119" i="6"/>
  <c r="V37" i="6"/>
  <c r="V129" i="6"/>
  <c r="V117" i="6"/>
  <c r="V84" i="6"/>
  <c r="V34" i="6"/>
  <c r="V143" i="6"/>
  <c r="V180" i="6"/>
  <c r="V212" i="6"/>
  <c r="V90" i="6"/>
  <c r="V85" i="6"/>
  <c r="V106" i="6"/>
  <c r="V100" i="6"/>
  <c r="V132" i="6"/>
  <c r="V24" i="6"/>
  <c r="V123" i="6"/>
  <c r="V35" i="6"/>
  <c r="V98" i="6"/>
  <c r="V66" i="6"/>
  <c r="V112" i="6"/>
  <c r="V86" i="6"/>
  <c r="V107" i="6"/>
  <c r="V68" i="6"/>
  <c r="V195" i="6"/>
  <c r="V39" i="6"/>
  <c r="V80" i="6"/>
  <c r="V150" i="6"/>
  <c r="V30" i="6"/>
  <c r="V149" i="6"/>
  <c r="V206" i="6"/>
  <c r="V109" i="6"/>
  <c r="V87" i="6"/>
  <c r="V192" i="6"/>
  <c r="V200" i="6"/>
  <c r="V78" i="6"/>
  <c r="V196" i="6"/>
  <c r="V222" i="6"/>
  <c r="V138" i="6"/>
  <c r="V165" i="6"/>
  <c r="V211" i="6"/>
  <c r="V220" i="6"/>
  <c r="V160" i="6"/>
  <c r="V36" i="6"/>
  <c r="V172" i="6"/>
  <c r="V28" i="6"/>
  <c r="V199" i="6"/>
  <c r="V56" i="6"/>
  <c r="V190" i="6"/>
  <c r="V194" i="6"/>
  <c r="V103" i="6"/>
  <c r="V127" i="6"/>
  <c r="V44" i="6"/>
  <c r="V64" i="6"/>
  <c r="V48" i="6"/>
  <c r="V55" i="6"/>
  <c r="V65" i="6"/>
  <c r="V162" i="6"/>
  <c r="V187" i="6"/>
  <c r="V69" i="6"/>
  <c r="V75" i="6"/>
  <c r="V159" i="6"/>
  <c r="V185" i="6"/>
  <c r="V124" i="6"/>
  <c r="V181" i="6"/>
  <c r="V91" i="6"/>
  <c r="V42" i="6"/>
  <c r="V144" i="6"/>
  <c r="V70" i="6"/>
  <c r="V164" i="6"/>
  <c r="V209" i="6"/>
  <c r="V40" i="6"/>
  <c r="V76" i="6"/>
  <c r="V217" i="6"/>
  <c r="V74" i="6"/>
  <c r="V93" i="6"/>
  <c r="V82" i="6"/>
  <c r="V205" i="6"/>
  <c r="V152" i="6"/>
  <c r="V62" i="6"/>
  <c r="V136" i="6"/>
  <c r="V54" i="6"/>
  <c r="V26" i="6"/>
  <c r="V201" i="6"/>
  <c r="V49" i="6"/>
  <c r="V105" i="6"/>
  <c r="V146" i="6"/>
  <c r="V23" i="6"/>
  <c r="V221" i="6"/>
  <c r="V33" i="6"/>
  <c r="V210" i="6"/>
  <c r="V63" i="6"/>
  <c r="V71" i="6"/>
  <c r="V133" i="6"/>
  <c r="V141" i="6"/>
  <c r="V135" i="6"/>
  <c r="V116" i="6"/>
  <c r="V131" i="6"/>
  <c r="V41" i="6"/>
  <c r="V58" i="6"/>
  <c r="V113" i="6"/>
  <c r="V204" i="6"/>
  <c r="V156" i="6"/>
  <c r="V29" i="6"/>
  <c r="V102" i="6"/>
  <c r="V163" i="6"/>
  <c r="V158" i="6"/>
  <c r="V176" i="6"/>
  <c r="V157" i="6"/>
  <c r="V140" i="6"/>
  <c r="V38" i="6"/>
  <c r="V59" i="6"/>
  <c r="V51" i="6"/>
  <c r="V198" i="6"/>
  <c r="V104" i="6"/>
  <c r="V89" i="6"/>
  <c r="V99" i="6"/>
  <c r="V168" i="6"/>
  <c r="V182" i="6"/>
  <c r="V139" i="6"/>
  <c r="V219" i="6"/>
  <c r="V60" i="6"/>
  <c r="V47" i="6"/>
  <c r="V169" i="6"/>
  <c r="V214" i="6"/>
  <c r="V207" i="6"/>
  <c r="V166" i="6"/>
  <c r="V118" i="6"/>
  <c r="V218" i="6"/>
  <c r="V111" i="6"/>
  <c r="V125" i="6"/>
  <c r="V154" i="6"/>
  <c r="V27" i="6"/>
  <c r="V83" i="6"/>
  <c r="V61" i="6"/>
  <c r="V171" i="6"/>
  <c r="V193" i="6"/>
  <c r="V53" i="6"/>
  <c r="V50" i="6"/>
  <c r="V73" i="6"/>
  <c r="V72" i="6"/>
  <c r="V45" i="6"/>
  <c r="V170" i="6"/>
  <c r="V79" i="6"/>
  <c r="V197" i="6"/>
  <c r="V121" i="6"/>
  <c r="V188" i="6"/>
  <c r="V175" i="6"/>
  <c r="V115" i="6"/>
  <c r="V213" i="6"/>
  <c r="V216" i="6"/>
  <c r="V101" i="6"/>
  <c r="V128" i="6"/>
  <c r="V67" i="6"/>
  <c r="V148" i="6"/>
  <c r="V43" i="6"/>
  <c r="V137" i="6"/>
  <c r="V88" i="6"/>
  <c r="V153" i="6"/>
  <c r="V92" i="6"/>
  <c r="V52" i="6"/>
  <c r="V94" i="6"/>
  <c r="V95" i="6"/>
  <c r="V122" i="6"/>
  <c r="V126" i="6"/>
  <c r="V178" i="6"/>
  <c r="V186" i="6"/>
  <c r="V31" i="6"/>
  <c r="V174" i="6"/>
  <c r="V142" i="6"/>
  <c r="V114" i="6"/>
  <c r="V179" i="6"/>
  <c r="V161" i="6"/>
  <c r="V173" i="6"/>
  <c r="V97" i="6"/>
  <c r="V25" i="6"/>
  <c r="V183" i="6"/>
  <c r="V215" i="6"/>
  <c r="V145" i="6"/>
  <c r="V202" i="6"/>
  <c r="V208" i="6"/>
  <c r="V32" i="6"/>
  <c r="V189" i="6"/>
  <c r="V134" i="6"/>
  <c r="V203" i="6"/>
  <c r="V110" i="6"/>
  <c r="V57" i="6"/>
  <c r="V46" i="6"/>
  <c r="V147" i="6"/>
  <c r="V184" i="6"/>
  <c r="V177" i="6"/>
  <c r="V151" i="6"/>
  <c r="V191" i="6"/>
  <c r="V108" i="6"/>
  <c r="M37" i="14"/>
  <c r="N37" i="14" s="1"/>
  <c r="O37" i="14" s="1"/>
  <c r="P37" i="14" s="1"/>
  <c r="R37" i="14"/>
  <c r="S37" i="14" s="1"/>
  <c r="T37" i="14" s="1"/>
  <c r="U37" i="14" s="1"/>
  <c r="V37" i="14" s="1"/>
  <c r="Q274" i="4" l="1"/>
  <c r="R62" i="7"/>
  <c r="M62" i="7"/>
  <c r="N62" i="7" s="1"/>
  <c r="O62" i="7" s="1"/>
  <c r="P62" i="7" s="1"/>
  <c r="Q217" i="7"/>
  <c r="Q224" i="7"/>
  <c r="R135" i="7"/>
  <c r="M135" i="7"/>
  <c r="N135" i="7" s="1"/>
  <c r="O135" i="7" s="1"/>
  <c r="P135" i="7" s="1"/>
  <c r="Q169" i="7"/>
  <c r="H67" i="7"/>
  <c r="Q66" i="7"/>
  <c r="Q158" i="7"/>
  <c r="R132" i="7"/>
  <c r="M132" i="7"/>
  <c r="N132" i="7" s="1"/>
  <c r="O132" i="7" s="1"/>
  <c r="P132" i="7" s="1"/>
  <c r="Q153" i="7"/>
  <c r="Q81" i="7"/>
  <c r="Q205" i="7"/>
  <c r="R77" i="7"/>
  <c r="S77" i="7" s="1"/>
  <c r="T77" i="7" s="1"/>
  <c r="U77" i="7" s="1"/>
  <c r="V77" i="7" s="1"/>
  <c r="M77" i="7"/>
  <c r="N77" i="7" s="1"/>
  <c r="O77" i="7" s="1"/>
  <c r="P77" i="7" s="1"/>
  <c r="Q88" i="7"/>
  <c r="R111" i="7"/>
  <c r="S111" i="7" s="1"/>
  <c r="T111" i="7" s="1"/>
  <c r="U111" i="7" s="1"/>
  <c r="V111" i="7" s="1"/>
  <c r="M111" i="7"/>
  <c r="N111" i="7" s="1"/>
  <c r="O111" i="7" s="1"/>
  <c r="P111" i="7" s="1"/>
  <c r="Q191" i="7"/>
  <c r="R220" i="7"/>
  <c r="M220" i="7"/>
  <c r="N220" i="7" s="1"/>
  <c r="O220" i="7" s="1"/>
  <c r="P220" i="7" s="1"/>
  <c r="Q182" i="7"/>
  <c r="R142" i="7"/>
  <c r="M142" i="7"/>
  <c r="N142" i="7" s="1"/>
  <c r="O142" i="7" s="1"/>
  <c r="P142" i="7" s="1"/>
  <c r="R114" i="7"/>
  <c r="S114" i="7" s="1"/>
  <c r="T114" i="7" s="1"/>
  <c r="U114" i="7" s="1"/>
  <c r="V114" i="7" s="1"/>
  <c r="M114" i="7"/>
  <c r="N114" i="7" s="1"/>
  <c r="O114" i="7" s="1"/>
  <c r="P114" i="7" s="1"/>
  <c r="R136" i="7"/>
  <c r="S136" i="7" s="1"/>
  <c r="T136" i="7" s="1"/>
  <c r="U136" i="7" s="1"/>
  <c r="V136" i="7" s="1"/>
  <c r="M136" i="7"/>
  <c r="N136" i="7" s="1"/>
  <c r="O136" i="7" s="1"/>
  <c r="P136" i="7" s="1"/>
  <c r="Q102" i="7"/>
  <c r="Q44" i="7"/>
  <c r="Q68" i="7"/>
  <c r="R186" i="7"/>
  <c r="M186" i="7"/>
  <c r="N186" i="7" s="1"/>
  <c r="O186" i="7" s="1"/>
  <c r="P186" i="7" s="1"/>
  <c r="R119" i="7"/>
  <c r="S119" i="7" s="1"/>
  <c r="T119" i="7" s="1"/>
  <c r="U119" i="7" s="1"/>
  <c r="V119" i="7" s="1"/>
  <c r="M119" i="7"/>
  <c r="N119" i="7" s="1"/>
  <c r="O119" i="7" s="1"/>
  <c r="P119" i="7" s="1"/>
  <c r="Q214" i="7"/>
  <c r="R228" i="7"/>
  <c r="S228" i="7" s="1"/>
  <c r="T228" i="7" s="1"/>
  <c r="U228" i="7" s="1"/>
  <c r="V228" i="7" s="1"/>
  <c r="M228" i="7"/>
  <c r="N228" i="7" s="1"/>
  <c r="O228" i="7" s="1"/>
  <c r="P228" i="7" s="1"/>
  <c r="R219" i="7"/>
  <c r="S219" i="7" s="1"/>
  <c r="T219" i="7" s="1"/>
  <c r="U219" i="7" s="1"/>
  <c r="V219" i="7" s="1"/>
  <c r="M219" i="7"/>
  <c r="N219" i="7" s="1"/>
  <c r="O219" i="7" s="1"/>
  <c r="P219" i="7" s="1"/>
  <c r="R37" i="7"/>
  <c r="M37" i="7"/>
  <c r="N37" i="7" s="1"/>
  <c r="O37" i="7" s="1"/>
  <c r="P37" i="7" s="1"/>
  <c r="R154" i="7"/>
  <c r="S154" i="7" s="1"/>
  <c r="T154" i="7" s="1"/>
  <c r="U154" i="7" s="1"/>
  <c r="V154" i="7" s="1"/>
  <c r="M154" i="7"/>
  <c r="N154" i="7" s="1"/>
  <c r="O154" i="7" s="1"/>
  <c r="P154" i="7" s="1"/>
  <c r="Q97" i="7"/>
  <c r="Q222" i="7"/>
  <c r="R32" i="7"/>
  <c r="S32" i="7" s="1"/>
  <c r="T32" i="7" s="1"/>
  <c r="U32" i="7" s="1"/>
  <c r="V32" i="7" s="1"/>
  <c r="M32" i="7"/>
  <c r="N32" i="7" s="1"/>
  <c r="O32" i="7" s="1"/>
  <c r="P32" i="7" s="1"/>
  <c r="Q199" i="7"/>
  <c r="Q156" i="7"/>
  <c r="Q227" i="7"/>
  <c r="R171" i="7"/>
  <c r="S171" i="7" s="1"/>
  <c r="T171" i="7" s="1"/>
  <c r="U171" i="7" s="1"/>
  <c r="V171" i="7" s="1"/>
  <c r="M171" i="7"/>
  <c r="N171" i="7" s="1"/>
  <c r="O171" i="7" s="1"/>
  <c r="P171" i="7" s="1"/>
  <c r="Q112" i="7"/>
  <c r="Q74" i="7"/>
  <c r="H39" i="7"/>
  <c r="Q38" i="7"/>
  <c r="R113" i="7"/>
  <c r="M113" i="7"/>
  <c r="N113" i="7" s="1"/>
  <c r="O113" i="7" s="1"/>
  <c r="P113" i="7" s="1"/>
  <c r="Q140" i="7"/>
  <c r="R177" i="7"/>
  <c r="S177" i="7" s="1"/>
  <c r="T177" i="7" s="1"/>
  <c r="U177" i="7" s="1"/>
  <c r="V177" i="7" s="1"/>
  <c r="M177" i="7"/>
  <c r="N177" i="7" s="1"/>
  <c r="O177" i="7" s="1"/>
  <c r="P177" i="7" s="1"/>
  <c r="R92" i="7"/>
  <c r="S92" i="7" s="1"/>
  <c r="T92" i="7" s="1"/>
  <c r="U92" i="7" s="1"/>
  <c r="V92" i="7" s="1"/>
  <c r="M92" i="7"/>
  <c r="N92" i="7" s="1"/>
  <c r="O92" i="7" s="1"/>
  <c r="P92" i="7" s="1"/>
  <c r="Q126" i="7"/>
  <c r="R116" i="7"/>
  <c r="M116" i="7"/>
  <c r="N116" i="7" s="1"/>
  <c r="O116" i="7" s="1"/>
  <c r="P116" i="7" s="1"/>
  <c r="R52" i="7"/>
  <c r="M52" i="7"/>
  <c r="N52" i="7" s="1"/>
  <c r="O52" i="7" s="1"/>
  <c r="P52" i="7" s="1"/>
  <c r="R75" i="7"/>
  <c r="S75" i="7" s="1"/>
  <c r="T75" i="7" s="1"/>
  <c r="U75" i="7" s="1"/>
  <c r="V75" i="7" s="1"/>
  <c r="M75" i="7"/>
  <c r="N75" i="7" s="1"/>
  <c r="O75" i="7" s="1"/>
  <c r="P75" i="7" s="1"/>
  <c r="R159" i="7"/>
  <c r="M159" i="7"/>
  <c r="N159" i="7" s="1"/>
  <c r="O159" i="7" s="1"/>
  <c r="P159" i="7" s="1"/>
  <c r="R56" i="7"/>
  <c r="S56" i="7" s="1"/>
  <c r="T56" i="7" s="1"/>
  <c r="U56" i="7" s="1"/>
  <c r="V56" i="7" s="1"/>
  <c r="M56" i="7"/>
  <c r="N56" i="7" s="1"/>
  <c r="O56" i="7" s="1"/>
  <c r="P56" i="7" s="1"/>
  <c r="R143" i="7"/>
  <c r="S143" i="7" s="1"/>
  <c r="T143" i="7" s="1"/>
  <c r="U143" i="7" s="1"/>
  <c r="V143" i="7" s="1"/>
  <c r="M143" i="7"/>
  <c r="N143" i="7" s="1"/>
  <c r="O143" i="7" s="1"/>
  <c r="P143" i="7" s="1"/>
  <c r="R225" i="7"/>
  <c r="M225" i="7"/>
  <c r="N225" i="7" s="1"/>
  <c r="O225" i="7" s="1"/>
  <c r="P225" i="7" s="1"/>
  <c r="Q218" i="7"/>
  <c r="Q141" i="7"/>
  <c r="Q216" i="7"/>
  <c r="Q212" i="7"/>
  <c r="R85" i="7"/>
  <c r="M85" i="7"/>
  <c r="N85" i="7" s="1"/>
  <c r="O85" i="7" s="1"/>
  <c r="P85" i="7" s="1"/>
  <c r="R71" i="7"/>
  <c r="S71" i="7" s="1"/>
  <c r="T71" i="7" s="1"/>
  <c r="U71" i="7" s="1"/>
  <c r="V71" i="7" s="1"/>
  <c r="M71" i="7"/>
  <c r="N71" i="7" s="1"/>
  <c r="O71" i="7" s="1"/>
  <c r="P71" i="7" s="1"/>
  <c r="Q43" i="7"/>
  <c r="Q61" i="7"/>
  <c r="R125" i="7"/>
  <c r="S125" i="7" s="1"/>
  <c r="T125" i="7" s="1"/>
  <c r="U125" i="7" s="1"/>
  <c r="V125" i="7" s="1"/>
  <c r="M125" i="7"/>
  <c r="N125" i="7" s="1"/>
  <c r="O125" i="7" s="1"/>
  <c r="P125" i="7" s="1"/>
  <c r="R170" i="7"/>
  <c r="M170" i="7"/>
  <c r="N170" i="7" s="1"/>
  <c r="O170" i="7" s="1"/>
  <c r="P170" i="7" s="1"/>
  <c r="R54" i="7"/>
  <c r="S54" i="7" s="1"/>
  <c r="T54" i="7" s="1"/>
  <c r="U54" i="7" s="1"/>
  <c r="V54" i="7" s="1"/>
  <c r="M54" i="7"/>
  <c r="N54" i="7" s="1"/>
  <c r="O54" i="7" s="1"/>
  <c r="P54" i="7" s="1"/>
  <c r="Q79" i="7"/>
  <c r="Q163" i="7"/>
  <c r="R201" i="7"/>
  <c r="S201" i="7" s="1"/>
  <c r="T201" i="7" s="1"/>
  <c r="U201" i="7" s="1"/>
  <c r="V201" i="7" s="1"/>
  <c r="M201" i="7"/>
  <c r="N201" i="7" s="1"/>
  <c r="O201" i="7" s="1"/>
  <c r="P201" i="7" s="1"/>
  <c r="R155" i="7"/>
  <c r="M155" i="7"/>
  <c r="N155" i="7" s="1"/>
  <c r="O155" i="7" s="1"/>
  <c r="P155" i="7" s="1"/>
  <c r="Q193" i="7"/>
  <c r="Q105" i="7"/>
  <c r="R152" i="7"/>
  <c r="S152" i="7" s="1"/>
  <c r="T152" i="7" s="1"/>
  <c r="U152" i="7" s="1"/>
  <c r="V152" i="7" s="1"/>
  <c r="M152" i="7"/>
  <c r="N152" i="7" s="1"/>
  <c r="O152" i="7" s="1"/>
  <c r="P152" i="7" s="1"/>
  <c r="R107" i="7"/>
  <c r="S107" i="7" s="1"/>
  <c r="T107" i="7" s="1"/>
  <c r="U107" i="7" s="1"/>
  <c r="V107" i="7" s="1"/>
  <c r="M107" i="7"/>
  <c r="N107" i="7" s="1"/>
  <c r="O107" i="7" s="1"/>
  <c r="P107" i="7" s="1"/>
  <c r="Q63" i="7"/>
  <c r="Q103" i="7"/>
  <c r="R87" i="7"/>
  <c r="M87" i="7"/>
  <c r="N87" i="7" s="1"/>
  <c r="O87" i="7" s="1"/>
  <c r="P87" i="7" s="1"/>
  <c r="Q34" i="7"/>
  <c r="Q94" i="7"/>
  <c r="R181" i="7"/>
  <c r="S181" i="7" s="1"/>
  <c r="T181" i="7" s="1"/>
  <c r="U181" i="7" s="1"/>
  <c r="V181" i="7" s="1"/>
  <c r="M181" i="7"/>
  <c r="N181" i="7" s="1"/>
  <c r="O181" i="7" s="1"/>
  <c r="P181" i="7" s="1"/>
  <c r="Q147" i="7"/>
  <c r="Q180" i="7"/>
  <c r="R173" i="7"/>
  <c r="S173" i="7" s="1"/>
  <c r="T173" i="7" s="1"/>
  <c r="U173" i="7" s="1"/>
  <c r="V173" i="7" s="1"/>
  <c r="M173" i="7"/>
  <c r="N173" i="7" s="1"/>
  <c r="O173" i="7" s="1"/>
  <c r="P173" i="7" s="1"/>
  <c r="R151" i="7"/>
  <c r="M151" i="7"/>
  <c r="N151" i="7" s="1"/>
  <c r="O151" i="7" s="1"/>
  <c r="P151" i="7" s="1"/>
  <c r="Q133" i="7"/>
  <c r="R86" i="7"/>
  <c r="S86" i="7" s="1"/>
  <c r="T86" i="7" s="1"/>
  <c r="U86" i="7" s="1"/>
  <c r="V86" i="7" s="1"/>
  <c r="M86" i="7"/>
  <c r="N86" i="7" s="1"/>
  <c r="O86" i="7" s="1"/>
  <c r="P86" i="7" s="1"/>
  <c r="R50" i="7"/>
  <c r="S50" i="7" s="1"/>
  <c r="T50" i="7" s="1"/>
  <c r="U50" i="7" s="1"/>
  <c r="V50" i="7" s="1"/>
  <c r="M50" i="7"/>
  <c r="N50" i="7" s="1"/>
  <c r="O50" i="7" s="1"/>
  <c r="P50" i="7" s="1"/>
  <c r="Q221" i="7"/>
  <c r="Q129" i="7"/>
  <c r="R188" i="7"/>
  <c r="S188" i="7" s="1"/>
  <c r="T188" i="7" s="1"/>
  <c r="U188" i="7" s="1"/>
  <c r="V188" i="7" s="1"/>
  <c r="M188" i="7"/>
  <c r="N188" i="7" s="1"/>
  <c r="O188" i="7" s="1"/>
  <c r="P188" i="7" s="1"/>
  <c r="R195" i="7"/>
  <c r="S195" i="7" s="1"/>
  <c r="T195" i="7" s="1"/>
  <c r="U195" i="7" s="1"/>
  <c r="V195" i="7" s="1"/>
  <c r="M195" i="7"/>
  <c r="N195" i="7" s="1"/>
  <c r="O195" i="7" s="1"/>
  <c r="P195" i="7" s="1"/>
  <c r="R98" i="7"/>
  <c r="S98" i="7" s="1"/>
  <c r="T98" i="7" s="1"/>
  <c r="U98" i="7" s="1"/>
  <c r="V98" i="7" s="1"/>
  <c r="M98" i="7"/>
  <c r="N98" i="7" s="1"/>
  <c r="O98" i="7" s="1"/>
  <c r="P98" i="7" s="1"/>
  <c r="Q36" i="7"/>
  <c r="R207" i="7"/>
  <c r="S207" i="7" s="1"/>
  <c r="T207" i="7" s="1"/>
  <c r="U207" i="7" s="1"/>
  <c r="V207" i="7" s="1"/>
  <c r="M207" i="7"/>
  <c r="N207" i="7" s="1"/>
  <c r="O207" i="7" s="1"/>
  <c r="P207" i="7" s="1"/>
  <c r="R175" i="7"/>
  <c r="S175" i="7" s="1"/>
  <c r="T175" i="7" s="1"/>
  <c r="U175" i="7" s="1"/>
  <c r="V175" i="7" s="1"/>
  <c r="M175" i="7"/>
  <c r="N175" i="7" s="1"/>
  <c r="O175" i="7" s="1"/>
  <c r="P175" i="7" s="1"/>
  <c r="Q121" i="7"/>
  <c r="R192" i="7"/>
  <c r="S192" i="7" s="1"/>
  <c r="T192" i="7" s="1"/>
  <c r="U192" i="7" s="1"/>
  <c r="V192" i="7" s="1"/>
  <c r="M192" i="7"/>
  <c r="N192" i="7" s="1"/>
  <c r="O192" i="7" s="1"/>
  <c r="P192" i="7" s="1"/>
  <c r="Q33" i="7"/>
  <c r="R64" i="7"/>
  <c r="M64" i="7"/>
  <c r="N64" i="7" s="1"/>
  <c r="O64" i="7" s="1"/>
  <c r="P64" i="7" s="1"/>
  <c r="Q76" i="7"/>
  <c r="Q164" i="7"/>
  <c r="Q161" i="7"/>
  <c r="R49" i="7"/>
  <c r="S49" i="7" s="1"/>
  <c r="T49" i="7" s="1"/>
  <c r="U49" i="7" s="1"/>
  <c r="V49" i="7" s="1"/>
  <c r="M49" i="7"/>
  <c r="N49" i="7" s="1"/>
  <c r="O49" i="7" s="1"/>
  <c r="P49" i="7" s="1"/>
  <c r="F17" i="5"/>
  <c r="F45" i="5" s="1"/>
  <c r="F69" i="5" s="1"/>
  <c r="Q40" i="7"/>
  <c r="Q208" i="7"/>
  <c r="Q57" i="7"/>
  <c r="Q83" i="7"/>
  <c r="Q130" i="7"/>
  <c r="Q183" i="7"/>
  <c r="Q184" i="7"/>
  <c r="Q148" i="7"/>
  <c r="R189" i="7"/>
  <c r="M189" i="7"/>
  <c r="N189" i="7" s="1"/>
  <c r="O189" i="7" s="1"/>
  <c r="P189" i="7" s="1"/>
  <c r="Q200" i="7"/>
  <c r="Q90" i="7"/>
  <c r="Q42" i="7"/>
  <c r="Q72" i="7"/>
  <c r="Q215" i="7"/>
  <c r="R96" i="7"/>
  <c r="S96" i="7" s="1"/>
  <c r="T96" i="7" s="1"/>
  <c r="U96" i="7" s="1"/>
  <c r="V96" i="7" s="1"/>
  <c r="M96" i="7"/>
  <c r="N96" i="7" s="1"/>
  <c r="O96" i="7" s="1"/>
  <c r="P96" i="7" s="1"/>
  <c r="Q178" i="7"/>
  <c r="Q204" i="7"/>
  <c r="Q198" i="7"/>
  <c r="Q39" i="7"/>
  <c r="R30" i="7"/>
  <c r="S30" i="7" s="1"/>
  <c r="T30" i="7" s="1"/>
  <c r="U30" i="7" s="1"/>
  <c r="V30" i="7" s="1"/>
  <c r="M30" i="7"/>
  <c r="N30" i="7" s="1"/>
  <c r="O30" i="7" s="1"/>
  <c r="P30" i="7" s="1"/>
  <c r="Q122" i="7"/>
  <c r="Q134" i="7"/>
  <c r="R60" i="7"/>
  <c r="S60" i="7" s="1"/>
  <c r="T60" i="7" s="1"/>
  <c r="U60" i="7" s="1"/>
  <c r="V60" i="7" s="1"/>
  <c r="M60" i="7"/>
  <c r="N60" i="7" s="1"/>
  <c r="O60" i="7" s="1"/>
  <c r="P60" i="7" s="1"/>
  <c r="Q82" i="7"/>
  <c r="R144" i="7"/>
  <c r="M144" i="7"/>
  <c r="N144" i="7" s="1"/>
  <c r="O144" i="7" s="1"/>
  <c r="P144" i="7" s="1"/>
  <c r="Q73" i="7"/>
  <c r="R157" i="7"/>
  <c r="S157" i="7" s="1"/>
  <c r="T157" i="7" s="1"/>
  <c r="U157" i="7" s="1"/>
  <c r="V157" i="7" s="1"/>
  <c r="M157" i="7"/>
  <c r="N157" i="7" s="1"/>
  <c r="O157" i="7" s="1"/>
  <c r="P157" i="7" s="1"/>
  <c r="R47" i="7"/>
  <c r="S47" i="7" s="1"/>
  <c r="T47" i="7" s="1"/>
  <c r="U47" i="7" s="1"/>
  <c r="V47" i="7" s="1"/>
  <c r="M47" i="7"/>
  <c r="N47" i="7" s="1"/>
  <c r="O47" i="7" s="1"/>
  <c r="P47" i="7" s="1"/>
  <c r="R146" i="7"/>
  <c r="S146" i="7" s="1"/>
  <c r="T146" i="7" s="1"/>
  <c r="U146" i="7" s="1"/>
  <c r="V146" i="7" s="1"/>
  <c r="M146" i="7"/>
  <c r="N146" i="7" s="1"/>
  <c r="O146" i="7" s="1"/>
  <c r="P146" i="7" s="1"/>
  <c r="R196" i="7"/>
  <c r="S196" i="7" s="1"/>
  <c r="T196" i="7" s="1"/>
  <c r="U196" i="7" s="1"/>
  <c r="V196" i="7" s="1"/>
  <c r="M196" i="7"/>
  <c r="N196" i="7" s="1"/>
  <c r="O196" i="7" s="1"/>
  <c r="P196" i="7" s="1"/>
  <c r="Q137" i="7"/>
  <c r="R179" i="7"/>
  <c r="M179" i="7"/>
  <c r="N179" i="7" s="1"/>
  <c r="O179" i="7" s="1"/>
  <c r="P179" i="7" s="1"/>
  <c r="Q206" i="7"/>
  <c r="Q35" i="7"/>
  <c r="Q95" i="7"/>
  <c r="R187" i="7"/>
  <c r="S187" i="7" s="1"/>
  <c r="T187" i="7" s="1"/>
  <c r="U187" i="7" s="1"/>
  <c r="V187" i="7" s="1"/>
  <c r="M187" i="7"/>
  <c r="N187" i="7" s="1"/>
  <c r="O187" i="7" s="1"/>
  <c r="P187" i="7" s="1"/>
  <c r="R172" i="7"/>
  <c r="S172" i="7" s="1"/>
  <c r="T172" i="7" s="1"/>
  <c r="U172" i="7" s="1"/>
  <c r="V172" i="7" s="1"/>
  <c r="M172" i="7"/>
  <c r="N172" i="7" s="1"/>
  <c r="O172" i="7" s="1"/>
  <c r="P172" i="7" s="1"/>
  <c r="Q127" i="7"/>
  <c r="H47" i="7"/>
  <c r="Q46" i="7"/>
  <c r="Q210" i="7"/>
  <c r="Q176" i="7"/>
  <c r="R65" i="7"/>
  <c r="S65" i="7" s="1"/>
  <c r="T65" i="7" s="1"/>
  <c r="U65" i="7" s="1"/>
  <c r="V65" i="7" s="1"/>
  <c r="M65" i="7"/>
  <c r="N65" i="7" s="1"/>
  <c r="O65" i="7" s="1"/>
  <c r="P65" i="7" s="1"/>
  <c r="Q78" i="7"/>
  <c r="Q150" i="7"/>
  <c r="Q185" i="7"/>
  <c r="R59" i="7"/>
  <c r="S59" i="7" s="1"/>
  <c r="T59" i="7" s="1"/>
  <c r="U59" i="7" s="1"/>
  <c r="V59" i="7" s="1"/>
  <c r="M59" i="7"/>
  <c r="N59" i="7" s="1"/>
  <c r="O59" i="7" s="1"/>
  <c r="P59" i="7" s="1"/>
  <c r="Q223" i="7"/>
  <c r="R190" i="7"/>
  <c r="S190" i="7" s="1"/>
  <c r="T190" i="7" s="1"/>
  <c r="U190" i="7" s="1"/>
  <c r="V190" i="7" s="1"/>
  <c r="M190" i="7"/>
  <c r="N190" i="7" s="1"/>
  <c r="O190" i="7" s="1"/>
  <c r="P190" i="7" s="1"/>
  <c r="Q91" i="7"/>
  <c r="R67" i="7"/>
  <c r="S67" i="7" s="1"/>
  <c r="T67" i="7" s="1"/>
  <c r="U67" i="7" s="1"/>
  <c r="V67" i="7" s="1"/>
  <c r="M67" i="7"/>
  <c r="N67" i="7" s="1"/>
  <c r="O67" i="7" s="1"/>
  <c r="P67" i="7" s="1"/>
  <c r="Q45" i="7"/>
  <c r="R123" i="7"/>
  <c r="S123" i="7" s="1"/>
  <c r="T123" i="7" s="1"/>
  <c r="U123" i="7" s="1"/>
  <c r="V123" i="7" s="1"/>
  <c r="M123" i="7"/>
  <c r="N123" i="7" s="1"/>
  <c r="O123" i="7" s="1"/>
  <c r="P123" i="7" s="1"/>
  <c r="Q202" i="7"/>
  <c r="Q124" i="7"/>
  <c r="R203" i="7"/>
  <c r="S203" i="7" s="1"/>
  <c r="T203" i="7" s="1"/>
  <c r="U203" i="7" s="1"/>
  <c r="V203" i="7" s="1"/>
  <c r="M203" i="7"/>
  <c r="N203" i="7" s="1"/>
  <c r="O203" i="7" s="1"/>
  <c r="P203" i="7" s="1"/>
  <c r="R106" i="7"/>
  <c r="S106" i="7" s="1"/>
  <c r="T106" i="7" s="1"/>
  <c r="U106" i="7" s="1"/>
  <c r="V106" i="7" s="1"/>
  <c r="M106" i="7"/>
  <c r="N106" i="7" s="1"/>
  <c r="O106" i="7" s="1"/>
  <c r="P106" i="7" s="1"/>
  <c r="R118" i="7"/>
  <c r="S118" i="7" s="1"/>
  <c r="T118" i="7" s="1"/>
  <c r="U118" i="7" s="1"/>
  <c r="V118" i="7" s="1"/>
  <c r="M118" i="7"/>
  <c r="N118" i="7" s="1"/>
  <c r="O118" i="7" s="1"/>
  <c r="P118" i="7" s="1"/>
  <c r="Q128" i="7"/>
  <c r="Q139" i="7"/>
  <c r="Q162" i="7"/>
  <c r="Q69" i="7"/>
  <c r="R101" i="7"/>
  <c r="S101" i="7" s="1"/>
  <c r="T101" i="7" s="1"/>
  <c r="U101" i="7" s="1"/>
  <c r="V101" i="7" s="1"/>
  <c r="M101" i="7"/>
  <c r="N101" i="7" s="1"/>
  <c r="O101" i="7" s="1"/>
  <c r="P101" i="7" s="1"/>
  <c r="R110" i="7"/>
  <c r="S110" i="7" s="1"/>
  <c r="T110" i="7" s="1"/>
  <c r="U110" i="7" s="1"/>
  <c r="V110" i="7" s="1"/>
  <c r="M110" i="7"/>
  <c r="N110" i="7" s="1"/>
  <c r="O110" i="7" s="1"/>
  <c r="P110" i="7" s="1"/>
  <c r="Q138" i="7"/>
  <c r="R51" i="7"/>
  <c r="S51" i="7" s="1"/>
  <c r="T51" i="7" s="1"/>
  <c r="U51" i="7" s="1"/>
  <c r="V51" i="7" s="1"/>
  <c r="M51" i="7"/>
  <c r="N51" i="7" s="1"/>
  <c r="O51" i="7" s="1"/>
  <c r="P51" i="7" s="1"/>
  <c r="R70" i="7"/>
  <c r="S70" i="7" s="1"/>
  <c r="T70" i="7" s="1"/>
  <c r="U70" i="7" s="1"/>
  <c r="V70" i="7" s="1"/>
  <c r="M70" i="7"/>
  <c r="N70" i="7" s="1"/>
  <c r="O70" i="7" s="1"/>
  <c r="P70" i="7" s="1"/>
  <c r="R168" i="7"/>
  <c r="S168" i="7" s="1"/>
  <c r="T168" i="7" s="1"/>
  <c r="U168" i="7" s="1"/>
  <c r="V168" i="7" s="1"/>
  <c r="M168" i="7"/>
  <c r="N168" i="7" s="1"/>
  <c r="O168" i="7" s="1"/>
  <c r="P168" i="7" s="1"/>
  <c r="Q149" i="7"/>
  <c r="Q29" i="7"/>
  <c r="Q99" i="7"/>
  <c r="R53" i="7"/>
  <c r="S53" i="7" s="1"/>
  <c r="T53" i="7" s="1"/>
  <c r="U53" i="7" s="1"/>
  <c r="V53" i="7" s="1"/>
  <c r="M53" i="7"/>
  <c r="N53" i="7" s="1"/>
  <c r="O53" i="7" s="1"/>
  <c r="P53" i="7" s="1"/>
  <c r="Q117" i="7"/>
  <c r="R93" i="7"/>
  <c r="S93" i="7" s="1"/>
  <c r="T93" i="7" s="1"/>
  <c r="U93" i="7" s="1"/>
  <c r="V93" i="7" s="1"/>
  <c r="M93" i="7"/>
  <c r="N93" i="7" s="1"/>
  <c r="O93" i="7" s="1"/>
  <c r="P93" i="7" s="1"/>
  <c r="Q48" i="7"/>
  <c r="Q41" i="7"/>
  <c r="Q109" i="7"/>
  <c r="Q174" i="7"/>
  <c r="Q89" i="7"/>
  <c r="Q194" i="7"/>
  <c r="R211" i="7"/>
  <c r="S211" i="7" s="1"/>
  <c r="T211" i="7" s="1"/>
  <c r="U211" i="7" s="1"/>
  <c r="V211" i="7" s="1"/>
  <c r="M211" i="7"/>
  <c r="N211" i="7" s="1"/>
  <c r="O211" i="7" s="1"/>
  <c r="P211" i="7" s="1"/>
  <c r="R100" i="7"/>
  <c r="S100" i="7" s="1"/>
  <c r="T100" i="7" s="1"/>
  <c r="U100" i="7" s="1"/>
  <c r="V100" i="7" s="1"/>
  <c r="M100" i="7"/>
  <c r="N100" i="7" s="1"/>
  <c r="O100" i="7" s="1"/>
  <c r="P100" i="7" s="1"/>
  <c r="Q31" i="7"/>
  <c r="R160" i="7"/>
  <c r="S160" i="7" s="1"/>
  <c r="T160" i="7" s="1"/>
  <c r="U160" i="7" s="1"/>
  <c r="V160" i="7" s="1"/>
  <c r="M160" i="7"/>
  <c r="N160" i="7" s="1"/>
  <c r="O160" i="7" s="1"/>
  <c r="P160" i="7" s="1"/>
  <c r="R213" i="7"/>
  <c r="S213" i="7" s="1"/>
  <c r="T213" i="7" s="1"/>
  <c r="U213" i="7" s="1"/>
  <c r="V213" i="7" s="1"/>
  <c r="M213" i="7"/>
  <c r="N213" i="7" s="1"/>
  <c r="O213" i="7" s="1"/>
  <c r="P213" i="7" s="1"/>
  <c r="Q115" i="7"/>
  <c r="R120" i="7"/>
  <c r="S120" i="7" s="1"/>
  <c r="T120" i="7" s="1"/>
  <c r="U120" i="7" s="1"/>
  <c r="V120" i="7" s="1"/>
  <c r="M120" i="7"/>
  <c r="N120" i="7" s="1"/>
  <c r="O120" i="7" s="1"/>
  <c r="P120" i="7" s="1"/>
  <c r="Q167" i="7"/>
  <c r="R55" i="7"/>
  <c r="S55" i="7" s="1"/>
  <c r="T55" i="7" s="1"/>
  <c r="U55" i="7" s="1"/>
  <c r="V55" i="7" s="1"/>
  <c r="M55" i="7"/>
  <c r="N55" i="7" s="1"/>
  <c r="O55" i="7" s="1"/>
  <c r="P55" i="7" s="1"/>
  <c r="R108" i="7"/>
  <c r="M108" i="7"/>
  <c r="N108" i="7" s="1"/>
  <c r="O108" i="7" s="1"/>
  <c r="P108" i="7" s="1"/>
  <c r="Q84" i="7"/>
  <c r="Q104" i="7"/>
  <c r="Q80" i="7"/>
  <c r="Q58" i="7"/>
  <c r="Q165" i="7"/>
  <c r="Q166" i="7"/>
  <c r="Q197" i="7"/>
  <c r="R226" i="7"/>
  <c r="S226" i="7" s="1"/>
  <c r="T226" i="7" s="1"/>
  <c r="U226" i="7" s="1"/>
  <c r="V226" i="7" s="1"/>
  <c r="M226" i="7"/>
  <c r="N226" i="7" s="1"/>
  <c r="O226" i="7" s="1"/>
  <c r="P226" i="7" s="1"/>
  <c r="Q131" i="7"/>
  <c r="Q145" i="7"/>
  <c r="R209" i="7"/>
  <c r="S209" i="7" s="1"/>
  <c r="T209" i="7" s="1"/>
  <c r="U209" i="7" s="1"/>
  <c r="V209" i="7" s="1"/>
  <c r="M209" i="7"/>
  <c r="N209" i="7" s="1"/>
  <c r="O209" i="7" s="1"/>
  <c r="P209" i="7" s="1"/>
  <c r="J274" i="4"/>
  <c r="M274" i="4"/>
  <c r="AF274" i="4"/>
  <c r="G274" i="4"/>
  <c r="AL274" i="4"/>
  <c r="H274" i="4"/>
  <c r="AZ274" i="4"/>
  <c r="AK274" i="4"/>
  <c r="X274" i="4"/>
  <c r="E274" i="4"/>
  <c r="O274" i="4"/>
  <c r="AJ274" i="4"/>
  <c r="T274" i="4"/>
  <c r="R274" i="4"/>
  <c r="AY274" i="4"/>
  <c r="D274" i="4"/>
  <c r="P274" i="4"/>
  <c r="AN274" i="4"/>
  <c r="AV274" i="4"/>
  <c r="B274" i="4"/>
  <c r="AH274" i="4"/>
  <c r="AS274" i="4"/>
  <c r="W274" i="4"/>
  <c r="AO274" i="4"/>
  <c r="Z274" i="4"/>
  <c r="C274" i="4"/>
  <c r="V688" i="11"/>
  <c r="V51" i="15" s="1"/>
  <c r="U274" i="4"/>
  <c r="U266" i="4" s="1"/>
  <c r="Y274" i="4"/>
  <c r="F274" i="4"/>
  <c r="AD274" i="4"/>
  <c r="N274" i="4"/>
  <c r="I274" i="4"/>
  <c r="AQ274" i="4"/>
  <c r="AX688" i="11"/>
  <c r="AX51" i="15" s="1"/>
  <c r="AW274" i="4"/>
  <c r="AX274" i="4"/>
  <c r="AC688" i="11"/>
  <c r="AC51" i="15" s="1"/>
  <c r="AB274" i="4"/>
  <c r="AU688" i="11"/>
  <c r="AU51" i="15" s="1"/>
  <c r="AT274" i="4"/>
  <c r="AR274" i="4"/>
  <c r="S274" i="4"/>
  <c r="AI274" i="4"/>
  <c r="AM274" i="4"/>
  <c r="AD688" i="11"/>
  <c r="AD51" i="15" s="1"/>
  <c r="AC274" i="4"/>
  <c r="L274" i="4"/>
  <c r="K274" i="4"/>
  <c r="AU274" i="4"/>
  <c r="AP274" i="4"/>
  <c r="AA274" i="4"/>
  <c r="V274" i="4"/>
  <c r="V266" i="4" s="1"/>
  <c r="AG274" i="4"/>
  <c r="AE274" i="4"/>
  <c r="T268" i="4"/>
  <c r="Y688" i="11"/>
  <c r="Y51" i="15" s="1"/>
  <c r="AK688" i="11"/>
  <c r="AK51" i="15" s="1"/>
  <c r="AY640" i="11"/>
  <c r="AY3" i="15" s="1"/>
  <c r="K688" i="11"/>
  <c r="K51" i="15" s="1"/>
  <c r="AS688" i="11"/>
  <c r="AS51" i="15" s="1"/>
  <c r="N688" i="11"/>
  <c r="N51" i="15" s="1"/>
  <c r="AG688" i="11"/>
  <c r="AG51" i="15" s="1"/>
  <c r="AM688" i="11"/>
  <c r="AM51" i="15" s="1"/>
  <c r="AR688" i="11"/>
  <c r="AR51" i="15" s="1"/>
  <c r="AZ640" i="11"/>
  <c r="AZ3" i="15" s="1"/>
  <c r="Q688" i="11"/>
  <c r="Q51" i="15" s="1"/>
  <c r="BA688" i="11"/>
  <c r="BA51" i="15" s="1"/>
  <c r="AW688" i="11"/>
  <c r="AW51" i="15" s="1"/>
  <c r="AL688" i="11"/>
  <c r="AL51" i="15" s="1"/>
  <c r="AI688" i="11"/>
  <c r="AI51" i="15" s="1"/>
  <c r="H76" i="5"/>
  <c r="H75" i="5"/>
  <c r="B77" i="5"/>
  <c r="H77" i="5"/>
  <c r="H688" i="11"/>
  <c r="H51" i="15" s="1"/>
  <c r="G272" i="4"/>
  <c r="I688" i="11"/>
  <c r="I51" i="15" s="1"/>
  <c r="H272" i="4"/>
  <c r="E688" i="11"/>
  <c r="E51" i="15" s="1"/>
  <c r="D270" i="4"/>
  <c r="C688" i="11"/>
  <c r="C51" i="15" s="1"/>
  <c r="B268" i="4"/>
  <c r="D688" i="11"/>
  <c r="D51" i="15" s="1"/>
  <c r="C268" i="4"/>
  <c r="F688" i="11"/>
  <c r="F51" i="15" s="1"/>
  <c r="E270" i="4"/>
  <c r="R688" i="11"/>
  <c r="R51" i="15" s="1"/>
  <c r="Q268" i="4"/>
  <c r="S688" i="11"/>
  <c r="S51" i="15" s="1"/>
  <c r="R268" i="4"/>
  <c r="E12" i="9"/>
  <c r="E29" i="9"/>
  <c r="H29" i="9" s="1"/>
  <c r="E39" i="9"/>
  <c r="H39" i="9" s="1"/>
  <c r="E9" i="9"/>
  <c r="E52" i="9"/>
  <c r="H52" i="9" s="1"/>
  <c r="E24" i="9"/>
  <c r="H24" i="9" s="1"/>
  <c r="E50" i="9"/>
  <c r="H50" i="9" s="1"/>
  <c r="E5" i="9"/>
  <c r="E47" i="9"/>
  <c r="H47" i="9" s="1"/>
  <c r="E43" i="9"/>
  <c r="H43" i="9" s="1"/>
  <c r="E44" i="9"/>
  <c r="H44" i="9" s="1"/>
  <c r="E18" i="9"/>
  <c r="U688" i="11"/>
  <c r="U51" i="15" s="1"/>
  <c r="P688" i="11"/>
  <c r="P51" i="15" s="1"/>
  <c r="S144" i="7"/>
  <c r="T144" i="7" s="1"/>
  <c r="U144" i="7" s="1"/>
  <c r="V144" i="7" s="1"/>
  <c r="S186" i="7"/>
  <c r="T186" i="7" s="1"/>
  <c r="U186" i="7" s="1"/>
  <c r="V186" i="7" s="1"/>
  <c r="S159" i="7"/>
  <c r="T159" i="7" s="1"/>
  <c r="U159" i="7" s="1"/>
  <c r="V159" i="7" s="1"/>
  <c r="S108" i="7"/>
  <c r="T108" i="7" s="1"/>
  <c r="U108" i="7" s="1"/>
  <c r="V108" i="7" s="1"/>
  <c r="S116" i="7"/>
  <c r="T116" i="7" s="1"/>
  <c r="U116" i="7" s="1"/>
  <c r="V116" i="7" s="1"/>
  <c r="S52" i="7"/>
  <c r="T52" i="7" s="1"/>
  <c r="U52" i="7" s="1"/>
  <c r="V52" i="7" s="1"/>
  <c r="S151" i="7"/>
  <c r="T151" i="7" s="1"/>
  <c r="U151" i="7" s="1"/>
  <c r="V151" i="7" s="1"/>
  <c r="S113" i="7"/>
  <c r="T113" i="7" s="1"/>
  <c r="U113" i="7" s="1"/>
  <c r="V113" i="7" s="1"/>
  <c r="S37" i="7"/>
  <c r="T37" i="7" s="1"/>
  <c r="U37" i="7" s="1"/>
  <c r="V37" i="7" s="1"/>
  <c r="S64" i="7"/>
  <c r="T64" i="7" s="1"/>
  <c r="U64" i="7" s="1"/>
  <c r="V64" i="7" s="1"/>
  <c r="S142" i="7"/>
  <c r="T142" i="7" s="1"/>
  <c r="U142" i="7" s="1"/>
  <c r="V142" i="7" s="1"/>
  <c r="S220" i="7"/>
  <c r="T220" i="7" s="1"/>
  <c r="U220" i="7" s="1"/>
  <c r="V220" i="7" s="1"/>
  <c r="S179" i="7"/>
  <c r="T179" i="7" s="1"/>
  <c r="U179" i="7" s="1"/>
  <c r="V179" i="7" s="1"/>
  <c r="S132" i="7"/>
  <c r="T132" i="7" s="1"/>
  <c r="U132" i="7" s="1"/>
  <c r="V132" i="7" s="1"/>
  <c r="S189" i="7"/>
  <c r="T189" i="7" s="1"/>
  <c r="U189" i="7" s="1"/>
  <c r="V189" i="7" s="1"/>
  <c r="S135" i="7"/>
  <c r="T135" i="7" s="1"/>
  <c r="U135" i="7" s="1"/>
  <c r="V135" i="7" s="1"/>
  <c r="F22" i="5"/>
  <c r="F50" i="5" s="1"/>
  <c r="AO688" i="11"/>
  <c r="AO51" i="15" s="1"/>
  <c r="H4" i="9"/>
  <c r="E3" i="9"/>
  <c r="E51" i="9"/>
  <c r="H51" i="9" s="1"/>
  <c r="E35" i="9"/>
  <c r="H35" i="9" s="1"/>
  <c r="E31" i="9"/>
  <c r="H31" i="9" s="1"/>
  <c r="E28" i="9"/>
  <c r="H28" i="9" s="1"/>
  <c r="E30" i="9"/>
  <c r="H30" i="9" s="1"/>
  <c r="E32" i="9"/>
  <c r="H32" i="9" s="1"/>
  <c r="E45" i="9"/>
  <c r="H45" i="9" s="1"/>
  <c r="E10" i="9"/>
  <c r="E17" i="9"/>
  <c r="E6" i="9"/>
  <c r="E49" i="9"/>
  <c r="H49" i="9" s="1"/>
  <c r="E37" i="9"/>
  <c r="H37" i="9" s="1"/>
  <c r="E15" i="9"/>
  <c r="E20" i="9"/>
  <c r="H20" i="9" s="1"/>
  <c r="E22" i="9"/>
  <c r="H22" i="9" s="1"/>
  <c r="E34" i="9"/>
  <c r="E41" i="9"/>
  <c r="H41" i="9" s="1"/>
  <c r="E26" i="9"/>
  <c r="H26" i="9" s="1"/>
  <c r="E8" i="9"/>
  <c r="E19" i="9"/>
  <c r="H19" i="9" s="1"/>
  <c r="E21" i="9"/>
  <c r="E38" i="9"/>
  <c r="E23" i="9"/>
  <c r="E2" i="9"/>
  <c r="E11" i="9"/>
  <c r="E46" i="9"/>
  <c r="E48" i="9"/>
  <c r="E7" i="9"/>
  <c r="E42" i="9"/>
  <c r="E36" i="9"/>
  <c r="H36" i="9" s="1"/>
  <c r="E33" i="9"/>
  <c r="E16" i="9"/>
  <c r="E25" i="9"/>
  <c r="H25" i="9" s="1"/>
  <c r="E14" i="9"/>
  <c r="E40" i="9"/>
  <c r="H40" i="9" s="1"/>
  <c r="E27" i="9"/>
  <c r="E13" i="9"/>
  <c r="S170" i="7"/>
  <c r="T170" i="7" s="1"/>
  <c r="U170" i="7" s="1"/>
  <c r="V170" i="7" s="1"/>
  <c r="S155" i="7"/>
  <c r="T155" i="7" s="1"/>
  <c r="U155" i="7" s="1"/>
  <c r="V155" i="7" s="1"/>
  <c r="S87" i="7"/>
  <c r="T87" i="7" s="1"/>
  <c r="U87" i="7" s="1"/>
  <c r="V87" i="7" s="1"/>
  <c r="S62" i="7"/>
  <c r="T62" i="7" s="1"/>
  <c r="U62" i="7" s="1"/>
  <c r="V62" i="7" s="1"/>
  <c r="S85" i="7"/>
  <c r="T85" i="7" s="1"/>
  <c r="U85" i="7" s="1"/>
  <c r="V85" i="7" s="1"/>
  <c r="S225" i="7"/>
  <c r="T225" i="7" s="1"/>
  <c r="U225" i="7" s="1"/>
  <c r="V225" i="7" s="1"/>
  <c r="M45" i="14"/>
  <c r="N45" i="14" s="1"/>
  <c r="O45" i="14" s="1"/>
  <c r="P45" i="14" s="1"/>
  <c r="A424" i="5"/>
  <c r="A109" i="5"/>
  <c r="G26" i="5"/>
  <c r="G54" i="5" s="1"/>
  <c r="G78" i="5" s="1"/>
  <c r="T39" i="14"/>
  <c r="H26" i="5"/>
  <c r="H54" i="5" s="1"/>
  <c r="H78" i="5" s="1"/>
  <c r="B26" i="5"/>
  <c r="B54" i="5" s="1"/>
  <c r="B78" i="5" s="1"/>
  <c r="O39" i="14"/>
  <c r="Q256" i="4" l="1"/>
  <c r="Q266" i="4"/>
  <c r="R266" i="4"/>
  <c r="R256" i="4"/>
  <c r="R145" i="7"/>
  <c r="S145" i="7" s="1"/>
  <c r="T145" i="7" s="1"/>
  <c r="U145" i="7" s="1"/>
  <c r="V145" i="7" s="1"/>
  <c r="M145" i="7"/>
  <c r="N145" i="7" s="1"/>
  <c r="O145" i="7" s="1"/>
  <c r="P145" i="7" s="1"/>
  <c r="R162" i="7"/>
  <c r="S162" i="7" s="1"/>
  <c r="T162" i="7" s="1"/>
  <c r="U162" i="7" s="1"/>
  <c r="V162" i="7" s="1"/>
  <c r="M162" i="7"/>
  <c r="N162" i="7" s="1"/>
  <c r="O162" i="7" s="1"/>
  <c r="P162" i="7" s="1"/>
  <c r="R202" i="7"/>
  <c r="S202" i="7" s="1"/>
  <c r="T202" i="7" s="1"/>
  <c r="U202" i="7" s="1"/>
  <c r="V202" i="7" s="1"/>
  <c r="M202" i="7"/>
  <c r="N202" i="7" s="1"/>
  <c r="O202" i="7" s="1"/>
  <c r="P202" i="7" s="1"/>
  <c r="R127" i="7"/>
  <c r="S127" i="7" s="1"/>
  <c r="T127" i="7" s="1"/>
  <c r="U127" i="7" s="1"/>
  <c r="V127" i="7" s="1"/>
  <c r="M127" i="7"/>
  <c r="N127" i="7" s="1"/>
  <c r="O127" i="7" s="1"/>
  <c r="P127" i="7" s="1"/>
  <c r="R206" i="7"/>
  <c r="S206" i="7" s="1"/>
  <c r="T206" i="7" s="1"/>
  <c r="U206" i="7" s="1"/>
  <c r="V206" i="7" s="1"/>
  <c r="M206" i="7"/>
  <c r="N206" i="7" s="1"/>
  <c r="O206" i="7" s="1"/>
  <c r="P206" i="7" s="1"/>
  <c r="R183" i="7"/>
  <c r="S183" i="7" s="1"/>
  <c r="T183" i="7" s="1"/>
  <c r="U183" i="7" s="1"/>
  <c r="V183" i="7" s="1"/>
  <c r="M183" i="7"/>
  <c r="N183" i="7" s="1"/>
  <c r="O183" i="7" s="1"/>
  <c r="P183" i="7" s="1"/>
  <c r="R83" i="7"/>
  <c r="S83" i="7" s="1"/>
  <c r="T83" i="7" s="1"/>
  <c r="U83" i="7" s="1"/>
  <c r="V83" i="7" s="1"/>
  <c r="M83" i="7"/>
  <c r="N83" i="7" s="1"/>
  <c r="O83" i="7" s="1"/>
  <c r="P83" i="7" s="1"/>
  <c r="R208" i="7"/>
  <c r="S208" i="7" s="1"/>
  <c r="T208" i="7" s="1"/>
  <c r="U208" i="7" s="1"/>
  <c r="V208" i="7" s="1"/>
  <c r="M208" i="7"/>
  <c r="N208" i="7" s="1"/>
  <c r="O208" i="7" s="1"/>
  <c r="P208" i="7" s="1"/>
  <c r="R166" i="7"/>
  <c r="S166" i="7" s="1"/>
  <c r="T166" i="7" s="1"/>
  <c r="U166" i="7" s="1"/>
  <c r="V166" i="7" s="1"/>
  <c r="M166" i="7"/>
  <c r="N166" i="7" s="1"/>
  <c r="O166" i="7" s="1"/>
  <c r="P166" i="7" s="1"/>
  <c r="R58" i="7"/>
  <c r="S58" i="7" s="1"/>
  <c r="T58" i="7" s="1"/>
  <c r="U58" i="7" s="1"/>
  <c r="V58" i="7" s="1"/>
  <c r="M58" i="7"/>
  <c r="N58" i="7" s="1"/>
  <c r="O58" i="7" s="1"/>
  <c r="P58" i="7" s="1"/>
  <c r="R104" i="7"/>
  <c r="S104" i="7" s="1"/>
  <c r="T104" i="7" s="1"/>
  <c r="U104" i="7" s="1"/>
  <c r="V104" i="7" s="1"/>
  <c r="M104" i="7"/>
  <c r="N104" i="7" s="1"/>
  <c r="O104" i="7" s="1"/>
  <c r="P104" i="7" s="1"/>
  <c r="R167" i="7"/>
  <c r="S167" i="7" s="1"/>
  <c r="T167" i="7" s="1"/>
  <c r="U167" i="7" s="1"/>
  <c r="V167" i="7" s="1"/>
  <c r="M167" i="7"/>
  <c r="N167" i="7" s="1"/>
  <c r="O167" i="7" s="1"/>
  <c r="P167" i="7" s="1"/>
  <c r="R194" i="7"/>
  <c r="S194" i="7" s="1"/>
  <c r="T194" i="7" s="1"/>
  <c r="U194" i="7" s="1"/>
  <c r="V194" i="7" s="1"/>
  <c r="M194" i="7"/>
  <c r="N194" i="7" s="1"/>
  <c r="O194" i="7" s="1"/>
  <c r="P194" i="7" s="1"/>
  <c r="R174" i="7"/>
  <c r="S174" i="7" s="1"/>
  <c r="T174" i="7" s="1"/>
  <c r="U174" i="7" s="1"/>
  <c r="V174" i="7" s="1"/>
  <c r="M174" i="7"/>
  <c r="N174" i="7" s="1"/>
  <c r="O174" i="7" s="1"/>
  <c r="P174" i="7" s="1"/>
  <c r="R41" i="7"/>
  <c r="S41" i="7" s="1"/>
  <c r="T41" i="7" s="1"/>
  <c r="U41" i="7" s="1"/>
  <c r="V41" i="7" s="1"/>
  <c r="M41" i="7"/>
  <c r="N41" i="7" s="1"/>
  <c r="O41" i="7" s="1"/>
  <c r="P41" i="7" s="1"/>
  <c r="M29" i="7"/>
  <c r="N29" i="7" s="1"/>
  <c r="O29" i="7" s="1"/>
  <c r="P29" i="7" s="1"/>
  <c r="R29" i="7"/>
  <c r="S29" i="7" s="1"/>
  <c r="T29" i="7" s="1"/>
  <c r="U29" i="7" s="1"/>
  <c r="V29" i="7" s="1"/>
  <c r="R45" i="7"/>
  <c r="S45" i="7" s="1"/>
  <c r="T45" i="7" s="1"/>
  <c r="U45" i="7" s="1"/>
  <c r="V45" i="7" s="1"/>
  <c r="M45" i="7"/>
  <c r="N45" i="7" s="1"/>
  <c r="O45" i="7" s="1"/>
  <c r="P45" i="7" s="1"/>
  <c r="R91" i="7"/>
  <c r="S91" i="7" s="1"/>
  <c r="T91" i="7" s="1"/>
  <c r="U91" i="7" s="1"/>
  <c r="V91" i="7" s="1"/>
  <c r="M91" i="7"/>
  <c r="N91" i="7" s="1"/>
  <c r="O91" i="7" s="1"/>
  <c r="P91" i="7" s="1"/>
  <c r="R137" i="7"/>
  <c r="S137" i="7" s="1"/>
  <c r="T137" i="7" s="1"/>
  <c r="U137" i="7" s="1"/>
  <c r="V137" i="7" s="1"/>
  <c r="M137" i="7"/>
  <c r="N137" i="7" s="1"/>
  <c r="O137" i="7" s="1"/>
  <c r="P137" i="7" s="1"/>
  <c r="R122" i="7"/>
  <c r="S122" i="7" s="1"/>
  <c r="T122" i="7" s="1"/>
  <c r="U122" i="7" s="1"/>
  <c r="V122" i="7" s="1"/>
  <c r="M122" i="7"/>
  <c r="N122" i="7" s="1"/>
  <c r="O122" i="7" s="1"/>
  <c r="P122" i="7" s="1"/>
  <c r="R39" i="7"/>
  <c r="S39" i="7" s="1"/>
  <c r="T39" i="7" s="1"/>
  <c r="U39" i="7" s="1"/>
  <c r="V39" i="7" s="1"/>
  <c r="M39" i="7"/>
  <c r="N39" i="7" s="1"/>
  <c r="O39" i="7" s="1"/>
  <c r="P39" i="7" s="1"/>
  <c r="R204" i="7"/>
  <c r="S204" i="7" s="1"/>
  <c r="T204" i="7" s="1"/>
  <c r="U204" i="7" s="1"/>
  <c r="V204" i="7" s="1"/>
  <c r="M204" i="7"/>
  <c r="N204" i="7" s="1"/>
  <c r="O204" i="7" s="1"/>
  <c r="P204" i="7" s="1"/>
  <c r="R72" i="7"/>
  <c r="S72" i="7" s="1"/>
  <c r="T72" i="7" s="1"/>
  <c r="U72" i="7" s="1"/>
  <c r="V72" i="7" s="1"/>
  <c r="M72" i="7"/>
  <c r="N72" i="7" s="1"/>
  <c r="O72" i="7" s="1"/>
  <c r="P72" i="7" s="1"/>
  <c r="R90" i="7"/>
  <c r="S90" i="7" s="1"/>
  <c r="T90" i="7" s="1"/>
  <c r="U90" i="7" s="1"/>
  <c r="V90" i="7" s="1"/>
  <c r="M90" i="7"/>
  <c r="N90" i="7" s="1"/>
  <c r="O90" i="7" s="1"/>
  <c r="P90" i="7" s="1"/>
  <c r="R129" i="7"/>
  <c r="S129" i="7" s="1"/>
  <c r="T129" i="7" s="1"/>
  <c r="U129" i="7" s="1"/>
  <c r="V129" i="7" s="1"/>
  <c r="M129" i="7"/>
  <c r="N129" i="7" s="1"/>
  <c r="O129" i="7" s="1"/>
  <c r="P129" i="7" s="1"/>
  <c r="R133" i="7"/>
  <c r="S133" i="7" s="1"/>
  <c r="T133" i="7" s="1"/>
  <c r="U133" i="7" s="1"/>
  <c r="V133" i="7" s="1"/>
  <c r="M133" i="7"/>
  <c r="N133" i="7" s="1"/>
  <c r="O133" i="7" s="1"/>
  <c r="P133" i="7" s="1"/>
  <c r="R180" i="7"/>
  <c r="S180" i="7" s="1"/>
  <c r="T180" i="7" s="1"/>
  <c r="U180" i="7" s="1"/>
  <c r="V180" i="7" s="1"/>
  <c r="M180" i="7"/>
  <c r="N180" i="7" s="1"/>
  <c r="O180" i="7" s="1"/>
  <c r="P180" i="7" s="1"/>
  <c r="R193" i="7"/>
  <c r="S193" i="7" s="1"/>
  <c r="T193" i="7" s="1"/>
  <c r="U193" i="7" s="1"/>
  <c r="V193" i="7" s="1"/>
  <c r="M193" i="7"/>
  <c r="N193" i="7" s="1"/>
  <c r="O193" i="7" s="1"/>
  <c r="P193" i="7" s="1"/>
  <c r="R163" i="7"/>
  <c r="S163" i="7" s="1"/>
  <c r="T163" i="7" s="1"/>
  <c r="U163" i="7" s="1"/>
  <c r="V163" i="7" s="1"/>
  <c r="M163" i="7"/>
  <c r="N163" i="7" s="1"/>
  <c r="O163" i="7" s="1"/>
  <c r="P163" i="7" s="1"/>
  <c r="R61" i="7"/>
  <c r="S61" i="7" s="1"/>
  <c r="T61" i="7" s="1"/>
  <c r="U61" i="7" s="1"/>
  <c r="V61" i="7" s="1"/>
  <c r="M61" i="7"/>
  <c r="N61" i="7" s="1"/>
  <c r="O61" i="7" s="1"/>
  <c r="P61" i="7" s="1"/>
  <c r="R212" i="7"/>
  <c r="S212" i="7" s="1"/>
  <c r="T212" i="7" s="1"/>
  <c r="U212" i="7" s="1"/>
  <c r="V212" i="7" s="1"/>
  <c r="M212" i="7"/>
  <c r="N212" i="7" s="1"/>
  <c r="O212" i="7" s="1"/>
  <c r="P212" i="7" s="1"/>
  <c r="R141" i="7"/>
  <c r="S141" i="7" s="1"/>
  <c r="T141" i="7" s="1"/>
  <c r="U141" i="7" s="1"/>
  <c r="V141" i="7" s="1"/>
  <c r="M141" i="7"/>
  <c r="N141" i="7" s="1"/>
  <c r="O141" i="7" s="1"/>
  <c r="P141" i="7" s="1"/>
  <c r="R156" i="7"/>
  <c r="S156" i="7" s="1"/>
  <c r="T156" i="7" s="1"/>
  <c r="U156" i="7" s="1"/>
  <c r="V156" i="7" s="1"/>
  <c r="M156" i="7"/>
  <c r="N156" i="7" s="1"/>
  <c r="O156" i="7" s="1"/>
  <c r="P156" i="7" s="1"/>
  <c r="R97" i="7"/>
  <c r="S97" i="7" s="1"/>
  <c r="T97" i="7" s="1"/>
  <c r="U97" i="7" s="1"/>
  <c r="V97" i="7" s="1"/>
  <c r="M97" i="7"/>
  <c r="N97" i="7" s="1"/>
  <c r="O97" i="7" s="1"/>
  <c r="P97" i="7" s="1"/>
  <c r="R191" i="7"/>
  <c r="S191" i="7" s="1"/>
  <c r="T191" i="7" s="1"/>
  <c r="U191" i="7" s="1"/>
  <c r="V191" i="7" s="1"/>
  <c r="M191" i="7"/>
  <c r="N191" i="7" s="1"/>
  <c r="O191" i="7" s="1"/>
  <c r="P191" i="7" s="1"/>
  <c r="R88" i="7"/>
  <c r="S88" i="7" s="1"/>
  <c r="T88" i="7" s="1"/>
  <c r="U88" i="7" s="1"/>
  <c r="V88" i="7" s="1"/>
  <c r="M88" i="7"/>
  <c r="N88" i="7" s="1"/>
  <c r="O88" i="7" s="1"/>
  <c r="P88" i="7" s="1"/>
  <c r="R205" i="7"/>
  <c r="S205" i="7" s="1"/>
  <c r="T205" i="7" s="1"/>
  <c r="U205" i="7" s="1"/>
  <c r="V205" i="7" s="1"/>
  <c r="M205" i="7"/>
  <c r="N205" i="7" s="1"/>
  <c r="O205" i="7" s="1"/>
  <c r="P205" i="7" s="1"/>
  <c r="R153" i="7"/>
  <c r="S153" i="7" s="1"/>
  <c r="T153" i="7" s="1"/>
  <c r="U153" i="7" s="1"/>
  <c r="V153" i="7" s="1"/>
  <c r="M153" i="7"/>
  <c r="N153" i="7" s="1"/>
  <c r="O153" i="7" s="1"/>
  <c r="P153" i="7" s="1"/>
  <c r="R217" i="7"/>
  <c r="S217" i="7" s="1"/>
  <c r="T217" i="7" s="1"/>
  <c r="U217" i="7" s="1"/>
  <c r="V217" i="7" s="1"/>
  <c r="M217" i="7"/>
  <c r="N217" i="7" s="1"/>
  <c r="O217" i="7" s="1"/>
  <c r="P217" i="7" s="1"/>
  <c r="R31" i="7"/>
  <c r="S31" i="7" s="1"/>
  <c r="T31" i="7" s="1"/>
  <c r="U31" i="7" s="1"/>
  <c r="V31" i="7" s="1"/>
  <c r="M31" i="7"/>
  <c r="N31" i="7" s="1"/>
  <c r="O31" i="7" s="1"/>
  <c r="P31" i="7" s="1"/>
  <c r="R69" i="7"/>
  <c r="S69" i="7" s="1"/>
  <c r="T69" i="7" s="1"/>
  <c r="U69" i="7" s="1"/>
  <c r="V69" i="7" s="1"/>
  <c r="M69" i="7"/>
  <c r="N69" i="7" s="1"/>
  <c r="O69" i="7" s="1"/>
  <c r="P69" i="7" s="1"/>
  <c r="R139" i="7"/>
  <c r="S139" i="7" s="1"/>
  <c r="T139" i="7" s="1"/>
  <c r="U139" i="7" s="1"/>
  <c r="V139" i="7" s="1"/>
  <c r="M139" i="7"/>
  <c r="N139" i="7" s="1"/>
  <c r="O139" i="7" s="1"/>
  <c r="P139" i="7" s="1"/>
  <c r="R185" i="7"/>
  <c r="S185" i="7" s="1"/>
  <c r="T185" i="7" s="1"/>
  <c r="U185" i="7" s="1"/>
  <c r="V185" i="7" s="1"/>
  <c r="M185" i="7"/>
  <c r="N185" i="7" s="1"/>
  <c r="O185" i="7" s="1"/>
  <c r="P185" i="7" s="1"/>
  <c r="R46" i="7"/>
  <c r="S46" i="7" s="1"/>
  <c r="T46" i="7" s="1"/>
  <c r="M46" i="7"/>
  <c r="N46" i="7" s="1"/>
  <c r="O46" i="7" s="1"/>
  <c r="P46" i="7" s="1"/>
  <c r="R184" i="7"/>
  <c r="S184" i="7" s="1"/>
  <c r="T184" i="7" s="1"/>
  <c r="U184" i="7" s="1"/>
  <c r="V184" i="7" s="1"/>
  <c r="M184" i="7"/>
  <c r="N184" i="7" s="1"/>
  <c r="O184" i="7" s="1"/>
  <c r="P184" i="7" s="1"/>
  <c r="R161" i="7"/>
  <c r="S161" i="7" s="1"/>
  <c r="T161" i="7" s="1"/>
  <c r="U161" i="7" s="1"/>
  <c r="V161" i="7" s="1"/>
  <c r="M161" i="7"/>
  <c r="N161" i="7" s="1"/>
  <c r="O161" i="7" s="1"/>
  <c r="P161" i="7" s="1"/>
  <c r="R34" i="7"/>
  <c r="S34" i="7" s="1"/>
  <c r="T34" i="7" s="1"/>
  <c r="U34" i="7" s="1"/>
  <c r="V34" i="7" s="1"/>
  <c r="M34" i="7"/>
  <c r="N34" i="7" s="1"/>
  <c r="O34" i="7" s="1"/>
  <c r="P34" i="7" s="1"/>
  <c r="R103" i="7"/>
  <c r="S103" i="7" s="1"/>
  <c r="T103" i="7" s="1"/>
  <c r="U103" i="7" s="1"/>
  <c r="V103" i="7" s="1"/>
  <c r="M103" i="7"/>
  <c r="N103" i="7" s="1"/>
  <c r="O103" i="7" s="1"/>
  <c r="P103" i="7" s="1"/>
  <c r="R140" i="7"/>
  <c r="S140" i="7" s="1"/>
  <c r="T140" i="7" s="1"/>
  <c r="U140" i="7" s="1"/>
  <c r="V140" i="7" s="1"/>
  <c r="M140" i="7"/>
  <c r="N140" i="7" s="1"/>
  <c r="O140" i="7" s="1"/>
  <c r="P140" i="7" s="1"/>
  <c r="R38" i="7"/>
  <c r="S38" i="7" s="1"/>
  <c r="T38" i="7" s="1"/>
  <c r="U38" i="7" s="1"/>
  <c r="V38" i="7" s="1"/>
  <c r="M38" i="7"/>
  <c r="N38" i="7" s="1"/>
  <c r="O38" i="7" s="1"/>
  <c r="P38" i="7" s="1"/>
  <c r="R112" i="7"/>
  <c r="S112" i="7" s="1"/>
  <c r="T112" i="7" s="1"/>
  <c r="U112" i="7" s="1"/>
  <c r="V112" i="7" s="1"/>
  <c r="M112" i="7"/>
  <c r="N112" i="7" s="1"/>
  <c r="O112" i="7" s="1"/>
  <c r="P112" i="7" s="1"/>
  <c r="R214" i="7"/>
  <c r="S214" i="7" s="1"/>
  <c r="T214" i="7" s="1"/>
  <c r="U214" i="7" s="1"/>
  <c r="V214" i="7" s="1"/>
  <c r="M214" i="7"/>
  <c r="N214" i="7" s="1"/>
  <c r="O214" i="7" s="1"/>
  <c r="P214" i="7" s="1"/>
  <c r="R68" i="7"/>
  <c r="S68" i="7" s="1"/>
  <c r="T68" i="7" s="1"/>
  <c r="U68" i="7" s="1"/>
  <c r="V68" i="7" s="1"/>
  <c r="M68" i="7"/>
  <c r="N68" i="7" s="1"/>
  <c r="O68" i="7" s="1"/>
  <c r="P68" i="7" s="1"/>
  <c r="R102" i="7"/>
  <c r="S102" i="7" s="1"/>
  <c r="T102" i="7" s="1"/>
  <c r="U102" i="7" s="1"/>
  <c r="V102" i="7" s="1"/>
  <c r="M102" i="7"/>
  <c r="N102" i="7" s="1"/>
  <c r="O102" i="7" s="1"/>
  <c r="P102" i="7" s="1"/>
  <c r="R158" i="7"/>
  <c r="S158" i="7" s="1"/>
  <c r="T158" i="7" s="1"/>
  <c r="U158" i="7" s="1"/>
  <c r="V158" i="7" s="1"/>
  <c r="M158" i="7"/>
  <c r="N158" i="7" s="1"/>
  <c r="O158" i="7" s="1"/>
  <c r="P158" i="7" s="1"/>
  <c r="R169" i="7"/>
  <c r="S169" i="7" s="1"/>
  <c r="T169" i="7" s="1"/>
  <c r="U169" i="7" s="1"/>
  <c r="V169" i="7" s="1"/>
  <c r="M169" i="7"/>
  <c r="N169" i="7" s="1"/>
  <c r="O169" i="7" s="1"/>
  <c r="P169" i="7" s="1"/>
  <c r="R131" i="7"/>
  <c r="S131" i="7" s="1"/>
  <c r="T131" i="7" s="1"/>
  <c r="U131" i="7" s="1"/>
  <c r="V131" i="7" s="1"/>
  <c r="M131" i="7"/>
  <c r="N131" i="7" s="1"/>
  <c r="O131" i="7" s="1"/>
  <c r="P131" i="7" s="1"/>
  <c r="R115" i="7"/>
  <c r="S115" i="7" s="1"/>
  <c r="T115" i="7" s="1"/>
  <c r="U115" i="7" s="1"/>
  <c r="V115" i="7" s="1"/>
  <c r="M115" i="7"/>
  <c r="N115" i="7" s="1"/>
  <c r="O115" i="7" s="1"/>
  <c r="P115" i="7" s="1"/>
  <c r="R124" i="7"/>
  <c r="S124" i="7" s="1"/>
  <c r="T124" i="7" s="1"/>
  <c r="U124" i="7" s="1"/>
  <c r="V124" i="7" s="1"/>
  <c r="M124" i="7"/>
  <c r="N124" i="7" s="1"/>
  <c r="O124" i="7" s="1"/>
  <c r="P124" i="7" s="1"/>
  <c r="R223" i="7"/>
  <c r="S223" i="7" s="1"/>
  <c r="T223" i="7" s="1"/>
  <c r="U223" i="7" s="1"/>
  <c r="V223" i="7" s="1"/>
  <c r="M223" i="7"/>
  <c r="N223" i="7" s="1"/>
  <c r="O223" i="7" s="1"/>
  <c r="P223" i="7" s="1"/>
  <c r="R78" i="7"/>
  <c r="S78" i="7" s="1"/>
  <c r="T78" i="7" s="1"/>
  <c r="U78" i="7" s="1"/>
  <c r="V78" i="7" s="1"/>
  <c r="M78" i="7"/>
  <c r="N78" i="7" s="1"/>
  <c r="O78" i="7" s="1"/>
  <c r="P78" i="7" s="1"/>
  <c r="R176" i="7"/>
  <c r="S176" i="7" s="1"/>
  <c r="T176" i="7" s="1"/>
  <c r="U176" i="7" s="1"/>
  <c r="V176" i="7" s="1"/>
  <c r="M176" i="7"/>
  <c r="N176" i="7" s="1"/>
  <c r="O176" i="7" s="1"/>
  <c r="P176" i="7" s="1"/>
  <c r="R35" i="7"/>
  <c r="S35" i="7" s="1"/>
  <c r="T35" i="7" s="1"/>
  <c r="U35" i="7" s="1"/>
  <c r="V35" i="7" s="1"/>
  <c r="M35" i="7"/>
  <c r="N35" i="7" s="1"/>
  <c r="O35" i="7" s="1"/>
  <c r="P35" i="7" s="1"/>
  <c r="R73" i="7"/>
  <c r="S73" i="7" s="1"/>
  <c r="T73" i="7" s="1"/>
  <c r="U73" i="7" s="1"/>
  <c r="V73" i="7" s="1"/>
  <c r="M73" i="7"/>
  <c r="N73" i="7" s="1"/>
  <c r="O73" i="7" s="1"/>
  <c r="P73" i="7" s="1"/>
  <c r="R130" i="7"/>
  <c r="S130" i="7" s="1"/>
  <c r="T130" i="7" s="1"/>
  <c r="U130" i="7" s="1"/>
  <c r="V130" i="7" s="1"/>
  <c r="M130" i="7"/>
  <c r="N130" i="7" s="1"/>
  <c r="O130" i="7" s="1"/>
  <c r="P130" i="7" s="1"/>
  <c r="R57" i="7"/>
  <c r="S57" i="7" s="1"/>
  <c r="T57" i="7" s="1"/>
  <c r="U57" i="7" s="1"/>
  <c r="V57" i="7" s="1"/>
  <c r="M57" i="7"/>
  <c r="N57" i="7" s="1"/>
  <c r="O57" i="7" s="1"/>
  <c r="P57" i="7" s="1"/>
  <c r="R40" i="7"/>
  <c r="S40" i="7" s="1"/>
  <c r="F23" i="5" s="1"/>
  <c r="F51" i="5" s="1"/>
  <c r="F75" i="5" s="1"/>
  <c r="M40" i="7"/>
  <c r="N40" i="7" s="1"/>
  <c r="O40" i="7" s="1"/>
  <c r="P40" i="7" s="1"/>
  <c r="R76" i="7"/>
  <c r="S76" i="7" s="1"/>
  <c r="T76" i="7" s="1"/>
  <c r="U76" i="7" s="1"/>
  <c r="V76" i="7" s="1"/>
  <c r="M76" i="7"/>
  <c r="N76" i="7" s="1"/>
  <c r="O76" i="7" s="1"/>
  <c r="P76" i="7" s="1"/>
  <c r="R33" i="7"/>
  <c r="S33" i="7" s="1"/>
  <c r="T33" i="7" s="1"/>
  <c r="U33" i="7" s="1"/>
  <c r="V33" i="7" s="1"/>
  <c r="M33" i="7"/>
  <c r="N33" i="7" s="1"/>
  <c r="O33" i="7" s="1"/>
  <c r="P33" i="7" s="1"/>
  <c r="R197" i="7"/>
  <c r="S197" i="7" s="1"/>
  <c r="T197" i="7" s="1"/>
  <c r="U197" i="7" s="1"/>
  <c r="V197" i="7" s="1"/>
  <c r="M197" i="7"/>
  <c r="N197" i="7" s="1"/>
  <c r="O197" i="7" s="1"/>
  <c r="P197" i="7" s="1"/>
  <c r="R165" i="7"/>
  <c r="S165" i="7" s="1"/>
  <c r="T165" i="7" s="1"/>
  <c r="U165" i="7" s="1"/>
  <c r="V165" i="7" s="1"/>
  <c r="M165" i="7"/>
  <c r="N165" i="7" s="1"/>
  <c r="O165" i="7" s="1"/>
  <c r="P165" i="7" s="1"/>
  <c r="R80" i="7"/>
  <c r="S80" i="7" s="1"/>
  <c r="T80" i="7" s="1"/>
  <c r="U80" i="7" s="1"/>
  <c r="V80" i="7" s="1"/>
  <c r="M80" i="7"/>
  <c r="N80" i="7" s="1"/>
  <c r="O80" i="7" s="1"/>
  <c r="P80" i="7" s="1"/>
  <c r="R84" i="7"/>
  <c r="S84" i="7" s="1"/>
  <c r="T84" i="7" s="1"/>
  <c r="U84" i="7" s="1"/>
  <c r="V84" i="7" s="1"/>
  <c r="M84" i="7"/>
  <c r="N84" i="7" s="1"/>
  <c r="O84" i="7" s="1"/>
  <c r="P84" i="7" s="1"/>
  <c r="R89" i="7"/>
  <c r="S89" i="7" s="1"/>
  <c r="T89" i="7" s="1"/>
  <c r="U89" i="7" s="1"/>
  <c r="V89" i="7" s="1"/>
  <c r="M89" i="7"/>
  <c r="N89" i="7" s="1"/>
  <c r="O89" i="7" s="1"/>
  <c r="P89" i="7" s="1"/>
  <c r="R109" i="7"/>
  <c r="S109" i="7" s="1"/>
  <c r="T109" i="7" s="1"/>
  <c r="U109" i="7" s="1"/>
  <c r="V109" i="7" s="1"/>
  <c r="M109" i="7"/>
  <c r="N109" i="7" s="1"/>
  <c r="O109" i="7" s="1"/>
  <c r="P109" i="7" s="1"/>
  <c r="R48" i="7"/>
  <c r="S48" i="7" s="1"/>
  <c r="T48" i="7" s="1"/>
  <c r="U48" i="7" s="1"/>
  <c r="V48" i="7" s="1"/>
  <c r="M48" i="7"/>
  <c r="N48" i="7" s="1"/>
  <c r="O48" i="7" s="1"/>
  <c r="P48" i="7" s="1"/>
  <c r="R117" i="7"/>
  <c r="S117" i="7" s="1"/>
  <c r="T117" i="7" s="1"/>
  <c r="U117" i="7" s="1"/>
  <c r="V117" i="7" s="1"/>
  <c r="M117" i="7"/>
  <c r="N117" i="7" s="1"/>
  <c r="O117" i="7" s="1"/>
  <c r="P117" i="7" s="1"/>
  <c r="R99" i="7"/>
  <c r="S99" i="7" s="1"/>
  <c r="T99" i="7" s="1"/>
  <c r="U99" i="7" s="1"/>
  <c r="V99" i="7" s="1"/>
  <c r="M99" i="7"/>
  <c r="N99" i="7" s="1"/>
  <c r="O99" i="7" s="1"/>
  <c r="P99" i="7" s="1"/>
  <c r="R149" i="7"/>
  <c r="S149" i="7" s="1"/>
  <c r="T149" i="7" s="1"/>
  <c r="U149" i="7" s="1"/>
  <c r="V149" i="7" s="1"/>
  <c r="M149" i="7"/>
  <c r="N149" i="7" s="1"/>
  <c r="O149" i="7" s="1"/>
  <c r="P149" i="7" s="1"/>
  <c r="R82" i="7"/>
  <c r="S82" i="7" s="1"/>
  <c r="T82" i="7" s="1"/>
  <c r="U82" i="7" s="1"/>
  <c r="V82" i="7" s="1"/>
  <c r="M82" i="7"/>
  <c r="N82" i="7" s="1"/>
  <c r="O82" i="7" s="1"/>
  <c r="P82" i="7" s="1"/>
  <c r="R134" i="7"/>
  <c r="S134" i="7" s="1"/>
  <c r="T134" i="7" s="1"/>
  <c r="U134" i="7" s="1"/>
  <c r="V134" i="7" s="1"/>
  <c r="M134" i="7"/>
  <c r="N134" i="7" s="1"/>
  <c r="O134" i="7" s="1"/>
  <c r="P134" i="7" s="1"/>
  <c r="R198" i="7"/>
  <c r="S198" i="7" s="1"/>
  <c r="T198" i="7" s="1"/>
  <c r="U198" i="7" s="1"/>
  <c r="V198" i="7" s="1"/>
  <c r="M198" i="7"/>
  <c r="N198" i="7" s="1"/>
  <c r="O198" i="7" s="1"/>
  <c r="P198" i="7" s="1"/>
  <c r="R178" i="7"/>
  <c r="S178" i="7" s="1"/>
  <c r="T178" i="7" s="1"/>
  <c r="U178" i="7" s="1"/>
  <c r="V178" i="7" s="1"/>
  <c r="M178" i="7"/>
  <c r="N178" i="7" s="1"/>
  <c r="O178" i="7" s="1"/>
  <c r="P178" i="7" s="1"/>
  <c r="R215" i="7"/>
  <c r="S215" i="7" s="1"/>
  <c r="T215" i="7" s="1"/>
  <c r="U215" i="7" s="1"/>
  <c r="V215" i="7" s="1"/>
  <c r="M215" i="7"/>
  <c r="N215" i="7" s="1"/>
  <c r="O215" i="7" s="1"/>
  <c r="P215" i="7" s="1"/>
  <c r="R42" i="7"/>
  <c r="M42" i="7"/>
  <c r="N42" i="7" s="1"/>
  <c r="O42" i="7" s="1"/>
  <c r="P42" i="7" s="1"/>
  <c r="R200" i="7"/>
  <c r="S200" i="7" s="1"/>
  <c r="T200" i="7" s="1"/>
  <c r="U200" i="7" s="1"/>
  <c r="V200" i="7" s="1"/>
  <c r="M200" i="7"/>
  <c r="N200" i="7" s="1"/>
  <c r="O200" i="7" s="1"/>
  <c r="P200" i="7" s="1"/>
  <c r="R121" i="7"/>
  <c r="S121" i="7" s="1"/>
  <c r="T121" i="7" s="1"/>
  <c r="U121" i="7" s="1"/>
  <c r="V121" i="7" s="1"/>
  <c r="M121" i="7"/>
  <c r="N121" i="7" s="1"/>
  <c r="O121" i="7" s="1"/>
  <c r="P121" i="7" s="1"/>
  <c r="R36" i="7"/>
  <c r="M36" i="7"/>
  <c r="N36" i="7" s="1"/>
  <c r="O36" i="7" s="1"/>
  <c r="P36" i="7" s="1"/>
  <c r="R221" i="7"/>
  <c r="S221" i="7" s="1"/>
  <c r="T221" i="7" s="1"/>
  <c r="U221" i="7" s="1"/>
  <c r="V221" i="7" s="1"/>
  <c r="M221" i="7"/>
  <c r="N221" i="7" s="1"/>
  <c r="O221" i="7" s="1"/>
  <c r="P221" i="7" s="1"/>
  <c r="R147" i="7"/>
  <c r="S147" i="7" s="1"/>
  <c r="T147" i="7" s="1"/>
  <c r="U147" i="7" s="1"/>
  <c r="V147" i="7" s="1"/>
  <c r="M147" i="7"/>
  <c r="N147" i="7" s="1"/>
  <c r="O147" i="7" s="1"/>
  <c r="P147" i="7" s="1"/>
  <c r="R105" i="7"/>
  <c r="S105" i="7" s="1"/>
  <c r="T105" i="7" s="1"/>
  <c r="U105" i="7" s="1"/>
  <c r="V105" i="7" s="1"/>
  <c r="M105" i="7"/>
  <c r="N105" i="7" s="1"/>
  <c r="O105" i="7" s="1"/>
  <c r="P105" i="7" s="1"/>
  <c r="R79" i="7"/>
  <c r="S79" i="7" s="1"/>
  <c r="T79" i="7" s="1"/>
  <c r="U79" i="7" s="1"/>
  <c r="V79" i="7" s="1"/>
  <c r="M79" i="7"/>
  <c r="N79" i="7" s="1"/>
  <c r="O79" i="7" s="1"/>
  <c r="P79" i="7" s="1"/>
  <c r="R43" i="7"/>
  <c r="S43" i="7" s="1"/>
  <c r="T43" i="7" s="1"/>
  <c r="U43" i="7" s="1"/>
  <c r="V43" i="7" s="1"/>
  <c r="M43" i="7"/>
  <c r="N43" i="7" s="1"/>
  <c r="O43" i="7" s="1"/>
  <c r="P43" i="7" s="1"/>
  <c r="R216" i="7"/>
  <c r="S216" i="7" s="1"/>
  <c r="T216" i="7" s="1"/>
  <c r="U216" i="7" s="1"/>
  <c r="V216" i="7" s="1"/>
  <c r="M216" i="7"/>
  <c r="N216" i="7" s="1"/>
  <c r="O216" i="7" s="1"/>
  <c r="P216" i="7" s="1"/>
  <c r="R218" i="7"/>
  <c r="S218" i="7" s="1"/>
  <c r="T218" i="7" s="1"/>
  <c r="U218" i="7" s="1"/>
  <c r="V218" i="7" s="1"/>
  <c r="M218" i="7"/>
  <c r="N218" i="7" s="1"/>
  <c r="O218" i="7" s="1"/>
  <c r="P218" i="7" s="1"/>
  <c r="R126" i="7"/>
  <c r="S126" i="7" s="1"/>
  <c r="T126" i="7" s="1"/>
  <c r="U126" i="7" s="1"/>
  <c r="V126" i="7" s="1"/>
  <c r="M126" i="7"/>
  <c r="N126" i="7" s="1"/>
  <c r="O126" i="7" s="1"/>
  <c r="P126" i="7" s="1"/>
  <c r="R227" i="7"/>
  <c r="S227" i="7" s="1"/>
  <c r="T227" i="7" s="1"/>
  <c r="U227" i="7" s="1"/>
  <c r="V227" i="7" s="1"/>
  <c r="M227" i="7"/>
  <c r="N227" i="7" s="1"/>
  <c r="O227" i="7" s="1"/>
  <c r="P227" i="7" s="1"/>
  <c r="R199" i="7"/>
  <c r="S199" i="7" s="1"/>
  <c r="T199" i="7" s="1"/>
  <c r="U199" i="7" s="1"/>
  <c r="V199" i="7" s="1"/>
  <c r="M199" i="7"/>
  <c r="N199" i="7" s="1"/>
  <c r="O199" i="7" s="1"/>
  <c r="P199" i="7" s="1"/>
  <c r="R222" i="7"/>
  <c r="S222" i="7" s="1"/>
  <c r="T222" i="7" s="1"/>
  <c r="U222" i="7" s="1"/>
  <c r="V222" i="7" s="1"/>
  <c r="M222" i="7"/>
  <c r="N222" i="7" s="1"/>
  <c r="O222" i="7" s="1"/>
  <c r="P222" i="7" s="1"/>
  <c r="R81" i="7"/>
  <c r="S81" i="7" s="1"/>
  <c r="T81" i="7" s="1"/>
  <c r="U81" i="7" s="1"/>
  <c r="V81" i="7" s="1"/>
  <c r="M81" i="7"/>
  <c r="N81" i="7" s="1"/>
  <c r="O81" i="7" s="1"/>
  <c r="P81" i="7" s="1"/>
  <c r="R224" i="7"/>
  <c r="S224" i="7" s="1"/>
  <c r="T224" i="7" s="1"/>
  <c r="U224" i="7" s="1"/>
  <c r="V224" i="7" s="1"/>
  <c r="M224" i="7"/>
  <c r="N224" i="7" s="1"/>
  <c r="O224" i="7" s="1"/>
  <c r="P224" i="7" s="1"/>
  <c r="R138" i="7"/>
  <c r="S138" i="7" s="1"/>
  <c r="T138" i="7" s="1"/>
  <c r="U138" i="7" s="1"/>
  <c r="V138" i="7" s="1"/>
  <c r="M138" i="7"/>
  <c r="N138" i="7" s="1"/>
  <c r="O138" i="7" s="1"/>
  <c r="P138" i="7" s="1"/>
  <c r="R128" i="7"/>
  <c r="S128" i="7" s="1"/>
  <c r="T128" i="7" s="1"/>
  <c r="U128" i="7" s="1"/>
  <c r="V128" i="7" s="1"/>
  <c r="M128" i="7"/>
  <c r="N128" i="7" s="1"/>
  <c r="O128" i="7" s="1"/>
  <c r="P128" i="7" s="1"/>
  <c r="R150" i="7"/>
  <c r="S150" i="7" s="1"/>
  <c r="T150" i="7" s="1"/>
  <c r="U150" i="7" s="1"/>
  <c r="V150" i="7" s="1"/>
  <c r="M150" i="7"/>
  <c r="N150" i="7" s="1"/>
  <c r="O150" i="7" s="1"/>
  <c r="P150" i="7" s="1"/>
  <c r="R210" i="7"/>
  <c r="S210" i="7" s="1"/>
  <c r="T210" i="7" s="1"/>
  <c r="U210" i="7" s="1"/>
  <c r="V210" i="7" s="1"/>
  <c r="M210" i="7"/>
  <c r="N210" i="7" s="1"/>
  <c r="O210" i="7" s="1"/>
  <c r="P210" i="7" s="1"/>
  <c r="R95" i="7"/>
  <c r="S95" i="7" s="1"/>
  <c r="T95" i="7" s="1"/>
  <c r="U95" i="7" s="1"/>
  <c r="V95" i="7" s="1"/>
  <c r="M95" i="7"/>
  <c r="N95" i="7" s="1"/>
  <c r="O95" i="7" s="1"/>
  <c r="P95" i="7" s="1"/>
  <c r="R148" i="7"/>
  <c r="S148" i="7" s="1"/>
  <c r="T148" i="7" s="1"/>
  <c r="U148" i="7" s="1"/>
  <c r="V148" i="7" s="1"/>
  <c r="M148" i="7"/>
  <c r="N148" i="7" s="1"/>
  <c r="O148" i="7" s="1"/>
  <c r="P148" i="7" s="1"/>
  <c r="R164" i="7"/>
  <c r="S164" i="7" s="1"/>
  <c r="T164" i="7" s="1"/>
  <c r="U164" i="7" s="1"/>
  <c r="V164" i="7" s="1"/>
  <c r="M164" i="7"/>
  <c r="N164" i="7" s="1"/>
  <c r="O164" i="7" s="1"/>
  <c r="P164" i="7" s="1"/>
  <c r="R94" i="7"/>
  <c r="S94" i="7" s="1"/>
  <c r="T94" i="7" s="1"/>
  <c r="U94" i="7" s="1"/>
  <c r="V94" i="7" s="1"/>
  <c r="M94" i="7"/>
  <c r="N94" i="7" s="1"/>
  <c r="O94" i="7" s="1"/>
  <c r="P94" i="7" s="1"/>
  <c r="R63" i="7"/>
  <c r="S63" i="7" s="1"/>
  <c r="T63" i="7" s="1"/>
  <c r="U63" i="7" s="1"/>
  <c r="V63" i="7" s="1"/>
  <c r="M63" i="7"/>
  <c r="N63" i="7" s="1"/>
  <c r="O63" i="7" s="1"/>
  <c r="P63" i="7" s="1"/>
  <c r="R74" i="7"/>
  <c r="S74" i="7" s="1"/>
  <c r="T74" i="7" s="1"/>
  <c r="U74" i="7" s="1"/>
  <c r="V74" i="7" s="1"/>
  <c r="M74" i="7"/>
  <c r="N74" i="7" s="1"/>
  <c r="O74" i="7" s="1"/>
  <c r="P74" i="7" s="1"/>
  <c r="R44" i="7"/>
  <c r="M44" i="7"/>
  <c r="N44" i="7" s="1"/>
  <c r="O44" i="7" s="1"/>
  <c r="P44" i="7" s="1"/>
  <c r="R182" i="7"/>
  <c r="S182" i="7" s="1"/>
  <c r="T182" i="7" s="1"/>
  <c r="U182" i="7" s="1"/>
  <c r="V182" i="7" s="1"/>
  <c r="M182" i="7"/>
  <c r="N182" i="7" s="1"/>
  <c r="O182" i="7" s="1"/>
  <c r="P182" i="7" s="1"/>
  <c r="R66" i="7"/>
  <c r="S66" i="7" s="1"/>
  <c r="T66" i="7" s="1"/>
  <c r="U66" i="7" s="1"/>
  <c r="V66" i="7" s="1"/>
  <c r="M66" i="7"/>
  <c r="N66" i="7" s="1"/>
  <c r="O66" i="7" s="1"/>
  <c r="P66" i="7" s="1"/>
  <c r="H6" i="9"/>
  <c r="H14" i="9"/>
  <c r="H15" i="9"/>
  <c r="H17" i="9"/>
  <c r="H9" i="9"/>
  <c r="H18" i="9"/>
  <c r="H5" i="9"/>
  <c r="H12" i="9"/>
  <c r="H10" i="9"/>
  <c r="H7" i="9"/>
  <c r="D17" i="5"/>
  <c r="D45" i="5" s="1"/>
  <c r="H2" i="9"/>
  <c r="H46" i="9"/>
  <c r="H3" i="9"/>
  <c r="H21" i="9"/>
  <c r="F18" i="5"/>
  <c r="F46" i="5" s="1"/>
  <c r="H38" i="9"/>
  <c r="H34" i="9"/>
  <c r="H8" i="9"/>
  <c r="H27" i="9"/>
  <c r="H16" i="9"/>
  <c r="H13" i="9"/>
  <c r="H33" i="9"/>
  <c r="H42" i="9"/>
  <c r="H48" i="9"/>
  <c r="H11" i="9"/>
  <c r="H23" i="9"/>
  <c r="A110" i="5"/>
  <c r="A425" i="5"/>
  <c r="U39" i="14"/>
  <c r="P39" i="14"/>
  <c r="F19" i="5"/>
  <c r="F47" i="5" s="1"/>
  <c r="U46" i="7"/>
  <c r="D18" i="5" l="1"/>
  <c r="D46" i="5" s="1"/>
  <c r="T40" i="7"/>
  <c r="U40" i="7" s="1"/>
  <c r="V40" i="7" s="1"/>
  <c r="F25" i="5"/>
  <c r="F53" i="5" s="1"/>
  <c r="E18" i="5"/>
  <c r="E46" i="5" s="1"/>
  <c r="E22" i="5"/>
  <c r="E50" i="5" s="1"/>
  <c r="S36" i="7"/>
  <c r="D22" i="5"/>
  <c r="D50" i="5" s="1"/>
  <c r="S42" i="7"/>
  <c r="S44" i="7"/>
  <c r="C22" i="5"/>
  <c r="C50" i="5" s="1"/>
  <c r="E17" i="5"/>
  <c r="E45" i="5" s="1"/>
  <c r="E69" i="5" s="1"/>
  <c r="D69" i="5"/>
  <c r="D70" i="5"/>
  <c r="F71" i="5"/>
  <c r="F70" i="5"/>
  <c r="D19" i="5"/>
  <c r="D47" i="5" s="1"/>
  <c r="F24" i="5"/>
  <c r="F52" i="5" s="1"/>
  <c r="E19" i="5"/>
  <c r="E47" i="5" s="1"/>
  <c r="A426" i="5"/>
  <c r="A111" i="5"/>
  <c r="V39" i="14"/>
  <c r="F26" i="5" s="1"/>
  <c r="F54" i="5" s="1"/>
  <c r="V46" i="7"/>
  <c r="F20" i="5"/>
  <c r="F48" i="5" s="1"/>
  <c r="F21" i="5"/>
  <c r="F49" i="5" s="1"/>
  <c r="F74" i="5" s="1"/>
  <c r="F78" i="5" l="1"/>
  <c r="E70" i="5"/>
  <c r="T36" i="7"/>
  <c r="E23" i="5"/>
  <c r="E51" i="5" s="1"/>
  <c r="T44" i="7"/>
  <c r="C23" i="5"/>
  <c r="C51" i="5" s="1"/>
  <c r="C75" i="5" s="1"/>
  <c r="T42" i="7"/>
  <c r="D23" i="5"/>
  <c r="D51" i="5" s="1"/>
  <c r="F55" i="5"/>
  <c r="F87" i="5" s="1"/>
  <c r="F77" i="5"/>
  <c r="F76" i="5"/>
  <c r="F73" i="5"/>
  <c r="F72" i="5"/>
  <c r="D71" i="5"/>
  <c r="E71" i="5"/>
  <c r="D21" i="5"/>
  <c r="D49" i="5" s="1"/>
  <c r="D74" i="5" s="1"/>
  <c r="E20" i="5"/>
  <c r="E48" i="5" s="1"/>
  <c r="A112" i="5"/>
  <c r="A427" i="5"/>
  <c r="D75" i="5" l="1"/>
  <c r="U42" i="7"/>
  <c r="D24" i="5"/>
  <c r="D52" i="5" s="1"/>
  <c r="U44" i="7"/>
  <c r="C24" i="5"/>
  <c r="C52" i="5" s="1"/>
  <c r="C76" i="5" s="1"/>
  <c r="E75" i="5"/>
  <c r="U36" i="7"/>
  <c r="E24" i="5"/>
  <c r="E52" i="5" s="1"/>
  <c r="E76" i="5" s="1"/>
  <c r="E72" i="5"/>
  <c r="D20" i="5"/>
  <c r="D48" i="5" s="1"/>
  <c r="E21" i="5"/>
  <c r="E49" i="5" s="1"/>
  <c r="E74" i="5" s="1"/>
  <c r="A428" i="5"/>
  <c r="A113" i="5"/>
  <c r="F79" i="5" a="1"/>
  <c r="F79" i="5" s="1"/>
  <c r="V42" i="7" l="1"/>
  <c r="D26" i="5" s="1"/>
  <c r="D54" i="5" s="1"/>
  <c r="D25" i="5"/>
  <c r="D53" i="5" s="1"/>
  <c r="D77" i="5" s="1"/>
  <c r="V36" i="7"/>
  <c r="E26" i="5" s="1"/>
  <c r="E54" i="5" s="1"/>
  <c r="E25" i="5"/>
  <c r="E53" i="5" s="1"/>
  <c r="E77" i="5" s="1"/>
  <c r="C25" i="5"/>
  <c r="C53" i="5" s="1"/>
  <c r="C77" i="5" s="1"/>
  <c r="V44" i="7"/>
  <c r="C26" i="5" s="1"/>
  <c r="C54" i="5" s="1"/>
  <c r="D76" i="5"/>
  <c r="D73" i="5"/>
  <c r="D72" i="5"/>
  <c r="E73" i="5"/>
  <c r="A429" i="5"/>
  <c r="A114" i="5"/>
  <c r="F86" i="5"/>
  <c r="N256" i="4" s="1"/>
  <c r="D55" i="5" l="1"/>
  <c r="D87" i="5" s="1"/>
  <c r="E55" i="5"/>
  <c r="E87" i="5" s="1"/>
  <c r="C78" i="5"/>
  <c r="E78" i="5"/>
  <c r="E79" i="5" s="1" a="1"/>
  <c r="D78" i="5"/>
  <c r="D79" i="5" a="1"/>
  <c r="A430" i="5"/>
  <c r="A115" i="5"/>
  <c r="E79" i="5" l="1"/>
  <c r="E86" i="5" s="1"/>
  <c r="M256" i="4" s="1"/>
  <c r="D79" i="5"/>
  <c r="D86" i="5" s="1"/>
  <c r="L256" i="4" s="1"/>
  <c r="A431" i="5"/>
  <c r="A116" i="5"/>
  <c r="Q18" i="6"/>
  <c r="Q20" i="6"/>
  <c r="Q19" i="6"/>
  <c r="N18" i="6"/>
  <c r="M20" i="6"/>
  <c r="M18" i="6"/>
  <c r="Q31" i="6" l="1"/>
  <c r="A432" i="5"/>
  <c r="A117" i="5"/>
  <c r="N20" i="6"/>
  <c r="Q58" i="6"/>
  <c r="Q38" i="6"/>
  <c r="N19" i="6"/>
  <c r="M19" i="6"/>
  <c r="M69" i="6" s="1"/>
  <c r="Q149" i="6"/>
  <c r="Q204" i="6"/>
  <c r="Q152" i="6"/>
  <c r="Q153" i="6"/>
  <c r="Q216" i="6"/>
  <c r="Q136" i="6"/>
  <c r="Q191" i="6"/>
  <c r="Q143" i="6"/>
  <c r="Q45" i="6"/>
  <c r="Q97" i="6"/>
  <c r="Q25" i="6"/>
  <c r="Q90" i="6"/>
  <c r="Q105" i="6"/>
  <c r="Q48" i="6"/>
  <c r="Q162" i="6"/>
  <c r="Q68" i="6"/>
  <c r="Q47" i="6"/>
  <c r="Q114" i="6"/>
  <c r="Q127" i="6"/>
  <c r="Q164" i="6"/>
  <c r="Q53" i="6"/>
  <c r="Q189" i="6"/>
  <c r="Q126" i="6"/>
  <c r="Q157" i="6"/>
  <c r="Q122" i="6"/>
  <c r="Q42" i="6"/>
  <c r="Q107" i="6"/>
  <c r="Q87" i="6"/>
  <c r="Q163" i="6"/>
  <c r="Q150" i="6"/>
  <c r="Q146" i="6"/>
  <c r="Q115" i="6"/>
  <c r="Q84" i="6"/>
  <c r="Q161" i="6"/>
  <c r="Q170" i="6"/>
  <c r="Q182" i="6"/>
  <c r="Q99" i="6"/>
  <c r="Q133" i="6"/>
  <c r="Q102" i="6"/>
  <c r="Q111" i="6"/>
  <c r="Q124" i="6"/>
  <c r="Q60" i="6"/>
  <c r="Q70" i="6"/>
  <c r="Q92" i="6"/>
  <c r="Q137" i="6"/>
  <c r="Q52" i="6"/>
  <c r="Q217" i="6"/>
  <c r="Q128" i="6"/>
  <c r="Q169" i="6"/>
  <c r="Q201" i="6"/>
  <c r="Q200" i="6"/>
  <c r="Q192" i="6"/>
  <c r="Q207" i="6"/>
  <c r="Q83" i="6"/>
  <c r="Q112" i="6"/>
  <c r="Q131" i="6"/>
  <c r="Q155" i="6"/>
  <c r="Q172" i="6"/>
  <c r="Q179" i="6"/>
  <c r="Q95" i="6"/>
  <c r="Q184" i="6"/>
  <c r="Q39" i="6"/>
  <c r="Q176" i="6"/>
  <c r="Q202" i="6"/>
  <c r="Q196" i="6"/>
  <c r="Q67" i="6"/>
  <c r="Q24" i="6"/>
  <c r="Q91" i="6"/>
  <c r="Q160" i="6"/>
  <c r="Q194" i="6"/>
  <c r="Q40" i="6"/>
  <c r="Q78" i="6"/>
  <c r="Q100" i="6"/>
  <c r="Q139" i="6"/>
  <c r="Q138" i="6"/>
  <c r="Q132" i="6"/>
  <c r="Q212" i="6"/>
  <c r="Q215" i="6"/>
  <c r="Q183" i="6"/>
  <c r="Q195" i="6"/>
  <c r="Q208" i="6"/>
  <c r="Q66" i="6"/>
  <c r="Q26" i="6"/>
  <c r="Q34" i="6"/>
  <c r="Q209" i="6"/>
  <c r="Q98" i="6"/>
  <c r="Q141" i="6"/>
  <c r="Q104" i="6"/>
  <c r="Q159" i="6"/>
  <c r="Q71" i="6"/>
  <c r="Q113" i="6"/>
  <c r="Q193" i="6"/>
  <c r="Q129" i="6"/>
  <c r="Q187" i="6"/>
  <c r="Q96" i="6"/>
  <c r="Q76" i="6"/>
  <c r="Q214" i="6"/>
  <c r="Q174" i="6"/>
  <c r="Q165" i="6"/>
  <c r="Q167" i="6"/>
  <c r="Q199" i="6"/>
  <c r="Q118" i="6"/>
  <c r="Q62" i="6"/>
  <c r="Q85" i="6"/>
  <c r="Q64" i="6"/>
  <c r="Q79" i="6"/>
  <c r="Q173" i="6"/>
  <c r="Q81" i="6"/>
  <c r="Q65" i="6"/>
  <c r="Q211" i="6"/>
  <c r="Q220" i="6"/>
  <c r="Q89" i="6"/>
  <c r="Q109" i="6"/>
  <c r="Q221" i="6"/>
  <c r="Q57" i="6"/>
  <c r="Q75" i="6"/>
  <c r="Q82" i="6"/>
  <c r="Q188" i="6"/>
  <c r="Q198" i="6"/>
  <c r="Q219" i="6"/>
  <c r="Q154" i="6"/>
  <c r="Q175" i="6"/>
  <c r="Q134" i="6"/>
  <c r="Q197" i="6"/>
  <c r="Q54" i="6"/>
  <c r="Q29" i="6"/>
  <c r="Q119" i="6"/>
  <c r="Q80" i="6"/>
  <c r="Q46" i="6"/>
  <c r="Q222" i="6"/>
  <c r="Q49" i="6"/>
  <c r="Q177" i="6"/>
  <c r="Q168" i="6"/>
  <c r="Q145" i="6"/>
  <c r="Q121" i="6"/>
  <c r="Q74" i="6"/>
  <c r="Q101" i="6"/>
  <c r="Q186" i="6"/>
  <c r="Q158" i="6"/>
  <c r="Q178" i="6"/>
  <c r="Q51" i="6"/>
  <c r="Q55" i="6"/>
  <c r="Q69" i="6"/>
  <c r="Q36" i="6"/>
  <c r="Q93" i="6"/>
  <c r="Q180" i="6"/>
  <c r="Q135" i="6"/>
  <c r="Q166" i="6"/>
  <c r="Q41" i="6"/>
  <c r="Q213" i="6"/>
  <c r="Q106" i="6"/>
  <c r="Q72" i="6"/>
  <c r="Q43" i="6"/>
  <c r="Q185" i="6"/>
  <c r="Q103" i="6"/>
  <c r="Q28" i="6"/>
  <c r="Q120" i="6"/>
  <c r="Q73" i="6"/>
  <c r="Q116" i="6"/>
  <c r="Q63" i="6"/>
  <c r="Q147" i="6"/>
  <c r="Q94" i="6"/>
  <c r="Q108" i="6"/>
  <c r="Q56" i="6"/>
  <c r="Q32" i="6"/>
  <c r="Q44" i="6"/>
  <c r="Q142" i="6"/>
  <c r="Q156" i="6"/>
  <c r="Q151" i="6"/>
  <c r="Q210" i="6"/>
  <c r="Q125" i="6"/>
  <c r="Q181" i="6"/>
  <c r="Q190" i="6"/>
  <c r="Q218" i="6"/>
  <c r="Q148" i="6"/>
  <c r="Q77" i="6"/>
  <c r="Q203" i="6"/>
  <c r="Q130" i="6"/>
  <c r="Q117" i="6"/>
  <c r="Q144" i="6"/>
  <c r="Q140" i="6"/>
  <c r="Q86" i="6"/>
  <c r="Q206" i="6"/>
  <c r="Q205" i="6"/>
  <c r="Q171" i="6"/>
  <c r="Q61" i="6"/>
  <c r="Q123" i="6"/>
  <c r="Q110" i="6"/>
  <c r="Q59" i="6"/>
  <c r="Q88" i="6"/>
  <c r="Q50" i="6"/>
  <c r="Q35" i="6"/>
  <c r="Q33" i="6"/>
  <c r="Q23" i="6"/>
  <c r="Q37" i="6"/>
  <c r="Q27" i="6"/>
  <c r="Q30" i="6"/>
  <c r="H21" i="5" l="1"/>
  <c r="H49" i="5" s="1"/>
  <c r="H74" i="5" s="1"/>
  <c r="A118" i="5"/>
  <c r="A433" i="5"/>
  <c r="M58" i="6"/>
  <c r="M32" i="6"/>
  <c r="M131" i="6"/>
  <c r="M38" i="6"/>
  <c r="M196" i="6"/>
  <c r="M33" i="6"/>
  <c r="M79" i="6"/>
  <c r="M37" i="6"/>
  <c r="M106" i="6"/>
  <c r="M23" i="6"/>
  <c r="B17" i="5" s="1"/>
  <c r="B45" i="5" s="1"/>
  <c r="M175" i="6"/>
  <c r="N198" i="6"/>
  <c r="M157" i="6"/>
  <c r="M35" i="6"/>
  <c r="M209" i="6"/>
  <c r="M89" i="6"/>
  <c r="M186" i="6"/>
  <c r="M167" i="6"/>
  <c r="M45" i="6"/>
  <c r="M100" i="6"/>
  <c r="M141" i="6"/>
  <c r="M140" i="6"/>
  <c r="M134" i="6"/>
  <c r="M169" i="6"/>
  <c r="M143" i="6"/>
  <c r="M117" i="6"/>
  <c r="M219" i="6"/>
  <c r="M177" i="6"/>
  <c r="M125" i="6"/>
  <c r="M192" i="6"/>
  <c r="M81" i="6"/>
  <c r="M174" i="6"/>
  <c r="M42" i="6"/>
  <c r="M83" i="6"/>
  <c r="M121" i="6"/>
  <c r="M34" i="6"/>
  <c r="M93" i="6"/>
  <c r="M199" i="6"/>
  <c r="M193" i="6"/>
  <c r="M128" i="6"/>
  <c r="M144" i="6"/>
  <c r="M48" i="6"/>
  <c r="M116" i="6"/>
  <c r="M56" i="6"/>
  <c r="M28" i="6"/>
  <c r="M132" i="6"/>
  <c r="M51" i="6"/>
  <c r="M203" i="6"/>
  <c r="M46" i="6"/>
  <c r="M154" i="6"/>
  <c r="M149" i="6"/>
  <c r="M53" i="6"/>
  <c r="M25" i="6"/>
  <c r="M105" i="6"/>
  <c r="M180" i="6"/>
  <c r="M62" i="6"/>
  <c r="M163" i="6"/>
  <c r="M61" i="6"/>
  <c r="M135" i="6"/>
  <c r="N38" i="6"/>
  <c r="N33" i="6"/>
  <c r="N23" i="6"/>
  <c r="N63" i="6"/>
  <c r="N91" i="6"/>
  <c r="N135" i="6"/>
  <c r="N93" i="6"/>
  <c r="N43" i="6"/>
  <c r="N162" i="6"/>
  <c r="N146" i="6"/>
  <c r="N151" i="6"/>
  <c r="N165" i="6"/>
  <c r="N218" i="6"/>
  <c r="N211" i="6"/>
  <c r="N99" i="6"/>
  <c r="N191" i="6"/>
  <c r="N180" i="6"/>
  <c r="N71" i="6"/>
  <c r="N46" i="6"/>
  <c r="N80" i="6"/>
  <c r="N101" i="6"/>
  <c r="N213" i="6"/>
  <c r="N44" i="6"/>
  <c r="N139" i="6"/>
  <c r="N29" i="6"/>
  <c r="N111" i="6"/>
  <c r="N155" i="6"/>
  <c r="N118" i="6"/>
  <c r="N57" i="6"/>
  <c r="N129" i="6"/>
  <c r="N74" i="6"/>
  <c r="N92" i="6"/>
  <c r="N220" i="6"/>
  <c r="N36" i="6"/>
  <c r="N136" i="6"/>
  <c r="N177" i="6"/>
  <c r="N194" i="6"/>
  <c r="N75" i="6"/>
  <c r="N120" i="6"/>
  <c r="N51" i="6"/>
  <c r="N141" i="6"/>
  <c r="N203" i="6"/>
  <c r="N161" i="6"/>
  <c r="N183" i="6"/>
  <c r="N126" i="6"/>
  <c r="N172" i="6"/>
  <c r="N28" i="6"/>
  <c r="N205" i="6"/>
  <c r="N164" i="6"/>
  <c r="N199" i="6"/>
  <c r="B21" i="5"/>
  <c r="B49" i="5" s="1"/>
  <c r="B74" i="5" s="1"/>
  <c r="M27" i="6"/>
  <c r="O20" i="6"/>
  <c r="O18" i="6"/>
  <c r="O19" i="6"/>
  <c r="M218" i="6"/>
  <c r="M158" i="6"/>
  <c r="M60" i="6"/>
  <c r="M151" i="6"/>
  <c r="M44" i="6"/>
  <c r="M91" i="6"/>
  <c r="M173" i="6"/>
  <c r="M164" i="6"/>
  <c r="M99" i="6"/>
  <c r="M76" i="6"/>
  <c r="M170" i="6"/>
  <c r="M94" i="6"/>
  <c r="M85" i="6"/>
  <c r="M129" i="6"/>
  <c r="M182" i="6"/>
  <c r="M66" i="6"/>
  <c r="M166" i="6"/>
  <c r="M216" i="6"/>
  <c r="M47" i="6"/>
  <c r="M54" i="6"/>
  <c r="M220" i="6"/>
  <c r="M184" i="6"/>
  <c r="M138" i="6"/>
  <c r="M160" i="6"/>
  <c r="M41" i="6"/>
  <c r="M73" i="6"/>
  <c r="M178" i="6"/>
  <c r="M130" i="6"/>
  <c r="M179" i="6"/>
  <c r="M215" i="6"/>
  <c r="M75" i="6"/>
  <c r="M142" i="6"/>
  <c r="M176" i="6"/>
  <c r="M161" i="6"/>
  <c r="M92" i="6"/>
  <c r="M217" i="6"/>
  <c r="M123" i="6"/>
  <c r="M70" i="6"/>
  <c r="M206" i="6"/>
  <c r="M194" i="6"/>
  <c r="M191" i="6"/>
  <c r="M88" i="6"/>
  <c r="M115" i="6"/>
  <c r="M122" i="6"/>
  <c r="M55" i="6"/>
  <c r="N50" i="6"/>
  <c r="N27" i="6"/>
  <c r="N24" i="6"/>
  <c r="N109" i="6"/>
  <c r="N47" i="6"/>
  <c r="N59" i="6"/>
  <c r="N95" i="6"/>
  <c r="N54" i="6"/>
  <c r="N107" i="6"/>
  <c r="N143" i="6"/>
  <c r="N34" i="6"/>
  <c r="N209" i="6"/>
  <c r="N138" i="6"/>
  <c r="N204" i="6"/>
  <c r="N156" i="6"/>
  <c r="N88" i="6"/>
  <c r="N86" i="6"/>
  <c r="N94" i="6"/>
  <c r="N167" i="6"/>
  <c r="N89" i="6"/>
  <c r="N192" i="6"/>
  <c r="N179" i="6"/>
  <c r="N65" i="6"/>
  <c r="N52" i="6"/>
  <c r="N82" i="6"/>
  <c r="N25" i="6"/>
  <c r="N85" i="6"/>
  <c r="N26" i="6"/>
  <c r="N216" i="6"/>
  <c r="N163" i="6"/>
  <c r="N124" i="6"/>
  <c r="N78" i="6"/>
  <c r="N187" i="6"/>
  <c r="N210" i="6"/>
  <c r="N70" i="6"/>
  <c r="N176" i="6"/>
  <c r="N182" i="6"/>
  <c r="N123" i="6"/>
  <c r="N48" i="6"/>
  <c r="N174" i="6"/>
  <c r="N140" i="6"/>
  <c r="N208" i="6"/>
  <c r="N130" i="6"/>
  <c r="N134" i="6"/>
  <c r="N153" i="6"/>
  <c r="N197" i="6"/>
  <c r="N39" i="6"/>
  <c r="N42" i="6"/>
  <c r="N127" i="6"/>
  <c r="N132" i="6"/>
  <c r="G21" i="5"/>
  <c r="G49" i="5" s="1"/>
  <c r="G74" i="5" s="1"/>
  <c r="C21" i="5"/>
  <c r="C49" i="5" s="1"/>
  <c r="C74" i="5" s="1"/>
  <c r="M110" i="6"/>
  <c r="M101" i="6"/>
  <c r="M31" i="6"/>
  <c r="M50" i="6"/>
  <c r="M137" i="6"/>
  <c r="M120" i="6"/>
  <c r="M168" i="6"/>
  <c r="M98" i="6"/>
  <c r="M124" i="6"/>
  <c r="M201" i="6"/>
  <c r="M211" i="6"/>
  <c r="M183" i="6"/>
  <c r="M80" i="6"/>
  <c r="M67" i="6"/>
  <c r="M63" i="6"/>
  <c r="M59" i="6"/>
  <c r="M43" i="6"/>
  <c r="M150" i="6"/>
  <c r="M159" i="6"/>
  <c r="M146" i="6"/>
  <c r="M200" i="6"/>
  <c r="M82" i="6"/>
  <c r="M52" i="6"/>
  <c r="M104" i="6"/>
  <c r="M185" i="6"/>
  <c r="M172" i="6"/>
  <c r="M65" i="6"/>
  <c r="M103" i="6"/>
  <c r="M36" i="6"/>
  <c r="M64" i="6"/>
  <c r="M57" i="6"/>
  <c r="M214" i="6"/>
  <c r="M156" i="6"/>
  <c r="M213" i="6"/>
  <c r="M24" i="6"/>
  <c r="M102" i="6"/>
  <c r="M212" i="6"/>
  <c r="M39" i="6"/>
  <c r="M202" i="6"/>
  <c r="M72" i="6"/>
  <c r="M165" i="6"/>
  <c r="M195" i="6"/>
  <c r="M133" i="6"/>
  <c r="M187" i="6"/>
  <c r="M107" i="6"/>
  <c r="M127" i="6"/>
  <c r="M190" i="6"/>
  <c r="M162" i="6"/>
  <c r="N32" i="6"/>
  <c r="N35" i="6"/>
  <c r="N30" i="6"/>
  <c r="N214" i="6"/>
  <c r="N90" i="6"/>
  <c r="N55" i="6"/>
  <c r="N122" i="6"/>
  <c r="N40" i="6"/>
  <c r="N221" i="6"/>
  <c r="N171" i="6"/>
  <c r="N188" i="6"/>
  <c r="N131" i="6"/>
  <c r="N170" i="6"/>
  <c r="N154" i="6"/>
  <c r="N87" i="6"/>
  <c r="N189" i="6"/>
  <c r="N56" i="6"/>
  <c r="N110" i="6"/>
  <c r="N100" i="6"/>
  <c r="N106" i="6"/>
  <c r="N181" i="6"/>
  <c r="N98" i="6"/>
  <c r="N64" i="6"/>
  <c r="N66" i="6"/>
  <c r="N104" i="6"/>
  <c r="N114" i="6"/>
  <c r="N157" i="6"/>
  <c r="N102" i="6"/>
  <c r="N144" i="6"/>
  <c r="N133" i="6"/>
  <c r="N178" i="6"/>
  <c r="N108" i="6"/>
  <c r="N149" i="6"/>
  <c r="N105" i="6"/>
  <c r="N201" i="6"/>
  <c r="N217" i="6"/>
  <c r="N84" i="6"/>
  <c r="N186" i="6"/>
  <c r="N159" i="6"/>
  <c r="N113" i="6"/>
  <c r="N61" i="6"/>
  <c r="N49" i="6"/>
  <c r="N96" i="6"/>
  <c r="N175" i="6"/>
  <c r="N212" i="6"/>
  <c r="N121" i="6"/>
  <c r="N166" i="6"/>
  <c r="N67" i="6"/>
  <c r="N77" i="6"/>
  <c r="N112" i="6"/>
  <c r="M30" i="6"/>
  <c r="M90" i="6"/>
  <c r="M208" i="6"/>
  <c r="M108" i="6"/>
  <c r="M84" i="6"/>
  <c r="M198" i="6"/>
  <c r="M112" i="6"/>
  <c r="M78" i="6"/>
  <c r="M118" i="6"/>
  <c r="M147" i="6"/>
  <c r="M87" i="6"/>
  <c r="M139" i="6"/>
  <c r="M145" i="6"/>
  <c r="M97" i="6"/>
  <c r="M189" i="6"/>
  <c r="M221" i="6"/>
  <c r="M40" i="6"/>
  <c r="M205" i="6"/>
  <c r="M71" i="6"/>
  <c r="M119" i="6"/>
  <c r="M113" i="6"/>
  <c r="M188" i="6"/>
  <c r="M114" i="6"/>
  <c r="M204" i="6"/>
  <c r="M77" i="6"/>
  <c r="M222" i="6"/>
  <c r="M126" i="6"/>
  <c r="M181" i="6"/>
  <c r="M171" i="6"/>
  <c r="M153" i="6"/>
  <c r="M96" i="6"/>
  <c r="M29" i="6"/>
  <c r="M86" i="6"/>
  <c r="M95" i="6"/>
  <c r="M74" i="6"/>
  <c r="M109" i="6"/>
  <c r="M207" i="6"/>
  <c r="M155" i="6"/>
  <c r="M152" i="6"/>
  <c r="M68" i="6"/>
  <c r="M136" i="6"/>
  <c r="M148" i="6"/>
  <c r="M111" i="6"/>
  <c r="M210" i="6"/>
  <c r="M26" i="6"/>
  <c r="M197" i="6"/>
  <c r="M49" i="6"/>
  <c r="N31" i="6"/>
  <c r="N58" i="6"/>
  <c r="N37" i="6"/>
  <c r="N196" i="6"/>
  <c r="N73" i="6"/>
  <c r="N193" i="6"/>
  <c r="N128" i="6"/>
  <c r="N81" i="6"/>
  <c r="N202" i="6"/>
  <c r="N125" i="6"/>
  <c r="N215" i="6"/>
  <c r="N97" i="6"/>
  <c r="N185" i="6"/>
  <c r="N150" i="6"/>
  <c r="N148" i="6"/>
  <c r="N147" i="6"/>
  <c r="N200" i="6"/>
  <c r="N184" i="6"/>
  <c r="N103" i="6"/>
  <c r="N119" i="6"/>
  <c r="N117" i="6"/>
  <c r="N68" i="6"/>
  <c r="N190" i="6"/>
  <c r="N83" i="6"/>
  <c r="N72" i="6"/>
  <c r="N45" i="6"/>
  <c r="N168" i="6"/>
  <c r="N222" i="6"/>
  <c r="N115" i="6"/>
  <c r="N60" i="6"/>
  <c r="N62" i="6"/>
  <c r="N207" i="6"/>
  <c r="N137" i="6"/>
  <c r="N116" i="6"/>
  <c r="N79" i="6"/>
  <c r="N76" i="6"/>
  <c r="N173" i="6"/>
  <c r="N152" i="6"/>
  <c r="N69" i="6"/>
  <c r="N142" i="6"/>
  <c r="N158" i="6"/>
  <c r="N145" i="6"/>
  <c r="N195" i="6"/>
  <c r="N160" i="6"/>
  <c r="N41" i="6"/>
  <c r="N206" i="6"/>
  <c r="N53" i="6"/>
  <c r="N169" i="6"/>
  <c r="N219" i="6"/>
  <c r="B69" i="5" l="1"/>
  <c r="G17" i="5"/>
  <c r="G45" i="5" s="1"/>
  <c r="A119" i="5"/>
  <c r="A434" i="5"/>
  <c r="G18" i="5"/>
  <c r="G46" i="5" s="1"/>
  <c r="P19" i="6"/>
  <c r="P20" i="6"/>
  <c r="P18" i="6"/>
  <c r="C17" i="5"/>
  <c r="C45" i="5" s="1"/>
  <c r="C18" i="5"/>
  <c r="C46" i="5" s="1"/>
  <c r="H17" i="5"/>
  <c r="H45" i="5" s="1"/>
  <c r="H18" i="5"/>
  <c r="H46" i="5" s="1"/>
  <c r="B18" i="5"/>
  <c r="B46" i="5" s="1"/>
  <c r="O179" i="6"/>
  <c r="O105" i="6"/>
  <c r="O191" i="6"/>
  <c r="O124" i="6"/>
  <c r="O222" i="6"/>
  <c r="O171" i="6"/>
  <c r="O192" i="6"/>
  <c r="O102" i="6"/>
  <c r="O175" i="6"/>
  <c r="O78" i="6"/>
  <c r="O26" i="6"/>
  <c r="O83" i="6"/>
  <c r="O149" i="6"/>
  <c r="O181" i="6"/>
  <c r="O66" i="6"/>
  <c r="O205" i="6"/>
  <c r="O220" i="6"/>
  <c r="O64" i="6"/>
  <c r="O215" i="6"/>
  <c r="O162" i="6"/>
  <c r="O211" i="6"/>
  <c r="O216" i="6"/>
  <c r="O221" i="6"/>
  <c r="O210" i="6"/>
  <c r="O25" i="6"/>
  <c r="O130" i="6"/>
  <c r="O92" i="6"/>
  <c r="O48" i="6"/>
  <c r="O71" i="6"/>
  <c r="O108" i="6"/>
  <c r="O89" i="6"/>
  <c r="O155" i="6"/>
  <c r="O139" i="6"/>
  <c r="O94" i="6"/>
  <c r="O47" i="6"/>
  <c r="O51" i="6"/>
  <c r="O148" i="6"/>
  <c r="O99" i="6"/>
  <c r="O165" i="6"/>
  <c r="O133" i="6"/>
  <c r="O169" i="6"/>
  <c r="O86" i="6"/>
  <c r="O194" i="6"/>
  <c r="O207" i="6"/>
  <c r="O120" i="6"/>
  <c r="O186" i="6"/>
  <c r="O125" i="6"/>
  <c r="O126" i="6"/>
  <c r="O29" i="6"/>
  <c r="O36" i="6"/>
  <c r="O62" i="6"/>
  <c r="O112" i="6"/>
  <c r="O214" i="6"/>
  <c r="O56" i="6"/>
  <c r="O188" i="6"/>
  <c r="O163" i="6"/>
  <c r="O87" i="6"/>
  <c r="O59" i="6"/>
  <c r="O180" i="6"/>
  <c r="O75" i="6"/>
  <c r="O45" i="6"/>
  <c r="O110" i="6"/>
  <c r="O79" i="6"/>
  <c r="O209" i="6"/>
  <c r="O41" i="6"/>
  <c r="O160" i="6"/>
  <c r="O172" i="6"/>
  <c r="O96" i="6"/>
  <c r="O69" i="6"/>
  <c r="O147" i="6"/>
  <c r="O28" i="6"/>
  <c r="O218" i="6"/>
  <c r="O153" i="6"/>
  <c r="O81" i="6"/>
  <c r="O46" i="6"/>
  <c r="O122" i="6"/>
  <c r="O166" i="6"/>
  <c r="O161" i="6"/>
  <c r="O144" i="6"/>
  <c r="O98" i="6"/>
  <c r="O168" i="6"/>
  <c r="O193" i="6"/>
  <c r="O208" i="6"/>
  <c r="O60" i="6"/>
  <c r="O196" i="6"/>
  <c r="O202" i="6"/>
  <c r="O76" i="6"/>
  <c r="O77" i="6"/>
  <c r="O85" i="6"/>
  <c r="O190" i="6"/>
  <c r="O136" i="6"/>
  <c r="O128" i="6"/>
  <c r="O109" i="6"/>
  <c r="O117" i="6"/>
  <c r="O80" i="6"/>
  <c r="O189" i="6"/>
  <c r="O164" i="6"/>
  <c r="O170" i="6"/>
  <c r="O217" i="6"/>
  <c r="O43" i="6"/>
  <c r="O61" i="6"/>
  <c r="O167" i="6"/>
  <c r="O24" i="6"/>
  <c r="O183" i="6"/>
  <c r="O135" i="6"/>
  <c r="O106" i="6"/>
  <c r="O72" i="6"/>
  <c r="O116" i="6"/>
  <c r="O114" i="6"/>
  <c r="O123" i="6"/>
  <c r="O177" i="6"/>
  <c r="O119" i="6"/>
  <c r="O178" i="6"/>
  <c r="O199" i="6"/>
  <c r="O101" i="6"/>
  <c r="O93" i="6"/>
  <c r="O107" i="6"/>
  <c r="O197" i="6"/>
  <c r="O173" i="6"/>
  <c r="O184" i="6"/>
  <c r="O115" i="6"/>
  <c r="O67" i="6"/>
  <c r="O138" i="6"/>
  <c r="O42" i="6"/>
  <c r="O143" i="6"/>
  <c r="O219" i="6"/>
  <c r="O140" i="6"/>
  <c r="O185" i="6"/>
  <c r="O156" i="6"/>
  <c r="O201" i="6"/>
  <c r="O132" i="6"/>
  <c r="O111" i="6"/>
  <c r="O53" i="6"/>
  <c r="O34" i="6"/>
  <c r="O204" i="6"/>
  <c r="O146" i="6"/>
  <c r="O206" i="6"/>
  <c r="O39" i="6"/>
  <c r="O118" i="6"/>
  <c r="O195" i="6"/>
  <c r="O54" i="6"/>
  <c r="O95" i="6"/>
  <c r="O104" i="6"/>
  <c r="O134" i="6"/>
  <c r="O84" i="6"/>
  <c r="O145" i="6"/>
  <c r="O127" i="6"/>
  <c r="O182" i="6"/>
  <c r="O91" i="6"/>
  <c r="O157" i="6"/>
  <c r="O97" i="6"/>
  <c r="O73" i="6"/>
  <c r="O213" i="6"/>
  <c r="O187" i="6"/>
  <c r="O174" i="6"/>
  <c r="O198" i="6"/>
  <c r="O159" i="6"/>
  <c r="O212" i="6"/>
  <c r="O65" i="6"/>
  <c r="O152" i="6"/>
  <c r="O68" i="6"/>
  <c r="O200" i="6"/>
  <c r="O131" i="6"/>
  <c r="O82" i="6"/>
  <c r="O176" i="6"/>
  <c r="O154" i="6"/>
  <c r="O55" i="6"/>
  <c r="O121" i="6"/>
  <c r="O150" i="6"/>
  <c r="O88" i="6"/>
  <c r="O52" i="6"/>
  <c r="O151" i="6"/>
  <c r="O49" i="6"/>
  <c r="O137" i="6"/>
  <c r="O90" i="6"/>
  <c r="O142" i="6"/>
  <c r="O203" i="6"/>
  <c r="O57" i="6"/>
  <c r="O70" i="6"/>
  <c r="O113" i="6"/>
  <c r="O158" i="6"/>
  <c r="O63" i="6"/>
  <c r="O74" i="6"/>
  <c r="O44" i="6"/>
  <c r="O141" i="6"/>
  <c r="O40" i="6"/>
  <c r="O100" i="6"/>
  <c r="O103" i="6"/>
  <c r="O129" i="6"/>
  <c r="O37" i="6"/>
  <c r="O32" i="6"/>
  <c r="O27" i="6"/>
  <c r="O23" i="6"/>
  <c r="O33" i="6"/>
  <c r="O50" i="6"/>
  <c r="O30" i="6"/>
  <c r="O35" i="6"/>
  <c r="O31" i="6"/>
  <c r="O38" i="6"/>
  <c r="O58" i="6"/>
  <c r="H70" i="5" l="1"/>
  <c r="H69" i="5"/>
  <c r="G70" i="5"/>
  <c r="G69" i="5"/>
  <c r="C70" i="5"/>
  <c r="C69" i="5"/>
  <c r="B70" i="5"/>
  <c r="A120" i="5"/>
  <c r="A435" i="5"/>
  <c r="H19" i="5"/>
  <c r="H47" i="5" s="1"/>
  <c r="G19" i="5"/>
  <c r="G47" i="5" s="1"/>
  <c r="B19" i="5"/>
  <c r="B47" i="5" s="1"/>
  <c r="B71" i="5" s="1"/>
  <c r="P84" i="6"/>
  <c r="P211" i="6"/>
  <c r="P144" i="6"/>
  <c r="P56" i="6"/>
  <c r="P182" i="6"/>
  <c r="P157" i="6"/>
  <c r="P114" i="6"/>
  <c r="P42" i="6"/>
  <c r="P73" i="6"/>
  <c r="P212" i="6"/>
  <c r="P214" i="6"/>
  <c r="P47" i="6"/>
  <c r="P48" i="6"/>
  <c r="P120" i="6"/>
  <c r="P143" i="6"/>
  <c r="P166" i="6"/>
  <c r="P135" i="6"/>
  <c r="P185" i="6"/>
  <c r="P201" i="6"/>
  <c r="P122" i="6"/>
  <c r="P205" i="6"/>
  <c r="P51" i="6"/>
  <c r="P210" i="6"/>
  <c r="P162" i="6"/>
  <c r="P159" i="6"/>
  <c r="P152" i="6"/>
  <c r="P118" i="6"/>
  <c r="P181" i="6"/>
  <c r="P53" i="6"/>
  <c r="P74" i="6"/>
  <c r="P131" i="6"/>
  <c r="P60" i="6"/>
  <c r="P108" i="6"/>
  <c r="P164" i="6"/>
  <c r="P71" i="6"/>
  <c r="P70" i="6"/>
  <c r="P187" i="6"/>
  <c r="P79" i="6"/>
  <c r="P94" i="6"/>
  <c r="P41" i="6"/>
  <c r="P101" i="6"/>
  <c r="P190" i="6"/>
  <c r="P189" i="6"/>
  <c r="P123" i="6"/>
  <c r="P25" i="6"/>
  <c r="P127" i="6"/>
  <c r="P121" i="6"/>
  <c r="P54" i="6"/>
  <c r="P167" i="6"/>
  <c r="P85" i="6"/>
  <c r="P98" i="6"/>
  <c r="P169" i="6"/>
  <c r="P99" i="6"/>
  <c r="P92" i="6"/>
  <c r="P134" i="6"/>
  <c r="P44" i="6"/>
  <c r="P130" i="6"/>
  <c r="P168" i="6"/>
  <c r="P175" i="6"/>
  <c r="P75" i="6"/>
  <c r="P113" i="6"/>
  <c r="P103" i="6"/>
  <c r="P111" i="6"/>
  <c r="P202" i="6"/>
  <c r="P216" i="6"/>
  <c r="P129" i="6"/>
  <c r="P29" i="6"/>
  <c r="P55" i="6"/>
  <c r="P170" i="6"/>
  <c r="P128" i="6"/>
  <c r="P154" i="6"/>
  <c r="P138" i="6"/>
  <c r="P153" i="6"/>
  <c r="P222" i="6"/>
  <c r="P220" i="6"/>
  <c r="P209" i="6"/>
  <c r="P207" i="6"/>
  <c r="P176" i="6"/>
  <c r="P165" i="6"/>
  <c r="P115" i="6"/>
  <c r="P132" i="6"/>
  <c r="P199" i="6"/>
  <c r="P90" i="6"/>
  <c r="P186" i="6"/>
  <c r="P183" i="6"/>
  <c r="P93" i="6"/>
  <c r="P147" i="6"/>
  <c r="P117" i="6"/>
  <c r="P126" i="6"/>
  <c r="P43" i="6"/>
  <c r="P206" i="6"/>
  <c r="P89" i="6"/>
  <c r="P80" i="6"/>
  <c r="P161" i="6"/>
  <c r="P59" i="6"/>
  <c r="P26" i="6"/>
  <c r="P109" i="6"/>
  <c r="P193" i="6"/>
  <c r="P208" i="6"/>
  <c r="P196" i="6"/>
  <c r="P64" i="6"/>
  <c r="P83" i="6"/>
  <c r="P171" i="6"/>
  <c r="P88" i="6"/>
  <c r="P145" i="6"/>
  <c r="P52" i="6"/>
  <c r="P173" i="6"/>
  <c r="P217" i="6"/>
  <c r="P137" i="6"/>
  <c r="P95" i="6"/>
  <c r="P67" i="6"/>
  <c r="P215" i="6"/>
  <c r="P124" i="6"/>
  <c r="P36" i="6"/>
  <c r="P194" i="6"/>
  <c r="P34" i="6"/>
  <c r="P163" i="6"/>
  <c r="P104" i="6"/>
  <c r="P100" i="6"/>
  <c r="P139" i="6"/>
  <c r="P174" i="6"/>
  <c r="P125" i="6"/>
  <c r="P68" i="6"/>
  <c r="P82" i="6"/>
  <c r="P110" i="6"/>
  <c r="P87" i="6"/>
  <c r="P39" i="6"/>
  <c r="P155" i="6"/>
  <c r="P160" i="6"/>
  <c r="P180" i="6"/>
  <c r="P151" i="6"/>
  <c r="P28" i="6"/>
  <c r="P65" i="6"/>
  <c r="P106" i="6"/>
  <c r="P40" i="6"/>
  <c r="P102" i="6"/>
  <c r="P61" i="6"/>
  <c r="P86" i="6"/>
  <c r="P204" i="6"/>
  <c r="P195" i="6"/>
  <c r="P191" i="6"/>
  <c r="P219" i="6"/>
  <c r="P63" i="6"/>
  <c r="P62" i="6"/>
  <c r="P156" i="6"/>
  <c r="P107" i="6"/>
  <c r="P112" i="6"/>
  <c r="P150" i="6"/>
  <c r="P197" i="6"/>
  <c r="P76" i="6"/>
  <c r="P218" i="6"/>
  <c r="P69" i="6"/>
  <c r="P149" i="6"/>
  <c r="P81" i="6"/>
  <c r="P141" i="6"/>
  <c r="P72" i="6"/>
  <c r="P158" i="6"/>
  <c r="P66" i="6"/>
  <c r="P198" i="6"/>
  <c r="P146" i="6"/>
  <c r="P142" i="6"/>
  <c r="P178" i="6"/>
  <c r="P177" i="6"/>
  <c r="P148" i="6"/>
  <c r="P78" i="6"/>
  <c r="P45" i="6"/>
  <c r="P57" i="6"/>
  <c r="P179" i="6"/>
  <c r="P188" i="6"/>
  <c r="P105" i="6"/>
  <c r="P77" i="6"/>
  <c r="P203" i="6"/>
  <c r="P136" i="6"/>
  <c r="P200" i="6"/>
  <c r="P184" i="6"/>
  <c r="P97" i="6"/>
  <c r="P49" i="6"/>
  <c r="P46" i="6"/>
  <c r="P133" i="6"/>
  <c r="P192" i="6"/>
  <c r="P213" i="6"/>
  <c r="P91" i="6"/>
  <c r="P24" i="6"/>
  <c r="P96" i="6"/>
  <c r="P140" i="6"/>
  <c r="P221" i="6"/>
  <c r="P116" i="6"/>
  <c r="P172" i="6"/>
  <c r="P119" i="6"/>
  <c r="P23" i="6"/>
  <c r="P30" i="6"/>
  <c r="P58" i="6"/>
  <c r="P32" i="6"/>
  <c r="P50" i="6"/>
  <c r="P31" i="6"/>
  <c r="P38" i="6"/>
  <c r="P35" i="6"/>
  <c r="P27" i="6"/>
  <c r="P33" i="6"/>
  <c r="P37" i="6"/>
  <c r="C19" i="5"/>
  <c r="C47" i="5" s="1"/>
  <c r="H71" i="5" l="1"/>
  <c r="C71" i="5"/>
  <c r="G71" i="5"/>
  <c r="A436" i="5"/>
  <c r="A121" i="5"/>
  <c r="H20" i="5"/>
  <c r="H48" i="5" s="1"/>
  <c r="H73" i="5" s="1"/>
  <c r="C20" i="5"/>
  <c r="C48" i="5" s="1"/>
  <c r="C73" i="5" s="1"/>
  <c r="B20" i="5"/>
  <c r="B48" i="5" s="1"/>
  <c r="B73" i="5" s="1"/>
  <c r="G20" i="5"/>
  <c r="G48" i="5" s="1"/>
  <c r="G73" i="5" s="1"/>
  <c r="B55" i="5" l="1"/>
  <c r="B87" i="5" s="1"/>
  <c r="C55" i="5"/>
  <c r="C87" i="5" s="1"/>
  <c r="H55" i="5"/>
  <c r="H87" i="5" s="1"/>
  <c r="G55" i="5"/>
  <c r="G87" i="5" s="1"/>
  <c r="H72" i="5"/>
  <c r="B72" i="5"/>
  <c r="B79" i="5" s="1" a="1"/>
  <c r="B79" i="5" s="1"/>
  <c r="C72" i="5"/>
  <c r="G72" i="5"/>
  <c r="A437" i="5"/>
  <c r="A122" i="5"/>
  <c r="F11" i="9" l="1" a="1"/>
  <c r="F12" i="9" s="1"/>
  <c r="A123" i="5"/>
  <c r="A438" i="5"/>
  <c r="H79" i="5" a="1"/>
  <c r="H79" i="5" s="1"/>
  <c r="H86" i="5" s="1"/>
  <c r="P256" i="4" s="1"/>
  <c r="C79" i="5" a="1"/>
  <c r="C79" i="5" s="1"/>
  <c r="G79" i="5" a="1"/>
  <c r="G79" i="5" s="1"/>
  <c r="B86" i="5"/>
  <c r="B260" i="4" s="1"/>
  <c r="F14" i="9" l="1"/>
  <c r="F15" i="9"/>
  <c r="F16" i="9"/>
  <c r="F11" i="9"/>
  <c r="F13" i="9"/>
  <c r="E256" i="4"/>
  <c r="C256" i="4"/>
  <c r="H256" i="4"/>
  <c r="A439" i="5"/>
  <c r="A124" i="5"/>
  <c r="C86" i="5"/>
  <c r="K256" i="4" s="1"/>
  <c r="G86" i="5"/>
  <c r="O256" i="4" s="1"/>
  <c r="A440" i="5" l="1"/>
  <c r="A125" i="5"/>
  <c r="D2" i="9" l="1" a="1"/>
  <c r="D29" i="9" s="1"/>
  <c r="A126" i="5"/>
  <c r="A441" i="5"/>
  <c r="G29" i="9" l="1"/>
  <c r="D43" i="9"/>
  <c r="D13" i="9"/>
  <c r="D39" i="9"/>
  <c r="D14" i="9"/>
  <c r="D41" i="9"/>
  <c r="D17" i="9"/>
  <c r="D34" i="9"/>
  <c r="D46" i="9"/>
  <c r="D5" i="9"/>
  <c r="D48" i="9"/>
  <c r="D15" i="9"/>
  <c r="D3" i="9"/>
  <c r="D19" i="9"/>
  <c r="D23" i="9"/>
  <c r="D27" i="9"/>
  <c r="D30" i="9"/>
  <c r="D33" i="9"/>
  <c r="D8" i="9"/>
  <c r="D9" i="9"/>
  <c r="D6" i="9"/>
  <c r="D25" i="9"/>
  <c r="D2" i="9"/>
  <c r="D11" i="9"/>
  <c r="D45" i="9"/>
  <c r="G45" i="9" s="1"/>
  <c r="D31" i="9"/>
  <c r="D51" i="9"/>
  <c r="D4" i="9"/>
  <c r="D50" i="9"/>
  <c r="D52" i="9"/>
  <c r="D12" i="9"/>
  <c r="D20" i="9"/>
  <c r="D21" i="9"/>
  <c r="D7" i="9"/>
  <c r="D10" i="9"/>
  <c r="D36" i="9"/>
  <c r="D38" i="9"/>
  <c r="D18" i="9"/>
  <c r="D16" i="9"/>
  <c r="D44" i="9"/>
  <c r="D40" i="9"/>
  <c r="D47" i="9"/>
  <c r="D49" i="9"/>
  <c r="D37" i="9"/>
  <c r="D42" i="9"/>
  <c r="D35" i="9"/>
  <c r="D22" i="9"/>
  <c r="D26" i="9"/>
  <c r="D32" i="9"/>
  <c r="D24" i="9"/>
  <c r="D28" i="9"/>
  <c r="A127" i="5"/>
  <c r="A442" i="5"/>
  <c r="G42" i="9" l="1"/>
  <c r="G49" i="9"/>
  <c r="G10" i="9"/>
  <c r="G21" i="9"/>
  <c r="G12" i="9"/>
  <c r="G51" i="9"/>
  <c r="G17" i="9"/>
  <c r="G38" i="9"/>
  <c r="G50" i="9"/>
  <c r="G2" i="9"/>
  <c r="G6" i="9"/>
  <c r="G30" i="9"/>
  <c r="G23" i="9"/>
  <c r="G24" i="9"/>
  <c r="G26" i="9"/>
  <c r="G35" i="9"/>
  <c r="G37" i="9"/>
  <c r="G47" i="9"/>
  <c r="G44" i="9"/>
  <c r="G18" i="9"/>
  <c r="G7" i="9"/>
  <c r="G20" i="9"/>
  <c r="G52" i="9"/>
  <c r="G4" i="9"/>
  <c r="G31" i="9"/>
  <c r="G11" i="9"/>
  <c r="G25" i="9"/>
  <c r="G33" i="9"/>
  <c r="G27" i="9"/>
  <c r="G19" i="9"/>
  <c r="G15" i="9"/>
  <c r="G5" i="9"/>
  <c r="G34" i="9"/>
  <c r="G41" i="9"/>
  <c r="G39" i="9"/>
  <c r="G43" i="9"/>
  <c r="G3" i="9"/>
  <c r="G36" i="9"/>
  <c r="G28" i="9"/>
  <c r="G22" i="9"/>
  <c r="G16" i="9"/>
  <c r="G48" i="9"/>
  <c r="G13" i="9"/>
  <c r="G8" i="9"/>
  <c r="G32" i="9"/>
  <c r="G40" i="9"/>
  <c r="G46" i="9"/>
  <c r="G14" i="9"/>
  <c r="G9" i="9"/>
  <c r="A443" i="5"/>
  <c r="A128" i="5"/>
  <c r="A444" i="5" l="1"/>
  <c r="A129" i="5"/>
  <c r="A445" i="5" l="1"/>
  <c r="A130" i="5"/>
  <c r="A446" i="5" l="1"/>
  <c r="A131" i="5"/>
  <c r="A447" i="5" l="1"/>
  <c r="A132" i="5"/>
  <c r="A448" i="5" l="1"/>
  <c r="A133" i="5"/>
  <c r="A134" i="5" l="1"/>
  <c r="A449" i="5"/>
  <c r="A450" i="5" l="1"/>
  <c r="A135" i="5"/>
  <c r="A451" i="5" l="1"/>
  <c r="A136" i="5"/>
  <c r="A452" i="5" l="1"/>
  <c r="A137" i="5"/>
  <c r="A453" i="5" l="1"/>
  <c r="A138" i="5"/>
  <c r="A139" i="5" l="1"/>
  <c r="A454" i="5"/>
  <c r="A455" i="5" l="1"/>
  <c r="A140" i="5"/>
  <c r="A456" i="5" l="1"/>
  <c r="A141" i="5"/>
  <c r="A457" i="5" l="1"/>
  <c r="A142" i="5"/>
  <c r="A143" i="5" l="1"/>
  <c r="A458" i="5"/>
  <c r="A459" i="5" l="1"/>
  <c r="A144" i="5"/>
  <c r="A460" i="5" l="1"/>
  <c r="A145" i="5"/>
  <c r="A461" i="5" l="1"/>
  <c r="A146" i="5"/>
  <c r="A147" i="5" l="1"/>
  <c r="A462" i="5"/>
  <c r="A463" i="5" l="1"/>
  <c r="A148" i="5"/>
  <c r="A464" i="5" l="1"/>
  <c r="A149" i="5"/>
  <c r="A150" i="5" l="1"/>
  <c r="A465" i="5"/>
  <c r="A466" i="5" l="1"/>
  <c r="A151" i="5"/>
  <c r="A467" i="5" l="1"/>
  <c r="A152" i="5"/>
  <c r="A468" i="5" l="1"/>
  <c r="A153" i="5"/>
  <c r="A469" i="5" l="1"/>
  <c r="A154" i="5"/>
  <c r="A470" i="5" l="1"/>
  <c r="A155" i="5"/>
  <c r="A471" i="5" l="1"/>
  <c r="A156" i="5"/>
  <c r="A472" i="5" l="1"/>
  <c r="A157" i="5"/>
  <c r="A473" i="5" l="1"/>
  <c r="A158" i="5"/>
  <c r="A474" i="5" l="1"/>
  <c r="A159" i="5"/>
  <c r="A475" i="5" l="1"/>
  <c r="A160" i="5"/>
  <c r="A476" i="5" l="1"/>
  <c r="A161" i="5"/>
  <c r="A477" i="5" l="1"/>
  <c r="A162" i="5"/>
  <c r="A478" i="5" l="1"/>
  <c r="A163" i="5"/>
  <c r="A479" i="5" l="1"/>
  <c r="A164" i="5"/>
  <c r="A480" i="5" l="1"/>
  <c r="A165" i="5"/>
  <c r="A166" i="5" l="1"/>
  <c r="A481" i="5"/>
  <c r="A482" i="5" l="1"/>
  <c r="A167" i="5"/>
  <c r="A483" i="5" l="1"/>
  <c r="A168" i="5"/>
  <c r="A484" i="5" l="1"/>
  <c r="A169" i="5"/>
  <c r="A485" i="5" l="1"/>
  <c r="A170" i="5"/>
  <c r="A171" i="5" l="1"/>
  <c r="A486" i="5"/>
  <c r="A487" i="5" l="1"/>
  <c r="A172" i="5"/>
  <c r="A488" i="5" l="1"/>
  <c r="A173" i="5"/>
  <c r="A489" i="5" l="1"/>
  <c r="A174" i="5"/>
  <c r="A490" i="5" l="1"/>
  <c r="A175" i="5"/>
  <c r="A491" i="5" l="1"/>
  <c r="A176" i="5"/>
  <c r="A492" i="5" l="1"/>
  <c r="A177" i="5"/>
  <c r="A493" i="5" l="1"/>
  <c r="A178" i="5"/>
  <c r="A494" i="5" l="1"/>
  <c r="A179" i="5"/>
  <c r="A495" i="5" l="1"/>
  <c r="A180" i="5"/>
  <c r="A496" i="5" l="1"/>
  <c r="A181" i="5"/>
  <c r="A182" i="5" l="1"/>
  <c r="A497" i="5"/>
  <c r="A498" i="5" l="1"/>
  <c r="A183" i="5"/>
  <c r="A499" i="5" l="1"/>
  <c r="A184" i="5"/>
  <c r="A500" i="5" l="1"/>
  <c r="A185" i="5"/>
  <c r="A501" i="5" l="1"/>
  <c r="A186" i="5"/>
  <c r="A187" i="5" l="1"/>
  <c r="A502" i="5"/>
  <c r="A503" i="5" l="1"/>
  <c r="A188" i="5"/>
  <c r="A504" i="5" l="1"/>
  <c r="A189" i="5"/>
  <c r="A505" i="5" l="1"/>
  <c r="A190" i="5"/>
  <c r="A506" i="5" l="1"/>
  <c r="A191" i="5"/>
  <c r="A507" i="5" l="1"/>
  <c r="A192" i="5"/>
  <c r="A508" i="5" l="1"/>
  <c r="A193" i="5"/>
  <c r="A509" i="5" l="1"/>
  <c r="A194" i="5"/>
  <c r="A510" i="5" l="1"/>
  <c r="A195" i="5"/>
  <c r="A511" i="5" l="1"/>
  <c r="A196" i="5"/>
  <c r="A512" i="5" l="1"/>
  <c r="A197" i="5"/>
  <c r="A198" i="5" l="1"/>
  <c r="A513" i="5"/>
  <c r="A514" i="5" l="1"/>
  <c r="A199" i="5"/>
  <c r="A515" i="5" l="1"/>
  <c r="A200" i="5"/>
  <c r="A516" i="5" l="1"/>
  <c r="A201" i="5"/>
  <c r="A517" i="5" l="1"/>
  <c r="A202" i="5"/>
  <c r="A203" i="5" l="1"/>
  <c r="A518" i="5"/>
  <c r="A519" i="5" l="1"/>
  <c r="A204" i="5"/>
  <c r="A520" i="5" l="1"/>
  <c r="A205" i="5"/>
  <c r="A521" i="5" l="1"/>
  <c r="A206" i="5"/>
  <c r="A522" i="5" l="1"/>
  <c r="A207" i="5"/>
  <c r="A523" i="5" l="1"/>
  <c r="A208" i="5"/>
  <c r="A524" i="5" l="1"/>
  <c r="A209" i="5"/>
  <c r="A525" i="5" l="1"/>
  <c r="A210" i="5"/>
  <c r="A526" i="5" l="1"/>
  <c r="A211" i="5"/>
  <c r="A527" i="5" l="1"/>
  <c r="A212" i="5"/>
  <c r="A528" i="5" l="1"/>
  <c r="A213" i="5"/>
  <c r="A214" i="5" l="1"/>
  <c r="A529" i="5"/>
  <c r="A530" i="5" l="1"/>
  <c r="A215" i="5"/>
  <c r="A531" i="5" l="1"/>
  <c r="A216" i="5"/>
  <c r="A532" i="5" l="1"/>
  <c r="A217" i="5"/>
  <c r="A533" i="5" l="1"/>
  <c r="A218" i="5"/>
  <c r="A219" i="5" l="1"/>
  <c r="A534" i="5"/>
  <c r="A535" i="5" l="1"/>
  <c r="A220" i="5"/>
  <c r="A536" i="5" l="1"/>
  <c r="A221" i="5"/>
  <c r="A537" i="5" l="1"/>
  <c r="A222" i="5"/>
  <c r="A538" i="5" l="1"/>
  <c r="A223" i="5"/>
  <c r="A539" i="5" l="1"/>
  <c r="A224" i="5"/>
  <c r="A540" i="5" l="1"/>
  <c r="A225" i="5"/>
  <c r="A541" i="5" l="1"/>
  <c r="A226" i="5"/>
  <c r="A542" i="5" l="1"/>
  <c r="A227" i="5"/>
  <c r="A543" i="5" l="1"/>
  <c r="A228" i="5"/>
  <c r="A544" i="5" l="1"/>
  <c r="A229" i="5"/>
  <c r="A545" i="5" l="1"/>
  <c r="A230" i="5"/>
  <c r="A546" i="5" l="1"/>
  <c r="A231" i="5"/>
  <c r="A547" i="5" l="1"/>
  <c r="A232" i="5"/>
  <c r="A233" i="5" l="1"/>
  <c r="A548" i="5"/>
  <c r="A549" i="5" l="1"/>
  <c r="A234" i="5"/>
  <c r="A550" i="5" l="1"/>
  <c r="A235" i="5"/>
  <c r="A551" i="5" l="1"/>
  <c r="A236" i="5"/>
  <c r="A552" i="5" l="1"/>
  <c r="A237" i="5"/>
  <c r="A553" i="5" l="1"/>
  <c r="A238" i="5"/>
  <c r="A554" i="5" l="1"/>
  <c r="A239" i="5"/>
  <c r="A555" i="5" l="1"/>
  <c r="A240" i="5"/>
  <c r="A241" i="5" l="1"/>
  <c r="A556" i="5"/>
  <c r="A557" i="5" l="1"/>
  <c r="A242" i="5"/>
  <c r="A558" i="5" l="1"/>
  <c r="A243" i="5"/>
  <c r="A559" i="5" l="1"/>
  <c r="A244" i="5"/>
  <c r="A560" i="5" l="1"/>
  <c r="A245" i="5"/>
  <c r="A561" i="5" l="1"/>
  <c r="A246" i="5"/>
  <c r="A562" i="5" l="1"/>
  <c r="A247" i="5"/>
  <c r="A563" i="5" l="1"/>
  <c r="A248" i="5"/>
  <c r="A564" i="5" l="1"/>
  <c r="A249" i="5"/>
  <c r="A565" i="5" l="1"/>
  <c r="A250" i="5"/>
  <c r="A566" i="5" l="1"/>
  <c r="A251" i="5"/>
  <c r="A567" i="5" l="1"/>
  <c r="A252" i="5"/>
  <c r="A253" i="5" l="1"/>
  <c r="A568" i="5"/>
  <c r="A569" i="5" l="1"/>
  <c r="A254" i="5"/>
  <c r="A570" i="5" l="1"/>
  <c r="A255" i="5"/>
  <c r="A571" i="5" l="1"/>
  <c r="A256" i="5"/>
  <c r="A572" i="5" l="1"/>
  <c r="A257" i="5"/>
  <c r="A258" i="5" l="1"/>
  <c r="A573" i="5"/>
  <c r="A574" i="5" l="1"/>
  <c r="A259" i="5"/>
  <c r="A575" i="5" l="1"/>
  <c r="A260" i="5"/>
  <c r="A261" i="5" l="1"/>
  <c r="A576" i="5"/>
  <c r="A262" i="5" l="1"/>
  <c r="A577" i="5"/>
  <c r="A578" i="5" l="1"/>
  <c r="A263" i="5"/>
  <c r="A579" i="5" l="1"/>
  <c r="A264" i="5"/>
  <c r="A580" i="5" l="1"/>
  <c r="A265" i="5"/>
  <c r="A581" i="5" l="1"/>
  <c r="A266" i="5"/>
  <c r="A582" i="5" l="1"/>
  <c r="A267" i="5"/>
  <c r="A583" i="5" l="1"/>
  <c r="A268" i="5"/>
  <c r="A269" i="5" l="1"/>
  <c r="A584" i="5"/>
  <c r="A585" i="5" l="1"/>
  <c r="A270" i="5"/>
  <c r="A586" i="5" l="1"/>
  <c r="A271" i="5"/>
  <c r="A587" i="5" l="1"/>
  <c r="A272" i="5"/>
  <c r="A273" i="5" l="1"/>
  <c r="A588" i="5"/>
  <c r="A274" i="5" l="1"/>
  <c r="A589" i="5"/>
  <c r="A590" i="5" l="1"/>
  <c r="A275" i="5"/>
  <c r="A591" i="5" l="1"/>
  <c r="A276" i="5"/>
  <c r="A277" i="5" l="1"/>
  <c r="A592" i="5"/>
  <c r="A593" i="5" l="1"/>
  <c r="A278" i="5"/>
  <c r="A594" i="5" l="1"/>
  <c r="A279" i="5"/>
  <c r="A595" i="5" l="1"/>
  <c r="A280" i="5"/>
  <c r="A596" i="5" l="1"/>
  <c r="A281" i="5"/>
  <c r="A597" i="5" l="1"/>
  <c r="A282" i="5"/>
  <c r="A598" i="5" l="1"/>
  <c r="A283" i="5"/>
  <c r="A599" i="5" l="1"/>
  <c r="A284" i="5"/>
  <c r="A285" i="5" l="1"/>
  <c r="A600" i="5"/>
  <c r="A601" i="5" l="1"/>
  <c r="A286" i="5"/>
  <c r="A602" i="5" l="1"/>
  <c r="A287" i="5"/>
  <c r="A603" i="5" l="1"/>
  <c r="A288" i="5"/>
  <c r="A604" i="5" l="1"/>
  <c r="A289" i="5"/>
  <c r="A290" i="5" l="1"/>
  <c r="A605" i="5"/>
  <c r="A606" i="5" l="1"/>
  <c r="A291" i="5"/>
  <c r="A607" i="5" l="1"/>
  <c r="A292" i="5"/>
  <c r="A608" i="5" l="1"/>
  <c r="A293" i="5"/>
  <c r="A609" i="5" l="1"/>
  <c r="A294" i="5"/>
  <c r="A610" i="5" l="1"/>
  <c r="A295" i="5"/>
  <c r="A611" i="5" l="1"/>
  <c r="A296" i="5"/>
  <c r="A612" i="5" l="1"/>
  <c r="A297" i="5"/>
  <c r="A613" i="5" l="1"/>
  <c r="A298" i="5"/>
  <c r="A614" i="5" l="1"/>
  <c r="A299" i="5"/>
  <c r="A615" i="5" l="1"/>
  <c r="A300" i="5"/>
  <c r="A301" i="5" l="1"/>
  <c r="A616" i="5"/>
  <c r="A302" i="5" l="1"/>
  <c r="A617" i="5"/>
  <c r="A618" i="5" l="1"/>
  <c r="A303" i="5"/>
  <c r="A619" i="5" l="1"/>
  <c r="A304" i="5"/>
  <c r="A620" i="5" l="1"/>
  <c r="A305" i="5"/>
  <c r="A621" i="5" l="1"/>
  <c r="A306" i="5"/>
  <c r="A622" i="5" l="1"/>
  <c r="A307" i="5"/>
  <c r="A623" i="5" l="1"/>
  <c r="A308" i="5"/>
  <c r="A309" i="5" l="1"/>
  <c r="A624" i="5"/>
  <c r="A625" i="5" l="1"/>
  <c r="A310" i="5"/>
  <c r="A626" i="5" l="1"/>
  <c r="A311" i="5"/>
  <c r="A627" i="5" l="1"/>
  <c r="A312" i="5"/>
  <c r="A628" i="5" l="1"/>
  <c r="A313" i="5"/>
  <c r="A629" i="5" l="1"/>
  <c r="A314" i="5"/>
  <c r="A630" i="5" l="1"/>
  <c r="A315" i="5"/>
  <c r="A631" i="5" l="1"/>
  <c r="A316" i="5"/>
  <c r="A317" i="5" l="1"/>
  <c r="A632" i="5"/>
  <c r="A318" i="5" l="1"/>
  <c r="A633" i="5"/>
  <c r="A634" i="5" l="1"/>
  <c r="A319" i="5"/>
  <c r="A635" i="5" l="1"/>
  <c r="A320" i="5"/>
  <c r="A321" i="5" l="1"/>
  <c r="A636" i="5"/>
  <c r="A637" i="5" l="1"/>
  <c r="A322" i="5"/>
  <c r="A638" i="5" l="1"/>
  <c r="A323" i="5"/>
  <c r="A324" i="5" l="1"/>
  <c r="A639" i="5"/>
  <c r="A640" i="5" l="1"/>
  <c r="A325" i="5"/>
  <c r="A326" i="5" l="1"/>
  <c r="A641" i="5"/>
  <c r="A642" i="5" l="1"/>
  <c r="A327" i="5"/>
  <c r="A328" i="5" l="1"/>
  <c r="A643" i="5"/>
  <c r="A644" i="5" l="1"/>
  <c r="A329" i="5"/>
  <c r="A645" i="5" l="1"/>
  <c r="A330" i="5"/>
  <c r="A646" i="5" l="1"/>
  <c r="A331" i="5"/>
  <c r="A332" i="5" l="1"/>
  <c r="A647" i="5"/>
  <c r="A648" i="5" l="1"/>
  <c r="A333" i="5"/>
  <c r="A649" i="5" l="1"/>
  <c r="A334" i="5"/>
  <c r="A650" i="5" l="1"/>
  <c r="A335" i="5"/>
  <c r="A336" i="5" l="1"/>
  <c r="A651" i="5"/>
  <c r="A652" i="5" l="1"/>
  <c r="A337" i="5"/>
  <c r="A338" i="5" l="1"/>
  <c r="A653" i="5"/>
  <c r="A654" i="5" l="1"/>
  <c r="A339" i="5"/>
  <c r="A340" i="5" l="1"/>
  <c r="A655" i="5"/>
  <c r="A656" i="5" l="1"/>
  <c r="A341" i="5"/>
  <c r="A342" i="5" l="1"/>
  <c r="A657" i="5"/>
  <c r="A658" i="5" l="1"/>
  <c r="A343" i="5"/>
  <c r="A344" i="5" l="1"/>
  <c r="A659" i="5"/>
  <c r="A345" i="5" l="1"/>
  <c r="A660" i="5"/>
  <c r="A346" i="5" l="1"/>
  <c r="A661" i="5"/>
  <c r="A662" i="5" l="1"/>
  <c r="A347" i="5"/>
  <c r="A348" i="5" l="1"/>
  <c r="A663" i="5"/>
  <c r="A664" i="5" l="1"/>
  <c r="A349" i="5"/>
  <c r="A350" i="5" l="1"/>
  <c r="A665" i="5"/>
  <c r="A666" i="5" l="1"/>
  <c r="A351" i="5"/>
  <c r="A352" i="5" l="1"/>
  <c r="A667" i="5"/>
  <c r="A668" i="5" l="1"/>
  <c r="A353" i="5"/>
  <c r="A354" i="5" l="1"/>
  <c r="A669" i="5"/>
  <c r="A670" i="5" l="1"/>
  <c r="A355" i="5"/>
  <c r="A671" i="5" l="1"/>
  <c r="A356" i="5"/>
  <c r="A672" i="5" l="1"/>
  <c r="A357" i="5"/>
  <c r="A358" i="5" l="1"/>
  <c r="A673" i="5"/>
  <c r="A674" i="5" l="1"/>
  <c r="A359" i="5"/>
  <c r="A360" i="5" l="1"/>
  <c r="A675" i="5"/>
  <c r="A361" i="5" l="1"/>
  <c r="A676" i="5"/>
  <c r="A362" i="5" l="1"/>
  <c r="A677" i="5"/>
  <c r="A678" i="5" l="1"/>
  <c r="A363" i="5"/>
  <c r="A364" i="5" l="1"/>
  <c r="A679" i="5"/>
  <c r="A680" i="5" l="1"/>
  <c r="A365" i="5"/>
  <c r="A366" i="5" l="1"/>
  <c r="A681" i="5"/>
  <c r="A682" i="5" l="1"/>
  <c r="A367" i="5"/>
  <c r="A368" i="5" l="1"/>
  <c r="A683" i="5"/>
  <c r="A684" i="5" l="1"/>
  <c r="A369" i="5"/>
  <c r="A685" i="5" l="1"/>
  <c r="A370" i="5"/>
  <c r="A686" i="5" l="1"/>
  <c r="A371" i="5"/>
  <c r="A687" i="5" l="1"/>
  <c r="A372" i="5"/>
  <c r="A688" i="5" l="1"/>
  <c r="A373" i="5"/>
  <c r="A374" i="5" l="1"/>
  <c r="A689" i="5"/>
  <c r="A690" i="5" l="1"/>
  <c r="A375" i="5"/>
  <c r="A376" i="5" l="1"/>
  <c r="A691" i="5"/>
  <c r="A692" i="5" l="1"/>
  <c r="A377" i="5"/>
  <c r="A378" i="5" l="1"/>
  <c r="A693" i="5"/>
  <c r="A694" i="5" l="1"/>
  <c r="A379" i="5"/>
  <c r="A695" i="5" l="1"/>
  <c r="A380" i="5"/>
  <c r="A696" i="5" l="1"/>
  <c r="A381" i="5"/>
  <c r="A382" i="5" l="1"/>
  <c r="A697" i="5"/>
  <c r="A698" i="5" l="1"/>
  <c r="A383" i="5"/>
  <c r="A384" i="5" l="1"/>
  <c r="A699" i="5"/>
  <c r="A700" i="5" l="1"/>
  <c r="A385" i="5"/>
  <c r="A386" i="5" l="1"/>
  <c r="A701" i="5"/>
  <c r="A702" i="5" l="1"/>
  <c r="A387" i="5"/>
  <c r="A388" i="5" l="1"/>
  <c r="A703" i="5"/>
  <c r="A704" i="5" l="1"/>
  <c r="A389" i="5"/>
  <c r="A390" i="5" l="1"/>
  <c r="A705" i="5"/>
  <c r="A706" i="5" l="1"/>
  <c r="A391" i="5"/>
  <c r="A392" i="5" l="1"/>
  <c r="A707" i="5"/>
  <c r="A393" i="5" l="1"/>
  <c r="A708" i="5"/>
  <c r="A394" i="5" l="1"/>
  <c r="A709" i="5"/>
  <c r="A710" i="5" l="1"/>
  <c r="A395" i="5"/>
  <c r="A396" i="5" l="1"/>
  <c r="A711" i="5"/>
  <c r="A712" i="5" l="1"/>
  <c r="A397" i="5"/>
  <c r="A398" i="5" l="1"/>
  <c r="A713" i="5"/>
  <c r="A714" i="5" l="1"/>
  <c r="A399" i="5"/>
  <c r="A400" i="5" l="1"/>
  <c r="A715" i="5"/>
  <c r="A401" i="5" l="1"/>
  <c r="A716" i="5"/>
  <c r="A402" i="5" l="1"/>
  <c r="A717" i="5"/>
  <c r="A718" i="5" l="1"/>
  <c r="A403" i="5"/>
  <c r="A719" i="5" l="1"/>
  <c r="A404" i="5"/>
  <c r="A720" i="5" l="1"/>
  <c r="A405" i="5"/>
  <c r="A406" i="5" l="1"/>
  <c r="A721" i="5"/>
  <c r="A722" i="5" l="1"/>
  <c r="A407" i="5"/>
  <c r="A408" i="5" l="1"/>
  <c r="A723" i="5"/>
  <c r="A724" i="5" l="1"/>
  <c r="A409" i="5"/>
  <c r="A410" i="5" l="1"/>
  <c r="A725" i="5"/>
  <c r="A726" i="5" l="1"/>
  <c r="A411" i="5"/>
  <c r="A412" i="5" l="1"/>
  <c r="A728" i="5" s="1"/>
  <c r="A727" i="5"/>
</calcChain>
</file>

<file path=xl/comments1.xml><?xml version="1.0" encoding="utf-8"?>
<comments xmlns="http://schemas.openxmlformats.org/spreadsheetml/2006/main">
  <authors>
    <author>Rausch Michael A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1 for US, 2 for Global Ex US, and 3 for EM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E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H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</commentList>
</comments>
</file>

<file path=xl/comments2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</commentList>
</comments>
</file>

<file path=xl/comments3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</commentList>
</comments>
</file>

<file path=xl/comments4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</commentList>
</comments>
</file>

<file path=xl/sharedStrings.xml><?xml version="1.0" encoding="utf-8"?>
<sst xmlns="http://schemas.openxmlformats.org/spreadsheetml/2006/main" count="633" uniqueCount="239">
  <si>
    <t>Asset Class</t>
  </si>
  <si>
    <t>Representative Index</t>
  </si>
  <si>
    <t>Bloomberg Code</t>
  </si>
  <si>
    <t>GDUEEGF Index</t>
  </si>
  <si>
    <t>U.S. Treasury Bills</t>
  </si>
  <si>
    <t>EMLCTRUU Index</t>
  </si>
  <si>
    <t>Commodities</t>
  </si>
  <si>
    <t>HFRI Equity Hedge</t>
  </si>
  <si>
    <t>HFRI Macro</t>
  </si>
  <si>
    <t>HFRIEHI Index</t>
  </si>
  <si>
    <t>HFRIMI Index</t>
  </si>
  <si>
    <t>Barclays U.S. Treasury Bills 3-6 Month</t>
  </si>
  <si>
    <t>Standard Deviation</t>
  </si>
  <si>
    <t>20 Year</t>
  </si>
  <si>
    <t>10 Year</t>
  </si>
  <si>
    <t>5 Year</t>
  </si>
  <si>
    <t>Average</t>
  </si>
  <si>
    <t>20 Yr</t>
  </si>
  <si>
    <t>10 Yr</t>
  </si>
  <si>
    <t>5 Yr</t>
  </si>
  <si>
    <t>OAS</t>
  </si>
  <si>
    <t>Expected Return</t>
  </si>
  <si>
    <t>Recovery Rate</t>
  </si>
  <si>
    <t>Default Rate</t>
  </si>
  <si>
    <t>Theme Increase to Defaults</t>
  </si>
  <si>
    <t>Historical Default Rate</t>
  </si>
  <si>
    <t>Annualized Return</t>
  </si>
  <si>
    <t>Yr 10</t>
  </si>
  <si>
    <t>Yr 9</t>
  </si>
  <si>
    <t>Yr 8</t>
  </si>
  <si>
    <t>Yr 7</t>
  </si>
  <si>
    <t>Yr 6</t>
  </si>
  <si>
    <t>Yr 5</t>
  </si>
  <si>
    <t>Yr 4</t>
  </si>
  <si>
    <t>Yr 3</t>
  </si>
  <si>
    <t>Yr 2</t>
  </si>
  <si>
    <t>Yr 1</t>
  </si>
  <si>
    <t>Annual Return</t>
  </si>
  <si>
    <t>Duration Forecast</t>
  </si>
  <si>
    <t>Current</t>
  </si>
  <si>
    <t>Yield Forecast</t>
  </si>
  <si>
    <t>Total</t>
  </si>
  <si>
    <t>Future Spread</t>
  </si>
  <si>
    <t>Term Premium</t>
  </si>
  <si>
    <t>Muni Rate</t>
  </si>
  <si>
    <t>Current Convexity</t>
  </si>
  <si>
    <t>Current Duration</t>
  </si>
  <si>
    <t>Current Spread</t>
  </si>
  <si>
    <t>Current Yield</t>
  </si>
  <si>
    <t>Benchmark</t>
  </si>
  <si>
    <t>Risk Free Rate</t>
  </si>
  <si>
    <t>Real Cash Rate</t>
  </si>
  <si>
    <t>Inflation</t>
  </si>
  <si>
    <t>Yield</t>
  </si>
  <si>
    <t>Term Structure</t>
  </si>
  <si>
    <t>Beta</t>
  </si>
  <si>
    <t>Coeff</t>
  </si>
  <si>
    <t>Tau</t>
  </si>
  <si>
    <t>30 Yr Tsy</t>
  </si>
  <si>
    <t>10 Yr Tsy</t>
  </si>
  <si>
    <t>5 Yr Tsy</t>
  </si>
  <si>
    <t>3 Mo</t>
  </si>
  <si>
    <t>Maturity</t>
  </si>
  <si>
    <t>Duration</t>
  </si>
  <si>
    <t>Theme TP Adjustment</t>
  </si>
  <si>
    <t>Real Rate</t>
  </si>
  <si>
    <r>
      <t>V</t>
    </r>
    <r>
      <rPr>
        <vertAlign val="subscript"/>
        <sz val="8"/>
        <color indexed="9"/>
        <rFont val="Arial"/>
        <family val="2"/>
      </rPr>
      <t>1</t>
    </r>
  </si>
  <si>
    <r>
      <t>V</t>
    </r>
    <r>
      <rPr>
        <vertAlign val="subscript"/>
        <sz val="8"/>
        <color indexed="9"/>
        <rFont val="Arial"/>
        <family val="2"/>
      </rPr>
      <t>2</t>
    </r>
  </si>
  <si>
    <r>
      <t>B</t>
    </r>
    <r>
      <rPr>
        <vertAlign val="subscript"/>
        <sz val="8"/>
        <color indexed="63"/>
        <rFont val="Arial"/>
        <family val="2"/>
      </rPr>
      <t>0</t>
    </r>
  </si>
  <si>
    <r>
      <t>B</t>
    </r>
    <r>
      <rPr>
        <vertAlign val="subscript"/>
        <sz val="8"/>
        <color indexed="63"/>
        <rFont val="Arial"/>
        <family val="2"/>
      </rPr>
      <t>1</t>
    </r>
  </si>
  <si>
    <r>
      <t>B</t>
    </r>
    <r>
      <rPr>
        <vertAlign val="subscript"/>
        <sz val="8"/>
        <color indexed="63"/>
        <rFont val="Arial"/>
        <family val="2"/>
      </rPr>
      <t>2</t>
    </r>
  </si>
  <si>
    <t>U.S. Bank Loans</t>
  </si>
  <si>
    <t>10+ Yr</t>
  </si>
  <si>
    <t>Current Rates</t>
  </si>
  <si>
    <t>Futures Rates</t>
  </si>
  <si>
    <t>Future Rates</t>
  </si>
  <si>
    <t>3 Mo LIBOR</t>
  </si>
  <si>
    <t>Region Code</t>
  </si>
  <si>
    <t>View Spread Increase</t>
  </si>
  <si>
    <t>TSY Yield Yr 1</t>
  </si>
  <si>
    <t>TSY Yield Yr 2</t>
  </si>
  <si>
    <t>TSY Yield Yr 3</t>
  </si>
  <si>
    <t>TSY Yield Yr 4</t>
  </si>
  <si>
    <t>TSY Yield Yr 5</t>
  </si>
  <si>
    <t>TSY Yield Yr 6</t>
  </si>
  <si>
    <t>TSY Yield Yr 7</t>
  </si>
  <si>
    <t>TSY Yield Yr 8</t>
  </si>
  <si>
    <t>TSY Yield Yr 9</t>
  </si>
  <si>
    <t>TSY Yield Yr 10</t>
  </si>
  <si>
    <t>Spread Yr 1</t>
  </si>
  <si>
    <t>Spread Yr 2</t>
  </si>
  <si>
    <t>Spread Yr 3</t>
  </si>
  <si>
    <t>Spread Yr 4</t>
  </si>
  <si>
    <t>Spread Yr 5</t>
  </si>
  <si>
    <t>Spread Yr 6</t>
  </si>
  <si>
    <t>Spread Yr 7</t>
  </si>
  <si>
    <t>Spread Yr 8</t>
  </si>
  <si>
    <t>Spread Yr 9</t>
  </si>
  <si>
    <t>Spread Yr 10</t>
  </si>
  <si>
    <t>Future TSY Yield</t>
  </si>
  <si>
    <t>US</t>
  </si>
  <si>
    <t>Emerging Markets</t>
  </si>
  <si>
    <t>Beta Relative To</t>
  </si>
  <si>
    <t>Liquidity Premium</t>
  </si>
  <si>
    <t>Fixed Income</t>
  </si>
  <si>
    <t>Equity</t>
  </si>
  <si>
    <t>Short</t>
  </si>
  <si>
    <t>1-3 Yr</t>
  </si>
  <si>
    <t>Long</t>
  </si>
  <si>
    <t>10-Year Correlation Matrix</t>
  </si>
  <si>
    <t>Muni Rate 2</t>
  </si>
  <si>
    <t>1. Consistent with the Representative Index, returns are net of management fees.</t>
  </si>
  <si>
    <t>2. The Representative Index is not investable.  Returns are based on manager averages.  Actual results may vary significantly.</t>
  </si>
  <si>
    <t>ACWI</t>
  </si>
  <si>
    <t>Hedge Fund Residual Risk</t>
  </si>
  <si>
    <t>U.S. REITs</t>
  </si>
  <si>
    <t>Hedge Fund Information Ratio</t>
  </si>
  <si>
    <t>Current Interest Rates</t>
  </si>
  <si>
    <t>Normalized Interest Rates</t>
  </si>
  <si>
    <t>Emerging</t>
  </si>
  <si>
    <t>Future Yield</t>
  </si>
  <si>
    <t>20 Yr Median</t>
  </si>
  <si>
    <t>20 Yr Winsorizing Average</t>
  </si>
  <si>
    <t>Future Spread (Winsorizing)</t>
  </si>
  <si>
    <t>Lambda</t>
  </si>
  <si>
    <t>Exponential Weight</t>
  </si>
  <si>
    <t>Monthly Variance</t>
  </si>
  <si>
    <t>Monthly Standard Deviation</t>
  </si>
  <si>
    <t>Annual Adjusted Standard Deviation</t>
  </si>
  <si>
    <t>Exponential Average</t>
  </si>
  <si>
    <t>Rolling 3 Month Weight</t>
  </si>
  <si>
    <t>Exponential Covariance</t>
  </si>
  <si>
    <t>Value Minus Mean / Standard Deviation</t>
  </si>
  <si>
    <t>Exponential Correlation</t>
  </si>
  <si>
    <t>Exponential Standard Deviation</t>
  </si>
  <si>
    <t>Final Correlation Matrix</t>
  </si>
  <si>
    <t>3-5 Yr</t>
  </si>
  <si>
    <t>5-7 Yr</t>
  </si>
  <si>
    <t>7-10 Yr</t>
  </si>
  <si>
    <t>Difference from 2017</t>
  </si>
  <si>
    <t>US Equity</t>
  </si>
  <si>
    <t>US Small Cap Equity</t>
  </si>
  <si>
    <t>Europe Ex-UK Equity</t>
  </si>
  <si>
    <t>Europe Small Cap Equity</t>
  </si>
  <si>
    <t>UK Equity</t>
  </si>
  <si>
    <t>Japan Equity</t>
  </si>
  <si>
    <t>Japan Small Cap Equity</t>
  </si>
  <si>
    <t>Developed Market Pacific Ex-Japan Equity</t>
  </si>
  <si>
    <t>Global Developed Market Sovereign Fixed Income</t>
  </si>
  <si>
    <t>Global Developed Market Aggregate Fixed Income</t>
  </si>
  <si>
    <t>Global High Yield Fixed Income</t>
  </si>
  <si>
    <t>Emerging Markets Local Currency Fixed Income</t>
  </si>
  <si>
    <t>Emerging Markets Hard Currency Fixed Income</t>
  </si>
  <si>
    <t>Emerging Markets Corporate Fixed Income</t>
  </si>
  <si>
    <t>Long-Short Equity</t>
  </si>
  <si>
    <t>Global Macro</t>
  </si>
  <si>
    <t>MSCI Daily TR Gross USA USD</t>
  </si>
  <si>
    <t>MSCI Daily TR Gross Small Cap USA USD</t>
  </si>
  <si>
    <t>MSCI Daily TR Gross Europe Ex UK USD</t>
  </si>
  <si>
    <t>MSCI Daily TR Gross Small Cap Europe USD</t>
  </si>
  <si>
    <t>MSCI Daily TR Gross UK USD</t>
  </si>
  <si>
    <t>MSCI Daily TR Gross Japan USD</t>
  </si>
  <si>
    <t>MSCI Daily TR Gross Small Cap Japan USD</t>
  </si>
  <si>
    <t>MSCI Daily TR Gross Pacific Ex Japan USD</t>
  </si>
  <si>
    <t>MSCI Daily TR Gross EM USD</t>
  </si>
  <si>
    <t>Bloomberg Barclays Global Treasuries TR Index Unhedged USD</t>
  </si>
  <si>
    <t>Bloomberg Barclays Global Aggregate TR Index Unhedged USD</t>
  </si>
  <si>
    <t>Bloomberg Barclays Global High Yield TR Index Unhedged USD</t>
  </si>
  <si>
    <t>Bloomberg Barclays EM Local Currency Government TR Index Unhedged USD</t>
  </si>
  <si>
    <t>Bloomberg Barclays EM Hard Currency Government TR Index Unhedged USD</t>
  </si>
  <si>
    <t>Bloomberg Barclays EM Corporates TR Index Unhedged USD</t>
  </si>
  <si>
    <t>GDDUUS Index</t>
  </si>
  <si>
    <t>GCUDUS Index</t>
  </si>
  <si>
    <t>GDDUE15X Index</t>
  </si>
  <si>
    <t>GCUDE15 Index</t>
  </si>
  <si>
    <t>GDDUUK Index</t>
  </si>
  <si>
    <t>GDDUJN Index</t>
  </si>
  <si>
    <t>GCUAJN Index</t>
  </si>
  <si>
    <t>GDDUPXJ Index</t>
  </si>
  <si>
    <t>LEGATRUU Index</t>
  </si>
  <si>
    <t>LG30TRUU Index</t>
  </si>
  <si>
    <t>BEHRTRUU Index</t>
  </si>
  <si>
    <t>BSEKTRUU Index</t>
  </si>
  <si>
    <t>EXTRA</t>
  </si>
  <si>
    <t xml:space="preserve">MSCI Daily TR Gross USA </t>
  </si>
  <si>
    <t xml:space="preserve">MSCI Daily TR Gross Small Cap USA </t>
  </si>
  <si>
    <t xml:space="preserve">MSCI Daily TR Gross Europe Ex UK </t>
  </si>
  <si>
    <t xml:space="preserve">MSCI Daily TR Gross Small Cap Europe </t>
  </si>
  <si>
    <t xml:space="preserve">MSCI Daily TR Gross UK </t>
  </si>
  <si>
    <t xml:space="preserve">MSCI Daily TR Gross Japan </t>
  </si>
  <si>
    <t xml:space="preserve">MSCI Daily TR Gross Small Cap Japan </t>
  </si>
  <si>
    <t xml:space="preserve">MSCI Daily TR Gross Pacific Ex Japan </t>
  </si>
  <si>
    <t xml:space="preserve">MSCI Daily TR Gross EM </t>
  </si>
  <si>
    <t xml:space="preserve">Bloomberg Barclays Global Treasuries TR Index Unhedged </t>
  </si>
  <si>
    <t xml:space="preserve">Bloomberg Barclays Global Aggregate TR Index Unhedged </t>
  </si>
  <si>
    <t xml:space="preserve">Bloomberg Barclays Global High Yield TR Index Unhedged </t>
  </si>
  <si>
    <t xml:space="preserve">Bloomberg Barclays EM Local Currency Government TR Index Unhedged </t>
  </si>
  <si>
    <t xml:space="preserve">Bloomberg Barclays EM Hard Currency Government TR Index Unhedged </t>
  </si>
  <si>
    <t xml:space="preserve">Bloomberg Barclays EM Corporates TR Index Unhedged </t>
  </si>
  <si>
    <t>Alts.</t>
  </si>
  <si>
    <t>From Barclays Live</t>
  </si>
  <si>
    <t>Emerging Debt Agg USD</t>
  </si>
  <si>
    <t>Bllomberg Barclays EM USD Aggregate</t>
  </si>
  <si>
    <t>US Equity Beta</t>
  </si>
  <si>
    <t>Europe Ex-UK Equity Beta</t>
  </si>
  <si>
    <t>Japan Equity Beta</t>
  </si>
  <si>
    <t>UK</t>
  </si>
  <si>
    <t>Japan</t>
  </si>
  <si>
    <t>APAC Ex Japan</t>
  </si>
  <si>
    <t>Global</t>
  </si>
  <si>
    <t>U.S. Treasury Bills Return (Local Currency)</t>
  </si>
  <si>
    <t>Notes regarding Long-Short Equity and Global Macro:</t>
  </si>
  <si>
    <t>Global Emerging Markets Equity</t>
  </si>
  <si>
    <t>Income Return</t>
  </si>
  <si>
    <t>Equity Expected Returns (USD)</t>
  </si>
  <si>
    <t>Equity Income Assumptions</t>
  </si>
  <si>
    <t>Malaysian Inflation</t>
  </si>
  <si>
    <t>Malaysian Expected Return</t>
  </si>
  <si>
    <t>USD Expected Return</t>
  </si>
  <si>
    <t>USD Inflation</t>
  </si>
  <si>
    <t>HFRI Macro USD</t>
  </si>
  <si>
    <t>HFRI Equity Hedge USD</t>
  </si>
  <si>
    <t>US Equity Beta USD</t>
  </si>
  <si>
    <t>Avg Yield</t>
  </si>
  <si>
    <t>Avg Yield Less Default</t>
  </si>
  <si>
    <t>Data as of 12/31/2018</t>
  </si>
  <si>
    <t>Real GDP Growth</t>
  </si>
  <si>
    <t>Valuation Adjustment</t>
  </si>
  <si>
    <t>Europe Ex UK</t>
  </si>
  <si>
    <t>GBP</t>
  </si>
  <si>
    <t>Buybakcs</t>
  </si>
  <si>
    <t>US Equity_USD</t>
  </si>
  <si>
    <t>Long-Short Equity_USD</t>
  </si>
  <si>
    <t>Global Macro_USD</t>
  </si>
  <si>
    <t>U.S. Equity</t>
  </si>
  <si>
    <t>USD_U.S. Equity</t>
  </si>
  <si>
    <t>U.S. Small Cap Equity</t>
  </si>
  <si>
    <t>USD_Long-Short Equity</t>
  </si>
  <si>
    <t>USD_Global Macro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</si>
</sst>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43" formatCode="_(* #,##0.00_);_(* \(#,##0.00\);_(* &quot;-&quot;??_);_(@_)"/>
    <numFmt numFmtId="164" formatCode="0.000"/>
    <numFmt numFmtId="165" formatCode="0.0%"/>
    <numFmt numFmtId="166" formatCode="mm/dd/yy"/>
    <numFmt numFmtId="167" formatCode="0.0"/>
    <numFmt numFmtId="168" formatCode="0.000%"/>
    <numFmt numFmtId="169" formatCode="0.00000000000000000%"/>
    <numFmt numFmtId="170" formatCode="0.0000000000000000%"/>
    <numFmt numFmtId="171" formatCode="0.000000000"/>
    <numFmt numFmtId="172" formatCode="0.00_);\(0.00\)"/>
    <numFmt numFmtId="173" formatCode="0.0%\ \ \ \ "/>
    <numFmt numFmtId="174" formatCode="_(* #,##0.0000_);_(* \(#,##0.0000\);_(* &quot;-&quot;??_);_(@_)"/>
    <numFmt numFmtId="175" formatCode="_(* #,##0.000000_);_(* \(#,##0.000000\);_(* &quot;-&quot;??_);_(@_)"/>
    <numFmt numFmtId="176" formatCode="0.0000%"/>
    <numFmt numFmtId="177" formatCode="_(* #,##0.00000_);_(* \(#,##0.00000\);_(* &quot;-&quot;??_);_(@_)"/>
    <numFmt numFmtId="178" formatCode="0.00000%"/>
    <numFmt numFmtId="179" formatCode="0.000000%"/>
    <numFmt numFmtId="180" formatCode="0.000000000%"/>
    <numFmt numFmtId="181" formatCode="0.0000000"/>
    <numFmt numFmtId="182" formatCode="0.00000000"/>
  </numFmts>
  <fonts count="43" x14ac:knownFonts="1">
    <font>
      <sz val="11"/>
      <color theme="1"/>
      <name val="Calibri"/>
      <family val="2"/>
      <scheme val="minor"/>
    </font>
    <font>
      <sz val="8"/>
      <color indexed="9"/>
      <name val="Arial"/>
      <family val="2"/>
    </font>
    <font>
      <vertAlign val="subscript"/>
      <sz val="8"/>
      <color indexed="9"/>
      <name val="Arial"/>
      <family val="2"/>
    </font>
    <font>
      <vertAlign val="subscript"/>
      <sz val="8"/>
      <color indexed="63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b/>
      <u/>
      <sz val="8"/>
      <name val="Arial"/>
      <family val="2"/>
    </font>
    <font>
      <sz val="8"/>
      <name val="Arial Narrow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7"/>
      <name val="Arial"/>
      <family val="2"/>
    </font>
    <font>
      <sz val="8"/>
      <color rgb="FFFF0000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sz val="8"/>
      <color rgb="FF616265"/>
      <name val="Arial"/>
      <family val="2"/>
    </font>
    <font>
      <sz val="8"/>
      <color rgb="FF616265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"/>
      <family val="2"/>
    </font>
    <font>
      <sz val="8"/>
      <color theme="3"/>
      <name val="Arial"/>
      <family val="2"/>
    </font>
    <font>
      <b/>
      <sz val="8"/>
      <color theme="1"/>
      <name val="Arial Narrow"/>
      <family val="2"/>
    </font>
    <font>
      <b/>
      <sz val="14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0"/>
      <name val="Arial"/>
      <family val="2"/>
    </font>
    <font>
      <b/>
      <sz val="8"/>
      <color theme="0"/>
      <name val="Arial Narrow"/>
      <family val="2"/>
    </font>
    <font>
      <sz val="10"/>
      <color rgb="FFFF0000"/>
      <name val="Arial"/>
      <family val="2"/>
    </font>
    <font>
      <sz val="9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8B402F"/>
        <bgColor indexed="64"/>
      </patternFill>
    </fill>
    <fill>
      <patternFill patternType="solid">
        <fgColor theme="1" tint="0.79998168889431442"/>
        <bgColor indexed="64"/>
      </patternFill>
    </fill>
  </fills>
  <borders count="88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 style="medium">
        <color theme="1" tint="0.39994506668294322"/>
      </top>
      <bottom style="medium">
        <color theme="1" tint="0.39994506668294322"/>
      </bottom>
      <diagonal/>
    </border>
    <border>
      <left/>
      <right/>
      <top style="medium">
        <color theme="1" tint="0.39994506668294322"/>
      </top>
      <bottom style="medium">
        <color theme="1" tint="0.39991454817346722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medium">
        <color theme="1"/>
      </bottom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/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/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/>
      </top>
      <bottom/>
      <diagonal/>
    </border>
    <border>
      <left/>
      <right style="medium">
        <color theme="1"/>
      </right>
      <top/>
      <bottom style="thin">
        <color theme="0"/>
      </bottom>
      <diagonal/>
    </border>
    <border>
      <left/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/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/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medium">
        <color theme="1"/>
      </bottom>
      <diagonal/>
    </border>
    <border>
      <left/>
      <right style="thin">
        <color theme="0" tint="-0.34998626667073579"/>
      </right>
      <top style="medium">
        <color theme="1"/>
      </top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medium">
        <color theme="1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medium">
        <color theme="1"/>
      </bottom>
      <diagonal/>
    </border>
    <border>
      <left style="medium">
        <color theme="1"/>
      </left>
      <right/>
      <top/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/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/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 tint="-0.34998626667073579"/>
      </top>
      <bottom/>
      <diagonal/>
    </border>
    <border>
      <left/>
      <right style="medium">
        <color theme="1"/>
      </right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/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/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/>
      </left>
      <right/>
      <top/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8">
    <xf numFmtId="0" fontId="0" fillId="0" borderId="0"/>
    <xf numFmtId="43" fontId="10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0" fillId="0" borderId="0"/>
    <xf numFmtId="0" fontId="7" fillId="0" borderId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73" applyNumberFormat="0" applyFill="0" applyAlignment="0" applyProtection="0"/>
    <xf numFmtId="0" fontId="25" fillId="0" borderId="74" applyNumberFormat="0" applyFill="0" applyAlignment="0" applyProtection="0"/>
    <xf numFmtId="0" fontId="26" fillId="0" borderId="75" applyNumberFormat="0" applyFill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8" fillId="10" borderId="0" applyNumberFormat="0" applyBorder="0" applyAlignment="0" applyProtection="0"/>
    <xf numFmtId="0" fontId="29" fillId="11" borderId="0" applyNumberFormat="0" applyBorder="0" applyAlignment="0" applyProtection="0"/>
    <xf numFmtId="0" fontId="30" fillId="12" borderId="76" applyNumberFormat="0" applyAlignment="0" applyProtection="0"/>
    <xf numFmtId="0" fontId="31" fillId="13" borderId="77" applyNumberFormat="0" applyAlignment="0" applyProtection="0"/>
    <xf numFmtId="0" fontId="32" fillId="13" borderId="76" applyNumberFormat="0" applyAlignment="0" applyProtection="0"/>
    <xf numFmtId="0" fontId="33" fillId="0" borderId="78" applyNumberFormat="0" applyFill="0" applyAlignment="0" applyProtection="0"/>
    <xf numFmtId="0" fontId="34" fillId="14" borderId="79" applyNumberFormat="0" applyAlignment="0" applyProtection="0"/>
    <xf numFmtId="0" fontId="35" fillId="0" borderId="0" applyNumberFormat="0" applyFill="0" applyBorder="0" applyAlignment="0" applyProtection="0"/>
    <xf numFmtId="0" fontId="10" fillId="15" borderId="80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81" applyNumberFormat="0" applyFill="0" applyAlignment="0" applyProtection="0"/>
    <xf numFmtId="0" fontId="38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38" fillId="39" borderId="0" applyNumberFormat="0" applyBorder="0" applyAlignment="0" applyProtection="0"/>
  </cellStyleXfs>
  <cellXfs count="268">
    <xf numFmtId="0" fontId="0" fillId="0" borderId="0" xfId="0"/>
    <xf numFmtId="0" fontId="0" fillId="0" borderId="0" xfId="0" applyBorder="1"/>
    <xf numFmtId="0" fontId="11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2" borderId="6" xfId="0" applyFont="1" applyFill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11" fillId="0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right" vertical="center"/>
    </xf>
    <xf numFmtId="0" fontId="11" fillId="3" borderId="8" xfId="0" applyFont="1" applyFill="1" applyBorder="1" applyAlignment="1">
      <alignment horizontal="right" vertical="center"/>
    </xf>
    <xf numFmtId="14" fontId="11" fillId="3" borderId="0" xfId="0" applyNumberFormat="1" applyFont="1" applyFill="1" applyBorder="1" applyAlignment="1">
      <alignment horizontal="right" vertical="center"/>
    </xf>
    <xf numFmtId="0" fontId="0" fillId="4" borderId="0" xfId="0" applyFill="1"/>
    <xf numFmtId="0" fontId="11" fillId="0" borderId="0" xfId="0" applyFont="1" applyFill="1" applyBorder="1"/>
    <xf numFmtId="0" fontId="11" fillId="4" borderId="0" xfId="0" applyFont="1" applyFill="1"/>
    <xf numFmtId="2" fontId="11" fillId="0" borderId="0" xfId="0" applyNumberFormat="1" applyFont="1" applyFill="1" applyBorder="1" applyAlignment="1">
      <alignment horizontal="center"/>
    </xf>
    <xf numFmtId="10" fontId="11" fillId="0" borderId="0" xfId="5" applyNumberFormat="1" applyFont="1" applyBorder="1" applyAlignment="1">
      <alignment horizontal="center"/>
    </xf>
    <xf numFmtId="10" fontId="11" fillId="0" borderId="0" xfId="5" applyNumberFormat="1" applyFont="1" applyFill="1" applyBorder="1" applyAlignment="1">
      <alignment horizontal="center"/>
    </xf>
    <xf numFmtId="0" fontId="11" fillId="0" borderId="0" xfId="0" applyFont="1"/>
    <xf numFmtId="2" fontId="11" fillId="0" borderId="0" xfId="0" applyNumberFormat="1" applyFont="1"/>
    <xf numFmtId="0" fontId="11" fillId="0" borderId="0" xfId="0" applyFont="1" applyAlignment="1">
      <alignment horizontal="left" indent="2"/>
    </xf>
    <xf numFmtId="10" fontId="11" fillId="0" borderId="0" xfId="0" applyNumberFormat="1" applyFont="1"/>
    <xf numFmtId="9" fontId="13" fillId="0" borderId="0" xfId="0" applyNumberFormat="1" applyFont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center"/>
    </xf>
    <xf numFmtId="43" fontId="11" fillId="0" borderId="0" xfId="1" applyFont="1"/>
    <xf numFmtId="167" fontId="11" fillId="0" borderId="0" xfId="0" applyNumberFormat="1" applyFont="1"/>
    <xf numFmtId="166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164" fontId="11" fillId="0" borderId="2" xfId="0" applyNumberFormat="1" applyFont="1" applyBorder="1" applyAlignment="1">
      <alignment horizontal="center"/>
    </xf>
    <xf numFmtId="10" fontId="12" fillId="0" borderId="0" xfId="5" applyNumberFormat="1" applyFont="1"/>
    <xf numFmtId="10" fontId="12" fillId="0" borderId="0" xfId="0" applyNumberFormat="1" applyFont="1"/>
    <xf numFmtId="2" fontId="12" fillId="0" borderId="0" xfId="0" applyNumberFormat="1" applyFont="1"/>
    <xf numFmtId="43" fontId="12" fillId="0" borderId="0" xfId="1" applyNumberFormat="1" applyFont="1"/>
    <xf numFmtId="0" fontId="12" fillId="0" borderId="0" xfId="0" applyFont="1"/>
    <xf numFmtId="9" fontId="12" fillId="0" borderId="0" xfId="0" applyNumberFormat="1" applyFont="1"/>
    <xf numFmtId="166" fontId="1" fillId="5" borderId="3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3" applyFont="1" applyFill="1" applyBorder="1" applyAlignment="1">
      <alignment horizontal="center" wrapText="1"/>
    </xf>
    <xf numFmtId="0" fontId="11" fillId="0" borderId="6" xfId="3" applyFont="1" applyFill="1" applyBorder="1" applyAlignment="1">
      <alignment horizontal="center" wrapText="1"/>
    </xf>
    <xf numFmtId="10" fontId="12" fillId="6" borderId="0" xfId="0" applyNumberFormat="1" applyFont="1" applyFill="1"/>
    <xf numFmtId="10" fontId="11" fillId="6" borderId="0" xfId="0" applyNumberFormat="1" applyFont="1" applyFill="1"/>
    <xf numFmtId="10" fontId="12" fillId="0" borderId="0" xfId="0" applyNumberFormat="1" applyFont="1" applyFill="1"/>
    <xf numFmtId="0" fontId="14" fillId="0" borderId="0" xfId="0" applyFont="1"/>
    <xf numFmtId="0" fontId="14" fillId="0" borderId="0" xfId="0" applyFont="1" applyAlignment="1">
      <alignment horizontal="left" indent="1"/>
    </xf>
    <xf numFmtId="171" fontId="11" fillId="0" borderId="0" xfId="0" applyNumberFormat="1" applyFont="1" applyFill="1" applyBorder="1"/>
    <xf numFmtId="10" fontId="11" fillId="0" borderId="0" xfId="0" applyNumberFormat="1" applyFont="1" applyFill="1" applyBorder="1" applyAlignment="1">
      <alignment horizontal="center"/>
    </xf>
    <xf numFmtId="10" fontId="11" fillId="0" borderId="0" xfId="0" applyNumberFormat="1" applyFont="1" applyFill="1" applyBorder="1"/>
    <xf numFmtId="2" fontId="11" fillId="0" borderId="0" xfId="0" applyNumberFormat="1" applyFont="1" applyFill="1" applyBorder="1"/>
    <xf numFmtId="164" fontId="11" fillId="0" borderId="0" xfId="0" applyNumberFormat="1" applyFont="1" applyFill="1" applyBorder="1"/>
    <xf numFmtId="9" fontId="12" fillId="0" borderId="0" xfId="0" applyNumberFormat="1" applyFont="1" applyFill="1"/>
    <xf numFmtId="0" fontId="16" fillId="0" borderId="0" xfId="0" applyFont="1"/>
    <xf numFmtId="172" fontId="16" fillId="0" borderId="0" xfId="1" quotePrefix="1" applyNumberFormat="1" applyFont="1" applyBorder="1" applyAlignment="1"/>
    <xf numFmtId="0" fontId="16" fillId="0" borderId="0" xfId="0" applyFont="1" applyBorder="1"/>
    <xf numFmtId="0" fontId="17" fillId="0" borderId="0" xfId="0" applyFont="1"/>
    <xf numFmtId="0" fontId="18" fillId="0" borderId="0" xfId="0" applyFont="1"/>
    <xf numFmtId="172" fontId="17" fillId="0" borderId="0" xfId="1" quotePrefix="1" applyNumberFormat="1" applyFont="1" applyBorder="1" applyAlignment="1"/>
    <xf numFmtId="172" fontId="18" fillId="0" borderId="0" xfId="1" quotePrefix="1" applyNumberFormat="1" applyFont="1" applyBorder="1" applyAlignment="1"/>
    <xf numFmtId="0" fontId="17" fillId="0" borderId="0" xfId="0" applyFont="1" applyBorder="1"/>
    <xf numFmtId="0" fontId="18" fillId="0" borderId="0" xfId="0" applyFont="1" applyBorder="1"/>
    <xf numFmtId="0" fontId="7" fillId="0" borderId="0" xfId="4"/>
    <xf numFmtId="43" fontId="7" fillId="0" borderId="0" xfId="4" applyNumberFormat="1"/>
    <xf numFmtId="43" fontId="6" fillId="0" borderId="0" xfId="2" quotePrefix="1" applyFont="1" applyAlignment="1">
      <alignment horizontal="center"/>
    </xf>
    <xf numFmtId="43" fontId="6" fillId="0" borderId="0" xfId="2" quotePrefix="1" applyNumberFormat="1" applyFont="1" applyAlignment="1">
      <alignment horizontal="center"/>
    </xf>
    <xf numFmtId="10" fontId="6" fillId="0" borderId="0" xfId="6" quotePrefix="1" applyNumberFormat="1" applyFont="1" applyAlignment="1">
      <alignment horizontal="center"/>
    </xf>
    <xf numFmtId="10" fontId="6" fillId="0" borderId="0" xfId="6" quotePrefix="1" applyNumberFormat="1" applyFont="1" applyAlignment="1">
      <alignment horizontal="left"/>
    </xf>
    <xf numFmtId="10" fontId="8" fillId="0" borderId="0" xfId="6" applyNumberFormat="1" applyFont="1" applyAlignment="1">
      <alignment horizontal="left"/>
    </xf>
    <xf numFmtId="0" fontId="7" fillId="0" borderId="0" xfId="4" applyFont="1"/>
    <xf numFmtId="10" fontId="6" fillId="0" borderId="0" xfId="6" applyNumberFormat="1" applyFont="1" applyAlignment="1">
      <alignment horizontal="center"/>
    </xf>
    <xf numFmtId="10" fontId="6" fillId="0" borderId="0" xfId="6" applyNumberFormat="1" applyFont="1" applyAlignment="1">
      <alignment horizontal="left"/>
    </xf>
    <xf numFmtId="0" fontId="9" fillId="7" borderId="0" xfId="4" applyFont="1" applyFill="1" applyAlignment="1">
      <alignment horizontal="center" wrapText="1"/>
    </xf>
    <xf numFmtId="10" fontId="6" fillId="0" borderId="0" xfId="6" quotePrefix="1" applyNumberFormat="1" applyFont="1" applyFill="1" applyAlignment="1">
      <alignment horizontal="center"/>
    </xf>
    <xf numFmtId="16" fontId="11" fillId="0" borderId="0" xfId="0" applyNumberFormat="1" applyFont="1"/>
    <xf numFmtId="166" fontId="6" fillId="0" borderId="0" xfId="4" applyNumberFormat="1" applyFont="1" applyFill="1" applyAlignment="1">
      <alignment horizontal="center"/>
    </xf>
    <xf numFmtId="0" fontId="7" fillId="0" borderId="0" xfId="4" applyFill="1"/>
    <xf numFmtId="169" fontId="0" fillId="0" borderId="0" xfId="0" applyNumberFormat="1" applyBorder="1"/>
    <xf numFmtId="173" fontId="16" fillId="0" borderId="0" xfId="0" applyNumberFormat="1" applyFont="1"/>
    <xf numFmtId="10" fontId="19" fillId="8" borderId="9" xfId="5" applyNumberFormat="1" applyFont="1" applyFill="1" applyBorder="1" applyAlignment="1">
      <alignment horizontal="center" vertical="center" wrapText="1"/>
    </xf>
    <xf numFmtId="173" fontId="11" fillId="7" borderId="10" xfId="5" applyNumberFormat="1" applyFont="1" applyFill="1" applyBorder="1" applyAlignment="1">
      <alignment horizontal="right" vertical="center"/>
    </xf>
    <xf numFmtId="173" fontId="11" fillId="2" borderId="11" xfId="5" applyNumberFormat="1" applyFont="1" applyFill="1" applyBorder="1" applyAlignment="1">
      <alignment horizontal="right" vertical="center"/>
    </xf>
    <xf numFmtId="173" fontId="11" fillId="2" borderId="12" xfId="5" applyNumberFormat="1" applyFont="1" applyFill="1" applyBorder="1" applyAlignment="1">
      <alignment horizontal="right" vertical="center"/>
    </xf>
    <xf numFmtId="2" fontId="18" fillId="0" borderId="14" xfId="1" quotePrefix="1" applyNumberFormat="1" applyFont="1" applyBorder="1" applyAlignment="1">
      <alignment horizontal="center" vertical="center"/>
    </xf>
    <xf numFmtId="2" fontId="18" fillId="0" borderId="15" xfId="1" quotePrefix="1" applyNumberFormat="1" applyFont="1" applyBorder="1" applyAlignment="1">
      <alignment horizontal="center" vertical="center"/>
    </xf>
    <xf numFmtId="10" fontId="18" fillId="0" borderId="16" xfId="5" applyNumberFormat="1" applyFont="1" applyBorder="1" applyAlignment="1">
      <alignment horizontal="left" vertical="center"/>
    </xf>
    <xf numFmtId="2" fontId="18" fillId="0" borderId="17" xfId="1" quotePrefix="1" applyNumberFormat="1" applyFont="1" applyBorder="1" applyAlignment="1">
      <alignment horizontal="center" vertical="center"/>
    </xf>
    <xf numFmtId="2" fontId="18" fillId="0" borderId="18" xfId="1" quotePrefix="1" applyNumberFormat="1" applyFont="1" applyBorder="1" applyAlignment="1">
      <alignment horizontal="center" vertical="center"/>
    </xf>
    <xf numFmtId="2" fontId="18" fillId="0" borderId="20" xfId="1" quotePrefix="1" applyNumberFormat="1" applyFont="1" applyBorder="1" applyAlignment="1">
      <alignment horizontal="center" vertical="center"/>
    </xf>
    <xf numFmtId="2" fontId="18" fillId="0" borderId="21" xfId="1" quotePrefix="1" applyNumberFormat="1" applyFont="1" applyBorder="1" applyAlignment="1">
      <alignment horizontal="center" vertical="center"/>
    </xf>
    <xf numFmtId="2" fontId="18" fillId="0" borderId="22" xfId="1" quotePrefix="1" applyNumberFormat="1" applyFont="1" applyBorder="1" applyAlignment="1">
      <alignment horizontal="center" vertical="center"/>
    </xf>
    <xf numFmtId="2" fontId="18" fillId="0" borderId="23" xfId="1" quotePrefix="1" applyNumberFormat="1" applyFont="1" applyBorder="1" applyAlignment="1">
      <alignment horizontal="center" vertical="center"/>
    </xf>
    <xf numFmtId="10" fontId="18" fillId="0" borderId="24" xfId="0" applyNumberFormat="1" applyFont="1" applyBorder="1" applyAlignment="1">
      <alignment textRotation="90"/>
    </xf>
    <xf numFmtId="10" fontId="18" fillId="0" borderId="25" xfId="0" applyNumberFormat="1" applyFont="1" applyBorder="1" applyAlignment="1">
      <alignment textRotation="90"/>
    </xf>
    <xf numFmtId="10" fontId="18" fillId="0" borderId="26" xfId="0" applyNumberFormat="1" applyFont="1" applyBorder="1" applyAlignment="1">
      <alignment textRotation="90"/>
    </xf>
    <xf numFmtId="2" fontId="18" fillId="0" borderId="27" xfId="1" quotePrefix="1" applyNumberFormat="1" applyFont="1" applyBorder="1" applyAlignment="1">
      <alignment horizontal="center" vertical="center"/>
    </xf>
    <xf numFmtId="10" fontId="16" fillId="0" borderId="0" xfId="0" applyNumberFormat="1" applyFont="1"/>
    <xf numFmtId="173" fontId="11" fillId="2" borderId="28" xfId="5" applyNumberFormat="1" applyFont="1" applyFill="1" applyBorder="1" applyAlignment="1">
      <alignment horizontal="right" vertical="center"/>
    </xf>
    <xf numFmtId="173" fontId="11" fillId="7" borderId="29" xfId="5" applyNumberFormat="1" applyFont="1" applyFill="1" applyBorder="1" applyAlignment="1">
      <alignment horizontal="right" vertical="center"/>
    </xf>
    <xf numFmtId="173" fontId="11" fillId="7" borderId="11" xfId="5" applyNumberFormat="1" applyFont="1" applyFill="1" applyBorder="1" applyAlignment="1">
      <alignment horizontal="right" vertical="center"/>
    </xf>
    <xf numFmtId="173" fontId="11" fillId="7" borderId="12" xfId="5" applyNumberFormat="1" applyFont="1" applyFill="1" applyBorder="1" applyAlignment="1">
      <alignment horizontal="right" vertical="center"/>
    </xf>
    <xf numFmtId="2" fontId="18" fillId="0" borderId="30" xfId="1" quotePrefix="1" applyNumberFormat="1" applyFont="1" applyBorder="1" applyAlignment="1">
      <alignment horizontal="center" vertical="center"/>
    </xf>
    <xf numFmtId="2" fontId="18" fillId="0" borderId="31" xfId="1" quotePrefix="1" applyNumberFormat="1" applyFont="1" applyBorder="1" applyAlignment="1">
      <alignment horizontal="center" vertical="center"/>
    </xf>
    <xf numFmtId="2" fontId="18" fillId="0" borderId="32" xfId="1" quotePrefix="1" applyNumberFormat="1" applyFont="1" applyBorder="1" applyAlignment="1">
      <alignment horizontal="center" vertical="center"/>
    </xf>
    <xf numFmtId="2" fontId="18" fillId="0" borderId="33" xfId="1" quotePrefix="1" applyNumberFormat="1" applyFont="1" applyBorder="1" applyAlignment="1">
      <alignment horizontal="center" vertical="center"/>
    </xf>
    <xf numFmtId="2" fontId="18" fillId="0" borderId="34" xfId="1" quotePrefix="1" applyNumberFormat="1" applyFont="1" applyBorder="1" applyAlignment="1">
      <alignment horizontal="center" vertical="center"/>
    </xf>
    <xf numFmtId="2" fontId="18" fillId="0" borderId="35" xfId="1" quotePrefix="1" applyNumberFormat="1" applyFont="1" applyBorder="1" applyAlignment="1">
      <alignment horizontal="center" vertical="center"/>
    </xf>
    <xf numFmtId="10" fontId="18" fillId="0" borderId="36" xfId="5" applyNumberFormat="1" applyFont="1" applyBorder="1" applyAlignment="1">
      <alignment horizontal="left" vertical="center"/>
    </xf>
    <xf numFmtId="2" fontId="18" fillId="0" borderId="37" xfId="1" quotePrefix="1" applyNumberFormat="1" applyFont="1" applyBorder="1" applyAlignment="1">
      <alignment horizontal="center" vertical="center"/>
    </xf>
    <xf numFmtId="2" fontId="18" fillId="0" borderId="38" xfId="1" quotePrefix="1" applyNumberFormat="1" applyFont="1" applyBorder="1" applyAlignment="1">
      <alignment horizontal="center" vertical="center"/>
    </xf>
    <xf numFmtId="2" fontId="18" fillId="0" borderId="39" xfId="1" quotePrefix="1" applyNumberFormat="1" applyFont="1" applyBorder="1" applyAlignment="1">
      <alignment horizontal="center" vertical="center"/>
    </xf>
    <xf numFmtId="10" fontId="18" fillId="0" borderId="41" xfId="0" applyNumberFormat="1" applyFont="1" applyBorder="1" applyAlignment="1">
      <alignment textRotation="90"/>
    </xf>
    <xf numFmtId="10" fontId="18" fillId="0" borderId="42" xfId="0" applyNumberFormat="1" applyFont="1" applyBorder="1" applyAlignment="1">
      <alignment textRotation="90"/>
    </xf>
    <xf numFmtId="10" fontId="18" fillId="0" borderId="43" xfId="0" applyNumberFormat="1" applyFont="1" applyBorder="1" applyAlignment="1">
      <alignment textRotation="90"/>
    </xf>
    <xf numFmtId="10" fontId="11" fillId="0" borderId="44" xfId="5" applyNumberFormat="1" applyFont="1" applyFill="1" applyBorder="1" applyAlignment="1">
      <alignment horizontal="left" vertical="center"/>
    </xf>
    <xf numFmtId="173" fontId="11" fillId="7" borderId="45" xfId="5" applyNumberFormat="1" applyFont="1" applyFill="1" applyBorder="1" applyAlignment="1">
      <alignment horizontal="right" vertical="center"/>
    </xf>
    <xf numFmtId="173" fontId="11" fillId="2" borderId="46" xfId="5" applyNumberFormat="1" applyFont="1" applyFill="1" applyBorder="1" applyAlignment="1">
      <alignment horizontal="right" vertical="center"/>
    </xf>
    <xf numFmtId="173" fontId="11" fillId="7" borderId="46" xfId="5" applyNumberFormat="1" applyFont="1" applyFill="1" applyBorder="1" applyAlignment="1">
      <alignment horizontal="right" vertical="center"/>
    </xf>
    <xf numFmtId="173" fontId="11" fillId="2" borderId="47" xfId="5" applyNumberFormat="1" applyFont="1" applyFill="1" applyBorder="1" applyAlignment="1">
      <alignment horizontal="right" vertical="center"/>
    </xf>
    <xf numFmtId="173" fontId="11" fillId="7" borderId="48" xfId="5" applyNumberFormat="1" applyFont="1" applyFill="1" applyBorder="1" applyAlignment="1">
      <alignment horizontal="right" vertical="center"/>
    </xf>
    <xf numFmtId="173" fontId="11" fillId="2" borderId="49" xfId="5" applyNumberFormat="1" applyFont="1" applyFill="1" applyBorder="1" applyAlignment="1">
      <alignment horizontal="right" vertical="center"/>
    </xf>
    <xf numFmtId="173" fontId="11" fillId="7" borderId="47" xfId="5" applyNumberFormat="1" applyFont="1" applyFill="1" applyBorder="1" applyAlignment="1">
      <alignment horizontal="right" vertical="center"/>
    </xf>
    <xf numFmtId="0" fontId="14" fillId="0" borderId="0" xfId="0" applyFont="1" applyFill="1" applyAlignment="1">
      <alignment horizontal="center"/>
    </xf>
    <xf numFmtId="10" fontId="14" fillId="0" borderId="0" xfId="0" applyNumberFormat="1" applyFont="1" applyFill="1"/>
    <xf numFmtId="165" fontId="11" fillId="0" borderId="0" xfId="5" applyNumberFormat="1" applyFont="1"/>
    <xf numFmtId="10" fontId="11" fillId="0" borderId="0" xfId="5" applyNumberFormat="1" applyFont="1" applyFill="1" applyBorder="1"/>
    <xf numFmtId="2" fontId="18" fillId="0" borderId="52" xfId="1" quotePrefix="1" applyNumberFormat="1" applyFont="1" applyBorder="1" applyAlignment="1">
      <alignment horizontal="center" vertical="center"/>
    </xf>
    <xf numFmtId="2" fontId="18" fillId="0" borderId="53" xfId="1" quotePrefix="1" applyNumberFormat="1" applyFont="1" applyBorder="1" applyAlignment="1">
      <alignment horizontal="center" vertical="center"/>
    </xf>
    <xf numFmtId="2" fontId="18" fillId="0" borderId="54" xfId="1" quotePrefix="1" applyNumberFormat="1" applyFont="1" applyBorder="1" applyAlignment="1">
      <alignment horizontal="center" vertical="center"/>
    </xf>
    <xf numFmtId="2" fontId="18" fillId="0" borderId="55" xfId="1" quotePrefix="1" applyNumberFormat="1" applyFont="1" applyBorder="1" applyAlignment="1">
      <alignment horizontal="center" vertical="center"/>
    </xf>
    <xf numFmtId="2" fontId="18" fillId="0" borderId="56" xfId="1" quotePrefix="1" applyNumberFormat="1" applyFont="1" applyBorder="1" applyAlignment="1">
      <alignment horizontal="center" vertical="center"/>
    </xf>
    <xf numFmtId="10" fontId="11" fillId="0" borderId="57" xfId="5" applyNumberFormat="1" applyFont="1" applyFill="1" applyBorder="1" applyAlignment="1">
      <alignment horizontal="left" vertical="center"/>
    </xf>
    <xf numFmtId="10" fontId="11" fillId="0" borderId="58" xfId="5" applyNumberFormat="1" applyFont="1" applyFill="1" applyBorder="1" applyAlignment="1">
      <alignment horizontal="left" vertical="center"/>
    </xf>
    <xf numFmtId="173" fontId="11" fillId="0" borderId="58" xfId="5" applyNumberFormat="1" applyFont="1" applyFill="1" applyBorder="1" applyAlignment="1">
      <alignment horizontal="right" vertical="center"/>
    </xf>
    <xf numFmtId="173" fontId="11" fillId="0" borderId="51" xfId="5" applyNumberFormat="1" applyFont="1" applyFill="1" applyBorder="1" applyAlignment="1">
      <alignment horizontal="right" vertical="center"/>
    </xf>
    <xf numFmtId="10" fontId="11" fillId="0" borderId="59" xfId="5" applyNumberFormat="1" applyFont="1" applyFill="1" applyBorder="1" applyAlignment="1">
      <alignment horizontal="left" vertical="center"/>
    </xf>
    <xf numFmtId="173" fontId="11" fillId="0" borderId="44" xfId="5" applyNumberFormat="1" applyFont="1" applyFill="1" applyBorder="1" applyAlignment="1">
      <alignment horizontal="right" vertical="center"/>
    </xf>
    <xf numFmtId="173" fontId="11" fillId="0" borderId="52" xfId="5" applyNumberFormat="1" applyFont="1" applyFill="1" applyBorder="1" applyAlignment="1">
      <alignment horizontal="right" vertical="center"/>
    </xf>
    <xf numFmtId="10" fontId="11" fillId="0" borderId="60" xfId="5" applyNumberFormat="1" applyFont="1" applyFill="1" applyBorder="1" applyAlignment="1">
      <alignment horizontal="left" vertical="center"/>
    </xf>
    <xf numFmtId="10" fontId="11" fillId="0" borderId="61" xfId="5" applyNumberFormat="1" applyFont="1" applyFill="1" applyBorder="1" applyAlignment="1">
      <alignment horizontal="left" vertical="center"/>
    </xf>
    <xf numFmtId="173" fontId="11" fillId="0" borderId="61" xfId="5" applyNumberFormat="1" applyFont="1" applyFill="1" applyBorder="1" applyAlignment="1">
      <alignment horizontal="right" vertical="center"/>
    </xf>
    <xf numFmtId="173" fontId="11" fillId="0" borderId="56" xfId="5" applyNumberFormat="1" applyFont="1" applyFill="1" applyBorder="1" applyAlignment="1">
      <alignment horizontal="right" vertical="center"/>
    </xf>
    <xf numFmtId="10" fontId="11" fillId="0" borderId="62" xfId="5" applyNumberFormat="1" applyFont="1" applyFill="1" applyBorder="1" applyAlignment="1">
      <alignment horizontal="left" vertical="center"/>
    </xf>
    <xf numFmtId="10" fontId="11" fillId="0" borderId="63" xfId="5" applyNumberFormat="1" applyFont="1" applyFill="1" applyBorder="1" applyAlignment="1">
      <alignment horizontal="left" vertical="center"/>
    </xf>
    <xf numFmtId="173" fontId="11" fillId="0" borderId="63" xfId="5" applyNumberFormat="1" applyFont="1" applyFill="1" applyBorder="1" applyAlignment="1">
      <alignment horizontal="right" vertical="center"/>
    </xf>
    <xf numFmtId="173" fontId="11" fillId="0" borderId="54" xfId="5" applyNumberFormat="1" applyFont="1" applyFill="1" applyBorder="1" applyAlignment="1">
      <alignment horizontal="right" vertical="center"/>
    </xf>
    <xf numFmtId="10" fontId="10" fillId="0" borderId="0" xfId="5" applyNumberFormat="1" applyFont="1" applyBorder="1"/>
    <xf numFmtId="16" fontId="11" fillId="0" borderId="0" xfId="0" applyNumberFormat="1" applyFont="1" applyFill="1" applyBorder="1"/>
    <xf numFmtId="10" fontId="0" fillId="0" borderId="0" xfId="0" applyNumberFormat="1" applyBorder="1"/>
    <xf numFmtId="2" fontId="20" fillId="0" borderId="0" xfId="0" applyNumberFormat="1" applyFont="1"/>
    <xf numFmtId="0" fontId="11" fillId="0" borderId="0" xfId="0" applyFont="1" applyBorder="1"/>
    <xf numFmtId="0" fontId="0" fillId="0" borderId="0" xfId="0" applyFill="1" applyBorder="1" applyAlignment="1">
      <alignment horizontal="right"/>
    </xf>
    <xf numFmtId="0" fontId="11" fillId="0" borderId="0" xfId="0" applyFont="1" applyFill="1" applyBorder="1" applyAlignment="1">
      <alignment horizontal="right"/>
    </xf>
    <xf numFmtId="175" fontId="11" fillId="0" borderId="0" xfId="1" applyNumberFormat="1" applyFont="1" applyBorder="1"/>
    <xf numFmtId="10" fontId="11" fillId="0" borderId="0" xfId="5" applyNumberFormat="1" applyFont="1" applyBorder="1" applyAlignment="1">
      <alignment horizontal="right"/>
    </xf>
    <xf numFmtId="175" fontId="11" fillId="0" borderId="0" xfId="5" applyNumberFormat="1" applyFont="1" applyBorder="1" applyAlignment="1">
      <alignment horizontal="right"/>
    </xf>
    <xf numFmtId="43" fontId="6" fillId="0" borderId="0" xfId="1" quotePrefix="1" applyFont="1" applyAlignment="1">
      <alignment horizontal="center"/>
    </xf>
    <xf numFmtId="174" fontId="6" fillId="0" borderId="0" xfId="1" quotePrefix="1" applyNumberFormat="1" applyFont="1" applyFill="1" applyAlignment="1">
      <alignment horizontal="center"/>
    </xf>
    <xf numFmtId="10" fontId="14" fillId="0" borderId="0" xfId="0" applyNumberFormat="1" applyFont="1" applyFill="1" applyAlignment="1">
      <alignment horizontal="center"/>
    </xf>
    <xf numFmtId="2" fontId="18" fillId="0" borderId="13" xfId="1" quotePrefix="1" applyNumberFormat="1" applyFont="1" applyBorder="1" applyAlignment="1">
      <alignment horizontal="center" vertical="center"/>
    </xf>
    <xf numFmtId="2" fontId="18" fillId="0" borderId="16" xfId="1" quotePrefix="1" applyNumberFormat="1" applyFont="1" applyBorder="1" applyAlignment="1">
      <alignment horizontal="center" vertical="center"/>
    </xf>
    <xf numFmtId="2" fontId="18" fillId="0" borderId="19" xfId="1" quotePrefix="1" applyNumberFormat="1" applyFont="1" applyBorder="1" applyAlignment="1">
      <alignment horizontal="center" vertical="center"/>
    </xf>
    <xf numFmtId="2" fontId="18" fillId="0" borderId="40" xfId="1" quotePrefix="1" applyNumberFormat="1" applyFont="1" applyBorder="1" applyAlignment="1">
      <alignment horizontal="center" vertical="center"/>
    </xf>
    <xf numFmtId="2" fontId="18" fillId="0" borderId="36" xfId="1" quotePrefix="1" applyNumberFormat="1" applyFont="1" applyBorder="1" applyAlignment="1">
      <alignment horizontal="center" vertical="center"/>
    </xf>
    <xf numFmtId="2" fontId="18" fillId="0" borderId="64" xfId="1" quotePrefix="1" applyNumberFormat="1" applyFont="1" applyBorder="1" applyAlignment="1">
      <alignment horizontal="center" vertical="center"/>
    </xf>
    <xf numFmtId="168" fontId="11" fillId="0" borderId="0" xfId="0" applyNumberFormat="1" applyFont="1"/>
    <xf numFmtId="9" fontId="0" fillId="0" borderId="0" xfId="0" applyNumberFormat="1" applyBorder="1"/>
    <xf numFmtId="170" fontId="0" fillId="0" borderId="0" xfId="0" applyNumberFormat="1" applyFill="1" applyBorder="1"/>
    <xf numFmtId="43" fontId="6" fillId="0" borderId="0" xfId="1" quotePrefix="1" applyFont="1" applyFill="1" applyAlignment="1">
      <alignment horizontal="center"/>
    </xf>
    <xf numFmtId="166" fontId="12" fillId="0" borderId="0" xfId="0" applyNumberFormat="1" applyFont="1" applyFill="1" applyAlignment="1">
      <alignment horizontal="center"/>
    </xf>
    <xf numFmtId="2" fontId="12" fillId="0" borderId="0" xfId="0" applyNumberFormat="1" applyFont="1" applyFill="1"/>
    <xf numFmtId="0" fontId="11" fillId="0" borderId="0" xfId="0" applyFont="1" applyFill="1"/>
    <xf numFmtId="166" fontId="11" fillId="0" borderId="0" xfId="0" applyNumberFormat="1" applyFont="1" applyBorder="1" applyAlignment="1">
      <alignment horizontal="center"/>
    </xf>
    <xf numFmtId="177" fontId="7" fillId="0" borderId="0" xfId="4" applyNumberFormat="1"/>
    <xf numFmtId="176" fontId="7" fillId="0" borderId="0" xfId="5" applyNumberFormat="1" applyFont="1"/>
    <xf numFmtId="43" fontId="12" fillId="0" borderId="0" xfId="1" applyNumberFormat="1" applyFont="1" applyFill="1"/>
    <xf numFmtId="170" fontId="11" fillId="0" borderId="0" xfId="5" applyNumberFormat="1" applyFont="1" applyFill="1" applyBorder="1"/>
    <xf numFmtId="2" fontId="11" fillId="0" borderId="0" xfId="0" applyNumberFormat="1" applyFont="1" applyBorder="1" applyAlignment="1">
      <alignment horizontal="center"/>
    </xf>
    <xf numFmtId="2" fontId="11" fillId="2" borderId="0" xfId="0" applyNumberFormat="1" applyFont="1" applyFill="1" applyBorder="1" applyAlignment="1">
      <alignment horizontal="center"/>
    </xf>
    <xf numFmtId="0" fontId="19" fillId="8" borderId="67" xfId="0" applyFont="1" applyFill="1" applyBorder="1" applyAlignment="1">
      <alignment vertical="center" textRotation="90"/>
    </xf>
    <xf numFmtId="0" fontId="19" fillId="8" borderId="68" xfId="0" applyFont="1" applyFill="1" applyBorder="1" applyAlignment="1">
      <alignment vertical="center" textRotation="90"/>
    </xf>
    <xf numFmtId="0" fontId="19" fillId="8" borderId="69" xfId="0" applyFont="1" applyFill="1" applyBorder="1" applyAlignment="1">
      <alignment vertical="center" textRotation="90"/>
    </xf>
    <xf numFmtId="10" fontId="11" fillId="0" borderId="82" xfId="5" applyNumberFormat="1" applyFont="1" applyFill="1" applyBorder="1" applyAlignment="1">
      <alignment horizontal="left" vertical="center"/>
    </xf>
    <xf numFmtId="10" fontId="11" fillId="0" borderId="72" xfId="5" applyNumberFormat="1" applyFont="1" applyFill="1" applyBorder="1" applyAlignment="1">
      <alignment horizontal="left" vertical="center"/>
    </xf>
    <xf numFmtId="173" fontId="11" fillId="0" borderId="72" xfId="5" applyNumberFormat="1" applyFont="1" applyFill="1" applyBorder="1" applyAlignment="1">
      <alignment horizontal="right" vertical="center"/>
    </xf>
    <xf numFmtId="173" fontId="11" fillId="0" borderId="55" xfId="5" applyNumberFormat="1" applyFont="1" applyFill="1" applyBorder="1" applyAlignment="1">
      <alignment horizontal="right" vertical="center"/>
    </xf>
    <xf numFmtId="0" fontId="21" fillId="8" borderId="67" xfId="0" applyFont="1" applyFill="1" applyBorder="1" applyAlignment="1">
      <alignment vertical="center" textRotation="90"/>
    </xf>
    <xf numFmtId="0" fontId="21" fillId="8" borderId="68" xfId="0" applyFont="1" applyFill="1" applyBorder="1" applyAlignment="1">
      <alignment vertical="center" textRotation="90"/>
    </xf>
    <xf numFmtId="0" fontId="21" fillId="8" borderId="69" xfId="0" applyFont="1" applyFill="1" applyBorder="1" applyAlignment="1">
      <alignment vertical="center" textRotation="90"/>
    </xf>
    <xf numFmtId="0" fontId="18" fillId="0" borderId="0" xfId="0" applyFont="1" applyFill="1"/>
    <xf numFmtId="0" fontId="21" fillId="8" borderId="66" xfId="0" applyFont="1" applyFill="1" applyBorder="1" applyAlignment="1">
      <alignment vertical="center"/>
    </xf>
    <xf numFmtId="0" fontId="21" fillId="8" borderId="70" xfId="0" applyFont="1" applyFill="1" applyBorder="1" applyAlignment="1">
      <alignment vertical="center"/>
    </xf>
    <xf numFmtId="0" fontId="21" fillId="8" borderId="50" xfId="0" applyFont="1" applyFill="1" applyBorder="1" applyAlignment="1">
      <alignment vertical="center"/>
    </xf>
    <xf numFmtId="10" fontId="18" fillId="0" borderId="83" xfId="0" applyNumberFormat="1" applyFont="1" applyBorder="1" applyAlignment="1">
      <alignment textRotation="90"/>
    </xf>
    <xf numFmtId="10" fontId="18" fillId="0" borderId="57" xfId="5" applyNumberFormat="1" applyFont="1" applyBorder="1" applyAlignment="1">
      <alignment horizontal="left" vertical="center"/>
    </xf>
    <xf numFmtId="10" fontId="18" fillId="0" borderId="59" xfId="5" applyNumberFormat="1" applyFont="1" applyBorder="1" applyAlignment="1">
      <alignment horizontal="left" vertical="center"/>
    </xf>
    <xf numFmtId="10" fontId="18" fillId="0" borderId="60" xfId="5" applyNumberFormat="1" applyFont="1" applyBorder="1" applyAlignment="1">
      <alignment horizontal="left" vertical="center"/>
    </xf>
    <xf numFmtId="165" fontId="14" fillId="0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65" fontId="16" fillId="0" borderId="0" xfId="5" applyNumberFormat="1" applyFont="1" applyBorder="1" applyAlignment="1">
      <alignment horizontal="center"/>
    </xf>
    <xf numFmtId="165" fontId="16" fillId="0" borderId="0" xfId="0" applyNumberFormat="1" applyFont="1" applyBorder="1"/>
    <xf numFmtId="165" fontId="11" fillId="0" borderId="0" xfId="5" applyNumberFormat="1" applyFont="1" applyFill="1" applyBorder="1"/>
    <xf numFmtId="10" fontId="11" fillId="6" borderId="0" xfId="5" applyNumberFormat="1" applyFont="1" applyFill="1" applyBorder="1" applyAlignment="1">
      <alignment horizontal="center"/>
    </xf>
    <xf numFmtId="173" fontId="16" fillId="0" borderId="0" xfId="0" applyNumberFormat="1" applyFont="1" applyBorder="1"/>
    <xf numFmtId="168" fontId="16" fillId="0" borderId="0" xfId="0" applyNumberFormat="1" applyFont="1"/>
    <xf numFmtId="0" fontId="15" fillId="41" borderId="0" xfId="0" applyFont="1" applyFill="1"/>
    <xf numFmtId="9" fontId="14" fillId="0" borderId="0" xfId="0" applyNumberFormat="1" applyFont="1" applyFill="1" applyAlignment="1">
      <alignment horizontal="center"/>
    </xf>
    <xf numFmtId="9" fontId="14" fillId="0" borderId="0" xfId="0" applyNumberFormat="1" applyFont="1"/>
    <xf numFmtId="165" fontId="14" fillId="0" borderId="0" xfId="5" applyNumberFormat="1" applyFont="1"/>
    <xf numFmtId="0" fontId="16" fillId="0" borderId="0" xfId="0" applyFont="1" applyFill="1"/>
    <xf numFmtId="10" fontId="19" fillId="45" borderId="9" xfId="5" applyNumberFormat="1" applyFont="1" applyFill="1" applyBorder="1" applyAlignment="1">
      <alignment horizontal="left" vertical="center"/>
    </xf>
    <xf numFmtId="10" fontId="19" fillId="45" borderId="9" xfId="5" applyNumberFormat="1" applyFont="1" applyFill="1" applyBorder="1" applyAlignment="1">
      <alignment horizontal="center" vertical="center" wrapText="1"/>
    </xf>
    <xf numFmtId="10" fontId="19" fillId="45" borderId="50" xfId="5" applyNumberFormat="1" applyFont="1" applyFill="1" applyBorder="1" applyAlignment="1">
      <alignment horizontal="center" vertical="center" wrapText="1"/>
    </xf>
    <xf numFmtId="0" fontId="41" fillId="0" borderId="0" xfId="0" applyFont="1"/>
    <xf numFmtId="0" fontId="41" fillId="0" borderId="0" xfId="0" applyFont="1" applyAlignment="1">
      <alignment horizontal="left" indent="1"/>
    </xf>
    <xf numFmtId="165" fontId="41" fillId="0" borderId="0" xfId="0" applyNumberFormat="1" applyFont="1" applyFill="1" applyAlignment="1">
      <alignment horizontal="center"/>
    </xf>
    <xf numFmtId="0" fontId="41" fillId="0" borderId="0" xfId="0" applyFont="1" applyFill="1" applyAlignment="1">
      <alignment horizontal="center"/>
    </xf>
    <xf numFmtId="10" fontId="41" fillId="0" borderId="0" xfId="0" applyNumberFormat="1" applyFont="1" applyFill="1" applyAlignment="1">
      <alignment horizontal="center"/>
    </xf>
    <xf numFmtId="178" fontId="6" fillId="0" borderId="0" xfId="6" quotePrefix="1" applyNumberFormat="1" applyFont="1" applyFill="1" applyAlignment="1">
      <alignment horizontal="center"/>
    </xf>
    <xf numFmtId="180" fontId="6" fillId="0" borderId="0" xfId="4" applyNumberFormat="1" applyFont="1"/>
    <xf numFmtId="182" fontId="7" fillId="0" borderId="0" xfId="4" applyNumberFormat="1"/>
    <xf numFmtId="179" fontId="11" fillId="0" borderId="0" xfId="5" applyNumberFormat="1" applyFont="1" applyFill="1" applyBorder="1" applyAlignment="1">
      <alignment horizontal="center"/>
    </xf>
    <xf numFmtId="181" fontId="11" fillId="0" borderId="0" xfId="0" applyNumberFormat="1" applyFont="1" applyFill="1" applyBorder="1"/>
    <xf numFmtId="10" fontId="13" fillId="0" borderId="0" xfId="5" applyNumberFormat="1" applyFont="1" applyBorder="1" applyAlignment="1">
      <alignment horizontal="center"/>
    </xf>
    <xf numFmtId="10" fontId="13" fillId="40" borderId="0" xfId="5" applyNumberFormat="1" applyFont="1" applyFill="1" applyBorder="1" applyAlignment="1">
      <alignment horizontal="center"/>
    </xf>
    <xf numFmtId="0" fontId="41" fillId="0" borderId="86" xfId="0" applyFont="1" applyBorder="1" applyAlignment="1">
      <alignment horizontal="left" indent="1"/>
    </xf>
    <xf numFmtId="165" fontId="41" fillId="0" borderId="87" xfId="0" applyNumberFormat="1" applyFont="1" applyFill="1" applyBorder="1" applyAlignment="1">
      <alignment horizontal="center"/>
    </xf>
    <xf numFmtId="0" fontId="15" fillId="5" borderId="0" xfId="0" applyFont="1" applyFill="1" applyAlignment="1">
      <alignment horizontal="center"/>
    </xf>
    <xf numFmtId="0" fontId="15" fillId="5" borderId="65" xfId="0" applyFont="1" applyFill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10" fontId="19" fillId="45" borderId="66" xfId="5" applyNumberFormat="1" applyFont="1" applyFill="1" applyBorder="1" applyAlignment="1">
      <alignment horizontal="left" vertical="center"/>
    </xf>
    <xf numFmtId="10" fontId="19" fillId="45" borderId="50" xfId="5" applyNumberFormat="1" applyFont="1" applyFill="1" applyBorder="1" applyAlignment="1">
      <alignment horizontal="left" vertical="center"/>
    </xf>
    <xf numFmtId="10" fontId="19" fillId="8" borderId="66" xfId="5" applyNumberFormat="1" applyFont="1" applyFill="1" applyBorder="1" applyAlignment="1">
      <alignment horizontal="center" vertical="center" wrapText="1"/>
    </xf>
    <xf numFmtId="10" fontId="19" fillId="8" borderId="50" xfId="5" applyNumberFormat="1" applyFont="1" applyFill="1" applyBorder="1" applyAlignment="1">
      <alignment horizontal="center" vertical="center" wrapText="1"/>
    </xf>
    <xf numFmtId="0" fontId="39" fillId="42" borderId="67" xfId="0" applyFont="1" applyFill="1" applyBorder="1" applyAlignment="1">
      <alignment horizontal="center" vertical="center" textRotation="90"/>
    </xf>
    <xf numFmtId="0" fontId="39" fillId="42" borderId="68" xfId="0" applyFont="1" applyFill="1" applyBorder="1" applyAlignment="1">
      <alignment horizontal="center" vertical="center" textRotation="90"/>
    </xf>
    <xf numFmtId="0" fontId="39" fillId="43" borderId="67" xfId="0" applyFont="1" applyFill="1" applyBorder="1" applyAlignment="1">
      <alignment horizontal="center" vertical="center" textRotation="90"/>
    </xf>
    <xf numFmtId="0" fontId="39" fillId="43" borderId="68" xfId="0" applyFont="1" applyFill="1" applyBorder="1" applyAlignment="1">
      <alignment horizontal="center" vertical="center" textRotation="90"/>
    </xf>
    <xf numFmtId="0" fontId="39" fillId="44" borderId="67" xfId="0" applyFont="1" applyFill="1" applyBorder="1" applyAlignment="1">
      <alignment horizontal="center" vertical="center" textRotation="90"/>
    </xf>
    <xf numFmtId="0" fontId="39" fillId="44" borderId="69" xfId="0" applyFont="1" applyFill="1" applyBorder="1" applyAlignment="1">
      <alignment horizontal="center" vertical="center" textRotation="90"/>
    </xf>
    <xf numFmtId="0" fontId="22" fillId="8" borderId="71" xfId="0" applyFont="1" applyFill="1" applyBorder="1" applyAlignment="1">
      <alignment horizontal="center" vertical="center" wrapText="1"/>
    </xf>
    <xf numFmtId="0" fontId="22" fillId="8" borderId="84" xfId="0" applyFont="1" applyFill="1" applyBorder="1" applyAlignment="1">
      <alignment horizontal="center" vertical="center" wrapText="1"/>
    </xf>
    <xf numFmtId="0" fontId="22" fillId="8" borderId="85" xfId="0" applyFont="1" applyFill="1" applyBorder="1" applyAlignment="1">
      <alignment horizontal="center" vertical="center" wrapText="1"/>
    </xf>
    <xf numFmtId="0" fontId="22" fillId="8" borderId="0" xfId="0" applyFont="1" applyFill="1" applyBorder="1" applyAlignment="1">
      <alignment horizontal="center" vertical="center" wrapText="1"/>
    </xf>
    <xf numFmtId="0" fontId="21" fillId="8" borderId="70" xfId="0" applyFont="1" applyFill="1" applyBorder="1" applyAlignment="1">
      <alignment horizontal="center" vertical="center"/>
    </xf>
    <xf numFmtId="0" fontId="21" fillId="8" borderId="50" xfId="0" applyFont="1" applyFill="1" applyBorder="1" applyAlignment="1">
      <alignment horizontal="center" vertical="center"/>
    </xf>
    <xf numFmtId="0" fontId="40" fillId="42" borderId="67" xfId="0" applyFont="1" applyFill="1" applyBorder="1" applyAlignment="1">
      <alignment horizontal="center" vertical="center" textRotation="90"/>
    </xf>
    <xf numFmtId="0" fontId="40" fillId="42" borderId="68" xfId="0" applyFont="1" applyFill="1" applyBorder="1" applyAlignment="1">
      <alignment horizontal="center" vertical="center" textRotation="90"/>
    </xf>
    <xf numFmtId="0" fontId="40" fillId="42" borderId="69" xfId="0" applyFont="1" applyFill="1" applyBorder="1" applyAlignment="1">
      <alignment horizontal="center" vertical="center" textRotation="90"/>
    </xf>
    <xf numFmtId="0" fontId="40" fillId="43" borderId="67" xfId="0" applyFont="1" applyFill="1" applyBorder="1" applyAlignment="1">
      <alignment horizontal="center" vertical="center" textRotation="90"/>
    </xf>
    <xf numFmtId="0" fontId="40" fillId="43" borderId="68" xfId="0" applyFont="1" applyFill="1" applyBorder="1" applyAlignment="1">
      <alignment horizontal="center" vertical="center" textRotation="90"/>
    </xf>
    <xf numFmtId="0" fontId="40" fillId="43" borderId="69" xfId="0" applyFont="1" applyFill="1" applyBorder="1" applyAlignment="1">
      <alignment horizontal="center" vertical="center" textRotation="90"/>
    </xf>
    <xf numFmtId="0" fontId="40" fillId="44" borderId="67" xfId="0" applyFont="1" applyFill="1" applyBorder="1" applyAlignment="1">
      <alignment horizontal="center" vertical="center" textRotation="90"/>
    </xf>
    <xf numFmtId="0" fontId="40" fillId="44" borderId="69" xfId="0" applyFont="1" applyFill="1" applyBorder="1" applyAlignment="1">
      <alignment horizontal="center" vertical="center" textRotation="90"/>
    </xf>
    <xf numFmtId="0" fontId="40" fillId="42" borderId="66" xfId="0" applyFont="1" applyFill="1" applyBorder="1" applyAlignment="1">
      <alignment horizontal="center" vertical="center"/>
    </xf>
    <xf numFmtId="0" fontId="40" fillId="42" borderId="70" xfId="0" applyFont="1" applyFill="1" applyBorder="1" applyAlignment="1">
      <alignment horizontal="center" vertical="center"/>
    </xf>
    <xf numFmtId="0" fontId="40" fillId="42" borderId="50" xfId="0" applyFont="1" applyFill="1" applyBorder="1" applyAlignment="1">
      <alignment horizontal="center" vertical="center"/>
    </xf>
    <xf numFmtId="0" fontId="40" fillId="43" borderId="66" xfId="0" applyFont="1" applyFill="1" applyBorder="1" applyAlignment="1">
      <alignment horizontal="center" vertical="center"/>
    </xf>
    <xf numFmtId="0" fontId="40" fillId="43" borderId="70" xfId="0" applyFont="1" applyFill="1" applyBorder="1" applyAlignment="1">
      <alignment horizontal="center" vertical="center"/>
    </xf>
    <xf numFmtId="0" fontId="40" fillId="43" borderId="50" xfId="0" applyFont="1" applyFill="1" applyBorder="1" applyAlignment="1">
      <alignment horizontal="center" vertical="center"/>
    </xf>
    <xf numFmtId="0" fontId="40" fillId="44" borderId="70" xfId="0" applyFont="1" applyFill="1" applyBorder="1" applyAlignment="1">
      <alignment horizontal="center" vertical="center"/>
    </xf>
    <xf numFmtId="0" fontId="40" fillId="44" borderId="50" xfId="0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165" fontId="11" fillId="0" borderId="0" xfId="5" applyNumberFormat="1" applyFont="1" applyBorder="1" applyAlignment="1">
      <alignment horizontal="center"/>
    </xf>
  </cellXfs>
  <cellStyles count="48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2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3"/>
    <cellStyle name="Normal 3" xfId="4"/>
    <cellStyle name="Note" xfId="21" builtinId="10" customBuiltin="1"/>
    <cellStyle name="Output" xfId="16" builtinId="21" customBuiltin="1"/>
    <cellStyle name="Percent" xfId="5" builtinId="5"/>
    <cellStyle name="Percent 2" xfId="6"/>
    <cellStyle name="Title" xfId="7" builtinId="15" customBuiltin="1"/>
    <cellStyle name="Total" xfId="23" builtinId="25" customBuiltin="1"/>
    <cellStyle name="Warning Text" xfId="20" builtinId="11" customBuiltin="1"/>
  </cellStyles>
  <dxfs count="84"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</dxfs>
  <tableStyles count="0" defaultTableStyle="TableStyleMedium9" defaultPivotStyle="PivotStyleLight16"/>
  <colors>
    <mruColors>
      <color rgb="FF8B40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476955057541863E-2"/>
          <c:y val="6.3934319732081857E-2"/>
          <c:w val="0.7881345444817921"/>
          <c:h val="0.72024238079770608"/>
        </c:manualLayout>
      </c:layout>
      <c:lineChart>
        <c:grouping val="standard"/>
        <c:varyColors val="0"/>
        <c:ser>
          <c:idx val="1"/>
          <c:order val="0"/>
          <c:tx>
            <c:v>5, 10, and 20 Year Arithmetic Average</c:v>
          </c:tx>
          <c:spPr>
            <a:ln w="31750">
              <a:solidFill>
                <a:schemeClr val="bg2"/>
              </a:solidFill>
              <a:prstDash val="dash"/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Returns'!$DR$4:$DR$243</c:f>
              <c:numCache>
                <c:formatCode>General</c:formatCode>
                <c:ptCount val="240"/>
                <c:pt idx="0">
                  <c:v>1.3888888888888887E-3</c:v>
                </c:pt>
                <c:pt idx="1">
                  <c:v>1.3888888888888887E-3</c:v>
                </c:pt>
                <c:pt idx="2">
                  <c:v>1.3888888888888887E-3</c:v>
                </c:pt>
                <c:pt idx="3">
                  <c:v>1.3888888888888887E-3</c:v>
                </c:pt>
                <c:pt idx="4">
                  <c:v>1.3888888888888887E-3</c:v>
                </c:pt>
                <c:pt idx="5">
                  <c:v>1.3888888888888887E-3</c:v>
                </c:pt>
                <c:pt idx="6">
                  <c:v>1.3888888888888887E-3</c:v>
                </c:pt>
                <c:pt idx="7">
                  <c:v>1.3888888888888887E-3</c:v>
                </c:pt>
                <c:pt idx="8">
                  <c:v>1.3888888888888887E-3</c:v>
                </c:pt>
                <c:pt idx="9">
                  <c:v>1.3888888888888887E-3</c:v>
                </c:pt>
                <c:pt idx="10">
                  <c:v>1.3888888888888887E-3</c:v>
                </c:pt>
                <c:pt idx="11">
                  <c:v>1.3888888888888887E-3</c:v>
                </c:pt>
                <c:pt idx="12">
                  <c:v>1.3888888888888887E-3</c:v>
                </c:pt>
                <c:pt idx="13">
                  <c:v>1.3888888888888887E-3</c:v>
                </c:pt>
                <c:pt idx="14">
                  <c:v>1.3888888888888887E-3</c:v>
                </c:pt>
                <c:pt idx="15">
                  <c:v>1.3888888888888887E-3</c:v>
                </c:pt>
                <c:pt idx="16">
                  <c:v>1.3888888888888887E-3</c:v>
                </c:pt>
                <c:pt idx="17">
                  <c:v>1.3888888888888887E-3</c:v>
                </c:pt>
                <c:pt idx="18">
                  <c:v>1.3888888888888887E-3</c:v>
                </c:pt>
                <c:pt idx="19">
                  <c:v>1.3888888888888887E-3</c:v>
                </c:pt>
                <c:pt idx="20">
                  <c:v>1.3888888888888887E-3</c:v>
                </c:pt>
                <c:pt idx="21">
                  <c:v>1.3888888888888887E-3</c:v>
                </c:pt>
                <c:pt idx="22">
                  <c:v>1.3888888888888887E-3</c:v>
                </c:pt>
                <c:pt idx="23">
                  <c:v>1.3888888888888887E-3</c:v>
                </c:pt>
                <c:pt idx="24">
                  <c:v>1.3888888888888887E-3</c:v>
                </c:pt>
                <c:pt idx="25">
                  <c:v>1.3888888888888887E-3</c:v>
                </c:pt>
                <c:pt idx="26">
                  <c:v>1.3888888888888887E-3</c:v>
                </c:pt>
                <c:pt idx="27">
                  <c:v>1.3888888888888887E-3</c:v>
                </c:pt>
                <c:pt idx="28">
                  <c:v>1.3888888888888887E-3</c:v>
                </c:pt>
                <c:pt idx="29">
                  <c:v>1.3888888888888887E-3</c:v>
                </c:pt>
                <c:pt idx="30">
                  <c:v>1.3888888888888887E-3</c:v>
                </c:pt>
                <c:pt idx="31">
                  <c:v>1.3888888888888887E-3</c:v>
                </c:pt>
                <c:pt idx="32">
                  <c:v>1.3888888888888887E-3</c:v>
                </c:pt>
                <c:pt idx="33">
                  <c:v>1.3888888888888887E-3</c:v>
                </c:pt>
                <c:pt idx="34">
                  <c:v>1.3888888888888887E-3</c:v>
                </c:pt>
                <c:pt idx="35">
                  <c:v>1.3888888888888887E-3</c:v>
                </c:pt>
                <c:pt idx="36">
                  <c:v>1.3888888888888887E-3</c:v>
                </c:pt>
                <c:pt idx="37">
                  <c:v>1.3888888888888887E-3</c:v>
                </c:pt>
                <c:pt idx="38">
                  <c:v>1.3888888888888887E-3</c:v>
                </c:pt>
                <c:pt idx="39">
                  <c:v>1.3888888888888887E-3</c:v>
                </c:pt>
                <c:pt idx="40">
                  <c:v>1.3888888888888887E-3</c:v>
                </c:pt>
                <c:pt idx="41">
                  <c:v>1.3888888888888887E-3</c:v>
                </c:pt>
                <c:pt idx="42">
                  <c:v>1.3888888888888887E-3</c:v>
                </c:pt>
                <c:pt idx="43">
                  <c:v>1.3888888888888887E-3</c:v>
                </c:pt>
                <c:pt idx="44">
                  <c:v>1.3888888888888887E-3</c:v>
                </c:pt>
                <c:pt idx="45">
                  <c:v>1.3888888888888887E-3</c:v>
                </c:pt>
                <c:pt idx="46">
                  <c:v>1.3888888888888887E-3</c:v>
                </c:pt>
                <c:pt idx="47">
                  <c:v>1.3888888888888887E-3</c:v>
                </c:pt>
                <c:pt idx="48">
                  <c:v>1.3888888888888887E-3</c:v>
                </c:pt>
                <c:pt idx="49">
                  <c:v>1.3888888888888887E-3</c:v>
                </c:pt>
                <c:pt idx="50">
                  <c:v>1.3888888888888887E-3</c:v>
                </c:pt>
                <c:pt idx="51">
                  <c:v>1.3888888888888887E-3</c:v>
                </c:pt>
                <c:pt idx="52">
                  <c:v>1.3888888888888887E-3</c:v>
                </c:pt>
                <c:pt idx="53">
                  <c:v>1.3888888888888887E-3</c:v>
                </c:pt>
                <c:pt idx="54">
                  <c:v>1.3888888888888887E-3</c:v>
                </c:pt>
                <c:pt idx="55">
                  <c:v>1.3888888888888887E-3</c:v>
                </c:pt>
                <c:pt idx="56">
                  <c:v>1.3888888888888887E-3</c:v>
                </c:pt>
                <c:pt idx="57">
                  <c:v>1.3888888888888887E-3</c:v>
                </c:pt>
                <c:pt idx="58">
                  <c:v>1.3888888888888887E-3</c:v>
                </c:pt>
                <c:pt idx="59">
                  <c:v>1.3888888888888887E-3</c:v>
                </c:pt>
                <c:pt idx="60">
                  <c:v>1.3888888888888887E-3</c:v>
                </c:pt>
                <c:pt idx="61">
                  <c:v>1.3888888888888887E-3</c:v>
                </c:pt>
                <c:pt idx="62">
                  <c:v>1.3888888888888887E-3</c:v>
                </c:pt>
                <c:pt idx="63">
                  <c:v>1.3888888888888887E-3</c:v>
                </c:pt>
                <c:pt idx="64">
                  <c:v>1.3888888888888887E-3</c:v>
                </c:pt>
                <c:pt idx="65">
                  <c:v>1.3888888888888887E-3</c:v>
                </c:pt>
                <c:pt idx="66">
                  <c:v>1.3888888888888887E-3</c:v>
                </c:pt>
                <c:pt idx="67">
                  <c:v>1.3888888888888887E-3</c:v>
                </c:pt>
                <c:pt idx="68">
                  <c:v>1.3888888888888887E-3</c:v>
                </c:pt>
                <c:pt idx="69">
                  <c:v>1.3888888888888887E-3</c:v>
                </c:pt>
                <c:pt idx="70">
                  <c:v>1.3888888888888887E-3</c:v>
                </c:pt>
                <c:pt idx="71">
                  <c:v>1.3888888888888887E-3</c:v>
                </c:pt>
                <c:pt idx="72">
                  <c:v>1.3888888888888887E-3</c:v>
                </c:pt>
                <c:pt idx="73">
                  <c:v>1.3888888888888887E-3</c:v>
                </c:pt>
                <c:pt idx="74">
                  <c:v>1.3888888888888887E-3</c:v>
                </c:pt>
                <c:pt idx="75">
                  <c:v>1.3888888888888887E-3</c:v>
                </c:pt>
                <c:pt idx="76">
                  <c:v>1.3888888888888887E-3</c:v>
                </c:pt>
                <c:pt idx="77">
                  <c:v>1.3888888888888887E-3</c:v>
                </c:pt>
                <c:pt idx="78">
                  <c:v>1.3888888888888887E-3</c:v>
                </c:pt>
                <c:pt idx="79">
                  <c:v>1.3888888888888887E-3</c:v>
                </c:pt>
                <c:pt idx="80">
                  <c:v>1.3888888888888887E-3</c:v>
                </c:pt>
                <c:pt idx="81">
                  <c:v>1.3888888888888887E-3</c:v>
                </c:pt>
                <c:pt idx="82">
                  <c:v>1.3888888888888887E-3</c:v>
                </c:pt>
                <c:pt idx="83">
                  <c:v>1.3888888888888887E-3</c:v>
                </c:pt>
                <c:pt idx="84">
                  <c:v>1.3888888888888887E-3</c:v>
                </c:pt>
                <c:pt idx="85">
                  <c:v>1.3888888888888887E-3</c:v>
                </c:pt>
                <c:pt idx="86">
                  <c:v>1.3888888888888887E-3</c:v>
                </c:pt>
                <c:pt idx="87">
                  <c:v>1.3888888888888887E-3</c:v>
                </c:pt>
                <c:pt idx="88">
                  <c:v>1.3888888888888887E-3</c:v>
                </c:pt>
                <c:pt idx="89">
                  <c:v>1.3888888888888887E-3</c:v>
                </c:pt>
                <c:pt idx="90">
                  <c:v>1.3888888888888887E-3</c:v>
                </c:pt>
                <c:pt idx="91">
                  <c:v>1.3888888888888887E-3</c:v>
                </c:pt>
                <c:pt idx="92">
                  <c:v>1.3888888888888887E-3</c:v>
                </c:pt>
                <c:pt idx="93">
                  <c:v>1.3888888888888887E-3</c:v>
                </c:pt>
                <c:pt idx="94">
                  <c:v>1.3888888888888887E-3</c:v>
                </c:pt>
                <c:pt idx="95">
                  <c:v>1.3888888888888887E-3</c:v>
                </c:pt>
                <c:pt idx="96">
                  <c:v>1.3888888888888887E-3</c:v>
                </c:pt>
                <c:pt idx="97">
                  <c:v>1.3888888888888887E-3</c:v>
                </c:pt>
                <c:pt idx="98">
                  <c:v>1.3888888888888887E-3</c:v>
                </c:pt>
                <c:pt idx="99">
                  <c:v>1.3888888888888887E-3</c:v>
                </c:pt>
                <c:pt idx="100">
                  <c:v>1.3888888888888887E-3</c:v>
                </c:pt>
                <c:pt idx="101">
                  <c:v>1.3888888888888887E-3</c:v>
                </c:pt>
                <c:pt idx="102">
                  <c:v>1.3888888888888887E-3</c:v>
                </c:pt>
                <c:pt idx="103">
                  <c:v>1.3888888888888887E-3</c:v>
                </c:pt>
                <c:pt idx="104">
                  <c:v>1.3888888888888887E-3</c:v>
                </c:pt>
                <c:pt idx="105">
                  <c:v>1.3888888888888887E-3</c:v>
                </c:pt>
                <c:pt idx="106">
                  <c:v>1.3888888888888887E-3</c:v>
                </c:pt>
                <c:pt idx="107">
                  <c:v>1.3888888888888887E-3</c:v>
                </c:pt>
                <c:pt idx="108">
                  <c:v>1.3888888888888887E-3</c:v>
                </c:pt>
                <c:pt idx="109">
                  <c:v>1.3888888888888887E-3</c:v>
                </c:pt>
                <c:pt idx="110">
                  <c:v>1.3888888888888887E-3</c:v>
                </c:pt>
                <c:pt idx="111">
                  <c:v>1.3888888888888887E-3</c:v>
                </c:pt>
                <c:pt idx="112">
                  <c:v>1.3888888888888887E-3</c:v>
                </c:pt>
                <c:pt idx="113">
                  <c:v>1.3888888888888887E-3</c:v>
                </c:pt>
                <c:pt idx="114">
                  <c:v>1.3888888888888887E-3</c:v>
                </c:pt>
                <c:pt idx="115">
                  <c:v>1.3888888888888887E-3</c:v>
                </c:pt>
                <c:pt idx="116">
                  <c:v>1.3888888888888887E-3</c:v>
                </c:pt>
                <c:pt idx="117">
                  <c:v>1.3888888888888887E-3</c:v>
                </c:pt>
                <c:pt idx="118">
                  <c:v>1.3888888888888887E-3</c:v>
                </c:pt>
                <c:pt idx="119">
                  <c:v>1.3888888888888887E-3</c:v>
                </c:pt>
                <c:pt idx="120">
                  <c:v>4.1666666666666657E-3</c:v>
                </c:pt>
                <c:pt idx="121">
                  <c:v>4.1666666666666657E-3</c:v>
                </c:pt>
                <c:pt idx="122">
                  <c:v>4.1666666666666657E-3</c:v>
                </c:pt>
                <c:pt idx="123">
                  <c:v>4.1666666666666657E-3</c:v>
                </c:pt>
                <c:pt idx="124">
                  <c:v>4.1666666666666657E-3</c:v>
                </c:pt>
                <c:pt idx="125">
                  <c:v>4.1666666666666657E-3</c:v>
                </c:pt>
                <c:pt idx="126">
                  <c:v>4.1666666666666657E-3</c:v>
                </c:pt>
                <c:pt idx="127">
                  <c:v>4.1666666666666657E-3</c:v>
                </c:pt>
                <c:pt idx="128">
                  <c:v>4.1666666666666657E-3</c:v>
                </c:pt>
                <c:pt idx="129">
                  <c:v>4.1666666666666657E-3</c:v>
                </c:pt>
                <c:pt idx="130">
                  <c:v>4.1666666666666657E-3</c:v>
                </c:pt>
                <c:pt idx="131">
                  <c:v>4.1666666666666657E-3</c:v>
                </c:pt>
                <c:pt idx="132">
                  <c:v>4.1666666666666657E-3</c:v>
                </c:pt>
                <c:pt idx="133">
                  <c:v>4.1666666666666657E-3</c:v>
                </c:pt>
                <c:pt idx="134">
                  <c:v>4.1666666666666657E-3</c:v>
                </c:pt>
                <c:pt idx="135">
                  <c:v>4.1666666666666657E-3</c:v>
                </c:pt>
                <c:pt idx="136">
                  <c:v>4.1666666666666657E-3</c:v>
                </c:pt>
                <c:pt idx="137">
                  <c:v>4.1666666666666657E-3</c:v>
                </c:pt>
                <c:pt idx="138">
                  <c:v>4.1666666666666657E-3</c:v>
                </c:pt>
                <c:pt idx="139">
                  <c:v>4.1666666666666657E-3</c:v>
                </c:pt>
                <c:pt idx="140">
                  <c:v>4.1666666666666657E-3</c:v>
                </c:pt>
                <c:pt idx="141">
                  <c:v>4.1666666666666657E-3</c:v>
                </c:pt>
                <c:pt idx="142">
                  <c:v>4.1666666666666657E-3</c:v>
                </c:pt>
                <c:pt idx="143">
                  <c:v>4.1666666666666657E-3</c:v>
                </c:pt>
                <c:pt idx="144">
                  <c:v>4.1666666666666657E-3</c:v>
                </c:pt>
                <c:pt idx="145">
                  <c:v>4.1666666666666657E-3</c:v>
                </c:pt>
                <c:pt idx="146">
                  <c:v>4.1666666666666657E-3</c:v>
                </c:pt>
                <c:pt idx="147">
                  <c:v>4.1666666666666657E-3</c:v>
                </c:pt>
                <c:pt idx="148">
                  <c:v>4.1666666666666657E-3</c:v>
                </c:pt>
                <c:pt idx="149">
                  <c:v>4.1666666666666657E-3</c:v>
                </c:pt>
                <c:pt idx="150">
                  <c:v>4.1666666666666657E-3</c:v>
                </c:pt>
                <c:pt idx="151">
                  <c:v>4.1666666666666657E-3</c:v>
                </c:pt>
                <c:pt idx="152">
                  <c:v>4.1666666666666657E-3</c:v>
                </c:pt>
                <c:pt idx="153">
                  <c:v>4.1666666666666657E-3</c:v>
                </c:pt>
                <c:pt idx="154">
                  <c:v>4.1666666666666657E-3</c:v>
                </c:pt>
                <c:pt idx="155">
                  <c:v>4.1666666666666657E-3</c:v>
                </c:pt>
                <c:pt idx="156">
                  <c:v>4.1666666666666657E-3</c:v>
                </c:pt>
                <c:pt idx="157">
                  <c:v>4.1666666666666657E-3</c:v>
                </c:pt>
                <c:pt idx="158">
                  <c:v>4.1666666666666657E-3</c:v>
                </c:pt>
                <c:pt idx="159">
                  <c:v>4.1666666666666657E-3</c:v>
                </c:pt>
                <c:pt idx="160">
                  <c:v>4.1666666666666657E-3</c:v>
                </c:pt>
                <c:pt idx="161">
                  <c:v>4.1666666666666657E-3</c:v>
                </c:pt>
                <c:pt idx="162">
                  <c:v>4.1666666666666657E-3</c:v>
                </c:pt>
                <c:pt idx="163">
                  <c:v>4.1666666666666657E-3</c:v>
                </c:pt>
                <c:pt idx="164">
                  <c:v>4.1666666666666657E-3</c:v>
                </c:pt>
                <c:pt idx="165">
                  <c:v>4.1666666666666657E-3</c:v>
                </c:pt>
                <c:pt idx="166">
                  <c:v>4.1666666666666657E-3</c:v>
                </c:pt>
                <c:pt idx="167">
                  <c:v>4.1666666666666657E-3</c:v>
                </c:pt>
                <c:pt idx="168">
                  <c:v>4.1666666666666657E-3</c:v>
                </c:pt>
                <c:pt idx="169">
                  <c:v>4.1666666666666657E-3</c:v>
                </c:pt>
                <c:pt idx="170">
                  <c:v>4.1666666666666657E-3</c:v>
                </c:pt>
                <c:pt idx="171">
                  <c:v>4.1666666666666657E-3</c:v>
                </c:pt>
                <c:pt idx="172">
                  <c:v>4.1666666666666657E-3</c:v>
                </c:pt>
                <c:pt idx="173">
                  <c:v>4.1666666666666657E-3</c:v>
                </c:pt>
                <c:pt idx="174">
                  <c:v>4.1666666666666657E-3</c:v>
                </c:pt>
                <c:pt idx="175">
                  <c:v>4.1666666666666657E-3</c:v>
                </c:pt>
                <c:pt idx="176">
                  <c:v>4.1666666666666657E-3</c:v>
                </c:pt>
                <c:pt idx="177">
                  <c:v>4.1666666666666657E-3</c:v>
                </c:pt>
                <c:pt idx="178">
                  <c:v>4.1666666666666657E-3</c:v>
                </c:pt>
                <c:pt idx="179">
                  <c:v>4.1666666666666657E-3</c:v>
                </c:pt>
                <c:pt idx="180">
                  <c:v>9.7222222222222206E-3</c:v>
                </c:pt>
                <c:pt idx="181">
                  <c:v>9.7222222222222206E-3</c:v>
                </c:pt>
                <c:pt idx="182">
                  <c:v>9.7222222222222206E-3</c:v>
                </c:pt>
                <c:pt idx="183">
                  <c:v>9.7222222222222206E-3</c:v>
                </c:pt>
                <c:pt idx="184">
                  <c:v>9.7222222222222206E-3</c:v>
                </c:pt>
                <c:pt idx="185">
                  <c:v>9.7222222222222206E-3</c:v>
                </c:pt>
                <c:pt idx="186">
                  <c:v>9.7222222222222206E-3</c:v>
                </c:pt>
                <c:pt idx="187">
                  <c:v>9.7222222222222206E-3</c:v>
                </c:pt>
                <c:pt idx="188">
                  <c:v>9.7222222222222206E-3</c:v>
                </c:pt>
                <c:pt idx="189">
                  <c:v>9.7222222222222206E-3</c:v>
                </c:pt>
                <c:pt idx="190">
                  <c:v>9.7222222222222206E-3</c:v>
                </c:pt>
                <c:pt idx="191">
                  <c:v>9.7222222222222206E-3</c:v>
                </c:pt>
                <c:pt idx="192">
                  <c:v>9.7222222222222206E-3</c:v>
                </c:pt>
                <c:pt idx="193">
                  <c:v>9.7222222222222206E-3</c:v>
                </c:pt>
                <c:pt idx="194">
                  <c:v>9.7222222222222206E-3</c:v>
                </c:pt>
                <c:pt idx="195">
                  <c:v>9.7222222222222206E-3</c:v>
                </c:pt>
                <c:pt idx="196">
                  <c:v>9.7222222222222206E-3</c:v>
                </c:pt>
                <c:pt idx="197">
                  <c:v>9.7222222222222206E-3</c:v>
                </c:pt>
                <c:pt idx="198">
                  <c:v>9.7222222222222206E-3</c:v>
                </c:pt>
                <c:pt idx="199">
                  <c:v>9.7222222222222206E-3</c:v>
                </c:pt>
                <c:pt idx="200">
                  <c:v>9.7222222222222206E-3</c:v>
                </c:pt>
                <c:pt idx="201">
                  <c:v>9.7222222222222206E-3</c:v>
                </c:pt>
                <c:pt idx="202">
                  <c:v>9.7222222222222206E-3</c:v>
                </c:pt>
                <c:pt idx="203">
                  <c:v>9.7222222222222206E-3</c:v>
                </c:pt>
                <c:pt idx="204">
                  <c:v>9.7222222222222206E-3</c:v>
                </c:pt>
                <c:pt idx="205">
                  <c:v>9.7222222222222206E-3</c:v>
                </c:pt>
                <c:pt idx="206">
                  <c:v>9.7222222222222206E-3</c:v>
                </c:pt>
                <c:pt idx="207">
                  <c:v>9.7222222222222206E-3</c:v>
                </c:pt>
                <c:pt idx="208">
                  <c:v>9.7222222222222206E-3</c:v>
                </c:pt>
                <c:pt idx="209">
                  <c:v>9.7222222222222206E-3</c:v>
                </c:pt>
                <c:pt idx="210">
                  <c:v>9.7222222222222206E-3</c:v>
                </c:pt>
                <c:pt idx="211">
                  <c:v>9.7222222222222206E-3</c:v>
                </c:pt>
                <c:pt idx="212">
                  <c:v>9.7222222222222206E-3</c:v>
                </c:pt>
                <c:pt idx="213">
                  <c:v>9.7222222222222206E-3</c:v>
                </c:pt>
                <c:pt idx="214">
                  <c:v>9.7222222222222206E-3</c:v>
                </c:pt>
                <c:pt idx="215">
                  <c:v>9.7222222222222206E-3</c:v>
                </c:pt>
                <c:pt idx="216">
                  <c:v>9.7222222222222206E-3</c:v>
                </c:pt>
                <c:pt idx="217">
                  <c:v>9.7222222222222206E-3</c:v>
                </c:pt>
                <c:pt idx="218">
                  <c:v>9.7222222222222206E-3</c:v>
                </c:pt>
                <c:pt idx="219">
                  <c:v>9.7222222222222206E-3</c:v>
                </c:pt>
                <c:pt idx="220">
                  <c:v>9.7222222222222206E-3</c:v>
                </c:pt>
                <c:pt idx="221">
                  <c:v>9.7222222222222206E-3</c:v>
                </c:pt>
                <c:pt idx="222">
                  <c:v>9.7222222222222206E-3</c:v>
                </c:pt>
                <c:pt idx="223">
                  <c:v>9.7222222222222206E-3</c:v>
                </c:pt>
                <c:pt idx="224">
                  <c:v>9.7222222222222206E-3</c:v>
                </c:pt>
                <c:pt idx="225">
                  <c:v>9.7222222222222206E-3</c:v>
                </c:pt>
                <c:pt idx="226">
                  <c:v>9.7222222222222206E-3</c:v>
                </c:pt>
                <c:pt idx="227">
                  <c:v>9.7222222222222206E-3</c:v>
                </c:pt>
                <c:pt idx="228">
                  <c:v>9.7222222222222206E-3</c:v>
                </c:pt>
                <c:pt idx="229">
                  <c:v>9.7222222222222206E-3</c:v>
                </c:pt>
                <c:pt idx="230">
                  <c:v>9.7222222222222206E-3</c:v>
                </c:pt>
                <c:pt idx="231">
                  <c:v>9.7222222222222206E-3</c:v>
                </c:pt>
                <c:pt idx="232">
                  <c:v>9.7222222222222206E-3</c:v>
                </c:pt>
                <c:pt idx="233">
                  <c:v>9.7222222222222206E-3</c:v>
                </c:pt>
                <c:pt idx="234">
                  <c:v>9.7222222222222206E-3</c:v>
                </c:pt>
                <c:pt idx="235">
                  <c:v>9.7222222222222206E-3</c:v>
                </c:pt>
                <c:pt idx="236">
                  <c:v>9.7222222222222206E-3</c:v>
                </c:pt>
                <c:pt idx="237">
                  <c:v>9.7222222222222206E-3</c:v>
                </c:pt>
                <c:pt idx="238">
                  <c:v>9.7222222222222206E-3</c:v>
                </c:pt>
                <c:pt idx="239">
                  <c:v>9.7222222222222206E-3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E-45AF-A660-F51C1E26747D}"/>
            </c:ext>
          </c:extLst>
        </c:ser>
        <c:ser>
          <c:idx val="0"/>
          <c:order val="1"/>
          <c:tx>
            <c:v>Exponential Average</c:v>
          </c:tx>
          <c:spPr>
            <a:ln w="31750">
              <a:solidFill>
                <a:srgbClr val="9E8F6C"/>
              </a:solidFill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Returns'!$BI$4:$BI$243</c:f>
              <c:numCache>
                <c:formatCode>0.00%</c:formatCode>
                <c:ptCount val="240"/>
                <c:pt idx="0">
                  <c:v>9.9447280686840232E-4</c:v>
                </c:pt>
                <c:pt idx="1">
                  <c:v>1.0045179867357599E-3</c:v>
                </c:pt>
                <c:pt idx="2">
                  <c:v>1.0146646330664239E-3</c:v>
                </c:pt>
                <c:pt idx="3">
                  <c:v>1.0249137707741658E-3</c:v>
                </c:pt>
                <c:pt idx="4">
                  <c:v>1.0352664351254198E-3</c:v>
                </c:pt>
                <c:pt idx="5">
                  <c:v>1.0457236718438585E-3</c:v>
                </c:pt>
                <c:pt idx="6">
                  <c:v>1.0562865372160187E-3</c:v>
                </c:pt>
                <c:pt idx="7">
                  <c:v>1.0669560981979988E-3</c:v>
                </c:pt>
                <c:pt idx="8">
                  <c:v>1.0777334325232312E-3</c:v>
                </c:pt>
                <c:pt idx="9">
                  <c:v>1.0886196288113447E-3</c:v>
                </c:pt>
                <c:pt idx="10">
                  <c:v>1.0996157866781258E-3</c:v>
                </c:pt>
                <c:pt idx="11">
                  <c:v>1.1107230168465917E-3</c:v>
                </c:pt>
                <c:pt idx="12">
                  <c:v>1.1219424412591836E-3</c:v>
                </c:pt>
                <c:pt idx="13">
                  <c:v>1.1332751931910946E-3</c:v>
                </c:pt>
                <c:pt idx="14">
                  <c:v>1.1447224173647419E-3</c:v>
                </c:pt>
                <c:pt idx="15">
                  <c:v>1.156285270065396E-3</c:v>
                </c:pt>
                <c:pt idx="16">
                  <c:v>1.1679649192579758E-3</c:v>
                </c:pt>
                <c:pt idx="17">
                  <c:v>1.1797625447050259E-3</c:v>
                </c:pt>
                <c:pt idx="18">
                  <c:v>1.1916793380858848E-3</c:v>
                </c:pt>
                <c:pt idx="19">
                  <c:v>1.2037165031170557E-3</c:v>
                </c:pt>
                <c:pt idx="20">
                  <c:v>1.2158752556737937E-3</c:v>
                </c:pt>
                <c:pt idx="21">
                  <c:v>1.2281568239129227E-3</c:v>
                </c:pt>
                <c:pt idx="22">
                  <c:v>1.2405624483968916E-3</c:v>
                </c:pt>
                <c:pt idx="23">
                  <c:v>1.2530933822190826E-3</c:v>
                </c:pt>
                <c:pt idx="24">
                  <c:v>1.2657508911303864E-3</c:v>
                </c:pt>
                <c:pt idx="25">
                  <c:v>1.278536253667057E-3</c:v>
                </c:pt>
                <c:pt idx="26">
                  <c:v>1.2914507612798558E-3</c:v>
                </c:pt>
                <c:pt idx="27">
                  <c:v>1.3044957184645007E-3</c:v>
                </c:pt>
                <c:pt idx="28">
                  <c:v>1.3176724428934348E-3</c:v>
                </c:pt>
                <c:pt idx="29">
                  <c:v>1.3309822655489241E-3</c:v>
                </c:pt>
                <c:pt idx="30">
                  <c:v>1.3444265308574991E-3</c:v>
                </c:pt>
                <c:pt idx="31">
                  <c:v>1.3580065968257569E-3</c:v>
                </c:pt>
                <c:pt idx="32">
                  <c:v>1.371723835177532E-3</c:v>
                </c:pt>
                <c:pt idx="33">
                  <c:v>1.3855796314924567E-3</c:v>
                </c:pt>
                <c:pt idx="34">
                  <c:v>1.3995753853459159E-3</c:v>
                </c:pt>
                <c:pt idx="35">
                  <c:v>1.4137125104504203E-3</c:v>
                </c:pt>
                <c:pt idx="36">
                  <c:v>1.4279924347984042E-3</c:v>
                </c:pt>
                <c:pt idx="37">
                  <c:v>1.4424166008064688E-3</c:v>
                </c:pt>
                <c:pt idx="38">
                  <c:v>1.4569864654610798E-3</c:v>
                </c:pt>
                <c:pt idx="39">
                  <c:v>1.471703500465737E-3</c:v>
                </c:pt>
                <c:pt idx="40">
                  <c:v>1.4865691923896336E-3</c:v>
                </c:pt>
                <c:pt idx="41">
                  <c:v>1.5015850428178115E-3</c:v>
                </c:pt>
                <c:pt idx="42">
                  <c:v>1.5167525685028402E-3</c:v>
                </c:pt>
                <c:pt idx="43">
                  <c:v>1.5320733015180205E-3</c:v>
                </c:pt>
                <c:pt idx="44">
                  <c:v>1.5475487894121419E-3</c:v>
                </c:pt>
                <c:pt idx="45">
                  <c:v>1.5631805953658E-3</c:v>
                </c:pt>
                <c:pt idx="46">
                  <c:v>1.5789702983492928E-3</c:v>
                </c:pt>
                <c:pt idx="47">
                  <c:v>1.5949194932821137E-3</c:v>
                </c:pt>
                <c:pt idx="48">
                  <c:v>1.6110297911940547E-3</c:v>
                </c:pt>
                <c:pt idx="49">
                  <c:v>1.6273028193879342E-3</c:v>
                </c:pt>
                <c:pt idx="50">
                  <c:v>1.6437402216039735E-3</c:v>
                </c:pt>
                <c:pt idx="51">
                  <c:v>1.6603436581858317E-3</c:v>
                </c:pt>
                <c:pt idx="52">
                  <c:v>1.6771148062483152E-3</c:v>
                </c:pt>
                <c:pt idx="53">
                  <c:v>1.6940553598467831E-3</c:v>
                </c:pt>
                <c:pt idx="54">
                  <c:v>1.7111670301482654E-3</c:v>
                </c:pt>
                <c:pt idx="55">
                  <c:v>1.7284515456043089E-3</c:v>
                </c:pt>
                <c:pt idx="56">
                  <c:v>1.7459106521255645E-3</c:v>
                </c:pt>
                <c:pt idx="57">
                  <c:v>1.7635461132581461E-3</c:v>
                </c:pt>
                <c:pt idx="58">
                  <c:v>1.7813597103617637E-3</c:v>
                </c:pt>
                <c:pt idx="59">
                  <c:v>1.7993532427896604E-3</c:v>
                </c:pt>
                <c:pt idx="60">
                  <c:v>1.817528528070364E-3</c:v>
                </c:pt>
                <c:pt idx="61">
                  <c:v>1.8358874020912767E-3</c:v>
                </c:pt>
                <c:pt idx="62">
                  <c:v>1.8544317192841181E-3</c:v>
                </c:pt>
                <c:pt idx="63">
                  <c:v>1.8731633528122403E-3</c:v>
                </c:pt>
                <c:pt idx="64">
                  <c:v>1.8920841947598387E-3</c:v>
                </c:pt>
                <c:pt idx="65">
                  <c:v>1.9111961563230695E-3</c:v>
                </c:pt>
                <c:pt idx="66">
                  <c:v>1.9305011680031006E-3</c:v>
                </c:pt>
                <c:pt idx="67">
                  <c:v>1.950001179801112E-3</c:v>
                </c:pt>
                <c:pt idx="68">
                  <c:v>1.9696981614152646E-3</c:v>
                </c:pt>
                <c:pt idx="69">
                  <c:v>1.9895941024396608E-3</c:v>
                </c:pt>
                <c:pt idx="70">
                  <c:v>2.0096910125653143E-3</c:v>
                </c:pt>
                <c:pt idx="71">
                  <c:v>2.0299909217831457E-3</c:v>
                </c:pt>
                <c:pt idx="72">
                  <c:v>2.0504958805890364E-3</c:v>
                </c:pt>
                <c:pt idx="73">
                  <c:v>2.0712079601909461E-3</c:v>
                </c:pt>
                <c:pt idx="74">
                  <c:v>2.0921292527181271E-3</c:v>
                </c:pt>
                <c:pt idx="75">
                  <c:v>2.1132618714324513E-3</c:v>
                </c:pt>
                <c:pt idx="76">
                  <c:v>2.1346079509418706E-3</c:v>
                </c:pt>
                <c:pt idx="77">
                  <c:v>2.1561696474160304E-3</c:v>
                </c:pt>
                <c:pt idx="78">
                  <c:v>2.1779491388040713E-3</c:v>
                </c:pt>
                <c:pt idx="79">
                  <c:v>2.1999486250546176E-3</c:v>
                </c:pt>
                <c:pt idx="80">
                  <c:v>2.2221703283379973E-3</c:v>
                </c:pt>
                <c:pt idx="81">
                  <c:v>2.2446164932707047E-3</c:v>
                </c:pt>
                <c:pt idx="82">
                  <c:v>2.2672893871421257E-3</c:v>
                </c:pt>
                <c:pt idx="83">
                  <c:v>2.2901913001435615E-3</c:v>
                </c:pt>
                <c:pt idx="84">
                  <c:v>2.3133245455995576E-3</c:v>
                </c:pt>
                <c:pt idx="85">
                  <c:v>2.3366914602015731E-3</c:v>
                </c:pt>
                <c:pt idx="86">
                  <c:v>2.360294404244013E-3</c:v>
                </c:pt>
                <c:pt idx="87">
                  <c:v>2.3841357618626397E-3</c:v>
                </c:pt>
                <c:pt idx="88">
                  <c:v>2.4082179412753938E-3</c:v>
                </c:pt>
                <c:pt idx="89">
                  <c:v>2.43254337502565E-3</c:v>
                </c:pt>
                <c:pt idx="90">
                  <c:v>2.4571145202279296E-3</c:v>
                </c:pt>
                <c:pt idx="91">
                  <c:v>2.4819338588160907E-3</c:v>
                </c:pt>
                <c:pt idx="92">
                  <c:v>2.5070038977940304E-3</c:v>
                </c:pt>
                <c:pt idx="93">
                  <c:v>2.5323271694889203E-3</c:v>
                </c:pt>
                <c:pt idx="94">
                  <c:v>2.5579062318069894E-3</c:v>
                </c:pt>
                <c:pt idx="95">
                  <c:v>2.5837436684919093E-3</c:v>
                </c:pt>
                <c:pt idx="96">
                  <c:v>2.6098420893857668E-3</c:v>
                </c:pt>
                <c:pt idx="97">
                  <c:v>2.6362041306926937E-3</c:v>
                </c:pt>
                <c:pt idx="98">
                  <c:v>2.6628324552451454E-3</c:v>
                </c:pt>
                <c:pt idx="99">
                  <c:v>2.6897297527728741E-3</c:v>
                </c:pt>
                <c:pt idx="100">
                  <c:v>2.7168987401746201E-3</c:v>
                </c:pt>
                <c:pt idx="101">
                  <c:v>2.7443421617925458E-3</c:v>
                </c:pt>
                <c:pt idx="102">
                  <c:v>2.7720627896894398E-3</c:v>
                </c:pt>
                <c:pt idx="103">
                  <c:v>2.8000634239287278E-3</c:v>
                </c:pt>
                <c:pt idx="104">
                  <c:v>2.8283468928573005E-3</c:v>
                </c:pt>
                <c:pt idx="105">
                  <c:v>2.8569160533912122E-3</c:v>
                </c:pt>
                <c:pt idx="106">
                  <c:v>2.8857737913042551E-3</c:v>
                </c:pt>
                <c:pt idx="107">
                  <c:v>2.9149230215194497E-3</c:v>
                </c:pt>
                <c:pt idx="108">
                  <c:v>2.9443666884034847E-3</c:v>
                </c:pt>
                <c:pt idx="109">
                  <c:v>2.9741077660641263E-3</c:v>
                </c:pt>
                <c:pt idx="110">
                  <c:v>3.0041492586506328E-3</c:v>
                </c:pt>
                <c:pt idx="111">
                  <c:v>3.0344942006572048E-3</c:v>
                </c:pt>
                <c:pt idx="112">
                  <c:v>3.0651456572295E-3</c:v>
                </c:pt>
                <c:pt idx="113">
                  <c:v>3.0961067244742423E-3</c:v>
                </c:pt>
                <c:pt idx="114">
                  <c:v>3.1273805297719615E-3</c:v>
                </c:pt>
                <c:pt idx="115">
                  <c:v>3.158970232092891E-3</c:v>
                </c:pt>
                <c:pt idx="116">
                  <c:v>3.190879022316052E-3</c:v>
                </c:pt>
                <c:pt idx="117">
                  <c:v>3.2231101235515674E-3</c:v>
                </c:pt>
                <c:pt idx="118">
                  <c:v>3.2556667914662293E-3</c:v>
                </c:pt>
                <c:pt idx="119">
                  <c:v>3.2885523146123532E-3</c:v>
                </c:pt>
                <c:pt idx="120">
                  <c:v>3.3217700147599523E-3</c:v>
                </c:pt>
                <c:pt idx="121">
                  <c:v>3.3553232472322754E-3</c:v>
                </c:pt>
                <c:pt idx="122">
                  <c:v>3.3892154012447229E-3</c:v>
                </c:pt>
                <c:pt idx="123">
                  <c:v>3.4234499002471952E-3</c:v>
                </c:pt>
                <c:pt idx="124">
                  <c:v>3.4580302022698931E-3</c:v>
                </c:pt>
                <c:pt idx="125">
                  <c:v>3.4929598002726198E-3</c:v>
                </c:pt>
                <c:pt idx="126">
                  <c:v>3.5282422224975959E-3</c:v>
                </c:pt>
                <c:pt idx="127">
                  <c:v>3.5638810328258545E-3</c:v>
                </c:pt>
                <c:pt idx="128">
                  <c:v>3.5998798311372266E-3</c:v>
                </c:pt>
                <c:pt idx="129">
                  <c:v>3.6362422536739668E-3</c:v>
                </c:pt>
                <c:pt idx="130">
                  <c:v>3.6729719734080461E-3</c:v>
                </c:pt>
                <c:pt idx="131">
                  <c:v>3.7100727004121693E-3</c:v>
                </c:pt>
                <c:pt idx="132">
                  <c:v>3.7475481822345138E-3</c:v>
                </c:pt>
                <c:pt idx="133">
                  <c:v>3.7854022042772867E-3</c:v>
                </c:pt>
                <c:pt idx="134">
                  <c:v>3.8236385901790778E-3</c:v>
                </c:pt>
                <c:pt idx="135">
                  <c:v>3.8622612022010889E-3</c:v>
                </c:pt>
                <c:pt idx="136">
                  <c:v>3.9012739416172618E-3</c:v>
                </c:pt>
                <c:pt idx="137">
                  <c:v>3.940680749108345E-3</c:v>
                </c:pt>
                <c:pt idx="138">
                  <c:v>3.9804856051599445E-3</c:v>
                </c:pt>
                <c:pt idx="139">
                  <c:v>4.0206925304645908E-3</c:v>
                </c:pt>
                <c:pt idx="140">
                  <c:v>4.0613055863278694E-3</c:v>
                </c:pt>
                <c:pt idx="141">
                  <c:v>4.1023288750786559E-3</c:v>
                </c:pt>
                <c:pt idx="142">
                  <c:v>4.1437665404834905E-3</c:v>
                </c:pt>
                <c:pt idx="143">
                  <c:v>4.1856227681651426E-3</c:v>
                </c:pt>
                <c:pt idx="144">
                  <c:v>4.2279017860253967E-3</c:v>
                </c:pt>
                <c:pt idx="145">
                  <c:v>4.2706078646721169E-3</c:v>
                </c:pt>
                <c:pt idx="146">
                  <c:v>4.3137453178506225E-3</c:v>
                </c:pt>
                <c:pt idx="147">
                  <c:v>4.3573185028794184E-3</c:v>
                </c:pt>
                <c:pt idx="148">
                  <c:v>4.4013318210903212E-3</c:v>
                </c:pt>
                <c:pt idx="149">
                  <c:v>4.4457897182730516E-3</c:v>
                </c:pt>
                <c:pt idx="150">
                  <c:v>4.4906966851242947E-3</c:v>
                </c:pt>
                <c:pt idx="151">
                  <c:v>4.5360572577013087E-3</c:v>
                </c:pt>
                <c:pt idx="152">
                  <c:v>4.5818760178801092E-3</c:v>
                </c:pt>
                <c:pt idx="153">
                  <c:v>4.6281575938182922E-3</c:v>
                </c:pt>
                <c:pt idx="154">
                  <c:v>4.6749066604225174E-3</c:v>
                </c:pt>
                <c:pt idx="155">
                  <c:v>4.7221279398207243E-3</c:v>
                </c:pt>
                <c:pt idx="156">
                  <c:v>4.7698262018391153E-3</c:v>
                </c:pt>
                <c:pt idx="157">
                  <c:v>4.8180062644839561E-3</c:v>
                </c:pt>
                <c:pt idx="158">
                  <c:v>4.8666729944282384E-3</c:v>
                </c:pt>
                <c:pt idx="159">
                  <c:v>4.9158313075032718E-3</c:v>
                </c:pt>
                <c:pt idx="160">
                  <c:v>4.9654861691952228E-3</c:v>
                </c:pt>
                <c:pt idx="161">
                  <c:v>5.0156425951466905E-3</c:v>
                </c:pt>
                <c:pt idx="162">
                  <c:v>5.0663056516633232E-3</c:v>
                </c:pt>
                <c:pt idx="163">
                  <c:v>5.1174804562255797E-3</c:v>
                </c:pt>
                <c:pt idx="164">
                  <c:v>5.1691721780056359E-3</c:v>
                </c:pt>
                <c:pt idx="165">
                  <c:v>5.2213860383895317E-3</c:v>
                </c:pt>
                <c:pt idx="166">
                  <c:v>5.2741273115045765E-3</c:v>
                </c:pt>
                <c:pt idx="167">
                  <c:v>5.3274013247520983E-3</c:v>
                </c:pt>
                <c:pt idx="168">
                  <c:v>5.3812134593455539E-3</c:v>
                </c:pt>
                <c:pt idx="169">
                  <c:v>5.4355691508540952E-3</c:v>
                </c:pt>
                <c:pt idx="170">
                  <c:v>5.490473889751611E-3</c:v>
                </c:pt>
                <c:pt idx="171">
                  <c:v>5.5459332219713253E-3</c:v>
                </c:pt>
                <c:pt idx="172">
                  <c:v>5.6019527494659844E-3</c:v>
                </c:pt>
                <c:pt idx="173">
                  <c:v>5.658538130773722E-3</c:v>
                </c:pt>
                <c:pt idx="174">
                  <c:v>5.7156950815896185E-3</c:v>
                </c:pt>
                <c:pt idx="175">
                  <c:v>5.7734293753430484E-3</c:v>
                </c:pt>
                <c:pt idx="176">
                  <c:v>5.8317468437808582E-3</c:v>
                </c:pt>
                <c:pt idx="177">
                  <c:v>5.8906533775564228E-3</c:v>
                </c:pt>
                <c:pt idx="178">
                  <c:v>5.9501549268246674E-3</c:v>
                </c:pt>
                <c:pt idx="179">
                  <c:v>6.0102575018430989E-3</c:v>
                </c:pt>
                <c:pt idx="180">
                  <c:v>6.07096717357889E-3</c:v>
                </c:pt>
                <c:pt idx="181">
                  <c:v>6.1322900743221104E-3</c:v>
                </c:pt>
                <c:pt idx="182">
                  <c:v>6.1942323983051606E-3</c:v>
                </c:pt>
                <c:pt idx="183">
                  <c:v>6.2568004023284465E-3</c:v>
                </c:pt>
                <c:pt idx="184">
                  <c:v>6.3200004063923704E-3</c:v>
                </c:pt>
                <c:pt idx="185">
                  <c:v>6.3838387943357276E-3</c:v>
                </c:pt>
                <c:pt idx="186">
                  <c:v>6.4483220144805333E-3</c:v>
                </c:pt>
                <c:pt idx="187">
                  <c:v>6.5134565802833673E-3</c:v>
                </c:pt>
                <c:pt idx="188">
                  <c:v>6.5792490709932986E-3</c:v>
                </c:pt>
                <c:pt idx="189">
                  <c:v>6.6457061323164646E-3</c:v>
                </c:pt>
                <c:pt idx="190">
                  <c:v>6.7128344770873375E-3</c:v>
                </c:pt>
                <c:pt idx="191">
                  <c:v>6.7806408859468056E-3</c:v>
                </c:pt>
                <c:pt idx="192">
                  <c:v>6.8491322080270773E-3</c:v>
                </c:pt>
                <c:pt idx="193">
                  <c:v>6.9183153616435115E-3</c:v>
                </c:pt>
                <c:pt idx="194">
                  <c:v>6.988197334993446E-3</c:v>
                </c:pt>
                <c:pt idx="195">
                  <c:v>7.0587851868620681E-3</c:v>
                </c:pt>
                <c:pt idx="196">
                  <c:v>7.1300860473354219E-3</c:v>
                </c:pt>
                <c:pt idx="197">
                  <c:v>7.2021071185206275E-3</c:v>
                </c:pt>
                <c:pt idx="198">
                  <c:v>7.2748556752733617E-3</c:v>
                </c:pt>
                <c:pt idx="199">
                  <c:v>7.3483390659326887E-3</c:v>
                </c:pt>
                <c:pt idx="200">
                  <c:v>7.4225647130633232E-3</c:v>
                </c:pt>
                <c:pt idx="201">
                  <c:v>7.4975401142053765E-3</c:v>
                </c:pt>
                <c:pt idx="202">
                  <c:v>7.5732728426316934E-3</c:v>
                </c:pt>
                <c:pt idx="203">
                  <c:v>7.6497705481128218E-3</c:v>
                </c:pt>
                <c:pt idx="204">
                  <c:v>7.7270409576897193E-3</c:v>
                </c:pt>
                <c:pt idx="205">
                  <c:v>7.8050918764542617E-3</c:v>
                </c:pt>
                <c:pt idx="206">
                  <c:v>7.8839311883376374E-3</c:v>
                </c:pt>
                <c:pt idx="207">
                  <c:v>7.9635668569067054E-3</c:v>
                </c:pt>
                <c:pt idx="208">
                  <c:v>8.0440069261683896E-3</c:v>
                </c:pt>
                <c:pt idx="209">
                  <c:v>8.1252595213822127E-3</c:v>
                </c:pt>
                <c:pt idx="210">
                  <c:v>8.2073328498810209E-3</c:v>
                </c:pt>
                <c:pt idx="211">
                  <c:v>8.2902352019000227E-3</c:v>
                </c:pt>
                <c:pt idx="212">
                  <c:v>8.3739749514141638E-3</c:v>
                </c:pt>
                <c:pt idx="213">
                  <c:v>8.4585605569840044E-3</c:v>
                </c:pt>
                <c:pt idx="214">
                  <c:v>8.5440005626101056E-3</c:v>
                </c:pt>
                <c:pt idx="215">
                  <c:v>8.6303035985960674E-3</c:v>
                </c:pt>
                <c:pt idx="216">
                  <c:v>8.7174783824202698E-3</c:v>
                </c:pt>
                <c:pt idx="217">
                  <c:v>8.8055337196164315E-3</c:v>
                </c:pt>
                <c:pt idx="218">
                  <c:v>8.8944785046630639E-3</c:v>
                </c:pt>
                <c:pt idx="219">
                  <c:v>8.9843217218818841E-3</c:v>
                </c:pt>
                <c:pt idx="220">
                  <c:v>9.0750724463453374E-3</c:v>
                </c:pt>
                <c:pt idx="221">
                  <c:v>9.1667398447932702E-3</c:v>
                </c:pt>
                <c:pt idx="222">
                  <c:v>9.2593331765588593E-3</c:v>
                </c:pt>
                <c:pt idx="223">
                  <c:v>9.3528617945038989E-3</c:v>
                </c:pt>
                <c:pt idx="224">
                  <c:v>9.4473351459635323E-3</c:v>
                </c:pt>
                <c:pt idx="225">
                  <c:v>9.5427627737005392E-3</c:v>
                </c:pt>
                <c:pt idx="226">
                  <c:v>9.639154316869231E-3</c:v>
                </c:pt>
                <c:pt idx="227">
                  <c:v>9.7365195119891237E-3</c:v>
                </c:pt>
                <c:pt idx="228">
                  <c:v>9.8348681939284064E-3</c:v>
                </c:pt>
                <c:pt idx="229">
                  <c:v>9.9342102968973806E-3</c:v>
                </c:pt>
                <c:pt idx="230">
                  <c:v>1.0034555855451899E-2</c:v>
                </c:pt>
                <c:pt idx="231">
                  <c:v>1.0135915005506969E-2</c:v>
                </c:pt>
                <c:pt idx="232">
                  <c:v>1.0238297985360575E-2</c:v>
                </c:pt>
                <c:pt idx="233">
                  <c:v>1.0341715136727854E-2</c:v>
                </c:pt>
                <c:pt idx="234">
                  <c:v>1.0446176905785712E-2</c:v>
                </c:pt>
                <c:pt idx="235">
                  <c:v>1.0551693844227992E-2</c:v>
                </c:pt>
                <c:pt idx="236">
                  <c:v>1.0658276610331306E-2</c:v>
                </c:pt>
                <c:pt idx="237">
                  <c:v>1.076593597003162E-2</c:v>
                </c:pt>
                <c:pt idx="238">
                  <c:v>1.087468279801174E-2</c:v>
                </c:pt>
                <c:pt idx="239">
                  <c:v>1.0984528078799736E-2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E-45AF-A660-F51C1E26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12032"/>
        <c:axId val="446018304"/>
      </c:lineChart>
      <c:dateAx>
        <c:axId val="446012032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4067321961694916"/>
              <c:y val="0.91638436598140172"/>
            </c:manualLayout>
          </c:layout>
          <c:overlay val="0"/>
        </c:title>
        <c:numFmt formatCode="yy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18304"/>
        <c:crosses val="autoZero"/>
        <c:auto val="1"/>
        <c:lblOffset val="100"/>
        <c:baseTimeUnit val="months"/>
      </c:dateAx>
      <c:valAx>
        <c:axId val="446018304"/>
        <c:scaling>
          <c:orientation val="minMax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Monthly Weight</a:t>
                </a:r>
              </a:p>
            </c:rich>
          </c:tx>
          <c:layout>
            <c:manualLayout>
              <c:xMode val="edge"/>
              <c:yMode val="edge"/>
              <c:x val="0.94580488968812382"/>
              <c:y val="0.25163121578128528"/>
            </c:manualLayout>
          </c:layout>
          <c:overlay val="0"/>
        </c:title>
        <c:numFmt formatCode="0.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120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020002211475226"/>
          <c:y val="9.5022624434389136E-2"/>
          <c:w val="0.41463461191519568"/>
          <c:h val="0.3122171945701357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365" b="0" i="0" u="none" strike="noStrike" baseline="0">
              <a:solidFill>
                <a:srgbClr val="333333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900" b="0" i="0" u="none" strike="noStrike" baseline="0">
          <a:solidFill>
            <a:srgbClr val="333333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459778596848232E-2"/>
          <c:y val="5.6572334034845267E-2"/>
          <c:w val="0.7881345444817921"/>
          <c:h val="0.72024238079770608"/>
        </c:manualLayout>
      </c:layout>
      <c:lineChart>
        <c:grouping val="standard"/>
        <c:varyColors val="0"/>
        <c:ser>
          <c:idx val="1"/>
          <c:order val="0"/>
          <c:tx>
            <c:v>5, 10, and 20 Year Arithmetic Average</c:v>
          </c:tx>
          <c:spPr>
            <a:ln w="31750">
              <a:solidFill>
                <a:schemeClr val="bg2"/>
              </a:solidFill>
              <a:prstDash val="dash"/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Returns'!$DR$4:$DR$243</c:f>
              <c:numCache>
                <c:formatCode>General</c:formatCode>
                <c:ptCount val="240"/>
                <c:pt idx="0">
                  <c:v>1.3888888888888887E-3</c:v>
                </c:pt>
                <c:pt idx="1">
                  <c:v>1.3888888888888887E-3</c:v>
                </c:pt>
                <c:pt idx="2">
                  <c:v>1.3888888888888887E-3</c:v>
                </c:pt>
                <c:pt idx="3">
                  <c:v>1.3888888888888887E-3</c:v>
                </c:pt>
                <c:pt idx="4">
                  <c:v>1.3888888888888887E-3</c:v>
                </c:pt>
                <c:pt idx="5">
                  <c:v>1.3888888888888887E-3</c:v>
                </c:pt>
                <c:pt idx="6">
                  <c:v>1.3888888888888887E-3</c:v>
                </c:pt>
                <c:pt idx="7">
                  <c:v>1.3888888888888887E-3</c:v>
                </c:pt>
                <c:pt idx="8">
                  <c:v>1.3888888888888887E-3</c:v>
                </c:pt>
                <c:pt idx="9">
                  <c:v>1.3888888888888887E-3</c:v>
                </c:pt>
                <c:pt idx="10">
                  <c:v>1.3888888888888887E-3</c:v>
                </c:pt>
                <c:pt idx="11">
                  <c:v>1.3888888888888887E-3</c:v>
                </c:pt>
                <c:pt idx="12">
                  <c:v>1.3888888888888887E-3</c:v>
                </c:pt>
                <c:pt idx="13">
                  <c:v>1.3888888888888887E-3</c:v>
                </c:pt>
                <c:pt idx="14">
                  <c:v>1.3888888888888887E-3</c:v>
                </c:pt>
                <c:pt idx="15">
                  <c:v>1.3888888888888887E-3</c:v>
                </c:pt>
                <c:pt idx="16">
                  <c:v>1.3888888888888887E-3</c:v>
                </c:pt>
                <c:pt idx="17">
                  <c:v>1.3888888888888887E-3</c:v>
                </c:pt>
                <c:pt idx="18">
                  <c:v>1.3888888888888887E-3</c:v>
                </c:pt>
                <c:pt idx="19">
                  <c:v>1.3888888888888887E-3</c:v>
                </c:pt>
                <c:pt idx="20">
                  <c:v>1.3888888888888887E-3</c:v>
                </c:pt>
                <c:pt idx="21">
                  <c:v>1.3888888888888887E-3</c:v>
                </c:pt>
                <c:pt idx="22">
                  <c:v>1.3888888888888887E-3</c:v>
                </c:pt>
                <c:pt idx="23">
                  <c:v>1.3888888888888887E-3</c:v>
                </c:pt>
                <c:pt idx="24">
                  <c:v>1.3888888888888887E-3</c:v>
                </c:pt>
                <c:pt idx="25">
                  <c:v>1.3888888888888887E-3</c:v>
                </c:pt>
                <c:pt idx="26">
                  <c:v>1.3888888888888887E-3</c:v>
                </c:pt>
                <c:pt idx="27">
                  <c:v>1.3888888888888887E-3</c:v>
                </c:pt>
                <c:pt idx="28">
                  <c:v>1.3888888888888887E-3</c:v>
                </c:pt>
                <c:pt idx="29">
                  <c:v>1.3888888888888887E-3</c:v>
                </c:pt>
                <c:pt idx="30">
                  <c:v>1.3888888888888887E-3</c:v>
                </c:pt>
                <c:pt idx="31">
                  <c:v>1.3888888888888887E-3</c:v>
                </c:pt>
                <c:pt idx="32">
                  <c:v>1.3888888888888887E-3</c:v>
                </c:pt>
                <c:pt idx="33">
                  <c:v>1.3888888888888887E-3</c:v>
                </c:pt>
                <c:pt idx="34">
                  <c:v>1.3888888888888887E-3</c:v>
                </c:pt>
                <c:pt idx="35">
                  <c:v>1.3888888888888887E-3</c:v>
                </c:pt>
                <c:pt idx="36">
                  <c:v>1.3888888888888887E-3</c:v>
                </c:pt>
                <c:pt idx="37">
                  <c:v>1.3888888888888887E-3</c:v>
                </c:pt>
                <c:pt idx="38">
                  <c:v>1.3888888888888887E-3</c:v>
                </c:pt>
                <c:pt idx="39">
                  <c:v>1.3888888888888887E-3</c:v>
                </c:pt>
                <c:pt idx="40">
                  <c:v>1.3888888888888887E-3</c:v>
                </c:pt>
                <c:pt idx="41">
                  <c:v>1.3888888888888887E-3</c:v>
                </c:pt>
                <c:pt idx="42">
                  <c:v>1.3888888888888887E-3</c:v>
                </c:pt>
                <c:pt idx="43">
                  <c:v>1.3888888888888887E-3</c:v>
                </c:pt>
                <c:pt idx="44">
                  <c:v>1.3888888888888887E-3</c:v>
                </c:pt>
                <c:pt idx="45">
                  <c:v>1.3888888888888887E-3</c:v>
                </c:pt>
                <c:pt idx="46">
                  <c:v>1.3888888888888887E-3</c:v>
                </c:pt>
                <c:pt idx="47">
                  <c:v>1.3888888888888887E-3</c:v>
                </c:pt>
                <c:pt idx="48">
                  <c:v>1.3888888888888887E-3</c:v>
                </c:pt>
                <c:pt idx="49">
                  <c:v>1.3888888888888887E-3</c:v>
                </c:pt>
                <c:pt idx="50">
                  <c:v>1.3888888888888887E-3</c:v>
                </c:pt>
                <c:pt idx="51">
                  <c:v>1.3888888888888887E-3</c:v>
                </c:pt>
                <c:pt idx="52">
                  <c:v>1.3888888888888887E-3</c:v>
                </c:pt>
                <c:pt idx="53">
                  <c:v>1.3888888888888887E-3</c:v>
                </c:pt>
                <c:pt idx="54">
                  <c:v>1.3888888888888887E-3</c:v>
                </c:pt>
                <c:pt idx="55">
                  <c:v>1.3888888888888887E-3</c:v>
                </c:pt>
                <c:pt idx="56">
                  <c:v>1.3888888888888887E-3</c:v>
                </c:pt>
                <c:pt idx="57">
                  <c:v>1.3888888888888887E-3</c:v>
                </c:pt>
                <c:pt idx="58">
                  <c:v>1.3888888888888887E-3</c:v>
                </c:pt>
                <c:pt idx="59">
                  <c:v>1.3888888888888887E-3</c:v>
                </c:pt>
                <c:pt idx="60">
                  <c:v>1.3888888888888887E-3</c:v>
                </c:pt>
                <c:pt idx="61">
                  <c:v>1.3888888888888887E-3</c:v>
                </c:pt>
                <c:pt idx="62">
                  <c:v>1.3888888888888887E-3</c:v>
                </c:pt>
                <c:pt idx="63">
                  <c:v>1.3888888888888887E-3</c:v>
                </c:pt>
                <c:pt idx="64">
                  <c:v>1.3888888888888887E-3</c:v>
                </c:pt>
                <c:pt idx="65">
                  <c:v>1.3888888888888887E-3</c:v>
                </c:pt>
                <c:pt idx="66">
                  <c:v>1.3888888888888887E-3</c:v>
                </c:pt>
                <c:pt idx="67">
                  <c:v>1.3888888888888887E-3</c:v>
                </c:pt>
                <c:pt idx="68">
                  <c:v>1.3888888888888887E-3</c:v>
                </c:pt>
                <c:pt idx="69">
                  <c:v>1.3888888888888887E-3</c:v>
                </c:pt>
                <c:pt idx="70">
                  <c:v>1.3888888888888887E-3</c:v>
                </c:pt>
                <c:pt idx="71">
                  <c:v>1.3888888888888887E-3</c:v>
                </c:pt>
                <c:pt idx="72">
                  <c:v>1.3888888888888887E-3</c:v>
                </c:pt>
                <c:pt idx="73">
                  <c:v>1.3888888888888887E-3</c:v>
                </c:pt>
                <c:pt idx="74">
                  <c:v>1.3888888888888887E-3</c:v>
                </c:pt>
                <c:pt idx="75">
                  <c:v>1.3888888888888887E-3</c:v>
                </c:pt>
                <c:pt idx="76">
                  <c:v>1.3888888888888887E-3</c:v>
                </c:pt>
                <c:pt idx="77">
                  <c:v>1.3888888888888887E-3</c:v>
                </c:pt>
                <c:pt idx="78">
                  <c:v>1.3888888888888887E-3</c:v>
                </c:pt>
                <c:pt idx="79">
                  <c:v>1.3888888888888887E-3</c:v>
                </c:pt>
                <c:pt idx="80">
                  <c:v>1.3888888888888887E-3</c:v>
                </c:pt>
                <c:pt idx="81">
                  <c:v>1.3888888888888887E-3</c:v>
                </c:pt>
                <c:pt idx="82">
                  <c:v>1.3888888888888887E-3</c:v>
                </c:pt>
                <c:pt idx="83">
                  <c:v>1.3888888888888887E-3</c:v>
                </c:pt>
                <c:pt idx="84">
                  <c:v>1.3888888888888887E-3</c:v>
                </c:pt>
                <c:pt idx="85">
                  <c:v>1.3888888888888887E-3</c:v>
                </c:pt>
                <c:pt idx="86">
                  <c:v>1.3888888888888887E-3</c:v>
                </c:pt>
                <c:pt idx="87">
                  <c:v>1.3888888888888887E-3</c:v>
                </c:pt>
                <c:pt idx="88">
                  <c:v>1.3888888888888887E-3</c:v>
                </c:pt>
                <c:pt idx="89">
                  <c:v>1.3888888888888887E-3</c:v>
                </c:pt>
                <c:pt idx="90">
                  <c:v>1.3888888888888887E-3</c:v>
                </c:pt>
                <c:pt idx="91">
                  <c:v>1.3888888888888887E-3</c:v>
                </c:pt>
                <c:pt idx="92">
                  <c:v>1.3888888888888887E-3</c:v>
                </c:pt>
                <c:pt idx="93">
                  <c:v>1.3888888888888887E-3</c:v>
                </c:pt>
                <c:pt idx="94">
                  <c:v>1.3888888888888887E-3</c:v>
                </c:pt>
                <c:pt idx="95">
                  <c:v>1.3888888888888887E-3</c:v>
                </c:pt>
                <c:pt idx="96">
                  <c:v>1.3888888888888887E-3</c:v>
                </c:pt>
                <c:pt idx="97">
                  <c:v>1.3888888888888887E-3</c:v>
                </c:pt>
                <c:pt idx="98">
                  <c:v>1.3888888888888887E-3</c:v>
                </c:pt>
                <c:pt idx="99">
                  <c:v>1.3888888888888887E-3</c:v>
                </c:pt>
                <c:pt idx="100">
                  <c:v>1.3888888888888887E-3</c:v>
                </c:pt>
                <c:pt idx="101">
                  <c:v>1.3888888888888887E-3</c:v>
                </c:pt>
                <c:pt idx="102">
                  <c:v>1.3888888888888887E-3</c:v>
                </c:pt>
                <c:pt idx="103">
                  <c:v>1.3888888888888887E-3</c:v>
                </c:pt>
                <c:pt idx="104">
                  <c:v>1.3888888888888887E-3</c:v>
                </c:pt>
                <c:pt idx="105">
                  <c:v>1.3888888888888887E-3</c:v>
                </c:pt>
                <c:pt idx="106">
                  <c:v>1.3888888888888887E-3</c:v>
                </c:pt>
                <c:pt idx="107">
                  <c:v>1.3888888888888887E-3</c:v>
                </c:pt>
                <c:pt idx="108">
                  <c:v>1.3888888888888887E-3</c:v>
                </c:pt>
                <c:pt idx="109">
                  <c:v>1.3888888888888887E-3</c:v>
                </c:pt>
                <c:pt idx="110">
                  <c:v>1.3888888888888887E-3</c:v>
                </c:pt>
                <c:pt idx="111">
                  <c:v>1.3888888888888887E-3</c:v>
                </c:pt>
                <c:pt idx="112">
                  <c:v>1.3888888888888887E-3</c:v>
                </c:pt>
                <c:pt idx="113">
                  <c:v>1.3888888888888887E-3</c:v>
                </c:pt>
                <c:pt idx="114">
                  <c:v>1.3888888888888887E-3</c:v>
                </c:pt>
                <c:pt idx="115">
                  <c:v>1.3888888888888887E-3</c:v>
                </c:pt>
                <c:pt idx="116">
                  <c:v>1.3888888888888887E-3</c:v>
                </c:pt>
                <c:pt idx="117">
                  <c:v>1.3888888888888887E-3</c:v>
                </c:pt>
                <c:pt idx="118">
                  <c:v>1.3888888888888887E-3</c:v>
                </c:pt>
                <c:pt idx="119">
                  <c:v>1.3888888888888887E-3</c:v>
                </c:pt>
                <c:pt idx="120">
                  <c:v>4.1666666666666657E-3</c:v>
                </c:pt>
                <c:pt idx="121">
                  <c:v>4.1666666666666657E-3</c:v>
                </c:pt>
                <c:pt idx="122">
                  <c:v>4.1666666666666657E-3</c:v>
                </c:pt>
                <c:pt idx="123">
                  <c:v>4.1666666666666657E-3</c:v>
                </c:pt>
                <c:pt idx="124">
                  <c:v>4.1666666666666657E-3</c:v>
                </c:pt>
                <c:pt idx="125">
                  <c:v>4.1666666666666657E-3</c:v>
                </c:pt>
                <c:pt idx="126">
                  <c:v>4.1666666666666657E-3</c:v>
                </c:pt>
                <c:pt idx="127">
                  <c:v>4.1666666666666657E-3</c:v>
                </c:pt>
                <c:pt idx="128">
                  <c:v>4.1666666666666657E-3</c:v>
                </c:pt>
                <c:pt idx="129">
                  <c:v>4.1666666666666657E-3</c:v>
                </c:pt>
                <c:pt idx="130">
                  <c:v>4.1666666666666657E-3</c:v>
                </c:pt>
                <c:pt idx="131">
                  <c:v>4.1666666666666657E-3</c:v>
                </c:pt>
                <c:pt idx="132">
                  <c:v>4.1666666666666657E-3</c:v>
                </c:pt>
                <c:pt idx="133">
                  <c:v>4.1666666666666657E-3</c:v>
                </c:pt>
                <c:pt idx="134">
                  <c:v>4.1666666666666657E-3</c:v>
                </c:pt>
                <c:pt idx="135">
                  <c:v>4.1666666666666657E-3</c:v>
                </c:pt>
                <c:pt idx="136">
                  <c:v>4.1666666666666657E-3</c:v>
                </c:pt>
                <c:pt idx="137">
                  <c:v>4.1666666666666657E-3</c:v>
                </c:pt>
                <c:pt idx="138">
                  <c:v>4.1666666666666657E-3</c:v>
                </c:pt>
                <c:pt idx="139">
                  <c:v>4.1666666666666657E-3</c:v>
                </c:pt>
                <c:pt idx="140">
                  <c:v>4.1666666666666657E-3</c:v>
                </c:pt>
                <c:pt idx="141">
                  <c:v>4.1666666666666657E-3</c:v>
                </c:pt>
                <c:pt idx="142">
                  <c:v>4.1666666666666657E-3</c:v>
                </c:pt>
                <c:pt idx="143">
                  <c:v>4.1666666666666657E-3</c:v>
                </c:pt>
                <c:pt idx="144">
                  <c:v>4.1666666666666657E-3</c:v>
                </c:pt>
                <c:pt idx="145">
                  <c:v>4.1666666666666657E-3</c:v>
                </c:pt>
                <c:pt idx="146">
                  <c:v>4.1666666666666657E-3</c:v>
                </c:pt>
                <c:pt idx="147">
                  <c:v>4.1666666666666657E-3</c:v>
                </c:pt>
                <c:pt idx="148">
                  <c:v>4.1666666666666657E-3</c:v>
                </c:pt>
                <c:pt idx="149">
                  <c:v>4.1666666666666657E-3</c:v>
                </c:pt>
                <c:pt idx="150">
                  <c:v>4.1666666666666657E-3</c:v>
                </c:pt>
                <c:pt idx="151">
                  <c:v>4.1666666666666657E-3</c:v>
                </c:pt>
                <c:pt idx="152">
                  <c:v>4.1666666666666657E-3</c:v>
                </c:pt>
                <c:pt idx="153">
                  <c:v>4.1666666666666657E-3</c:v>
                </c:pt>
                <c:pt idx="154">
                  <c:v>4.1666666666666657E-3</c:v>
                </c:pt>
                <c:pt idx="155">
                  <c:v>4.1666666666666657E-3</c:v>
                </c:pt>
                <c:pt idx="156">
                  <c:v>4.1666666666666657E-3</c:v>
                </c:pt>
                <c:pt idx="157">
                  <c:v>4.1666666666666657E-3</c:v>
                </c:pt>
                <c:pt idx="158">
                  <c:v>4.1666666666666657E-3</c:v>
                </c:pt>
                <c:pt idx="159">
                  <c:v>4.1666666666666657E-3</c:v>
                </c:pt>
                <c:pt idx="160">
                  <c:v>4.1666666666666657E-3</c:v>
                </c:pt>
                <c:pt idx="161">
                  <c:v>4.1666666666666657E-3</c:v>
                </c:pt>
                <c:pt idx="162">
                  <c:v>4.1666666666666657E-3</c:v>
                </c:pt>
                <c:pt idx="163">
                  <c:v>4.1666666666666657E-3</c:v>
                </c:pt>
                <c:pt idx="164">
                  <c:v>4.1666666666666657E-3</c:v>
                </c:pt>
                <c:pt idx="165">
                  <c:v>4.1666666666666657E-3</c:v>
                </c:pt>
                <c:pt idx="166">
                  <c:v>4.1666666666666657E-3</c:v>
                </c:pt>
                <c:pt idx="167">
                  <c:v>4.1666666666666657E-3</c:v>
                </c:pt>
                <c:pt idx="168">
                  <c:v>4.1666666666666657E-3</c:v>
                </c:pt>
                <c:pt idx="169">
                  <c:v>4.1666666666666657E-3</c:v>
                </c:pt>
                <c:pt idx="170">
                  <c:v>4.1666666666666657E-3</c:v>
                </c:pt>
                <c:pt idx="171">
                  <c:v>4.1666666666666657E-3</c:v>
                </c:pt>
                <c:pt idx="172">
                  <c:v>4.1666666666666657E-3</c:v>
                </c:pt>
                <c:pt idx="173">
                  <c:v>4.1666666666666657E-3</c:v>
                </c:pt>
                <c:pt idx="174">
                  <c:v>4.1666666666666657E-3</c:v>
                </c:pt>
                <c:pt idx="175">
                  <c:v>4.1666666666666657E-3</c:v>
                </c:pt>
                <c:pt idx="176">
                  <c:v>4.1666666666666657E-3</c:v>
                </c:pt>
                <c:pt idx="177">
                  <c:v>4.1666666666666657E-3</c:v>
                </c:pt>
                <c:pt idx="178">
                  <c:v>4.1666666666666657E-3</c:v>
                </c:pt>
                <c:pt idx="179">
                  <c:v>4.1666666666666657E-3</c:v>
                </c:pt>
                <c:pt idx="180">
                  <c:v>9.7222222222222206E-3</c:v>
                </c:pt>
                <c:pt idx="181">
                  <c:v>9.7222222222222206E-3</c:v>
                </c:pt>
                <c:pt idx="182">
                  <c:v>9.7222222222222206E-3</c:v>
                </c:pt>
                <c:pt idx="183">
                  <c:v>9.7222222222222206E-3</c:v>
                </c:pt>
                <c:pt idx="184">
                  <c:v>9.7222222222222206E-3</c:v>
                </c:pt>
                <c:pt idx="185">
                  <c:v>9.7222222222222206E-3</c:v>
                </c:pt>
                <c:pt idx="186">
                  <c:v>9.7222222222222206E-3</c:v>
                </c:pt>
                <c:pt idx="187">
                  <c:v>9.7222222222222206E-3</c:v>
                </c:pt>
                <c:pt idx="188">
                  <c:v>9.7222222222222206E-3</c:v>
                </c:pt>
                <c:pt idx="189">
                  <c:v>9.7222222222222206E-3</c:v>
                </c:pt>
                <c:pt idx="190">
                  <c:v>9.7222222222222206E-3</c:v>
                </c:pt>
                <c:pt idx="191">
                  <c:v>9.7222222222222206E-3</c:v>
                </c:pt>
                <c:pt idx="192">
                  <c:v>9.7222222222222206E-3</c:v>
                </c:pt>
                <c:pt idx="193">
                  <c:v>9.7222222222222206E-3</c:v>
                </c:pt>
                <c:pt idx="194">
                  <c:v>9.7222222222222206E-3</c:v>
                </c:pt>
                <c:pt idx="195">
                  <c:v>9.7222222222222206E-3</c:v>
                </c:pt>
                <c:pt idx="196">
                  <c:v>9.7222222222222206E-3</c:v>
                </c:pt>
                <c:pt idx="197">
                  <c:v>9.7222222222222206E-3</c:v>
                </c:pt>
                <c:pt idx="198">
                  <c:v>9.7222222222222206E-3</c:v>
                </c:pt>
                <c:pt idx="199">
                  <c:v>9.7222222222222206E-3</c:v>
                </c:pt>
                <c:pt idx="200">
                  <c:v>9.7222222222222206E-3</c:v>
                </c:pt>
                <c:pt idx="201">
                  <c:v>9.7222222222222206E-3</c:v>
                </c:pt>
                <c:pt idx="202">
                  <c:v>9.7222222222222206E-3</c:v>
                </c:pt>
                <c:pt idx="203">
                  <c:v>9.7222222222222206E-3</c:v>
                </c:pt>
                <c:pt idx="204">
                  <c:v>9.7222222222222206E-3</c:v>
                </c:pt>
                <c:pt idx="205">
                  <c:v>9.7222222222222206E-3</c:v>
                </c:pt>
                <c:pt idx="206">
                  <c:v>9.7222222222222206E-3</c:v>
                </c:pt>
                <c:pt idx="207">
                  <c:v>9.7222222222222206E-3</c:v>
                </c:pt>
                <c:pt idx="208">
                  <c:v>9.7222222222222206E-3</c:v>
                </c:pt>
                <c:pt idx="209">
                  <c:v>9.7222222222222206E-3</c:v>
                </c:pt>
                <c:pt idx="210">
                  <c:v>9.7222222222222206E-3</c:v>
                </c:pt>
                <c:pt idx="211">
                  <c:v>9.7222222222222206E-3</c:v>
                </c:pt>
                <c:pt idx="212">
                  <c:v>9.7222222222222206E-3</c:v>
                </c:pt>
                <c:pt idx="213">
                  <c:v>9.7222222222222206E-3</c:v>
                </c:pt>
                <c:pt idx="214">
                  <c:v>9.7222222222222206E-3</c:v>
                </c:pt>
                <c:pt idx="215">
                  <c:v>9.7222222222222206E-3</c:v>
                </c:pt>
                <c:pt idx="216">
                  <c:v>9.7222222222222206E-3</c:v>
                </c:pt>
                <c:pt idx="217">
                  <c:v>9.7222222222222206E-3</c:v>
                </c:pt>
                <c:pt idx="218">
                  <c:v>9.7222222222222206E-3</c:v>
                </c:pt>
                <c:pt idx="219">
                  <c:v>9.7222222222222206E-3</c:v>
                </c:pt>
                <c:pt idx="220">
                  <c:v>9.7222222222222206E-3</c:v>
                </c:pt>
                <c:pt idx="221">
                  <c:v>9.7222222222222206E-3</c:v>
                </c:pt>
                <c:pt idx="222">
                  <c:v>9.7222222222222206E-3</c:v>
                </c:pt>
                <c:pt idx="223">
                  <c:v>9.7222222222222206E-3</c:v>
                </c:pt>
                <c:pt idx="224">
                  <c:v>9.7222222222222206E-3</c:v>
                </c:pt>
                <c:pt idx="225">
                  <c:v>9.7222222222222206E-3</c:v>
                </c:pt>
                <c:pt idx="226">
                  <c:v>9.7222222222222206E-3</c:v>
                </c:pt>
                <c:pt idx="227">
                  <c:v>9.7222222222222206E-3</c:v>
                </c:pt>
                <c:pt idx="228">
                  <c:v>9.7222222222222206E-3</c:v>
                </c:pt>
                <c:pt idx="229">
                  <c:v>9.7222222222222206E-3</c:v>
                </c:pt>
                <c:pt idx="230">
                  <c:v>9.7222222222222206E-3</c:v>
                </c:pt>
                <c:pt idx="231">
                  <c:v>9.7222222222222206E-3</c:v>
                </c:pt>
                <c:pt idx="232">
                  <c:v>9.7222222222222206E-3</c:v>
                </c:pt>
                <c:pt idx="233">
                  <c:v>9.7222222222222206E-3</c:v>
                </c:pt>
                <c:pt idx="234">
                  <c:v>9.7222222222222206E-3</c:v>
                </c:pt>
                <c:pt idx="235">
                  <c:v>9.7222222222222206E-3</c:v>
                </c:pt>
                <c:pt idx="236">
                  <c:v>9.7222222222222206E-3</c:v>
                </c:pt>
                <c:pt idx="237">
                  <c:v>9.7222222222222206E-3</c:v>
                </c:pt>
                <c:pt idx="238">
                  <c:v>9.7222222222222206E-3</c:v>
                </c:pt>
                <c:pt idx="239">
                  <c:v>9.7222222222222206E-3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E-4BE6-A0A5-F23EDBADB538}"/>
            </c:ext>
          </c:extLst>
        </c:ser>
        <c:ser>
          <c:idx val="0"/>
          <c:order val="1"/>
          <c:tx>
            <c:v>Exponential Average</c:v>
          </c:tx>
          <c:spPr>
            <a:ln w="31750">
              <a:solidFill>
                <a:srgbClr val="9E8F6C"/>
              </a:solidFill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Returns'!$BI$4:$BI$243</c:f>
              <c:numCache>
                <c:formatCode>0.00%</c:formatCode>
                <c:ptCount val="240"/>
                <c:pt idx="0">
                  <c:v>9.9447280686840232E-4</c:v>
                </c:pt>
                <c:pt idx="1">
                  <c:v>1.0045179867357599E-3</c:v>
                </c:pt>
                <c:pt idx="2">
                  <c:v>1.0146646330664239E-3</c:v>
                </c:pt>
                <c:pt idx="3">
                  <c:v>1.0249137707741658E-3</c:v>
                </c:pt>
                <c:pt idx="4">
                  <c:v>1.0352664351254198E-3</c:v>
                </c:pt>
                <c:pt idx="5">
                  <c:v>1.0457236718438585E-3</c:v>
                </c:pt>
                <c:pt idx="6">
                  <c:v>1.0562865372160187E-3</c:v>
                </c:pt>
                <c:pt idx="7">
                  <c:v>1.0669560981979988E-3</c:v>
                </c:pt>
                <c:pt idx="8">
                  <c:v>1.0777334325232312E-3</c:v>
                </c:pt>
                <c:pt idx="9">
                  <c:v>1.0886196288113447E-3</c:v>
                </c:pt>
                <c:pt idx="10">
                  <c:v>1.0996157866781258E-3</c:v>
                </c:pt>
                <c:pt idx="11">
                  <c:v>1.1107230168465917E-3</c:v>
                </c:pt>
                <c:pt idx="12">
                  <c:v>1.1219424412591836E-3</c:v>
                </c:pt>
                <c:pt idx="13">
                  <c:v>1.1332751931910946E-3</c:v>
                </c:pt>
                <c:pt idx="14">
                  <c:v>1.1447224173647419E-3</c:v>
                </c:pt>
                <c:pt idx="15">
                  <c:v>1.156285270065396E-3</c:v>
                </c:pt>
                <c:pt idx="16">
                  <c:v>1.1679649192579758E-3</c:v>
                </c:pt>
                <c:pt idx="17">
                  <c:v>1.1797625447050259E-3</c:v>
                </c:pt>
                <c:pt idx="18">
                  <c:v>1.1916793380858848E-3</c:v>
                </c:pt>
                <c:pt idx="19">
                  <c:v>1.2037165031170557E-3</c:v>
                </c:pt>
                <c:pt idx="20">
                  <c:v>1.2158752556737937E-3</c:v>
                </c:pt>
                <c:pt idx="21">
                  <c:v>1.2281568239129227E-3</c:v>
                </c:pt>
                <c:pt idx="22">
                  <c:v>1.2405624483968916E-3</c:v>
                </c:pt>
                <c:pt idx="23">
                  <c:v>1.2530933822190826E-3</c:v>
                </c:pt>
                <c:pt idx="24">
                  <c:v>1.2657508911303864E-3</c:v>
                </c:pt>
                <c:pt idx="25">
                  <c:v>1.278536253667057E-3</c:v>
                </c:pt>
                <c:pt idx="26">
                  <c:v>1.2914507612798558E-3</c:v>
                </c:pt>
                <c:pt idx="27">
                  <c:v>1.3044957184645007E-3</c:v>
                </c:pt>
                <c:pt idx="28">
                  <c:v>1.3176724428934348E-3</c:v>
                </c:pt>
                <c:pt idx="29">
                  <c:v>1.3309822655489241E-3</c:v>
                </c:pt>
                <c:pt idx="30">
                  <c:v>1.3444265308574991E-3</c:v>
                </c:pt>
                <c:pt idx="31">
                  <c:v>1.3580065968257569E-3</c:v>
                </c:pt>
                <c:pt idx="32">
                  <c:v>1.371723835177532E-3</c:v>
                </c:pt>
                <c:pt idx="33">
                  <c:v>1.3855796314924567E-3</c:v>
                </c:pt>
                <c:pt idx="34">
                  <c:v>1.3995753853459159E-3</c:v>
                </c:pt>
                <c:pt idx="35">
                  <c:v>1.4137125104504203E-3</c:v>
                </c:pt>
                <c:pt idx="36">
                  <c:v>1.4279924347984042E-3</c:v>
                </c:pt>
                <c:pt idx="37">
                  <c:v>1.4424166008064688E-3</c:v>
                </c:pt>
                <c:pt idx="38">
                  <c:v>1.4569864654610798E-3</c:v>
                </c:pt>
                <c:pt idx="39">
                  <c:v>1.471703500465737E-3</c:v>
                </c:pt>
                <c:pt idx="40">
                  <c:v>1.4865691923896336E-3</c:v>
                </c:pt>
                <c:pt idx="41">
                  <c:v>1.5015850428178115E-3</c:v>
                </c:pt>
                <c:pt idx="42">
                  <c:v>1.5167525685028402E-3</c:v>
                </c:pt>
                <c:pt idx="43">
                  <c:v>1.5320733015180205E-3</c:v>
                </c:pt>
                <c:pt idx="44">
                  <c:v>1.5475487894121419E-3</c:v>
                </c:pt>
                <c:pt idx="45">
                  <c:v>1.5631805953658E-3</c:v>
                </c:pt>
                <c:pt idx="46">
                  <c:v>1.5789702983492928E-3</c:v>
                </c:pt>
                <c:pt idx="47">
                  <c:v>1.5949194932821137E-3</c:v>
                </c:pt>
                <c:pt idx="48">
                  <c:v>1.6110297911940547E-3</c:v>
                </c:pt>
                <c:pt idx="49">
                  <c:v>1.6273028193879342E-3</c:v>
                </c:pt>
                <c:pt idx="50">
                  <c:v>1.6437402216039735E-3</c:v>
                </c:pt>
                <c:pt idx="51">
                  <c:v>1.6603436581858317E-3</c:v>
                </c:pt>
                <c:pt idx="52">
                  <c:v>1.6771148062483152E-3</c:v>
                </c:pt>
                <c:pt idx="53">
                  <c:v>1.6940553598467831E-3</c:v>
                </c:pt>
                <c:pt idx="54">
                  <c:v>1.7111670301482654E-3</c:v>
                </c:pt>
                <c:pt idx="55">
                  <c:v>1.7284515456043089E-3</c:v>
                </c:pt>
                <c:pt idx="56">
                  <c:v>1.7459106521255645E-3</c:v>
                </c:pt>
                <c:pt idx="57">
                  <c:v>1.7635461132581461E-3</c:v>
                </c:pt>
                <c:pt idx="58">
                  <c:v>1.7813597103617637E-3</c:v>
                </c:pt>
                <c:pt idx="59">
                  <c:v>1.7993532427896604E-3</c:v>
                </c:pt>
                <c:pt idx="60">
                  <c:v>1.817528528070364E-3</c:v>
                </c:pt>
                <c:pt idx="61">
                  <c:v>1.8358874020912767E-3</c:v>
                </c:pt>
                <c:pt idx="62">
                  <c:v>1.8544317192841181E-3</c:v>
                </c:pt>
                <c:pt idx="63">
                  <c:v>1.8731633528122403E-3</c:v>
                </c:pt>
                <c:pt idx="64">
                  <c:v>1.8920841947598387E-3</c:v>
                </c:pt>
                <c:pt idx="65">
                  <c:v>1.9111961563230695E-3</c:v>
                </c:pt>
                <c:pt idx="66">
                  <c:v>1.9305011680031006E-3</c:v>
                </c:pt>
                <c:pt idx="67">
                  <c:v>1.950001179801112E-3</c:v>
                </c:pt>
                <c:pt idx="68">
                  <c:v>1.9696981614152646E-3</c:v>
                </c:pt>
                <c:pt idx="69">
                  <c:v>1.9895941024396608E-3</c:v>
                </c:pt>
                <c:pt idx="70">
                  <c:v>2.0096910125653143E-3</c:v>
                </c:pt>
                <c:pt idx="71">
                  <c:v>2.0299909217831457E-3</c:v>
                </c:pt>
                <c:pt idx="72">
                  <c:v>2.0504958805890364E-3</c:v>
                </c:pt>
                <c:pt idx="73">
                  <c:v>2.0712079601909461E-3</c:v>
                </c:pt>
                <c:pt idx="74">
                  <c:v>2.0921292527181271E-3</c:v>
                </c:pt>
                <c:pt idx="75">
                  <c:v>2.1132618714324513E-3</c:v>
                </c:pt>
                <c:pt idx="76">
                  <c:v>2.1346079509418706E-3</c:v>
                </c:pt>
                <c:pt idx="77">
                  <c:v>2.1561696474160304E-3</c:v>
                </c:pt>
                <c:pt idx="78">
                  <c:v>2.1779491388040713E-3</c:v>
                </c:pt>
                <c:pt idx="79">
                  <c:v>2.1999486250546176E-3</c:v>
                </c:pt>
                <c:pt idx="80">
                  <c:v>2.2221703283379973E-3</c:v>
                </c:pt>
                <c:pt idx="81">
                  <c:v>2.2446164932707047E-3</c:v>
                </c:pt>
                <c:pt idx="82">
                  <c:v>2.2672893871421257E-3</c:v>
                </c:pt>
                <c:pt idx="83">
                  <c:v>2.2901913001435615E-3</c:v>
                </c:pt>
                <c:pt idx="84">
                  <c:v>2.3133245455995576E-3</c:v>
                </c:pt>
                <c:pt idx="85">
                  <c:v>2.3366914602015731E-3</c:v>
                </c:pt>
                <c:pt idx="86">
                  <c:v>2.360294404244013E-3</c:v>
                </c:pt>
                <c:pt idx="87">
                  <c:v>2.3841357618626397E-3</c:v>
                </c:pt>
                <c:pt idx="88">
                  <c:v>2.4082179412753938E-3</c:v>
                </c:pt>
                <c:pt idx="89">
                  <c:v>2.43254337502565E-3</c:v>
                </c:pt>
                <c:pt idx="90">
                  <c:v>2.4571145202279296E-3</c:v>
                </c:pt>
                <c:pt idx="91">
                  <c:v>2.4819338588160907E-3</c:v>
                </c:pt>
                <c:pt idx="92">
                  <c:v>2.5070038977940304E-3</c:v>
                </c:pt>
                <c:pt idx="93">
                  <c:v>2.5323271694889203E-3</c:v>
                </c:pt>
                <c:pt idx="94">
                  <c:v>2.5579062318069894E-3</c:v>
                </c:pt>
                <c:pt idx="95">
                  <c:v>2.5837436684919093E-3</c:v>
                </c:pt>
                <c:pt idx="96">
                  <c:v>2.6098420893857668E-3</c:v>
                </c:pt>
                <c:pt idx="97">
                  <c:v>2.6362041306926937E-3</c:v>
                </c:pt>
                <c:pt idx="98">
                  <c:v>2.6628324552451454E-3</c:v>
                </c:pt>
                <c:pt idx="99">
                  <c:v>2.6897297527728741E-3</c:v>
                </c:pt>
                <c:pt idx="100">
                  <c:v>2.7168987401746201E-3</c:v>
                </c:pt>
                <c:pt idx="101">
                  <c:v>2.7443421617925458E-3</c:v>
                </c:pt>
                <c:pt idx="102">
                  <c:v>2.7720627896894398E-3</c:v>
                </c:pt>
                <c:pt idx="103">
                  <c:v>2.8000634239287278E-3</c:v>
                </c:pt>
                <c:pt idx="104">
                  <c:v>2.8283468928573005E-3</c:v>
                </c:pt>
                <c:pt idx="105">
                  <c:v>2.8569160533912122E-3</c:v>
                </c:pt>
                <c:pt idx="106">
                  <c:v>2.8857737913042551E-3</c:v>
                </c:pt>
                <c:pt idx="107">
                  <c:v>2.9149230215194497E-3</c:v>
                </c:pt>
                <c:pt idx="108">
                  <c:v>2.9443666884034847E-3</c:v>
                </c:pt>
                <c:pt idx="109">
                  <c:v>2.9741077660641263E-3</c:v>
                </c:pt>
                <c:pt idx="110">
                  <c:v>3.0041492586506328E-3</c:v>
                </c:pt>
                <c:pt idx="111">
                  <c:v>3.0344942006572048E-3</c:v>
                </c:pt>
                <c:pt idx="112">
                  <c:v>3.0651456572295E-3</c:v>
                </c:pt>
                <c:pt idx="113">
                  <c:v>3.0961067244742423E-3</c:v>
                </c:pt>
                <c:pt idx="114">
                  <c:v>3.1273805297719615E-3</c:v>
                </c:pt>
                <c:pt idx="115">
                  <c:v>3.158970232092891E-3</c:v>
                </c:pt>
                <c:pt idx="116">
                  <c:v>3.190879022316052E-3</c:v>
                </c:pt>
                <c:pt idx="117">
                  <c:v>3.2231101235515674E-3</c:v>
                </c:pt>
                <c:pt idx="118">
                  <c:v>3.2556667914662293E-3</c:v>
                </c:pt>
                <c:pt idx="119">
                  <c:v>3.2885523146123532E-3</c:v>
                </c:pt>
                <c:pt idx="120">
                  <c:v>3.3217700147599523E-3</c:v>
                </c:pt>
                <c:pt idx="121">
                  <c:v>3.3553232472322754E-3</c:v>
                </c:pt>
                <c:pt idx="122">
                  <c:v>3.3892154012447229E-3</c:v>
                </c:pt>
                <c:pt idx="123">
                  <c:v>3.4234499002471952E-3</c:v>
                </c:pt>
                <c:pt idx="124">
                  <c:v>3.4580302022698931E-3</c:v>
                </c:pt>
                <c:pt idx="125">
                  <c:v>3.4929598002726198E-3</c:v>
                </c:pt>
                <c:pt idx="126">
                  <c:v>3.5282422224975959E-3</c:v>
                </c:pt>
                <c:pt idx="127">
                  <c:v>3.5638810328258545E-3</c:v>
                </c:pt>
                <c:pt idx="128">
                  <c:v>3.5998798311372266E-3</c:v>
                </c:pt>
                <c:pt idx="129">
                  <c:v>3.6362422536739668E-3</c:v>
                </c:pt>
                <c:pt idx="130">
                  <c:v>3.6729719734080461E-3</c:v>
                </c:pt>
                <c:pt idx="131">
                  <c:v>3.7100727004121693E-3</c:v>
                </c:pt>
                <c:pt idx="132">
                  <c:v>3.7475481822345138E-3</c:v>
                </c:pt>
                <c:pt idx="133">
                  <c:v>3.7854022042772867E-3</c:v>
                </c:pt>
                <c:pt idx="134">
                  <c:v>3.8236385901790778E-3</c:v>
                </c:pt>
                <c:pt idx="135">
                  <c:v>3.8622612022010889E-3</c:v>
                </c:pt>
                <c:pt idx="136">
                  <c:v>3.9012739416172618E-3</c:v>
                </c:pt>
                <c:pt idx="137">
                  <c:v>3.940680749108345E-3</c:v>
                </c:pt>
                <c:pt idx="138">
                  <c:v>3.9804856051599445E-3</c:v>
                </c:pt>
                <c:pt idx="139">
                  <c:v>4.0206925304645908E-3</c:v>
                </c:pt>
                <c:pt idx="140">
                  <c:v>4.0613055863278694E-3</c:v>
                </c:pt>
                <c:pt idx="141">
                  <c:v>4.1023288750786559E-3</c:v>
                </c:pt>
                <c:pt idx="142">
                  <c:v>4.1437665404834905E-3</c:v>
                </c:pt>
                <c:pt idx="143">
                  <c:v>4.1856227681651426E-3</c:v>
                </c:pt>
                <c:pt idx="144">
                  <c:v>4.2279017860253967E-3</c:v>
                </c:pt>
                <c:pt idx="145">
                  <c:v>4.2706078646721169E-3</c:v>
                </c:pt>
                <c:pt idx="146">
                  <c:v>4.3137453178506225E-3</c:v>
                </c:pt>
                <c:pt idx="147">
                  <c:v>4.3573185028794184E-3</c:v>
                </c:pt>
                <c:pt idx="148">
                  <c:v>4.4013318210903212E-3</c:v>
                </c:pt>
                <c:pt idx="149">
                  <c:v>4.4457897182730516E-3</c:v>
                </c:pt>
                <c:pt idx="150">
                  <c:v>4.4906966851242947E-3</c:v>
                </c:pt>
                <c:pt idx="151">
                  <c:v>4.5360572577013087E-3</c:v>
                </c:pt>
                <c:pt idx="152">
                  <c:v>4.5818760178801092E-3</c:v>
                </c:pt>
                <c:pt idx="153">
                  <c:v>4.6281575938182922E-3</c:v>
                </c:pt>
                <c:pt idx="154">
                  <c:v>4.6749066604225174E-3</c:v>
                </c:pt>
                <c:pt idx="155">
                  <c:v>4.7221279398207243E-3</c:v>
                </c:pt>
                <c:pt idx="156">
                  <c:v>4.7698262018391153E-3</c:v>
                </c:pt>
                <c:pt idx="157">
                  <c:v>4.8180062644839561E-3</c:v>
                </c:pt>
                <c:pt idx="158">
                  <c:v>4.8666729944282384E-3</c:v>
                </c:pt>
                <c:pt idx="159">
                  <c:v>4.9158313075032718E-3</c:v>
                </c:pt>
                <c:pt idx="160">
                  <c:v>4.9654861691952228E-3</c:v>
                </c:pt>
                <c:pt idx="161">
                  <c:v>5.0156425951466905E-3</c:v>
                </c:pt>
                <c:pt idx="162">
                  <c:v>5.0663056516633232E-3</c:v>
                </c:pt>
                <c:pt idx="163">
                  <c:v>5.1174804562255797E-3</c:v>
                </c:pt>
                <c:pt idx="164">
                  <c:v>5.1691721780056359E-3</c:v>
                </c:pt>
                <c:pt idx="165">
                  <c:v>5.2213860383895317E-3</c:v>
                </c:pt>
                <c:pt idx="166">
                  <c:v>5.2741273115045765E-3</c:v>
                </c:pt>
                <c:pt idx="167">
                  <c:v>5.3274013247520983E-3</c:v>
                </c:pt>
                <c:pt idx="168">
                  <c:v>5.3812134593455539E-3</c:v>
                </c:pt>
                <c:pt idx="169">
                  <c:v>5.4355691508540952E-3</c:v>
                </c:pt>
                <c:pt idx="170">
                  <c:v>5.490473889751611E-3</c:v>
                </c:pt>
                <c:pt idx="171">
                  <c:v>5.5459332219713253E-3</c:v>
                </c:pt>
                <c:pt idx="172">
                  <c:v>5.6019527494659844E-3</c:v>
                </c:pt>
                <c:pt idx="173">
                  <c:v>5.658538130773722E-3</c:v>
                </c:pt>
                <c:pt idx="174">
                  <c:v>5.7156950815896185E-3</c:v>
                </c:pt>
                <c:pt idx="175">
                  <c:v>5.7734293753430484E-3</c:v>
                </c:pt>
                <c:pt idx="176">
                  <c:v>5.8317468437808582E-3</c:v>
                </c:pt>
                <c:pt idx="177">
                  <c:v>5.8906533775564228E-3</c:v>
                </c:pt>
                <c:pt idx="178">
                  <c:v>5.9501549268246674E-3</c:v>
                </c:pt>
                <c:pt idx="179">
                  <c:v>6.0102575018430989E-3</c:v>
                </c:pt>
                <c:pt idx="180">
                  <c:v>6.07096717357889E-3</c:v>
                </c:pt>
                <c:pt idx="181">
                  <c:v>6.1322900743221104E-3</c:v>
                </c:pt>
                <c:pt idx="182">
                  <c:v>6.1942323983051606E-3</c:v>
                </c:pt>
                <c:pt idx="183">
                  <c:v>6.2568004023284465E-3</c:v>
                </c:pt>
                <c:pt idx="184">
                  <c:v>6.3200004063923704E-3</c:v>
                </c:pt>
                <c:pt idx="185">
                  <c:v>6.3838387943357276E-3</c:v>
                </c:pt>
                <c:pt idx="186">
                  <c:v>6.4483220144805333E-3</c:v>
                </c:pt>
                <c:pt idx="187">
                  <c:v>6.5134565802833673E-3</c:v>
                </c:pt>
                <c:pt idx="188">
                  <c:v>6.5792490709932986E-3</c:v>
                </c:pt>
                <c:pt idx="189">
                  <c:v>6.6457061323164646E-3</c:v>
                </c:pt>
                <c:pt idx="190">
                  <c:v>6.7128344770873375E-3</c:v>
                </c:pt>
                <c:pt idx="191">
                  <c:v>6.7806408859468056E-3</c:v>
                </c:pt>
                <c:pt idx="192">
                  <c:v>6.8491322080270773E-3</c:v>
                </c:pt>
                <c:pt idx="193">
                  <c:v>6.9183153616435115E-3</c:v>
                </c:pt>
                <c:pt idx="194">
                  <c:v>6.988197334993446E-3</c:v>
                </c:pt>
                <c:pt idx="195">
                  <c:v>7.0587851868620681E-3</c:v>
                </c:pt>
                <c:pt idx="196">
                  <c:v>7.1300860473354219E-3</c:v>
                </c:pt>
                <c:pt idx="197">
                  <c:v>7.2021071185206275E-3</c:v>
                </c:pt>
                <c:pt idx="198">
                  <c:v>7.2748556752733617E-3</c:v>
                </c:pt>
                <c:pt idx="199">
                  <c:v>7.3483390659326887E-3</c:v>
                </c:pt>
                <c:pt idx="200">
                  <c:v>7.4225647130633232E-3</c:v>
                </c:pt>
                <c:pt idx="201">
                  <c:v>7.4975401142053765E-3</c:v>
                </c:pt>
                <c:pt idx="202">
                  <c:v>7.5732728426316934E-3</c:v>
                </c:pt>
                <c:pt idx="203">
                  <c:v>7.6497705481128218E-3</c:v>
                </c:pt>
                <c:pt idx="204">
                  <c:v>7.7270409576897193E-3</c:v>
                </c:pt>
                <c:pt idx="205">
                  <c:v>7.8050918764542617E-3</c:v>
                </c:pt>
                <c:pt idx="206">
                  <c:v>7.8839311883376374E-3</c:v>
                </c:pt>
                <c:pt idx="207">
                  <c:v>7.9635668569067054E-3</c:v>
                </c:pt>
                <c:pt idx="208">
                  <c:v>8.0440069261683896E-3</c:v>
                </c:pt>
                <c:pt idx="209">
                  <c:v>8.1252595213822127E-3</c:v>
                </c:pt>
                <c:pt idx="210">
                  <c:v>8.2073328498810209E-3</c:v>
                </c:pt>
                <c:pt idx="211">
                  <c:v>8.2902352019000227E-3</c:v>
                </c:pt>
                <c:pt idx="212">
                  <c:v>8.3739749514141638E-3</c:v>
                </c:pt>
                <c:pt idx="213">
                  <c:v>8.4585605569840044E-3</c:v>
                </c:pt>
                <c:pt idx="214">
                  <c:v>8.5440005626101056E-3</c:v>
                </c:pt>
                <c:pt idx="215">
                  <c:v>8.6303035985960674E-3</c:v>
                </c:pt>
                <c:pt idx="216">
                  <c:v>8.7174783824202698E-3</c:v>
                </c:pt>
                <c:pt idx="217">
                  <c:v>8.8055337196164315E-3</c:v>
                </c:pt>
                <c:pt idx="218">
                  <c:v>8.8944785046630639E-3</c:v>
                </c:pt>
                <c:pt idx="219">
                  <c:v>8.9843217218818841E-3</c:v>
                </c:pt>
                <c:pt idx="220">
                  <c:v>9.0750724463453374E-3</c:v>
                </c:pt>
                <c:pt idx="221">
                  <c:v>9.1667398447932702E-3</c:v>
                </c:pt>
                <c:pt idx="222">
                  <c:v>9.2593331765588593E-3</c:v>
                </c:pt>
                <c:pt idx="223">
                  <c:v>9.3528617945038989E-3</c:v>
                </c:pt>
                <c:pt idx="224">
                  <c:v>9.4473351459635323E-3</c:v>
                </c:pt>
                <c:pt idx="225">
                  <c:v>9.5427627737005392E-3</c:v>
                </c:pt>
                <c:pt idx="226">
                  <c:v>9.639154316869231E-3</c:v>
                </c:pt>
                <c:pt idx="227">
                  <c:v>9.7365195119891237E-3</c:v>
                </c:pt>
                <c:pt idx="228">
                  <c:v>9.8348681939284064E-3</c:v>
                </c:pt>
                <c:pt idx="229">
                  <c:v>9.9342102968973806E-3</c:v>
                </c:pt>
                <c:pt idx="230">
                  <c:v>1.0034555855451899E-2</c:v>
                </c:pt>
                <c:pt idx="231">
                  <c:v>1.0135915005506969E-2</c:v>
                </c:pt>
                <c:pt idx="232">
                  <c:v>1.0238297985360575E-2</c:v>
                </c:pt>
                <c:pt idx="233">
                  <c:v>1.0341715136727854E-2</c:v>
                </c:pt>
                <c:pt idx="234">
                  <c:v>1.0446176905785712E-2</c:v>
                </c:pt>
                <c:pt idx="235">
                  <c:v>1.0551693844227992E-2</c:v>
                </c:pt>
                <c:pt idx="236">
                  <c:v>1.0658276610331306E-2</c:v>
                </c:pt>
                <c:pt idx="237">
                  <c:v>1.076593597003162E-2</c:v>
                </c:pt>
                <c:pt idx="238">
                  <c:v>1.087468279801174E-2</c:v>
                </c:pt>
                <c:pt idx="239">
                  <c:v>1.0984528078799736E-2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FE-4BE6-A0A5-F23EDBADB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36224"/>
        <c:axId val="238514560"/>
      </c:lineChart>
      <c:dateAx>
        <c:axId val="446036224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406733476497256"/>
              <c:y val="0.91948695639564393"/>
            </c:manualLayout>
          </c:layout>
          <c:overlay val="0"/>
        </c:title>
        <c:numFmt formatCode="yy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514560"/>
        <c:crosses val="autoZero"/>
        <c:auto val="1"/>
        <c:lblOffset val="100"/>
        <c:baseTimeUnit val="months"/>
      </c:dateAx>
      <c:valAx>
        <c:axId val="238514560"/>
        <c:scaling>
          <c:orientation val="minMax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Monthly Weight</a:t>
                </a:r>
              </a:p>
            </c:rich>
          </c:tx>
          <c:layout>
            <c:manualLayout>
              <c:xMode val="edge"/>
              <c:yMode val="edge"/>
              <c:x val="0.92563334128688457"/>
              <c:y val="0.25163121184437581"/>
            </c:manualLayout>
          </c:layout>
          <c:overlay val="0"/>
        </c:title>
        <c:numFmt formatCode="0.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36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060653781913621"/>
          <c:y val="8.5635359116022103E-2"/>
          <c:w val="0.41363699992046443"/>
          <c:h val="0.1906077348066298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775" b="0" i="0" u="none" strike="noStrike" baseline="0">
              <a:solidFill>
                <a:srgbClr val="333333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333333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942975</xdr:colOff>
      <xdr:row>256</xdr:row>
      <xdr:rowOff>161925</xdr:rowOff>
    </xdr:from>
    <xdr:to>
      <xdr:col>68</xdr:col>
      <xdr:colOff>514350</xdr:colOff>
      <xdr:row>267</xdr:row>
      <xdr:rowOff>171450</xdr:rowOff>
    </xdr:to>
    <xdr:graphicFrame macro="">
      <xdr:nvGraphicFramePr>
        <xdr:cNvPr id="20721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68</xdr:col>
      <xdr:colOff>1952625</xdr:colOff>
      <xdr:row>255</xdr:row>
      <xdr:rowOff>190500</xdr:rowOff>
    </xdr:from>
    <xdr:to>
      <xdr:col>74</xdr:col>
      <xdr:colOff>704850</xdr:colOff>
      <xdr:row>274</xdr:row>
      <xdr:rowOff>19050</xdr:rowOff>
    </xdr:to>
    <xdr:graphicFrame macro="">
      <xdr:nvGraphicFramePr>
        <xdr:cNvPr id="20721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M\Tools\BNY%20MPS%20Indexes\2009\2009%2012\BNY%20Mellon%20Monthly%20Summaries%202009%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visory\Tools\Bloomberg\2011\2011%2001\ECON%20INPUT%20ST%20Monthly%20Revi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Detail"/>
      <sheetName val="EconSummary"/>
      <sheetName val="EconSummary Ins"/>
      <sheetName val="Monthly Update"/>
      <sheetName val="IndexValues"/>
      <sheetName val="MSummData"/>
      <sheetName val="Daily"/>
      <sheetName val="TData"/>
      <sheetName val="TLiab"/>
      <sheetName val="CData"/>
      <sheetName val="CLiab"/>
      <sheetName val="CVsML"/>
      <sheetName val="OTR"/>
      <sheetName val="Assets"/>
      <sheetName val="LiabIdx"/>
      <sheetName val="Graphs"/>
      <sheetName val="CSummary"/>
      <sheetName val="Sheet1"/>
      <sheetName val="Qtr Pension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N2">
            <v>4.3560000000000001E-2</v>
          </cell>
          <cell r="O2">
            <v>4.2750000000000003E-2</v>
          </cell>
          <cell r="P2">
            <v>4.197E-2</v>
          </cell>
          <cell r="Q2">
            <v>4.1189999999999997E-2</v>
          </cell>
          <cell r="R2">
            <v>4.0399999999999998E-2</v>
          </cell>
          <cell r="S2">
            <v>3.9600000000000003E-2</v>
          </cell>
          <cell r="T2">
            <v>3.8760000000000003E-2</v>
          </cell>
          <cell r="U2">
            <v>3.789E-2</v>
          </cell>
          <cell r="V2">
            <v>3.6979999999999999E-2</v>
          </cell>
          <cell r="W2">
            <v>3.6040000000000003E-2</v>
          </cell>
          <cell r="X2">
            <v>3.5060000000000001E-2</v>
          </cell>
          <cell r="Y2">
            <v>3.4070000000000003E-2</v>
          </cell>
          <cell r="Z2">
            <v>3.3060000000000006E-2</v>
          </cell>
          <cell r="AA2">
            <v>3.2039999999999999E-2</v>
          </cell>
          <cell r="AB2">
            <v>3.099E-2</v>
          </cell>
          <cell r="AC2">
            <v>2.9929999999999998E-2</v>
          </cell>
          <cell r="AD2">
            <v>2.8840000000000001E-2</v>
          </cell>
          <cell r="AE2">
            <v>2.7740000000000001E-2</v>
          </cell>
          <cell r="AF2">
            <v>2.6620000000000001E-2</v>
          </cell>
          <cell r="AG2">
            <v>2.5479999999999999E-2</v>
          </cell>
          <cell r="AH2">
            <v>2.4309999999999998E-2</v>
          </cell>
          <cell r="AI2">
            <v>2.3109999999999999E-2</v>
          </cell>
          <cell r="AJ2">
            <v>2.188E-2</v>
          </cell>
          <cell r="AK2">
            <v>2.0619999999999999E-2</v>
          </cell>
          <cell r="AL2">
            <v>1.934E-2</v>
          </cell>
          <cell r="AM2">
            <v>1.805E-2</v>
          </cell>
          <cell r="AN2">
            <v>1.677E-2</v>
          </cell>
          <cell r="AO2">
            <v>1.553E-2</v>
          </cell>
          <cell r="AP2">
            <v>1.435E-2</v>
          </cell>
          <cell r="AQ2">
            <v>1.323E-2</v>
          </cell>
          <cell r="AR2">
            <v>1.217E-2</v>
          </cell>
          <cell r="AS2">
            <v>1.116E-2</v>
          </cell>
          <cell r="AT2">
            <v>1.021E-2</v>
          </cell>
          <cell r="AU2">
            <v>9.2899999999999996E-3</v>
          </cell>
          <cell r="AV2">
            <v>8.4200000000000004E-3</v>
          </cell>
          <cell r="AW2">
            <v>7.6E-3</v>
          </cell>
          <cell r="AX2">
            <v>6.8300000000000001E-3</v>
          </cell>
          <cell r="AY2">
            <v>6.1199999999999996E-3</v>
          </cell>
          <cell r="AZ2">
            <v>5.45E-3</v>
          </cell>
          <cell r="BA2">
            <v>4.8300000000000001E-3</v>
          </cell>
          <cell r="BB2">
            <v>4.2599999999999999E-3</v>
          </cell>
          <cell r="BC2">
            <v>3.7399999999999998E-3</v>
          </cell>
          <cell r="BD2">
            <v>3.2699999999999999E-3</v>
          </cell>
          <cell r="BE2">
            <v>2.8400000000000001E-3</v>
          </cell>
          <cell r="BF2">
            <v>2.4499999999999999E-3</v>
          </cell>
          <cell r="BG2">
            <v>2.1099999999999999E-3</v>
          </cell>
          <cell r="BH2">
            <v>1.7899999999999999E-3</v>
          </cell>
          <cell r="BI2">
            <v>1.5E-3</v>
          </cell>
          <cell r="BJ2">
            <v>1.24E-3</v>
          </cell>
          <cell r="BK2">
            <v>1.01E-3</v>
          </cell>
          <cell r="BL2">
            <v>8.0999999999999996E-4</v>
          </cell>
          <cell r="BM2">
            <v>6.4000000000000005E-4</v>
          </cell>
          <cell r="BN2">
            <v>5.0000000000000001E-4</v>
          </cell>
          <cell r="BO2">
            <v>3.8999999999999999E-4</v>
          </cell>
          <cell r="BP2">
            <v>2.9999999999999997E-4</v>
          </cell>
          <cell r="BQ2">
            <v>2.3000000000000001E-4</v>
          </cell>
          <cell r="BR2">
            <v>1.7000000000000001E-4</v>
          </cell>
          <cell r="BS2">
            <v>1.2E-4</v>
          </cell>
          <cell r="BT2">
            <v>8.0000000000000007E-5</v>
          </cell>
          <cell r="BU2">
            <v>5.0000000000000002E-5</v>
          </cell>
          <cell r="BV2">
            <v>3.0000000000000001E-5</v>
          </cell>
          <cell r="BW2">
            <v>2.0000000000000002E-5</v>
          </cell>
          <cell r="BX2">
            <v>2.0000000000000002E-5</v>
          </cell>
          <cell r="BY2">
            <v>2.0000000000000002E-5</v>
          </cell>
          <cell r="BZ2">
            <v>2.0000000000000002E-5</v>
          </cell>
          <cell r="CA2">
            <v>2.0000000000000002E-5</v>
          </cell>
          <cell r="CB2">
            <v>2.0000000000000002E-5</v>
          </cell>
          <cell r="CC2">
            <v>2.0000000000000002E-5</v>
          </cell>
          <cell r="CD2">
            <v>2.0000000000000002E-5</v>
          </cell>
          <cell r="CE2">
            <v>2.0000000000000002E-5</v>
          </cell>
          <cell r="CF2">
            <v>1.0000000000000001E-5</v>
          </cell>
          <cell r="CG2">
            <v>1.0000000000000001E-5</v>
          </cell>
          <cell r="CH2">
            <v>1.0000000000000001E-5</v>
          </cell>
          <cell r="CI2">
            <v>1.0000000000000001E-5</v>
          </cell>
          <cell r="CJ2">
            <v>1.0000000000000001E-5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</row>
        <row r="3">
          <cell r="N3">
            <v>2.0549999999999999E-2</v>
          </cell>
          <cell r="O3">
            <v>2.0899999999999998E-2</v>
          </cell>
          <cell r="P3">
            <v>2.1510000000000001E-2</v>
          </cell>
          <cell r="Q3">
            <v>2.2290000000000001E-2</v>
          </cell>
          <cell r="R3">
            <v>2.3099999999999999E-2</v>
          </cell>
          <cell r="S3">
            <v>2.3869999999999999E-2</v>
          </cell>
          <cell r="T3">
            <v>2.46E-2</v>
          </cell>
          <cell r="U3">
            <v>2.529E-2</v>
          </cell>
          <cell r="V3">
            <v>2.5940000000000001E-2</v>
          </cell>
          <cell r="W3">
            <v>2.656E-2</v>
          </cell>
          <cell r="X3">
            <v>2.7099999999999999E-2</v>
          </cell>
          <cell r="Y3">
            <v>2.7570000000000001E-2</v>
          </cell>
          <cell r="Z3">
            <v>2.7949999999999999E-2</v>
          </cell>
          <cell r="AA3">
            <v>2.8250000000000001E-2</v>
          </cell>
          <cell r="AB3">
            <v>2.845E-2</v>
          </cell>
          <cell r="AC3">
            <v>2.8570000000000002E-2</v>
          </cell>
          <cell r="AD3">
            <v>2.8570000000000002E-2</v>
          </cell>
          <cell r="AE3">
            <v>2.8490000000000001E-2</v>
          </cell>
          <cell r="AF3">
            <v>2.8309999999999998E-2</v>
          </cell>
          <cell r="AG3">
            <v>2.8070000000000001E-2</v>
          </cell>
          <cell r="AH3">
            <v>2.7730000000000001E-2</v>
          </cell>
          <cell r="AI3">
            <v>2.7300000000000001E-2</v>
          </cell>
          <cell r="AJ3">
            <v>2.6780000000000002E-2</v>
          </cell>
          <cell r="AK3">
            <v>2.6190000000000001E-2</v>
          </cell>
          <cell r="AL3">
            <v>2.555E-2</v>
          </cell>
          <cell r="AM3">
            <v>2.4819999999999998E-2</v>
          </cell>
          <cell r="AN3">
            <v>2.402E-2</v>
          </cell>
          <cell r="AO3">
            <v>2.315E-2</v>
          </cell>
          <cell r="AP3">
            <v>2.2200000000000001E-2</v>
          </cell>
          <cell r="AQ3">
            <v>2.121E-2</v>
          </cell>
          <cell r="AR3">
            <v>2.017E-2</v>
          </cell>
          <cell r="AS3">
            <v>1.9099999999999999E-2</v>
          </cell>
          <cell r="AT3">
            <v>1.8010000000000002E-2</v>
          </cell>
          <cell r="AU3">
            <v>1.6930000000000001E-2</v>
          </cell>
          <cell r="AV3">
            <v>1.585E-2</v>
          </cell>
          <cell r="AW3">
            <v>1.477E-2</v>
          </cell>
          <cell r="AX3">
            <v>1.371E-2</v>
          </cell>
          <cell r="AY3">
            <v>1.2659999999999999E-2</v>
          </cell>
          <cell r="AZ3">
            <v>1.1650000000000001E-2</v>
          </cell>
          <cell r="BA3">
            <v>1.0670000000000001E-2</v>
          </cell>
          <cell r="BB3">
            <v>9.7300000000000008E-3</v>
          </cell>
          <cell r="BC3">
            <v>8.8299999999999993E-3</v>
          </cell>
          <cell r="BD3">
            <v>7.9799999999999992E-3</v>
          </cell>
          <cell r="BE3">
            <v>7.1799999999999998E-3</v>
          </cell>
          <cell r="BF3">
            <v>6.43E-3</v>
          </cell>
          <cell r="BG3">
            <v>5.7299999999999999E-3</v>
          </cell>
          <cell r="BH3">
            <v>5.0899999999999999E-3</v>
          </cell>
          <cell r="BI3">
            <v>4.4900000000000001E-3</v>
          </cell>
          <cell r="BJ3">
            <v>3.9399999999999999E-3</v>
          </cell>
          <cell r="BK3">
            <v>3.4499999999999999E-3</v>
          </cell>
          <cell r="BL3">
            <v>3.0000000000000001E-3</v>
          </cell>
          <cell r="BM3">
            <v>2.5899999999999999E-3</v>
          </cell>
          <cell r="BN3">
            <v>2.2300000000000002E-3</v>
          </cell>
          <cell r="BO3">
            <v>1.91E-3</v>
          </cell>
          <cell r="BP3">
            <v>1.6199999999999999E-3</v>
          </cell>
          <cell r="BQ3">
            <v>1.3699999999999999E-3</v>
          </cell>
          <cell r="BR3">
            <v>1.15E-3</v>
          </cell>
          <cell r="BS3">
            <v>9.6000000000000002E-4</v>
          </cell>
          <cell r="BT3">
            <v>8.0000000000000004E-4</v>
          </cell>
          <cell r="BU3">
            <v>6.6E-4</v>
          </cell>
          <cell r="BV3">
            <v>5.1999999999999995E-4</v>
          </cell>
          <cell r="BW3">
            <v>4.2000000000000002E-4</v>
          </cell>
          <cell r="BX3">
            <v>3.4000000000000002E-4</v>
          </cell>
          <cell r="BY3">
            <v>2.7E-4</v>
          </cell>
          <cell r="BZ3">
            <v>2.2000000000000001E-4</v>
          </cell>
          <cell r="CA3">
            <v>1.7000000000000001E-4</v>
          </cell>
          <cell r="CB3">
            <v>1.2999999999999999E-4</v>
          </cell>
          <cell r="CC3">
            <v>1E-4</v>
          </cell>
          <cell r="CD3">
            <v>8.0000000000000007E-5</v>
          </cell>
          <cell r="CE3">
            <v>6.0000000000000002E-5</v>
          </cell>
          <cell r="CF3">
            <v>4.0000000000000003E-5</v>
          </cell>
          <cell r="CG3">
            <v>3.0000000000000001E-5</v>
          </cell>
          <cell r="CH3">
            <v>2.0000000000000002E-5</v>
          </cell>
          <cell r="CI3">
            <v>2.0000000000000002E-5</v>
          </cell>
          <cell r="CJ3">
            <v>1.0000000000000001E-5</v>
          </cell>
          <cell r="CK3">
            <v>1.0000000000000001E-5</v>
          </cell>
          <cell r="CL3">
            <v>1.0000000000000001E-5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</row>
        <row r="4">
          <cell r="N4">
            <v>9.4199999999999996E-3</v>
          </cell>
          <cell r="O4">
            <v>0.01</v>
          </cell>
          <cell r="P4">
            <v>1.065E-2</v>
          </cell>
          <cell r="Q4">
            <v>1.1390000000000001E-2</v>
          </cell>
          <cell r="R4">
            <v>1.2189999999999999E-2</v>
          </cell>
          <cell r="S4">
            <v>1.306E-2</v>
          </cell>
          <cell r="T4">
            <v>1.397E-2</v>
          </cell>
          <cell r="U4">
            <v>1.4919999999999999E-2</v>
          </cell>
          <cell r="V4">
            <v>1.592E-2</v>
          </cell>
          <cell r="W4">
            <v>1.695E-2</v>
          </cell>
          <cell r="X4">
            <v>1.8030000000000001E-2</v>
          </cell>
          <cell r="Y4">
            <v>1.9140000000000001E-2</v>
          </cell>
          <cell r="Z4">
            <v>2.027E-2</v>
          </cell>
          <cell r="AA4">
            <v>2.1420000000000002E-2</v>
          </cell>
          <cell r="AB4">
            <v>2.257E-2</v>
          </cell>
          <cell r="AC4">
            <v>2.3699999999999999E-2</v>
          </cell>
          <cell r="AD4">
            <v>2.4799999999999999E-2</v>
          </cell>
          <cell r="AE4">
            <v>2.5839999999999998E-2</v>
          </cell>
          <cell r="AF4">
            <v>2.6800000000000001E-2</v>
          </cell>
          <cell r="AG4">
            <v>2.768E-2</v>
          </cell>
          <cell r="AH4">
            <v>2.845E-2</v>
          </cell>
          <cell r="AI4">
            <v>2.9090000000000001E-2</v>
          </cell>
          <cell r="AJ4">
            <v>2.9569999999999999E-2</v>
          </cell>
          <cell r="AK4">
            <v>2.988E-2</v>
          </cell>
          <cell r="AL4">
            <v>3.0009999999999998E-2</v>
          </cell>
          <cell r="AM4">
            <v>2.9929999999999998E-2</v>
          </cell>
          <cell r="AN4">
            <v>2.963E-2</v>
          </cell>
          <cell r="AO4">
            <v>2.9090000000000001E-2</v>
          </cell>
          <cell r="AP4">
            <v>2.843E-2</v>
          </cell>
          <cell r="AQ4">
            <v>2.7640000000000001E-2</v>
          </cell>
          <cell r="AR4">
            <v>2.673E-2</v>
          </cell>
          <cell r="AS4">
            <v>2.572E-2</v>
          </cell>
          <cell r="AT4">
            <v>2.4660000000000001E-2</v>
          </cell>
          <cell r="AU4">
            <v>2.3550000000000001E-2</v>
          </cell>
          <cell r="AV4">
            <v>2.239E-2</v>
          </cell>
          <cell r="AW4">
            <v>2.12E-2</v>
          </cell>
          <cell r="AX4">
            <v>1.9980000000000001E-2</v>
          </cell>
          <cell r="AY4">
            <v>1.874E-2</v>
          </cell>
          <cell r="AZ4">
            <v>1.7479999999999999E-2</v>
          </cell>
          <cell r="BA4">
            <v>1.6230000000000001E-2</v>
          </cell>
          <cell r="BB4">
            <v>1.4999999999999999E-2</v>
          </cell>
          <cell r="BC4">
            <v>1.3780000000000001E-2</v>
          </cell>
          <cell r="BD4">
            <v>1.259E-2</v>
          </cell>
          <cell r="BE4">
            <v>1.1440000000000001E-2</v>
          </cell>
          <cell r="BF4">
            <v>1.035E-2</v>
          </cell>
          <cell r="BG4">
            <v>9.3100000000000006E-3</v>
          </cell>
          <cell r="BH4">
            <v>8.3300000000000006E-3</v>
          </cell>
          <cell r="BI4">
            <v>7.4099999999999999E-3</v>
          </cell>
          <cell r="BJ4">
            <v>6.5599999999999999E-3</v>
          </cell>
          <cell r="BK4">
            <v>5.77E-3</v>
          </cell>
          <cell r="BL4">
            <v>5.0499999999999998E-3</v>
          </cell>
          <cell r="BM4">
            <v>4.3899999999999998E-3</v>
          </cell>
          <cell r="BN4">
            <v>3.8E-3</v>
          </cell>
          <cell r="BO4">
            <v>3.2599999999999999E-3</v>
          </cell>
          <cell r="BP4">
            <v>2.7899999999999999E-3</v>
          </cell>
          <cell r="BQ4">
            <v>2.3700000000000001E-3</v>
          </cell>
          <cell r="BR4">
            <v>1.99E-3</v>
          </cell>
          <cell r="BS4">
            <v>1.67E-3</v>
          </cell>
          <cell r="BT4">
            <v>1.39E-3</v>
          </cell>
          <cell r="BU4">
            <v>1.15E-3</v>
          </cell>
          <cell r="BV4">
            <v>9.3999999999999997E-4</v>
          </cell>
          <cell r="BW4">
            <v>7.6999999999999996E-4</v>
          </cell>
          <cell r="BX4">
            <v>6.2E-4</v>
          </cell>
          <cell r="BY4">
            <v>5.0000000000000001E-4</v>
          </cell>
          <cell r="BZ4">
            <v>4.0000000000000002E-4</v>
          </cell>
          <cell r="CA4">
            <v>3.1E-4</v>
          </cell>
          <cell r="CB4">
            <v>2.4000000000000001E-4</v>
          </cell>
          <cell r="CC4">
            <v>1.9000000000000001E-4</v>
          </cell>
          <cell r="CD4">
            <v>1.3999999999999999E-4</v>
          </cell>
          <cell r="CE4">
            <v>1.1E-4</v>
          </cell>
          <cell r="CF4">
            <v>8.0000000000000007E-5</v>
          </cell>
          <cell r="CG4">
            <v>6.0000000000000002E-5</v>
          </cell>
          <cell r="CH4">
            <v>4.0000000000000003E-5</v>
          </cell>
          <cell r="CI4">
            <v>3.0000000000000001E-5</v>
          </cell>
          <cell r="CJ4">
            <v>2.0000000000000002E-5</v>
          </cell>
          <cell r="CK4">
            <v>1.0000000000000001E-5</v>
          </cell>
          <cell r="CL4">
            <v>1.0000000000000001E-5</v>
          </cell>
          <cell r="CM4">
            <v>1.0000000000000001E-5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</row>
        <row r="5">
          <cell r="N5">
            <v>6.1400000000000003E-2</v>
          </cell>
          <cell r="O5">
            <v>5.9900000000000002E-2</v>
          </cell>
          <cell r="P5">
            <v>5.8250000000000003E-2</v>
          </cell>
          <cell r="Q5">
            <v>5.6480000000000002E-2</v>
          </cell>
          <cell r="R5">
            <v>5.4600000000000003E-2</v>
          </cell>
          <cell r="S5">
            <v>5.2630000000000003E-2</v>
          </cell>
          <cell r="T5">
            <v>5.0590000000000003E-2</v>
          </cell>
          <cell r="U5">
            <v>4.8489999999999998E-2</v>
          </cell>
          <cell r="V5">
            <v>4.6339999999999999E-2</v>
          </cell>
          <cell r="W5">
            <v>4.4139999999999999E-2</v>
          </cell>
          <cell r="X5">
            <v>4.1889999999999997E-2</v>
          </cell>
          <cell r="Y5">
            <v>3.9600000000000003E-2</v>
          </cell>
          <cell r="Z5">
            <v>3.7280000000000001E-2</v>
          </cell>
          <cell r="AA5">
            <v>3.4939999999999999E-2</v>
          </cell>
          <cell r="AB5">
            <v>3.2599999999999997E-2</v>
          </cell>
          <cell r="AC5">
            <v>3.0269999999999998E-2</v>
          </cell>
          <cell r="AD5">
            <v>2.7969999999999998E-2</v>
          </cell>
          <cell r="AE5">
            <v>2.5700000000000001E-2</v>
          </cell>
          <cell r="AF5">
            <v>2.3480000000000001E-2</v>
          </cell>
          <cell r="AG5">
            <v>2.1340000000000001E-2</v>
          </cell>
          <cell r="AH5">
            <v>1.9300000000000001E-2</v>
          </cell>
          <cell r="AI5">
            <v>1.737E-2</v>
          </cell>
          <cell r="AJ5">
            <v>1.5559999999999999E-2</v>
          </cell>
          <cell r="AK5">
            <v>1.384E-2</v>
          </cell>
          <cell r="AL5">
            <v>1.222E-2</v>
          </cell>
          <cell r="AM5">
            <v>1.0699999999999999E-2</v>
          </cell>
          <cell r="AN5">
            <v>9.3200000000000002E-3</v>
          </cell>
          <cell r="AO5">
            <v>8.0700000000000008E-3</v>
          </cell>
          <cell r="AP5">
            <v>6.9300000000000004E-3</v>
          </cell>
          <cell r="AQ5">
            <v>5.9100000000000003E-3</v>
          </cell>
          <cell r="AR5">
            <v>5.0200000000000002E-3</v>
          </cell>
          <cell r="AS5">
            <v>4.2599999999999999E-3</v>
          </cell>
          <cell r="AT5">
            <v>3.62E-3</v>
          </cell>
          <cell r="AU5">
            <v>3.0799999999999998E-3</v>
          </cell>
          <cell r="AV5">
            <v>2.6199999999999999E-3</v>
          </cell>
          <cell r="AW5">
            <v>2.2200000000000002E-3</v>
          </cell>
          <cell r="AX5">
            <v>1.8799999999999999E-3</v>
          </cell>
          <cell r="AY5">
            <v>1.6000000000000001E-3</v>
          </cell>
          <cell r="AZ5">
            <v>1.3699999999999999E-3</v>
          </cell>
          <cell r="BA5">
            <v>1.1800000000000001E-3</v>
          </cell>
          <cell r="BB5">
            <v>1.0200000000000001E-3</v>
          </cell>
          <cell r="BC5">
            <v>8.8000000000000003E-4</v>
          </cell>
          <cell r="BD5">
            <v>7.6000000000000004E-4</v>
          </cell>
          <cell r="BE5">
            <v>6.6E-4</v>
          </cell>
          <cell r="BF5">
            <v>5.6999999999999998E-4</v>
          </cell>
          <cell r="BG5">
            <v>4.8000000000000001E-4</v>
          </cell>
          <cell r="BH5">
            <v>4.0000000000000002E-4</v>
          </cell>
          <cell r="BI5">
            <v>3.3E-4</v>
          </cell>
          <cell r="BJ5">
            <v>2.5999999999999998E-4</v>
          </cell>
          <cell r="BK5">
            <v>2.0000000000000001E-4</v>
          </cell>
          <cell r="BL5">
            <v>1.4999999999999999E-4</v>
          </cell>
          <cell r="BM5">
            <v>1.1E-4</v>
          </cell>
          <cell r="BN5">
            <v>6.9999999999999994E-5</v>
          </cell>
          <cell r="BO5">
            <v>5.0000000000000002E-5</v>
          </cell>
          <cell r="BP5">
            <v>4.0000000000000003E-5</v>
          </cell>
          <cell r="BQ5">
            <v>3.0000000000000001E-5</v>
          </cell>
          <cell r="BR5">
            <v>2.0000000000000002E-5</v>
          </cell>
          <cell r="BS5">
            <v>1.0000000000000001E-5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</row>
        <row r="7">
          <cell r="N7">
            <v>0.5</v>
          </cell>
          <cell r="O7">
            <v>1.5</v>
          </cell>
          <cell r="P7">
            <v>2.5</v>
          </cell>
          <cell r="Q7">
            <v>3.5</v>
          </cell>
          <cell r="R7">
            <v>4.5</v>
          </cell>
          <cell r="S7">
            <v>5.5</v>
          </cell>
          <cell r="T7">
            <v>6.5</v>
          </cell>
          <cell r="U7">
            <v>7.5</v>
          </cell>
          <cell r="V7">
            <v>8.5</v>
          </cell>
          <cell r="W7">
            <v>9.5</v>
          </cell>
          <cell r="X7">
            <v>10.5</v>
          </cell>
          <cell r="Y7">
            <v>11.5</v>
          </cell>
          <cell r="Z7">
            <v>12.5</v>
          </cell>
          <cell r="AA7">
            <v>13.5</v>
          </cell>
          <cell r="AB7">
            <v>14.5</v>
          </cell>
          <cell r="AC7">
            <v>15.5</v>
          </cell>
          <cell r="AD7">
            <v>16.5</v>
          </cell>
          <cell r="AE7">
            <v>17.5</v>
          </cell>
          <cell r="AF7">
            <v>18.5</v>
          </cell>
          <cell r="AG7">
            <v>19.5</v>
          </cell>
          <cell r="AH7">
            <v>20.5</v>
          </cell>
          <cell r="AI7">
            <v>21.5</v>
          </cell>
          <cell r="AJ7">
            <v>22.5</v>
          </cell>
          <cell r="AK7">
            <v>23.5</v>
          </cell>
          <cell r="AL7">
            <v>24.5</v>
          </cell>
          <cell r="AM7">
            <v>25.5</v>
          </cell>
          <cell r="AN7">
            <v>26.5</v>
          </cell>
          <cell r="AO7">
            <v>27.5</v>
          </cell>
          <cell r="AP7">
            <v>28.5</v>
          </cell>
          <cell r="AQ7">
            <v>29.5</v>
          </cell>
          <cell r="AR7">
            <v>30.5</v>
          </cell>
          <cell r="AS7">
            <v>31.5</v>
          </cell>
          <cell r="AT7">
            <v>32.5</v>
          </cell>
          <cell r="AU7">
            <v>33.5</v>
          </cell>
          <cell r="AV7">
            <v>34.5</v>
          </cell>
          <cell r="AW7">
            <v>35.5</v>
          </cell>
          <cell r="AX7">
            <v>36.5</v>
          </cell>
          <cell r="AY7">
            <v>37.5</v>
          </cell>
          <cell r="AZ7">
            <v>38.5</v>
          </cell>
          <cell r="BA7">
            <v>39.5</v>
          </cell>
          <cell r="BB7">
            <v>40.5</v>
          </cell>
          <cell r="BC7">
            <v>41.5</v>
          </cell>
          <cell r="BD7">
            <v>42.5</v>
          </cell>
          <cell r="BE7">
            <v>43.5</v>
          </cell>
          <cell r="BF7">
            <v>44.5</v>
          </cell>
          <cell r="BG7">
            <v>45.5</v>
          </cell>
          <cell r="BH7">
            <v>46.5</v>
          </cell>
          <cell r="BI7">
            <v>47.5</v>
          </cell>
          <cell r="BJ7">
            <v>48.5</v>
          </cell>
          <cell r="BK7">
            <v>49.5</v>
          </cell>
          <cell r="BL7">
            <v>50.5</v>
          </cell>
          <cell r="BM7">
            <v>51.5</v>
          </cell>
          <cell r="BN7">
            <v>52.5</v>
          </cell>
          <cell r="BO7">
            <v>53.5</v>
          </cell>
          <cell r="BP7">
            <v>54.5</v>
          </cell>
          <cell r="BQ7">
            <v>55.5</v>
          </cell>
          <cell r="BR7">
            <v>56.5</v>
          </cell>
          <cell r="BS7">
            <v>57.5</v>
          </cell>
          <cell r="BT7">
            <v>58.5</v>
          </cell>
          <cell r="BU7">
            <v>59.5</v>
          </cell>
          <cell r="BV7">
            <v>60.5</v>
          </cell>
          <cell r="BW7">
            <v>61.5</v>
          </cell>
          <cell r="BX7">
            <v>62.5</v>
          </cell>
          <cell r="BY7">
            <v>63.5</v>
          </cell>
          <cell r="BZ7">
            <v>64.5</v>
          </cell>
          <cell r="CA7">
            <v>65.5</v>
          </cell>
          <cell r="CB7">
            <v>66.5</v>
          </cell>
          <cell r="CC7">
            <v>67.5</v>
          </cell>
          <cell r="CD7">
            <v>68.5</v>
          </cell>
          <cell r="CE7">
            <v>69.5</v>
          </cell>
          <cell r="CF7">
            <v>70.5</v>
          </cell>
          <cell r="CG7">
            <v>71.5</v>
          </cell>
          <cell r="CH7">
            <v>72.5</v>
          </cell>
          <cell r="CI7">
            <v>73.5</v>
          </cell>
          <cell r="CJ7">
            <v>74.5</v>
          </cell>
          <cell r="CK7">
            <v>75.5</v>
          </cell>
          <cell r="CL7">
            <v>76.5</v>
          </cell>
          <cell r="CM7">
            <v>77.5</v>
          </cell>
          <cell r="CN7">
            <v>78.5</v>
          </cell>
          <cell r="CO7">
            <v>79.5</v>
          </cell>
          <cell r="CP7">
            <v>80.5</v>
          </cell>
          <cell r="CQ7">
            <v>81.5</v>
          </cell>
          <cell r="CR7">
            <v>82.5</v>
          </cell>
          <cell r="CS7">
            <v>83.5</v>
          </cell>
          <cell r="CT7">
            <v>84.5</v>
          </cell>
        </row>
        <row r="8">
          <cell r="A8">
            <v>31047</v>
          </cell>
          <cell r="B8">
            <v>8.1199999999999992</v>
          </cell>
          <cell r="C8">
            <v>10.02</v>
          </cell>
          <cell r="D8">
            <v>11.08</v>
          </cell>
          <cell r="E8">
            <v>11.55</v>
          </cell>
          <cell r="F8">
            <v>11.54</v>
          </cell>
          <cell r="G8">
            <v>1.65</v>
          </cell>
          <cell r="H8">
            <v>11.80653465325917</v>
          </cell>
          <cell r="I8">
            <v>-4.1887091559874072</v>
          </cell>
          <cell r="J8">
            <v>2.922892258146542</v>
          </cell>
          <cell r="L8">
            <v>0.99870000000000003</v>
          </cell>
        </row>
        <row r="9">
          <cell r="A9">
            <v>31078</v>
          </cell>
          <cell r="B9">
            <v>8.33</v>
          </cell>
          <cell r="C9">
            <v>9.9</v>
          </cell>
          <cell r="D9">
            <v>10.77</v>
          </cell>
          <cell r="E9">
            <v>11.17</v>
          </cell>
          <cell r="F9">
            <v>11.21</v>
          </cell>
          <cell r="G9">
            <v>1.65</v>
          </cell>
          <cell r="H9">
            <v>11.412176242316457</v>
          </cell>
          <cell r="I9">
            <v>-3.5079256306059228</v>
          </cell>
          <cell r="J9">
            <v>2.5236160208509588</v>
          </cell>
          <cell r="L9">
            <v>0.99919999999999998</v>
          </cell>
        </row>
        <row r="10">
          <cell r="A10">
            <v>31106</v>
          </cell>
          <cell r="B10">
            <v>8.81</v>
          </cell>
          <cell r="C10">
            <v>10.66</v>
          </cell>
          <cell r="D10">
            <v>11.44</v>
          </cell>
          <cell r="E10">
            <v>11.9</v>
          </cell>
          <cell r="F10">
            <v>11.91</v>
          </cell>
          <cell r="G10">
            <v>1.65</v>
          </cell>
          <cell r="H10">
            <v>11.839338177635579</v>
          </cell>
          <cell r="I10">
            <v>-4.0350620534178354</v>
          </cell>
          <cell r="J10">
            <v>5.2380994049984881</v>
          </cell>
          <cell r="K10">
            <v>0.28546610953124596</v>
          </cell>
          <cell r="L10">
            <v>0.90640553724890971</v>
          </cell>
        </row>
        <row r="11">
          <cell r="A11">
            <v>31137</v>
          </cell>
          <cell r="B11">
            <v>8.4700000000000006</v>
          </cell>
          <cell r="C11">
            <v>10.46</v>
          </cell>
          <cell r="D11">
            <v>11.3</v>
          </cell>
          <cell r="E11">
            <v>11.64</v>
          </cell>
          <cell r="F11">
            <v>11.65</v>
          </cell>
          <cell r="G11">
            <v>1.65</v>
          </cell>
          <cell r="H11">
            <v>11.755564033233627</v>
          </cell>
          <cell r="I11">
            <v>-3.8189008222418361</v>
          </cell>
          <cell r="J11">
            <v>3.9755637370956927</v>
          </cell>
          <cell r="K11">
            <v>0.16626280789528056</v>
          </cell>
          <cell r="L11">
            <v>0.96271930901885971</v>
          </cell>
        </row>
        <row r="12">
          <cell r="A12">
            <v>31167</v>
          </cell>
          <cell r="B12">
            <v>8.2200000000000006</v>
          </cell>
          <cell r="C12">
            <v>9.9600000000000009</v>
          </cell>
          <cell r="D12">
            <v>10.91</v>
          </cell>
          <cell r="E12">
            <v>11.4</v>
          </cell>
          <cell r="F12">
            <v>11.49</v>
          </cell>
          <cell r="G12">
            <v>1.65</v>
          </cell>
          <cell r="H12">
            <v>11.837242992389221</v>
          </cell>
          <cell r="I12">
            <v>-4.1907182512441423</v>
          </cell>
          <cell r="J12">
            <v>2.907344127830835</v>
          </cell>
          <cell r="K12">
            <v>0.15954001692629968</v>
          </cell>
          <cell r="L12">
            <v>0.97225700989324337</v>
          </cell>
        </row>
        <row r="13">
          <cell r="A13">
            <v>31198</v>
          </cell>
          <cell r="B13">
            <v>7.46</v>
          </cell>
          <cell r="C13">
            <v>8.81</v>
          </cell>
          <cell r="D13">
            <v>9.85</v>
          </cell>
          <cell r="E13">
            <v>10.31</v>
          </cell>
          <cell r="F13">
            <v>10.59</v>
          </cell>
          <cell r="G13">
            <v>1.65</v>
          </cell>
          <cell r="H13">
            <v>11.160311020504457</v>
          </cell>
          <cell r="I13">
            <v>-4.251564358779838</v>
          </cell>
          <cell r="J13">
            <v>1.1954434971091561</v>
          </cell>
          <cell r="K13">
            <v>8.9386182972535311E-2</v>
          </cell>
          <cell r="L13">
            <v>0.99199345450946452</v>
          </cell>
        </row>
        <row r="14">
          <cell r="A14">
            <v>31228</v>
          </cell>
          <cell r="B14">
            <v>7.13</v>
          </cell>
          <cell r="C14">
            <v>8.7200000000000006</v>
          </cell>
          <cell r="D14">
            <v>9.68</v>
          </cell>
          <cell r="E14">
            <v>10.28</v>
          </cell>
          <cell r="F14">
            <v>10.47</v>
          </cell>
          <cell r="G14">
            <v>1.65</v>
          </cell>
          <cell r="H14">
            <v>11.064284324881248</v>
          </cell>
          <cell r="I14">
            <v>-4.6395448341098806</v>
          </cell>
          <cell r="J14">
            <v>2.0561370238401127</v>
          </cell>
          <cell r="K14">
            <v>0.19855564710449217</v>
          </cell>
          <cell r="L14">
            <v>0.96654699380340992</v>
          </cell>
        </row>
        <row r="15">
          <cell r="A15">
            <v>31259</v>
          </cell>
          <cell r="B15">
            <v>7.6</v>
          </cell>
          <cell r="C15">
            <v>9.0500000000000007</v>
          </cell>
          <cell r="D15">
            <v>9.99</v>
          </cell>
          <cell r="E15">
            <v>10.56</v>
          </cell>
          <cell r="F15">
            <v>10.71</v>
          </cell>
          <cell r="G15">
            <v>1.65</v>
          </cell>
          <cell r="H15">
            <v>11.315061104221488</v>
          </cell>
          <cell r="I15">
            <v>-4.4825330440511673</v>
          </cell>
          <cell r="J15">
            <v>2.3388042555779309</v>
          </cell>
          <cell r="K15">
            <v>0.2991276352855935</v>
          </cell>
          <cell r="L15">
            <v>0.92134300498853072</v>
          </cell>
        </row>
        <row r="16">
          <cell r="A16">
            <v>31290</v>
          </cell>
          <cell r="B16">
            <v>7.41</v>
          </cell>
          <cell r="C16">
            <v>8.9700000000000006</v>
          </cell>
          <cell r="D16">
            <v>9.8000000000000007</v>
          </cell>
          <cell r="E16">
            <v>10.28</v>
          </cell>
          <cell r="F16">
            <v>10.48</v>
          </cell>
          <cell r="G16">
            <v>1.65</v>
          </cell>
          <cell r="H16">
            <v>11.224528763918027</v>
          </cell>
          <cell r="I16">
            <v>-4.3755096531425286</v>
          </cell>
          <cell r="J16">
            <v>1.3686153042522837</v>
          </cell>
          <cell r="K16">
            <v>0.18280891520824752</v>
          </cell>
          <cell r="L16">
            <v>0.96889647669381174</v>
          </cell>
        </row>
        <row r="17">
          <cell r="A17">
            <v>31320</v>
          </cell>
          <cell r="B17">
            <v>7.35</v>
          </cell>
          <cell r="C17">
            <v>8.8699999999999992</v>
          </cell>
          <cell r="D17">
            <v>9.75</v>
          </cell>
          <cell r="E17">
            <v>10.31</v>
          </cell>
          <cell r="F17">
            <v>10.57</v>
          </cell>
          <cell r="G17">
            <v>1.65</v>
          </cell>
          <cell r="H17">
            <v>11.459877296338075</v>
          </cell>
          <cell r="I17">
            <v>-4.641749965800579</v>
          </cell>
          <cell r="J17">
            <v>0.96838310270047545</v>
          </cell>
          <cell r="K17">
            <v>0.18754654747810379</v>
          </cell>
          <cell r="L17">
            <v>0.97150762479720032</v>
          </cell>
        </row>
        <row r="18">
          <cell r="A18">
            <v>31351</v>
          </cell>
          <cell r="B18">
            <v>7.51</v>
          </cell>
          <cell r="C18">
            <v>8.7100000000000009</v>
          </cell>
          <cell r="D18">
            <v>9.5</v>
          </cell>
          <cell r="E18">
            <v>10.02</v>
          </cell>
          <cell r="F18">
            <v>10.28</v>
          </cell>
          <cell r="G18">
            <v>1.65</v>
          </cell>
          <cell r="H18">
            <v>11.099974532022649</v>
          </cell>
          <cell r="I18">
            <v>-4.0541567719279925</v>
          </cell>
          <cell r="J18">
            <v>0.38159522343542762</v>
          </cell>
          <cell r="K18">
            <v>0.15864512853813223</v>
          </cell>
          <cell r="L18">
            <v>0.97394496558967514</v>
          </cell>
        </row>
        <row r="19">
          <cell r="A19">
            <v>31381</v>
          </cell>
          <cell r="B19">
            <v>7.49</v>
          </cell>
          <cell r="C19">
            <v>8.4499999999999993</v>
          </cell>
          <cell r="D19">
            <v>9.15</v>
          </cell>
          <cell r="E19">
            <v>9.6</v>
          </cell>
          <cell r="F19">
            <v>9.86</v>
          </cell>
          <cell r="G19">
            <v>1.65</v>
          </cell>
          <cell r="H19">
            <v>10.661841913417661</v>
          </cell>
          <cell r="I19">
            <v>-3.5539833268346523</v>
          </cell>
          <cell r="J19">
            <v>-0.10491065516879911</v>
          </cell>
          <cell r="K19">
            <v>0.12164489362076202</v>
          </cell>
          <cell r="L19">
            <v>0.98056518972310225</v>
          </cell>
        </row>
        <row r="20">
          <cell r="A20">
            <v>31412</v>
          </cell>
          <cell r="B20">
            <v>7.33</v>
          </cell>
          <cell r="C20">
            <v>7.95</v>
          </cell>
          <cell r="D20">
            <v>8.51</v>
          </cell>
          <cell r="E20">
            <v>9.01</v>
          </cell>
          <cell r="F20">
            <v>9.2799999999999994</v>
          </cell>
          <cell r="G20">
            <v>1.65</v>
          </cell>
          <cell r="H20">
            <v>10.162233048738502</v>
          </cell>
          <cell r="I20">
            <v>-3.0395197234252018</v>
          </cell>
          <cell r="J20">
            <v>-1.3502586593664447</v>
          </cell>
          <cell r="K20">
            <v>0.16325966598860148</v>
          </cell>
          <cell r="L20">
            <v>0.95852195199938273</v>
          </cell>
        </row>
        <row r="21">
          <cell r="A21">
            <v>31443</v>
          </cell>
          <cell r="B21">
            <v>7.29</v>
          </cell>
          <cell r="C21">
            <v>7.98</v>
          </cell>
          <cell r="D21">
            <v>8.5500000000000007</v>
          </cell>
          <cell r="E21">
            <v>9.07</v>
          </cell>
          <cell r="F21">
            <v>9.34</v>
          </cell>
          <cell r="G21">
            <v>1.65</v>
          </cell>
          <cell r="H21">
            <v>10.260101241762813</v>
          </cell>
          <cell r="I21">
            <v>-3.1580393838681098</v>
          </cell>
          <cell r="J21">
            <v>-1.0313132340616125</v>
          </cell>
          <cell r="K21">
            <v>0.15027094556764395</v>
          </cell>
          <cell r="L21">
            <v>0.9659975653695575</v>
          </cell>
        </row>
        <row r="22">
          <cell r="A22">
            <v>31471</v>
          </cell>
          <cell r="B22">
            <v>7.31</v>
          </cell>
          <cell r="C22">
            <v>7.68</v>
          </cell>
          <cell r="D22">
            <v>7.97</v>
          </cell>
          <cell r="E22">
            <v>8.1300000000000008</v>
          </cell>
          <cell r="F22">
            <v>8.2799999999999994</v>
          </cell>
          <cell r="G22">
            <v>1.65</v>
          </cell>
          <cell r="H22">
            <v>9.174299552231405</v>
          </cell>
          <cell r="I22">
            <v>-1.8964104737444718</v>
          </cell>
          <cell r="J22">
            <v>-1.6676649267752601</v>
          </cell>
          <cell r="K22">
            <v>0.10795141334427334</v>
          </cell>
          <cell r="L22">
            <v>0.95953322643260408</v>
          </cell>
        </row>
        <row r="23">
          <cell r="A23">
            <v>31502</v>
          </cell>
          <cell r="B23">
            <v>6.61</v>
          </cell>
          <cell r="C23">
            <v>6.9</v>
          </cell>
          <cell r="D23">
            <v>7.19</v>
          </cell>
          <cell r="E23">
            <v>7.38</v>
          </cell>
          <cell r="F23">
            <v>7.44</v>
          </cell>
          <cell r="G23">
            <v>1.65</v>
          </cell>
          <cell r="H23">
            <v>8.2640383030087232</v>
          </cell>
          <cell r="I23">
            <v>-1.7541962907068345</v>
          </cell>
          <cell r="J23">
            <v>-0.84376385485108074</v>
          </cell>
          <cell r="K23">
            <v>8.1266402230343315E-2</v>
          </cell>
          <cell r="L23">
            <v>0.96919013194142423</v>
          </cell>
        </row>
        <row r="24">
          <cell r="A24">
            <v>31532</v>
          </cell>
          <cell r="B24">
            <v>6.33</v>
          </cell>
          <cell r="C24">
            <v>6.9</v>
          </cell>
          <cell r="D24">
            <v>7.16</v>
          </cell>
          <cell r="E24">
            <v>7.37</v>
          </cell>
          <cell r="F24">
            <v>7.47</v>
          </cell>
          <cell r="G24">
            <v>1.65</v>
          </cell>
          <cell r="H24">
            <v>8.3560123947981815</v>
          </cell>
          <cell r="I24">
            <v>-2.120757233445798</v>
          </cell>
          <cell r="J24">
            <v>-0.9037630142685843</v>
          </cell>
          <cell r="K24">
            <v>0.16527343210941006</v>
          </cell>
          <cell r="L24">
            <v>0.91613387035482374</v>
          </cell>
        </row>
        <row r="25">
          <cell r="A25">
            <v>31563</v>
          </cell>
          <cell r="B25">
            <v>6.54</v>
          </cell>
          <cell r="C25">
            <v>7.4</v>
          </cell>
          <cell r="D25">
            <v>7.9</v>
          </cell>
          <cell r="E25">
            <v>8.02</v>
          </cell>
          <cell r="F25">
            <v>7.75</v>
          </cell>
          <cell r="G25">
            <v>1.65</v>
          </cell>
          <cell r="H25">
            <v>8.822063907838718</v>
          </cell>
          <cell r="I25">
            <v>-2.5696662304853892</v>
          </cell>
          <cell r="J25">
            <v>0.79858083707887528</v>
          </cell>
          <cell r="K25">
            <v>0.23385126572958045</v>
          </cell>
          <cell r="L25">
            <v>0.86783892576844002</v>
          </cell>
        </row>
        <row r="26">
          <cell r="A26">
            <v>31593</v>
          </cell>
          <cell r="B26">
            <v>6.22</v>
          </cell>
          <cell r="C26">
            <v>6.83</v>
          </cell>
          <cell r="D26">
            <v>7.22</v>
          </cell>
          <cell r="E26">
            <v>7.34</v>
          </cell>
          <cell r="F26">
            <v>7.25</v>
          </cell>
          <cell r="G26">
            <v>1.65</v>
          </cell>
          <cell r="H26">
            <v>8.4601578758920493</v>
          </cell>
          <cell r="I26">
            <v>-2.4312511600937747</v>
          </cell>
          <cell r="J26">
            <v>-0.23417125502732758</v>
          </cell>
          <cell r="K26">
            <v>0.21667360729704671</v>
          </cell>
          <cell r="L26">
            <v>0.88344445496792945</v>
          </cell>
        </row>
        <row r="27">
          <cell r="A27">
            <v>31624</v>
          </cell>
          <cell r="B27">
            <v>6.02</v>
          </cell>
          <cell r="C27">
            <v>6.58</v>
          </cell>
          <cell r="D27">
            <v>7.03</v>
          </cell>
          <cell r="E27">
            <v>7.33</v>
          </cell>
          <cell r="F27">
            <v>7.46</v>
          </cell>
          <cell r="G27">
            <v>1.65</v>
          </cell>
          <cell r="H27">
            <v>8.8147094592347166</v>
          </cell>
          <cell r="I27">
            <v>-2.9686852863098792</v>
          </cell>
          <cell r="J27">
            <v>-1.4577539090531781</v>
          </cell>
          <cell r="K27">
            <v>0.17724353096752346</v>
          </cell>
          <cell r="L27">
            <v>0.94993764246161372</v>
          </cell>
        </row>
        <row r="28">
          <cell r="A28">
            <v>31655</v>
          </cell>
          <cell r="B28">
            <v>5.31</v>
          </cell>
          <cell r="C28">
            <v>5.99</v>
          </cell>
          <cell r="D28">
            <v>6.53</v>
          </cell>
          <cell r="E28">
            <v>6.94</v>
          </cell>
          <cell r="F28">
            <v>7.21</v>
          </cell>
          <cell r="G28">
            <v>1.65</v>
          </cell>
          <cell r="H28">
            <v>8.4787070045303015</v>
          </cell>
          <cell r="I28">
            <v>-3.2704183346025513</v>
          </cell>
          <cell r="J28">
            <v>-2.2467392950799585</v>
          </cell>
          <cell r="K28">
            <v>0.14405319737510475</v>
          </cell>
          <cell r="L28">
            <v>0.97375714210397957</v>
          </cell>
        </row>
        <row r="29">
          <cell r="A29">
            <v>31685</v>
          </cell>
          <cell r="B29">
            <v>5.39</v>
          </cell>
          <cell r="C29">
            <v>6.38</v>
          </cell>
          <cell r="D29">
            <v>6.99</v>
          </cell>
          <cell r="E29">
            <v>7.45</v>
          </cell>
          <cell r="F29">
            <v>7.6</v>
          </cell>
          <cell r="G29">
            <v>1.65</v>
          </cell>
          <cell r="H29">
            <v>8.9426608526523736</v>
          </cell>
          <cell r="I29">
            <v>-3.7609660108217406</v>
          </cell>
          <cell r="J29">
            <v>-0.92711531684674209</v>
          </cell>
          <cell r="K29">
            <v>0.19975485553245531</v>
          </cell>
          <cell r="L29">
            <v>0.95698007516452799</v>
          </cell>
        </row>
        <row r="30">
          <cell r="A30">
            <v>31716</v>
          </cell>
          <cell r="B30">
            <v>5.41</v>
          </cell>
          <cell r="C30">
            <v>6.24</v>
          </cell>
          <cell r="D30">
            <v>6.8</v>
          </cell>
          <cell r="E30">
            <v>7.34</v>
          </cell>
          <cell r="F30">
            <v>7.61</v>
          </cell>
          <cell r="G30">
            <v>1.65</v>
          </cell>
          <cell r="H30">
            <v>8.7875662563361967</v>
          </cell>
          <cell r="I30">
            <v>-3.600794154601469</v>
          </cell>
          <cell r="J30">
            <v>-1.3824444297349425</v>
          </cell>
          <cell r="K30">
            <v>0.21809676803173694</v>
          </cell>
          <cell r="L30">
            <v>0.9468738307146255</v>
          </cell>
        </row>
        <row r="31">
          <cell r="A31">
            <v>31746</v>
          </cell>
          <cell r="B31">
            <v>5.59</v>
          </cell>
          <cell r="C31">
            <v>6.19</v>
          </cell>
          <cell r="D31">
            <v>6.73</v>
          </cell>
          <cell r="E31">
            <v>7.15</v>
          </cell>
          <cell r="F31">
            <v>7.41</v>
          </cell>
          <cell r="G31">
            <v>1.65</v>
          </cell>
          <cell r="H31">
            <v>8.6026649759001614</v>
          </cell>
          <cell r="I31">
            <v>-3.1435818422554616</v>
          </cell>
          <cell r="J31">
            <v>-1.9370141606743625</v>
          </cell>
          <cell r="K31">
            <v>0.18744427747435569</v>
          </cell>
          <cell r="L31">
            <v>0.95190220919497504</v>
          </cell>
        </row>
        <row r="32">
          <cell r="A32">
            <v>31777</v>
          </cell>
          <cell r="B32">
            <v>5.88</v>
          </cell>
          <cell r="C32">
            <v>6.34</v>
          </cell>
          <cell r="D32">
            <v>6.82</v>
          </cell>
          <cell r="E32">
            <v>7.24</v>
          </cell>
          <cell r="F32">
            <v>7.49</v>
          </cell>
          <cell r="G32">
            <v>1.65</v>
          </cell>
          <cell r="H32">
            <v>8.6534466929764537</v>
          </cell>
          <cell r="I32">
            <v>-2.84924665078535</v>
          </cell>
          <cell r="J32">
            <v>-2.2416274641952336</v>
          </cell>
          <cell r="K32">
            <v>0.18488393592833627</v>
          </cell>
          <cell r="L32">
            <v>0.94645111814133054</v>
          </cell>
        </row>
        <row r="33">
          <cell r="A33">
            <v>31808</v>
          </cell>
          <cell r="B33">
            <v>5.81</v>
          </cell>
          <cell r="C33">
            <v>6.29</v>
          </cell>
          <cell r="D33">
            <v>6.72</v>
          </cell>
          <cell r="E33">
            <v>7.17</v>
          </cell>
          <cell r="F33">
            <v>7.48</v>
          </cell>
          <cell r="G33">
            <v>1.65</v>
          </cell>
          <cell r="H33">
            <v>8.5769905286683823</v>
          </cell>
          <cell r="I33">
            <v>-2.8443136111901475</v>
          </cell>
          <cell r="J33">
            <v>-2.3728080009362067</v>
          </cell>
          <cell r="K33">
            <v>0.19008873039599114</v>
          </cell>
          <cell r="L33">
            <v>0.94421705892234353</v>
          </cell>
        </row>
        <row r="34">
          <cell r="A34">
            <v>31836</v>
          </cell>
          <cell r="B34">
            <v>5.47</v>
          </cell>
          <cell r="C34">
            <v>6.3</v>
          </cell>
          <cell r="D34">
            <v>6.76</v>
          </cell>
          <cell r="E34">
            <v>7.18</v>
          </cell>
          <cell r="F34">
            <v>7.48</v>
          </cell>
          <cell r="G34">
            <v>1.65</v>
          </cell>
          <cell r="H34">
            <v>8.4852409648818607</v>
          </cell>
          <cell r="I34">
            <v>-3.0617673616132888</v>
          </cell>
          <cell r="J34">
            <v>-1.563450753558139</v>
          </cell>
          <cell r="K34">
            <v>0.21582553711780189</v>
          </cell>
          <cell r="L34">
            <v>0.93194484322761395</v>
          </cell>
        </row>
        <row r="35">
          <cell r="A35">
            <v>31867</v>
          </cell>
          <cell r="B35">
            <v>5.82</v>
          </cell>
          <cell r="C35">
            <v>6.53</v>
          </cell>
          <cell r="D35">
            <v>7.03</v>
          </cell>
          <cell r="E35">
            <v>7.5</v>
          </cell>
          <cell r="F35">
            <v>7.81</v>
          </cell>
          <cell r="G35">
            <v>1.65</v>
          </cell>
          <cell r="H35">
            <v>8.6258896094237212</v>
          </cell>
          <cell r="I35">
            <v>-2.8227204842365063</v>
          </cell>
          <cell r="J35">
            <v>-1.0379880300143554</v>
          </cell>
          <cell r="K35">
            <v>0.2136404290831925</v>
          </cell>
          <cell r="L35">
            <v>0.91914455771362968</v>
          </cell>
        </row>
        <row r="36">
          <cell r="A36">
            <v>31897</v>
          </cell>
          <cell r="B36">
            <v>5.72</v>
          </cell>
          <cell r="C36">
            <v>7.34</v>
          </cell>
          <cell r="D36">
            <v>7.83</v>
          </cell>
          <cell r="E36">
            <v>8.19</v>
          </cell>
          <cell r="F36">
            <v>8.44</v>
          </cell>
          <cell r="G36">
            <v>1.65</v>
          </cell>
          <cell r="H36">
            <v>8.9249654503284166</v>
          </cell>
          <cell r="I36">
            <v>-3.4227607055986899</v>
          </cell>
          <cell r="J36">
            <v>1.658114411381431</v>
          </cell>
          <cell r="K36">
            <v>0.22781177316899759</v>
          </cell>
          <cell r="L36">
            <v>0.92214625098281189</v>
          </cell>
        </row>
        <row r="37">
          <cell r="A37">
            <v>31928</v>
          </cell>
          <cell r="B37">
            <v>5.88</v>
          </cell>
          <cell r="C37">
            <v>7.65</v>
          </cell>
          <cell r="D37">
            <v>8.15</v>
          </cell>
          <cell r="E37">
            <v>8.4700000000000006</v>
          </cell>
          <cell r="F37">
            <v>8.65</v>
          </cell>
          <cell r="G37">
            <v>1.65</v>
          </cell>
          <cell r="H37">
            <v>9.0194066078221571</v>
          </cell>
          <cell r="I37">
            <v>-3.3792001316533606</v>
          </cell>
          <cell r="J37">
            <v>2.7167686273046283</v>
          </cell>
          <cell r="K37">
            <v>0.23007627046026149</v>
          </cell>
          <cell r="L37">
            <v>0.91503118445535236</v>
          </cell>
        </row>
        <row r="38">
          <cell r="A38">
            <v>31958</v>
          </cell>
          <cell r="B38">
            <v>5.92</v>
          </cell>
          <cell r="C38">
            <v>7.46</v>
          </cell>
          <cell r="D38">
            <v>8.0299999999999994</v>
          </cell>
          <cell r="E38">
            <v>8.3699999999999992</v>
          </cell>
          <cell r="F38">
            <v>8.51</v>
          </cell>
          <cell r="G38">
            <v>1.65</v>
          </cell>
          <cell r="H38">
            <v>9.0493911336323674</v>
          </cell>
          <cell r="I38">
            <v>-3.5148989582538399</v>
          </cell>
          <cell r="J38">
            <v>1.9140798690695928</v>
          </cell>
          <cell r="K38">
            <v>0.22797986836567974</v>
          </cell>
          <cell r="L38">
            <v>0.92501650218420717</v>
          </cell>
        </row>
        <row r="39">
          <cell r="A39">
            <v>31989</v>
          </cell>
          <cell r="B39">
            <v>6.26</v>
          </cell>
          <cell r="C39">
            <v>7.62</v>
          </cell>
          <cell r="D39">
            <v>8.24</v>
          </cell>
          <cell r="E39">
            <v>8.66</v>
          </cell>
          <cell r="F39">
            <v>8.91</v>
          </cell>
          <cell r="G39">
            <v>1.65</v>
          </cell>
          <cell r="H39">
            <v>9.4576185415996346</v>
          </cell>
          <cell r="I39">
            <v>-3.6468104203857208</v>
          </cell>
          <cell r="J39">
            <v>1.2575493237473201</v>
          </cell>
          <cell r="K39">
            <v>0.25814017686713897</v>
          </cell>
          <cell r="L39">
            <v>0.91503407765065581</v>
          </cell>
        </row>
        <row r="40">
          <cell r="A40">
            <v>32020</v>
          </cell>
          <cell r="B40">
            <v>6.45</v>
          </cell>
          <cell r="C40">
            <v>7.95</v>
          </cell>
          <cell r="D40">
            <v>8.56</v>
          </cell>
          <cell r="E40">
            <v>8.9700000000000006</v>
          </cell>
          <cell r="F40">
            <v>9.18</v>
          </cell>
          <cell r="G40">
            <v>1.65</v>
          </cell>
          <cell r="H40">
            <v>9.7370488523460459</v>
          </cell>
          <cell r="I40">
            <v>-3.7432723351190647</v>
          </cell>
          <cell r="J40">
            <v>1.567636787446133</v>
          </cell>
          <cell r="K40">
            <v>0.22251988067705389</v>
          </cell>
          <cell r="L40">
            <v>0.93766625674740522</v>
          </cell>
        </row>
        <row r="41">
          <cell r="A41">
            <v>32050</v>
          </cell>
          <cell r="B41">
            <v>6.89</v>
          </cell>
          <cell r="C41">
            <v>8.58</v>
          </cell>
          <cell r="D41">
            <v>9.1999999999999993</v>
          </cell>
          <cell r="E41">
            <v>9.59</v>
          </cell>
          <cell r="F41">
            <v>9.76</v>
          </cell>
          <cell r="G41">
            <v>1.65</v>
          </cell>
          <cell r="H41">
            <v>10.111327959096046</v>
          </cell>
          <cell r="I41">
            <v>-3.6862376605590561</v>
          </cell>
          <cell r="J41">
            <v>3.0435686114122595</v>
          </cell>
          <cell r="K41">
            <v>0.2222677101687815</v>
          </cell>
          <cell r="L41">
            <v>0.93202196145986305</v>
          </cell>
        </row>
        <row r="42">
          <cell r="A42">
            <v>32081</v>
          </cell>
          <cell r="B42">
            <v>5.49</v>
          </cell>
          <cell r="C42">
            <v>7.69</v>
          </cell>
          <cell r="D42">
            <v>8.36</v>
          </cell>
          <cell r="E42">
            <v>8.86</v>
          </cell>
          <cell r="F42">
            <v>9.02</v>
          </cell>
          <cell r="G42">
            <v>1.65</v>
          </cell>
          <cell r="H42">
            <v>9.4712856914318149</v>
          </cell>
          <cell r="I42">
            <v>-4.3646144460154757</v>
          </cell>
          <cell r="J42">
            <v>3.6021616810838699</v>
          </cell>
          <cell r="K42">
            <v>0.14873719867168211</v>
          </cell>
          <cell r="L42">
            <v>0.97720293724619278</v>
          </cell>
        </row>
        <row r="43">
          <cell r="A43">
            <v>32111</v>
          </cell>
          <cell r="B43">
            <v>5.6</v>
          </cell>
          <cell r="C43">
            <v>7.72</v>
          </cell>
          <cell r="D43">
            <v>8.51</v>
          </cell>
          <cell r="E43">
            <v>8.9700000000000006</v>
          </cell>
          <cell r="F43">
            <v>9.09</v>
          </cell>
          <cell r="G43">
            <v>1.65</v>
          </cell>
          <cell r="H43">
            <v>9.5519315915987431</v>
          </cell>
          <cell r="I43">
            <v>-4.1814351059624464</v>
          </cell>
          <cell r="J43">
            <v>3.046655572746932</v>
          </cell>
          <cell r="K43">
            <v>0.18122193114308432</v>
          </cell>
          <cell r="L43">
            <v>0.96408376366977844</v>
          </cell>
        </row>
        <row r="44">
          <cell r="A44">
            <v>32142</v>
          </cell>
          <cell r="B44">
            <v>5.92</v>
          </cell>
          <cell r="C44">
            <v>7.8</v>
          </cell>
          <cell r="D44">
            <v>8.42</v>
          </cell>
          <cell r="E44">
            <v>8.86</v>
          </cell>
          <cell r="F44">
            <v>9</v>
          </cell>
          <cell r="G44">
            <v>1.65</v>
          </cell>
          <cell r="H44">
            <v>9.3463455553372761</v>
          </cell>
          <cell r="I44">
            <v>-3.8013572252276169</v>
          </cell>
          <cell r="J44">
            <v>2.8754485483709504</v>
          </cell>
          <cell r="K44">
            <v>0.17728369428083832</v>
          </cell>
          <cell r="L44">
            <v>0.95848808319008783</v>
          </cell>
        </row>
        <row r="45">
          <cell r="A45">
            <v>32173</v>
          </cell>
          <cell r="B45">
            <v>5.87</v>
          </cell>
          <cell r="C45">
            <v>7.24</v>
          </cell>
          <cell r="D45">
            <v>7.79</v>
          </cell>
          <cell r="E45">
            <v>8.25</v>
          </cell>
          <cell r="F45">
            <v>8.44</v>
          </cell>
          <cell r="G45">
            <v>1.65</v>
          </cell>
          <cell r="H45">
            <v>8.862116039981121</v>
          </cell>
          <cell r="I45">
            <v>-3.2322264071871771</v>
          </cell>
          <cell r="J45">
            <v>1.4537909799778022</v>
          </cell>
          <cell r="K45">
            <v>0.16470569939626331</v>
          </cell>
          <cell r="L45">
            <v>0.95314009185381821</v>
          </cell>
        </row>
        <row r="46">
          <cell r="A46">
            <v>32202</v>
          </cell>
          <cell r="B46">
            <v>5.86</v>
          </cell>
          <cell r="C46">
            <v>7.12</v>
          </cell>
          <cell r="D46">
            <v>7.69</v>
          </cell>
          <cell r="E46">
            <v>8.14</v>
          </cell>
          <cell r="F46">
            <v>8.36</v>
          </cell>
          <cell r="G46">
            <v>1.65</v>
          </cell>
          <cell r="H46">
            <v>8.8138292280607615</v>
          </cell>
          <cell r="I46">
            <v>-3.3429928853460562</v>
          </cell>
          <cell r="J46">
            <v>1.4487407522652009</v>
          </cell>
          <cell r="K46">
            <v>0.18948783120180035</v>
          </cell>
          <cell r="L46">
            <v>0.94282139100032203</v>
          </cell>
        </row>
        <row r="47">
          <cell r="A47">
            <v>32233</v>
          </cell>
          <cell r="B47">
            <v>5.95</v>
          </cell>
          <cell r="C47">
            <v>7.41</v>
          </cell>
          <cell r="D47">
            <v>8.06</v>
          </cell>
          <cell r="E47">
            <v>8.56</v>
          </cell>
          <cell r="F47">
            <v>8.7899999999999991</v>
          </cell>
          <cell r="G47">
            <v>1.65</v>
          </cell>
          <cell r="H47">
            <v>9.3479886910590189</v>
          </cell>
          <cell r="I47">
            <v>-3.668612936724895</v>
          </cell>
          <cell r="J47">
            <v>0.96980953008633652</v>
          </cell>
          <cell r="K47">
            <v>0.19077248340339126</v>
          </cell>
          <cell r="L47">
            <v>0.9530755746015307</v>
          </cell>
        </row>
        <row r="48">
          <cell r="A48">
            <v>32263</v>
          </cell>
          <cell r="B48">
            <v>6.23</v>
          </cell>
          <cell r="C48">
            <v>7.75</v>
          </cell>
          <cell r="D48">
            <v>8.3699999999999992</v>
          </cell>
          <cell r="E48">
            <v>8.8699999999999992</v>
          </cell>
          <cell r="F48">
            <v>9.11</v>
          </cell>
          <cell r="G48">
            <v>1.65</v>
          </cell>
          <cell r="H48">
            <v>9.5572730132735391</v>
          </cell>
          <cell r="I48">
            <v>-3.630405583151179</v>
          </cell>
          <cell r="J48">
            <v>1.4025589579656228</v>
          </cell>
          <cell r="K48">
            <v>0.19538605327740494</v>
          </cell>
          <cell r="L48">
            <v>0.94864542325200407</v>
          </cell>
        </row>
        <row r="49">
          <cell r="A49">
            <v>32294</v>
          </cell>
          <cell r="B49">
            <v>6.79</v>
          </cell>
          <cell r="C49">
            <v>8.2100000000000009</v>
          </cell>
          <cell r="D49">
            <v>8.77</v>
          </cell>
          <cell r="E49">
            <v>9.17</v>
          </cell>
          <cell r="F49">
            <v>9.2899999999999991</v>
          </cell>
          <cell r="G49">
            <v>1.65</v>
          </cell>
          <cell r="H49">
            <v>9.7037530425947018</v>
          </cell>
          <cell r="I49">
            <v>-3.2124162235501474</v>
          </cell>
          <cell r="J49">
            <v>1.6015409032438399</v>
          </cell>
          <cell r="K49">
            <v>0.16147863369398593</v>
          </cell>
          <cell r="L49">
            <v>0.9539768930099648</v>
          </cell>
        </row>
        <row r="50">
          <cell r="A50">
            <v>32324</v>
          </cell>
          <cell r="B50">
            <v>6.83</v>
          </cell>
          <cell r="C50">
            <v>8</v>
          </cell>
          <cell r="D50">
            <v>8.43</v>
          </cell>
          <cell r="E50">
            <v>8.8000000000000007</v>
          </cell>
          <cell r="F50">
            <v>8.8699999999999992</v>
          </cell>
          <cell r="G50">
            <v>1.65</v>
          </cell>
          <cell r="H50">
            <v>9.2446843206743399</v>
          </cell>
          <cell r="I50">
            <v>-2.7001336262383897</v>
          </cell>
          <cell r="J50">
            <v>1.5663403766956541</v>
          </cell>
          <cell r="K50">
            <v>0.13998667838901646</v>
          </cell>
          <cell r="L50">
            <v>0.95051048016881623</v>
          </cell>
        </row>
        <row r="51">
          <cell r="A51">
            <v>32355</v>
          </cell>
          <cell r="B51">
            <v>7.19</v>
          </cell>
          <cell r="C51">
            <v>8.39</v>
          </cell>
          <cell r="D51">
            <v>8.77</v>
          </cell>
          <cell r="E51">
            <v>9.1199999999999992</v>
          </cell>
          <cell r="F51">
            <v>9.24</v>
          </cell>
          <cell r="G51">
            <v>1.65</v>
          </cell>
          <cell r="H51">
            <v>9.6094518613055673</v>
          </cell>
          <cell r="I51">
            <v>-2.6146355617496182</v>
          </cell>
          <cell r="J51">
            <v>1.1891256631401932</v>
          </cell>
          <cell r="K51">
            <v>0.12051722064439883</v>
          </cell>
          <cell r="L51">
            <v>0.96134391517243245</v>
          </cell>
        </row>
        <row r="52">
          <cell r="A52">
            <v>32386</v>
          </cell>
          <cell r="B52">
            <v>7.64</v>
          </cell>
          <cell r="C52">
            <v>8.69</v>
          </cell>
          <cell r="D52">
            <v>8.99</v>
          </cell>
          <cell r="E52">
            <v>9.24</v>
          </cell>
          <cell r="F52">
            <v>9.32</v>
          </cell>
          <cell r="G52">
            <v>1.65</v>
          </cell>
          <cell r="H52">
            <v>9.5648402636044629</v>
          </cell>
          <cell r="I52">
            <v>-2.0873662954666616</v>
          </cell>
          <cell r="J52">
            <v>1.3611393495098527</v>
          </cell>
          <cell r="K52">
            <v>9.5102417374943987E-2</v>
          </cell>
          <cell r="L52">
            <v>0.96094265657947886</v>
          </cell>
        </row>
        <row r="53">
          <cell r="A53">
            <v>32416</v>
          </cell>
          <cell r="B53">
            <v>7.59</v>
          </cell>
          <cell r="C53">
            <v>8.43</v>
          </cell>
          <cell r="D53">
            <v>8.64</v>
          </cell>
          <cell r="E53">
            <v>8.8699999999999992</v>
          </cell>
          <cell r="F53">
            <v>8.99</v>
          </cell>
          <cell r="G53">
            <v>1.65</v>
          </cell>
          <cell r="H53">
            <v>9.2464015821448573</v>
          </cell>
          <cell r="I53">
            <v>-1.7123578822000209</v>
          </cell>
          <cell r="J53">
            <v>0.67258034848617909</v>
          </cell>
          <cell r="K53">
            <v>9.927998684542523E-2</v>
          </cell>
          <cell r="L53">
            <v>0.94090166863185409</v>
          </cell>
        </row>
        <row r="54">
          <cell r="A54">
            <v>32447</v>
          </cell>
          <cell r="B54">
            <v>7.71</v>
          </cell>
          <cell r="C54">
            <v>8.24</v>
          </cell>
          <cell r="D54">
            <v>8.39</v>
          </cell>
          <cell r="E54">
            <v>8.6300000000000008</v>
          </cell>
          <cell r="F54">
            <v>8.74</v>
          </cell>
          <cell r="G54">
            <v>1.65</v>
          </cell>
          <cell r="H54">
            <v>8.9708231483626939</v>
          </cell>
          <cell r="I54">
            <v>-1.3279699970405163</v>
          </cell>
          <cell r="J54">
            <v>0.32681872293485814</v>
          </cell>
          <cell r="K54">
            <v>9.7387415971498692E-2</v>
          </cell>
          <cell r="L54">
            <v>0.91130027954072301</v>
          </cell>
        </row>
        <row r="55">
          <cell r="A55">
            <v>32477</v>
          </cell>
          <cell r="B55">
            <v>8.18</v>
          </cell>
          <cell r="C55">
            <v>8.83</v>
          </cell>
          <cell r="D55">
            <v>8.9499999999999993</v>
          </cell>
          <cell r="E55">
            <v>9.06</v>
          </cell>
          <cell r="F55">
            <v>9.08</v>
          </cell>
          <cell r="G55">
            <v>1.65</v>
          </cell>
          <cell r="H55">
            <v>9.1001215086516787</v>
          </cell>
          <cell r="I55">
            <v>-1.0199833717070714</v>
          </cell>
          <cell r="J55">
            <v>1.3809727515299179</v>
          </cell>
          <cell r="K55">
            <v>6.8280205553456652E-2</v>
          </cell>
          <cell r="L55">
            <v>0.91518457126378228</v>
          </cell>
        </row>
        <row r="56">
          <cell r="A56">
            <v>32508</v>
          </cell>
          <cell r="B56">
            <v>8.48</v>
          </cell>
          <cell r="C56">
            <v>9.2100000000000009</v>
          </cell>
          <cell r="D56">
            <v>9.17</v>
          </cell>
          <cell r="E56">
            <v>9.14</v>
          </cell>
          <cell r="F56">
            <v>9.01</v>
          </cell>
          <cell r="G56">
            <v>1.65</v>
          </cell>
          <cell r="H56">
            <v>8.8385553569976061</v>
          </cell>
          <cell r="I56">
            <v>-0.51166728922899041</v>
          </cell>
          <cell r="J56">
            <v>2.5193392997271009</v>
          </cell>
          <cell r="K56">
            <v>7.5271080930459408E-2</v>
          </cell>
          <cell r="L56">
            <v>0.85054624451393412</v>
          </cell>
        </row>
        <row r="57">
          <cell r="A57">
            <v>32539</v>
          </cell>
          <cell r="B57">
            <v>8.7799999999999994</v>
          </cell>
          <cell r="C57">
            <v>9.14</v>
          </cell>
          <cell r="D57">
            <v>9.07</v>
          </cell>
          <cell r="E57">
            <v>8.98</v>
          </cell>
          <cell r="F57">
            <v>8.83</v>
          </cell>
          <cell r="G57">
            <v>1.65</v>
          </cell>
          <cell r="H57">
            <v>8.6329898844051378</v>
          </cell>
          <cell r="I57">
            <v>4.3628208313118123E-2</v>
          </cell>
          <cell r="J57">
            <v>1.897249541183428</v>
          </cell>
          <cell r="K57">
            <v>5.3313596378715425E-2</v>
          </cell>
          <cell r="L57">
            <v>0.88720718831774681</v>
          </cell>
        </row>
        <row r="58">
          <cell r="A58">
            <v>32567</v>
          </cell>
          <cell r="B58">
            <v>9.14</v>
          </cell>
          <cell r="C58">
            <v>9.5</v>
          </cell>
          <cell r="D58">
            <v>9.43</v>
          </cell>
          <cell r="E58">
            <v>9.3000000000000007</v>
          </cell>
          <cell r="F58">
            <v>9.1300000000000008</v>
          </cell>
          <cell r="G58">
            <v>1.65</v>
          </cell>
          <cell r="H58">
            <v>8.8342624770299203</v>
          </cell>
          <cell r="I58">
            <v>8.9174525944513083E-2</v>
          </cell>
          <cell r="J58">
            <v>2.7068575137850748</v>
          </cell>
          <cell r="K58">
            <v>7.9106478809003677E-2</v>
          </cell>
          <cell r="L58">
            <v>0.88227328390551285</v>
          </cell>
        </row>
        <row r="59">
          <cell r="A59">
            <v>32598</v>
          </cell>
          <cell r="B59">
            <v>9.31</v>
          </cell>
          <cell r="C59">
            <v>9.6999999999999993</v>
          </cell>
          <cell r="D59">
            <v>9.51</v>
          </cell>
          <cell r="E59">
            <v>9.2899999999999991</v>
          </cell>
          <cell r="F59">
            <v>9.1</v>
          </cell>
          <cell r="G59">
            <v>1.65</v>
          </cell>
          <cell r="H59">
            <v>8.7238939398552127</v>
          </cell>
          <cell r="I59">
            <v>0.49933169284550782</v>
          </cell>
          <cell r="J59">
            <v>2.7481757489609167</v>
          </cell>
          <cell r="K59">
            <v>7.9454619967575496E-2</v>
          </cell>
          <cell r="L59">
            <v>0.92691822328476359</v>
          </cell>
        </row>
        <row r="60">
          <cell r="A60">
            <v>32628</v>
          </cell>
          <cell r="B60">
            <v>8.85</v>
          </cell>
          <cell r="C60">
            <v>9.26</v>
          </cell>
          <cell r="D60">
            <v>9.1199999999999992</v>
          </cell>
          <cell r="E60">
            <v>9.0299999999999994</v>
          </cell>
          <cell r="F60">
            <v>8.94</v>
          </cell>
          <cell r="G60">
            <v>1.65</v>
          </cell>
          <cell r="H60">
            <v>8.6781550936853371</v>
          </cell>
          <cell r="I60">
            <v>9.9457632441897453E-2</v>
          </cell>
          <cell r="J60">
            <v>2.2043380518401623</v>
          </cell>
          <cell r="K60">
            <v>5.7019201667288057E-2</v>
          </cell>
          <cell r="L60">
            <v>0.9085236700225674</v>
          </cell>
        </row>
        <row r="61">
          <cell r="A61">
            <v>32659</v>
          </cell>
          <cell r="B61">
            <v>8.98</v>
          </cell>
          <cell r="C61">
            <v>8.81</v>
          </cell>
          <cell r="D61">
            <v>8.6999999999999993</v>
          </cell>
          <cell r="E61">
            <v>8.6</v>
          </cell>
          <cell r="F61">
            <v>8.61</v>
          </cell>
          <cell r="G61">
            <v>1.65</v>
          </cell>
          <cell r="H61">
            <v>8.4756662000950875</v>
          </cell>
          <cell r="I61">
            <v>0.39247680047891143</v>
          </cell>
          <cell r="J61">
            <v>0.90146950298126327</v>
          </cell>
          <cell r="K61">
            <v>7.1384493343907784E-2</v>
          </cell>
          <cell r="L61">
            <v>0.79123422310160851</v>
          </cell>
        </row>
        <row r="62">
          <cell r="A62">
            <v>32689</v>
          </cell>
          <cell r="B62">
            <v>8.33</v>
          </cell>
          <cell r="C62">
            <v>8.07</v>
          </cell>
          <cell r="D62">
            <v>8.0299999999999994</v>
          </cell>
          <cell r="E62">
            <v>8.06</v>
          </cell>
          <cell r="F62">
            <v>8.0399999999999991</v>
          </cell>
          <cell r="G62">
            <v>1.65</v>
          </cell>
          <cell r="H62">
            <v>8.032395431597271</v>
          </cell>
          <cell r="I62">
            <v>9.4897765544829996E-2</v>
          </cell>
          <cell r="J62">
            <v>0.60233215477181123</v>
          </cell>
          <cell r="K62">
            <v>9.143793900225157E-2</v>
          </cell>
          <cell r="L62">
            <v>0.29717069678909452</v>
          </cell>
        </row>
        <row r="63">
          <cell r="A63">
            <v>32720</v>
          </cell>
          <cell r="B63">
            <v>8.07</v>
          </cell>
          <cell r="C63">
            <v>7.57</v>
          </cell>
          <cell r="D63">
            <v>7.58</v>
          </cell>
          <cell r="E63">
            <v>7.8</v>
          </cell>
          <cell r="F63">
            <v>7.93</v>
          </cell>
          <cell r="G63">
            <v>1.65</v>
          </cell>
          <cell r="H63">
            <v>8.2005520282539006</v>
          </cell>
          <cell r="I63">
            <v>-0.19099334097643464</v>
          </cell>
          <cell r="J63">
            <v>-1.4055695573441631</v>
          </cell>
          <cell r="K63">
            <v>0.13115987001752283</v>
          </cell>
          <cell r="L63">
            <v>0.50885282335728077</v>
          </cell>
        </row>
        <row r="64">
          <cell r="A64">
            <v>32751</v>
          </cell>
          <cell r="B64">
            <v>8.26</v>
          </cell>
          <cell r="C64">
            <v>8.39</v>
          </cell>
          <cell r="D64">
            <v>8.33</v>
          </cell>
          <cell r="E64">
            <v>8.26</v>
          </cell>
          <cell r="F64">
            <v>8.2100000000000009</v>
          </cell>
          <cell r="G64">
            <v>1.65</v>
          </cell>
          <cell r="H64">
            <v>8.26288419564729</v>
          </cell>
          <cell r="I64">
            <v>-8.5321894645233334E-2</v>
          </cell>
          <cell r="J64">
            <v>0.73748858171160359</v>
          </cell>
          <cell r="K64">
            <v>0.10022953118093686</v>
          </cell>
          <cell r="L64">
            <v>0.20628780526881271</v>
          </cell>
        </row>
        <row r="65">
          <cell r="A65">
            <v>32781</v>
          </cell>
          <cell r="B65">
            <v>8.2899999999999991</v>
          </cell>
          <cell r="C65">
            <v>8.5</v>
          </cell>
          <cell r="D65">
            <v>8.2899999999999991</v>
          </cell>
          <cell r="E65">
            <v>8.32</v>
          </cell>
          <cell r="F65">
            <v>8.25</v>
          </cell>
          <cell r="G65">
            <v>1.65</v>
          </cell>
          <cell r="H65">
            <v>8.2718703484819205</v>
          </cell>
          <cell r="I65">
            <v>-2.9161968469376822E-2</v>
          </cell>
          <cell r="J65">
            <v>0.70316026679033761</v>
          </cell>
          <cell r="K65">
            <v>9.5419580697721773E-2</v>
          </cell>
          <cell r="L65">
            <v>0.22264174051022953</v>
          </cell>
        </row>
        <row r="66">
          <cell r="A66">
            <v>32812</v>
          </cell>
          <cell r="B66">
            <v>8.14</v>
          </cell>
          <cell r="C66">
            <v>7.86</v>
          </cell>
          <cell r="D66">
            <v>7.86</v>
          </cell>
          <cell r="E66">
            <v>7.92</v>
          </cell>
          <cell r="F66">
            <v>7.93</v>
          </cell>
          <cell r="G66">
            <v>1.65</v>
          </cell>
          <cell r="H66">
            <v>8.0296925061477182</v>
          </cell>
          <cell r="I66">
            <v>2.655546583439998E-2</v>
          </cell>
          <cell r="J66">
            <v>-0.11289852097378253</v>
          </cell>
          <cell r="K66">
            <v>8.9382471675841332E-2</v>
          </cell>
          <cell r="L66">
            <v>8.5377526759846945E-3</v>
          </cell>
        </row>
        <row r="67">
          <cell r="A67">
            <v>32842</v>
          </cell>
          <cell r="B67">
            <v>7.95</v>
          </cell>
          <cell r="C67">
            <v>7.75</v>
          </cell>
          <cell r="D67">
            <v>7.79</v>
          </cell>
          <cell r="E67">
            <v>7.85</v>
          </cell>
          <cell r="F67">
            <v>7.9</v>
          </cell>
          <cell r="G67">
            <v>1.65</v>
          </cell>
          <cell r="H67">
            <v>8.0292242793070852</v>
          </cell>
          <cell r="I67">
            <v>-0.21016473064128852</v>
          </cell>
          <cell r="J67">
            <v>-9.4423866709892279E-2</v>
          </cell>
          <cell r="K67">
            <v>0.10573842188292282</v>
          </cell>
          <cell r="L67">
            <v>0.20914097379748203</v>
          </cell>
        </row>
        <row r="68">
          <cell r="A68">
            <v>32873</v>
          </cell>
          <cell r="B68">
            <v>7.89</v>
          </cell>
          <cell r="C68">
            <v>7.9</v>
          </cell>
          <cell r="D68">
            <v>7.88</v>
          </cell>
          <cell r="E68">
            <v>7.95</v>
          </cell>
          <cell r="F68">
            <v>7.98</v>
          </cell>
          <cell r="G68">
            <v>1.65</v>
          </cell>
          <cell r="H68">
            <v>8.0604354889969674</v>
          </cell>
          <cell r="I68">
            <v>-0.26867377454557156</v>
          </cell>
          <cell r="J68">
            <v>0.32688564941711357</v>
          </cell>
          <cell r="K68">
            <v>0.10272411929565999</v>
          </cell>
          <cell r="L68">
            <v>0.24862151725462792</v>
          </cell>
        </row>
        <row r="69">
          <cell r="A69">
            <v>32904</v>
          </cell>
          <cell r="B69">
            <v>8.1</v>
          </cell>
          <cell r="C69">
            <v>8.26</v>
          </cell>
          <cell r="D69">
            <v>8.34</v>
          </cell>
          <cell r="E69">
            <v>8.41</v>
          </cell>
          <cell r="F69">
            <v>8.4499999999999993</v>
          </cell>
          <cell r="G69">
            <v>1.65</v>
          </cell>
          <cell r="H69">
            <v>8.4936922128616263</v>
          </cell>
          <cell r="I69">
            <v>-0.59404450565461631</v>
          </cell>
          <cell r="J69">
            <v>1.0530988709582148</v>
          </cell>
          <cell r="K69">
            <v>0.1415131006234091</v>
          </cell>
          <cell r="L69">
            <v>0.46536853172465692</v>
          </cell>
        </row>
        <row r="70">
          <cell r="A70">
            <v>32932</v>
          </cell>
          <cell r="B70">
            <v>8.1300000000000008</v>
          </cell>
          <cell r="C70">
            <v>8.4</v>
          </cell>
          <cell r="D70">
            <v>8.5</v>
          </cell>
          <cell r="E70">
            <v>8.5299999999999994</v>
          </cell>
          <cell r="F70">
            <v>8.5399999999999991</v>
          </cell>
          <cell r="G70">
            <v>1.65</v>
          </cell>
          <cell r="H70">
            <v>8.6106814868923429</v>
          </cell>
          <cell r="I70">
            <v>-0.69849330098680218</v>
          </cell>
          <cell r="J70">
            <v>1.178873564714082</v>
          </cell>
          <cell r="K70">
            <v>0.11424052867958071</v>
          </cell>
          <cell r="L70">
            <v>0.64695126085613619</v>
          </cell>
        </row>
        <row r="71">
          <cell r="A71">
            <v>32963</v>
          </cell>
          <cell r="B71">
            <v>8.16</v>
          </cell>
          <cell r="C71">
            <v>8.6300000000000008</v>
          </cell>
          <cell r="D71">
            <v>8.67</v>
          </cell>
          <cell r="E71">
            <v>8.65</v>
          </cell>
          <cell r="F71">
            <v>8.6300000000000008</v>
          </cell>
          <cell r="G71">
            <v>1.65</v>
          </cell>
          <cell r="H71">
            <v>8.6590141323329739</v>
          </cell>
          <cell r="I71">
            <v>-0.70498254413495764</v>
          </cell>
          <cell r="J71">
            <v>1.5856545855384878</v>
          </cell>
          <cell r="K71">
            <v>0.10809185091262083</v>
          </cell>
          <cell r="L71">
            <v>0.6932763926818386</v>
          </cell>
        </row>
        <row r="72">
          <cell r="A72">
            <v>32993</v>
          </cell>
          <cell r="B72">
            <v>8.2200000000000006</v>
          </cell>
          <cell r="C72">
            <v>8.9499999999999993</v>
          </cell>
          <cell r="D72">
            <v>9.0399999999999991</v>
          </cell>
          <cell r="E72">
            <v>9.0399999999999991</v>
          </cell>
          <cell r="F72">
            <v>9</v>
          </cell>
          <cell r="G72">
            <v>1.65</v>
          </cell>
          <cell r="H72">
            <v>8.9807636981379968</v>
          </cell>
          <cell r="I72">
            <v>-0.99077013396754121</v>
          </cell>
          <cell r="J72">
            <v>2.1578324549291192</v>
          </cell>
          <cell r="K72">
            <v>0.12184144107081353</v>
          </cell>
          <cell r="L72">
            <v>0.77617818293756602</v>
          </cell>
        </row>
        <row r="73">
          <cell r="A73">
            <v>33024</v>
          </cell>
          <cell r="B73">
            <v>8.1199999999999992</v>
          </cell>
          <cell r="C73">
            <v>8.48</v>
          </cell>
          <cell r="D73">
            <v>8.61</v>
          </cell>
          <cell r="E73">
            <v>8.6300000000000008</v>
          </cell>
          <cell r="F73">
            <v>8.61</v>
          </cell>
          <cell r="G73">
            <v>1.65</v>
          </cell>
          <cell r="H73">
            <v>8.6192581238375734</v>
          </cell>
          <cell r="I73">
            <v>-0.73572571672268905</v>
          </cell>
          <cell r="J73">
            <v>1.394225695721363</v>
          </cell>
          <cell r="K73">
            <v>0.1081711361715537</v>
          </cell>
          <cell r="L73">
            <v>0.69861200840835413</v>
          </cell>
        </row>
        <row r="74">
          <cell r="A74">
            <v>33054</v>
          </cell>
          <cell r="B74">
            <v>8.1</v>
          </cell>
          <cell r="C74">
            <v>8.27</v>
          </cell>
          <cell r="D74">
            <v>8.3800000000000008</v>
          </cell>
          <cell r="E74">
            <v>8.43</v>
          </cell>
          <cell r="F74">
            <v>8.4</v>
          </cell>
          <cell r="G74">
            <v>1.65</v>
          </cell>
          <cell r="H74">
            <v>8.4668771258322959</v>
          </cell>
          <cell r="I74">
            <v>-0.63292686315856794</v>
          </cell>
          <cell r="J74">
            <v>1.0711061209353658</v>
          </cell>
          <cell r="K74">
            <v>0.10911011569022795</v>
          </cell>
          <cell r="L74">
            <v>0.62258018498084688</v>
          </cell>
        </row>
        <row r="75">
          <cell r="A75">
            <v>33085</v>
          </cell>
          <cell r="B75">
            <v>7.83</v>
          </cell>
          <cell r="C75">
            <v>7.91</v>
          </cell>
          <cell r="D75">
            <v>8.14</v>
          </cell>
          <cell r="E75">
            <v>8.36</v>
          </cell>
          <cell r="F75">
            <v>8.42</v>
          </cell>
          <cell r="G75">
            <v>1.65</v>
          </cell>
          <cell r="H75">
            <v>8.6193736356940391</v>
          </cell>
          <cell r="I75">
            <v>-1.0481509890526146</v>
          </cell>
          <cell r="J75">
            <v>0.26100291045337359</v>
          </cell>
          <cell r="K75">
            <v>0.13524016661188762</v>
          </cell>
          <cell r="L75">
            <v>0.76829813211251397</v>
          </cell>
        </row>
        <row r="76">
          <cell r="A76">
            <v>33116</v>
          </cell>
          <cell r="B76">
            <v>7.72</v>
          </cell>
          <cell r="C76">
            <v>8.1</v>
          </cell>
          <cell r="D76">
            <v>8.5500000000000007</v>
          </cell>
          <cell r="E76">
            <v>8.86</v>
          </cell>
          <cell r="F76">
            <v>8.99</v>
          </cell>
          <cell r="G76">
            <v>1.65</v>
          </cell>
          <cell r="H76">
            <v>9.3033801931259816</v>
          </cell>
          <cell r="I76">
            <v>-1.8935239143427498</v>
          </cell>
          <cell r="J76">
            <v>0.35358126905794129</v>
          </cell>
          <cell r="K76">
            <v>0.14768121684715405</v>
          </cell>
          <cell r="L76">
            <v>0.90201603249882212</v>
          </cell>
        </row>
        <row r="77">
          <cell r="A77">
            <v>33146</v>
          </cell>
          <cell r="B77">
            <v>7.47</v>
          </cell>
          <cell r="C77">
            <v>8.0299999999999994</v>
          </cell>
          <cell r="D77">
            <v>8.4700000000000006</v>
          </cell>
          <cell r="E77">
            <v>8.81</v>
          </cell>
          <cell r="F77">
            <v>8.9600000000000009</v>
          </cell>
          <cell r="G77">
            <v>1.65</v>
          </cell>
          <cell r="H77">
            <v>9.2277669189493103</v>
          </cell>
          <cell r="I77">
            <v>-2.0659905537972953</v>
          </cell>
          <cell r="J77">
            <v>0.67281461326979697</v>
          </cell>
          <cell r="K77">
            <v>0.13952761321352686</v>
          </cell>
          <cell r="L77">
            <v>0.92243994998774859</v>
          </cell>
        </row>
        <row r="78">
          <cell r="A78">
            <v>33177</v>
          </cell>
          <cell r="B78">
            <v>7.41</v>
          </cell>
          <cell r="C78">
            <v>7.76</v>
          </cell>
          <cell r="D78">
            <v>8.24</v>
          </cell>
          <cell r="E78">
            <v>8.64</v>
          </cell>
          <cell r="F78">
            <v>8.7799999999999994</v>
          </cell>
          <cell r="G78">
            <v>1.65</v>
          </cell>
          <cell r="H78">
            <v>9.1488995813819241</v>
          </cell>
          <cell r="I78">
            <v>-1.9942323783081675</v>
          </cell>
          <cell r="J78">
            <v>-0.11126277525064802</v>
          </cell>
          <cell r="K78">
            <v>0.1503392906736806</v>
          </cell>
          <cell r="L78">
            <v>0.91290125517694487</v>
          </cell>
        </row>
        <row r="79">
          <cell r="A79">
            <v>33207</v>
          </cell>
          <cell r="B79">
            <v>7.29</v>
          </cell>
          <cell r="C79">
            <v>7.54</v>
          </cell>
          <cell r="D79">
            <v>7.95</v>
          </cell>
          <cell r="E79">
            <v>8.26</v>
          </cell>
          <cell r="F79">
            <v>8.4</v>
          </cell>
          <cell r="G79">
            <v>1.65</v>
          </cell>
          <cell r="H79">
            <v>8.7552277089603088</v>
          </cell>
          <cell r="I79">
            <v>-1.6179587708990406</v>
          </cell>
          <cell r="J79">
            <v>-0.4862722349960687</v>
          </cell>
          <cell r="K79">
            <v>0.12782308547728147</v>
          </cell>
          <cell r="L79">
            <v>0.91100242170016255</v>
          </cell>
        </row>
        <row r="80">
          <cell r="A80">
            <v>33238</v>
          </cell>
          <cell r="B80">
            <v>6.73</v>
          </cell>
          <cell r="C80">
            <v>7.17</v>
          </cell>
          <cell r="D80">
            <v>7.69</v>
          </cell>
          <cell r="E80">
            <v>8.09</v>
          </cell>
          <cell r="F80">
            <v>8.26</v>
          </cell>
          <cell r="G80">
            <v>1.65</v>
          </cell>
          <cell r="H80">
            <v>8.674749761689478</v>
          </cell>
          <cell r="I80">
            <v>-2.1888297285904872</v>
          </cell>
          <cell r="J80">
            <v>-0.16341184083495677</v>
          </cell>
          <cell r="K80">
            <v>0.12143284130499797</v>
          </cell>
          <cell r="L80">
            <v>0.95109093727741811</v>
          </cell>
        </row>
        <row r="81">
          <cell r="A81">
            <v>33269</v>
          </cell>
          <cell r="B81">
            <v>6.43</v>
          </cell>
          <cell r="C81">
            <v>7.04</v>
          </cell>
          <cell r="D81">
            <v>7.63</v>
          </cell>
          <cell r="E81">
            <v>8.0299999999999994</v>
          </cell>
          <cell r="F81">
            <v>8.2200000000000006</v>
          </cell>
          <cell r="G81">
            <v>1.65</v>
          </cell>
          <cell r="H81">
            <v>8.5920387585164395</v>
          </cell>
          <cell r="I81">
            <v>-2.4989231041043398</v>
          </cell>
          <cell r="J81">
            <v>0.41689017768402631</v>
          </cell>
          <cell r="K81">
            <v>0.14028801575863387</v>
          </cell>
          <cell r="L81">
            <v>0.94690483472144249</v>
          </cell>
        </row>
        <row r="82">
          <cell r="A82">
            <v>33297</v>
          </cell>
          <cell r="B82">
            <v>6.28</v>
          </cell>
          <cell r="C82">
            <v>7.13</v>
          </cell>
          <cell r="D82">
            <v>7.66</v>
          </cell>
          <cell r="E82">
            <v>8.01</v>
          </cell>
          <cell r="F82">
            <v>8.19</v>
          </cell>
          <cell r="G82">
            <v>1.65</v>
          </cell>
          <cell r="H82">
            <v>8.6439333018093887</v>
          </cell>
          <cell r="I82">
            <v>-2.7494324458842367</v>
          </cell>
          <cell r="J82">
            <v>0.73955893104028636</v>
          </cell>
          <cell r="K82">
            <v>0.14015962410227387</v>
          </cell>
          <cell r="L82">
            <v>0.95477841967118171</v>
          </cell>
        </row>
        <row r="83">
          <cell r="A83">
            <v>33328</v>
          </cell>
          <cell r="B83">
            <v>5.99</v>
          </cell>
          <cell r="C83">
            <v>7.15</v>
          </cell>
          <cell r="D83">
            <v>7.74</v>
          </cell>
          <cell r="E83">
            <v>8.0500000000000007</v>
          </cell>
          <cell r="F83">
            <v>8.23</v>
          </cell>
          <cell r="G83">
            <v>1.65</v>
          </cell>
          <cell r="H83">
            <v>8.6393113644693571</v>
          </cell>
          <cell r="I83">
            <v>-3.1481607990574805</v>
          </cell>
          <cell r="J83">
            <v>1.3027212635266674</v>
          </cell>
          <cell r="K83">
            <v>0.13113675267383942</v>
          </cell>
          <cell r="L83">
            <v>0.96839932627741121</v>
          </cell>
        </row>
        <row r="84">
          <cell r="A84">
            <v>33358</v>
          </cell>
          <cell r="B84">
            <v>5.7</v>
          </cell>
          <cell r="C84">
            <v>6.81</v>
          </cell>
          <cell r="D84">
            <v>7.61</v>
          </cell>
          <cell r="E84">
            <v>8.02</v>
          </cell>
          <cell r="F84">
            <v>8.19</v>
          </cell>
          <cell r="G84">
            <v>1.65</v>
          </cell>
          <cell r="H84">
            <v>8.6075059651808115</v>
          </cell>
          <cell r="I84">
            <v>-3.4061993494079785</v>
          </cell>
          <cell r="J84">
            <v>1.2483569677052275</v>
          </cell>
          <cell r="K84">
            <v>0.13069220587513661</v>
          </cell>
          <cell r="L84">
            <v>0.97330630846685329</v>
          </cell>
        </row>
        <row r="85">
          <cell r="A85">
            <v>33389</v>
          </cell>
          <cell r="B85">
            <v>5.73</v>
          </cell>
          <cell r="C85">
            <v>6.76</v>
          </cell>
          <cell r="D85">
            <v>7.65</v>
          </cell>
          <cell r="E85">
            <v>8.06</v>
          </cell>
          <cell r="F85">
            <v>8.26</v>
          </cell>
          <cell r="G85">
            <v>1.65</v>
          </cell>
          <cell r="H85">
            <v>8.7426907514301462</v>
          </cell>
          <cell r="I85">
            <v>-3.4929359501742061</v>
          </cell>
          <cell r="J85">
            <v>1.0726635813577718</v>
          </cell>
          <cell r="K85">
            <v>0.138740639192906</v>
          </cell>
          <cell r="L85">
            <v>0.97179834002113685</v>
          </cell>
        </row>
        <row r="86">
          <cell r="A86">
            <v>33419</v>
          </cell>
          <cell r="B86">
            <v>5.73</v>
          </cell>
          <cell r="C86">
            <v>6.88</v>
          </cell>
          <cell r="D86">
            <v>7.87</v>
          </cell>
          <cell r="E86">
            <v>8.25</v>
          </cell>
          <cell r="F86">
            <v>8.42</v>
          </cell>
          <cell r="G86">
            <v>1.65</v>
          </cell>
          <cell r="H86">
            <v>8.8654693417918224</v>
          </cell>
          <cell r="I86">
            <v>-3.614800835021434</v>
          </cell>
          <cell r="J86">
            <v>1.3790328161451488</v>
          </cell>
          <cell r="K86">
            <v>0.12114559899439473</v>
          </cell>
          <cell r="L86">
            <v>0.9794434807311051</v>
          </cell>
        </row>
        <row r="87">
          <cell r="A87">
            <v>33450</v>
          </cell>
          <cell r="B87">
            <v>5.72</v>
          </cell>
          <cell r="C87">
            <v>6.85</v>
          </cell>
          <cell r="D87">
            <v>7.73</v>
          </cell>
          <cell r="E87">
            <v>8.17</v>
          </cell>
          <cell r="F87">
            <v>8.36</v>
          </cell>
          <cell r="G87">
            <v>1.65</v>
          </cell>
          <cell r="H87">
            <v>8.7924785512727048</v>
          </cell>
          <cell r="I87">
            <v>-3.5901418506006486</v>
          </cell>
          <cell r="J87">
            <v>1.222565893632253</v>
          </cell>
          <cell r="K87">
            <v>0.12416693468978184</v>
          </cell>
          <cell r="L87">
            <v>0.97831965916073849</v>
          </cell>
        </row>
        <row r="88">
          <cell r="A88">
            <v>33481</v>
          </cell>
          <cell r="B88">
            <v>5.53</v>
          </cell>
          <cell r="C88">
            <v>6.38</v>
          </cell>
          <cell r="D88">
            <v>7.31</v>
          </cell>
          <cell r="E88">
            <v>7.82</v>
          </cell>
          <cell r="F88">
            <v>8.06</v>
          </cell>
          <cell r="G88">
            <v>1.65</v>
          </cell>
          <cell r="H88">
            <v>8.6573414927856565</v>
          </cell>
          <cell r="I88">
            <v>-3.5624580040227261</v>
          </cell>
          <cell r="J88">
            <v>-6.6298035111307857E-2</v>
          </cell>
          <cell r="K88">
            <v>0.13164034636510222</v>
          </cell>
          <cell r="L88">
            <v>0.9773298083488533</v>
          </cell>
        </row>
        <row r="89">
          <cell r="A89">
            <v>33511</v>
          </cell>
          <cell r="B89">
            <v>5.28</v>
          </cell>
          <cell r="C89">
            <v>5.99</v>
          </cell>
          <cell r="D89">
            <v>6.91</v>
          </cell>
          <cell r="E89">
            <v>7.48</v>
          </cell>
          <cell r="F89">
            <v>7.82</v>
          </cell>
          <cell r="G89">
            <v>1.65</v>
          </cell>
          <cell r="H89">
            <v>8.5251156667791239</v>
          </cell>
          <cell r="I89">
            <v>-3.5815516864983481</v>
          </cell>
          <cell r="J89">
            <v>-0.984191997107561</v>
          </cell>
          <cell r="K89">
            <v>0.10503716011675431</v>
          </cell>
          <cell r="L89">
            <v>0.98658902946413396</v>
          </cell>
        </row>
        <row r="90">
          <cell r="A90">
            <v>33542</v>
          </cell>
          <cell r="B90">
            <v>4.97</v>
          </cell>
          <cell r="C90">
            <v>5.7</v>
          </cell>
          <cell r="D90">
            <v>6.73</v>
          </cell>
          <cell r="E90">
            <v>7.47</v>
          </cell>
          <cell r="F90">
            <v>7.91</v>
          </cell>
          <cell r="G90">
            <v>1.65</v>
          </cell>
          <cell r="H90">
            <v>8.7855352200969694</v>
          </cell>
          <cell r="I90">
            <v>-4.1246962665958788</v>
          </cell>
          <cell r="J90">
            <v>-2.0008992919296889</v>
          </cell>
          <cell r="K90">
            <v>0.10614496252862272</v>
          </cell>
          <cell r="L90">
            <v>0.99027356724126736</v>
          </cell>
        </row>
        <row r="91">
          <cell r="A91">
            <v>33572</v>
          </cell>
          <cell r="B91">
            <v>4.4800000000000004</v>
          </cell>
          <cell r="C91">
            <v>5.4</v>
          </cell>
          <cell r="D91">
            <v>6.52</v>
          </cell>
          <cell r="E91">
            <v>7.37</v>
          </cell>
          <cell r="F91">
            <v>7.95</v>
          </cell>
          <cell r="G91">
            <v>1.65</v>
          </cell>
          <cell r="H91">
            <v>8.9678661512535971</v>
          </cell>
          <cell r="I91">
            <v>-4.7559888828480963</v>
          </cell>
          <cell r="J91">
            <v>-2.6242627245867456</v>
          </cell>
          <cell r="K91">
            <v>8.5505699835151744E-2</v>
          </cell>
          <cell r="L91">
            <v>0.99532498061367458</v>
          </cell>
        </row>
        <row r="92">
          <cell r="A92">
            <v>33603</v>
          </cell>
          <cell r="B92">
            <v>3.96</v>
          </cell>
          <cell r="C92">
            <v>4.76</v>
          </cell>
          <cell r="D92">
            <v>5.92</v>
          </cell>
          <cell r="E92">
            <v>6.74</v>
          </cell>
          <cell r="F92">
            <v>7.42</v>
          </cell>
          <cell r="G92">
            <v>1.65</v>
          </cell>
          <cell r="H92">
            <v>8.5219518975961339</v>
          </cell>
          <cell r="I92">
            <v>-4.8285488430319559</v>
          </cell>
          <cell r="J92">
            <v>-3.0002504810603852</v>
          </cell>
          <cell r="K92">
            <v>9.3163824971943837E-2</v>
          </cell>
          <cell r="L92">
            <v>0.99473651612171876</v>
          </cell>
        </row>
        <row r="93">
          <cell r="A93">
            <v>33634</v>
          </cell>
          <cell r="B93">
            <v>3.96</v>
          </cell>
          <cell r="C93">
            <v>5.13</v>
          </cell>
          <cell r="D93">
            <v>6.43</v>
          </cell>
          <cell r="E93">
            <v>7.3</v>
          </cell>
          <cell r="F93">
            <v>7.78</v>
          </cell>
          <cell r="G93">
            <v>1.65</v>
          </cell>
          <cell r="H93">
            <v>8.6974039403265007</v>
          </cell>
          <cell r="I93">
            <v>-5.2740419689038509</v>
          </cell>
          <cell r="J93">
            <v>-0.9738811458035902</v>
          </cell>
          <cell r="K93">
            <v>0.11646618479344943</v>
          </cell>
          <cell r="L93">
            <v>0.99213709796353156</v>
          </cell>
        </row>
        <row r="94">
          <cell r="A94">
            <v>33663</v>
          </cell>
          <cell r="B94">
            <v>4.04</v>
          </cell>
          <cell r="C94">
            <v>5.3</v>
          </cell>
          <cell r="D94">
            <v>6.57</v>
          </cell>
          <cell r="E94">
            <v>7.28</v>
          </cell>
          <cell r="F94">
            <v>7.81</v>
          </cell>
          <cell r="G94">
            <v>1.65</v>
          </cell>
          <cell r="H94">
            <v>8.6436866022701349</v>
          </cell>
          <cell r="I94">
            <v>-5.1775465153334421</v>
          </cell>
          <cell r="J94">
            <v>-0.58612332207740447</v>
          </cell>
          <cell r="K94">
            <v>0.12122901856033796</v>
          </cell>
          <cell r="L94">
            <v>0.99099135369509517</v>
          </cell>
        </row>
        <row r="95">
          <cell r="A95">
            <v>33694</v>
          </cell>
          <cell r="B95">
            <v>4.17</v>
          </cell>
          <cell r="C95">
            <v>5.64</v>
          </cell>
          <cell r="D95">
            <v>6.91</v>
          </cell>
          <cell r="E95">
            <v>7.55</v>
          </cell>
          <cell r="F95">
            <v>7.97</v>
          </cell>
          <cell r="G95">
            <v>1.65</v>
          </cell>
          <cell r="H95">
            <v>8.6319857278862013</v>
          </cell>
          <cell r="I95">
            <v>-5.0902167896576644</v>
          </cell>
          <cell r="J95">
            <v>0.76864173949259806</v>
          </cell>
          <cell r="K95">
            <v>0.1151655702115094</v>
          </cell>
          <cell r="L95">
            <v>0.99098753550353913</v>
          </cell>
        </row>
        <row r="96">
          <cell r="A96">
            <v>33724</v>
          </cell>
          <cell r="B96">
            <v>3.81</v>
          </cell>
          <cell r="C96">
            <v>5.49</v>
          </cell>
          <cell r="D96">
            <v>6.89</v>
          </cell>
          <cell r="E96">
            <v>7.62</v>
          </cell>
          <cell r="F96">
            <v>8.06</v>
          </cell>
          <cell r="G96">
            <v>1.65</v>
          </cell>
          <cell r="H96">
            <v>8.8326114561057807</v>
          </cell>
          <cell r="I96">
            <v>-5.7552895621755749</v>
          </cell>
          <cell r="J96">
            <v>0.570416288957037</v>
          </cell>
          <cell r="K96">
            <v>0.15721054944149745</v>
          </cell>
          <cell r="L96">
            <v>0.98707380550381363</v>
          </cell>
        </row>
        <row r="97">
          <cell r="A97">
            <v>33755</v>
          </cell>
          <cell r="B97">
            <v>3.79</v>
          </cell>
          <cell r="C97">
            <v>5.24</v>
          </cell>
          <cell r="D97">
            <v>6.6</v>
          </cell>
          <cell r="E97">
            <v>7.33</v>
          </cell>
          <cell r="F97">
            <v>7.85</v>
          </cell>
          <cell r="G97">
            <v>1.65</v>
          </cell>
          <cell r="H97">
            <v>8.7201603290654059</v>
          </cell>
          <cell r="I97">
            <v>-5.5324216517807798</v>
          </cell>
          <cell r="J97">
            <v>-0.42384152332653663</v>
          </cell>
          <cell r="K97">
            <v>0.15258459711252351</v>
          </cell>
          <cell r="L97">
            <v>0.98741468492950124</v>
          </cell>
        </row>
        <row r="98">
          <cell r="A98">
            <v>33785</v>
          </cell>
          <cell r="B98">
            <v>3.68</v>
          </cell>
          <cell r="C98">
            <v>4.88</v>
          </cell>
          <cell r="D98">
            <v>6.27</v>
          </cell>
          <cell r="E98">
            <v>7.15</v>
          </cell>
          <cell r="F98">
            <v>7.8</v>
          </cell>
          <cell r="G98">
            <v>1.65</v>
          </cell>
          <cell r="H98">
            <v>8.8824213570447892</v>
          </cell>
          <cell r="I98">
            <v>-5.6645478775708531</v>
          </cell>
          <cell r="J98">
            <v>-2.0142250611742178</v>
          </cell>
          <cell r="K98">
            <v>0.13938991969815254</v>
          </cell>
          <cell r="L98">
            <v>0.99072580006015065</v>
          </cell>
        </row>
        <row r="99">
          <cell r="A99">
            <v>33816</v>
          </cell>
          <cell r="B99">
            <v>3.27</v>
          </cell>
          <cell r="C99">
            <v>4.43</v>
          </cell>
          <cell r="D99">
            <v>5.81</v>
          </cell>
          <cell r="E99">
            <v>6.74</v>
          </cell>
          <cell r="F99">
            <v>7.48</v>
          </cell>
          <cell r="G99">
            <v>1.65</v>
          </cell>
          <cell r="H99">
            <v>8.6715507438418964</v>
          </cell>
          <cell r="I99">
            <v>-5.7292817707300721</v>
          </cell>
          <cell r="J99">
            <v>-3.3047619742042684</v>
          </cell>
          <cell r="K99">
            <v>0.12442706230317185</v>
          </cell>
          <cell r="L99">
            <v>0.99323884637323301</v>
          </cell>
        </row>
        <row r="100">
          <cell r="A100">
            <v>33847</v>
          </cell>
          <cell r="B100">
            <v>3.24</v>
          </cell>
          <cell r="C100">
            <v>4.1900000000000004</v>
          </cell>
          <cell r="D100">
            <v>5.59</v>
          </cell>
          <cell r="E100">
            <v>6.62</v>
          </cell>
          <cell r="F100">
            <v>7.42</v>
          </cell>
          <cell r="G100">
            <v>1.65</v>
          </cell>
          <cell r="H100">
            <v>8.7804744804629848</v>
          </cell>
          <cell r="I100">
            <v>-5.8047695958172323</v>
          </cell>
          <cell r="J100">
            <v>-3.9545123967263995</v>
          </cell>
          <cell r="K100">
            <v>0.12564219532653265</v>
          </cell>
          <cell r="L100">
            <v>0.99350421380740439</v>
          </cell>
        </row>
        <row r="101">
          <cell r="A101">
            <v>33877</v>
          </cell>
          <cell r="B101">
            <v>2.79</v>
          </cell>
          <cell r="C101">
            <v>3.83</v>
          </cell>
          <cell r="D101">
            <v>5.35</v>
          </cell>
          <cell r="E101">
            <v>6.4</v>
          </cell>
          <cell r="F101">
            <v>7.38</v>
          </cell>
          <cell r="G101">
            <v>1.65</v>
          </cell>
          <cell r="H101">
            <v>8.9018821510592705</v>
          </cell>
          <cell r="I101">
            <v>-6.2519208024073603</v>
          </cell>
          <cell r="J101">
            <v>-5.1094857474403126</v>
          </cell>
          <cell r="K101">
            <v>8.6861400453825149E-2</v>
          </cell>
          <cell r="L101">
            <v>0.99742937915514818</v>
          </cell>
        </row>
        <row r="102">
          <cell r="A102">
            <v>33908</v>
          </cell>
          <cell r="B102">
            <v>3.04</v>
          </cell>
          <cell r="C102">
            <v>4.43</v>
          </cell>
          <cell r="D102">
            <v>5.85</v>
          </cell>
          <cell r="E102">
            <v>6.81</v>
          </cell>
          <cell r="F102">
            <v>7.63</v>
          </cell>
          <cell r="G102">
            <v>1.65</v>
          </cell>
          <cell r="H102">
            <v>8.8706739350039303</v>
          </cell>
          <cell r="I102">
            <v>-6.0833366678603555</v>
          </cell>
          <cell r="J102">
            <v>-2.9708556503469228</v>
          </cell>
          <cell r="K102">
            <v>8.0724888101505549E-2</v>
          </cell>
          <cell r="L102">
            <v>0.99739285488757445</v>
          </cell>
        </row>
        <row r="103">
          <cell r="A103">
            <v>33938</v>
          </cell>
          <cell r="B103">
            <v>3.41</v>
          </cell>
          <cell r="C103">
            <v>4.84</v>
          </cell>
          <cell r="D103">
            <v>6.2</v>
          </cell>
          <cell r="E103">
            <v>6.96</v>
          </cell>
          <cell r="F103">
            <v>7.59</v>
          </cell>
          <cell r="G103">
            <v>1.65</v>
          </cell>
          <cell r="H103">
            <v>8.6137048920242965</v>
          </cell>
          <cell r="I103">
            <v>-5.6408984214451143</v>
          </cell>
          <cell r="J103">
            <v>-1.3248685446169219</v>
          </cell>
          <cell r="K103">
            <v>9.6270704766246037E-2</v>
          </cell>
          <cell r="L103">
            <v>0.99535495089261983</v>
          </cell>
        </row>
        <row r="104">
          <cell r="A104">
            <v>33969</v>
          </cell>
          <cell r="B104">
            <v>3.18</v>
          </cell>
          <cell r="C104">
            <v>4.5999999999999996</v>
          </cell>
          <cell r="D104">
            <v>6.01</v>
          </cell>
          <cell r="E104">
            <v>6.74</v>
          </cell>
          <cell r="F104">
            <v>7.4</v>
          </cell>
          <cell r="G104">
            <v>1.65</v>
          </cell>
          <cell r="H104">
            <v>8.4440510619717806</v>
          </cell>
          <cell r="I104">
            <v>-5.6505602781058348</v>
          </cell>
          <cell r="J104">
            <v>-1.7508574589950341</v>
          </cell>
          <cell r="K104">
            <v>8.9196550549380221E-2</v>
          </cell>
          <cell r="L104">
            <v>0.99610984943768643</v>
          </cell>
        </row>
        <row r="105">
          <cell r="A105">
            <v>34000</v>
          </cell>
          <cell r="B105">
            <v>2.98</v>
          </cell>
          <cell r="C105">
            <v>4.22</v>
          </cell>
          <cell r="D105">
            <v>5.57</v>
          </cell>
          <cell r="E105">
            <v>6.43</v>
          </cell>
          <cell r="F105">
            <v>7.22</v>
          </cell>
          <cell r="G105">
            <v>1.65</v>
          </cell>
          <cell r="H105">
            <v>8.4144272951313095</v>
          </cell>
          <cell r="I105">
            <v>-5.6880319880610992</v>
          </cell>
          <cell r="J105">
            <v>-3.2514093833578541</v>
          </cell>
          <cell r="K105">
            <v>9.9614247030848604E-2</v>
          </cell>
          <cell r="L105">
            <v>0.99558632346440235</v>
          </cell>
        </row>
        <row r="106">
          <cell r="A106">
            <v>34028</v>
          </cell>
          <cell r="B106">
            <v>3.02</v>
          </cell>
          <cell r="C106">
            <v>3.96</v>
          </cell>
          <cell r="D106">
            <v>5.21</v>
          </cell>
          <cell r="E106">
            <v>6.05</v>
          </cell>
          <cell r="F106">
            <v>6.9</v>
          </cell>
          <cell r="G106">
            <v>1.65</v>
          </cell>
          <cell r="H106">
            <v>8.2163063056914414</v>
          </cell>
          <cell r="I106">
            <v>-5.3294206157607107</v>
          </cell>
          <cell r="J106">
            <v>-4.3655727404710252</v>
          </cell>
          <cell r="K106">
            <v>9.5818367245372904E-2</v>
          </cell>
          <cell r="L106">
            <v>0.995710030541053</v>
          </cell>
        </row>
        <row r="107">
          <cell r="A107">
            <v>34059</v>
          </cell>
          <cell r="B107">
            <v>2.97</v>
          </cell>
          <cell r="C107">
            <v>3.98</v>
          </cell>
          <cell r="D107">
            <v>5.23</v>
          </cell>
          <cell r="E107">
            <v>6.07</v>
          </cell>
          <cell r="F107">
            <v>6.93</v>
          </cell>
          <cell r="G107">
            <v>1.65</v>
          </cell>
          <cell r="H107">
            <v>8.26646192809471</v>
          </cell>
          <cell r="I107">
            <v>-5.3901286715179779</v>
          </cell>
          <cell r="J107">
            <v>-4.2031074034593843</v>
          </cell>
          <cell r="K107">
            <v>0.10834842051303362</v>
          </cell>
          <cell r="L107">
            <v>0.99457301542895094</v>
          </cell>
        </row>
        <row r="108">
          <cell r="A108">
            <v>34089</v>
          </cell>
          <cell r="B108">
            <v>2.98</v>
          </cell>
          <cell r="C108">
            <v>3.84</v>
          </cell>
          <cell r="D108">
            <v>5.12</v>
          </cell>
          <cell r="E108">
            <v>6.07</v>
          </cell>
          <cell r="F108">
            <v>6.95</v>
          </cell>
          <cell r="G108">
            <v>1.65</v>
          </cell>
          <cell r="H108">
            <v>8.2987696876910544</v>
          </cell>
          <cell r="I108">
            <v>-5.3735610684464064</v>
          </cell>
          <cell r="J108">
            <v>-4.8789277638374697</v>
          </cell>
          <cell r="K108">
            <v>9.3695954416767369E-2</v>
          </cell>
          <cell r="L108">
            <v>0.99608137802841767</v>
          </cell>
        </row>
        <row r="109">
          <cell r="A109">
            <v>34120</v>
          </cell>
          <cell r="B109">
            <v>3.14</v>
          </cell>
          <cell r="C109">
            <v>4.24</v>
          </cell>
          <cell r="D109">
            <v>5.36</v>
          </cell>
          <cell r="E109">
            <v>6.18</v>
          </cell>
          <cell r="F109">
            <v>6.99</v>
          </cell>
          <cell r="G109">
            <v>1.65</v>
          </cell>
          <cell r="H109">
            <v>8.1448777749876751</v>
          </cell>
          <cell r="I109">
            <v>-5.1120850518180649</v>
          </cell>
          <cell r="J109">
            <v>-3.6970216126361186</v>
          </cell>
          <cell r="K109">
            <v>9.7125263456577918E-2</v>
          </cell>
          <cell r="L109">
            <v>0.99505985350451398</v>
          </cell>
        </row>
        <row r="110">
          <cell r="A110">
            <v>34150</v>
          </cell>
          <cell r="B110">
            <v>3.13</v>
          </cell>
          <cell r="C110">
            <v>4.0199999999999996</v>
          </cell>
          <cell r="D110">
            <v>5.05</v>
          </cell>
          <cell r="E110">
            <v>5.84</v>
          </cell>
          <cell r="F110">
            <v>6.69</v>
          </cell>
          <cell r="G110">
            <v>1.65</v>
          </cell>
          <cell r="H110">
            <v>7.8300139805739288</v>
          </cell>
          <cell r="I110">
            <v>-4.6497913597090461</v>
          </cell>
          <cell r="J110">
            <v>-4.4738246534545469</v>
          </cell>
          <cell r="K110">
            <v>0.1076504764745253</v>
          </cell>
          <cell r="L110">
            <v>0.99324250841632289</v>
          </cell>
        </row>
        <row r="111">
          <cell r="A111">
            <v>34181</v>
          </cell>
          <cell r="B111">
            <v>3.12</v>
          </cell>
          <cell r="C111">
            <v>4.13</v>
          </cell>
          <cell r="D111">
            <v>5.14</v>
          </cell>
          <cell r="E111">
            <v>5.86</v>
          </cell>
          <cell r="F111">
            <v>6.58</v>
          </cell>
          <cell r="G111">
            <v>1.65</v>
          </cell>
          <cell r="H111">
            <v>7.5326172897283143</v>
          </cell>
          <cell r="I111">
            <v>-4.5028063546078503</v>
          </cell>
          <cell r="J111">
            <v>-3.2333791655299757</v>
          </cell>
          <cell r="K111">
            <v>8.9767371059653489E-2</v>
          </cell>
          <cell r="L111">
            <v>0.99455834152220113</v>
          </cell>
        </row>
        <row r="112">
          <cell r="A112">
            <v>34212</v>
          </cell>
          <cell r="B112">
            <v>3.09</v>
          </cell>
          <cell r="C112">
            <v>3.88</v>
          </cell>
          <cell r="D112">
            <v>4.78</v>
          </cell>
          <cell r="E112">
            <v>5.46</v>
          </cell>
          <cell r="F112">
            <v>6.1</v>
          </cell>
          <cell r="G112">
            <v>1.65</v>
          </cell>
          <cell r="H112">
            <v>7.188594684001882</v>
          </cell>
          <cell r="I112">
            <v>-4.0840496704042977</v>
          </cell>
          <cell r="J112">
            <v>-3.6924698521123478</v>
          </cell>
          <cell r="K112">
            <v>0.12504466961805885</v>
          </cell>
          <cell r="L112">
            <v>0.98801816716744006</v>
          </cell>
        </row>
        <row r="113">
          <cell r="A113">
            <v>34242</v>
          </cell>
          <cell r="B113">
            <v>3.02</v>
          </cell>
          <cell r="C113">
            <v>3.89</v>
          </cell>
          <cell r="D113">
            <v>4.7699999999999996</v>
          </cell>
          <cell r="E113">
            <v>5.41</v>
          </cell>
          <cell r="F113">
            <v>6.04</v>
          </cell>
          <cell r="G113">
            <v>1.65</v>
          </cell>
          <cell r="H113">
            <v>7.2148075878084263</v>
          </cell>
          <cell r="I113">
            <v>-4.1449231030311431</v>
          </cell>
          <cell r="J113">
            <v>-3.7607426137145241</v>
          </cell>
          <cell r="K113">
            <v>0.15015777365732372</v>
          </cell>
          <cell r="L113">
            <v>0.98332342416842433</v>
          </cell>
        </row>
        <row r="114">
          <cell r="A114">
            <v>34273</v>
          </cell>
          <cell r="B114">
            <v>3.13</v>
          </cell>
          <cell r="C114">
            <v>3.99</v>
          </cell>
          <cell r="D114">
            <v>4.82</v>
          </cell>
          <cell r="E114">
            <v>5.43</v>
          </cell>
          <cell r="F114">
            <v>5.97</v>
          </cell>
          <cell r="G114">
            <v>1.65</v>
          </cell>
          <cell r="H114">
            <v>7.093257275599167</v>
          </cell>
          <cell r="I114">
            <v>-3.9517193555959809</v>
          </cell>
          <cell r="J114">
            <v>-3.2246158797329394</v>
          </cell>
          <cell r="K114">
            <v>0.16085066727952649</v>
          </cell>
          <cell r="L114">
            <v>0.97840600863201921</v>
          </cell>
        </row>
        <row r="115">
          <cell r="A115">
            <v>34303</v>
          </cell>
          <cell r="B115">
            <v>3.23</v>
          </cell>
          <cell r="C115">
            <v>4.21</v>
          </cell>
          <cell r="D115">
            <v>5.14</v>
          </cell>
          <cell r="E115">
            <v>5.82</v>
          </cell>
          <cell r="F115">
            <v>6.48</v>
          </cell>
          <cell r="G115">
            <v>1.65</v>
          </cell>
          <cell r="H115">
            <v>7.3470549454997789</v>
          </cell>
          <cell r="I115">
            <v>-4.2234603472236216</v>
          </cell>
          <cell r="J115">
            <v>-2.5001196794942908</v>
          </cell>
          <cell r="K115">
            <v>0.1520986695783075</v>
          </cell>
          <cell r="L115">
            <v>0.98174164531762598</v>
          </cell>
        </row>
        <row r="116">
          <cell r="A116">
            <v>34334</v>
          </cell>
          <cell r="B116">
            <v>3</v>
          </cell>
          <cell r="C116">
            <v>4.2300000000000004</v>
          </cell>
          <cell r="D116">
            <v>5.17</v>
          </cell>
          <cell r="E116">
            <v>5.82</v>
          </cell>
          <cell r="F116">
            <v>6.51</v>
          </cell>
          <cell r="G116">
            <v>1.65</v>
          </cell>
          <cell r="H116">
            <v>7.384906068994443</v>
          </cell>
          <cell r="I116">
            <v>-4.427079684762302</v>
          </cell>
          <cell r="J116">
            <v>-2.4212229890953396</v>
          </cell>
          <cell r="K116">
            <v>0.15413228280063687</v>
          </cell>
          <cell r="L116">
            <v>0.9826688966522602</v>
          </cell>
        </row>
        <row r="117">
          <cell r="A117">
            <v>34365</v>
          </cell>
          <cell r="B117">
            <v>3.04</v>
          </cell>
          <cell r="C117">
            <v>4.1100000000000003</v>
          </cell>
          <cell r="D117">
            <v>5.01</v>
          </cell>
          <cell r="E117">
            <v>5.69</v>
          </cell>
          <cell r="F117">
            <v>6.38</v>
          </cell>
          <cell r="G117">
            <v>1.65</v>
          </cell>
          <cell r="H117">
            <v>7.2346429286134475</v>
          </cell>
          <cell r="I117">
            <v>-4.1997868734986472</v>
          </cell>
          <cell r="J117">
            <v>-2.887271861544749</v>
          </cell>
          <cell r="K117">
            <v>0.14292749369760546</v>
          </cell>
          <cell r="L117">
            <v>0.98415489294704017</v>
          </cell>
        </row>
        <row r="118">
          <cell r="A118">
            <v>34393</v>
          </cell>
          <cell r="B118">
            <v>3.44</v>
          </cell>
          <cell r="C118">
            <v>4.68</v>
          </cell>
          <cell r="D118">
            <v>5.58</v>
          </cell>
          <cell r="E118">
            <v>6.15</v>
          </cell>
          <cell r="F118">
            <v>6.78</v>
          </cell>
          <cell r="G118">
            <v>1.65</v>
          </cell>
          <cell r="H118">
            <v>7.5454934888422009</v>
          </cell>
          <cell r="I118">
            <v>-4.2227855941036934</v>
          </cell>
          <cell r="J118">
            <v>-1.6670863735505459</v>
          </cell>
          <cell r="K118">
            <v>0.13248106933238124</v>
          </cell>
          <cell r="L118">
            <v>0.9852073111752413</v>
          </cell>
        </row>
        <row r="119">
          <cell r="A119">
            <v>34424</v>
          </cell>
          <cell r="B119">
            <v>3.42</v>
          </cell>
          <cell r="C119">
            <v>5.23</v>
          </cell>
          <cell r="D119">
            <v>6.21</v>
          </cell>
          <cell r="E119">
            <v>6.75</v>
          </cell>
          <cell r="F119">
            <v>7.21</v>
          </cell>
          <cell r="G119">
            <v>1.65</v>
          </cell>
          <cell r="H119">
            <v>7.816847961693985</v>
          </cell>
          <cell r="I119">
            <v>-4.6325498962886336</v>
          </cell>
          <cell r="J119">
            <v>0.35014542514154307</v>
          </cell>
          <cell r="K119">
            <v>0.13699452327632219</v>
          </cell>
          <cell r="L119">
            <v>0.98498373120237659</v>
          </cell>
        </row>
        <row r="120">
          <cell r="A120">
            <v>34454</v>
          </cell>
          <cell r="B120">
            <v>3.84</v>
          </cell>
          <cell r="C120">
            <v>5.76</v>
          </cell>
          <cell r="D120">
            <v>6.61</v>
          </cell>
          <cell r="E120">
            <v>7.04</v>
          </cell>
          <cell r="F120">
            <v>7.4</v>
          </cell>
          <cell r="G120">
            <v>1.65</v>
          </cell>
          <cell r="H120">
            <v>7.8560191689878245</v>
          </cell>
          <cell r="I120">
            <v>-4.229701845743489</v>
          </cell>
          <cell r="J120">
            <v>1.2027989110830526</v>
          </cell>
          <cell r="K120">
            <v>0.14416635361792488</v>
          </cell>
          <cell r="L120">
            <v>0.97916060203450694</v>
          </cell>
        </row>
        <row r="121">
          <cell r="A121">
            <v>34485</v>
          </cell>
          <cell r="B121">
            <v>4.3</v>
          </cell>
          <cell r="C121">
            <v>6.01</v>
          </cell>
          <cell r="D121">
            <v>6.75</v>
          </cell>
          <cell r="E121">
            <v>7.16</v>
          </cell>
          <cell r="F121">
            <v>7.51</v>
          </cell>
          <cell r="G121">
            <v>1.65</v>
          </cell>
          <cell r="H121">
            <v>8.0424836183440167</v>
          </cell>
          <cell r="I121">
            <v>-3.8960388586503907</v>
          </cell>
          <cell r="J121">
            <v>0.58035734522440263</v>
          </cell>
          <cell r="K121">
            <v>0.14986036213659473</v>
          </cell>
          <cell r="L121">
            <v>0.97442550265055228</v>
          </cell>
        </row>
        <row r="122">
          <cell r="A122">
            <v>34515</v>
          </cell>
          <cell r="B122">
            <v>4.24</v>
          </cell>
          <cell r="C122">
            <v>6.17</v>
          </cell>
          <cell r="D122">
            <v>6.93</v>
          </cell>
          <cell r="E122">
            <v>7.33</v>
          </cell>
          <cell r="F122">
            <v>7.67</v>
          </cell>
          <cell r="G122">
            <v>1.65</v>
          </cell>
          <cell r="H122">
            <v>8.1357736628091182</v>
          </cell>
          <cell r="I122">
            <v>-4.1128907776660366</v>
          </cell>
          <cell r="J122">
            <v>1.1694213544114198</v>
          </cell>
          <cell r="K122">
            <v>0.15070009639414861</v>
          </cell>
          <cell r="L122">
            <v>0.97600423037070949</v>
          </cell>
        </row>
        <row r="123">
          <cell r="A123">
            <v>34546</v>
          </cell>
          <cell r="B123">
            <v>4.24</v>
          </cell>
          <cell r="C123">
            <v>5.99</v>
          </cell>
          <cell r="D123">
            <v>6.71</v>
          </cell>
          <cell r="E123">
            <v>7.11</v>
          </cell>
          <cell r="F123">
            <v>7.41</v>
          </cell>
          <cell r="G123">
            <v>1.65</v>
          </cell>
          <cell r="H123">
            <v>7.8945016309455864</v>
          </cell>
          <cell r="I123">
            <v>-3.7139726211174691</v>
          </cell>
          <cell r="J123">
            <v>0.60140660846139382</v>
          </cell>
          <cell r="K123">
            <v>0.13074436092928024</v>
          </cell>
          <cell r="L123">
            <v>0.97842206521976316</v>
          </cell>
        </row>
        <row r="124">
          <cell r="A124">
            <v>34577</v>
          </cell>
          <cell r="B124">
            <v>4.6500000000000004</v>
          </cell>
          <cell r="C124">
            <v>6.15</v>
          </cell>
          <cell r="D124">
            <v>6.78</v>
          </cell>
          <cell r="E124">
            <v>7.17</v>
          </cell>
          <cell r="F124">
            <v>7.45</v>
          </cell>
          <cell r="G124">
            <v>1.65</v>
          </cell>
          <cell r="H124">
            <v>8.1121147653774237</v>
          </cell>
          <cell r="I124">
            <v>-3.6094031840358785</v>
          </cell>
          <cell r="J124">
            <v>-0.12065507592721747</v>
          </cell>
          <cell r="K124">
            <v>0.1356217037963367</v>
          </cell>
          <cell r="L124">
            <v>0.97666772729434603</v>
          </cell>
        </row>
        <row r="125">
          <cell r="A125">
            <v>34607</v>
          </cell>
          <cell r="B125">
            <v>4.93</v>
          </cell>
          <cell r="C125">
            <v>6.58</v>
          </cell>
          <cell r="D125">
            <v>7.25</v>
          </cell>
          <cell r="E125">
            <v>7.59</v>
          </cell>
          <cell r="F125">
            <v>7.81</v>
          </cell>
          <cell r="G125">
            <v>1.65</v>
          </cell>
          <cell r="H125">
            <v>8.3961450805964226</v>
          </cell>
          <cell r="I125">
            <v>-3.629221028343752</v>
          </cell>
          <cell r="J125">
            <v>0.66100886216690413</v>
          </cell>
          <cell r="K125">
            <v>0.14343336682258478</v>
          </cell>
          <cell r="L125">
            <v>0.97283917001306808</v>
          </cell>
        </row>
        <row r="126">
          <cell r="A126">
            <v>34638</v>
          </cell>
          <cell r="B126">
            <v>5.22</v>
          </cell>
          <cell r="C126">
            <v>6.81</v>
          </cell>
          <cell r="D126">
            <v>7.46</v>
          </cell>
          <cell r="E126">
            <v>7.79</v>
          </cell>
          <cell r="F126">
            <v>7.96</v>
          </cell>
          <cell r="G126">
            <v>1.65</v>
          </cell>
          <cell r="H126">
            <v>8.4387962933154697</v>
          </cell>
          <cell r="I126">
            <v>-3.4522569289771528</v>
          </cell>
          <cell r="J126">
            <v>1.0694688592334158</v>
          </cell>
          <cell r="K126">
            <v>0.12436873593083472</v>
          </cell>
          <cell r="L126">
            <v>0.97667381879947868</v>
          </cell>
        </row>
        <row r="127">
          <cell r="A127">
            <v>34668</v>
          </cell>
          <cell r="B127">
            <v>5.75</v>
          </cell>
          <cell r="C127">
            <v>7.4</v>
          </cell>
          <cell r="D127">
            <v>7.8</v>
          </cell>
          <cell r="E127">
            <v>7.91</v>
          </cell>
          <cell r="F127">
            <v>7.99</v>
          </cell>
          <cell r="G127">
            <v>1.65</v>
          </cell>
          <cell r="H127">
            <v>8.1819833271697249</v>
          </cell>
          <cell r="I127">
            <v>-2.583289859603489</v>
          </cell>
          <cell r="J127">
            <v>2.0906819313576905</v>
          </cell>
          <cell r="K127">
            <v>0.11971375056722237</v>
          </cell>
          <cell r="L127">
            <v>0.9587061048648281</v>
          </cell>
        </row>
        <row r="128">
          <cell r="A128">
            <v>34699</v>
          </cell>
          <cell r="B128">
            <v>5.83</v>
          </cell>
          <cell r="C128">
            <v>7.58</v>
          </cell>
          <cell r="D128">
            <v>7.85</v>
          </cell>
          <cell r="E128">
            <v>7.86</v>
          </cell>
          <cell r="F128">
            <v>7.88</v>
          </cell>
          <cell r="G128">
            <v>1.65</v>
          </cell>
          <cell r="H128">
            <v>7.9582632286297841</v>
          </cell>
          <cell r="I128">
            <v>-2.1058460493030537</v>
          </cell>
          <cell r="J128">
            <v>2.4451298747234911</v>
          </cell>
          <cell r="K128">
            <v>0.13651341500649766</v>
          </cell>
          <cell r="L128">
            <v>0.92014594630242841</v>
          </cell>
        </row>
        <row r="129">
          <cell r="A129">
            <v>34730</v>
          </cell>
          <cell r="B129">
            <v>6.06</v>
          </cell>
          <cell r="C129">
            <v>7.22</v>
          </cell>
          <cell r="D129">
            <v>7.52</v>
          </cell>
          <cell r="E129">
            <v>7.6</v>
          </cell>
          <cell r="F129">
            <v>7.7</v>
          </cell>
          <cell r="G129">
            <v>1.65</v>
          </cell>
          <cell r="H129">
            <v>7.8882198879258665</v>
          </cell>
          <cell r="I129">
            <v>-1.9181700281911749</v>
          </cell>
          <cell r="J129">
            <v>1.2268432196403287</v>
          </cell>
          <cell r="K129">
            <v>9.2003627705305277E-2</v>
          </cell>
          <cell r="L129">
            <v>0.95689986453281195</v>
          </cell>
        </row>
        <row r="130">
          <cell r="A130">
            <v>34758</v>
          </cell>
          <cell r="B130">
            <v>5.97</v>
          </cell>
          <cell r="C130">
            <v>6.74</v>
          </cell>
          <cell r="D130">
            <v>7.04</v>
          </cell>
          <cell r="E130">
            <v>7.22</v>
          </cell>
          <cell r="F130">
            <v>7.46</v>
          </cell>
          <cell r="G130">
            <v>1.65</v>
          </cell>
          <cell r="H130">
            <v>7.8875300142647937</v>
          </cell>
          <cell r="I130">
            <v>-1.9319773093019874</v>
          </cell>
          <cell r="J130">
            <v>-0.52239403033375831</v>
          </cell>
          <cell r="K130">
            <v>0.10753782923328216</v>
          </cell>
          <cell r="L130">
            <v>0.95333631730009061</v>
          </cell>
        </row>
        <row r="131">
          <cell r="A131">
            <v>34789</v>
          </cell>
          <cell r="B131">
            <v>5.9</v>
          </cell>
          <cell r="C131">
            <v>6.74</v>
          </cell>
          <cell r="D131">
            <v>7.07</v>
          </cell>
          <cell r="E131">
            <v>7.22</v>
          </cell>
          <cell r="F131">
            <v>7.44</v>
          </cell>
          <cell r="G131">
            <v>1.65</v>
          </cell>
          <cell r="H131">
            <v>7.842063728744666</v>
          </cell>
          <cell r="I131">
            <v>-1.9381370738285868</v>
          </cell>
          <cell r="J131">
            <v>-0.21795536070339497</v>
          </cell>
          <cell r="K131">
            <v>0.11114633267752241</v>
          </cell>
          <cell r="L131">
            <v>0.94843466191962722</v>
          </cell>
        </row>
        <row r="132">
          <cell r="A132">
            <v>34819</v>
          </cell>
          <cell r="B132">
            <v>5.94</v>
          </cell>
          <cell r="C132">
            <v>6.55</v>
          </cell>
          <cell r="D132">
            <v>6.88</v>
          </cell>
          <cell r="E132">
            <v>7.07</v>
          </cell>
          <cell r="F132">
            <v>7.34</v>
          </cell>
          <cell r="G132">
            <v>1.65</v>
          </cell>
          <cell r="H132">
            <v>7.8187094413433993</v>
          </cell>
          <cell r="I132">
            <v>-1.8301685090964774</v>
          </cell>
          <cell r="J132">
            <v>-1.0605174186167725</v>
          </cell>
          <cell r="K132">
            <v>0.11126539165178294</v>
          </cell>
          <cell r="L132">
            <v>0.94960472817828356</v>
          </cell>
        </row>
        <row r="133">
          <cell r="A133">
            <v>34850</v>
          </cell>
          <cell r="B133">
            <v>5.81</v>
          </cell>
          <cell r="C133">
            <v>5.84</v>
          </cell>
          <cell r="D133">
            <v>6.06</v>
          </cell>
          <cell r="E133">
            <v>6.3</v>
          </cell>
          <cell r="F133">
            <v>6.67</v>
          </cell>
          <cell r="G133">
            <v>1.65</v>
          </cell>
          <cell r="H133">
            <v>7.2742857661168649</v>
          </cell>
          <cell r="I133">
            <v>-1.2720808535314514</v>
          </cell>
          <cell r="J133">
            <v>-2.8967795524593609</v>
          </cell>
          <cell r="K133">
            <v>9.979930293483992E-2</v>
          </cell>
          <cell r="L133">
            <v>0.95283789106737493</v>
          </cell>
        </row>
        <row r="134">
          <cell r="A134">
            <v>34880</v>
          </cell>
          <cell r="B134">
            <v>5.62</v>
          </cell>
          <cell r="C134">
            <v>5.75</v>
          </cell>
          <cell r="D134">
            <v>5.98</v>
          </cell>
          <cell r="E134">
            <v>6.22</v>
          </cell>
          <cell r="F134">
            <v>6.63</v>
          </cell>
          <cell r="G134">
            <v>1.65</v>
          </cell>
          <cell r="H134">
            <v>7.2082529805481768</v>
          </cell>
          <cell r="I134">
            <v>-1.4496863865731699</v>
          </cell>
          <cell r="J134">
            <v>-2.6629905637561802</v>
          </cell>
          <cell r="K134">
            <v>0.10437340533264514</v>
          </cell>
          <cell r="L134">
            <v>0.95377123768237071</v>
          </cell>
        </row>
        <row r="135">
          <cell r="A135">
            <v>34911</v>
          </cell>
          <cell r="B135">
            <v>5.61</v>
          </cell>
          <cell r="C135">
            <v>5.85</v>
          </cell>
          <cell r="D135">
            <v>6.16</v>
          </cell>
          <cell r="E135">
            <v>6.45</v>
          </cell>
          <cell r="F135">
            <v>6.86</v>
          </cell>
          <cell r="G135">
            <v>1.65</v>
          </cell>
          <cell r="H135">
            <v>7.4130630123420582</v>
          </cell>
          <cell r="I135">
            <v>-1.7564805444623437</v>
          </cell>
          <cell r="J135">
            <v>-2.3383630912667108</v>
          </cell>
          <cell r="K135">
            <v>8.9207972338167504E-2</v>
          </cell>
          <cell r="L135">
            <v>0.97205205891462654</v>
          </cell>
        </row>
        <row r="136">
          <cell r="A136">
            <v>34942</v>
          </cell>
          <cell r="B136">
            <v>5.49</v>
          </cell>
          <cell r="C136">
            <v>5.82</v>
          </cell>
          <cell r="D136">
            <v>6.07</v>
          </cell>
          <cell r="E136">
            <v>6.3</v>
          </cell>
          <cell r="F136">
            <v>6.66</v>
          </cell>
          <cell r="G136">
            <v>1.65</v>
          </cell>
          <cell r="H136">
            <v>7.2233184015478562</v>
          </cell>
          <cell r="I136">
            <v>-1.7146642508718741</v>
          </cell>
          <cell r="J136">
            <v>-2.0425702407151189</v>
          </cell>
          <cell r="K136">
            <v>9.6788084879479694E-2</v>
          </cell>
          <cell r="L136">
            <v>0.96406752472252777</v>
          </cell>
        </row>
        <row r="137">
          <cell r="A137">
            <v>34972</v>
          </cell>
          <cell r="B137">
            <v>5.47</v>
          </cell>
          <cell r="C137">
            <v>5.8</v>
          </cell>
          <cell r="D137">
            <v>5.99</v>
          </cell>
          <cell r="E137">
            <v>6.17</v>
          </cell>
          <cell r="F137">
            <v>6.49</v>
          </cell>
          <cell r="G137">
            <v>1.65</v>
          </cell>
          <cell r="H137">
            <v>7.0576958792482758</v>
          </cell>
          <cell r="I137">
            <v>-1.4431875536644276</v>
          </cell>
          <cell r="J137">
            <v>-1.9220376977944298</v>
          </cell>
          <cell r="K137">
            <v>9.6668697092782585E-2</v>
          </cell>
          <cell r="L137">
            <v>0.95240036560710939</v>
          </cell>
        </row>
        <row r="138">
          <cell r="A138">
            <v>35003</v>
          </cell>
          <cell r="B138">
            <v>5.5</v>
          </cell>
          <cell r="C138">
            <v>5.59</v>
          </cell>
          <cell r="D138">
            <v>5.8</v>
          </cell>
          <cell r="E138">
            <v>6.02</v>
          </cell>
          <cell r="F138">
            <v>6.33</v>
          </cell>
          <cell r="G138">
            <v>1.65</v>
          </cell>
          <cell r="H138">
            <v>6.8374943512835085</v>
          </cell>
          <cell r="I138">
            <v>-1.1776912986264421</v>
          </cell>
          <cell r="J138">
            <v>-2.2333796986783589</v>
          </cell>
          <cell r="K138">
            <v>7.5978763628010787E-2</v>
          </cell>
          <cell r="L138">
            <v>0.96329220999225063</v>
          </cell>
        </row>
        <row r="139">
          <cell r="A139">
            <v>35033</v>
          </cell>
          <cell r="B139">
            <v>5.5</v>
          </cell>
          <cell r="C139">
            <v>5.33</v>
          </cell>
          <cell r="D139">
            <v>5.53</v>
          </cell>
          <cell r="E139">
            <v>5.76</v>
          </cell>
          <cell r="F139">
            <v>6.15</v>
          </cell>
          <cell r="G139">
            <v>1.65</v>
          </cell>
          <cell r="H139">
            <v>6.7225823658237323</v>
          </cell>
          <cell r="I139">
            <v>-1.0096921771254379</v>
          </cell>
          <cell r="J139">
            <v>-3.092592673753924</v>
          </cell>
          <cell r="K139">
            <v>9.1643851568495346E-2</v>
          </cell>
          <cell r="L139">
            <v>0.95135390640399509</v>
          </cell>
        </row>
        <row r="140">
          <cell r="A140">
            <v>35064</v>
          </cell>
          <cell r="B140">
            <v>5.07</v>
          </cell>
          <cell r="C140">
            <v>5.15</v>
          </cell>
          <cell r="D140">
            <v>5.37</v>
          </cell>
          <cell r="E140">
            <v>5.57</v>
          </cell>
          <cell r="F140">
            <v>5.95</v>
          </cell>
          <cell r="G140">
            <v>1.65</v>
          </cell>
          <cell r="H140">
            <v>6.4812859172984334</v>
          </cell>
          <cell r="I140">
            <v>-1.193158129190653</v>
          </cell>
          <cell r="J140">
            <v>-2.5791915335872408</v>
          </cell>
          <cell r="K140">
            <v>9.3510813044254432E-2</v>
          </cell>
          <cell r="L140">
            <v>0.95117017180393926</v>
          </cell>
        </row>
        <row r="141">
          <cell r="A141">
            <v>35095</v>
          </cell>
          <cell r="B141">
            <v>5.04</v>
          </cell>
          <cell r="C141">
            <v>4.92</v>
          </cell>
          <cell r="D141">
            <v>5.23</v>
          </cell>
          <cell r="E141">
            <v>5.57</v>
          </cell>
          <cell r="F141">
            <v>6.02</v>
          </cell>
          <cell r="G141">
            <v>1.65</v>
          </cell>
          <cell r="H141">
            <v>6.6641683141755381</v>
          </cell>
          <cell r="I141">
            <v>-1.4558965522045619</v>
          </cell>
          <cell r="J141">
            <v>-3.3873922188318422</v>
          </cell>
          <cell r="K141">
            <v>7.8432104773255809E-2</v>
          </cell>
          <cell r="L141">
            <v>0.97756701689818437</v>
          </cell>
        </row>
        <row r="142">
          <cell r="A142">
            <v>35124</v>
          </cell>
          <cell r="B142">
            <v>5.01</v>
          </cell>
          <cell r="C142">
            <v>5.42</v>
          </cell>
          <cell r="D142">
            <v>5.73</v>
          </cell>
          <cell r="E142">
            <v>6.1</v>
          </cell>
          <cell r="F142">
            <v>6.47</v>
          </cell>
          <cell r="G142">
            <v>1.65</v>
          </cell>
          <cell r="H142">
            <v>7.1678827747341041</v>
          </cell>
          <cell r="I142">
            <v>-2.0473499029110069</v>
          </cell>
          <cell r="J142">
            <v>-2.5120410346115984</v>
          </cell>
          <cell r="K142">
            <v>9.5545037398668251E-2</v>
          </cell>
          <cell r="L142">
            <v>0.97544331856064304</v>
          </cell>
        </row>
        <row r="143">
          <cell r="A143">
            <v>35155</v>
          </cell>
          <cell r="B143">
            <v>5.14</v>
          </cell>
          <cell r="C143">
            <v>5.75</v>
          </cell>
          <cell r="D143">
            <v>6.08</v>
          </cell>
          <cell r="E143">
            <v>6.32</v>
          </cell>
          <cell r="F143">
            <v>6.67</v>
          </cell>
          <cell r="G143">
            <v>1.65</v>
          </cell>
          <cell r="H143">
            <v>7.3093484338994488</v>
          </cell>
          <cell r="I143">
            <v>-2.1578255490734004</v>
          </cell>
          <cell r="J143">
            <v>-1.5905905210935822</v>
          </cell>
          <cell r="K143">
            <v>0.10334484336481785</v>
          </cell>
          <cell r="L143">
            <v>0.96964885630146425</v>
          </cell>
        </row>
        <row r="144">
          <cell r="A144">
            <v>35185</v>
          </cell>
          <cell r="B144">
            <v>5.15</v>
          </cell>
          <cell r="C144">
            <v>6.04</v>
          </cell>
          <cell r="D144">
            <v>6.41</v>
          </cell>
          <cell r="E144">
            <v>6.67</v>
          </cell>
          <cell r="F144">
            <v>6.9</v>
          </cell>
          <cell r="G144">
            <v>1.65</v>
          </cell>
          <cell r="H144">
            <v>7.4758659377110677</v>
          </cell>
          <cell r="I144">
            <v>-2.3634480218468372</v>
          </cell>
          <cell r="J144">
            <v>-0.60723620475791174</v>
          </cell>
          <cell r="K144">
            <v>0.10100260066440164</v>
          </cell>
          <cell r="L144">
            <v>0.9718331615368424</v>
          </cell>
        </row>
        <row r="145">
          <cell r="A145">
            <v>35216</v>
          </cell>
          <cell r="B145">
            <v>5.18</v>
          </cell>
          <cell r="C145">
            <v>6.24</v>
          </cell>
          <cell r="D145">
            <v>6.63</v>
          </cell>
          <cell r="E145">
            <v>6.85</v>
          </cell>
          <cell r="F145">
            <v>6.99</v>
          </cell>
          <cell r="G145">
            <v>1.65</v>
          </cell>
          <cell r="H145">
            <v>7.4330454130258206</v>
          </cell>
          <cell r="I145">
            <v>-2.3759856019487597</v>
          </cell>
          <cell r="J145">
            <v>0.3496953114983325</v>
          </cell>
          <cell r="K145">
            <v>9.8128492577198134E-2</v>
          </cell>
          <cell r="L145">
            <v>0.97067249254701349</v>
          </cell>
        </row>
        <row r="146">
          <cell r="A146">
            <v>35246</v>
          </cell>
          <cell r="B146">
            <v>5.22</v>
          </cell>
          <cell r="C146">
            <v>6.11</v>
          </cell>
          <cell r="D146">
            <v>6.49</v>
          </cell>
          <cell r="E146">
            <v>6.72</v>
          </cell>
          <cell r="F146">
            <v>6.9</v>
          </cell>
          <cell r="G146">
            <v>1.65</v>
          </cell>
          <cell r="H146">
            <v>7.319128890777125</v>
          </cell>
          <cell r="I146">
            <v>-2.160134449212654</v>
          </cell>
          <cell r="J146">
            <v>-0.21042624119077849</v>
          </cell>
          <cell r="K146">
            <v>9.3177447780351114E-2</v>
          </cell>
          <cell r="L146">
            <v>0.97002180917225178</v>
          </cell>
        </row>
        <row r="147">
          <cell r="A147">
            <v>35277</v>
          </cell>
          <cell r="B147">
            <v>5.35</v>
          </cell>
          <cell r="C147">
            <v>6.21</v>
          </cell>
          <cell r="D147">
            <v>6.57</v>
          </cell>
          <cell r="E147">
            <v>6.8</v>
          </cell>
          <cell r="F147">
            <v>6.97</v>
          </cell>
          <cell r="G147">
            <v>1.65</v>
          </cell>
          <cell r="H147">
            <v>7.3503141986973297</v>
          </cell>
          <cell r="I147">
            <v>-2.089135945200038</v>
          </cell>
          <cell r="J147">
            <v>-0.10981691440074517</v>
          </cell>
          <cell r="K147">
            <v>8.794841194674223E-2</v>
          </cell>
          <cell r="L147">
            <v>0.97106240949367117</v>
          </cell>
        </row>
        <row r="148">
          <cell r="A148">
            <v>35308</v>
          </cell>
          <cell r="B148">
            <v>5.28</v>
          </cell>
          <cell r="C148">
            <v>6.32</v>
          </cell>
          <cell r="D148">
            <v>6.74</v>
          </cell>
          <cell r="E148">
            <v>6.95</v>
          </cell>
          <cell r="F148">
            <v>7.12</v>
          </cell>
          <cell r="G148">
            <v>1.65</v>
          </cell>
          <cell r="H148">
            <v>7.549462547863012</v>
          </cell>
          <cell r="I148">
            <v>-2.3721760789985908</v>
          </cell>
          <cell r="J148">
            <v>0.12424224171140323</v>
          </cell>
          <cell r="K148">
            <v>9.1274742590470623E-2</v>
          </cell>
          <cell r="L148">
            <v>0.97503681815554288</v>
          </cell>
        </row>
        <row r="149">
          <cell r="A149">
            <v>35338</v>
          </cell>
          <cell r="B149">
            <v>5.17</v>
          </cell>
          <cell r="C149">
            <v>6.08</v>
          </cell>
          <cell r="D149">
            <v>6.46</v>
          </cell>
          <cell r="E149">
            <v>6.71</v>
          </cell>
          <cell r="F149">
            <v>6.93</v>
          </cell>
          <cell r="G149">
            <v>1.65</v>
          </cell>
          <cell r="H149">
            <v>7.3557320948741731</v>
          </cell>
          <cell r="I149">
            <v>-2.2729839426124205</v>
          </cell>
          <cell r="J149">
            <v>-0.22074224298491643</v>
          </cell>
          <cell r="K149">
            <v>9.8464291902887899E-2</v>
          </cell>
          <cell r="L149">
            <v>0.96976848919199921</v>
          </cell>
        </row>
        <row r="150">
          <cell r="A150">
            <v>35369</v>
          </cell>
          <cell r="B150">
            <v>5.19</v>
          </cell>
          <cell r="C150">
            <v>5.74</v>
          </cell>
          <cell r="D150">
            <v>6.1</v>
          </cell>
          <cell r="E150">
            <v>6.37</v>
          </cell>
          <cell r="F150">
            <v>6.66</v>
          </cell>
          <cell r="G150">
            <v>1.65</v>
          </cell>
          <cell r="H150">
            <v>7.1190730083096501</v>
          </cell>
          <cell r="I150">
            <v>-1.9193106680947292</v>
          </cell>
          <cell r="J150">
            <v>-1.2660303417480792</v>
          </cell>
          <cell r="K150">
            <v>8.3769886351591258E-2</v>
          </cell>
          <cell r="L150">
            <v>0.97403377335308372</v>
          </cell>
        </row>
        <row r="151">
          <cell r="A151">
            <v>35399</v>
          </cell>
          <cell r="B151">
            <v>5.16</v>
          </cell>
          <cell r="C151">
            <v>5.57</v>
          </cell>
          <cell r="D151">
            <v>5.85</v>
          </cell>
          <cell r="E151">
            <v>6.06</v>
          </cell>
          <cell r="F151">
            <v>6.36</v>
          </cell>
          <cell r="G151">
            <v>1.65</v>
          </cell>
          <cell r="H151">
            <v>6.8695819417213917</v>
          </cell>
          <cell r="I151">
            <v>-1.5998227345971074</v>
          </cell>
          <cell r="J151">
            <v>-1.7966493519869029</v>
          </cell>
          <cell r="K151">
            <v>8.0141880338484059E-2</v>
          </cell>
          <cell r="L151">
            <v>0.97083105553762505</v>
          </cell>
        </row>
        <row r="152">
          <cell r="A152">
            <v>35430</v>
          </cell>
          <cell r="B152">
            <v>5.17</v>
          </cell>
          <cell r="C152">
            <v>5.86</v>
          </cell>
          <cell r="D152">
            <v>6.21</v>
          </cell>
          <cell r="E152">
            <v>6.43</v>
          </cell>
          <cell r="F152">
            <v>6.64</v>
          </cell>
          <cell r="G152">
            <v>1.65</v>
          </cell>
          <cell r="H152">
            <v>7.0767233271922425</v>
          </cell>
          <cell r="I152">
            <v>-1.9007921868876707</v>
          </cell>
          <cell r="J152">
            <v>-0.76809959757549495</v>
          </cell>
          <cell r="K152">
            <v>7.7687233833999766E-2</v>
          </cell>
          <cell r="L152">
            <v>0.97527642954443705</v>
          </cell>
        </row>
        <row r="153">
          <cell r="A153">
            <v>35461</v>
          </cell>
          <cell r="B153">
            <v>5.19</v>
          </cell>
          <cell r="C153">
            <v>5.89</v>
          </cell>
          <cell r="D153">
            <v>6.26</v>
          </cell>
          <cell r="E153">
            <v>6.52</v>
          </cell>
          <cell r="F153">
            <v>6.79</v>
          </cell>
          <cell r="G153">
            <v>1.65</v>
          </cell>
          <cell r="H153">
            <v>7.2485130829821687</v>
          </cell>
          <cell r="I153">
            <v>-2.0681113280826517</v>
          </cell>
          <cell r="J153">
            <v>-0.95496662646966768</v>
          </cell>
          <cell r="K153">
            <v>7.8836636509188526E-2</v>
          </cell>
          <cell r="L153">
            <v>0.97879501750097053</v>
          </cell>
        </row>
        <row r="154">
          <cell r="A154">
            <v>35489</v>
          </cell>
          <cell r="B154">
            <v>5.26</v>
          </cell>
          <cell r="C154">
            <v>6.06</v>
          </cell>
          <cell r="D154">
            <v>6.41</v>
          </cell>
          <cell r="E154">
            <v>6.57</v>
          </cell>
          <cell r="F154">
            <v>6.81</v>
          </cell>
          <cell r="G154">
            <v>1.65</v>
          </cell>
          <cell r="H154">
            <v>7.245156019644198</v>
          </cell>
          <cell r="I154">
            <v>-1.9915891151150389</v>
          </cell>
          <cell r="J154">
            <v>-0.60814973295857711</v>
          </cell>
          <cell r="K154">
            <v>8.2488275624861954E-2</v>
          </cell>
          <cell r="L154">
            <v>0.97387380518959521</v>
          </cell>
        </row>
        <row r="155">
          <cell r="A155">
            <v>35520</v>
          </cell>
          <cell r="B155">
            <v>5.38</v>
          </cell>
          <cell r="C155">
            <v>6.41</v>
          </cell>
          <cell r="D155">
            <v>6.77</v>
          </cell>
          <cell r="E155">
            <v>6.92</v>
          </cell>
          <cell r="F155">
            <v>7.1</v>
          </cell>
          <cell r="G155">
            <v>1.65</v>
          </cell>
          <cell r="H155">
            <v>7.4548480682536127</v>
          </cell>
          <cell r="I155">
            <v>-2.1607404812858291</v>
          </cell>
          <cell r="J155">
            <v>0.35382742553069435</v>
          </cell>
          <cell r="K155">
            <v>8.4320108983437947E-2</v>
          </cell>
          <cell r="L155">
            <v>0.97363677045875896</v>
          </cell>
        </row>
        <row r="156">
          <cell r="A156">
            <v>35550</v>
          </cell>
          <cell r="B156">
            <v>5.27</v>
          </cell>
          <cell r="C156">
            <v>6.25</v>
          </cell>
          <cell r="D156">
            <v>6.57</v>
          </cell>
          <cell r="E156">
            <v>6.71</v>
          </cell>
          <cell r="F156">
            <v>6.95</v>
          </cell>
          <cell r="G156">
            <v>1.65</v>
          </cell>
          <cell r="H156">
            <v>7.2885432605814353</v>
          </cell>
          <cell r="I156">
            <v>-2.0219260902940226</v>
          </cell>
          <cell r="J156">
            <v>6.2015623551591029E-2</v>
          </cell>
          <cell r="K156">
            <v>8.6119784232153634E-2</v>
          </cell>
          <cell r="L156">
            <v>0.96975440797236934</v>
          </cell>
        </row>
        <row r="157">
          <cell r="A157">
            <v>35581</v>
          </cell>
          <cell r="B157">
            <v>5.08</v>
          </cell>
          <cell r="C157">
            <v>6.17</v>
          </cell>
          <cell r="D157">
            <v>6.52</v>
          </cell>
          <cell r="E157">
            <v>6.67</v>
          </cell>
          <cell r="F157">
            <v>6.91</v>
          </cell>
          <cell r="G157">
            <v>1.65</v>
          </cell>
          <cell r="H157">
            <v>7.2479822893815582</v>
          </cell>
          <cell r="I157">
            <v>-2.1439976157863452</v>
          </cell>
          <cell r="J157">
            <v>9.8804011762334013E-2</v>
          </cell>
          <cell r="K157">
            <v>9.4392484769993679E-2</v>
          </cell>
          <cell r="L157">
            <v>0.96762169383895746</v>
          </cell>
        </row>
        <row r="158">
          <cell r="A158">
            <v>35611</v>
          </cell>
          <cell r="B158">
            <v>5.18</v>
          </cell>
          <cell r="C158">
            <v>6.05</v>
          </cell>
          <cell r="D158">
            <v>6.38</v>
          </cell>
          <cell r="E158">
            <v>6.52</v>
          </cell>
          <cell r="F158">
            <v>6.79</v>
          </cell>
          <cell r="G158">
            <v>1.65</v>
          </cell>
          <cell r="H158">
            <v>7.1223968786227836</v>
          </cell>
          <cell r="I158">
            <v>-2.0054365502828042</v>
          </cell>
          <cell r="J158">
            <v>-5.4114223814351145E-2</v>
          </cell>
          <cell r="K158">
            <v>8.9152548916722613E-2</v>
          </cell>
          <cell r="L158">
            <v>0.96762201850187646</v>
          </cell>
        </row>
        <row r="159">
          <cell r="A159">
            <v>35642</v>
          </cell>
          <cell r="B159">
            <v>5.27</v>
          </cell>
          <cell r="C159">
            <v>5.69</v>
          </cell>
          <cell r="D159">
            <v>5.9</v>
          </cell>
          <cell r="E159">
            <v>6.02</v>
          </cell>
          <cell r="F159">
            <v>6.3</v>
          </cell>
          <cell r="G159">
            <v>1.65</v>
          </cell>
          <cell r="H159">
            <v>6.6304484707183144</v>
          </cell>
          <cell r="I159">
            <v>-1.3170367936305736</v>
          </cell>
          <cell r="J159">
            <v>-1.0315388857771468</v>
          </cell>
          <cell r="K159">
            <v>6.7338664494815473E-2</v>
          </cell>
          <cell r="L159">
            <v>0.96608794282968735</v>
          </cell>
        </row>
        <row r="160">
          <cell r="A160">
            <v>35673</v>
          </cell>
          <cell r="B160">
            <v>5.21</v>
          </cell>
          <cell r="C160">
            <v>5.94</v>
          </cell>
          <cell r="D160">
            <v>6.22</v>
          </cell>
          <cell r="E160">
            <v>6.35</v>
          </cell>
          <cell r="F160">
            <v>6.61</v>
          </cell>
          <cell r="G160">
            <v>1.65</v>
          </cell>
          <cell r="H160">
            <v>6.9318385341041324</v>
          </cell>
          <cell r="I160">
            <v>-1.7142976477203424</v>
          </cell>
          <cell r="J160">
            <v>-0.31774822271029896</v>
          </cell>
          <cell r="K160">
            <v>7.4507956502123537E-2</v>
          </cell>
          <cell r="L160">
            <v>0.97031108028534929</v>
          </cell>
        </row>
        <row r="161">
          <cell r="A161">
            <v>35703</v>
          </cell>
          <cell r="B161">
            <v>5.13</v>
          </cell>
          <cell r="C161">
            <v>5.77</v>
          </cell>
          <cell r="D161">
            <v>6</v>
          </cell>
          <cell r="E161">
            <v>6.13</v>
          </cell>
          <cell r="F161">
            <v>6.41</v>
          </cell>
          <cell r="G161">
            <v>1.65</v>
          </cell>
          <cell r="H161">
            <v>6.6997327916446539</v>
          </cell>
          <cell r="I161">
            <v>-1.5376629754247699</v>
          </cell>
          <cell r="J161">
            <v>-0.42744806704432803</v>
          </cell>
          <cell r="K161">
            <v>7.6783096482540253E-2</v>
          </cell>
          <cell r="L161">
            <v>0.96218188702498053</v>
          </cell>
        </row>
        <row r="162">
          <cell r="A162">
            <v>35734</v>
          </cell>
          <cell r="B162">
            <v>5.24</v>
          </cell>
          <cell r="C162">
            <v>5.56</v>
          </cell>
          <cell r="D162">
            <v>5.72</v>
          </cell>
          <cell r="E162">
            <v>5.84</v>
          </cell>
          <cell r="F162">
            <v>6.15</v>
          </cell>
          <cell r="G162">
            <v>1.65</v>
          </cell>
          <cell r="H162">
            <v>6.4437369987630015</v>
          </cell>
          <cell r="I162">
            <v>-1.1552754311919264</v>
          </cell>
          <cell r="J162">
            <v>-0.89640118157532778</v>
          </cell>
          <cell r="K162">
            <v>6.4630936039587167E-2</v>
          </cell>
          <cell r="L162">
            <v>0.95958215885380094</v>
          </cell>
        </row>
        <row r="163">
          <cell r="A163">
            <v>35764</v>
          </cell>
          <cell r="B163">
            <v>5.25</v>
          </cell>
          <cell r="C163">
            <v>5.71</v>
          </cell>
          <cell r="D163">
            <v>5.84</v>
          </cell>
          <cell r="E163">
            <v>5.87</v>
          </cell>
          <cell r="F163">
            <v>6.06</v>
          </cell>
          <cell r="G163">
            <v>1.65</v>
          </cell>
          <cell r="H163">
            <v>6.2523834432008787</v>
          </cell>
          <cell r="I163">
            <v>-0.90987167998173424</v>
          </cell>
          <cell r="J163">
            <v>-0.17548873242762864</v>
          </cell>
          <cell r="K163">
            <v>6.6855299178038549E-2</v>
          </cell>
          <cell r="L163">
            <v>0.91978029406609096</v>
          </cell>
        </row>
        <row r="164">
          <cell r="A164">
            <v>35795</v>
          </cell>
          <cell r="B164">
            <v>5.32</v>
          </cell>
          <cell r="C164">
            <v>5.62</v>
          </cell>
          <cell r="D164">
            <v>5.71</v>
          </cell>
          <cell r="E164">
            <v>5.76</v>
          </cell>
          <cell r="F164">
            <v>5.94</v>
          </cell>
          <cell r="G164">
            <v>1.65</v>
          </cell>
          <cell r="H164">
            <v>6.1535387096672887</v>
          </cell>
          <cell r="I164">
            <v>-0.74781302702596653</v>
          </cell>
          <cell r="J164">
            <v>-0.50443535213445001</v>
          </cell>
          <cell r="K164">
            <v>5.3606486088721123E-2</v>
          </cell>
          <cell r="L164">
            <v>0.93329193456458803</v>
          </cell>
        </row>
        <row r="165">
          <cell r="A165">
            <v>35826</v>
          </cell>
          <cell r="B165">
            <v>5.23</v>
          </cell>
          <cell r="C165">
            <v>5.28</v>
          </cell>
          <cell r="D165">
            <v>5.41</v>
          </cell>
          <cell r="E165">
            <v>5.54</v>
          </cell>
          <cell r="F165">
            <v>5.83</v>
          </cell>
          <cell r="G165">
            <v>1.65</v>
          </cell>
          <cell r="H165">
            <v>6.14293556038976</v>
          </cell>
          <cell r="I165">
            <v>-0.81189157807360501</v>
          </cell>
          <cell r="J165">
            <v>-1.4721634410092828</v>
          </cell>
          <cell r="K165">
            <v>5.374228860157914E-2</v>
          </cell>
          <cell r="L165">
            <v>0.96038315672189634</v>
          </cell>
        </row>
        <row r="166">
          <cell r="A166">
            <v>35854</v>
          </cell>
          <cell r="B166">
            <v>5.29</v>
          </cell>
          <cell r="C166">
            <v>5.5</v>
          </cell>
          <cell r="D166">
            <v>5.59</v>
          </cell>
          <cell r="E166">
            <v>5.63</v>
          </cell>
          <cell r="F166">
            <v>5.94</v>
          </cell>
          <cell r="G166">
            <v>1.65</v>
          </cell>
          <cell r="H166">
            <v>6.186376725395367</v>
          </cell>
          <cell r="I166">
            <v>-0.79402327978536136</v>
          </cell>
          <cell r="J166">
            <v>-0.97148030990585199</v>
          </cell>
          <cell r="K166">
            <v>6.2942334804525366E-2</v>
          </cell>
          <cell r="L166">
            <v>0.93231640067173693</v>
          </cell>
        </row>
        <row r="167">
          <cell r="A167">
            <v>35885</v>
          </cell>
          <cell r="B167">
            <v>5.17</v>
          </cell>
          <cell r="C167">
            <v>5.54</v>
          </cell>
          <cell r="D167">
            <v>5.62</v>
          </cell>
          <cell r="E167">
            <v>5.67</v>
          </cell>
          <cell r="F167">
            <v>5.95</v>
          </cell>
          <cell r="G167">
            <v>1.65</v>
          </cell>
          <cell r="H167">
            <v>6.1652026841576522</v>
          </cell>
          <cell r="I167">
            <v>-0.94114615027596504</v>
          </cell>
          <cell r="J167">
            <v>-0.43847752320164252</v>
          </cell>
          <cell r="K167">
            <v>7.0057106173816081E-2</v>
          </cell>
          <cell r="L167">
            <v>0.92385149998028304</v>
          </cell>
        </row>
        <row r="168">
          <cell r="A168">
            <v>35915</v>
          </cell>
          <cell r="B168">
            <v>5.0199999999999996</v>
          </cell>
          <cell r="C168">
            <v>5.54</v>
          </cell>
          <cell r="D168">
            <v>5.64</v>
          </cell>
          <cell r="E168">
            <v>5.69</v>
          </cell>
          <cell r="F168">
            <v>5.96</v>
          </cell>
          <cell r="G168">
            <v>1.65</v>
          </cell>
          <cell r="H168">
            <v>6.1971999637177628</v>
          </cell>
          <cell r="I168">
            <v>-1.0619205743722171</v>
          </cell>
          <cell r="J168">
            <v>-0.37385411704142796</v>
          </cell>
          <cell r="K168">
            <v>7.1922465360776552E-2</v>
          </cell>
          <cell r="L168">
            <v>0.93397773359085745</v>
          </cell>
        </row>
        <row r="169">
          <cell r="A169">
            <v>35946</v>
          </cell>
          <cell r="B169">
            <v>5.14</v>
          </cell>
          <cell r="C169">
            <v>5.5</v>
          </cell>
          <cell r="D169">
            <v>5.58</v>
          </cell>
          <cell r="E169">
            <v>5.57</v>
          </cell>
          <cell r="F169">
            <v>5.8</v>
          </cell>
          <cell r="G169">
            <v>1.65</v>
          </cell>
          <cell r="H169">
            <v>6.0373090385303749</v>
          </cell>
          <cell r="I169">
            <v>-0.76700276534239231</v>
          </cell>
          <cell r="J169">
            <v>-0.53922091567599117</v>
          </cell>
          <cell r="K169">
            <v>6.2326214817876896E-2</v>
          </cell>
          <cell r="L169">
            <v>0.9165946296571964</v>
          </cell>
        </row>
        <row r="170">
          <cell r="A170">
            <v>35976</v>
          </cell>
          <cell r="B170">
            <v>5.12</v>
          </cell>
          <cell r="C170">
            <v>5.44</v>
          </cell>
          <cell r="D170">
            <v>5.46</v>
          </cell>
          <cell r="E170">
            <v>5.45</v>
          </cell>
          <cell r="F170">
            <v>5.62</v>
          </cell>
          <cell r="G170">
            <v>1.65</v>
          </cell>
          <cell r="H170">
            <v>5.8062450179855887</v>
          </cell>
          <cell r="I170">
            <v>-0.59638806114341347</v>
          </cell>
          <cell r="J170">
            <v>-0.19211460507463776</v>
          </cell>
          <cell r="K170">
            <v>5.6265926079784E-2</v>
          </cell>
          <cell r="L170">
            <v>0.87844780225205421</v>
          </cell>
        </row>
        <row r="171">
          <cell r="A171">
            <v>36007</v>
          </cell>
          <cell r="B171">
            <v>5.14</v>
          </cell>
          <cell r="C171">
            <v>5.45</v>
          </cell>
          <cell r="D171">
            <v>5.5</v>
          </cell>
          <cell r="E171">
            <v>5.51</v>
          </cell>
          <cell r="F171">
            <v>5.72</v>
          </cell>
          <cell r="G171">
            <v>1.65</v>
          </cell>
          <cell r="H171">
            <v>5.9305489269071234</v>
          </cell>
          <cell r="I171">
            <v>-0.7372264505133368</v>
          </cell>
          <cell r="J171">
            <v>-0.39183936796175189</v>
          </cell>
          <cell r="K171">
            <v>5.4632238525781827E-2</v>
          </cell>
          <cell r="L171">
            <v>0.92592615510757081</v>
          </cell>
        </row>
        <row r="172">
          <cell r="A172">
            <v>36038</v>
          </cell>
          <cell r="B172">
            <v>4.97</v>
          </cell>
          <cell r="C172">
            <v>4.8899999999999997</v>
          </cell>
          <cell r="D172">
            <v>4.8899999999999997</v>
          </cell>
          <cell r="E172">
            <v>5.05</v>
          </cell>
          <cell r="F172">
            <v>5.29</v>
          </cell>
          <cell r="G172">
            <v>1.65</v>
          </cell>
          <cell r="H172">
            <v>5.7021741552297822</v>
          </cell>
          <cell r="I172">
            <v>-0.54122059712495973</v>
          </cell>
          <cell r="J172">
            <v>-1.8318608854433422</v>
          </cell>
          <cell r="K172">
            <v>7.2822596226025244E-2</v>
          </cell>
          <cell r="L172">
            <v>0.90790655161759137</v>
          </cell>
        </row>
        <row r="173">
          <cell r="A173">
            <v>36068</v>
          </cell>
          <cell r="B173">
            <v>4.4000000000000004</v>
          </cell>
          <cell r="C173">
            <v>4.26</v>
          </cell>
          <cell r="D173">
            <v>4.2300000000000004</v>
          </cell>
          <cell r="E173">
            <v>4.45</v>
          </cell>
          <cell r="F173">
            <v>4.9800000000000004</v>
          </cell>
          <cell r="G173">
            <v>1.65</v>
          </cell>
          <cell r="H173">
            <v>5.6361497789477406</v>
          </cell>
          <cell r="I173">
            <v>-0.83813138788877839</v>
          </cell>
          <cell r="J173">
            <v>-3.4669240271259958</v>
          </cell>
          <cell r="K173">
            <v>0.14563321787717348</v>
          </cell>
          <cell r="L173">
            <v>0.8807585353494406</v>
          </cell>
        </row>
        <row r="174">
          <cell r="A174">
            <v>36099</v>
          </cell>
          <cell r="B174">
            <v>4.3099999999999996</v>
          </cell>
          <cell r="C174">
            <v>3.99</v>
          </cell>
          <cell r="D174">
            <v>4.1100000000000003</v>
          </cell>
          <cell r="E174">
            <v>4.5</v>
          </cell>
          <cell r="F174">
            <v>5.08</v>
          </cell>
          <cell r="G174">
            <v>1.65</v>
          </cell>
          <cell r="H174">
            <v>5.9362159395188323</v>
          </cell>
          <cell r="I174">
            <v>-1.2919229187645274</v>
          </cell>
          <cell r="J174">
            <v>-3.7056903971772712</v>
          </cell>
          <cell r="K174">
            <v>0.12965099412854938</v>
          </cell>
          <cell r="L174">
            <v>0.93761355792642764</v>
          </cell>
        </row>
        <row r="175">
          <cell r="A175">
            <v>36129</v>
          </cell>
          <cell r="B175">
            <v>4.54</v>
          </cell>
          <cell r="C175">
            <v>4.47</v>
          </cell>
          <cell r="D175">
            <v>4.51</v>
          </cell>
          <cell r="E175">
            <v>4.7300000000000004</v>
          </cell>
          <cell r="F175">
            <v>5.07</v>
          </cell>
          <cell r="G175">
            <v>1.65</v>
          </cell>
          <cell r="H175">
            <v>5.6992106415230079</v>
          </cell>
          <cell r="I175">
            <v>-0.92959316520355906</v>
          </cell>
          <cell r="J175">
            <v>-2.4408365123226594</v>
          </cell>
          <cell r="K175">
            <v>9.7287055723540683E-2</v>
          </cell>
          <cell r="L175">
            <v>0.92741188358842053</v>
          </cell>
        </row>
        <row r="176">
          <cell r="A176">
            <v>36160</v>
          </cell>
          <cell r="B176">
            <v>4.34</v>
          </cell>
          <cell r="C176">
            <v>4.4800000000000004</v>
          </cell>
          <cell r="D176">
            <v>4.54</v>
          </cell>
          <cell r="E176">
            <v>4.66</v>
          </cell>
          <cell r="F176">
            <v>5.09</v>
          </cell>
          <cell r="G176">
            <v>1.65</v>
          </cell>
          <cell r="H176">
            <v>5.7789660964287926</v>
          </cell>
          <cell r="I176">
            <v>-1.1457002906602514</v>
          </cell>
          <cell r="J176">
            <v>-2.3551774789885824</v>
          </cell>
          <cell r="K176">
            <v>0.12542490763754693</v>
          </cell>
          <cell r="L176">
            <v>0.90594461811491922</v>
          </cell>
        </row>
        <row r="177">
          <cell r="A177">
            <v>36191</v>
          </cell>
          <cell r="B177">
            <v>4.4800000000000004</v>
          </cell>
          <cell r="C177">
            <v>4.51</v>
          </cell>
          <cell r="D177">
            <v>4.53</v>
          </cell>
          <cell r="E177">
            <v>4.66</v>
          </cell>
          <cell r="F177">
            <v>5.09</v>
          </cell>
          <cell r="G177">
            <v>1.65</v>
          </cell>
          <cell r="H177">
            <v>5.7453569596496719</v>
          </cell>
          <cell r="I177">
            <v>-1.0369218271291905</v>
          </cell>
          <cell r="J177">
            <v>-2.6055984905349008</v>
          </cell>
          <cell r="K177">
            <v>0.10973837117333211</v>
          </cell>
          <cell r="L177">
            <v>0.92326560099008159</v>
          </cell>
        </row>
        <row r="178">
          <cell r="A178">
            <v>36219</v>
          </cell>
          <cell r="B178">
            <v>4.67</v>
          </cell>
          <cell r="C178">
            <v>5.12</v>
          </cell>
          <cell r="D178">
            <v>5.24</v>
          </cell>
          <cell r="E178">
            <v>5.31</v>
          </cell>
          <cell r="F178">
            <v>5.59</v>
          </cell>
          <cell r="G178">
            <v>1.65</v>
          </cell>
          <cell r="H178">
            <v>6.0983700874289459</v>
          </cell>
          <cell r="I178">
            <v>-1.4294940953670827</v>
          </cell>
          <cell r="J178">
            <v>-0.81402164974990587</v>
          </cell>
          <cell r="K178">
            <v>0.10965186518466977</v>
          </cell>
          <cell r="L178">
            <v>0.92187583870959899</v>
          </cell>
        </row>
        <row r="179">
          <cell r="A179">
            <v>36250</v>
          </cell>
          <cell r="B179">
            <v>4.49</v>
          </cell>
          <cell r="C179">
            <v>4.9800000000000004</v>
          </cell>
          <cell r="D179">
            <v>5.13</v>
          </cell>
          <cell r="E179">
            <v>5.25</v>
          </cell>
          <cell r="F179">
            <v>5.63</v>
          </cell>
          <cell r="G179">
            <v>1.65</v>
          </cell>
          <cell r="H179">
            <v>6.2216891269433585</v>
          </cell>
          <cell r="I179">
            <v>-1.7252082386232821</v>
          </cell>
          <cell r="J179">
            <v>-0.99908688086740927</v>
          </cell>
          <cell r="K179">
            <v>0.10534888306859427</v>
          </cell>
          <cell r="L179">
            <v>0.94916694734548634</v>
          </cell>
        </row>
        <row r="180">
          <cell r="A180">
            <v>36280</v>
          </cell>
          <cell r="B180">
            <v>4.5999999999999996</v>
          </cell>
          <cell r="C180">
            <v>5.03</v>
          </cell>
          <cell r="D180">
            <v>5.23</v>
          </cell>
          <cell r="E180">
            <v>5.37</v>
          </cell>
          <cell r="F180">
            <v>5.68</v>
          </cell>
          <cell r="G180">
            <v>1.65</v>
          </cell>
          <cell r="H180">
            <v>6.2326030214458248</v>
          </cell>
          <cell r="I180">
            <v>-1.6012264760263111</v>
          </cell>
          <cell r="J180">
            <v>-1.1660315098971854</v>
          </cell>
          <cell r="K180">
            <v>0.10661234742985153</v>
          </cell>
          <cell r="L180">
            <v>0.94282509539840498</v>
          </cell>
        </row>
        <row r="181">
          <cell r="A181">
            <v>36311</v>
          </cell>
          <cell r="B181">
            <v>4.66</v>
          </cell>
          <cell r="C181">
            <v>5.39</v>
          </cell>
          <cell r="D181">
            <v>5.6</v>
          </cell>
          <cell r="E181">
            <v>5.64</v>
          </cell>
          <cell r="F181">
            <v>5.83</v>
          </cell>
          <cell r="G181">
            <v>1.65</v>
          </cell>
          <cell r="H181">
            <v>6.2525049752691428</v>
          </cell>
          <cell r="I181">
            <v>-1.708165684955663</v>
          </cell>
          <cell r="J181">
            <v>0.49915447352304582</v>
          </cell>
          <cell r="K181">
            <v>0.1048702058005016</v>
          </cell>
          <cell r="L181">
            <v>0.93535375561885992</v>
          </cell>
        </row>
        <row r="182">
          <cell r="A182">
            <v>36341</v>
          </cell>
          <cell r="B182">
            <v>4.7699999999999996</v>
          </cell>
          <cell r="C182">
            <v>5.52</v>
          </cell>
          <cell r="D182">
            <v>5.68</v>
          </cell>
          <cell r="E182">
            <v>5.82</v>
          </cell>
          <cell r="F182">
            <v>5.99</v>
          </cell>
          <cell r="G182">
            <v>1.65</v>
          </cell>
          <cell r="H182">
            <v>6.4140510383323379</v>
          </cell>
          <cell r="I182">
            <v>-1.7333770471162449</v>
          </cell>
          <cell r="J182">
            <v>0.30873528588135202</v>
          </cell>
          <cell r="K182">
            <v>0.11551930831353319</v>
          </cell>
          <cell r="L182">
            <v>0.92653486435495591</v>
          </cell>
        </row>
        <row r="183">
          <cell r="A183">
            <v>36372</v>
          </cell>
          <cell r="B183">
            <v>4.76</v>
          </cell>
          <cell r="C183">
            <v>5.64</v>
          </cell>
          <cell r="D183">
            <v>5.81</v>
          </cell>
          <cell r="E183">
            <v>5.92</v>
          </cell>
          <cell r="F183">
            <v>6.11</v>
          </cell>
          <cell r="G183">
            <v>1.65</v>
          </cell>
          <cell r="H183">
            <v>6.4576444414052743</v>
          </cell>
          <cell r="I183">
            <v>-1.919905959497598</v>
          </cell>
          <cell r="J183">
            <v>1.1968920130812573</v>
          </cell>
          <cell r="K183">
            <v>0.1271006495393365</v>
          </cell>
          <cell r="L183">
            <v>0.92103943828341084</v>
          </cell>
        </row>
        <row r="184">
          <cell r="A184">
            <v>36403</v>
          </cell>
          <cell r="B184">
            <v>5</v>
          </cell>
          <cell r="C184">
            <v>5.71</v>
          </cell>
          <cell r="D184">
            <v>5.89</v>
          </cell>
          <cell r="E184">
            <v>5.98</v>
          </cell>
          <cell r="F184">
            <v>6.06</v>
          </cell>
          <cell r="G184">
            <v>1.65</v>
          </cell>
          <cell r="H184">
            <v>6.523985810136737</v>
          </cell>
          <cell r="I184">
            <v>-1.663262716069478</v>
          </cell>
          <cell r="J184">
            <v>0.93604420979010627</v>
          </cell>
          <cell r="K184">
            <v>0.13055513308460004</v>
          </cell>
          <cell r="L184">
            <v>0.89344864124395729</v>
          </cell>
        </row>
        <row r="185">
          <cell r="A185">
            <v>36433</v>
          </cell>
          <cell r="B185">
            <v>4.88</v>
          </cell>
          <cell r="C185">
            <v>5.58</v>
          </cell>
          <cell r="D185">
            <v>5.78</v>
          </cell>
          <cell r="E185">
            <v>5.89</v>
          </cell>
          <cell r="F185">
            <v>6.05</v>
          </cell>
          <cell r="G185">
            <v>1.65</v>
          </cell>
          <cell r="H185">
            <v>6.5606526331749606</v>
          </cell>
          <cell r="I185">
            <v>-1.805289237369986</v>
          </cell>
          <cell r="J185">
            <v>0.60252131854185176</v>
          </cell>
          <cell r="K185">
            <v>0.13630537010160881</v>
          </cell>
          <cell r="L185">
            <v>0.90458596574942707</v>
          </cell>
        </row>
        <row r="186">
          <cell r="A186">
            <v>36464</v>
          </cell>
          <cell r="B186">
            <v>5.0999999999999996</v>
          </cell>
          <cell r="C186">
            <v>5.78</v>
          </cell>
          <cell r="D186">
            <v>5.95</v>
          </cell>
          <cell r="E186">
            <v>6.02</v>
          </cell>
          <cell r="F186">
            <v>6.16</v>
          </cell>
          <cell r="G186">
            <v>1.65</v>
          </cell>
          <cell r="H186">
            <v>6.6104877966862707</v>
          </cell>
          <cell r="I186">
            <v>-1.6417956062036942</v>
          </cell>
          <cell r="J186">
            <v>0.54948479186071464</v>
          </cell>
          <cell r="K186">
            <v>0.11846864599140193</v>
          </cell>
          <cell r="L186">
            <v>0.9121215971633182</v>
          </cell>
        </row>
        <row r="187">
          <cell r="A187">
            <v>36494</v>
          </cell>
          <cell r="B187">
            <v>5.31</v>
          </cell>
          <cell r="C187">
            <v>5.99</v>
          </cell>
          <cell r="D187">
            <v>6.11</v>
          </cell>
          <cell r="E187">
            <v>6.18</v>
          </cell>
          <cell r="F187">
            <v>6.28</v>
          </cell>
          <cell r="G187">
            <v>1.65</v>
          </cell>
          <cell r="H187">
            <v>6.6629417581030062</v>
          </cell>
          <cell r="I187">
            <v>-1.4362357245855104</v>
          </cell>
          <cell r="J187">
            <v>0.70184868315239246</v>
          </cell>
          <cell r="K187">
            <v>0.1230314507779529</v>
          </cell>
          <cell r="L187">
            <v>0.87713090756086221</v>
          </cell>
        </row>
        <row r="188">
          <cell r="A188">
            <v>36525</v>
          </cell>
          <cell r="B188">
            <v>5.31</v>
          </cell>
          <cell r="C188">
            <v>6.23</v>
          </cell>
          <cell r="D188">
            <v>6.34</v>
          </cell>
          <cell r="E188">
            <v>6.44</v>
          </cell>
          <cell r="F188">
            <v>6.48</v>
          </cell>
          <cell r="G188">
            <v>1.65</v>
          </cell>
          <cell r="H188">
            <v>6.7970092255254464</v>
          </cell>
          <cell r="I188">
            <v>-1.5651635212988375</v>
          </cell>
          <cell r="J188">
            <v>1.4239378809042407</v>
          </cell>
          <cell r="K188">
            <v>0.12759397087306334</v>
          </cell>
          <cell r="L188">
            <v>0.88106547943551861</v>
          </cell>
        </row>
        <row r="189">
          <cell r="A189">
            <v>36556</v>
          </cell>
          <cell r="B189">
            <v>5.59</v>
          </cell>
          <cell r="C189">
            <v>6.52</v>
          </cell>
          <cell r="D189">
            <v>6.67</v>
          </cell>
          <cell r="E189">
            <v>6.69</v>
          </cell>
          <cell r="F189">
            <v>6.53</v>
          </cell>
          <cell r="G189">
            <v>1.65</v>
          </cell>
          <cell r="H189">
            <v>6.4659868811292887</v>
          </cell>
          <cell r="I189">
            <v>-1.089686379247166</v>
          </cell>
          <cell r="J189">
            <v>2.8147654659607002</v>
          </cell>
          <cell r="K189">
            <v>9.3653107588544962E-2</v>
          </cell>
          <cell r="L189">
            <v>0.88542229539294359</v>
          </cell>
        </row>
        <row r="190">
          <cell r="A190">
            <v>36585</v>
          </cell>
          <cell r="B190">
            <v>5.78</v>
          </cell>
          <cell r="C190">
            <v>6.54</v>
          </cell>
          <cell r="D190">
            <v>6.59</v>
          </cell>
          <cell r="E190">
            <v>6.41</v>
          </cell>
          <cell r="F190">
            <v>6.14</v>
          </cell>
          <cell r="G190">
            <v>1.65</v>
          </cell>
          <cell r="H190">
            <v>6.1094692889083317</v>
          </cell>
          <cell r="I190">
            <v>-0.65354733587336178</v>
          </cell>
          <cell r="J190">
            <v>3.2474779132001674</v>
          </cell>
          <cell r="K190">
            <v>0.10064279613685581</v>
          </cell>
          <cell r="L190">
            <v>0.84025344118933676</v>
          </cell>
        </row>
        <row r="191">
          <cell r="A191">
            <v>36616</v>
          </cell>
          <cell r="B191">
            <v>5.89</v>
          </cell>
          <cell r="C191">
            <v>6.49</v>
          </cell>
          <cell r="D191">
            <v>6.26</v>
          </cell>
          <cell r="E191">
            <v>6.01</v>
          </cell>
          <cell r="F191">
            <v>5.83</v>
          </cell>
          <cell r="G191">
            <v>1.65</v>
          </cell>
          <cell r="H191">
            <v>5.9072866701315156</v>
          </cell>
          <cell r="I191">
            <v>-0.16222223897927529</v>
          </cell>
          <cell r="J191">
            <v>2.1898733478518664</v>
          </cell>
          <cell r="K191">
            <v>9.9681461304211225E-2</v>
          </cell>
          <cell r="L191">
            <v>0.70670248609722652</v>
          </cell>
        </row>
        <row r="192">
          <cell r="A192">
            <v>36646</v>
          </cell>
          <cell r="B192">
            <v>5.81</v>
          </cell>
          <cell r="C192">
            <v>6.69</v>
          </cell>
          <cell r="D192">
            <v>6.47</v>
          </cell>
          <cell r="E192">
            <v>6.21</v>
          </cell>
          <cell r="F192">
            <v>5.96</v>
          </cell>
          <cell r="G192">
            <v>1.65</v>
          </cell>
          <cell r="H192">
            <v>5.9928202744214625</v>
          </cell>
          <cell r="I192">
            <v>-0.38028660476263298</v>
          </cell>
          <cell r="J192">
            <v>2.7511370029139965</v>
          </cell>
          <cell r="K192">
            <v>8.2813789812647892E-2</v>
          </cell>
          <cell r="L192">
            <v>0.84075424811926402</v>
          </cell>
        </row>
        <row r="193">
          <cell r="A193">
            <v>36677</v>
          </cell>
          <cell r="B193">
            <v>5.64</v>
          </cell>
          <cell r="C193">
            <v>6.69</v>
          </cell>
          <cell r="D193">
            <v>6.54</v>
          </cell>
          <cell r="E193">
            <v>6.28</v>
          </cell>
          <cell r="F193">
            <v>6.01</v>
          </cell>
          <cell r="G193">
            <v>1.65</v>
          </cell>
          <cell r="H193">
            <v>6.1117329887594023</v>
          </cell>
          <cell r="I193">
            <v>-0.42370934932824328</v>
          </cell>
          <cell r="J193">
            <v>2.5064452666879768</v>
          </cell>
          <cell r="K193">
            <v>0.11305341265295039</v>
          </cell>
          <cell r="L193">
            <v>0.70474094894443329</v>
          </cell>
        </row>
        <row r="194">
          <cell r="A194">
            <v>36707</v>
          </cell>
          <cell r="B194">
            <v>5.87</v>
          </cell>
          <cell r="C194">
            <v>6.36</v>
          </cell>
          <cell r="D194">
            <v>6.16</v>
          </cell>
          <cell r="E194">
            <v>6.02</v>
          </cell>
          <cell r="F194">
            <v>5.89</v>
          </cell>
          <cell r="G194">
            <v>1.65</v>
          </cell>
          <cell r="H194">
            <v>6.1385882089728314</v>
          </cell>
          <cell r="I194">
            <v>-0.22460129435913345</v>
          </cell>
          <cell r="J194">
            <v>0.58591110418558567</v>
          </cell>
          <cell r="K194">
            <v>9.4223875990928047E-2</v>
          </cell>
          <cell r="L194">
            <v>0.24593998710448001</v>
          </cell>
        </row>
        <row r="195">
          <cell r="A195">
            <v>36738</v>
          </cell>
          <cell r="B195">
            <v>6.06</v>
          </cell>
          <cell r="C195">
            <v>6.3</v>
          </cell>
          <cell r="D195">
            <v>6.13</v>
          </cell>
          <cell r="E195">
            <v>6.03</v>
          </cell>
          <cell r="F195">
            <v>5.79</v>
          </cell>
          <cell r="G195">
            <v>1.65</v>
          </cell>
          <cell r="H195">
            <v>5.9672449800176146</v>
          </cell>
          <cell r="I195">
            <v>0.10271734213493586</v>
          </cell>
          <cell r="J195">
            <v>0.81251734302880185</v>
          </cell>
          <cell r="K195">
            <v>8.9237157837517428E-2</v>
          </cell>
          <cell r="L195">
            <v>0.42064347851713618</v>
          </cell>
        </row>
        <row r="196">
          <cell r="A196">
            <v>36769</v>
          </cell>
          <cell r="B196">
            <v>6.31</v>
          </cell>
          <cell r="C196">
            <v>6.15</v>
          </cell>
          <cell r="D196">
            <v>5.97</v>
          </cell>
          <cell r="E196">
            <v>5.72</v>
          </cell>
          <cell r="F196">
            <v>5.67</v>
          </cell>
          <cell r="G196">
            <v>1.65</v>
          </cell>
          <cell r="H196">
            <v>5.8703036474597718</v>
          </cell>
          <cell r="I196">
            <v>0.4635614694270605</v>
          </cell>
          <cell r="J196">
            <v>-0.11856968963214086</v>
          </cell>
          <cell r="K196">
            <v>6.7129794432829126E-2</v>
          </cell>
          <cell r="L196">
            <v>0.72421376828130402</v>
          </cell>
        </row>
        <row r="197">
          <cell r="A197">
            <v>36799</v>
          </cell>
          <cell r="B197">
            <v>6.21</v>
          </cell>
          <cell r="C197">
            <v>5.97</v>
          </cell>
          <cell r="D197">
            <v>5.85</v>
          </cell>
          <cell r="E197">
            <v>5.8</v>
          </cell>
          <cell r="F197">
            <v>5.88</v>
          </cell>
          <cell r="G197">
            <v>1.65</v>
          </cell>
          <cell r="H197">
            <v>6.2030816600167809</v>
          </cell>
          <cell r="I197">
            <v>0.13583975716517646</v>
          </cell>
          <cell r="J197">
            <v>-1.152671607309139</v>
          </cell>
          <cell r="K197">
            <v>6.8973612733129935E-2</v>
          </cell>
          <cell r="L197">
            <v>0.57230771480657294</v>
          </cell>
        </row>
        <row r="198">
          <cell r="A198">
            <v>36830</v>
          </cell>
          <cell r="B198">
            <v>6.39</v>
          </cell>
          <cell r="C198">
            <v>5.92</v>
          </cell>
          <cell r="D198">
            <v>5.81</v>
          </cell>
          <cell r="E198">
            <v>5.76</v>
          </cell>
          <cell r="F198">
            <v>5.79</v>
          </cell>
          <cell r="G198">
            <v>1.65</v>
          </cell>
          <cell r="H198">
            <v>6.0931507572609345</v>
          </cell>
          <cell r="I198">
            <v>0.44025616274432888</v>
          </cell>
          <cell r="J198">
            <v>-1.5215230277295924</v>
          </cell>
          <cell r="K198">
            <v>4.5880664184556386E-2</v>
          </cell>
          <cell r="L198">
            <v>0.8720482426335483</v>
          </cell>
        </row>
        <row r="199">
          <cell r="A199">
            <v>36860</v>
          </cell>
          <cell r="B199">
            <v>6.2</v>
          </cell>
          <cell r="C199">
            <v>5.58</v>
          </cell>
          <cell r="D199">
            <v>5.39</v>
          </cell>
          <cell r="E199">
            <v>5.45</v>
          </cell>
          <cell r="F199">
            <v>5.6</v>
          </cell>
          <cell r="G199">
            <v>1.65</v>
          </cell>
          <cell r="H199">
            <v>5.9327068769833895</v>
          </cell>
          <cell r="I199">
            <v>0.48982171881327907</v>
          </cell>
          <cell r="J199">
            <v>-2.3457262282199789</v>
          </cell>
          <cell r="K199">
            <v>6.6175573758253281E-2</v>
          </cell>
          <cell r="L199">
            <v>0.865097602417645</v>
          </cell>
        </row>
        <row r="200">
          <cell r="A200">
            <v>36891</v>
          </cell>
          <cell r="B200">
            <v>5.88</v>
          </cell>
          <cell r="C200">
            <v>5.1100000000000003</v>
          </cell>
          <cell r="D200">
            <v>4.9800000000000004</v>
          </cell>
          <cell r="E200">
            <v>5.12</v>
          </cell>
          <cell r="F200">
            <v>5.46</v>
          </cell>
          <cell r="G200">
            <v>1.65</v>
          </cell>
          <cell r="H200">
            <v>5.8855545248589003</v>
          </cell>
          <cell r="I200">
            <v>0.23314648745492</v>
          </cell>
          <cell r="J200">
            <v>-3.3054423372782189</v>
          </cell>
          <cell r="K200">
            <v>8.1103310756350147E-2</v>
          </cell>
          <cell r="L200">
            <v>0.89264471420020441</v>
          </cell>
        </row>
        <row r="201">
          <cell r="A201">
            <v>36922</v>
          </cell>
          <cell r="B201">
            <v>4.9800000000000004</v>
          </cell>
          <cell r="C201">
            <v>4.6100000000000003</v>
          </cell>
          <cell r="D201">
            <v>4.8499999999999996</v>
          </cell>
          <cell r="E201">
            <v>5.18</v>
          </cell>
          <cell r="F201">
            <v>5.55</v>
          </cell>
          <cell r="G201">
            <v>1.65</v>
          </cell>
          <cell r="H201">
            <v>6.0874637822603459</v>
          </cell>
          <cell r="I201">
            <v>-1.0065467873400489</v>
          </cell>
          <cell r="J201">
            <v>-3.0258484456430703</v>
          </cell>
          <cell r="K201">
            <v>7.7641792541945587E-2</v>
          </cell>
          <cell r="L201">
            <v>0.96377797868981807</v>
          </cell>
        </row>
        <row r="202">
          <cell r="A202">
            <v>36950</v>
          </cell>
          <cell r="B202">
            <v>4.8499999999999996</v>
          </cell>
          <cell r="C202">
            <v>4.4000000000000004</v>
          </cell>
          <cell r="D202">
            <v>4.7</v>
          </cell>
          <cell r="E202">
            <v>4.92</v>
          </cell>
          <cell r="F202">
            <v>5.35</v>
          </cell>
          <cell r="G202">
            <v>1.65</v>
          </cell>
          <cell r="H202">
            <v>5.9873317387943068</v>
          </cell>
          <cell r="I202">
            <v>-1.0351224269608699</v>
          </cell>
          <cell r="J202">
            <v>-3.2433709919333835</v>
          </cell>
          <cell r="K202">
            <v>7.9742060978709756E-2</v>
          </cell>
          <cell r="L202">
            <v>0.96525256463678821</v>
          </cell>
        </row>
        <row r="203">
          <cell r="A203">
            <v>36981</v>
          </cell>
          <cell r="B203">
            <v>4.33</v>
          </cell>
          <cell r="C203">
            <v>4.26</v>
          </cell>
          <cell r="D203">
            <v>4.6900000000000004</v>
          </cell>
          <cell r="E203">
            <v>4.9800000000000004</v>
          </cell>
          <cell r="F203">
            <v>5.49</v>
          </cell>
          <cell r="G203">
            <v>1.65</v>
          </cell>
          <cell r="H203">
            <v>6.2023172716599939</v>
          </cell>
          <cell r="I203">
            <v>-1.858449973484414</v>
          </cell>
          <cell r="J203">
            <v>-3.4434843140863021</v>
          </cell>
          <cell r="K203">
            <v>0.10493425474034747</v>
          </cell>
          <cell r="L203">
            <v>0.97120779483404396</v>
          </cell>
        </row>
        <row r="204">
          <cell r="A204">
            <v>37011</v>
          </cell>
          <cell r="B204">
            <v>3.79</v>
          </cell>
          <cell r="C204">
            <v>4.29</v>
          </cell>
          <cell r="D204">
            <v>5.01</v>
          </cell>
          <cell r="E204">
            <v>5.35</v>
          </cell>
          <cell r="F204">
            <v>5.79</v>
          </cell>
          <cell r="G204">
            <v>1.65</v>
          </cell>
          <cell r="H204">
            <v>6.4610027702361137</v>
          </cell>
          <cell r="I204">
            <v>-2.6041340202936332</v>
          </cell>
          <cell r="J204">
            <v>-2.003145058336024</v>
          </cell>
          <cell r="K204">
            <v>0.10454060221493662</v>
          </cell>
          <cell r="L204">
            <v>0.97869312442572076</v>
          </cell>
        </row>
        <row r="205">
          <cell r="A205">
            <v>37042</v>
          </cell>
          <cell r="B205">
            <v>3.63</v>
          </cell>
          <cell r="C205">
            <v>4.21</v>
          </cell>
          <cell r="D205">
            <v>4.95</v>
          </cell>
          <cell r="E205">
            <v>5.43</v>
          </cell>
          <cell r="F205">
            <v>5.79</v>
          </cell>
          <cell r="G205">
            <v>1.65</v>
          </cell>
          <cell r="H205">
            <v>6.4604880671546692</v>
          </cell>
          <cell r="I205">
            <v>-3.0010999737459469</v>
          </cell>
          <cell r="J205">
            <v>-1.4475816756372915</v>
          </cell>
          <cell r="K205">
            <v>0.10096506003252798</v>
          </cell>
          <cell r="L205">
            <v>0.98349077770658866</v>
          </cell>
        </row>
        <row r="206">
          <cell r="A206">
            <v>37072</v>
          </cell>
          <cell r="B206">
            <v>3.65</v>
          </cell>
          <cell r="C206">
            <v>4.25</v>
          </cell>
          <cell r="D206">
            <v>5</v>
          </cell>
          <cell r="E206">
            <v>5.43</v>
          </cell>
          <cell r="F206">
            <v>5.76</v>
          </cell>
          <cell r="G206">
            <v>1.65</v>
          </cell>
          <cell r="H206">
            <v>6.3958781756864047</v>
          </cell>
          <cell r="I206">
            <v>-2.8902630701279959</v>
          </cell>
          <cell r="J206">
            <v>-1.3030884697133505</v>
          </cell>
          <cell r="K206">
            <v>9.5833615429673183E-2</v>
          </cell>
          <cell r="L206">
            <v>0.98380083933303986</v>
          </cell>
        </row>
        <row r="207">
          <cell r="A207">
            <v>37103</v>
          </cell>
          <cell r="B207">
            <v>3.53</v>
          </cell>
          <cell r="C207">
            <v>3.79</v>
          </cell>
          <cell r="D207">
            <v>4.6100000000000003</v>
          </cell>
          <cell r="E207">
            <v>5.07</v>
          </cell>
          <cell r="F207">
            <v>5.53</v>
          </cell>
          <cell r="G207">
            <v>1.65</v>
          </cell>
          <cell r="H207">
            <v>6.2722423397993232</v>
          </cell>
          <cell r="I207">
            <v>-2.8367027089032555</v>
          </cell>
          <cell r="J207">
            <v>-2.6877576739264408</v>
          </cell>
          <cell r="K207">
            <v>9.1491688208597544E-2</v>
          </cell>
          <cell r="L207">
            <v>0.986930941642435</v>
          </cell>
        </row>
        <row r="208">
          <cell r="A208">
            <v>37134</v>
          </cell>
          <cell r="B208">
            <v>3.36</v>
          </cell>
          <cell r="C208">
            <v>3.6</v>
          </cell>
          <cell r="D208">
            <v>4.4400000000000004</v>
          </cell>
          <cell r="E208">
            <v>4.8099999999999996</v>
          </cell>
          <cell r="F208">
            <v>5.39</v>
          </cell>
          <cell r="G208">
            <v>1.65</v>
          </cell>
          <cell r="H208">
            <v>6.1292892011834788</v>
          </cell>
          <cell r="I208">
            <v>-2.8910825532392987</v>
          </cell>
          <cell r="J208">
            <v>-2.6512152930003383</v>
          </cell>
          <cell r="K208">
            <v>8.6190212394064381E-2</v>
          </cell>
          <cell r="L208">
            <v>0.98869725517301299</v>
          </cell>
        </row>
        <row r="209">
          <cell r="A209">
            <v>37164</v>
          </cell>
          <cell r="B209">
            <v>2.17</v>
          </cell>
          <cell r="C209">
            <v>2.8</v>
          </cell>
          <cell r="D209">
            <v>3.76</v>
          </cell>
          <cell r="E209">
            <v>4.68</v>
          </cell>
          <cell r="F209">
            <v>5.6</v>
          </cell>
          <cell r="G209">
            <v>1.65</v>
          </cell>
          <cell r="H209">
            <v>6.4192861842369267</v>
          </cell>
          <cell r="I209">
            <v>-4.2262618431677943</v>
          </cell>
          <cell r="J209">
            <v>-3.7927640877399864</v>
          </cell>
          <cell r="K209">
            <v>0.11116301995393277</v>
          </cell>
          <cell r="L209">
            <v>0.99110788473151656</v>
          </cell>
        </row>
        <row r="210">
          <cell r="A210">
            <v>37195</v>
          </cell>
          <cell r="B210">
            <v>2.0499999999999998</v>
          </cell>
          <cell r="C210">
            <v>2.4500000000000002</v>
          </cell>
          <cell r="D210">
            <v>3.77</v>
          </cell>
          <cell r="E210">
            <v>4.3099999999999996</v>
          </cell>
          <cell r="F210">
            <v>4.92</v>
          </cell>
          <cell r="G210">
            <v>1.65</v>
          </cell>
          <cell r="H210">
            <v>5.9420564795487367</v>
          </cell>
          <cell r="I210">
            <v>-4.0897846854392119</v>
          </cell>
          <cell r="J210">
            <v>-3.7971799106345117</v>
          </cell>
          <cell r="K210">
            <v>0.13981479672407765</v>
          </cell>
          <cell r="L210">
            <v>0.98522566299005687</v>
          </cell>
        </row>
        <row r="211">
          <cell r="A211">
            <v>37225</v>
          </cell>
          <cell r="B211">
            <v>1.78</v>
          </cell>
          <cell r="C211">
            <v>2.83</v>
          </cell>
          <cell r="D211">
            <v>4.09</v>
          </cell>
          <cell r="E211">
            <v>4.79</v>
          </cell>
          <cell r="F211">
            <v>5.31</v>
          </cell>
          <cell r="G211">
            <v>1.65</v>
          </cell>
          <cell r="H211">
            <v>6.3707339579543971</v>
          </cell>
          <cell r="I211">
            <v>-5.0111767853354658</v>
          </cell>
          <cell r="J211">
            <v>-2.0804804534954542</v>
          </cell>
          <cell r="K211">
            <v>0.16739316373054741</v>
          </cell>
          <cell r="L211">
            <v>0.9833430425106412</v>
          </cell>
        </row>
        <row r="212">
          <cell r="A212">
            <v>37256</v>
          </cell>
          <cell r="B212">
            <v>1.74</v>
          </cell>
          <cell r="C212">
            <v>3.17</v>
          </cell>
          <cell r="D212">
            <v>4.41</v>
          </cell>
          <cell r="E212">
            <v>5.08</v>
          </cell>
          <cell r="F212">
            <v>5.52</v>
          </cell>
          <cell r="G212">
            <v>1.65</v>
          </cell>
          <cell r="H212">
            <v>6.5294099764922189</v>
          </cell>
          <cell r="I212">
            <v>-5.3298909820308058</v>
          </cell>
          <cell r="J212">
            <v>-0.92510022915655099</v>
          </cell>
          <cell r="K212">
            <v>0.15611553225311095</v>
          </cell>
          <cell r="L212">
            <v>0.98619141935087995</v>
          </cell>
        </row>
        <row r="213">
          <cell r="A213">
            <v>37287</v>
          </cell>
          <cell r="B213">
            <v>1.76</v>
          </cell>
          <cell r="C213">
            <v>3.16</v>
          </cell>
          <cell r="D213">
            <v>4.37</v>
          </cell>
          <cell r="E213">
            <v>5.03</v>
          </cell>
          <cell r="F213">
            <v>5.44</v>
          </cell>
          <cell r="G213">
            <v>1.65</v>
          </cell>
          <cell r="H213">
            <v>6.4189994219365536</v>
          </cell>
          <cell r="I213">
            <v>-5.1612583527718563</v>
          </cell>
          <cell r="J213">
            <v>-0.74454543785613458</v>
          </cell>
          <cell r="K213">
            <v>0.14514288241939061</v>
          </cell>
          <cell r="L213">
            <v>0.98715445068311392</v>
          </cell>
        </row>
        <row r="214">
          <cell r="A214">
            <v>37315</v>
          </cell>
          <cell r="B214">
            <v>1.76</v>
          </cell>
          <cell r="C214">
            <v>3.07</v>
          </cell>
          <cell r="D214">
            <v>4.2</v>
          </cell>
          <cell r="E214">
            <v>4.88</v>
          </cell>
          <cell r="F214">
            <v>5.43</v>
          </cell>
          <cell r="G214">
            <v>1.65</v>
          </cell>
          <cell r="H214">
            <v>6.4368936267872581</v>
          </cell>
          <cell r="I214">
            <v>-5.0884804151531178</v>
          </cell>
          <cell r="J214">
            <v>-1.4035154536401322</v>
          </cell>
          <cell r="K214">
            <v>0.1130708864484164</v>
          </cell>
          <cell r="L214">
            <v>0.99234359097224689</v>
          </cell>
        </row>
        <row r="215">
          <cell r="A215">
            <v>37346</v>
          </cell>
          <cell r="B215">
            <v>1.79</v>
          </cell>
          <cell r="C215">
            <v>3.72</v>
          </cell>
          <cell r="D215">
            <v>4.82</v>
          </cell>
          <cell r="E215">
            <v>5.41</v>
          </cell>
          <cell r="F215">
            <v>5.81</v>
          </cell>
          <cell r="G215">
            <v>1.65</v>
          </cell>
          <cell r="H215">
            <v>6.6575485031019834</v>
          </cell>
          <cell r="I215">
            <v>-5.3642035651634812</v>
          </cell>
          <cell r="J215">
            <v>0.68637830588160476</v>
          </cell>
          <cell r="K215">
            <v>0.11585778784328665</v>
          </cell>
          <cell r="L215">
            <v>0.99195858700613693</v>
          </cell>
        </row>
        <row r="216">
          <cell r="A216">
            <v>37376</v>
          </cell>
          <cell r="B216">
            <v>1.76</v>
          </cell>
          <cell r="C216">
            <v>3.23</v>
          </cell>
          <cell r="D216">
            <v>4.41</v>
          </cell>
          <cell r="E216">
            <v>5.0999999999999996</v>
          </cell>
          <cell r="F216">
            <v>5.6</v>
          </cell>
          <cell r="G216">
            <v>1.65</v>
          </cell>
          <cell r="H216">
            <v>6.4783426560670403</v>
          </cell>
          <cell r="I216">
            <v>-5.2404125755337887</v>
          </cell>
          <cell r="J216">
            <v>-0.42157653215550328</v>
          </cell>
          <cell r="K216">
            <v>0.11067306612287961</v>
          </cell>
          <cell r="L216">
            <v>0.99269759322533235</v>
          </cell>
        </row>
        <row r="217">
          <cell r="A217">
            <v>37407</v>
          </cell>
          <cell r="B217">
            <v>1.73</v>
          </cell>
          <cell r="C217">
            <v>3.21</v>
          </cell>
          <cell r="D217">
            <v>4.3600000000000003</v>
          </cell>
          <cell r="E217">
            <v>5.04</v>
          </cell>
          <cell r="F217">
            <v>5.62</v>
          </cell>
          <cell r="G217">
            <v>1.65</v>
          </cell>
          <cell r="H217">
            <v>6.6034089087834742</v>
          </cell>
          <cell r="I217">
            <v>-5.2728875401890916</v>
          </cell>
          <cell r="J217">
            <v>-1.2948406315534533</v>
          </cell>
          <cell r="K217">
            <v>0.11338726961007974</v>
          </cell>
          <cell r="L217">
            <v>0.99276412119355439</v>
          </cell>
        </row>
        <row r="218">
          <cell r="A218">
            <v>37437</v>
          </cell>
          <cell r="B218">
            <v>1.69</v>
          </cell>
          <cell r="C218">
            <v>2.8</v>
          </cell>
          <cell r="D218">
            <v>4.04</v>
          </cell>
          <cell r="E218">
            <v>4.8</v>
          </cell>
          <cell r="F218">
            <v>5.51</v>
          </cell>
          <cell r="G218">
            <v>1.65</v>
          </cell>
          <cell r="H218">
            <v>6.6088421700503295</v>
          </cell>
          <cell r="I218">
            <v>-5.2360445480881168</v>
          </cell>
          <cell r="J218">
            <v>-2.5526255828362521</v>
          </cell>
          <cell r="K218">
            <v>0.12164757796162953</v>
          </cell>
          <cell r="L218">
            <v>0.99213940273864509</v>
          </cell>
        </row>
        <row r="219">
          <cell r="A219">
            <v>37468</v>
          </cell>
          <cell r="B219">
            <v>1.7</v>
          </cell>
          <cell r="C219">
            <v>2.25</v>
          </cell>
          <cell r="D219">
            <v>3.47</v>
          </cell>
          <cell r="E219">
            <v>4.4800000000000004</v>
          </cell>
          <cell r="F219">
            <v>5.31</v>
          </cell>
          <cell r="G219">
            <v>1.65</v>
          </cell>
          <cell r="H219">
            <v>6.6588011157085178</v>
          </cell>
          <cell r="I219">
            <v>-5.1186626559469843</v>
          </cell>
          <cell r="J219">
            <v>-4.9300391951683844</v>
          </cell>
          <cell r="K219">
            <v>0.14659133173873853</v>
          </cell>
          <cell r="L219">
            <v>0.98976193576448579</v>
          </cell>
        </row>
        <row r="220">
          <cell r="A220">
            <v>37499</v>
          </cell>
          <cell r="B220">
            <v>1.68</v>
          </cell>
          <cell r="C220">
            <v>2.15</v>
          </cell>
          <cell r="D220">
            <v>3.2</v>
          </cell>
          <cell r="E220">
            <v>4.1399999999999997</v>
          </cell>
          <cell r="F220">
            <v>4.93</v>
          </cell>
          <cell r="G220">
            <v>1.65</v>
          </cell>
          <cell r="H220">
            <v>6.1656968428105303</v>
          </cell>
          <cell r="I220">
            <v>-4.533519439725378</v>
          </cell>
          <cell r="J220">
            <v>-4.9043839578492952</v>
          </cell>
          <cell r="K220">
            <v>0.13561497316812932</v>
          </cell>
          <cell r="L220">
            <v>0.98927503809767137</v>
          </cell>
        </row>
        <row r="221">
          <cell r="A221">
            <v>37529</v>
          </cell>
          <cell r="B221">
            <v>1.56</v>
          </cell>
          <cell r="C221">
            <v>1.69</v>
          </cell>
          <cell r="D221">
            <v>2.57</v>
          </cell>
          <cell r="E221">
            <v>3.6</v>
          </cell>
          <cell r="F221">
            <v>4.67</v>
          </cell>
          <cell r="G221">
            <v>1.65</v>
          </cell>
          <cell r="H221">
            <v>6.0800203953527143</v>
          </cell>
          <cell r="I221">
            <v>-4.2828435255835906</v>
          </cell>
          <cell r="J221">
            <v>-7.2225562051861427</v>
          </cell>
          <cell r="K221">
            <v>0.13849112429718358</v>
          </cell>
          <cell r="L221">
            <v>0.98978880362652244</v>
          </cell>
        </row>
        <row r="222">
          <cell r="A222">
            <v>37560</v>
          </cell>
          <cell r="B222">
            <v>1.45</v>
          </cell>
          <cell r="C222">
            <v>1.67</v>
          </cell>
          <cell r="D222">
            <v>2.73</v>
          </cell>
          <cell r="E222">
            <v>3.89</v>
          </cell>
          <cell r="F222">
            <v>4.99</v>
          </cell>
          <cell r="G222">
            <v>1.65</v>
          </cell>
          <cell r="H222">
            <v>6.5005713331548103</v>
          </cell>
          <cell r="I222">
            <v>-4.8386718472781167</v>
          </cell>
          <cell r="J222">
            <v>-7.3405720225080726</v>
          </cell>
          <cell r="K222">
            <v>0.13554665823826953</v>
          </cell>
          <cell r="L222">
            <v>0.99185686696447073</v>
          </cell>
        </row>
        <row r="223">
          <cell r="A223">
            <v>37590</v>
          </cell>
          <cell r="B223">
            <v>1.22</v>
          </cell>
          <cell r="C223">
            <v>2.06</v>
          </cell>
          <cell r="D223">
            <v>3.27</v>
          </cell>
          <cell r="E223">
            <v>4.21</v>
          </cell>
          <cell r="F223">
            <v>5.04</v>
          </cell>
          <cell r="G223">
            <v>1.65</v>
          </cell>
          <cell r="H223">
            <v>6.3837962731935827</v>
          </cell>
          <cell r="I223">
            <v>-5.1478884960492746</v>
          </cell>
          <cell r="J223">
            <v>-4.8967893580202828</v>
          </cell>
          <cell r="K223">
            <v>0.1353958143880499</v>
          </cell>
          <cell r="L223">
            <v>0.99131765832674934</v>
          </cell>
        </row>
        <row r="224">
          <cell r="A224">
            <v>37621</v>
          </cell>
          <cell r="B224">
            <v>1.2</v>
          </cell>
          <cell r="C224">
            <v>1.6</v>
          </cell>
          <cell r="D224">
            <v>2.73</v>
          </cell>
          <cell r="E224">
            <v>3.81</v>
          </cell>
          <cell r="F224">
            <v>4.76</v>
          </cell>
          <cell r="G224">
            <v>1.65</v>
          </cell>
          <cell r="H224">
            <v>6.2170192852010135</v>
          </cell>
          <cell r="I224">
            <v>-4.8944031975137268</v>
          </cell>
          <cell r="J224">
            <v>-6.4669625909225958</v>
          </cell>
          <cell r="K224">
            <v>0.11332335729839706</v>
          </cell>
          <cell r="L224">
            <v>0.99404189789029818</v>
          </cell>
        </row>
        <row r="225">
          <cell r="A225">
            <v>37652</v>
          </cell>
          <cell r="B225">
            <v>1.17</v>
          </cell>
          <cell r="C225">
            <v>1.69</v>
          </cell>
          <cell r="D225">
            <v>2.93</v>
          </cell>
          <cell r="E225">
            <v>3.96</v>
          </cell>
          <cell r="F225">
            <v>4.84</v>
          </cell>
          <cell r="G225">
            <v>1.65</v>
          </cell>
          <cell r="H225">
            <v>6.2211035127294192</v>
          </cell>
          <cell r="I225">
            <v>-5.0303432407655677</v>
          </cell>
          <cell r="J225">
            <v>-5.5438040469345307</v>
          </cell>
          <cell r="K225">
            <v>0.1006624163876868</v>
          </cell>
          <cell r="L225">
            <v>0.99520191106738853</v>
          </cell>
        </row>
        <row r="226">
          <cell r="A226">
            <v>37680</v>
          </cell>
          <cell r="B226">
            <v>1.2</v>
          </cell>
          <cell r="C226">
            <v>1.51</v>
          </cell>
          <cell r="D226">
            <v>2.66</v>
          </cell>
          <cell r="E226">
            <v>3.69</v>
          </cell>
          <cell r="F226">
            <v>4.67</v>
          </cell>
          <cell r="G226">
            <v>1.65</v>
          </cell>
          <cell r="H226">
            <v>6.0674041116733433</v>
          </cell>
          <cell r="I226">
            <v>-4.7383437265212773</v>
          </cell>
          <cell r="J226">
            <v>-6.6064793782904161</v>
          </cell>
          <cell r="K226">
            <v>9.6655614982574509E-2</v>
          </cell>
          <cell r="L226">
            <v>0.99549567787780335</v>
          </cell>
        </row>
        <row r="227">
          <cell r="A227">
            <v>37711</v>
          </cell>
          <cell r="B227">
            <v>1.1100000000000001</v>
          </cell>
          <cell r="C227">
            <v>1.48</v>
          </cell>
          <cell r="D227">
            <v>2.71</v>
          </cell>
          <cell r="E227">
            <v>3.8</v>
          </cell>
          <cell r="F227">
            <v>4.82</v>
          </cell>
          <cell r="G227">
            <v>1.65</v>
          </cell>
          <cell r="H227">
            <v>6.2395457415504048</v>
          </cell>
          <cell r="I227">
            <v>-5.0167547251440077</v>
          </cell>
          <cell r="J227">
            <v>-6.4787289155526926</v>
          </cell>
          <cell r="K227">
            <v>9.5727694242750946E-2</v>
          </cell>
          <cell r="L227">
            <v>0.99591823323614281</v>
          </cell>
        </row>
        <row r="228">
          <cell r="A228">
            <v>37741</v>
          </cell>
          <cell r="B228">
            <v>1.1100000000000001</v>
          </cell>
          <cell r="C228">
            <v>1.48</v>
          </cell>
          <cell r="D228">
            <v>2.75</v>
          </cell>
          <cell r="E228">
            <v>3.84</v>
          </cell>
          <cell r="F228">
            <v>4.7699999999999996</v>
          </cell>
          <cell r="G228">
            <v>1.65</v>
          </cell>
          <cell r="H228">
            <v>6.1350867440077943</v>
          </cell>
          <cell r="I228">
            <v>-4.975412453033897</v>
          </cell>
          <cell r="J228">
            <v>-5.9749327426533512</v>
          </cell>
          <cell r="K228">
            <v>8.7231666232642738E-2</v>
          </cell>
          <cell r="L228">
            <v>0.99644795010536336</v>
          </cell>
        </row>
        <row r="229">
          <cell r="A229">
            <v>37772</v>
          </cell>
          <cell r="B229">
            <v>1.1000000000000001</v>
          </cell>
          <cell r="C229">
            <v>1.32</v>
          </cell>
          <cell r="D229">
            <v>2.29</v>
          </cell>
          <cell r="E229">
            <v>3.37</v>
          </cell>
          <cell r="F229">
            <v>4.38</v>
          </cell>
          <cell r="G229">
            <v>1.65</v>
          </cell>
          <cell r="H229">
            <v>5.6641873881555478</v>
          </cell>
          <cell r="I229">
            <v>-4.3235016990777799</v>
          </cell>
          <cell r="J229">
            <v>-6.8778319790091533</v>
          </cell>
          <cell r="K229">
            <v>9.0842796370206383E-2</v>
          </cell>
          <cell r="L229">
            <v>0.99552756184728852</v>
          </cell>
        </row>
        <row r="230">
          <cell r="A230">
            <v>37802</v>
          </cell>
          <cell r="B230">
            <v>0.85</v>
          </cell>
          <cell r="C230">
            <v>1.3</v>
          </cell>
          <cell r="D230">
            <v>2.41</v>
          </cell>
          <cell r="E230">
            <v>3.51</v>
          </cell>
          <cell r="F230">
            <v>4.5599999999999996</v>
          </cell>
          <cell r="G230">
            <v>1.65</v>
          </cell>
          <cell r="H230">
            <v>5.9427106713072515</v>
          </cell>
          <cell r="I230">
            <v>-4.8039089271736195</v>
          </cell>
          <cell r="J230">
            <v>-6.9410998444467893</v>
          </cell>
          <cell r="K230">
            <v>0.10578915419355987</v>
          </cell>
          <cell r="L230">
            <v>0.9948413940637062</v>
          </cell>
        </row>
        <row r="231">
          <cell r="A231">
            <v>37833</v>
          </cell>
          <cell r="B231">
            <v>0.94</v>
          </cell>
          <cell r="C231">
            <v>1.74</v>
          </cell>
          <cell r="D231">
            <v>3.22</v>
          </cell>
          <cell r="E231">
            <v>4.41</v>
          </cell>
          <cell r="F231">
            <v>5.36</v>
          </cell>
          <cell r="G231">
            <v>1.65</v>
          </cell>
          <cell r="H231">
            <v>6.7990944438337619</v>
          </cell>
          <cell r="I231">
            <v>-5.8783513869601309</v>
          </cell>
          <cell r="J231">
            <v>-5.4414056588498543</v>
          </cell>
          <cell r="K231">
            <v>0.11188619796770577</v>
          </cell>
          <cell r="L231">
            <v>0.99542101560747764</v>
          </cell>
        </row>
        <row r="232">
          <cell r="A232">
            <v>37864</v>
          </cell>
          <cell r="B232">
            <v>0.97</v>
          </cell>
          <cell r="C232">
            <v>1.97</v>
          </cell>
          <cell r="D232">
            <v>3.46</v>
          </cell>
          <cell r="E232">
            <v>4.46</v>
          </cell>
          <cell r="F232">
            <v>5.22</v>
          </cell>
          <cell r="G232">
            <v>1.65</v>
          </cell>
          <cell r="H232">
            <v>6.5751922656038051</v>
          </cell>
          <cell r="I232">
            <v>-5.7393602273746636</v>
          </cell>
          <cell r="J232">
            <v>-4.5824012287872664</v>
          </cell>
          <cell r="K232">
            <v>0.1088987208923505</v>
          </cell>
          <cell r="L232">
            <v>0.99526419387263798</v>
          </cell>
        </row>
        <row r="233">
          <cell r="A233">
            <v>37894</v>
          </cell>
          <cell r="B233">
            <v>0.94</v>
          </cell>
          <cell r="C233">
            <v>1.47</v>
          </cell>
          <cell r="D233">
            <v>2.82</v>
          </cell>
          <cell r="E233">
            <v>3.93</v>
          </cell>
          <cell r="F233">
            <v>4.88</v>
          </cell>
          <cell r="G233">
            <v>1.65</v>
          </cell>
          <cell r="H233">
            <v>6.3172316046698516</v>
          </cell>
          <cell r="I233">
            <v>-5.290907246225923</v>
          </cell>
          <cell r="J233">
            <v>-6.4294854948629077</v>
          </cell>
          <cell r="K233">
            <v>0.1048343672655784</v>
          </cell>
          <cell r="L233">
            <v>0.99548680999128858</v>
          </cell>
        </row>
        <row r="234">
          <cell r="A234">
            <v>37925</v>
          </cell>
          <cell r="B234">
            <v>0.95</v>
          </cell>
          <cell r="C234">
            <v>1.82</v>
          </cell>
          <cell r="D234">
            <v>3.25</v>
          </cell>
          <cell r="E234">
            <v>4.29</v>
          </cell>
          <cell r="F234">
            <v>5.14</v>
          </cell>
          <cell r="G234">
            <v>1.65</v>
          </cell>
          <cell r="H234">
            <v>6.4827638226436761</v>
          </cell>
          <cell r="I234">
            <v>-5.5826421817750633</v>
          </cell>
          <cell r="J234">
            <v>-5.0259215564486812</v>
          </cell>
          <cell r="K234">
            <v>0.1037593928198427</v>
          </cell>
          <cell r="L234">
            <v>0.99559945494246949</v>
          </cell>
        </row>
        <row r="235">
          <cell r="A235">
            <v>37955</v>
          </cell>
          <cell r="B235">
            <v>0.92</v>
          </cell>
          <cell r="C235">
            <v>2.04</v>
          </cell>
          <cell r="D235">
            <v>3.36</v>
          </cell>
          <cell r="E235">
            <v>4.33</v>
          </cell>
          <cell r="F235">
            <v>5.13</v>
          </cell>
          <cell r="G235">
            <v>1.65</v>
          </cell>
          <cell r="H235">
            <v>6.3661375645453111</v>
          </cell>
          <cell r="I235">
            <v>-5.5137016048304703</v>
          </cell>
          <cell r="J235">
            <v>-4.1671091850454998</v>
          </cell>
          <cell r="K235">
            <v>0.10834383121176165</v>
          </cell>
          <cell r="L235">
            <v>0.99485655514975313</v>
          </cell>
        </row>
        <row r="236">
          <cell r="A236">
            <v>37986</v>
          </cell>
          <cell r="B236">
            <v>0.93</v>
          </cell>
          <cell r="C236">
            <v>1.84</v>
          </cell>
          <cell r="D236">
            <v>3.22</v>
          </cell>
          <cell r="E236">
            <v>4.26</v>
          </cell>
          <cell r="F236">
            <v>5.08</v>
          </cell>
          <cell r="G236">
            <v>1.65</v>
          </cell>
          <cell r="H236">
            <v>6.3346407689318713</v>
          </cell>
          <cell r="I236">
            <v>-5.5118978373788377</v>
          </cell>
          <cell r="J236">
            <v>-4.575903947591673</v>
          </cell>
          <cell r="K236">
            <v>8.961162815057995E-2</v>
          </cell>
          <cell r="L236">
            <v>0.9965543250144675</v>
          </cell>
        </row>
        <row r="237">
          <cell r="A237">
            <v>38017</v>
          </cell>
          <cell r="B237">
            <v>0.91</v>
          </cell>
          <cell r="C237">
            <v>1.82</v>
          </cell>
          <cell r="D237">
            <v>3.15</v>
          </cell>
          <cell r="E237">
            <v>4.13</v>
          </cell>
          <cell r="F237">
            <v>4.96</v>
          </cell>
          <cell r="G237">
            <v>1.65</v>
          </cell>
          <cell r="H237">
            <v>6.1899156555050956</v>
          </cell>
          <cell r="I237">
            <v>-5.3747879309906823</v>
          </cell>
          <cell r="J237">
            <v>-4.4494652266730172</v>
          </cell>
          <cell r="K237">
            <v>8.8296238441526842E-2</v>
          </cell>
          <cell r="L237">
            <v>0.9964801966788448</v>
          </cell>
        </row>
        <row r="238">
          <cell r="A238">
            <v>38046</v>
          </cell>
          <cell r="B238">
            <v>0.95</v>
          </cell>
          <cell r="C238">
            <v>1.64</v>
          </cell>
          <cell r="D238">
            <v>2.94</v>
          </cell>
          <cell r="E238">
            <v>3.97</v>
          </cell>
          <cell r="F238">
            <v>4.84</v>
          </cell>
          <cell r="G238">
            <v>1.65</v>
          </cell>
          <cell r="H238">
            <v>6.1270378164709554</v>
          </cell>
          <cell r="I238">
            <v>-5.2261478723860755</v>
          </cell>
          <cell r="J238">
            <v>-5.195624248060331</v>
          </cell>
          <cell r="K238">
            <v>8.0306814079387043E-2</v>
          </cell>
          <cell r="L238">
            <v>0.99709370424649391</v>
          </cell>
        </row>
        <row r="239">
          <cell r="A239">
            <v>38077</v>
          </cell>
          <cell r="B239">
            <v>0.94</v>
          </cell>
          <cell r="C239">
            <v>1.57</v>
          </cell>
          <cell r="D239">
            <v>2.79</v>
          </cell>
          <cell r="E239">
            <v>3.84</v>
          </cell>
          <cell r="F239">
            <v>4.78</v>
          </cell>
          <cell r="G239">
            <v>1.65</v>
          </cell>
          <cell r="H239">
            <v>6.061902856290784</v>
          </cell>
          <cell r="I239">
            <v>-5.065720256681729</v>
          </cell>
          <cell r="J239">
            <v>-5.689487957142088</v>
          </cell>
          <cell r="K239">
            <v>7.7642908175243136E-2</v>
          </cell>
          <cell r="L239">
            <v>0.99722420153628666</v>
          </cell>
        </row>
        <row r="240">
          <cell r="A240">
            <v>38107</v>
          </cell>
          <cell r="B240">
            <v>0.98</v>
          </cell>
          <cell r="C240">
            <v>2.31</v>
          </cell>
          <cell r="D240">
            <v>3.61</v>
          </cell>
          <cell r="E240">
            <v>4.5</v>
          </cell>
          <cell r="F240">
            <v>5.29</v>
          </cell>
          <cell r="G240">
            <v>1.65</v>
          </cell>
          <cell r="H240">
            <v>6.3846990065534053</v>
          </cell>
          <cell r="I240">
            <v>-5.5710461366664363</v>
          </cell>
          <cell r="J240">
            <v>-3.1456652849454145</v>
          </cell>
          <cell r="K240">
            <v>8.0544651843249507E-2</v>
          </cell>
          <cell r="L240">
            <v>0.9970698609822729</v>
          </cell>
        </row>
        <row r="241">
          <cell r="A241">
            <v>38138</v>
          </cell>
          <cell r="B241">
            <v>1.07</v>
          </cell>
          <cell r="C241">
            <v>2.5299999999999998</v>
          </cell>
          <cell r="D241">
            <v>3.79</v>
          </cell>
          <cell r="E241">
            <v>4.6500000000000004</v>
          </cell>
          <cell r="F241">
            <v>5.35</v>
          </cell>
          <cell r="G241">
            <v>1.65</v>
          </cell>
          <cell r="H241">
            <v>6.3937278218444513</v>
          </cell>
          <cell r="I241">
            <v>-5.474617048659014</v>
          </cell>
          <cell r="J241">
            <v>-2.5280986392177822</v>
          </cell>
          <cell r="K241">
            <v>8.6560732202957055E-2</v>
          </cell>
          <cell r="L241">
            <v>0.99639436125469105</v>
          </cell>
        </row>
        <row r="242">
          <cell r="A242">
            <v>38168</v>
          </cell>
          <cell r="B242">
            <v>1.29</v>
          </cell>
          <cell r="C242">
            <v>2.69</v>
          </cell>
          <cell r="D242">
            <v>3.78</v>
          </cell>
          <cell r="E242">
            <v>4.59</v>
          </cell>
          <cell r="F242">
            <v>5.3</v>
          </cell>
          <cell r="G242">
            <v>1.65</v>
          </cell>
          <cell r="H242">
            <v>6.3096336312183343</v>
          </cell>
          <cell r="I242">
            <v>-5.090464503526233</v>
          </cell>
          <cell r="J242">
            <v>-2.6423392986212177</v>
          </cell>
          <cell r="K242">
            <v>9.0211825668526355E-2</v>
          </cell>
          <cell r="L242">
            <v>0.99554853542418875</v>
          </cell>
        </row>
        <row r="243">
          <cell r="A243">
            <v>38199</v>
          </cell>
          <cell r="B243">
            <v>1.44</v>
          </cell>
          <cell r="C243">
            <v>2.68</v>
          </cell>
          <cell r="D243">
            <v>3.69</v>
          </cell>
          <cell r="E243">
            <v>4.4800000000000004</v>
          </cell>
          <cell r="F243">
            <v>5.2</v>
          </cell>
          <cell r="G243">
            <v>1.65</v>
          </cell>
          <cell r="H243">
            <v>6.2102497962500278</v>
          </cell>
          <cell r="I243">
            <v>-4.7945506051477329</v>
          </cell>
          <cell r="J243">
            <v>-3.0538992152969557</v>
          </cell>
          <cell r="K243">
            <v>9.2418775736964776E-2</v>
          </cell>
          <cell r="L243">
            <v>0.99491501468322974</v>
          </cell>
        </row>
        <row r="244">
          <cell r="A244">
            <v>38230</v>
          </cell>
          <cell r="B244">
            <v>1.59</v>
          </cell>
          <cell r="C244">
            <v>2.4</v>
          </cell>
          <cell r="D244">
            <v>3.31</v>
          </cell>
          <cell r="E244">
            <v>4.12</v>
          </cell>
          <cell r="F244">
            <v>4.93</v>
          </cell>
          <cell r="G244">
            <v>1.65</v>
          </cell>
          <cell r="H244">
            <v>5.7590232427253163</v>
          </cell>
          <cell r="I244">
            <v>-3.784613861999234</v>
          </cell>
          <cell r="J244">
            <v>-1.9477199535798824</v>
          </cell>
          <cell r="K244">
            <v>0.13218618057561299</v>
          </cell>
          <cell r="L244">
            <v>0.98275730098460101</v>
          </cell>
        </row>
        <row r="245">
          <cell r="A245">
            <v>38260</v>
          </cell>
          <cell r="B245">
            <v>1.71</v>
          </cell>
          <cell r="C245">
            <v>2.61</v>
          </cell>
          <cell r="D245">
            <v>3.37</v>
          </cell>
          <cell r="E245">
            <v>4.12</v>
          </cell>
          <cell r="F245">
            <v>4.8899999999999997</v>
          </cell>
          <cell r="G245">
            <v>1.65</v>
          </cell>
          <cell r="H245">
            <v>5.6794249519168742</v>
          </cell>
          <cell r="I245">
            <v>-3.3668172293623861</v>
          </cell>
          <cell r="J245">
            <v>-2.1456584274802721</v>
          </cell>
          <cell r="K245">
            <v>0.12537807453299463</v>
          </cell>
          <cell r="L245">
            <v>0.98114718100852283</v>
          </cell>
        </row>
        <row r="246">
          <cell r="A246">
            <v>38291</v>
          </cell>
          <cell r="B246">
            <v>1.91</v>
          </cell>
          <cell r="C246">
            <v>2.56</v>
          </cell>
          <cell r="D246">
            <v>3.29</v>
          </cell>
          <cell r="E246">
            <v>4.03</v>
          </cell>
          <cell r="F246">
            <v>4.79</v>
          </cell>
          <cell r="G246">
            <v>1.65</v>
          </cell>
          <cell r="H246">
            <v>5.5955787409028011</v>
          </cell>
          <cell r="I246">
            <v>-3.3107141622271206</v>
          </cell>
          <cell r="J246">
            <v>-2.392919008973021</v>
          </cell>
          <cell r="K246">
            <v>0.11131300080447951</v>
          </cell>
          <cell r="L246">
            <v>0.9849733399562699</v>
          </cell>
        </row>
        <row r="247">
          <cell r="A247">
            <v>38321</v>
          </cell>
          <cell r="B247">
            <v>2.23</v>
          </cell>
          <cell r="C247">
            <v>3.01</v>
          </cell>
          <cell r="D247">
            <v>3.7</v>
          </cell>
          <cell r="E247">
            <v>4.3600000000000003</v>
          </cell>
          <cell r="F247">
            <v>5.01</v>
          </cell>
          <cell r="G247">
            <v>1.65</v>
          </cell>
          <cell r="H247">
            <v>5.7135119010083324</v>
          </cell>
          <cell r="I247">
            <v>-3.0085604128493073</v>
          </cell>
          <cell r="J247">
            <v>-1.9013816099013214</v>
          </cell>
          <cell r="K247">
            <v>0.10725625816296917</v>
          </cell>
          <cell r="L247">
            <v>0.98267288808036946</v>
          </cell>
        </row>
        <row r="248">
          <cell r="A248">
            <v>38352</v>
          </cell>
          <cell r="B248">
            <v>2.2170000000000001</v>
          </cell>
          <cell r="C248">
            <v>3.07</v>
          </cell>
          <cell r="D248">
            <v>3.61</v>
          </cell>
          <cell r="E248">
            <v>4.22</v>
          </cell>
          <cell r="F248">
            <v>4.83</v>
          </cell>
          <cell r="G248">
            <v>1.65</v>
          </cell>
          <cell r="H248">
            <v>5.6411603584509233</v>
          </cell>
          <cell r="I248">
            <v>-3.2011160501135461</v>
          </cell>
          <cell r="J248">
            <v>-3.2201188918010342</v>
          </cell>
          <cell r="K248">
            <v>0.10041688307476065</v>
          </cell>
          <cell r="L248">
            <v>0.98807001417375384</v>
          </cell>
        </row>
        <row r="249">
          <cell r="A249">
            <v>38383</v>
          </cell>
          <cell r="B249">
            <v>2.4580000000000002</v>
          </cell>
          <cell r="C249">
            <v>3.27</v>
          </cell>
          <cell r="D249">
            <v>3.69</v>
          </cell>
          <cell r="E249">
            <v>4.13</v>
          </cell>
          <cell r="F249">
            <v>4.59</v>
          </cell>
          <cell r="G249">
            <v>1.65</v>
          </cell>
          <cell r="H249">
            <v>5.201922939104362</v>
          </cell>
          <cell r="I249">
            <v>-2.6239087775737477</v>
          </cell>
          <cell r="J249">
            <v>-2.096494760086824</v>
          </cell>
          <cell r="K249">
            <v>8.3267708479729058E-2</v>
          </cell>
          <cell r="L249">
            <v>0.98700646424641447</v>
          </cell>
        </row>
        <row r="250">
          <cell r="A250">
            <v>38411</v>
          </cell>
          <cell r="B250">
            <v>2.7450000000000001</v>
          </cell>
          <cell r="C250">
            <v>3.59</v>
          </cell>
          <cell r="D250">
            <v>4.01</v>
          </cell>
          <cell r="E250">
            <v>4.37</v>
          </cell>
          <cell r="F250">
            <v>4.72</v>
          </cell>
          <cell r="G250">
            <v>1.65</v>
          </cell>
          <cell r="H250">
            <v>5.1953766723105685</v>
          </cell>
          <cell r="I250">
            <v>-2.4227069008207716</v>
          </cell>
          <cell r="J250">
            <v>-1.2047038157390981</v>
          </cell>
          <cell r="K250">
            <v>0.1028285244658526</v>
          </cell>
          <cell r="L250">
            <v>0.97490883421808017</v>
          </cell>
        </row>
        <row r="251">
          <cell r="A251">
            <v>38442</v>
          </cell>
          <cell r="B251">
            <v>2.77</v>
          </cell>
          <cell r="C251">
            <v>3.78</v>
          </cell>
          <cell r="D251">
            <v>4.17</v>
          </cell>
          <cell r="E251">
            <v>4.4800000000000004</v>
          </cell>
          <cell r="F251">
            <v>4.75</v>
          </cell>
          <cell r="G251">
            <v>1.65</v>
          </cell>
          <cell r="H251">
            <v>5.2855199339522239</v>
          </cell>
          <cell r="I251">
            <v>-2.4746103911870274</v>
          </cell>
          <cell r="J251">
            <v>-0.90283712263995164</v>
          </cell>
          <cell r="K251">
            <v>7.9932854710511023E-2</v>
          </cell>
          <cell r="L251">
            <v>0.98494437431300075</v>
          </cell>
        </row>
        <row r="252">
          <cell r="A252">
            <v>38472</v>
          </cell>
          <cell r="B252">
            <v>2.8940000000000001</v>
          </cell>
          <cell r="C252">
            <v>3.645</v>
          </cell>
          <cell r="D252">
            <v>3.8929999999999998</v>
          </cell>
          <cell r="E252">
            <v>4.2009999999999996</v>
          </cell>
          <cell r="F252">
            <v>4.5149999999999997</v>
          </cell>
          <cell r="G252">
            <v>1.65</v>
          </cell>
          <cell r="H252">
            <v>5.0290661577933173</v>
          </cell>
          <cell r="I252">
            <v>-2.000166234151814</v>
          </cell>
          <cell r="J252">
            <v>-1.5898412148631991</v>
          </cell>
          <cell r="K252">
            <v>8.3800278663368047E-2</v>
          </cell>
          <cell r="L252">
            <v>0.9776989712533809</v>
          </cell>
        </row>
        <row r="253">
          <cell r="A253">
            <v>38503</v>
          </cell>
          <cell r="B253">
            <v>2.95</v>
          </cell>
          <cell r="C253">
            <v>3.57</v>
          </cell>
          <cell r="D253">
            <v>3.74</v>
          </cell>
          <cell r="E253">
            <v>3.98</v>
          </cell>
          <cell r="F253">
            <v>4.32</v>
          </cell>
          <cell r="G253">
            <v>1.65</v>
          </cell>
          <cell r="H253">
            <v>4.7958076229391207</v>
          </cell>
          <cell r="I253">
            <v>-1.7467155126092484</v>
          </cell>
          <cell r="J253">
            <v>-1.5606029145178189</v>
          </cell>
          <cell r="K253">
            <v>7.7679223029613595E-2</v>
          </cell>
          <cell r="L253">
            <v>0.9756575769371143</v>
          </cell>
        </row>
        <row r="254">
          <cell r="A254">
            <v>38533</v>
          </cell>
          <cell r="B254">
            <v>3.1160000000000001</v>
          </cell>
          <cell r="C254">
            <v>3.633</v>
          </cell>
          <cell r="D254">
            <v>3.694</v>
          </cell>
          <cell r="E254">
            <v>3.9169999999999998</v>
          </cell>
          <cell r="F254">
            <v>4.1900000000000004</v>
          </cell>
          <cell r="G254">
            <v>1.65</v>
          </cell>
          <cell r="H254">
            <v>4.6068173296334649</v>
          </cell>
          <cell r="I254">
            <v>-1.3332293751601283</v>
          </cell>
          <cell r="J254">
            <v>-1.4465958460814008</v>
          </cell>
          <cell r="K254">
            <v>8.0533385206447219E-2</v>
          </cell>
          <cell r="L254">
            <v>0.95840275668450614</v>
          </cell>
        </row>
        <row r="255">
          <cell r="A255">
            <v>38564</v>
          </cell>
          <cell r="B255">
            <v>3.4</v>
          </cell>
          <cell r="C255">
            <v>4.01</v>
          </cell>
          <cell r="D255">
            <v>4.12</v>
          </cell>
          <cell r="E255">
            <v>4.28</v>
          </cell>
          <cell r="F255">
            <v>4.47</v>
          </cell>
          <cell r="G255">
            <v>1.65</v>
          </cell>
          <cell r="H255">
            <v>4.7703108863011989</v>
          </cell>
          <cell r="I255">
            <v>-1.2589220121245133</v>
          </cell>
          <cell r="J255">
            <v>-0.6232843277066985</v>
          </cell>
          <cell r="K255">
            <v>7.5735641480180652E-2</v>
          </cell>
          <cell r="L255">
            <v>0.9513330914277276</v>
          </cell>
        </row>
        <row r="256">
          <cell r="A256">
            <v>38595</v>
          </cell>
          <cell r="B256">
            <v>3.51</v>
          </cell>
          <cell r="C256">
            <v>3.82</v>
          </cell>
          <cell r="D256">
            <v>3.86</v>
          </cell>
          <cell r="E256">
            <v>4.0199999999999996</v>
          </cell>
          <cell r="F256">
            <v>4.26</v>
          </cell>
          <cell r="G256">
            <v>1.65</v>
          </cell>
          <cell r="H256">
            <v>4.6237245357805579</v>
          </cell>
          <cell r="I256">
            <v>-0.93361632396652794</v>
          </cell>
          <cell r="J256">
            <v>-1.5406796321506178</v>
          </cell>
          <cell r="K256">
            <v>7.5587276522758345E-2</v>
          </cell>
          <cell r="L256">
            <v>0.93881897326846608</v>
          </cell>
        </row>
        <row r="257">
          <cell r="A257">
            <v>38625</v>
          </cell>
          <cell r="B257">
            <v>3.54</v>
          </cell>
          <cell r="C257">
            <v>4.17</v>
          </cell>
          <cell r="D257">
            <v>4.1900000000000004</v>
          </cell>
          <cell r="E257">
            <v>4.33</v>
          </cell>
          <cell r="F257">
            <v>4.57</v>
          </cell>
          <cell r="G257">
            <v>1.65</v>
          </cell>
          <cell r="H257">
            <v>4.8632149709508781</v>
          </cell>
          <cell r="I257">
            <v>-1.0908249024115027</v>
          </cell>
          <cell r="J257">
            <v>-0.89825202299198526</v>
          </cell>
          <cell r="K257">
            <v>9.6608851386220967E-2</v>
          </cell>
          <cell r="L257">
            <v>0.90828780834586897</v>
          </cell>
        </row>
        <row r="258">
          <cell r="A258">
            <v>38656</v>
          </cell>
          <cell r="B258">
            <v>3.88</v>
          </cell>
          <cell r="C258">
            <v>4.38</v>
          </cell>
          <cell r="D258">
            <v>4.4400000000000004</v>
          </cell>
          <cell r="E258">
            <v>4.55</v>
          </cell>
          <cell r="F258">
            <v>4.75</v>
          </cell>
          <cell r="G258">
            <v>1.65</v>
          </cell>
          <cell r="H258">
            <v>5.0421691522874346</v>
          </cell>
          <cell r="I258">
            <v>-0.97233198363677431</v>
          </cell>
          <cell r="J258">
            <v>-0.79902206356997196</v>
          </cell>
          <cell r="K258">
            <v>8.7638870453344286E-2</v>
          </cell>
          <cell r="L258">
            <v>0.90528040712140645</v>
          </cell>
        </row>
        <row r="259">
          <cell r="A259">
            <v>38686</v>
          </cell>
          <cell r="B259">
            <v>3.94</v>
          </cell>
          <cell r="C259">
            <v>4.42</v>
          </cell>
          <cell r="D259">
            <v>4.43</v>
          </cell>
          <cell r="E259">
            <v>4.5</v>
          </cell>
          <cell r="F259">
            <v>4.7</v>
          </cell>
          <cell r="G259">
            <v>1.65</v>
          </cell>
          <cell r="H259">
            <v>5.0185796711069495</v>
          </cell>
          <cell r="I259">
            <v>-0.84696833468975807</v>
          </cell>
          <cell r="J259">
            <v>-0.91161674691190575</v>
          </cell>
          <cell r="K259">
            <v>9.0112829447893908E-2</v>
          </cell>
          <cell r="L259">
            <v>0.8810678386611448</v>
          </cell>
        </row>
        <row r="260">
          <cell r="A260">
            <v>38717</v>
          </cell>
          <cell r="B260">
            <v>4.08</v>
          </cell>
          <cell r="C260">
            <v>4.3899999999999997</v>
          </cell>
          <cell r="D260">
            <v>4.3499999999999996</v>
          </cell>
          <cell r="E260">
            <v>4.3899999999999997</v>
          </cell>
          <cell r="F260">
            <v>4.54</v>
          </cell>
          <cell r="G260">
            <v>1.65</v>
          </cell>
          <cell r="H260">
            <v>4.7454069114935526</v>
          </cell>
          <cell r="I260">
            <v>-0.47248284506556176</v>
          </cell>
          <cell r="J260">
            <v>-0.65160337593675666</v>
          </cell>
          <cell r="K260">
            <v>7.1789093169490989E-2</v>
          </cell>
          <cell r="L260">
            <v>0.79984735906610682</v>
          </cell>
        </row>
        <row r="261">
          <cell r="A261">
            <v>38748</v>
          </cell>
          <cell r="B261">
            <v>4.47</v>
          </cell>
          <cell r="C261">
            <v>4.5199999999999996</v>
          </cell>
          <cell r="D261">
            <v>4.45</v>
          </cell>
          <cell r="E261">
            <v>4.5199999999999996</v>
          </cell>
          <cell r="F261">
            <v>4.68</v>
          </cell>
          <cell r="G261">
            <v>1.65</v>
          </cell>
          <cell r="H261">
            <v>4.925404868183981</v>
          </cell>
          <cell r="I261">
            <v>-0.32262781977069682</v>
          </cell>
          <cell r="J261">
            <v>-1.1114503053471669</v>
          </cell>
          <cell r="K261">
            <v>5.6453092335920108E-2</v>
          </cell>
          <cell r="L261">
            <v>0.85255123922295351</v>
          </cell>
        </row>
        <row r="262">
          <cell r="A262">
            <v>38776</v>
          </cell>
          <cell r="B262">
            <v>4.62</v>
          </cell>
          <cell r="C262">
            <v>4.68</v>
          </cell>
          <cell r="D262">
            <v>4.5999999999999996</v>
          </cell>
          <cell r="E262">
            <v>4.55</v>
          </cell>
          <cell r="F262">
            <v>4.6100000000000003</v>
          </cell>
          <cell r="G262">
            <v>1.65</v>
          </cell>
          <cell r="H262">
            <v>4.7377048511270434</v>
          </cell>
          <cell r="I262">
            <v>-3.6127915065930834E-2</v>
          </cell>
          <cell r="J262">
            <v>-0.40355856497307191</v>
          </cell>
          <cell r="K262">
            <v>5.7654020278975551E-2</v>
          </cell>
          <cell r="L262">
            <v>0.26639895304998168</v>
          </cell>
        </row>
        <row r="263">
          <cell r="A263">
            <v>38807</v>
          </cell>
          <cell r="B263">
            <v>4.6100000000000003</v>
          </cell>
          <cell r="C263">
            <v>4.82</v>
          </cell>
          <cell r="D263">
            <v>4.8099999999999996</v>
          </cell>
          <cell r="E263">
            <v>4.8499999999999996</v>
          </cell>
          <cell r="F263">
            <v>5</v>
          </cell>
          <cell r="G263">
            <v>1.65</v>
          </cell>
          <cell r="H263">
            <v>5.1893987352774094</v>
          </cell>
          <cell r="I263">
            <v>-0.43553039817877176</v>
          </cell>
          <cell r="J263">
            <v>-0.6775143969744214</v>
          </cell>
          <cell r="K263">
            <v>7.1948180456122932E-2</v>
          </cell>
          <cell r="L263">
            <v>0.78142553946897098</v>
          </cell>
        </row>
        <row r="264">
          <cell r="A264">
            <v>38837</v>
          </cell>
          <cell r="B264">
            <v>4.76</v>
          </cell>
          <cell r="C264">
            <v>4.8600000000000003</v>
          </cell>
          <cell r="D264">
            <v>4.91</v>
          </cell>
          <cell r="E264">
            <v>5.0599999999999996</v>
          </cell>
          <cell r="F264">
            <v>5.26</v>
          </cell>
          <cell r="G264">
            <v>1.65</v>
          </cell>
          <cell r="H264">
            <v>5.5416148836516834</v>
          </cell>
          <cell r="I264">
            <v>-0.61172455509489654</v>
          </cell>
          <cell r="J264">
            <v>-1.3758011395338607</v>
          </cell>
          <cell r="K264">
            <v>7.6836964265906235E-2</v>
          </cell>
          <cell r="L264">
            <v>0.88540326954091875</v>
          </cell>
        </row>
        <row r="265">
          <cell r="A265">
            <v>38868</v>
          </cell>
          <cell r="B265">
            <v>4.8499999999999996</v>
          </cell>
          <cell r="C265">
            <v>5.04</v>
          </cell>
          <cell r="D265">
            <v>5.04</v>
          </cell>
          <cell r="E265">
            <v>5.13</v>
          </cell>
          <cell r="F265">
            <v>5.3150000000000004</v>
          </cell>
          <cell r="G265">
            <v>1.65</v>
          </cell>
          <cell r="H265">
            <v>5.5253611813837358</v>
          </cell>
          <cell r="I265">
            <v>-0.46901397749654006</v>
          </cell>
          <cell r="J265">
            <v>-1.1389716897449764</v>
          </cell>
          <cell r="K265">
            <v>9.352880856187204E-2</v>
          </cell>
          <cell r="L265">
            <v>0.76452563029593867</v>
          </cell>
        </row>
        <row r="266">
          <cell r="A266">
            <v>38898</v>
          </cell>
          <cell r="B266">
            <v>4.9800000000000004</v>
          </cell>
          <cell r="C266">
            <v>5.15</v>
          </cell>
          <cell r="D266">
            <v>5.0999999999999996</v>
          </cell>
          <cell r="E266">
            <v>5.14</v>
          </cell>
          <cell r="F266">
            <v>5.2530000000000001</v>
          </cell>
          <cell r="G266">
            <v>1.65</v>
          </cell>
          <cell r="H266">
            <v>5.4198258873009086</v>
          </cell>
          <cell r="I266">
            <v>-0.23356636285760077</v>
          </cell>
          <cell r="J266">
            <v>-0.79309016054659653</v>
          </cell>
          <cell r="K266">
            <v>8.6806006522297793E-2</v>
          </cell>
          <cell r="L266">
            <v>0.55788909940983855</v>
          </cell>
        </row>
        <row r="267">
          <cell r="A267">
            <v>38929</v>
          </cell>
          <cell r="B267">
            <v>5.0599999999999996</v>
          </cell>
          <cell r="C267">
            <v>4.96</v>
          </cell>
          <cell r="D267">
            <v>4.9000000000000004</v>
          </cell>
          <cell r="E267">
            <v>4.9800000000000004</v>
          </cell>
          <cell r="F267">
            <v>5.07</v>
          </cell>
          <cell r="G267">
            <v>1.65</v>
          </cell>
          <cell r="H267">
            <v>5.3385825987271405</v>
          </cell>
          <cell r="I267">
            <v>-0.10056222586747909</v>
          </cell>
          <cell r="J267">
            <v>-1.3948782924666425</v>
          </cell>
          <cell r="K267">
            <v>7.020789046437291E-2</v>
          </cell>
          <cell r="L267">
            <v>0.7339201656193135</v>
          </cell>
        </row>
        <row r="268">
          <cell r="A268">
            <v>38960</v>
          </cell>
          <cell r="B268">
            <v>5.04</v>
          </cell>
          <cell r="C268">
            <v>4.78</v>
          </cell>
          <cell r="D268">
            <v>4.6900000000000004</v>
          </cell>
          <cell r="E268">
            <v>4.7300000000000004</v>
          </cell>
          <cell r="F268">
            <v>4.88</v>
          </cell>
          <cell r="G268">
            <v>1.65</v>
          </cell>
          <cell r="H268">
            <v>5.1262421877650182</v>
          </cell>
          <cell r="I268">
            <v>0.13840092905520662</v>
          </cell>
          <cell r="J268">
            <v>-1.8279546461065224</v>
          </cell>
          <cell r="K268">
            <v>7.1464264314684806E-2</v>
          </cell>
          <cell r="L268">
            <v>0.76601568065319381</v>
          </cell>
        </row>
        <row r="269">
          <cell r="A269">
            <v>38990</v>
          </cell>
          <cell r="B269">
            <v>4.88</v>
          </cell>
          <cell r="C269">
            <v>4.68</v>
          </cell>
          <cell r="D269">
            <v>4.58</v>
          </cell>
          <cell r="E269">
            <v>4.63</v>
          </cell>
          <cell r="F269">
            <v>4.76</v>
          </cell>
          <cell r="G269">
            <v>1.65</v>
          </cell>
          <cell r="H269">
            <v>5.0287858222893584</v>
          </cell>
          <cell r="I269">
            <v>0.12812293091746879</v>
          </cell>
          <cell r="J269">
            <v>-1.8088965087125308</v>
          </cell>
          <cell r="K269">
            <v>7.9675383743354852E-2</v>
          </cell>
          <cell r="L269">
            <v>0.72161523932619587</v>
          </cell>
        </row>
        <row r="270">
          <cell r="A270">
            <v>39021</v>
          </cell>
          <cell r="B270">
            <v>5.08</v>
          </cell>
          <cell r="C270">
            <v>4.6900000000000004</v>
          </cell>
          <cell r="D270">
            <v>4.5599999999999996</v>
          </cell>
          <cell r="E270">
            <v>4.5999999999999996</v>
          </cell>
          <cell r="F270">
            <v>4.72</v>
          </cell>
          <cell r="G270">
            <v>1.65</v>
          </cell>
          <cell r="H270">
            <v>4.9886852863785691</v>
          </cell>
          <cell r="I270">
            <v>0.34825346734254942</v>
          </cell>
          <cell r="J270">
            <v>-2.0926361544386767</v>
          </cell>
          <cell r="K270">
            <v>8.9931377760652298E-2</v>
          </cell>
          <cell r="L270">
            <v>0.72953445091987756</v>
          </cell>
        </row>
        <row r="271">
          <cell r="A271">
            <v>39051</v>
          </cell>
          <cell r="B271">
            <v>5.0199999999999996</v>
          </cell>
          <cell r="C271">
            <v>4.6100000000000003</v>
          </cell>
          <cell r="D271">
            <v>4.4400000000000004</v>
          </cell>
          <cell r="E271">
            <v>4.46</v>
          </cell>
          <cell r="F271">
            <v>4.5599999999999996</v>
          </cell>
          <cell r="G271">
            <v>1.65</v>
          </cell>
          <cell r="H271">
            <v>4.8179145715328389</v>
          </cell>
          <cell r="I271">
            <v>0.5078964255513847</v>
          </cell>
          <cell r="J271">
            <v>-2.1712893129936246</v>
          </cell>
          <cell r="K271">
            <v>9.5767364647098466E-2</v>
          </cell>
          <cell r="L271">
            <v>0.74282690112033167</v>
          </cell>
        </row>
        <row r="272">
          <cell r="A272">
            <v>39082</v>
          </cell>
          <cell r="B272">
            <v>5.01</v>
          </cell>
          <cell r="C272">
            <v>4.8099999999999996</v>
          </cell>
          <cell r="D272">
            <v>4.6900000000000004</v>
          </cell>
          <cell r="E272">
            <v>4.7</v>
          </cell>
          <cell r="F272">
            <v>4.8099999999999996</v>
          </cell>
          <cell r="G272">
            <v>1.65</v>
          </cell>
          <cell r="H272">
            <v>5.038326511500232</v>
          </cell>
          <cell r="I272">
            <v>0.21646210096900692</v>
          </cell>
          <cell r="J272">
            <v>-1.6620393977310752</v>
          </cell>
          <cell r="K272">
            <v>8.613233096310785E-2</v>
          </cell>
          <cell r="L272">
            <v>0.64443530999773702</v>
          </cell>
        </row>
        <row r="273">
          <cell r="A273">
            <v>39113</v>
          </cell>
          <cell r="B273">
            <v>5.1100000000000003</v>
          </cell>
          <cell r="C273">
            <v>4.92</v>
          </cell>
          <cell r="D273">
            <v>4.8099999999999996</v>
          </cell>
          <cell r="E273">
            <v>4.8099999999999996</v>
          </cell>
          <cell r="F273">
            <v>4.91</v>
          </cell>
          <cell r="G273">
            <v>1.65</v>
          </cell>
          <cell r="H273">
            <v>5.1666218991279784</v>
          </cell>
          <cell r="I273">
            <v>0.13508306976925244</v>
          </cell>
          <cell r="J273">
            <v>-1.5297583040536196</v>
          </cell>
          <cell r="K273">
            <v>7.8497278702760603E-2</v>
          </cell>
          <cell r="L273">
            <v>0.6520051687910553</v>
          </cell>
        </row>
        <row r="274">
          <cell r="A274">
            <v>39141</v>
          </cell>
          <cell r="B274">
            <v>5.14</v>
          </cell>
          <cell r="C274">
            <v>4.63</v>
          </cell>
          <cell r="D274">
            <v>4.51</v>
          </cell>
          <cell r="E274">
            <v>4.5599999999999996</v>
          </cell>
          <cell r="F274">
            <v>4.67</v>
          </cell>
          <cell r="G274">
            <v>1.65</v>
          </cell>
          <cell r="H274">
            <v>5.0213176737312049</v>
          </cell>
          <cell r="I274">
            <v>0.47384144838210346</v>
          </cell>
          <cell r="J274">
            <v>-2.5405586529144712</v>
          </cell>
          <cell r="K274">
            <v>4.4391328404478327E-2</v>
          </cell>
          <cell r="L274">
            <v>0.90225782543538025</v>
          </cell>
        </row>
        <row r="275">
          <cell r="A275">
            <v>39172</v>
          </cell>
          <cell r="B275">
            <v>5.03</v>
          </cell>
          <cell r="C275">
            <v>4.57</v>
          </cell>
          <cell r="D275">
            <v>4.54</v>
          </cell>
          <cell r="E275">
            <v>4.6500000000000004</v>
          </cell>
          <cell r="F275">
            <v>4.8499999999999996</v>
          </cell>
          <cell r="G275">
            <v>1.65</v>
          </cell>
          <cell r="H275">
            <v>5.2548880555129482</v>
          </cell>
          <cell r="I275">
            <v>0.25330190319150747</v>
          </cell>
          <cell r="J275">
            <v>-2.9715727880187535</v>
          </cell>
          <cell r="K275">
            <v>4.6136467539861732E-2</v>
          </cell>
          <cell r="L275">
            <v>0.94603057280077929</v>
          </cell>
        </row>
        <row r="276">
          <cell r="A276">
            <v>39202</v>
          </cell>
          <cell r="B276">
            <v>4.8499999999999996</v>
          </cell>
          <cell r="C276">
            <v>4.59</v>
          </cell>
          <cell r="D276">
            <v>4.51</v>
          </cell>
          <cell r="E276">
            <v>4.62</v>
          </cell>
          <cell r="F276">
            <v>4.8099999999999996</v>
          </cell>
          <cell r="G276">
            <v>1.65</v>
          </cell>
          <cell r="H276">
            <v>5.2154163760489824</v>
          </cell>
          <cell r="I276">
            <v>0.34417726430621182</v>
          </cell>
          <cell r="J276">
            <v>-3.0332289416487854</v>
          </cell>
          <cell r="K276">
            <v>4.1234620715290361E-2</v>
          </cell>
          <cell r="L276">
            <v>0.95367605279203027</v>
          </cell>
        </row>
        <row r="277">
          <cell r="A277">
            <v>39233</v>
          </cell>
          <cell r="B277">
            <v>4.7300000000000004</v>
          </cell>
          <cell r="C277">
            <v>4.91</v>
          </cell>
          <cell r="D277">
            <v>4.8499999999999996</v>
          </cell>
          <cell r="E277">
            <v>4.8899999999999997</v>
          </cell>
          <cell r="F277">
            <v>5.01</v>
          </cell>
          <cell r="G277">
            <v>1.65</v>
          </cell>
          <cell r="H277">
            <v>5.3328700880689066</v>
          </cell>
          <cell r="I277">
            <v>0.23825967529718736</v>
          </cell>
          <cell r="J277">
            <v>-2.1214322783912158</v>
          </cell>
          <cell r="K277">
            <v>4.179880012629264E-2</v>
          </cell>
          <cell r="L277">
            <v>0.90724256401340986</v>
          </cell>
        </row>
        <row r="278">
          <cell r="A278">
            <v>39263</v>
          </cell>
          <cell r="B278">
            <v>4.8099999999999996</v>
          </cell>
          <cell r="C278">
            <v>4.88</v>
          </cell>
          <cell r="D278">
            <v>4.93</v>
          </cell>
          <cell r="E278">
            <v>5.03</v>
          </cell>
          <cell r="F278">
            <v>5.13</v>
          </cell>
          <cell r="G278">
            <v>1.65</v>
          </cell>
          <cell r="H278">
            <v>5.4406651141844939</v>
          </cell>
          <cell r="I278">
            <v>-0.23062544408562019</v>
          </cell>
          <cell r="J278">
            <v>-1.5743158828866579</v>
          </cell>
          <cell r="K278">
            <v>4.906348210704449E-2</v>
          </cell>
          <cell r="L278">
            <v>0.90574425967189631</v>
          </cell>
        </row>
        <row r="279">
          <cell r="A279">
            <v>39294</v>
          </cell>
          <cell r="B279">
            <v>4.95</v>
          </cell>
          <cell r="C279">
            <v>4.5199999999999996</v>
          </cell>
          <cell r="D279">
            <v>4.6003022193908603</v>
          </cell>
          <cell r="E279">
            <v>4.7693972587585396</v>
          </cell>
          <cell r="F279">
            <v>4.9172902107238698</v>
          </cell>
          <cell r="G279">
            <v>1.65</v>
          </cell>
          <cell r="H279">
            <v>5.323053924554249</v>
          </cell>
          <cell r="I279">
            <v>-0.26420512519645367</v>
          </cell>
          <cell r="J279">
            <v>-2.2070161294341166</v>
          </cell>
          <cell r="K279">
            <v>5.8810278567235308E-2</v>
          </cell>
          <cell r="L279">
            <v>0.92395231274095357</v>
          </cell>
        </row>
        <row r="280">
          <cell r="A280">
            <v>39325</v>
          </cell>
          <cell r="B280">
            <v>4.1399999999999997</v>
          </cell>
          <cell r="C280">
            <v>4.13</v>
          </cell>
          <cell r="D280">
            <v>4.24</v>
          </cell>
          <cell r="E280">
            <v>4.53</v>
          </cell>
          <cell r="F280">
            <v>4.82</v>
          </cell>
          <cell r="G280">
            <v>1.65</v>
          </cell>
          <cell r="H280">
            <v>5.3134336085294773</v>
          </cell>
          <cell r="I280">
            <v>-0.62689612746717815</v>
          </cell>
          <cell r="J280">
            <v>-2.9012076846454704</v>
          </cell>
          <cell r="K280">
            <v>6.4254040916089328E-2</v>
          </cell>
          <cell r="L280">
            <v>0.95905213898130703</v>
          </cell>
        </row>
        <row r="281">
          <cell r="A281">
            <v>39355</v>
          </cell>
          <cell r="B281">
            <v>3.81</v>
          </cell>
          <cell r="C281">
            <v>3.98</v>
          </cell>
          <cell r="D281">
            <v>4.24</v>
          </cell>
          <cell r="E281">
            <v>4.59</v>
          </cell>
          <cell r="F281">
            <v>4.84</v>
          </cell>
          <cell r="G281">
            <v>1.65</v>
          </cell>
          <cell r="H281">
            <v>5.3323498265836502</v>
          </cell>
          <cell r="I281">
            <v>-1.2690334239585055</v>
          </cell>
          <cell r="J281">
            <v>-2.2654626150968977</v>
          </cell>
          <cell r="K281">
            <v>7.3625540494864056E-2</v>
          </cell>
          <cell r="L281">
            <v>0.95977054261643024</v>
          </cell>
        </row>
        <row r="282">
          <cell r="A282">
            <v>39386</v>
          </cell>
          <cell r="B282">
            <v>3.93</v>
          </cell>
          <cell r="C282">
            <v>3.95</v>
          </cell>
          <cell r="D282">
            <v>4.17</v>
          </cell>
          <cell r="E282">
            <v>4.47</v>
          </cell>
          <cell r="F282">
            <v>4.75</v>
          </cell>
          <cell r="G282">
            <v>1.65</v>
          </cell>
          <cell r="H282">
            <v>5.0928732165506503</v>
          </cell>
          <cell r="I282">
            <v>-1.3357272954651638</v>
          </cell>
          <cell r="J282">
            <v>-1.3433016142423906</v>
          </cell>
          <cell r="K282">
            <v>9.9251669897432157E-2</v>
          </cell>
          <cell r="L282">
            <v>0.89970822139005879</v>
          </cell>
        </row>
        <row r="283">
          <cell r="A283">
            <v>39416</v>
          </cell>
          <cell r="B283">
            <v>3.16</v>
          </cell>
          <cell r="C283">
            <v>3.04</v>
          </cell>
          <cell r="D283">
            <v>3.41</v>
          </cell>
          <cell r="E283">
            <v>3.97</v>
          </cell>
          <cell r="F283">
            <v>4.4000000000000004</v>
          </cell>
          <cell r="G283">
            <v>1.65</v>
          </cell>
          <cell r="H283">
            <v>5.0187369621864777</v>
          </cell>
          <cell r="I283">
            <v>-1.8729644001322081</v>
          </cell>
          <cell r="J283">
            <v>-2.8820232897771114</v>
          </cell>
          <cell r="K283">
            <v>0.12210750799416886</v>
          </cell>
          <cell r="L283">
            <v>0.95304096887776624</v>
          </cell>
        </row>
        <row r="284">
          <cell r="A284">
            <v>39447</v>
          </cell>
          <cell r="B284">
            <v>3.24</v>
          </cell>
          <cell r="C284">
            <v>3.05</v>
          </cell>
          <cell r="D284">
            <v>3.44</v>
          </cell>
          <cell r="E284">
            <v>4.0199999999999996</v>
          </cell>
          <cell r="F284">
            <v>4.45</v>
          </cell>
          <cell r="G284">
            <v>1.65</v>
          </cell>
          <cell r="H284">
            <v>5.0418460000609899</v>
          </cell>
          <cell r="I284">
            <v>-2.3719034953675777</v>
          </cell>
          <cell r="J284">
            <v>-2.0296207827902149</v>
          </cell>
          <cell r="K284">
            <v>0.13929838092472976</v>
          </cell>
          <cell r="L284">
            <v>0.92539089069737357</v>
          </cell>
        </row>
        <row r="285">
          <cell r="A285">
            <v>39478</v>
          </cell>
          <cell r="B285">
            <v>1.97</v>
          </cell>
          <cell r="C285">
            <v>2.17</v>
          </cell>
          <cell r="D285">
            <v>2.82</v>
          </cell>
          <cell r="E285">
            <v>3.64</v>
          </cell>
          <cell r="F285">
            <v>4.3499999999999996</v>
          </cell>
          <cell r="G285">
            <v>1.65</v>
          </cell>
          <cell r="H285">
            <v>5.195697905793395</v>
          </cell>
          <cell r="I285">
            <v>-3.3926729988590143</v>
          </cell>
          <cell r="J285">
            <v>-3.6801629691793369</v>
          </cell>
          <cell r="K285">
            <v>0.11976294087787857</v>
          </cell>
          <cell r="L285">
            <v>0.97570424195161498</v>
          </cell>
        </row>
        <row r="286">
          <cell r="A286">
            <v>39507</v>
          </cell>
          <cell r="B286">
            <v>1.84</v>
          </cell>
          <cell r="C286">
            <v>1.63</v>
          </cell>
          <cell r="D286">
            <v>2.5</v>
          </cell>
          <cell r="E286">
            <v>3.53</v>
          </cell>
          <cell r="F286">
            <v>4.42</v>
          </cell>
          <cell r="G286">
            <v>1.65</v>
          </cell>
          <cell r="H286">
            <v>5.4089978211270484</v>
          </cell>
          <cell r="I286">
            <v>-4.2432956668693622</v>
          </cell>
          <cell r="J286">
            <v>-4.5712266210851311</v>
          </cell>
          <cell r="K286">
            <v>0.12288094417282047</v>
          </cell>
          <cell r="L286">
            <v>0.9833227816950626</v>
          </cell>
        </row>
        <row r="287">
          <cell r="A287">
            <v>39538</v>
          </cell>
          <cell r="B287">
            <v>1.31</v>
          </cell>
          <cell r="C287">
            <v>1.61</v>
          </cell>
          <cell r="D287">
            <v>2.46</v>
          </cell>
          <cell r="E287">
            <v>3.43</v>
          </cell>
          <cell r="F287">
            <v>4.3</v>
          </cell>
          <cell r="G287">
            <v>1.65</v>
          </cell>
          <cell r="H287">
            <v>5.2782734315205637</v>
          </cell>
          <cell r="I287">
            <v>-4.3307179354750813</v>
          </cell>
          <cell r="J287">
            <v>-4.130644148636601</v>
          </cell>
          <cell r="K287">
            <v>0.18591963325583102</v>
          </cell>
          <cell r="L287">
            <v>0.96118554198079009</v>
          </cell>
        </row>
        <row r="288">
          <cell r="A288">
            <v>39568</v>
          </cell>
          <cell r="B288">
            <v>1.38</v>
          </cell>
          <cell r="C288">
            <v>2.25</v>
          </cell>
          <cell r="D288">
            <v>3.01</v>
          </cell>
          <cell r="E288">
            <v>3.73</v>
          </cell>
          <cell r="F288">
            <v>4.47</v>
          </cell>
          <cell r="G288">
            <v>1.65</v>
          </cell>
          <cell r="H288">
            <v>5.3233046606825818</v>
          </cell>
          <cell r="I288">
            <v>-3.6794110239337314</v>
          </cell>
          <cell r="J288">
            <v>-3.188974308880574</v>
          </cell>
          <cell r="K288">
            <v>0.14785182242890979</v>
          </cell>
          <cell r="L288">
            <v>0.97347324099779542</v>
          </cell>
        </row>
        <row r="289">
          <cell r="A289">
            <v>39599</v>
          </cell>
          <cell r="B289">
            <v>1.88</v>
          </cell>
          <cell r="C289">
            <v>2.65</v>
          </cell>
          <cell r="D289">
            <v>3.45</v>
          </cell>
          <cell r="E289">
            <v>4.0599999999999996</v>
          </cell>
          <cell r="F289">
            <v>4.72</v>
          </cell>
          <cell r="G289">
            <v>1.65</v>
          </cell>
          <cell r="H289">
            <v>5.4227407440009641</v>
          </cell>
          <cell r="I289">
            <v>-3.6908560617666812</v>
          </cell>
          <cell r="J289">
            <v>-2.1508932162206551</v>
          </cell>
          <cell r="K289">
            <v>0.13255588071837071</v>
          </cell>
          <cell r="L289">
            <v>0.97482901359879748</v>
          </cell>
        </row>
        <row r="290">
          <cell r="A290">
            <v>39629</v>
          </cell>
          <cell r="B290">
            <v>1.74</v>
          </cell>
          <cell r="C290">
            <v>2.62</v>
          </cell>
          <cell r="D290">
            <v>3.33</v>
          </cell>
          <cell r="E290">
            <v>3.97</v>
          </cell>
          <cell r="F290">
            <v>4.5199999999999996</v>
          </cell>
          <cell r="G290">
            <v>1.65</v>
          </cell>
          <cell r="H290">
            <v>5.2257390960739825</v>
          </cell>
          <cell r="I290">
            <v>-3.5057446387537645</v>
          </cell>
          <cell r="J290">
            <v>-1.8504898690907328</v>
          </cell>
          <cell r="K290">
            <v>0.14229403691192263</v>
          </cell>
          <cell r="L290">
            <v>0.96655703022929518</v>
          </cell>
        </row>
        <row r="291">
          <cell r="A291">
            <v>39660</v>
          </cell>
          <cell r="B291">
            <v>1.67</v>
          </cell>
          <cell r="C291">
            <v>2.5099999999999998</v>
          </cell>
          <cell r="D291">
            <v>3.24</v>
          </cell>
          <cell r="E291">
            <v>3.95</v>
          </cell>
          <cell r="F291">
            <v>4.57</v>
          </cell>
          <cell r="G291">
            <v>1.65</v>
          </cell>
          <cell r="H291">
            <v>5.3799772216281347</v>
          </cell>
          <cell r="I291">
            <v>-3.5071537361304426</v>
          </cell>
          <cell r="J291">
            <v>-2.8993387627694069</v>
          </cell>
          <cell r="K291">
            <v>0.13086077403537935</v>
          </cell>
          <cell r="L291">
            <v>0.98084061976971582</v>
          </cell>
        </row>
        <row r="292">
          <cell r="A292">
            <v>39691</v>
          </cell>
          <cell r="B292">
            <v>1.71</v>
          </cell>
          <cell r="C292">
            <v>2.36</v>
          </cell>
          <cell r="D292">
            <v>3.09</v>
          </cell>
          <cell r="E292">
            <v>3.82</v>
          </cell>
          <cell r="F292">
            <v>4.41</v>
          </cell>
          <cell r="G292">
            <v>1.65</v>
          </cell>
          <cell r="H292">
            <v>5.1849992002042509</v>
          </cell>
          <cell r="I292">
            <v>-3.4057795843663494</v>
          </cell>
          <cell r="J292">
            <v>-2.849055776971535</v>
          </cell>
          <cell r="K292">
            <v>0.144850354276161</v>
          </cell>
          <cell r="L292">
            <v>0.96937318916357096</v>
          </cell>
        </row>
        <row r="293">
          <cell r="A293">
            <v>39721</v>
          </cell>
          <cell r="B293">
            <v>0.92481768131256104</v>
          </cell>
          <cell r="C293">
            <v>1.9917753934860201</v>
          </cell>
          <cell r="D293">
            <v>2.9827136993408199</v>
          </cell>
          <cell r="E293">
            <v>3.83097076416015</v>
          </cell>
          <cell r="F293">
            <v>4.3059120178222603</v>
          </cell>
          <cell r="G293">
            <v>1.65</v>
          </cell>
          <cell r="H293">
            <v>5.1434350307415011</v>
          </cell>
          <cell r="I293">
            <v>-4.1113810147159713</v>
          </cell>
          <cell r="J293">
            <v>-2.085338494892222</v>
          </cell>
          <cell r="K293">
            <v>0.22211821075874225</v>
          </cell>
          <cell r="L293">
            <v>0.94262457465031135</v>
          </cell>
        </row>
        <row r="294">
          <cell r="A294">
            <v>39752</v>
          </cell>
          <cell r="B294">
            <v>0.38</v>
          </cell>
          <cell r="C294">
            <v>1.56</v>
          </cell>
          <cell r="D294">
            <v>2.83</v>
          </cell>
          <cell r="E294">
            <v>3.96</v>
          </cell>
          <cell r="F294">
            <v>4.33</v>
          </cell>
          <cell r="G294">
            <v>1.65</v>
          </cell>
          <cell r="H294">
            <v>5.3872027579251771</v>
          </cell>
          <cell r="I294">
            <v>-7.1397961333796589</v>
          </cell>
          <cell r="J294">
            <v>1.2528393346280116</v>
          </cell>
          <cell r="K294">
            <v>0.44287723901548032</v>
          </cell>
          <cell r="L294">
            <v>0.83598435006091198</v>
          </cell>
        </row>
        <row r="295">
          <cell r="A295">
            <v>39782</v>
          </cell>
          <cell r="B295">
            <v>0.05</v>
          </cell>
          <cell r="C295">
            <v>0.98</v>
          </cell>
          <cell r="D295">
            <v>1.91</v>
          </cell>
          <cell r="E295">
            <v>2.92</v>
          </cell>
          <cell r="F295">
            <v>3.44</v>
          </cell>
          <cell r="G295">
            <v>1.65</v>
          </cell>
          <cell r="H295">
            <v>4.4734026672870044</v>
          </cell>
          <cell r="I295">
            <v>-5.5399858689200219</v>
          </cell>
          <cell r="J295">
            <v>-1.2733822222952753</v>
          </cell>
          <cell r="K295">
            <v>0.32422371828459928</v>
          </cell>
          <cell r="L295">
            <v>0.90308231392953509</v>
          </cell>
        </row>
        <row r="296">
          <cell r="A296">
            <v>39813</v>
          </cell>
          <cell r="B296">
            <v>0.08</v>
          </cell>
          <cell r="C296">
            <v>0.76</v>
          </cell>
          <cell r="D296">
            <v>1.55</v>
          </cell>
          <cell r="E296">
            <v>2.21</v>
          </cell>
          <cell r="F296">
            <v>2.68</v>
          </cell>
          <cell r="G296">
            <v>1.65</v>
          </cell>
          <cell r="H296">
            <v>3.5750587753324914</v>
          </cell>
          <cell r="I296">
            <v>-4.1066459928745322</v>
          </cell>
          <cell r="J296">
            <v>-1.4913132840738945</v>
          </cell>
          <cell r="K296">
            <v>0.31077288237437106</v>
          </cell>
          <cell r="L296">
            <v>0.88176939649905328</v>
          </cell>
        </row>
        <row r="297">
          <cell r="A297">
            <v>39844</v>
          </cell>
          <cell r="B297">
            <v>0.23100000000000001</v>
          </cell>
          <cell r="C297">
            <v>0.95</v>
          </cell>
          <cell r="D297">
            <v>1.88</v>
          </cell>
          <cell r="E297">
            <v>2.8420000000000001</v>
          </cell>
          <cell r="F297">
            <v>3.6040000000000001</v>
          </cell>
          <cell r="G297">
            <v>1.65</v>
          </cell>
          <cell r="H297">
            <v>4.7364395176658594</v>
          </cell>
          <cell r="I297">
            <v>-4.8613338421927876</v>
          </cell>
          <cell r="J297">
            <v>-3.2101847024750247</v>
          </cell>
          <cell r="K297">
            <v>0.29290534333693213</v>
          </cell>
          <cell r="L297">
            <v>0.93373027509704898</v>
          </cell>
        </row>
        <row r="298">
          <cell r="A298">
            <v>39872</v>
          </cell>
          <cell r="B298">
            <v>0.252</v>
          </cell>
          <cell r="C298">
            <v>0.97399999999999998</v>
          </cell>
          <cell r="D298">
            <v>1.986</v>
          </cell>
          <cell r="E298">
            <v>3.0150000000000001</v>
          </cell>
          <cell r="F298">
            <v>3.7090000000000001</v>
          </cell>
          <cell r="G298">
            <v>1.65</v>
          </cell>
          <cell r="H298">
            <v>4.7446147477338387</v>
          </cell>
          <cell r="I298">
            <v>-5.4831440018982454</v>
          </cell>
          <cell r="J298">
            <v>-1.909382727026254</v>
          </cell>
          <cell r="K298">
            <v>0.2697533811292171</v>
          </cell>
          <cell r="L298">
            <v>0.93605203890762845</v>
          </cell>
        </row>
        <row r="299">
          <cell r="A299">
            <v>39903</v>
          </cell>
          <cell r="B299">
            <v>0.20599999999999999</v>
          </cell>
          <cell r="C299">
            <v>0.8</v>
          </cell>
          <cell r="D299">
            <v>1.657</v>
          </cell>
          <cell r="E299">
            <v>2.665</v>
          </cell>
          <cell r="F299">
            <v>3.5350000000000001</v>
          </cell>
          <cell r="G299">
            <v>1.65</v>
          </cell>
          <cell r="H299">
            <v>4.5243369677546585</v>
          </cell>
          <cell r="I299">
            <v>-4.546748930581141</v>
          </cell>
          <cell r="J299">
            <v>-3.9466588088560197</v>
          </cell>
          <cell r="K299">
            <v>0.17334981311526737</v>
          </cell>
          <cell r="L299">
            <v>0.97369957683614339</v>
          </cell>
        </row>
        <row r="300">
          <cell r="A300">
            <v>39933</v>
          </cell>
          <cell r="B300">
            <v>0.13</v>
          </cell>
          <cell r="C300">
            <v>0.90300000000000002</v>
          </cell>
          <cell r="D300">
            <v>2.012</v>
          </cell>
          <cell r="E300">
            <v>3.121</v>
          </cell>
          <cell r="F300">
            <v>4.0330000000000004</v>
          </cell>
          <cell r="G300">
            <v>1.65</v>
          </cell>
          <cell r="H300">
            <v>5.1123194370581828</v>
          </cell>
          <cell r="I300">
            <v>-5.4813533045248004</v>
          </cell>
          <cell r="J300">
            <v>-3.5643299748442234</v>
          </cell>
          <cell r="K300">
            <v>0.19474048970754249</v>
          </cell>
          <cell r="L300">
            <v>0.97142579924601546</v>
          </cell>
        </row>
        <row r="301">
          <cell r="A301">
            <v>39964</v>
          </cell>
          <cell r="B301">
            <v>0.13500000000000001</v>
          </cell>
          <cell r="C301">
            <v>0.91900000000000004</v>
          </cell>
          <cell r="D301">
            <v>2.3420000000000001</v>
          </cell>
          <cell r="E301">
            <v>3.4609999999999999</v>
          </cell>
          <cell r="F301">
            <v>4.3369999999999997</v>
          </cell>
          <cell r="G301">
            <v>1.65</v>
          </cell>
          <cell r="H301">
            <v>5.3893987413723377</v>
          </cell>
          <cell r="I301">
            <v>-6.4289880361881533</v>
          </cell>
          <cell r="J301">
            <v>-2.4851328230268597</v>
          </cell>
          <cell r="K301">
            <v>0.19830767310097988</v>
          </cell>
          <cell r="L301">
            <v>0.97379352486077431</v>
          </cell>
        </row>
        <row r="302">
          <cell r="A302">
            <v>39994</v>
          </cell>
          <cell r="B302">
            <v>0.188</v>
          </cell>
          <cell r="C302">
            <v>1.113</v>
          </cell>
          <cell r="D302">
            <v>2.556</v>
          </cell>
          <cell r="E302">
            <v>3.5350000000000001</v>
          </cell>
          <cell r="F302">
            <v>4.33</v>
          </cell>
          <cell r="G302">
            <v>1.65</v>
          </cell>
          <cell r="H302">
            <v>5.2066294141647926</v>
          </cell>
          <cell r="I302">
            <v>-6.4871093915558271</v>
          </cell>
          <cell r="J302">
            <v>-1.0578610516207898</v>
          </cell>
          <cell r="K302">
            <v>0.16044459202927139</v>
          </cell>
          <cell r="L302">
            <v>0.98016931991408585</v>
          </cell>
        </row>
        <row r="303">
          <cell r="A303">
            <v>40025</v>
          </cell>
          <cell r="B303">
            <v>0.18099999999999999</v>
          </cell>
          <cell r="C303">
            <v>1.115</v>
          </cell>
          <cell r="D303">
            <v>2.516</v>
          </cell>
          <cell r="E303">
            <v>3.4809999999999999</v>
          </cell>
          <cell r="F303">
            <v>4.2990000000000004</v>
          </cell>
          <cell r="G303">
            <v>1.65</v>
          </cell>
          <cell r="H303">
            <v>5.2308341424830633</v>
          </cell>
          <cell r="I303">
            <v>-5.9887738752581763</v>
          </cell>
          <cell r="J303">
            <v>-1.910122354653129</v>
          </cell>
          <cell r="K303">
            <v>0.16156802670103221</v>
          </cell>
          <cell r="L303">
            <v>0.9826134479930726</v>
          </cell>
        </row>
        <row r="304">
          <cell r="A304">
            <v>40056</v>
          </cell>
          <cell r="B304">
            <v>0.13200000000000001</v>
          </cell>
          <cell r="C304">
            <v>0.97199999999999998</v>
          </cell>
          <cell r="D304">
            <v>2.387</v>
          </cell>
          <cell r="E304">
            <v>3.399</v>
          </cell>
          <cell r="F304">
            <v>4.1790000000000003</v>
          </cell>
          <cell r="G304">
            <v>1.65</v>
          </cell>
          <cell r="H304">
            <v>5.073399153708201</v>
          </cell>
          <cell r="I304">
            <v>-6.3195341492462065</v>
          </cell>
          <cell r="J304">
            <v>-1.383708390221837</v>
          </cell>
          <cell r="K304">
            <v>0.15906379264883078</v>
          </cell>
          <cell r="L304">
            <v>0.98031549955458674</v>
          </cell>
        </row>
        <row r="305">
          <cell r="A305">
            <v>40086</v>
          </cell>
          <cell r="B305">
            <v>0.113</v>
          </cell>
          <cell r="C305">
            <v>0.94899999999999995</v>
          </cell>
          <cell r="D305">
            <v>2.3130000000000002</v>
          </cell>
          <cell r="E305">
            <v>3.3069999999999999</v>
          </cell>
          <cell r="F305">
            <v>4.0510000000000002</v>
          </cell>
          <cell r="G305">
            <v>1.65</v>
          </cell>
          <cell r="H305">
            <v>4.8822396122589247</v>
          </cell>
          <cell r="I305">
            <v>-6.1727017977681751</v>
          </cell>
          <cell r="J305">
            <v>-1.1254413867695738</v>
          </cell>
          <cell r="K305">
            <v>0.16141563505506487</v>
          </cell>
          <cell r="L305">
            <v>0.97794646172802813</v>
          </cell>
        </row>
        <row r="306">
          <cell r="A306">
            <v>40117</v>
          </cell>
          <cell r="B306">
            <v>0.05</v>
          </cell>
          <cell r="C306">
            <v>0.89300000000000002</v>
          </cell>
          <cell r="D306">
            <v>2.31</v>
          </cell>
          <cell r="E306">
            <v>3.3849999999999998</v>
          </cell>
          <cell r="F306">
            <v>4.226</v>
          </cell>
          <cell r="G306">
            <v>1.65</v>
          </cell>
          <cell r="H306">
            <v>5.1817087847575261</v>
          </cell>
          <cell r="I306">
            <v>-6.2644661488333986</v>
          </cell>
          <cell r="J306">
            <v>-2.1332108481556866</v>
          </cell>
          <cell r="K306">
            <v>0.14826123746041997</v>
          </cell>
          <cell r="L306">
            <v>0.98467776127777673</v>
          </cell>
        </row>
        <row r="307">
          <cell r="A307">
            <v>40147</v>
          </cell>
          <cell r="B307">
            <v>5.1999999999999998E-2</v>
          </cell>
          <cell r="C307">
            <v>0.66700000000000004</v>
          </cell>
          <cell r="D307">
            <v>2.0009999999999999</v>
          </cell>
          <cell r="E307">
            <v>3.2</v>
          </cell>
          <cell r="F307">
            <v>4.1929999999999996</v>
          </cell>
          <cell r="G307">
            <v>1.65</v>
          </cell>
          <cell r="H307">
            <v>5.2743534284918008</v>
          </cell>
          <cell r="I307">
            <v>-5.7299171156406548</v>
          </cell>
          <cell r="J307">
            <v>-4.5678174142576236</v>
          </cell>
          <cell r="K307">
            <v>0.10795425128469173</v>
          </cell>
          <cell r="L307">
            <v>0.9928322411284396</v>
          </cell>
        </row>
        <row r="308">
          <cell r="A308">
            <v>40178</v>
          </cell>
          <cell r="B308">
            <v>5.2999999999999999E-2</v>
          </cell>
          <cell r="C308">
            <v>1.139</v>
          </cell>
          <cell r="D308">
            <v>2.681</v>
          </cell>
          <cell r="E308">
            <v>3.839</v>
          </cell>
          <cell r="F308">
            <v>4.6420000000000003</v>
          </cell>
          <cell r="G308">
            <v>1.65</v>
          </cell>
          <cell r="H308">
            <v>5.6551990003884782</v>
          </cell>
          <cell r="I308">
            <v>-6.4955055843192744</v>
          </cell>
          <cell r="J308">
            <v>-2.4499321191592962</v>
          </cell>
          <cell r="K308">
            <v>0.15211228844768027</v>
          </cell>
          <cell r="L308">
            <v>0.98517740580346624</v>
          </cell>
        </row>
      </sheetData>
      <sheetData sheetId="9"/>
      <sheetData sheetId="10">
        <row r="7">
          <cell r="N7">
            <v>0.5</v>
          </cell>
          <cell r="O7">
            <v>1.5</v>
          </cell>
          <cell r="P7">
            <v>2.5</v>
          </cell>
          <cell r="Q7">
            <v>3.5</v>
          </cell>
          <cell r="R7">
            <v>4.5</v>
          </cell>
          <cell r="S7">
            <v>5.5</v>
          </cell>
          <cell r="T7">
            <v>6.5</v>
          </cell>
          <cell r="U7">
            <v>7.5</v>
          </cell>
          <cell r="V7">
            <v>8.5</v>
          </cell>
          <cell r="W7">
            <v>9.5</v>
          </cell>
          <cell r="X7">
            <v>10.5</v>
          </cell>
          <cell r="Y7">
            <v>11.5</v>
          </cell>
          <cell r="Z7">
            <v>12.5</v>
          </cell>
          <cell r="AA7">
            <v>13.5</v>
          </cell>
          <cell r="AB7">
            <v>14.5</v>
          </cell>
          <cell r="AC7">
            <v>15.5</v>
          </cell>
          <cell r="AD7">
            <v>16.5</v>
          </cell>
          <cell r="AE7">
            <v>17.5</v>
          </cell>
          <cell r="AF7">
            <v>18.5</v>
          </cell>
          <cell r="AG7">
            <v>19.5</v>
          </cell>
          <cell r="AH7">
            <v>20.5</v>
          </cell>
          <cell r="AI7">
            <v>21.5</v>
          </cell>
          <cell r="AJ7">
            <v>22.5</v>
          </cell>
          <cell r="AK7">
            <v>23.5</v>
          </cell>
          <cell r="AL7">
            <v>24.5</v>
          </cell>
          <cell r="AM7">
            <v>25.5</v>
          </cell>
          <cell r="AN7">
            <v>26.5</v>
          </cell>
          <cell r="AO7">
            <v>27.5</v>
          </cell>
          <cell r="AP7">
            <v>28.5</v>
          </cell>
          <cell r="AQ7">
            <v>29.5</v>
          </cell>
          <cell r="AR7">
            <v>30.5</v>
          </cell>
          <cell r="AS7">
            <v>31.5</v>
          </cell>
          <cell r="AT7">
            <v>32.5</v>
          </cell>
          <cell r="AU7">
            <v>33.5</v>
          </cell>
          <cell r="AV7">
            <v>34.5</v>
          </cell>
          <cell r="AW7">
            <v>35.5</v>
          </cell>
          <cell r="AX7">
            <v>36.5</v>
          </cell>
          <cell r="AY7">
            <v>37.5</v>
          </cell>
          <cell r="AZ7">
            <v>38.5</v>
          </cell>
          <cell r="BA7">
            <v>39.5</v>
          </cell>
          <cell r="BB7">
            <v>40.5</v>
          </cell>
          <cell r="BC7">
            <v>41.5</v>
          </cell>
          <cell r="BD7">
            <v>42.5</v>
          </cell>
          <cell r="BE7">
            <v>43.5</v>
          </cell>
          <cell r="BF7">
            <v>44.5</v>
          </cell>
          <cell r="BG7">
            <v>45.5</v>
          </cell>
          <cell r="BH7">
            <v>46.5</v>
          </cell>
          <cell r="BI7">
            <v>47.5</v>
          </cell>
          <cell r="BJ7">
            <v>48.5</v>
          </cell>
          <cell r="BK7">
            <v>49.5</v>
          </cell>
          <cell r="BL7">
            <v>50.5</v>
          </cell>
          <cell r="BM7">
            <v>51.5</v>
          </cell>
          <cell r="BN7">
            <v>52.5</v>
          </cell>
          <cell r="BO7">
            <v>53.5</v>
          </cell>
          <cell r="BP7">
            <v>54.5</v>
          </cell>
          <cell r="BQ7">
            <v>55.5</v>
          </cell>
          <cell r="BR7">
            <v>56.5</v>
          </cell>
          <cell r="BS7">
            <v>57.5</v>
          </cell>
          <cell r="BT7">
            <v>58.5</v>
          </cell>
          <cell r="BU7">
            <v>59.5</v>
          </cell>
          <cell r="BV7">
            <v>60.5</v>
          </cell>
          <cell r="BW7">
            <v>61.5</v>
          </cell>
          <cell r="BX7">
            <v>62.5</v>
          </cell>
          <cell r="BY7">
            <v>63.5</v>
          </cell>
          <cell r="BZ7">
            <v>64.5</v>
          </cell>
          <cell r="CA7">
            <v>65.5</v>
          </cell>
          <cell r="CB7">
            <v>66.5</v>
          </cell>
          <cell r="CC7">
            <v>67.5</v>
          </cell>
          <cell r="CD7">
            <v>68.5</v>
          </cell>
          <cell r="CE7">
            <v>69.5</v>
          </cell>
          <cell r="CF7">
            <v>70.5</v>
          </cell>
          <cell r="CG7">
            <v>71.5</v>
          </cell>
          <cell r="CH7">
            <v>72.5</v>
          </cell>
          <cell r="CI7">
            <v>73.5</v>
          </cell>
          <cell r="CJ7">
            <v>74.5</v>
          </cell>
          <cell r="CK7">
            <v>75.5</v>
          </cell>
          <cell r="CL7">
            <v>76.5</v>
          </cell>
          <cell r="CM7">
            <v>77.5</v>
          </cell>
          <cell r="CN7">
            <v>78.5</v>
          </cell>
          <cell r="CO7">
            <v>79.5</v>
          </cell>
          <cell r="CP7">
            <v>80.5</v>
          </cell>
          <cell r="CQ7">
            <v>81.5</v>
          </cell>
          <cell r="CR7">
            <v>82.5</v>
          </cell>
          <cell r="CS7">
            <v>83.5</v>
          </cell>
          <cell r="CT7">
            <v>84.5</v>
          </cell>
        </row>
        <row r="8">
          <cell r="A8">
            <v>35430</v>
          </cell>
          <cell r="B8">
            <v>5.17</v>
          </cell>
          <cell r="C8">
            <v>5.86</v>
          </cell>
          <cell r="D8">
            <v>6.21</v>
          </cell>
          <cell r="E8">
            <v>6.43</v>
          </cell>
          <cell r="F8">
            <v>6.64</v>
          </cell>
          <cell r="G8">
            <v>1.65</v>
          </cell>
          <cell r="H8">
            <v>7.7761225947650079</v>
          </cell>
          <cell r="I8">
            <v>-1.9189013196928728</v>
          </cell>
          <cell r="J8">
            <v>-1.4668213486903743</v>
          </cell>
          <cell r="K8">
            <v>8.5087847411008555E-2</v>
          </cell>
        </row>
        <row r="9">
          <cell r="A9">
            <v>35461</v>
          </cell>
          <cell r="B9">
            <v>5.19</v>
          </cell>
          <cell r="C9">
            <v>5.89</v>
          </cell>
          <cell r="D9">
            <v>6.26</v>
          </cell>
          <cell r="E9">
            <v>6.52</v>
          </cell>
          <cell r="F9">
            <v>6.79</v>
          </cell>
          <cell r="G9">
            <v>1.65</v>
          </cell>
          <cell r="H9">
            <v>8.0738145522574101</v>
          </cell>
          <cell r="I9">
            <v>-2.0116952341414716</v>
          </cell>
          <cell r="J9">
            <v>-2.2082017763425643</v>
          </cell>
          <cell r="K9">
            <v>8.3315166706371235E-2</v>
          </cell>
        </row>
        <row r="10">
          <cell r="A10">
            <v>35489</v>
          </cell>
          <cell r="B10">
            <v>5.26</v>
          </cell>
          <cell r="C10">
            <v>6.06</v>
          </cell>
          <cell r="D10">
            <v>6.41</v>
          </cell>
          <cell r="E10">
            <v>6.57</v>
          </cell>
          <cell r="F10">
            <v>6.81</v>
          </cell>
          <cell r="G10">
            <v>1.65</v>
          </cell>
          <cell r="H10">
            <v>8.1705235728689249</v>
          </cell>
          <cell r="I10">
            <v>-1.8782802414372068</v>
          </cell>
          <cell r="J10">
            <v>-2.3847818377376253</v>
          </cell>
          <cell r="K10">
            <v>9.0537173948449887E-2</v>
          </cell>
        </row>
        <row r="11">
          <cell r="A11">
            <v>35520</v>
          </cell>
          <cell r="B11">
            <v>5.38</v>
          </cell>
          <cell r="C11">
            <v>6.41</v>
          </cell>
          <cell r="D11">
            <v>6.77</v>
          </cell>
          <cell r="E11">
            <v>6.92</v>
          </cell>
          <cell r="F11">
            <v>7.1</v>
          </cell>
          <cell r="G11">
            <v>1.65</v>
          </cell>
          <cell r="H11">
            <v>8.4433249313045593</v>
          </cell>
          <cell r="I11">
            <v>-2.0840537694398229</v>
          </cell>
          <cell r="J11">
            <v>-1.6209616948273609</v>
          </cell>
          <cell r="K11">
            <v>9.3439157301062337E-2</v>
          </cell>
        </row>
        <row r="12">
          <cell r="A12">
            <v>35550</v>
          </cell>
          <cell r="B12">
            <v>5.27</v>
          </cell>
          <cell r="C12">
            <v>6.25</v>
          </cell>
          <cell r="D12">
            <v>6.57</v>
          </cell>
          <cell r="E12">
            <v>6.71</v>
          </cell>
          <cell r="F12">
            <v>6.95</v>
          </cell>
          <cell r="G12">
            <v>1.65</v>
          </cell>
          <cell r="H12">
            <v>8.1748031937372208</v>
          </cell>
          <cell r="I12">
            <v>-2.0216209718492011</v>
          </cell>
          <cell r="J12">
            <v>-1.3748271535647301</v>
          </cell>
          <cell r="K12">
            <v>9.3274418405731238E-2</v>
          </cell>
        </row>
        <row r="13">
          <cell r="A13">
            <v>35581</v>
          </cell>
          <cell r="B13">
            <v>5.08</v>
          </cell>
          <cell r="C13">
            <v>6.17</v>
          </cell>
          <cell r="D13">
            <v>6.52</v>
          </cell>
          <cell r="E13">
            <v>6.67</v>
          </cell>
          <cell r="F13">
            <v>6.91</v>
          </cell>
          <cell r="G13">
            <v>1.65</v>
          </cell>
          <cell r="H13">
            <v>8.2512573481670994</v>
          </cell>
          <cell r="I13">
            <v>-2.2027303116724286</v>
          </cell>
          <cell r="J13">
            <v>-1.6511603693666013</v>
          </cell>
          <cell r="K13">
            <v>0.10018018795663872</v>
          </cell>
        </row>
        <row r="14">
          <cell r="A14">
            <v>35611</v>
          </cell>
          <cell r="B14">
            <v>5.18</v>
          </cell>
          <cell r="C14">
            <v>6.05</v>
          </cell>
          <cell r="D14">
            <v>6.38</v>
          </cell>
          <cell r="E14">
            <v>6.52</v>
          </cell>
          <cell r="F14">
            <v>6.79</v>
          </cell>
          <cell r="G14">
            <v>1.65</v>
          </cell>
          <cell r="H14">
            <v>7.9497481282039484</v>
          </cell>
          <cell r="I14">
            <v>-2.0949387757160505</v>
          </cell>
          <cell r="J14">
            <v>-1.1951935501451614</v>
          </cell>
          <cell r="K14">
            <v>9.6657836986189821E-2</v>
          </cell>
        </row>
        <row r="15">
          <cell r="A15">
            <v>35642</v>
          </cell>
          <cell r="B15">
            <v>5.27</v>
          </cell>
          <cell r="C15">
            <v>5.69</v>
          </cell>
          <cell r="D15">
            <v>5.9</v>
          </cell>
          <cell r="E15">
            <v>6.02</v>
          </cell>
          <cell r="F15">
            <v>6.3</v>
          </cell>
          <cell r="G15">
            <v>1.65</v>
          </cell>
          <cell r="H15">
            <v>7.0825210657374775</v>
          </cell>
          <cell r="I15">
            <v>-1.4208571849515921</v>
          </cell>
          <cell r="J15">
            <v>-0.80207228590437973</v>
          </cell>
          <cell r="K15">
            <v>9.0937394871485125E-2</v>
          </cell>
        </row>
        <row r="16">
          <cell r="A16">
            <v>35673</v>
          </cell>
          <cell r="B16">
            <v>5.21</v>
          </cell>
          <cell r="C16">
            <v>5.94</v>
          </cell>
          <cell r="D16">
            <v>6.22</v>
          </cell>
          <cell r="E16">
            <v>6.35</v>
          </cell>
          <cell r="F16">
            <v>6.61</v>
          </cell>
          <cell r="G16">
            <v>1.65</v>
          </cell>
          <cell r="H16">
            <v>7.6699434859367939</v>
          </cell>
          <cell r="I16">
            <v>-1.9721487915810749</v>
          </cell>
          <cell r="J16">
            <v>-0.92868563540126225</v>
          </cell>
          <cell r="K16">
            <v>8.8058186023925553E-2</v>
          </cell>
        </row>
        <row r="17">
          <cell r="A17">
            <v>35703</v>
          </cell>
          <cell r="B17">
            <v>5.13</v>
          </cell>
          <cell r="C17">
            <v>5.77</v>
          </cell>
          <cell r="D17">
            <v>6</v>
          </cell>
          <cell r="E17">
            <v>6.13</v>
          </cell>
          <cell r="F17">
            <v>6.41</v>
          </cell>
          <cell r="G17">
            <v>1.65</v>
          </cell>
          <cell r="H17">
            <v>7.1668242038452936</v>
          </cell>
          <cell r="I17">
            <v>-1.9426103119649747</v>
          </cell>
          <cell r="J17">
            <v>0.16254267030774316</v>
          </cell>
          <cell r="K17">
            <v>8.8327758196964909E-2</v>
          </cell>
        </row>
        <row r="18">
          <cell r="A18">
            <v>35734</v>
          </cell>
          <cell r="B18">
            <v>5.24</v>
          </cell>
          <cell r="C18">
            <v>5.56</v>
          </cell>
          <cell r="D18">
            <v>5.72</v>
          </cell>
          <cell r="E18">
            <v>5.84</v>
          </cell>
          <cell r="F18">
            <v>6.15</v>
          </cell>
          <cell r="G18">
            <v>1.65</v>
          </cell>
          <cell r="H18">
            <v>7.1244556805839698</v>
          </cell>
          <cell r="I18">
            <v>-1.4159074419263868</v>
          </cell>
          <cell r="J18">
            <v>-1.0532013461175782</v>
          </cell>
          <cell r="K18">
            <v>7.7689436882788537E-2</v>
          </cell>
        </row>
        <row r="19">
          <cell r="A19">
            <v>35764</v>
          </cell>
          <cell r="B19">
            <v>5.25</v>
          </cell>
          <cell r="C19">
            <v>5.71</v>
          </cell>
          <cell r="D19">
            <v>5.84</v>
          </cell>
          <cell r="E19">
            <v>5.87</v>
          </cell>
          <cell r="F19">
            <v>6.06</v>
          </cell>
          <cell r="G19">
            <v>1.65</v>
          </cell>
          <cell r="H19">
            <v>6.8968380446454631</v>
          </cell>
          <cell r="I19">
            <v>-1.181293374312802</v>
          </cell>
          <cell r="J19">
            <v>3.9341006072055353E-2</v>
          </cell>
          <cell r="K19">
            <v>6.9406403211355452E-2</v>
          </cell>
        </row>
        <row r="20">
          <cell r="A20">
            <v>35795</v>
          </cell>
          <cell r="B20">
            <v>5.32</v>
          </cell>
          <cell r="C20">
            <v>5.62</v>
          </cell>
          <cell r="D20">
            <v>5.71</v>
          </cell>
          <cell r="E20">
            <v>5.76</v>
          </cell>
          <cell r="F20">
            <v>5.94</v>
          </cell>
          <cell r="G20">
            <v>1.65</v>
          </cell>
          <cell r="H20">
            <v>6.8274977062861639</v>
          </cell>
          <cell r="I20">
            <v>-0.92635453982410521</v>
          </cell>
          <cell r="J20">
            <v>-0.5667616498368605</v>
          </cell>
          <cell r="K20">
            <v>5.736236717181966E-2</v>
          </cell>
        </row>
        <row r="21">
          <cell r="A21">
            <v>35826</v>
          </cell>
          <cell r="B21">
            <v>5.23</v>
          </cell>
          <cell r="C21">
            <v>5.28</v>
          </cell>
          <cell r="D21">
            <v>5.41</v>
          </cell>
          <cell r="E21">
            <v>5.54</v>
          </cell>
          <cell r="F21">
            <v>5.83</v>
          </cell>
          <cell r="G21">
            <v>1.65</v>
          </cell>
          <cell r="H21">
            <v>6.9969644612130182</v>
          </cell>
          <cell r="I21">
            <v>-1.0821652828389421</v>
          </cell>
          <cell r="J21">
            <v>-1.9510482244905385</v>
          </cell>
          <cell r="K21">
            <v>6.4968937059561194E-2</v>
          </cell>
        </row>
        <row r="22">
          <cell r="A22">
            <v>35854</v>
          </cell>
          <cell r="B22">
            <v>5.29</v>
          </cell>
          <cell r="C22">
            <v>5.5</v>
          </cell>
          <cell r="D22">
            <v>5.59</v>
          </cell>
          <cell r="E22">
            <v>5.63</v>
          </cell>
          <cell r="F22">
            <v>5.94</v>
          </cell>
          <cell r="G22">
            <v>1.65</v>
          </cell>
          <cell r="H22">
            <v>7.0565465908504477</v>
          </cell>
          <cell r="I22">
            <v>-1.089071758018497</v>
          </cell>
          <cell r="J22">
            <v>-1.5214743386743577</v>
          </cell>
          <cell r="K22">
            <v>7.6952777881388268E-2</v>
          </cell>
        </row>
        <row r="23">
          <cell r="A23">
            <v>35885</v>
          </cell>
          <cell r="B23">
            <v>5.17</v>
          </cell>
          <cell r="C23">
            <v>5.54</v>
          </cell>
          <cell r="D23">
            <v>5.62</v>
          </cell>
          <cell r="E23">
            <v>5.67</v>
          </cell>
          <cell r="F23">
            <v>5.95</v>
          </cell>
          <cell r="G23">
            <v>1.65</v>
          </cell>
          <cell r="H23">
            <v>6.8864056990022009</v>
          </cell>
          <cell r="I23">
            <v>-1.4344724420126538</v>
          </cell>
          <cell r="J23">
            <v>-0.28297540443610314</v>
          </cell>
          <cell r="K23">
            <v>9.3438238677483049E-2</v>
          </cell>
        </row>
        <row r="24">
          <cell r="A24">
            <v>35915</v>
          </cell>
          <cell r="B24">
            <v>5.0199999999999996</v>
          </cell>
          <cell r="C24">
            <v>5.54</v>
          </cell>
          <cell r="D24">
            <v>5.64</v>
          </cell>
          <cell r="E24">
            <v>5.69</v>
          </cell>
          <cell r="F24">
            <v>5.96</v>
          </cell>
          <cell r="G24">
            <v>1.65</v>
          </cell>
          <cell r="H24">
            <v>6.8791874369204775</v>
          </cell>
          <cell r="I24">
            <v>-1.4868612938397774</v>
          </cell>
          <cell r="J24">
            <v>-0.15550595907586498</v>
          </cell>
          <cell r="K24">
            <v>9.562630210288299E-2</v>
          </cell>
        </row>
        <row r="25">
          <cell r="A25">
            <v>35946</v>
          </cell>
          <cell r="B25">
            <v>5.14</v>
          </cell>
          <cell r="C25">
            <v>5.5</v>
          </cell>
          <cell r="D25">
            <v>5.58</v>
          </cell>
          <cell r="E25">
            <v>5.57</v>
          </cell>
          <cell r="F25">
            <v>5.8</v>
          </cell>
          <cell r="G25">
            <v>1.65</v>
          </cell>
          <cell r="H25">
            <v>6.7021356428197665</v>
          </cell>
          <cell r="I25">
            <v>-1.0893748961164789</v>
          </cell>
          <cell r="J25">
            <v>-0.58711151827734565</v>
          </cell>
          <cell r="K25">
            <v>6.8954465892468425E-2</v>
          </cell>
        </row>
        <row r="26">
          <cell r="A26">
            <v>35976</v>
          </cell>
          <cell r="B26">
            <v>5.12</v>
          </cell>
          <cell r="C26">
            <v>5.44</v>
          </cell>
          <cell r="D26">
            <v>5.46</v>
          </cell>
          <cell r="E26">
            <v>5.45</v>
          </cell>
          <cell r="F26">
            <v>5.62</v>
          </cell>
          <cell r="G26">
            <v>1.65</v>
          </cell>
          <cell r="H26">
            <v>6.5216535047069497</v>
          </cell>
          <cell r="I26">
            <v>-1.1467911291300223</v>
          </cell>
          <cell r="J26">
            <v>-8.3966212396282009E-3</v>
          </cell>
          <cell r="K26">
            <v>5.6930991477891497E-2</v>
          </cell>
        </row>
        <row r="27">
          <cell r="A27">
            <v>36007</v>
          </cell>
          <cell r="B27">
            <v>5.14</v>
          </cell>
          <cell r="C27">
            <v>5.45</v>
          </cell>
          <cell r="D27">
            <v>5.5</v>
          </cell>
          <cell r="E27">
            <v>5.51</v>
          </cell>
          <cell r="F27">
            <v>5.72</v>
          </cell>
          <cell r="G27">
            <v>1.65</v>
          </cell>
          <cell r="H27">
            <v>6.8400316522474967</v>
          </cell>
          <cell r="I27">
            <v>-1.3333509102359129</v>
          </cell>
          <cell r="J27">
            <v>-0.72236276896648866</v>
          </cell>
          <cell r="K27">
            <v>6.2231615359549158E-2</v>
          </cell>
        </row>
        <row r="28">
          <cell r="A28">
            <v>36038</v>
          </cell>
          <cell r="B28">
            <v>4.97</v>
          </cell>
          <cell r="C28">
            <v>4.8899999999999997</v>
          </cell>
          <cell r="D28">
            <v>4.8899999999999997</v>
          </cell>
          <cell r="E28">
            <v>5.05</v>
          </cell>
          <cell r="F28">
            <v>5.29</v>
          </cell>
          <cell r="G28">
            <v>1.65</v>
          </cell>
          <cell r="H28">
            <v>7.3425621255822282</v>
          </cell>
          <cell r="I28">
            <v>-1.3637067331771027</v>
          </cell>
          <cell r="J28">
            <v>-3.4086837604931608</v>
          </cell>
          <cell r="K28">
            <v>7.5108495432570282E-2</v>
          </cell>
        </row>
        <row r="29">
          <cell r="A29">
            <v>36068</v>
          </cell>
          <cell r="B29">
            <v>4.4000000000000004</v>
          </cell>
          <cell r="C29">
            <v>4.26</v>
          </cell>
          <cell r="D29">
            <v>4.2300000000000004</v>
          </cell>
          <cell r="E29">
            <v>4.45</v>
          </cell>
          <cell r="F29">
            <v>4.9800000000000004</v>
          </cell>
          <cell r="G29">
            <v>1.65</v>
          </cell>
          <cell r="H29">
            <v>7.0191370109621669</v>
          </cell>
          <cell r="I29">
            <v>-1.6592049527983506</v>
          </cell>
          <cell r="J29">
            <v>-3.9919742108912502</v>
          </cell>
          <cell r="K29">
            <v>0.15038014454341286</v>
          </cell>
        </row>
        <row r="30">
          <cell r="A30">
            <v>36099</v>
          </cell>
          <cell r="B30">
            <v>4.3099999999999996</v>
          </cell>
          <cell r="C30">
            <v>3.99</v>
          </cell>
          <cell r="D30">
            <v>4.1100000000000003</v>
          </cell>
          <cell r="E30">
            <v>4.5</v>
          </cell>
          <cell r="F30">
            <v>5.08</v>
          </cell>
          <cell r="G30">
            <v>1.65</v>
          </cell>
          <cell r="H30">
            <v>7.6130908632884244</v>
          </cell>
          <cell r="I30">
            <v>-1.6452757545513088</v>
          </cell>
          <cell r="J30">
            <v>-5.5834256984422694</v>
          </cell>
          <cell r="K30">
            <v>0.16818477058316003</v>
          </cell>
        </row>
        <row r="31">
          <cell r="A31">
            <v>36129</v>
          </cell>
          <cell r="B31">
            <v>4.54</v>
          </cell>
          <cell r="C31">
            <v>4.47</v>
          </cell>
          <cell r="D31">
            <v>4.51</v>
          </cell>
          <cell r="E31">
            <v>4.7300000000000004</v>
          </cell>
          <cell r="F31">
            <v>5.07</v>
          </cell>
          <cell r="G31">
            <v>1.65</v>
          </cell>
          <cell r="H31">
            <v>7.0930620739753891</v>
          </cell>
          <cell r="I31">
            <v>-1.1242158258883619</v>
          </cell>
          <cell r="J31">
            <v>-4.4845942938008028</v>
          </cell>
          <cell r="K31">
            <v>0.13964656642244719</v>
          </cell>
        </row>
        <row r="32">
          <cell r="A32">
            <v>36160</v>
          </cell>
          <cell r="B32">
            <v>4.34</v>
          </cell>
          <cell r="C32">
            <v>4.4800000000000004</v>
          </cell>
          <cell r="D32">
            <v>4.54</v>
          </cell>
          <cell r="E32">
            <v>4.66</v>
          </cell>
          <cell r="F32">
            <v>5.09</v>
          </cell>
          <cell r="G32">
            <v>1.65</v>
          </cell>
          <cell r="H32">
            <v>6.7546101134316805</v>
          </cell>
          <cell r="I32">
            <v>-1.6119084836067863</v>
          </cell>
          <cell r="J32">
            <v>-2.38120605662915</v>
          </cell>
          <cell r="K32">
            <v>0.1572134280968642</v>
          </cell>
        </row>
        <row r="33">
          <cell r="A33">
            <v>36191</v>
          </cell>
          <cell r="B33">
            <v>4.4800000000000004</v>
          </cell>
          <cell r="C33">
            <v>4.51</v>
          </cell>
          <cell r="D33">
            <v>4.53</v>
          </cell>
          <cell r="E33">
            <v>4.66</v>
          </cell>
          <cell r="F33">
            <v>5.09</v>
          </cell>
          <cell r="G33">
            <v>1.65</v>
          </cell>
          <cell r="H33">
            <v>6.6812394102728909</v>
          </cell>
          <cell r="I33">
            <v>-1.2883131251074611</v>
          </cell>
          <cell r="J33">
            <v>-2.7807893179302257</v>
          </cell>
          <cell r="K33">
            <v>0.13219646737528951</v>
          </cell>
        </row>
        <row r="34">
          <cell r="A34">
            <v>36219</v>
          </cell>
          <cell r="B34">
            <v>4.67</v>
          </cell>
          <cell r="C34">
            <v>5.12</v>
          </cell>
          <cell r="D34">
            <v>5.24</v>
          </cell>
          <cell r="E34">
            <v>5.31</v>
          </cell>
          <cell r="F34">
            <v>5.59</v>
          </cell>
          <cell r="G34">
            <v>1.65</v>
          </cell>
          <cell r="H34">
            <v>7.1523335001164101</v>
          </cell>
          <cell r="I34">
            <v>-1.9113268149828149</v>
          </cell>
          <cell r="J34">
            <v>-1.2873162287372328</v>
          </cell>
          <cell r="K34">
            <v>0.13043572170114537</v>
          </cell>
        </row>
        <row r="35">
          <cell r="A35">
            <v>36250</v>
          </cell>
          <cell r="B35">
            <v>4.49</v>
          </cell>
          <cell r="C35">
            <v>4.9800000000000004</v>
          </cell>
          <cell r="D35">
            <v>5.13</v>
          </cell>
          <cell r="E35">
            <v>5.25</v>
          </cell>
          <cell r="F35">
            <v>5.63</v>
          </cell>
          <cell r="G35">
            <v>1.65</v>
          </cell>
          <cell r="H35">
            <v>7.3223983257965743</v>
          </cell>
          <cell r="I35">
            <v>-2.2760152922467918</v>
          </cell>
          <cell r="J35">
            <v>-1.532636244109326</v>
          </cell>
          <cell r="K35">
            <v>0.1296991861459528</v>
          </cell>
        </row>
        <row r="36">
          <cell r="A36">
            <v>36280</v>
          </cell>
          <cell r="B36">
            <v>4.5999999999999996</v>
          </cell>
          <cell r="C36">
            <v>5.03</v>
          </cell>
          <cell r="D36">
            <v>5.23</v>
          </cell>
          <cell r="E36">
            <v>5.37</v>
          </cell>
          <cell r="F36">
            <v>5.68</v>
          </cell>
          <cell r="G36">
            <v>1.65</v>
          </cell>
          <cell r="H36">
            <v>7.4916086976947636</v>
          </cell>
          <cell r="I36">
            <v>-2.1413801012367486</v>
          </cell>
          <cell r="J36">
            <v>-2.3259123542644762</v>
          </cell>
          <cell r="K36">
            <v>0.13065599726030072</v>
          </cell>
        </row>
        <row r="37">
          <cell r="A37">
            <v>36311</v>
          </cell>
          <cell r="B37">
            <v>4.66</v>
          </cell>
          <cell r="C37">
            <v>5.39</v>
          </cell>
          <cell r="D37">
            <v>5.6</v>
          </cell>
          <cell r="E37">
            <v>5.64</v>
          </cell>
          <cell r="F37">
            <v>5.83</v>
          </cell>
          <cell r="G37">
            <v>1.65</v>
          </cell>
          <cell r="H37">
            <v>7.5161882727051292</v>
          </cell>
          <cell r="I37">
            <v>-2.2811493607914044</v>
          </cell>
          <cell r="J37">
            <v>-0.45453513799953732</v>
          </cell>
          <cell r="K37">
            <v>0.12546777176992752</v>
          </cell>
        </row>
        <row r="38">
          <cell r="A38">
            <v>36341</v>
          </cell>
          <cell r="B38">
            <v>4.7699999999999996</v>
          </cell>
          <cell r="C38">
            <v>5.52</v>
          </cell>
          <cell r="D38">
            <v>5.68</v>
          </cell>
          <cell r="E38">
            <v>5.82</v>
          </cell>
          <cell r="F38">
            <v>5.99</v>
          </cell>
          <cell r="G38">
            <v>1.65</v>
          </cell>
          <cell r="H38">
            <v>7.7405610212189426</v>
          </cell>
          <cell r="I38">
            <v>-2.1978564161522489</v>
          </cell>
          <cell r="J38">
            <v>-0.88306880202674676</v>
          </cell>
          <cell r="K38">
            <v>0.13908684697771889</v>
          </cell>
        </row>
        <row r="39">
          <cell r="A39">
            <v>36372</v>
          </cell>
          <cell r="B39">
            <v>4.76</v>
          </cell>
          <cell r="C39">
            <v>5.64</v>
          </cell>
          <cell r="D39">
            <v>5.81</v>
          </cell>
          <cell r="E39">
            <v>5.92</v>
          </cell>
          <cell r="F39">
            <v>6.11</v>
          </cell>
          <cell r="G39">
            <v>1.65</v>
          </cell>
          <cell r="H39">
            <v>7.8738984800481235</v>
          </cell>
          <cell r="I39">
            <v>-2.5292902129948698</v>
          </cell>
          <cell r="J39">
            <v>0.17348591288505924</v>
          </cell>
          <cell r="K39">
            <v>0.16592745784764532</v>
          </cell>
        </row>
        <row r="40">
          <cell r="A40">
            <v>36403</v>
          </cell>
          <cell r="B40">
            <v>5</v>
          </cell>
          <cell r="C40">
            <v>5.71</v>
          </cell>
          <cell r="D40">
            <v>5.89</v>
          </cell>
          <cell r="E40">
            <v>5.98</v>
          </cell>
          <cell r="F40">
            <v>6.06</v>
          </cell>
          <cell r="G40">
            <v>1.65</v>
          </cell>
          <cell r="H40">
            <v>8.0462402027667963</v>
          </cell>
          <cell r="I40">
            <v>-1.8980737886541752</v>
          </cell>
          <cell r="J40">
            <v>-0.7514264098321185</v>
          </cell>
          <cell r="K40">
            <v>0.17105636161469981</v>
          </cell>
        </row>
        <row r="41">
          <cell r="A41">
            <v>36433</v>
          </cell>
          <cell r="B41">
            <v>4.88</v>
          </cell>
          <cell r="C41">
            <v>5.58</v>
          </cell>
          <cell r="D41">
            <v>5.78</v>
          </cell>
          <cell r="E41">
            <v>5.89</v>
          </cell>
          <cell r="F41">
            <v>6.05</v>
          </cell>
          <cell r="G41">
            <v>1.65</v>
          </cell>
          <cell r="H41">
            <v>8.0151811265740562</v>
          </cell>
          <cell r="I41">
            <v>-1.925577490147258</v>
          </cell>
          <cell r="J41">
            <v>-1.3702453247089925</v>
          </cell>
          <cell r="K41">
            <v>0.19571939815254233</v>
          </cell>
        </row>
        <row r="42">
          <cell r="A42">
            <v>36464</v>
          </cell>
          <cell r="B42">
            <v>5.0999999999999996</v>
          </cell>
          <cell r="C42">
            <v>5.78</v>
          </cell>
          <cell r="D42">
            <v>5.95</v>
          </cell>
          <cell r="E42">
            <v>6.02</v>
          </cell>
          <cell r="F42">
            <v>6.16</v>
          </cell>
          <cell r="G42">
            <v>1.65</v>
          </cell>
          <cell r="H42">
            <v>8.0802858856397108</v>
          </cell>
          <cell r="I42">
            <v>-1.8281250792874468</v>
          </cell>
          <cell r="J42">
            <v>-1.6194971403255838</v>
          </cell>
          <cell r="K42">
            <v>0.18453573393623116</v>
          </cell>
        </row>
        <row r="43">
          <cell r="A43">
            <v>36494</v>
          </cell>
          <cell r="B43">
            <v>5.31</v>
          </cell>
          <cell r="C43">
            <v>5.99</v>
          </cell>
          <cell r="D43">
            <v>6.11</v>
          </cell>
          <cell r="E43">
            <v>6.18</v>
          </cell>
          <cell r="F43">
            <v>6.28</v>
          </cell>
          <cell r="G43">
            <v>1.65</v>
          </cell>
          <cell r="H43">
            <v>8.0946856437387407</v>
          </cell>
          <cell r="I43">
            <v>-1.6408065625826449</v>
          </cell>
          <cell r="J43">
            <v>-1.1945147345564606</v>
          </cell>
          <cell r="K43">
            <v>0.16827482952125417</v>
          </cell>
        </row>
        <row r="44">
          <cell r="A44">
            <v>36525</v>
          </cell>
          <cell r="B44">
            <v>5.31</v>
          </cell>
          <cell r="C44">
            <v>6.23</v>
          </cell>
          <cell r="D44">
            <v>6.34</v>
          </cell>
          <cell r="E44">
            <v>6.44</v>
          </cell>
          <cell r="F44">
            <v>6.48</v>
          </cell>
          <cell r="G44">
            <v>1.65</v>
          </cell>
          <cell r="H44">
            <v>8.4020320765937146</v>
          </cell>
          <cell r="I44">
            <v>-2.1000210926851901</v>
          </cell>
          <cell r="J44">
            <v>-0.44582797159825632</v>
          </cell>
          <cell r="K44">
            <v>0.15709670451127816</v>
          </cell>
        </row>
        <row r="45">
          <cell r="A45">
            <v>36556</v>
          </cell>
          <cell r="B45">
            <v>5.59</v>
          </cell>
          <cell r="C45">
            <v>6.52</v>
          </cell>
          <cell r="D45">
            <v>6.67</v>
          </cell>
          <cell r="E45">
            <v>6.69</v>
          </cell>
          <cell r="F45">
            <v>6.53</v>
          </cell>
          <cell r="G45">
            <v>1.65</v>
          </cell>
          <cell r="H45">
            <v>8.4329848442913722</v>
          </cell>
          <cell r="I45">
            <v>-1.7562295052523673</v>
          </cell>
          <cell r="J45">
            <v>3.6202392268842531E-2</v>
          </cell>
          <cell r="K45">
            <v>0.11875950721803914</v>
          </cell>
        </row>
        <row r="46">
          <cell r="A46">
            <v>36585</v>
          </cell>
          <cell r="B46">
            <v>5.78</v>
          </cell>
          <cell r="C46">
            <v>6.54</v>
          </cell>
          <cell r="D46">
            <v>6.59</v>
          </cell>
          <cell r="E46">
            <v>6.41</v>
          </cell>
          <cell r="F46">
            <v>6.14</v>
          </cell>
          <cell r="G46">
            <v>1.65</v>
          </cell>
          <cell r="H46">
            <v>8.2884158102334986</v>
          </cell>
          <cell r="I46">
            <v>-1.570672382064972</v>
          </cell>
          <cell r="J46">
            <v>0.13798052255454854</v>
          </cell>
          <cell r="K46">
            <v>0.12541817211258829</v>
          </cell>
        </row>
        <row r="47">
          <cell r="A47">
            <v>36616</v>
          </cell>
          <cell r="B47">
            <v>5.89</v>
          </cell>
          <cell r="C47">
            <v>6.49</v>
          </cell>
          <cell r="D47">
            <v>6.26</v>
          </cell>
          <cell r="E47">
            <v>6.01</v>
          </cell>
          <cell r="F47">
            <v>5.83</v>
          </cell>
          <cell r="G47">
            <v>1.65</v>
          </cell>
          <cell r="H47">
            <v>8.3957334197662412</v>
          </cell>
          <cell r="I47">
            <v>-1.4136605545684082</v>
          </cell>
          <cell r="J47">
            <v>-1.0839562529723203</v>
          </cell>
          <cell r="K47">
            <v>0.12705286168716079</v>
          </cell>
        </row>
        <row r="48">
          <cell r="A48">
            <v>36646</v>
          </cell>
          <cell r="B48">
            <v>5.81</v>
          </cell>
          <cell r="C48">
            <v>6.69</v>
          </cell>
          <cell r="D48">
            <v>6.47</v>
          </cell>
          <cell r="E48">
            <v>6.21</v>
          </cell>
          <cell r="F48">
            <v>5.96</v>
          </cell>
          <cell r="G48">
            <v>1.65</v>
          </cell>
          <cell r="H48">
            <v>8.8342162336523451</v>
          </cell>
          <cell r="I48">
            <v>-1.470104471458562</v>
          </cell>
          <cell r="J48">
            <v>-1.9465744805720127</v>
          </cell>
          <cell r="K48">
            <v>0.10160595486021896</v>
          </cell>
        </row>
        <row r="49">
          <cell r="A49">
            <v>36677</v>
          </cell>
          <cell r="B49">
            <v>5.64</v>
          </cell>
          <cell r="C49">
            <v>6.69</v>
          </cell>
          <cell r="D49">
            <v>6.54</v>
          </cell>
          <cell r="E49">
            <v>6.28</v>
          </cell>
          <cell r="F49">
            <v>6.01</v>
          </cell>
          <cell r="G49">
            <v>1.65</v>
          </cell>
          <cell r="H49">
            <v>8.9231490208662265</v>
          </cell>
          <cell r="I49">
            <v>-1.8814193022821362</v>
          </cell>
          <cell r="J49">
            <v>-0.91688783698827503</v>
          </cell>
          <cell r="K49">
            <v>0.13394337376225565</v>
          </cell>
        </row>
        <row r="50">
          <cell r="A50">
            <v>36707</v>
          </cell>
          <cell r="B50">
            <v>5.87</v>
          </cell>
          <cell r="C50">
            <v>6.36</v>
          </cell>
          <cell r="D50">
            <v>6.16</v>
          </cell>
          <cell r="E50">
            <v>6.02</v>
          </cell>
          <cell r="F50">
            <v>5.89</v>
          </cell>
          <cell r="G50">
            <v>1.65</v>
          </cell>
          <cell r="H50">
            <v>8.7098311322476292</v>
          </cell>
          <cell r="I50">
            <v>-1.4611601577429674</v>
          </cell>
          <cell r="J50">
            <v>-2.3808542321903023</v>
          </cell>
          <cell r="K50">
            <v>0.12482341814781284</v>
          </cell>
        </row>
        <row r="51">
          <cell r="A51">
            <v>36738</v>
          </cell>
          <cell r="B51">
            <v>6.06</v>
          </cell>
          <cell r="C51">
            <v>6.3</v>
          </cell>
          <cell r="D51">
            <v>6.13</v>
          </cell>
          <cell r="E51">
            <v>6.03</v>
          </cell>
          <cell r="F51">
            <v>5.79</v>
          </cell>
          <cell r="G51">
            <v>1.65</v>
          </cell>
          <cell r="H51">
            <v>8.5569978850433159</v>
          </cell>
          <cell r="I51">
            <v>-1.5572661650112301</v>
          </cell>
          <cell r="J51">
            <v>-1.5819303585933886</v>
          </cell>
          <cell r="K51">
            <v>0.10267397948773885</v>
          </cell>
        </row>
        <row r="52">
          <cell r="A52">
            <v>36769</v>
          </cell>
          <cell r="B52">
            <v>6.31</v>
          </cell>
          <cell r="C52">
            <v>6.15</v>
          </cell>
          <cell r="D52">
            <v>5.97</v>
          </cell>
          <cell r="E52">
            <v>5.72</v>
          </cell>
          <cell r="F52">
            <v>5.67</v>
          </cell>
          <cell r="G52">
            <v>1.65</v>
          </cell>
          <cell r="H52">
            <v>8.7801091075486237</v>
          </cell>
          <cell r="I52">
            <v>-0.92573151784448338</v>
          </cell>
          <cell r="J52">
            <v>-4.0314996540838193</v>
          </cell>
          <cell r="K52">
            <v>0.10108940646139593</v>
          </cell>
        </row>
        <row r="53">
          <cell r="A53">
            <v>36799</v>
          </cell>
          <cell r="B53">
            <v>6.21</v>
          </cell>
          <cell r="C53">
            <v>5.97</v>
          </cell>
          <cell r="D53">
            <v>5.85</v>
          </cell>
          <cell r="E53">
            <v>5.8</v>
          </cell>
          <cell r="F53">
            <v>5.88</v>
          </cell>
          <cell r="G53">
            <v>1.65</v>
          </cell>
          <cell r="H53">
            <v>8.750317790976915</v>
          </cell>
          <cell r="I53">
            <v>-1.4353781475446539</v>
          </cell>
          <cell r="J53">
            <v>-3.6869922014467948</v>
          </cell>
          <cell r="K53">
            <v>8.9932231324001147E-2</v>
          </cell>
        </row>
        <row r="54">
          <cell r="A54">
            <v>36830</v>
          </cell>
          <cell r="B54">
            <v>6.39</v>
          </cell>
          <cell r="C54">
            <v>5.92</v>
          </cell>
          <cell r="D54">
            <v>5.81</v>
          </cell>
          <cell r="E54">
            <v>5.76</v>
          </cell>
          <cell r="F54">
            <v>5.79</v>
          </cell>
          <cell r="G54">
            <v>1.65</v>
          </cell>
          <cell r="H54">
            <v>8.5090680761363924</v>
          </cell>
          <cell r="I54">
            <v>-1.1780463869248703</v>
          </cell>
          <cell r="J54">
            <v>-3.1516409447732108</v>
          </cell>
          <cell r="K54">
            <v>9.5328002682733906E-2</v>
          </cell>
        </row>
        <row r="55">
          <cell r="A55">
            <v>36860</v>
          </cell>
          <cell r="B55">
            <v>6.2</v>
          </cell>
          <cell r="C55">
            <v>5.58</v>
          </cell>
          <cell r="D55">
            <v>5.39</v>
          </cell>
          <cell r="E55">
            <v>5.45</v>
          </cell>
          <cell r="F55">
            <v>5.6</v>
          </cell>
          <cell r="G55">
            <v>1.65</v>
          </cell>
          <cell r="H55">
            <v>8.3524834518205058</v>
          </cell>
          <cell r="I55">
            <v>-1.3326901615431033</v>
          </cell>
          <cell r="J55">
            <v>-3.5099831557965802</v>
          </cell>
          <cell r="K55">
            <v>7.2605081027075177E-2</v>
          </cell>
        </row>
        <row r="56">
          <cell r="A56">
            <v>36891</v>
          </cell>
          <cell r="B56">
            <v>5.88</v>
          </cell>
          <cell r="C56">
            <v>5.1100000000000003</v>
          </cell>
          <cell r="D56">
            <v>4.9800000000000004</v>
          </cell>
          <cell r="E56">
            <v>5.12</v>
          </cell>
          <cell r="F56">
            <v>5.46</v>
          </cell>
          <cell r="G56">
            <v>1.65</v>
          </cell>
          <cell r="H56">
            <v>8.2620919353434896</v>
          </cell>
          <cell r="I56">
            <v>-1.2950221563018252</v>
          </cell>
          <cell r="J56">
            <v>-4.9282794149425344</v>
          </cell>
          <cell r="K56">
            <v>0.10642469490561571</v>
          </cell>
        </row>
        <row r="57">
          <cell r="A57">
            <v>36922</v>
          </cell>
          <cell r="B57">
            <v>4.9800000000000004</v>
          </cell>
          <cell r="C57">
            <v>4.6100000000000003</v>
          </cell>
          <cell r="D57">
            <v>4.8499999999999996</v>
          </cell>
          <cell r="E57">
            <v>5.18</v>
          </cell>
          <cell r="F57">
            <v>5.55</v>
          </cell>
          <cell r="G57">
            <v>1.65</v>
          </cell>
          <cell r="H57">
            <v>8.0679026463337635</v>
          </cell>
          <cell r="I57">
            <v>-2.2943744274675963</v>
          </cell>
          <cell r="J57">
            <v>-4.0743490465176277</v>
          </cell>
          <cell r="K57">
            <v>9.276288658299589E-2</v>
          </cell>
        </row>
        <row r="58">
          <cell r="A58">
            <v>36950</v>
          </cell>
          <cell r="B58">
            <v>4.8499999999999996</v>
          </cell>
          <cell r="C58">
            <v>4.4000000000000004</v>
          </cell>
          <cell r="D58">
            <v>4.7</v>
          </cell>
          <cell r="E58">
            <v>4.92</v>
          </cell>
          <cell r="F58">
            <v>5.35</v>
          </cell>
          <cell r="G58">
            <v>1.65</v>
          </cell>
          <cell r="H58">
            <v>7.9010113422844279</v>
          </cell>
          <cell r="I58">
            <v>-2.3299033134166081</v>
          </cell>
          <cell r="J58">
            <v>-4.1350165916660631</v>
          </cell>
          <cell r="K58">
            <v>9.2209639912831737E-2</v>
          </cell>
        </row>
        <row r="59">
          <cell r="A59">
            <v>36981</v>
          </cell>
          <cell r="B59">
            <v>4.33</v>
          </cell>
          <cell r="C59">
            <v>4.26</v>
          </cell>
          <cell r="D59">
            <v>4.6900000000000004</v>
          </cell>
          <cell r="E59">
            <v>4.9800000000000004</v>
          </cell>
          <cell r="F59">
            <v>5.49</v>
          </cell>
          <cell r="G59">
            <v>1.65</v>
          </cell>
          <cell r="H59">
            <v>8.0418631479372849</v>
          </cell>
          <cell r="I59">
            <v>-3.2817594351815367</v>
          </cell>
          <cell r="J59">
            <v>-3.8458355452484105</v>
          </cell>
          <cell r="K59">
            <v>0.11528160333087797</v>
          </cell>
        </row>
        <row r="60">
          <cell r="A60">
            <v>37011</v>
          </cell>
          <cell r="B60">
            <v>3.79</v>
          </cell>
          <cell r="C60">
            <v>4.29</v>
          </cell>
          <cell r="D60">
            <v>5.01</v>
          </cell>
          <cell r="E60">
            <v>5.35</v>
          </cell>
          <cell r="F60">
            <v>5.79</v>
          </cell>
          <cell r="G60">
            <v>1.65</v>
          </cell>
          <cell r="H60">
            <v>8.3086671720032843</v>
          </cell>
          <cell r="I60">
            <v>-3.9721205407300761</v>
          </cell>
          <cell r="J60">
            <v>-2.7843760576301064</v>
          </cell>
          <cell r="K60">
            <v>0.10798224681538403</v>
          </cell>
        </row>
        <row r="61">
          <cell r="A61">
            <v>37042</v>
          </cell>
          <cell r="B61">
            <v>3.63</v>
          </cell>
          <cell r="C61">
            <v>4.21</v>
          </cell>
          <cell r="D61">
            <v>4.95</v>
          </cell>
          <cell r="E61">
            <v>5.43</v>
          </cell>
          <cell r="F61">
            <v>5.79</v>
          </cell>
          <cell r="G61">
            <v>1.65</v>
          </cell>
          <cell r="H61">
            <v>8.2684472165709959</v>
          </cell>
          <cell r="I61">
            <v>-4.4218156388717409</v>
          </cell>
          <cell r="J61">
            <v>-2.1624703394788809</v>
          </cell>
          <cell r="K61">
            <v>0.10487761241824675</v>
          </cell>
        </row>
        <row r="62">
          <cell r="A62">
            <v>37072</v>
          </cell>
          <cell r="B62">
            <v>3.65</v>
          </cell>
          <cell r="C62">
            <v>4.25</v>
          </cell>
          <cell r="D62">
            <v>5</v>
          </cell>
          <cell r="E62">
            <v>5.43</v>
          </cell>
          <cell r="F62">
            <v>5.76</v>
          </cell>
          <cell r="G62">
            <v>1.65</v>
          </cell>
          <cell r="H62">
            <v>8.1432537507081513</v>
          </cell>
          <cell r="I62">
            <v>-4.3834718551649559</v>
          </cell>
          <cell r="J62">
            <v>-1.6447113293977496</v>
          </cell>
          <cell r="K62">
            <v>9.8029313033613785E-2</v>
          </cell>
        </row>
        <row r="63">
          <cell r="A63">
            <v>37103</v>
          </cell>
          <cell r="B63">
            <v>3.53</v>
          </cell>
          <cell r="C63">
            <v>3.79</v>
          </cell>
          <cell r="D63">
            <v>4.6100000000000003</v>
          </cell>
          <cell r="E63">
            <v>5.07</v>
          </cell>
          <cell r="F63">
            <v>5.53</v>
          </cell>
          <cell r="G63">
            <v>1.65</v>
          </cell>
          <cell r="H63">
            <v>8.0777793211039217</v>
          </cell>
          <cell r="I63">
            <v>-4.4691549882507076</v>
          </cell>
          <cell r="J63">
            <v>-3.2567072846723235</v>
          </cell>
          <cell r="K63">
            <v>9.2230624490884483E-2</v>
          </cell>
        </row>
        <row r="64">
          <cell r="A64">
            <v>37134</v>
          </cell>
          <cell r="B64">
            <v>3.36</v>
          </cell>
          <cell r="C64">
            <v>3.6</v>
          </cell>
          <cell r="D64">
            <v>4.4400000000000004</v>
          </cell>
          <cell r="E64">
            <v>4.8099999999999996</v>
          </cell>
          <cell r="F64">
            <v>5.39</v>
          </cell>
          <cell r="G64">
            <v>1.65</v>
          </cell>
          <cell r="H64">
            <v>7.8584746426983232</v>
          </cell>
          <cell r="I64">
            <v>-4.574633779884846</v>
          </cell>
          <cell r="J64">
            <v>-2.8851243755808391</v>
          </cell>
          <cell r="K64">
            <v>8.7186532932643335E-2</v>
          </cell>
        </row>
        <row r="65">
          <cell r="A65">
            <v>37164</v>
          </cell>
          <cell r="B65">
            <v>2.17</v>
          </cell>
          <cell r="C65">
            <v>2.8</v>
          </cell>
          <cell r="D65">
            <v>3.76</v>
          </cell>
          <cell r="E65">
            <v>4.68</v>
          </cell>
          <cell r="F65">
            <v>5.6</v>
          </cell>
          <cell r="G65">
            <v>1.65</v>
          </cell>
          <cell r="H65">
            <v>8.3921138313074604</v>
          </cell>
          <cell r="I65">
            <v>-6.1577281172509668</v>
          </cell>
          <cell r="J65">
            <v>-4.0423341758448412</v>
          </cell>
          <cell r="K65">
            <v>0.12080294853628835</v>
          </cell>
        </row>
        <row r="66">
          <cell r="A66">
            <v>37195</v>
          </cell>
          <cell r="B66">
            <v>2.0499999999999998</v>
          </cell>
          <cell r="C66">
            <v>2.4500000000000002</v>
          </cell>
          <cell r="D66">
            <v>3.77</v>
          </cell>
          <cell r="E66">
            <v>4.3099999999999996</v>
          </cell>
          <cell r="F66">
            <v>4.92</v>
          </cell>
          <cell r="G66">
            <v>1.65</v>
          </cell>
          <cell r="H66">
            <v>7.6280190233783687</v>
          </cell>
          <cell r="I66">
            <v>-6.2396400264064935</v>
          </cell>
          <cell r="J66">
            <v>-2.7484958360019274</v>
          </cell>
          <cell r="K66">
            <v>0.16239150643427985</v>
          </cell>
        </row>
        <row r="67">
          <cell r="A67">
            <v>37225</v>
          </cell>
          <cell r="B67">
            <v>1.78</v>
          </cell>
          <cell r="C67">
            <v>2.83</v>
          </cell>
          <cell r="D67">
            <v>4.09</v>
          </cell>
          <cell r="E67">
            <v>4.79</v>
          </cell>
          <cell r="F67">
            <v>5.31</v>
          </cell>
          <cell r="G67">
            <v>1.65</v>
          </cell>
          <cell r="H67">
            <v>7.6128603202194904</v>
          </cell>
          <cell r="I67">
            <v>-6.7479902721413483</v>
          </cell>
          <cell r="J67">
            <v>-0.36962683323908946</v>
          </cell>
          <cell r="K67">
            <v>0.17672964603568761</v>
          </cell>
        </row>
        <row r="68">
          <cell r="A68">
            <v>37256</v>
          </cell>
          <cell r="B68">
            <v>1.74</v>
          </cell>
          <cell r="C68">
            <v>3.17</v>
          </cell>
          <cell r="D68">
            <v>4.41</v>
          </cell>
          <cell r="E68">
            <v>5.08</v>
          </cell>
          <cell r="F68">
            <v>5.52</v>
          </cell>
          <cell r="G68">
            <v>1.65</v>
          </cell>
          <cell r="H68">
            <v>7.6069334755027684</v>
          </cell>
          <cell r="I68">
            <v>-7.0865035998445807</v>
          </cell>
          <cell r="J68">
            <v>1.1845546557972924</v>
          </cell>
          <cell r="K68">
            <v>0.16127215174171022</v>
          </cell>
        </row>
        <row r="69">
          <cell r="A69">
            <v>37287</v>
          </cell>
          <cell r="B69">
            <v>1.76</v>
          </cell>
          <cell r="C69">
            <v>3.16</v>
          </cell>
          <cell r="D69">
            <v>4.37</v>
          </cell>
          <cell r="E69">
            <v>5.03</v>
          </cell>
          <cell r="F69">
            <v>5.44</v>
          </cell>
          <cell r="G69">
            <v>1.65</v>
          </cell>
          <cell r="H69">
            <v>7.5860304657764495</v>
          </cell>
          <cell r="I69">
            <v>-6.5079357005343894</v>
          </cell>
          <cell r="J69">
            <v>0.50081666374892087</v>
          </cell>
          <cell r="K69">
            <v>0.15207948400600327</v>
          </cell>
        </row>
        <row r="70">
          <cell r="A70">
            <v>37315</v>
          </cell>
          <cell r="B70">
            <v>1.76</v>
          </cell>
          <cell r="C70">
            <v>3.07</v>
          </cell>
          <cell r="D70">
            <v>4.2</v>
          </cell>
          <cell r="E70">
            <v>4.88</v>
          </cell>
          <cell r="F70">
            <v>5.43</v>
          </cell>
          <cell r="G70">
            <v>1.65</v>
          </cell>
          <cell r="H70">
            <v>7.6952059484619646</v>
          </cell>
          <cell r="I70">
            <v>-6.5831800474439204</v>
          </cell>
          <cell r="J70">
            <v>-0.37377495454497189</v>
          </cell>
          <cell r="K70">
            <v>0.12256918244410257</v>
          </cell>
        </row>
        <row r="71">
          <cell r="A71">
            <v>37346</v>
          </cell>
          <cell r="B71">
            <v>1.79</v>
          </cell>
          <cell r="C71">
            <v>3.72</v>
          </cell>
          <cell r="D71">
            <v>4.82</v>
          </cell>
          <cell r="E71">
            <v>5.41</v>
          </cell>
          <cell r="F71">
            <v>5.81</v>
          </cell>
          <cell r="G71">
            <v>1.65</v>
          </cell>
          <cell r="H71">
            <v>7.982719842739848</v>
          </cell>
          <cell r="I71">
            <v>-6.8080235022586244</v>
          </cell>
          <cell r="J71">
            <v>1.2420079056648448</v>
          </cell>
          <cell r="K71">
            <v>0.12538264064140797</v>
          </cell>
        </row>
        <row r="72">
          <cell r="A72">
            <v>37376</v>
          </cell>
          <cell r="B72">
            <v>1.76</v>
          </cell>
          <cell r="C72">
            <v>3.23</v>
          </cell>
          <cell r="D72">
            <v>4.41</v>
          </cell>
          <cell r="E72">
            <v>5.0999999999999996</v>
          </cell>
          <cell r="F72">
            <v>5.6</v>
          </cell>
          <cell r="G72">
            <v>1.65</v>
          </cell>
          <cell r="H72">
            <v>8.1246566698693936</v>
          </cell>
          <cell r="I72">
            <v>-7.0645016129715108</v>
          </cell>
          <cell r="J72">
            <v>-0.24982808436447107</v>
          </cell>
          <cell r="K72">
            <v>0.12137227825163024</v>
          </cell>
        </row>
        <row r="73">
          <cell r="A73">
            <v>37407</v>
          </cell>
          <cell r="B73">
            <v>1.73</v>
          </cell>
          <cell r="C73">
            <v>3.21</v>
          </cell>
          <cell r="D73">
            <v>4.3600000000000003</v>
          </cell>
          <cell r="E73">
            <v>5.04</v>
          </cell>
          <cell r="F73">
            <v>5.62</v>
          </cell>
          <cell r="G73">
            <v>1.65</v>
          </cell>
          <cell r="H73">
            <v>8.0318609410077002</v>
          </cell>
          <cell r="I73">
            <v>-6.8435620921222284</v>
          </cell>
          <cell r="J73">
            <v>-1.0434303718315843</v>
          </cell>
          <cell r="K73">
            <v>0.12684688668880734</v>
          </cell>
        </row>
        <row r="74">
          <cell r="A74">
            <v>37437</v>
          </cell>
          <cell r="B74">
            <v>1.69</v>
          </cell>
          <cell r="C74">
            <v>2.8</v>
          </cell>
          <cell r="D74">
            <v>4.04</v>
          </cell>
          <cell r="E74">
            <v>4.8</v>
          </cell>
          <cell r="F74">
            <v>5.51</v>
          </cell>
          <cell r="G74">
            <v>1.65</v>
          </cell>
          <cell r="H74">
            <v>8.1597819095645594</v>
          </cell>
          <cell r="I74">
            <v>-6.6859176898757502</v>
          </cell>
          <cell r="J74">
            <v>-2.3696313426668745</v>
          </cell>
          <cell r="K74">
            <v>0.14527208257464036</v>
          </cell>
        </row>
        <row r="75">
          <cell r="A75">
            <v>37468</v>
          </cell>
          <cell r="B75">
            <v>1.7</v>
          </cell>
          <cell r="C75">
            <v>2.25</v>
          </cell>
          <cell r="D75">
            <v>3.47</v>
          </cell>
          <cell r="E75">
            <v>4.4800000000000004</v>
          </cell>
          <cell r="F75">
            <v>5.31</v>
          </cell>
          <cell r="G75">
            <v>1.65</v>
          </cell>
          <cell r="H75">
            <v>8.3475794959963334</v>
          </cell>
          <cell r="I75">
            <v>-7.1556144507329318</v>
          </cell>
          <cell r="J75">
            <v>-3.6179652076713542</v>
          </cell>
          <cell r="K75">
            <v>0.15400775240647507</v>
          </cell>
        </row>
        <row r="76">
          <cell r="A76">
            <v>37499</v>
          </cell>
          <cell r="B76">
            <v>1.68</v>
          </cell>
          <cell r="C76">
            <v>2.15</v>
          </cell>
          <cell r="D76">
            <v>3.2</v>
          </cell>
          <cell r="E76">
            <v>4.1399999999999997</v>
          </cell>
          <cell r="F76">
            <v>4.93</v>
          </cell>
          <cell r="G76">
            <v>1.65</v>
          </cell>
          <cell r="H76">
            <v>7.557130292019945</v>
          </cell>
          <cell r="I76">
            <v>-6.2312507604345555</v>
          </cell>
          <cell r="J76">
            <v>-3.0607998738439193</v>
          </cell>
          <cell r="K76">
            <v>0.15560858652534859</v>
          </cell>
        </row>
        <row r="77">
          <cell r="A77">
            <v>37529</v>
          </cell>
          <cell r="B77">
            <v>1.56</v>
          </cell>
          <cell r="C77">
            <v>1.69</v>
          </cell>
          <cell r="D77">
            <v>2.57</v>
          </cell>
          <cell r="E77">
            <v>3.6</v>
          </cell>
          <cell r="F77">
            <v>4.67</v>
          </cell>
          <cell r="G77">
            <v>1.65</v>
          </cell>
          <cell r="H77">
            <v>7.6190099325007274</v>
          </cell>
          <cell r="I77">
            <v>-5.7456200893312497</v>
          </cell>
          <cell r="J77">
            <v>-6.4469533578960299</v>
          </cell>
          <cell r="K77">
            <v>0.1906594245168666</v>
          </cell>
        </row>
        <row r="78">
          <cell r="A78">
            <v>37560</v>
          </cell>
          <cell r="B78">
            <v>1.45</v>
          </cell>
          <cell r="C78">
            <v>1.67</v>
          </cell>
          <cell r="D78">
            <v>2.73</v>
          </cell>
          <cell r="E78">
            <v>3.89</v>
          </cell>
          <cell r="F78">
            <v>4.99</v>
          </cell>
          <cell r="G78">
            <v>1.65</v>
          </cell>
          <cell r="H78">
            <v>8.2671754477798913</v>
          </cell>
          <cell r="I78">
            <v>-6.4941452664353507</v>
          </cell>
          <cell r="J78">
            <v>-7.4874820911698556</v>
          </cell>
          <cell r="K78">
            <v>0.14835881263112283</v>
          </cell>
        </row>
        <row r="79">
          <cell r="A79">
            <v>37590</v>
          </cell>
          <cell r="B79">
            <v>1.22</v>
          </cell>
          <cell r="C79">
            <v>2.06</v>
          </cell>
          <cell r="D79">
            <v>3.27</v>
          </cell>
          <cell r="E79">
            <v>4.21</v>
          </cell>
          <cell r="F79">
            <v>5.04</v>
          </cell>
          <cell r="G79">
            <v>1.65</v>
          </cell>
          <cell r="H79">
            <v>7.8277048332910351</v>
          </cell>
          <cell r="I79">
            <v>-6.6323830071668954</v>
          </cell>
          <cell r="J79">
            <v>-4.8145211885701178</v>
          </cell>
          <cell r="K79">
            <v>0.1378895512247123</v>
          </cell>
        </row>
        <row r="80">
          <cell r="A80">
            <v>37621</v>
          </cell>
          <cell r="B80">
            <v>1.2</v>
          </cell>
          <cell r="C80">
            <v>1.6</v>
          </cell>
          <cell r="D80">
            <v>2.73</v>
          </cell>
          <cell r="E80">
            <v>3.81</v>
          </cell>
          <cell r="F80">
            <v>4.76</v>
          </cell>
          <cell r="G80">
            <v>1.65</v>
          </cell>
          <cell r="H80">
            <v>7.5064613791704282</v>
          </cell>
          <cell r="I80">
            <v>-6.0283382259810336</v>
          </cell>
          <cell r="J80">
            <v>-6.5384383983331196</v>
          </cell>
          <cell r="K80">
            <v>0.12444779769742643</v>
          </cell>
        </row>
        <row r="81">
          <cell r="A81">
            <v>37652</v>
          </cell>
          <cell r="B81">
            <v>1.17</v>
          </cell>
          <cell r="C81">
            <v>1.69</v>
          </cell>
          <cell r="D81">
            <v>2.93</v>
          </cell>
          <cell r="E81">
            <v>3.96</v>
          </cell>
          <cell r="F81">
            <v>4.84</v>
          </cell>
          <cell r="G81">
            <v>1.65</v>
          </cell>
          <cell r="H81">
            <v>7.4312071729521954</v>
          </cell>
          <cell r="I81">
            <v>-6.3527149056104175</v>
          </cell>
          <cell r="J81">
            <v>-5.2928459348114103</v>
          </cell>
          <cell r="K81">
            <v>0.10505474561457522</v>
          </cell>
        </row>
        <row r="82">
          <cell r="A82">
            <v>37680</v>
          </cell>
          <cell r="B82">
            <v>1.2</v>
          </cell>
          <cell r="C82">
            <v>1.51</v>
          </cell>
          <cell r="D82">
            <v>2.66</v>
          </cell>
          <cell r="E82">
            <v>3.69</v>
          </cell>
          <cell r="F82">
            <v>4.67</v>
          </cell>
          <cell r="G82">
            <v>1.65</v>
          </cell>
          <cell r="H82">
            <v>7.3051477061424865</v>
          </cell>
          <cell r="I82">
            <v>-6.0341903057248505</v>
          </cell>
          <cell r="J82">
            <v>-6.7839343914926253</v>
          </cell>
          <cell r="K82">
            <v>0.11792772951044064</v>
          </cell>
        </row>
        <row r="83">
          <cell r="A83">
            <v>37711</v>
          </cell>
          <cell r="B83">
            <v>1.1100000000000001</v>
          </cell>
          <cell r="C83">
            <v>1.48</v>
          </cell>
          <cell r="D83">
            <v>2.71</v>
          </cell>
          <cell r="E83">
            <v>3.8</v>
          </cell>
          <cell r="F83">
            <v>4.82</v>
          </cell>
          <cell r="G83">
            <v>1.65</v>
          </cell>
          <cell r="H83">
            <v>7.4889609272533164</v>
          </cell>
          <cell r="I83">
            <v>-6.1702322903331002</v>
          </cell>
          <cell r="J83">
            <v>-7.1991231738698742</v>
          </cell>
          <cell r="K83">
            <v>0.10444264965262298</v>
          </cell>
        </row>
        <row r="84">
          <cell r="A84">
            <v>37741</v>
          </cell>
          <cell r="B84">
            <v>1.1100000000000001</v>
          </cell>
          <cell r="C84">
            <v>1.48</v>
          </cell>
          <cell r="D84">
            <v>2.75</v>
          </cell>
          <cell r="E84">
            <v>3.84</v>
          </cell>
          <cell r="F84">
            <v>4.7699999999999996</v>
          </cell>
          <cell r="G84">
            <v>1.65</v>
          </cell>
          <cell r="H84">
            <v>7.1983971044619981</v>
          </cell>
          <cell r="I84">
            <v>-5.7280966576657448</v>
          </cell>
          <cell r="J84">
            <v>-6.7678965941781701</v>
          </cell>
          <cell r="K84">
            <v>0.10704653480438688</v>
          </cell>
        </row>
        <row r="85">
          <cell r="A85">
            <v>37772</v>
          </cell>
          <cell r="B85">
            <v>1.1000000000000001</v>
          </cell>
          <cell r="C85">
            <v>1.32</v>
          </cell>
          <cell r="D85">
            <v>2.29</v>
          </cell>
          <cell r="E85">
            <v>3.37</v>
          </cell>
          <cell r="F85">
            <v>4.38</v>
          </cell>
          <cell r="G85">
            <v>1.65</v>
          </cell>
          <cell r="H85">
            <v>6.6131484892563526</v>
          </cell>
          <cell r="I85">
            <v>-5.3959170513428925</v>
          </cell>
          <cell r="J85">
            <v>-6.7288342320887189</v>
          </cell>
          <cell r="K85">
            <v>0.13235347063452163</v>
          </cell>
        </row>
        <row r="86">
          <cell r="A86">
            <v>37802</v>
          </cell>
          <cell r="B86">
            <v>0.85</v>
          </cell>
          <cell r="C86">
            <v>1.3</v>
          </cell>
          <cell r="D86">
            <v>2.41</v>
          </cell>
          <cell r="E86">
            <v>3.51</v>
          </cell>
          <cell r="F86">
            <v>4.5599999999999996</v>
          </cell>
          <cell r="G86">
            <v>1.65</v>
          </cell>
          <cell r="H86">
            <v>7.1072522739703352</v>
          </cell>
          <cell r="I86">
            <v>-5.531250620976186</v>
          </cell>
          <cell r="J86">
            <v>-8.2906506637531461</v>
          </cell>
          <cell r="K86">
            <v>0.12168715249809671</v>
          </cell>
        </row>
        <row r="87">
          <cell r="A87">
            <v>37833</v>
          </cell>
          <cell r="B87">
            <v>0.94</v>
          </cell>
          <cell r="C87">
            <v>1.74</v>
          </cell>
          <cell r="D87">
            <v>3.22</v>
          </cell>
          <cell r="E87">
            <v>4.41</v>
          </cell>
          <cell r="F87">
            <v>5.36</v>
          </cell>
          <cell r="G87">
            <v>1.65</v>
          </cell>
          <cell r="H87">
            <v>7.8897926625533037</v>
          </cell>
          <cell r="I87">
            <v>-7.1043206115275668</v>
          </cell>
          <cell r="J87">
            <v>-5.6621048753864178</v>
          </cell>
          <cell r="K87">
            <v>0.13003431419791153</v>
          </cell>
        </row>
        <row r="88">
          <cell r="A88">
            <v>37864</v>
          </cell>
          <cell r="B88">
            <v>0.97</v>
          </cell>
          <cell r="C88">
            <v>1.97</v>
          </cell>
          <cell r="D88">
            <v>3.46</v>
          </cell>
          <cell r="E88">
            <v>4.46</v>
          </cell>
          <cell r="F88">
            <v>5.22</v>
          </cell>
          <cell r="G88">
            <v>1.65</v>
          </cell>
          <cell r="H88">
            <v>7.5230092828619126</v>
          </cell>
          <cell r="I88">
            <v>-6.981058832670481</v>
          </cell>
          <cell r="J88">
            <v>-4.1669290317143366</v>
          </cell>
          <cell r="K88">
            <v>0.1219626081209744</v>
          </cell>
        </row>
        <row r="89">
          <cell r="A89">
            <v>37894</v>
          </cell>
          <cell r="B89">
            <v>0.94</v>
          </cell>
          <cell r="C89">
            <v>1.47</v>
          </cell>
          <cell r="D89">
            <v>2.82</v>
          </cell>
          <cell r="E89">
            <v>3.93</v>
          </cell>
          <cell r="F89">
            <v>4.88</v>
          </cell>
          <cell r="G89">
            <v>1.65</v>
          </cell>
          <cell r="H89">
            <v>7.2274628616882906</v>
          </cell>
          <cell r="I89">
            <v>-6.4499879633891322</v>
          </cell>
          <cell r="J89">
            <v>-6.0656582532716588</v>
          </cell>
          <cell r="K89">
            <v>0.12050208667016477</v>
          </cell>
        </row>
        <row r="90">
          <cell r="A90">
            <v>37925</v>
          </cell>
          <cell r="B90">
            <v>0.95</v>
          </cell>
          <cell r="C90">
            <v>1.82</v>
          </cell>
          <cell r="D90">
            <v>3.25</v>
          </cell>
          <cell r="E90">
            <v>4.29</v>
          </cell>
          <cell r="F90">
            <v>5.14</v>
          </cell>
          <cell r="G90">
            <v>1.65</v>
          </cell>
          <cell r="H90">
            <v>7.3775928436199836</v>
          </cell>
          <cell r="I90">
            <v>-6.7319250332392775</v>
          </cell>
          <cell r="J90">
            <v>-4.7621565458529647</v>
          </cell>
          <cell r="K90">
            <v>0.11889626514521766</v>
          </cell>
        </row>
        <row r="91">
          <cell r="A91">
            <v>37955</v>
          </cell>
          <cell r="B91">
            <v>0.92</v>
          </cell>
          <cell r="C91">
            <v>2.04</v>
          </cell>
          <cell r="D91">
            <v>3.36</v>
          </cell>
          <cell r="E91">
            <v>4.33</v>
          </cell>
          <cell r="F91">
            <v>5.13</v>
          </cell>
          <cell r="G91">
            <v>1.65</v>
          </cell>
          <cell r="H91">
            <v>7.3034813964470624</v>
          </cell>
          <cell r="I91">
            <v>-6.5682410783005043</v>
          </cell>
          <cell r="J91">
            <v>-4.1623042570799251</v>
          </cell>
          <cell r="K91">
            <v>0.12391661896476684</v>
          </cell>
        </row>
        <row r="92">
          <cell r="A92">
            <v>37986</v>
          </cell>
          <cell r="B92">
            <v>0.93</v>
          </cell>
          <cell r="C92">
            <v>1.84</v>
          </cell>
          <cell r="D92">
            <v>3.22</v>
          </cell>
          <cell r="E92">
            <v>4.26</v>
          </cell>
          <cell r="F92">
            <v>5.08</v>
          </cell>
          <cell r="G92">
            <v>1.65</v>
          </cell>
          <cell r="H92">
            <v>7.2542807132677103</v>
          </cell>
          <cell r="I92">
            <v>-6.6068511930012557</v>
          </cell>
          <cell r="J92">
            <v>-4.4698665031631242</v>
          </cell>
          <cell r="K92">
            <v>9.640097281518846E-2</v>
          </cell>
        </row>
        <row r="93">
          <cell r="A93">
            <v>38017</v>
          </cell>
          <cell r="B93">
            <v>0.91</v>
          </cell>
          <cell r="C93">
            <v>1.82</v>
          </cell>
          <cell r="D93">
            <v>3.15</v>
          </cell>
          <cell r="E93">
            <v>4.13</v>
          </cell>
          <cell r="F93">
            <v>4.96</v>
          </cell>
          <cell r="G93">
            <v>1.65</v>
          </cell>
          <cell r="H93">
            <v>7.0992313726566758</v>
          </cell>
          <cell r="I93">
            <v>-6.4251914305386162</v>
          </cell>
          <cell r="J93">
            <v>-4.3905919774593931</v>
          </cell>
          <cell r="K93">
            <v>0.10022269337042808</v>
          </cell>
        </row>
        <row r="94">
          <cell r="A94">
            <v>38046</v>
          </cell>
          <cell r="B94">
            <v>0.95</v>
          </cell>
          <cell r="C94">
            <v>1.64</v>
          </cell>
          <cell r="D94">
            <v>2.94</v>
          </cell>
          <cell r="E94">
            <v>3.97</v>
          </cell>
          <cell r="F94">
            <v>4.84</v>
          </cell>
          <cell r="G94">
            <v>1.65</v>
          </cell>
          <cell r="H94">
            <v>7.073638316153545</v>
          </cell>
          <cell r="I94">
            <v>-6.2759381248089854</v>
          </cell>
          <cell r="J94">
            <v>-5.244662953691793</v>
          </cell>
          <cell r="K94">
            <v>9.2804917358013952E-2</v>
          </cell>
        </row>
        <row r="95">
          <cell r="A95">
            <v>38077</v>
          </cell>
          <cell r="B95">
            <v>0.94</v>
          </cell>
          <cell r="C95">
            <v>1.57</v>
          </cell>
          <cell r="D95">
            <v>2.79</v>
          </cell>
          <cell r="E95">
            <v>3.84</v>
          </cell>
          <cell r="F95">
            <v>4.78</v>
          </cell>
          <cell r="G95">
            <v>1.65</v>
          </cell>
          <cell r="H95">
            <v>7.0189951427846147</v>
          </cell>
          <cell r="I95">
            <v>-6.0499679204807935</v>
          </cell>
          <cell r="J95">
            <v>-5.9046439429993116</v>
          </cell>
          <cell r="K95">
            <v>8.2838915752461328E-2</v>
          </cell>
        </row>
        <row r="96">
          <cell r="A96">
            <v>38107</v>
          </cell>
          <cell r="B96">
            <v>0.98</v>
          </cell>
          <cell r="C96">
            <v>2.31</v>
          </cell>
          <cell r="D96">
            <v>3.61</v>
          </cell>
          <cell r="E96">
            <v>4.5</v>
          </cell>
          <cell r="F96">
            <v>5.29</v>
          </cell>
          <cell r="G96">
            <v>1.65</v>
          </cell>
          <cell r="H96">
            <v>7.3214905032941928</v>
          </cell>
          <cell r="I96">
            <v>-6.5645549940763486</v>
          </cell>
          <cell r="J96">
            <v>-3.3107468528327022</v>
          </cell>
          <cell r="K96">
            <v>8.6082473171411655E-2</v>
          </cell>
        </row>
        <row r="97">
          <cell r="A97">
            <v>38138</v>
          </cell>
          <cell r="B97">
            <v>1.07</v>
          </cell>
          <cell r="C97">
            <v>2.5299999999999998</v>
          </cell>
          <cell r="D97">
            <v>3.79</v>
          </cell>
          <cell r="E97">
            <v>4.6500000000000004</v>
          </cell>
          <cell r="F97">
            <v>5.35</v>
          </cell>
          <cell r="G97">
            <v>1.65</v>
          </cell>
          <cell r="H97">
            <v>7.3356082719573283</v>
          </cell>
          <cell r="I97">
            <v>-6.5180942440701273</v>
          </cell>
          <cell r="J97">
            <v>-2.3732988841944236</v>
          </cell>
          <cell r="K97">
            <v>9.4035528340312827E-2</v>
          </cell>
        </row>
        <row r="98">
          <cell r="A98">
            <v>38168</v>
          </cell>
          <cell r="B98">
            <v>1.29</v>
          </cell>
          <cell r="C98">
            <v>2.69</v>
          </cell>
          <cell r="D98">
            <v>3.78</v>
          </cell>
          <cell r="E98">
            <v>4.59</v>
          </cell>
          <cell r="F98">
            <v>5.3</v>
          </cell>
          <cell r="G98">
            <v>1.65</v>
          </cell>
          <cell r="H98">
            <v>7.258738640766671</v>
          </cell>
          <cell r="I98">
            <v>-6.0093246585359816</v>
          </cell>
          <cell r="J98">
            <v>-2.643707491168553</v>
          </cell>
          <cell r="K98">
            <v>9.6758284125078975E-2</v>
          </cell>
        </row>
        <row r="99">
          <cell r="A99">
            <v>38199</v>
          </cell>
          <cell r="B99">
            <v>1.44</v>
          </cell>
          <cell r="C99">
            <v>2.68</v>
          </cell>
          <cell r="D99">
            <v>3.69</v>
          </cell>
          <cell r="E99">
            <v>4.4800000000000004</v>
          </cell>
          <cell r="F99">
            <v>5.2</v>
          </cell>
          <cell r="G99">
            <v>1.65</v>
          </cell>
          <cell r="H99">
            <v>7.1490961363278309</v>
          </cell>
          <cell r="I99">
            <v>-5.8186122761336563</v>
          </cell>
          <cell r="J99">
            <v>-2.9291604835601452</v>
          </cell>
          <cell r="K99">
            <v>9.8226961718563738E-2</v>
          </cell>
        </row>
        <row r="100">
          <cell r="A100">
            <v>38230</v>
          </cell>
          <cell r="B100">
            <v>1.59</v>
          </cell>
          <cell r="C100">
            <v>2.4</v>
          </cell>
          <cell r="D100">
            <v>3.31</v>
          </cell>
          <cell r="E100">
            <v>4.12</v>
          </cell>
          <cell r="F100">
            <v>4.93</v>
          </cell>
          <cell r="G100">
            <v>1.65</v>
          </cell>
          <cell r="H100">
            <v>6.6893648262498866</v>
          </cell>
          <cell r="I100">
            <v>-4.6032219558009571</v>
          </cell>
          <cell r="J100">
            <v>-2.1089562022197383</v>
          </cell>
          <cell r="K100">
            <v>0.13267515258131138</v>
          </cell>
        </row>
        <row r="101">
          <cell r="A101">
            <v>38260</v>
          </cell>
          <cell r="B101">
            <v>1.71</v>
          </cell>
          <cell r="C101">
            <v>2.61</v>
          </cell>
          <cell r="D101">
            <v>3.37</v>
          </cell>
          <cell r="E101">
            <v>4.12</v>
          </cell>
          <cell r="F101">
            <v>4.8899999999999997</v>
          </cell>
          <cell r="G101">
            <v>1.65</v>
          </cell>
          <cell r="H101">
            <v>6.5698273579547681</v>
          </cell>
          <cell r="I101">
            <v>-4.2384484273104022</v>
          </cell>
          <cell r="J101">
            <v>-2.1278487003770801</v>
          </cell>
          <cell r="K101">
            <v>0.12837357374458436</v>
          </cell>
        </row>
        <row r="102">
          <cell r="A102">
            <v>38291</v>
          </cell>
          <cell r="B102">
            <v>1.91</v>
          </cell>
          <cell r="C102">
            <v>2.56</v>
          </cell>
          <cell r="D102">
            <v>3.29</v>
          </cell>
          <cell r="E102">
            <v>4.03</v>
          </cell>
          <cell r="F102">
            <v>4.79</v>
          </cell>
          <cell r="G102">
            <v>1.65</v>
          </cell>
          <cell r="H102">
            <v>6.4652691567062135</v>
          </cell>
          <cell r="I102">
            <v>-4.2164770800550082</v>
          </cell>
          <cell r="J102">
            <v>-2.306534197717693</v>
          </cell>
          <cell r="K102">
            <v>0.11444597271311456</v>
          </cell>
        </row>
        <row r="103">
          <cell r="A103">
            <v>38321</v>
          </cell>
          <cell r="B103">
            <v>2.23</v>
          </cell>
          <cell r="C103">
            <v>3.01</v>
          </cell>
          <cell r="D103">
            <v>3.7</v>
          </cell>
          <cell r="E103">
            <v>4.3600000000000003</v>
          </cell>
          <cell r="F103">
            <v>5.01</v>
          </cell>
          <cell r="G103">
            <v>1.65</v>
          </cell>
          <cell r="H103">
            <v>6.6560533495702234</v>
          </cell>
          <cell r="I103">
            <v>-3.6106915945206426</v>
          </cell>
          <cell r="J103">
            <v>-2.5967025015035365</v>
          </cell>
          <cell r="K103">
            <v>0.11128606995934409</v>
          </cell>
        </row>
        <row r="104">
          <cell r="A104">
            <v>38352</v>
          </cell>
          <cell r="B104">
            <v>2.2170000000000001</v>
          </cell>
          <cell r="C104">
            <v>3.07</v>
          </cell>
          <cell r="D104">
            <v>3.61</v>
          </cell>
          <cell r="E104">
            <v>4.22</v>
          </cell>
          <cell r="F104">
            <v>4.83</v>
          </cell>
          <cell r="G104">
            <v>1.65</v>
          </cell>
          <cell r="H104">
            <v>6.7257364244937365</v>
          </cell>
          <cell r="I104">
            <v>-3.9723156988604531</v>
          </cell>
          <cell r="J104">
            <v>-4.0585923958132577</v>
          </cell>
          <cell r="K104">
            <v>0.1056189898126795</v>
          </cell>
        </row>
        <row r="105">
          <cell r="A105">
            <v>38383</v>
          </cell>
          <cell r="B105">
            <v>2.4580000000000002</v>
          </cell>
          <cell r="C105">
            <v>3.27</v>
          </cell>
          <cell r="D105">
            <v>3.69</v>
          </cell>
          <cell r="E105">
            <v>4.13</v>
          </cell>
          <cell r="F105">
            <v>4.59</v>
          </cell>
          <cell r="G105">
            <v>1.65</v>
          </cell>
          <cell r="H105">
            <v>6.251847095607066</v>
          </cell>
          <cell r="I105">
            <v>-3.2928141042812467</v>
          </cell>
          <cell r="J105">
            <v>-2.9879348056665176</v>
          </cell>
          <cell r="K105">
            <v>8.8022690625038452E-2</v>
          </cell>
        </row>
        <row r="106">
          <cell r="A106">
            <v>38411</v>
          </cell>
          <cell r="B106">
            <v>2.7450000000000001</v>
          </cell>
          <cell r="C106">
            <v>3.59</v>
          </cell>
          <cell r="D106">
            <v>4.01</v>
          </cell>
          <cell r="E106">
            <v>4.37</v>
          </cell>
          <cell r="F106">
            <v>4.72</v>
          </cell>
          <cell r="G106">
            <v>1.65</v>
          </cell>
          <cell r="H106">
            <v>6.3076630777559437</v>
          </cell>
          <cell r="I106">
            <v>-3.0028659297807252</v>
          </cell>
          <cell r="J106">
            <v>-2.4784260464618049</v>
          </cell>
          <cell r="K106">
            <v>0.10863515066048493</v>
          </cell>
        </row>
        <row r="107">
          <cell r="A107">
            <v>38442</v>
          </cell>
          <cell r="B107">
            <v>2.77</v>
          </cell>
          <cell r="C107">
            <v>3.78</v>
          </cell>
          <cell r="D107">
            <v>4.17</v>
          </cell>
          <cell r="E107">
            <v>4.4800000000000004</v>
          </cell>
          <cell r="F107">
            <v>4.75</v>
          </cell>
          <cell r="G107">
            <v>1.65</v>
          </cell>
          <cell r="H107">
            <v>6.3272499310801287</v>
          </cell>
          <cell r="I107">
            <v>-3.2294709268319899</v>
          </cell>
          <cell r="J107">
            <v>-1.3994726330606766</v>
          </cell>
          <cell r="K107">
            <v>8.4875812181623961E-2</v>
          </cell>
        </row>
        <row r="108">
          <cell r="A108">
            <v>38472</v>
          </cell>
          <cell r="B108">
            <v>2.8940000000000001</v>
          </cell>
          <cell r="C108">
            <v>3.645</v>
          </cell>
          <cell r="D108">
            <v>3.8929999999999998</v>
          </cell>
          <cell r="E108">
            <v>4.2009999999999996</v>
          </cell>
          <cell r="F108">
            <v>4.5149999999999997</v>
          </cell>
          <cell r="G108">
            <v>1.65</v>
          </cell>
          <cell r="H108">
            <v>6.0799889344887159</v>
          </cell>
          <cell r="I108">
            <v>-2.8698679637117466</v>
          </cell>
          <cell r="J108">
            <v>-1.820438181450037</v>
          </cell>
          <cell r="K108">
            <v>9.1036939121841146E-2</v>
          </cell>
        </row>
        <row r="109">
          <cell r="A109">
            <v>38503</v>
          </cell>
          <cell r="B109">
            <v>2.95</v>
          </cell>
          <cell r="C109">
            <v>3.57</v>
          </cell>
          <cell r="D109">
            <v>3.74</v>
          </cell>
          <cell r="E109">
            <v>3.98</v>
          </cell>
          <cell r="F109">
            <v>4.32</v>
          </cell>
          <cell r="G109">
            <v>1.65</v>
          </cell>
          <cell r="H109">
            <v>5.9052660366534688</v>
          </cell>
          <cell r="I109">
            <v>-2.5620356884613309</v>
          </cell>
          <cell r="J109">
            <v>-2.0849210738050608</v>
          </cell>
          <cell r="K109">
            <v>8.9626764591224817E-2</v>
          </cell>
        </row>
        <row r="110">
          <cell r="A110">
            <v>38533</v>
          </cell>
          <cell r="B110">
            <v>3.1160000000000001</v>
          </cell>
          <cell r="C110">
            <v>3.633</v>
          </cell>
          <cell r="D110">
            <v>3.694</v>
          </cell>
          <cell r="E110">
            <v>3.9169999999999998</v>
          </cell>
          <cell r="F110">
            <v>4.1900000000000004</v>
          </cell>
          <cell r="G110">
            <v>1.65</v>
          </cell>
          <cell r="H110">
            <v>5.8391752757619706</v>
          </cell>
          <cell r="I110">
            <v>-2.0290209458587203</v>
          </cell>
          <cell r="J110">
            <v>-2.6997737483312756</v>
          </cell>
          <cell r="K110">
            <v>9.8844660196126269E-2</v>
          </cell>
        </row>
        <row r="111">
          <cell r="A111">
            <v>38564</v>
          </cell>
          <cell r="B111">
            <v>3.4</v>
          </cell>
          <cell r="C111">
            <v>4.01</v>
          </cell>
          <cell r="D111">
            <v>4.12</v>
          </cell>
          <cell r="E111">
            <v>4.28</v>
          </cell>
          <cell r="F111">
            <v>4.47</v>
          </cell>
          <cell r="G111">
            <v>1.65</v>
          </cell>
          <cell r="H111">
            <v>6.0131661845717366</v>
          </cell>
          <cell r="I111">
            <v>-1.9882836972690285</v>
          </cell>
          <cell r="J111">
            <v>-1.9752464167268162</v>
          </cell>
          <cell r="K111">
            <v>9.550397598244173E-2</v>
          </cell>
        </row>
        <row r="112">
          <cell r="A112">
            <v>38595</v>
          </cell>
          <cell r="B112">
            <v>3.51</v>
          </cell>
          <cell r="C112">
            <v>3.82</v>
          </cell>
          <cell r="D112">
            <v>3.86</v>
          </cell>
          <cell r="E112">
            <v>4.0199999999999996</v>
          </cell>
          <cell r="F112">
            <v>4.26</v>
          </cell>
          <cell r="G112">
            <v>1.65</v>
          </cell>
          <cell r="H112">
            <v>5.9082321000195543</v>
          </cell>
          <cell r="I112">
            <v>-1.6612562046441726</v>
          </cell>
          <cell r="J112">
            <v>-2.9497824470700276</v>
          </cell>
          <cell r="K112">
            <v>8.9029858736105513E-2</v>
          </cell>
        </row>
        <row r="113">
          <cell r="A113">
            <v>38625</v>
          </cell>
          <cell r="B113">
            <v>3.54</v>
          </cell>
          <cell r="C113">
            <v>4.17</v>
          </cell>
          <cell r="D113">
            <v>4.1900000000000004</v>
          </cell>
          <cell r="E113">
            <v>4.33</v>
          </cell>
          <cell r="F113">
            <v>4.57</v>
          </cell>
          <cell r="G113">
            <v>1.65</v>
          </cell>
          <cell r="H113">
            <v>6.1702644459312239</v>
          </cell>
          <cell r="I113">
            <v>-1.8329065409738761</v>
          </cell>
          <cell r="J113">
            <v>-2.3654907157512057</v>
          </cell>
          <cell r="K113">
            <v>0.11125412967159744</v>
          </cell>
        </row>
        <row r="114">
          <cell r="A114">
            <v>38656</v>
          </cell>
          <cell r="B114">
            <v>3.88</v>
          </cell>
          <cell r="C114">
            <v>4.38</v>
          </cell>
          <cell r="D114">
            <v>4.4400000000000004</v>
          </cell>
          <cell r="E114">
            <v>4.55</v>
          </cell>
          <cell r="F114">
            <v>4.75</v>
          </cell>
          <cell r="G114">
            <v>1.65</v>
          </cell>
          <cell r="H114">
            <v>6.3948144464357863</v>
          </cell>
          <cell r="I114">
            <v>-1.7306444952056896</v>
          </cell>
          <cell r="J114">
            <v>-2.3547720994224917</v>
          </cell>
          <cell r="K114">
            <v>9.9717167829833989E-2</v>
          </cell>
        </row>
        <row r="115">
          <cell r="A115">
            <v>38686</v>
          </cell>
          <cell r="B115">
            <v>3.94</v>
          </cell>
          <cell r="C115">
            <v>4.42</v>
          </cell>
          <cell r="D115">
            <v>4.43</v>
          </cell>
          <cell r="E115">
            <v>4.5</v>
          </cell>
          <cell r="F115">
            <v>4.71</v>
          </cell>
          <cell r="G115">
            <v>1.65</v>
          </cell>
          <cell r="H115">
            <v>6.2815772697268004</v>
          </cell>
          <cell r="I115">
            <v>-1.5364949041578897</v>
          </cell>
          <cell r="J115">
            <v>-2.1435138007440218</v>
          </cell>
          <cell r="K115">
            <v>9.732971008143089E-2</v>
          </cell>
        </row>
        <row r="116">
          <cell r="A116">
            <v>38717</v>
          </cell>
          <cell r="B116">
            <v>4.08</v>
          </cell>
          <cell r="C116">
            <v>4.3899999999999997</v>
          </cell>
          <cell r="D116">
            <v>4.3499999999999996</v>
          </cell>
          <cell r="E116">
            <v>4.3899999999999997</v>
          </cell>
          <cell r="F116">
            <v>4.54</v>
          </cell>
          <cell r="G116">
            <v>1.65</v>
          </cell>
          <cell r="H116">
            <v>6.0969751353864385</v>
          </cell>
          <cell r="I116">
            <v>-1.1829089861671547</v>
          </cell>
          <cell r="J116">
            <v>-2.1553032660098457</v>
          </cell>
          <cell r="K116">
            <v>7.4475349570846824E-2</v>
          </cell>
        </row>
        <row r="117">
          <cell r="A117">
            <v>38748</v>
          </cell>
          <cell r="B117">
            <v>4.47</v>
          </cell>
          <cell r="C117">
            <v>4.5199999999999996</v>
          </cell>
          <cell r="D117">
            <v>4.45</v>
          </cell>
          <cell r="E117">
            <v>4.5199999999999996</v>
          </cell>
          <cell r="F117">
            <v>4.68</v>
          </cell>
          <cell r="G117">
            <v>1.65</v>
          </cell>
          <cell r="H117">
            <v>6.2533977350736105</v>
          </cell>
          <cell r="I117">
            <v>-1.0507369267371074</v>
          </cell>
          <cell r="J117">
            <v>-2.462551483364432</v>
          </cell>
          <cell r="K117">
            <v>6.1581245177148587E-2</v>
          </cell>
        </row>
        <row r="118">
          <cell r="A118">
            <v>38776</v>
          </cell>
          <cell r="B118">
            <v>4.62</v>
          </cell>
          <cell r="C118">
            <v>4.68</v>
          </cell>
          <cell r="D118">
            <v>4.5999999999999996</v>
          </cell>
          <cell r="E118">
            <v>4.55</v>
          </cell>
          <cell r="F118">
            <v>4.6100000000000003</v>
          </cell>
          <cell r="G118">
            <v>1.65</v>
          </cell>
          <cell r="H118">
            <v>6.0835067385904722</v>
          </cell>
          <cell r="I118">
            <v>-0.73002502908753186</v>
          </cell>
          <cell r="J118">
            <v>-1.9484983108034057</v>
          </cell>
          <cell r="K118">
            <v>6.7238310172374818E-2</v>
          </cell>
        </row>
        <row r="119">
          <cell r="A119">
            <v>38807</v>
          </cell>
          <cell r="B119">
            <v>4.6100000000000003</v>
          </cell>
          <cell r="C119">
            <v>4.82</v>
          </cell>
          <cell r="D119">
            <v>4.8099999999999996</v>
          </cell>
          <cell r="E119">
            <v>4.8499999999999996</v>
          </cell>
          <cell r="F119">
            <v>5</v>
          </cell>
          <cell r="G119">
            <v>1.65</v>
          </cell>
          <cell r="H119">
            <v>6.4664834617981475</v>
          </cell>
          <cell r="I119">
            <v>-1.3703677859182561</v>
          </cell>
          <cell r="J119">
            <v>-1.5318348810051956</v>
          </cell>
          <cell r="K119">
            <v>8.2009386515692534E-2</v>
          </cell>
        </row>
        <row r="120">
          <cell r="A120">
            <v>38837</v>
          </cell>
          <cell r="B120">
            <v>4.76</v>
          </cell>
          <cell r="C120">
            <v>4.8600000000000003</v>
          </cell>
          <cell r="D120">
            <v>4.91</v>
          </cell>
          <cell r="E120">
            <v>5.0599999999999996</v>
          </cell>
          <cell r="F120">
            <v>5.26</v>
          </cell>
          <cell r="G120">
            <v>1.65</v>
          </cell>
          <cell r="H120">
            <v>6.8153251371626595</v>
          </cell>
          <cell r="I120">
            <v>-1.6020608565185825</v>
          </cell>
          <cell r="J120">
            <v>-2.0926818546540038</v>
          </cell>
          <cell r="K120">
            <v>8.0606402564183499E-2</v>
          </cell>
        </row>
        <row r="121">
          <cell r="A121">
            <v>38868</v>
          </cell>
          <cell r="B121">
            <v>4.8499999999999996</v>
          </cell>
          <cell r="C121">
            <v>5.04</v>
          </cell>
          <cell r="D121">
            <v>5.04</v>
          </cell>
          <cell r="E121">
            <v>5.13</v>
          </cell>
          <cell r="F121">
            <v>5.3150000000000004</v>
          </cell>
          <cell r="G121">
            <v>1.65</v>
          </cell>
          <cell r="H121">
            <v>6.8401944774023278</v>
          </cell>
          <cell r="I121">
            <v>-1.46998146529624</v>
          </cell>
          <cell r="J121">
            <v>-1.9291076640962086</v>
          </cell>
          <cell r="K121">
            <v>9.6091918522708056E-2</v>
          </cell>
        </row>
        <row r="122">
          <cell r="A122">
            <v>38898</v>
          </cell>
          <cell r="B122">
            <v>4.9800000000000004</v>
          </cell>
          <cell r="C122">
            <v>5.15</v>
          </cell>
          <cell r="D122">
            <v>5.0999999999999996</v>
          </cell>
          <cell r="E122">
            <v>5.14</v>
          </cell>
          <cell r="F122">
            <v>5.2530000000000001</v>
          </cell>
          <cell r="G122">
            <v>1.65</v>
          </cell>
          <cell r="H122">
            <v>6.8742457819901608</v>
          </cell>
          <cell r="I122">
            <v>-1.2605494958348198</v>
          </cell>
          <cell r="J122">
            <v>-1.9690743582104839</v>
          </cell>
          <cell r="K122">
            <v>8.802744280484906E-2</v>
          </cell>
        </row>
        <row r="123">
          <cell r="A123">
            <v>38929</v>
          </cell>
          <cell r="B123">
            <v>5.0599999999999996</v>
          </cell>
          <cell r="C123">
            <v>4.96</v>
          </cell>
          <cell r="D123">
            <v>4.9000000000000004</v>
          </cell>
          <cell r="E123">
            <v>4.9800000000000004</v>
          </cell>
          <cell r="F123">
            <v>5.07</v>
          </cell>
          <cell r="G123">
            <v>1.65</v>
          </cell>
          <cell r="H123">
            <v>6.7204601268389208</v>
          </cell>
          <cell r="I123">
            <v>-1.1507379935813216</v>
          </cell>
          <cell r="J123">
            <v>-2.282171393429735</v>
          </cell>
          <cell r="K123">
            <v>7.2142341272005014E-2</v>
          </cell>
        </row>
        <row r="124">
          <cell r="A124">
            <v>38960</v>
          </cell>
          <cell r="B124">
            <v>5.04</v>
          </cell>
          <cell r="C124">
            <v>4.78</v>
          </cell>
          <cell r="D124">
            <v>4.6900000000000004</v>
          </cell>
          <cell r="E124">
            <v>4.7300000000000004</v>
          </cell>
          <cell r="F124">
            <v>4.88</v>
          </cell>
          <cell r="G124">
            <v>1.65</v>
          </cell>
          <cell r="H124">
            <v>6.484285378480565</v>
          </cell>
          <cell r="I124">
            <v>-0.8339798741466331</v>
          </cell>
          <cell r="J124">
            <v>-2.7745102902573264</v>
          </cell>
          <cell r="K124">
            <v>8.8734748275398984E-2</v>
          </cell>
        </row>
        <row r="125">
          <cell r="A125">
            <v>38990</v>
          </cell>
          <cell r="B125">
            <v>4.88</v>
          </cell>
          <cell r="C125">
            <v>4.68</v>
          </cell>
          <cell r="D125">
            <v>4.58</v>
          </cell>
          <cell r="E125">
            <v>4.63</v>
          </cell>
          <cell r="F125">
            <v>4.76</v>
          </cell>
          <cell r="G125">
            <v>1.65</v>
          </cell>
          <cell r="H125">
            <v>6.4259903949074992</v>
          </cell>
          <cell r="I125">
            <v>-0.83825237870600933</v>
          </cell>
          <cell r="J125">
            <v>-2.9432919271722224</v>
          </cell>
          <cell r="K125">
            <v>8.7123184340687942E-2</v>
          </cell>
        </row>
        <row r="126">
          <cell r="A126">
            <v>39021</v>
          </cell>
          <cell r="B126">
            <v>5.08</v>
          </cell>
          <cell r="C126">
            <v>4.6900000000000004</v>
          </cell>
          <cell r="D126">
            <v>4.5599999999999996</v>
          </cell>
          <cell r="E126">
            <v>4.5999999999999996</v>
          </cell>
          <cell r="F126">
            <v>4.72</v>
          </cell>
          <cell r="G126">
            <v>1.65</v>
          </cell>
          <cell r="H126">
            <v>6.3848848624141441</v>
          </cell>
          <cell r="I126">
            <v>-0.50148407208224621</v>
          </cell>
          <cell r="J126">
            <v>-3.4635986251271533</v>
          </cell>
          <cell r="K126">
            <v>9.3865359125576239E-2</v>
          </cell>
        </row>
        <row r="127">
          <cell r="A127">
            <v>39051</v>
          </cell>
          <cell r="B127">
            <v>5.0199999999999996</v>
          </cell>
          <cell r="C127">
            <v>4.6100000000000003</v>
          </cell>
          <cell r="D127">
            <v>4.4400000000000004</v>
          </cell>
          <cell r="E127">
            <v>4.46</v>
          </cell>
          <cell r="F127">
            <v>4.5599999999999996</v>
          </cell>
          <cell r="G127">
            <v>1.65</v>
          </cell>
          <cell r="H127">
            <v>6.179634021835084</v>
          </cell>
          <cell r="I127">
            <v>-0.30473728926683369</v>
          </cell>
          <cell r="J127">
            <v>-3.5042458704833903</v>
          </cell>
          <cell r="K127">
            <v>9.877262731239364E-2</v>
          </cell>
        </row>
        <row r="128">
          <cell r="A128">
            <v>39082</v>
          </cell>
          <cell r="B128">
            <v>5.01</v>
          </cell>
          <cell r="C128">
            <v>4.8099999999999996</v>
          </cell>
          <cell r="D128">
            <v>4.6900000000000004</v>
          </cell>
          <cell r="E128">
            <v>4.7</v>
          </cell>
          <cell r="F128">
            <v>4.8099999999999996</v>
          </cell>
          <cell r="G128">
            <v>1.65</v>
          </cell>
          <cell r="H128">
            <v>6.4046882144243824</v>
          </cell>
          <cell r="I128">
            <v>-0.67125150132504929</v>
          </cell>
          <cell r="J128">
            <v>-3.0246823058425449</v>
          </cell>
          <cell r="K128">
            <v>9.4268112752473876E-2</v>
          </cell>
        </row>
        <row r="129">
          <cell r="A129">
            <v>39113</v>
          </cell>
          <cell r="B129">
            <v>5.1100000000000003</v>
          </cell>
          <cell r="C129">
            <v>4.92</v>
          </cell>
          <cell r="D129">
            <v>4.8099999999999996</v>
          </cell>
          <cell r="E129">
            <v>4.8099999999999996</v>
          </cell>
          <cell r="F129">
            <v>4.91</v>
          </cell>
          <cell r="G129">
            <v>1.65</v>
          </cell>
          <cell r="H129">
            <v>6.2790406150725673</v>
          </cell>
          <cell r="I129">
            <v>-0.32242352180787837</v>
          </cell>
          <cell r="J129">
            <v>-2.7486500773744118</v>
          </cell>
          <cell r="K129">
            <v>7.8497278702760603E-2</v>
          </cell>
          <cell r="L129">
            <v>0.6520051687910553</v>
          </cell>
        </row>
        <row r="130">
          <cell r="A130">
            <v>39141</v>
          </cell>
          <cell r="B130">
            <v>5.14</v>
          </cell>
          <cell r="C130">
            <v>4.63</v>
          </cell>
          <cell r="D130">
            <v>4.51</v>
          </cell>
          <cell r="E130">
            <v>4.5599999999999996</v>
          </cell>
          <cell r="F130">
            <v>4.67</v>
          </cell>
          <cell r="G130">
            <v>1.65</v>
          </cell>
          <cell r="H130">
            <v>6.0636747014685</v>
          </cell>
          <cell r="I130">
            <v>-0.36592429661961456</v>
          </cell>
          <cell r="J130">
            <v>-2.9328581943383498</v>
          </cell>
          <cell r="K130">
            <v>4.4391328404478327E-2</v>
          </cell>
          <cell r="L130">
            <v>0.90225782543538025</v>
          </cell>
        </row>
        <row r="131">
          <cell r="A131">
            <v>39172</v>
          </cell>
          <cell r="B131">
            <v>5.03</v>
          </cell>
          <cell r="C131">
            <v>4.57</v>
          </cell>
          <cell r="D131">
            <v>4.54</v>
          </cell>
          <cell r="E131">
            <v>4.6500000000000004</v>
          </cell>
          <cell r="F131">
            <v>4.8499999999999996</v>
          </cell>
          <cell r="G131">
            <v>1.65</v>
          </cell>
          <cell r="H131">
            <v>6.4075103247927681</v>
          </cell>
          <cell r="I131">
            <v>-0.66242349330895611</v>
          </cell>
          <cell r="J131">
            <v>-3.430640972155619</v>
          </cell>
          <cell r="K131">
            <v>4.6136467539861732E-2</v>
          </cell>
          <cell r="L131">
            <v>0.94603057280077929</v>
          </cell>
        </row>
        <row r="132">
          <cell r="A132">
            <v>39202</v>
          </cell>
          <cell r="B132">
            <v>4.8499999999999996</v>
          </cell>
          <cell r="C132">
            <v>4.59</v>
          </cell>
          <cell r="D132">
            <v>4.51</v>
          </cell>
          <cell r="E132">
            <v>4.62</v>
          </cell>
          <cell r="F132">
            <v>4.8099999999999996</v>
          </cell>
          <cell r="G132">
            <v>1.65</v>
          </cell>
          <cell r="H132">
            <v>6.3579450891857716</v>
          </cell>
          <cell r="I132">
            <v>-0.52736993333987237</v>
          </cell>
          <cell r="J132">
            <v>-3.5260421252824106</v>
          </cell>
          <cell r="K132">
            <v>4.1234620715290361E-2</v>
          </cell>
          <cell r="L132">
            <v>0.95367605279203027</v>
          </cell>
        </row>
        <row r="133">
          <cell r="A133">
            <v>39233</v>
          </cell>
          <cell r="B133">
            <v>4.7300000000000004</v>
          </cell>
          <cell r="C133">
            <v>4.91</v>
          </cell>
          <cell r="D133">
            <v>4.8499999999999996</v>
          </cell>
          <cell r="E133">
            <v>4.8899999999999997</v>
          </cell>
          <cell r="F133">
            <v>5.01</v>
          </cell>
          <cell r="G133">
            <v>1.65</v>
          </cell>
          <cell r="H133">
            <v>6.4491757695876917</v>
          </cell>
          <cell r="I133">
            <v>-0.4886416040359719</v>
          </cell>
          <cell r="J133">
            <v>-2.7438190168164112</v>
          </cell>
          <cell r="K133">
            <v>4.179880012629264E-2</v>
          </cell>
          <cell r="L133">
            <v>0.90724256401340986</v>
          </cell>
        </row>
        <row r="134">
          <cell r="A134">
            <v>39263</v>
          </cell>
          <cell r="B134">
            <v>4.8099999999999996</v>
          </cell>
          <cell r="C134">
            <v>4.88</v>
          </cell>
          <cell r="D134">
            <v>4.93</v>
          </cell>
          <cell r="E134">
            <v>5.03</v>
          </cell>
          <cell r="F134">
            <v>5.13</v>
          </cell>
          <cell r="G134">
            <v>1.65</v>
          </cell>
          <cell r="H134">
            <v>6.6192419731229446</v>
          </cell>
          <cell r="I134">
            <v>-1.0158898214682524</v>
          </cell>
          <cell r="J134">
            <v>-2.1947161301255389</v>
          </cell>
          <cell r="K134">
            <v>4.906348210704449E-2</v>
          </cell>
          <cell r="L134">
            <v>0.90574425967189631</v>
          </cell>
        </row>
        <row r="135">
          <cell r="A135">
            <v>39294</v>
          </cell>
          <cell r="B135">
            <v>4.95</v>
          </cell>
          <cell r="C135">
            <v>4.5199999999999996</v>
          </cell>
          <cell r="D135">
            <v>4.5599999999999996</v>
          </cell>
          <cell r="E135">
            <v>4.74</v>
          </cell>
          <cell r="F135">
            <v>4.9000000000000004</v>
          </cell>
          <cell r="G135">
            <v>1.65</v>
          </cell>
          <cell r="H135">
            <v>6.856934146621251</v>
          </cell>
          <cell r="I135">
            <v>-1.3698143773391411</v>
          </cell>
          <cell r="J135">
            <v>-2.6648256491345177</v>
          </cell>
          <cell r="K135">
            <v>5.8810278567235308E-2</v>
          </cell>
          <cell r="L135">
            <v>0.92395231274095357</v>
          </cell>
        </row>
        <row r="136">
          <cell r="A136">
            <v>39325</v>
          </cell>
          <cell r="B136">
            <v>4.1399999999999997</v>
          </cell>
          <cell r="C136">
            <v>4.13</v>
          </cell>
          <cell r="D136">
            <v>4.24</v>
          </cell>
          <cell r="E136">
            <v>4.53</v>
          </cell>
          <cell r="F136">
            <v>4.82</v>
          </cell>
          <cell r="G136">
            <v>1.65</v>
          </cell>
          <cell r="H136">
            <v>6.8703108799745047</v>
          </cell>
          <cell r="I136">
            <v>-1.1800176181074327</v>
          </cell>
          <cell r="J136">
            <v>-3.621541497418181</v>
          </cell>
          <cell r="K136">
            <v>6.4254040916089328E-2</v>
          </cell>
          <cell r="L136">
            <v>0.95905213898130703</v>
          </cell>
        </row>
        <row r="137">
          <cell r="A137">
            <v>39355</v>
          </cell>
          <cell r="B137">
            <v>3.81</v>
          </cell>
          <cell r="C137">
            <v>3.98</v>
          </cell>
          <cell r="D137">
            <v>4.24</v>
          </cell>
          <cell r="E137">
            <v>4.59</v>
          </cell>
          <cell r="F137">
            <v>4.84</v>
          </cell>
          <cell r="G137">
            <v>1.65</v>
          </cell>
          <cell r="H137">
            <v>6.8533347660681665</v>
          </cell>
          <cell r="I137">
            <v>-1.7358442110939505</v>
          </cell>
          <cell r="J137">
            <v>-2.7940632089630575</v>
          </cell>
          <cell r="K137">
            <v>7.3625540494864056E-2</v>
          </cell>
          <cell r="L137">
            <v>0.95977054261643024</v>
          </cell>
        </row>
        <row r="138">
          <cell r="A138">
            <v>39386</v>
          </cell>
          <cell r="B138">
            <v>3.93</v>
          </cell>
          <cell r="C138">
            <v>3.95</v>
          </cell>
          <cell r="D138">
            <v>4.17</v>
          </cell>
          <cell r="E138">
            <v>4.47</v>
          </cell>
          <cell r="F138">
            <v>4.75</v>
          </cell>
          <cell r="G138">
            <v>1.65</v>
          </cell>
          <cell r="H138">
            <v>6.8406528259664867</v>
          </cell>
          <cell r="I138">
            <v>-1.6558949229009245</v>
          </cell>
          <cell r="J138">
            <v>-3.2349980409676058</v>
          </cell>
          <cell r="K138">
            <v>0.23646178342958687</v>
          </cell>
          <cell r="L138">
            <v>0.77310932251891673</v>
          </cell>
        </row>
        <row r="139">
          <cell r="A139">
            <v>39416</v>
          </cell>
          <cell r="B139">
            <v>3.16</v>
          </cell>
          <cell r="C139">
            <v>3.04</v>
          </cell>
          <cell r="D139">
            <v>3.41</v>
          </cell>
          <cell r="E139">
            <v>3.97</v>
          </cell>
          <cell r="F139">
            <v>4.4000000000000004</v>
          </cell>
          <cell r="G139">
            <v>1.65</v>
          </cell>
          <cell r="H139">
            <v>6.8461633549831493</v>
          </cell>
          <cell r="I139">
            <v>-2.4161367003666356</v>
          </cell>
          <cell r="J139">
            <v>-3.1917274277708079</v>
          </cell>
          <cell r="K139">
            <v>0.26392566286564462</v>
          </cell>
          <cell r="L139">
            <v>0.81588455251183423</v>
          </cell>
        </row>
        <row r="140">
          <cell r="A140">
            <v>39447</v>
          </cell>
          <cell r="B140">
            <v>3.24</v>
          </cell>
          <cell r="C140">
            <v>3.05</v>
          </cell>
          <cell r="D140">
            <v>3.44</v>
          </cell>
          <cell r="E140">
            <v>4.0199999999999996</v>
          </cell>
          <cell r="F140">
            <v>4.45</v>
          </cell>
          <cell r="G140">
            <v>1.65</v>
          </cell>
          <cell r="H140">
            <v>6.9296908533926675</v>
          </cell>
          <cell r="I140">
            <v>-2.417067612338383</v>
          </cell>
          <cell r="J140">
            <v>-3.1438283026144758</v>
          </cell>
          <cell r="K140">
            <v>0.29258823511008575</v>
          </cell>
          <cell r="L140">
            <v>0.78489922410186319</v>
          </cell>
        </row>
        <row r="141">
          <cell r="A141">
            <v>39478</v>
          </cell>
          <cell r="B141">
            <v>1.97</v>
          </cell>
          <cell r="C141">
            <v>2.17</v>
          </cell>
          <cell r="D141">
            <v>2.82</v>
          </cell>
          <cell r="E141">
            <v>3.64</v>
          </cell>
          <cell r="F141">
            <v>4.3499999999999996</v>
          </cell>
          <cell r="G141">
            <v>1.65</v>
          </cell>
          <cell r="H141">
            <v>7.3095913659077478</v>
          </cell>
          <cell r="I141">
            <v>-3.6594604458944198</v>
          </cell>
          <cell r="J141">
            <v>-4.8339180412068128</v>
          </cell>
          <cell r="K141">
            <v>0.3201876356413727</v>
          </cell>
          <cell r="L141">
            <v>0.87717582177297382</v>
          </cell>
        </row>
        <row r="142">
          <cell r="A142">
            <v>39507</v>
          </cell>
          <cell r="B142">
            <v>1.84</v>
          </cell>
          <cell r="C142">
            <v>1.63</v>
          </cell>
          <cell r="D142">
            <v>2.5</v>
          </cell>
          <cell r="E142">
            <v>3.53</v>
          </cell>
          <cell r="F142">
            <v>4.42</v>
          </cell>
          <cell r="G142">
            <v>1.65</v>
          </cell>
          <cell r="H142">
            <v>7.5376562245827792</v>
          </cell>
          <cell r="I142">
            <v>-4.48279647105658</v>
          </cell>
          <cell r="J142">
            <v>-5.0002239530304742</v>
          </cell>
          <cell r="K142">
            <v>0.40793688079519802</v>
          </cell>
          <cell r="L142">
            <v>0.85981573877380046</v>
          </cell>
        </row>
        <row r="143">
          <cell r="A143">
            <v>39538</v>
          </cell>
          <cell r="B143">
            <v>1.31</v>
          </cell>
          <cell r="C143">
            <v>1.61</v>
          </cell>
          <cell r="D143">
            <v>2.46</v>
          </cell>
          <cell r="E143">
            <v>3.43</v>
          </cell>
          <cell r="F143">
            <v>4.3</v>
          </cell>
          <cell r="G143">
            <v>1.65</v>
          </cell>
          <cell r="H143">
            <v>7.4542106707007498</v>
          </cell>
          <cell r="I143">
            <v>-4.3556928877451009</v>
          </cell>
          <cell r="J143">
            <v>-3.6495968101814888</v>
          </cell>
          <cell r="K143">
            <v>0.55523921646775976</v>
          </cell>
          <cell r="L143">
            <v>0.73378630651931698</v>
          </cell>
        </row>
        <row r="144">
          <cell r="A144">
            <v>39568</v>
          </cell>
          <cell r="B144">
            <v>1.38</v>
          </cell>
          <cell r="C144">
            <v>2.25</v>
          </cell>
          <cell r="D144">
            <v>3.01</v>
          </cell>
          <cell r="E144">
            <v>3.73</v>
          </cell>
          <cell r="F144">
            <v>4.47</v>
          </cell>
          <cell r="G144">
            <v>1.65</v>
          </cell>
          <cell r="H144">
            <v>7.1694353725264506</v>
          </cell>
          <cell r="I144">
            <v>-3.5238454860305493</v>
          </cell>
          <cell r="J144">
            <v>-2.8552742276607006</v>
          </cell>
          <cell r="K144">
            <v>0.44334746813041481</v>
          </cell>
          <cell r="L144">
            <v>0.73150059809741896</v>
          </cell>
        </row>
        <row r="145">
          <cell r="A145">
            <v>39599</v>
          </cell>
          <cell r="B145">
            <v>1.88</v>
          </cell>
          <cell r="C145">
            <v>2.65</v>
          </cell>
          <cell r="D145">
            <v>3.45</v>
          </cell>
          <cell r="E145">
            <v>4.0599999999999996</v>
          </cell>
          <cell r="F145">
            <v>4.72</v>
          </cell>
          <cell r="G145">
            <v>1.65</v>
          </cell>
          <cell r="H145">
            <v>7.3793190006841458</v>
          </cell>
          <cell r="I145">
            <v>-3.8010188618139016</v>
          </cell>
          <cell r="J145">
            <v>-2.106700708228014</v>
          </cell>
          <cell r="K145">
            <v>0.44919679057819067</v>
          </cell>
          <cell r="L145">
            <v>0.72604329870839279</v>
          </cell>
        </row>
        <row r="146">
          <cell r="A146">
            <v>39629</v>
          </cell>
          <cell r="B146">
            <v>1.74</v>
          </cell>
          <cell r="C146">
            <v>2.62</v>
          </cell>
          <cell r="D146">
            <v>3.33</v>
          </cell>
          <cell r="E146">
            <v>3.97</v>
          </cell>
          <cell r="F146">
            <v>4.5199999999999996</v>
          </cell>
          <cell r="G146">
            <v>1.65</v>
          </cell>
          <cell r="H146">
            <v>7.2503062699247298</v>
          </cell>
          <cell r="I146">
            <v>-4.1974096509852181</v>
          </cell>
          <cell r="J146">
            <v>5.7363593598139015E-2</v>
          </cell>
          <cell r="K146">
            <v>0.57991717664137032</v>
          </cell>
          <cell r="L146">
            <v>0.59792330124276616</v>
          </cell>
        </row>
        <row r="147">
          <cell r="A147">
            <v>39660</v>
          </cell>
          <cell r="B147">
            <v>1.67</v>
          </cell>
          <cell r="C147">
            <v>2.5099999999999998</v>
          </cell>
          <cell r="D147">
            <v>3.24</v>
          </cell>
          <cell r="E147">
            <v>3.95</v>
          </cell>
          <cell r="F147">
            <v>4.57</v>
          </cell>
          <cell r="G147">
            <v>1.65</v>
          </cell>
          <cell r="H147">
            <v>7.4523979759901575</v>
          </cell>
          <cell r="I147">
            <v>-3.7336960554807774</v>
          </cell>
          <cell r="J147">
            <v>-0.74549835223959182</v>
          </cell>
          <cell r="K147">
            <v>0.77007423438300249</v>
          </cell>
          <cell r="L147">
            <v>0.4362600484022513</v>
          </cell>
        </row>
        <row r="148">
          <cell r="A148">
            <v>39691</v>
          </cell>
          <cell r="B148">
            <v>1.71</v>
          </cell>
          <cell r="C148">
            <v>2.36</v>
          </cell>
          <cell r="D148">
            <v>3.09</v>
          </cell>
          <cell r="E148">
            <v>3.82</v>
          </cell>
          <cell r="F148">
            <v>4.41</v>
          </cell>
          <cell r="G148">
            <v>1.65</v>
          </cell>
          <cell r="H148">
            <v>7.329027190742937</v>
          </cell>
          <cell r="I148">
            <v>-3.5137715443557545</v>
          </cell>
          <cell r="J148">
            <v>-0.8270081792052828</v>
          </cell>
          <cell r="K148">
            <v>0.93927331098555422</v>
          </cell>
          <cell r="L148">
            <v>0.32550719382356103</v>
          </cell>
        </row>
        <row r="149">
          <cell r="A149">
            <v>39721</v>
          </cell>
          <cell r="B149">
            <v>0.92481768131256104</v>
          </cell>
          <cell r="C149">
            <v>1.9917753934860201</v>
          </cell>
          <cell r="D149">
            <v>2.9827136993408199</v>
          </cell>
          <cell r="E149">
            <v>3.83097076416015</v>
          </cell>
          <cell r="F149">
            <v>4.3059120178222603</v>
          </cell>
          <cell r="G149">
            <v>1.65</v>
          </cell>
          <cell r="H149">
            <v>7.6316291552887945</v>
          </cell>
          <cell r="I149">
            <v>-2.4935136196973673</v>
          </cell>
          <cell r="J149">
            <v>1.0574480393561787</v>
          </cell>
          <cell r="K149">
            <v>1.4462398459804477</v>
          </cell>
          <cell r="L149">
            <v>7.6332022146851891E-2</v>
          </cell>
        </row>
        <row r="150">
          <cell r="A150">
            <v>39752</v>
          </cell>
          <cell r="B150">
            <v>0.38</v>
          </cell>
          <cell r="C150">
            <v>1.56</v>
          </cell>
          <cell r="D150">
            <v>2.83</v>
          </cell>
          <cell r="E150">
            <v>3.96</v>
          </cell>
          <cell r="F150">
            <v>4.33</v>
          </cell>
          <cell r="G150">
            <v>1.65</v>
          </cell>
          <cell r="H150">
            <v>8.5985226940463502</v>
          </cell>
          <cell r="I150">
            <v>-2.5316646603006019</v>
          </cell>
          <cell r="J150">
            <v>-0.52793908685930979</v>
          </cell>
          <cell r="K150">
            <v>1.2077160486492944</v>
          </cell>
          <cell r="L150">
            <v>0.12560968631982974</v>
          </cell>
        </row>
        <row r="151">
          <cell r="A151">
            <v>39782</v>
          </cell>
          <cell r="B151">
            <v>0.05</v>
          </cell>
          <cell r="C151">
            <v>0.98</v>
          </cell>
          <cell r="D151">
            <v>1.91</v>
          </cell>
          <cell r="E151">
            <v>2.92</v>
          </cell>
          <cell r="F151">
            <v>3.44</v>
          </cell>
          <cell r="G151">
            <v>1.65</v>
          </cell>
          <cell r="H151">
            <v>7.9434695678094087</v>
          </cell>
          <cell r="I151">
            <v>-0.74281290625166874</v>
          </cell>
          <cell r="J151">
            <v>-4.3465466202344096</v>
          </cell>
          <cell r="K151">
            <v>1.4239951725132769</v>
          </cell>
          <cell r="L151">
            <v>5.3997997383172007E-2</v>
          </cell>
        </row>
        <row r="152">
          <cell r="A152">
            <v>39813</v>
          </cell>
          <cell r="B152">
            <v>0.08</v>
          </cell>
          <cell r="C152">
            <v>0.76</v>
          </cell>
          <cell r="D152">
            <v>1.55</v>
          </cell>
          <cell r="E152">
            <v>2.21</v>
          </cell>
          <cell r="F152">
            <v>2.68</v>
          </cell>
          <cell r="G152">
            <v>1.65</v>
          </cell>
          <cell r="H152">
            <v>6.0202550631045124</v>
          </cell>
          <cell r="I152">
            <v>-1.6826101389374388</v>
          </cell>
          <cell r="J152">
            <v>4.9226326456641066E-2</v>
          </cell>
          <cell r="K152">
            <v>1.2464854805564956</v>
          </cell>
          <cell r="L152">
            <v>5.5630020932973617E-2</v>
          </cell>
        </row>
        <row r="153">
          <cell r="A153">
            <v>39844</v>
          </cell>
          <cell r="B153">
            <v>0.23100000000000001</v>
          </cell>
          <cell r="C153">
            <v>0.95</v>
          </cell>
          <cell r="D153">
            <v>1.88</v>
          </cell>
          <cell r="E153">
            <v>2.8420000000000001</v>
          </cell>
          <cell r="F153">
            <v>3.6040000000000001</v>
          </cell>
          <cell r="G153">
            <v>1.65</v>
          </cell>
          <cell r="H153">
            <v>7.4914341418348611</v>
          </cell>
          <cell r="I153">
            <v>-3.0326321826057736</v>
          </cell>
          <cell r="J153">
            <v>-3.2377255080540368</v>
          </cell>
          <cell r="K153">
            <v>1.3476656202171322</v>
          </cell>
          <cell r="L153">
            <v>0.20949433915964935</v>
          </cell>
        </row>
        <row r="154">
          <cell r="A154">
            <v>39872</v>
          </cell>
          <cell r="B154">
            <v>0.252</v>
          </cell>
          <cell r="C154">
            <v>0.97399999999999998</v>
          </cell>
          <cell r="D154">
            <v>1.986</v>
          </cell>
          <cell r="E154">
            <v>3.0150000000000001</v>
          </cell>
          <cell r="F154">
            <v>3.7090000000000001</v>
          </cell>
          <cell r="G154">
            <v>1.65</v>
          </cell>
          <cell r="H154">
            <v>7.514602276455749</v>
          </cell>
          <cell r="I154">
            <v>-2.5444923612981767</v>
          </cell>
          <cell r="J154">
            <v>-3.1191917116989516</v>
          </cell>
          <cell r="K154">
            <v>1.5463579611146554</v>
          </cell>
          <cell r="L154">
            <v>0.12928977973107678</v>
          </cell>
        </row>
        <row r="155">
          <cell r="A155">
            <v>39903</v>
          </cell>
          <cell r="B155">
            <v>0.20599999999999999</v>
          </cell>
          <cell r="C155">
            <v>0.8</v>
          </cell>
          <cell r="D155">
            <v>1.657</v>
          </cell>
          <cell r="E155">
            <v>2.665</v>
          </cell>
          <cell r="F155">
            <v>3.5350000000000001</v>
          </cell>
          <cell r="G155">
            <v>1.65</v>
          </cell>
          <cell r="H155">
            <v>8.0968259313338429</v>
          </cell>
          <cell r="I155">
            <v>-2.5678138039160254</v>
          </cell>
          <cell r="J155">
            <v>-4.8963872324284452</v>
          </cell>
          <cell r="K155">
            <v>1.741667646330133</v>
          </cell>
          <cell r="L155">
            <v>0.13032707122957712</v>
          </cell>
        </row>
        <row r="156">
          <cell r="A156">
            <v>39933</v>
          </cell>
          <cell r="B156">
            <v>0.13</v>
          </cell>
          <cell r="C156">
            <v>0.90300000000000002</v>
          </cell>
          <cell r="D156">
            <v>2.012</v>
          </cell>
          <cell r="E156">
            <v>3.121</v>
          </cell>
          <cell r="F156">
            <v>4.0330000000000004</v>
          </cell>
          <cell r="G156">
            <v>1.65</v>
          </cell>
          <cell r="H156">
            <v>8.1869590654308286</v>
          </cell>
          <cell r="I156">
            <v>-4.453567096630521</v>
          </cell>
          <cell r="J156">
            <v>-4.270767524503821</v>
          </cell>
          <cell r="K156">
            <v>1.6077803459403184</v>
          </cell>
          <cell r="L156">
            <v>0.262505769341422</v>
          </cell>
        </row>
        <row r="157">
          <cell r="A157">
            <v>39964</v>
          </cell>
          <cell r="B157">
            <v>0.13500000000000001</v>
          </cell>
          <cell r="C157">
            <v>0.91900000000000004</v>
          </cell>
          <cell r="D157">
            <v>2.3420000000000001</v>
          </cell>
          <cell r="E157">
            <v>3.4609999999999999</v>
          </cell>
          <cell r="F157">
            <v>4.3369999999999997</v>
          </cell>
          <cell r="G157">
            <v>1.65</v>
          </cell>
          <cell r="H157">
            <v>8.1769007511804812</v>
          </cell>
          <cell r="I157">
            <v>-5.0738983937028719</v>
          </cell>
          <cell r="J157">
            <v>-5.7060917817253367</v>
          </cell>
          <cell r="K157">
            <v>1.1649452592322456</v>
          </cell>
          <cell r="L157">
            <v>0.488670156231786</v>
          </cell>
        </row>
        <row r="158">
          <cell r="A158">
            <v>39994</v>
          </cell>
          <cell r="B158">
            <v>0.188</v>
          </cell>
          <cell r="C158">
            <v>1.113</v>
          </cell>
          <cell r="D158">
            <v>2.556</v>
          </cell>
          <cell r="E158">
            <v>3.5350000000000001</v>
          </cell>
          <cell r="F158">
            <v>4.33</v>
          </cell>
          <cell r="G158">
            <v>1.65</v>
          </cell>
          <cell r="H158">
            <v>7.2791162575030999</v>
          </cell>
          <cell r="I158">
            <v>-5.4945215823156959</v>
          </cell>
          <cell r="J158">
            <v>-2.8284796020844785</v>
          </cell>
          <cell r="K158">
            <v>0.87935465060545914</v>
          </cell>
          <cell r="L158">
            <v>0.61048767227598466</v>
          </cell>
        </row>
        <row r="159">
          <cell r="A159">
            <v>40025</v>
          </cell>
          <cell r="B159">
            <v>0.18099999999999999</v>
          </cell>
          <cell r="C159">
            <v>1.115</v>
          </cell>
          <cell r="D159">
            <v>2.516</v>
          </cell>
          <cell r="E159">
            <v>3.4809999999999999</v>
          </cell>
          <cell r="F159">
            <v>4.2990000000000004</v>
          </cell>
          <cell r="G159">
            <v>1.65</v>
          </cell>
          <cell r="H159">
            <v>6.9700235715166219</v>
          </cell>
          <cell r="I159">
            <v>-5.2029841002454278</v>
          </cell>
          <cell r="J159">
            <v>-4.0943594971970256</v>
          </cell>
          <cell r="K159">
            <v>0.7948976174041984</v>
          </cell>
          <cell r="L159">
            <v>0.66505047943912543</v>
          </cell>
        </row>
        <row r="160">
          <cell r="A160">
            <v>40056</v>
          </cell>
          <cell r="B160">
            <v>0.13200000000000001</v>
          </cell>
          <cell r="C160">
            <v>0.97199999999999998</v>
          </cell>
          <cell r="D160">
            <v>2.387</v>
          </cell>
          <cell r="E160">
            <v>3.399</v>
          </cell>
          <cell r="F160">
            <v>4.1790000000000003</v>
          </cell>
          <cell r="G160">
            <v>1.65</v>
          </cell>
          <cell r="H160">
            <v>6.8888472782519239</v>
          </cell>
          <cell r="I160">
            <v>-5.5550084824106989</v>
          </cell>
          <cell r="J160">
            <v>-4.2839033866506249</v>
          </cell>
          <cell r="K160">
            <v>0.70257424025276538</v>
          </cell>
          <cell r="L160">
            <v>0.74361745576138194</v>
          </cell>
        </row>
        <row r="161">
          <cell r="A161">
            <v>40086</v>
          </cell>
          <cell r="B161">
            <v>0.113</v>
          </cell>
          <cell r="C161">
            <v>0.94899999999999995</v>
          </cell>
          <cell r="D161">
            <v>2.3130000000000002</v>
          </cell>
          <cell r="E161">
            <v>3.3069999999999999</v>
          </cell>
          <cell r="F161">
            <v>4.0510000000000002</v>
          </cell>
          <cell r="G161">
            <v>1.65</v>
          </cell>
          <cell r="H161">
            <v>6.7796472936238121</v>
          </cell>
          <cell r="I161">
            <v>-5.5899233923016807</v>
          </cell>
          <cell r="J161">
            <v>-4.5215009529052015</v>
          </cell>
          <cell r="K161">
            <v>0.59528669822776836</v>
          </cell>
          <cell r="L161">
            <v>0.80718258934487641</v>
          </cell>
        </row>
        <row r="162">
          <cell r="A162">
            <v>40117</v>
          </cell>
          <cell r="B162">
            <v>0.05</v>
          </cell>
          <cell r="C162">
            <v>0.89300000000000002</v>
          </cell>
          <cell r="D162">
            <v>2.31</v>
          </cell>
          <cell r="E162">
            <v>3.3849999999999998</v>
          </cell>
          <cell r="F162">
            <v>4.226</v>
          </cell>
          <cell r="G162">
            <v>1.65</v>
          </cell>
          <cell r="H162">
            <v>6.9476845522384076</v>
          </cell>
          <cell r="I162">
            <v>-6.0890477072442923</v>
          </cell>
          <cell r="J162">
            <v>-4.7108471878529006</v>
          </cell>
          <cell r="K162">
            <v>0.50064987773978653</v>
          </cell>
          <cell r="L162">
            <v>0.87337240596509824</v>
          </cell>
        </row>
        <row r="163">
          <cell r="A163">
            <v>40147</v>
          </cell>
          <cell r="B163">
            <v>5.1999999999999998E-2</v>
          </cell>
          <cell r="C163">
            <v>0.66700000000000004</v>
          </cell>
          <cell r="D163">
            <v>2.0009999999999999</v>
          </cell>
          <cell r="E163">
            <v>3.2</v>
          </cell>
          <cell r="F163">
            <v>4.1929999999999996</v>
          </cell>
          <cell r="G163">
            <v>1.65</v>
          </cell>
          <cell r="H163">
            <v>7.1854796067313167</v>
          </cell>
          <cell r="I163">
            <v>-6.0058433177339028</v>
          </cell>
          <cell r="J163">
            <v>-6.8046486226771901</v>
          </cell>
          <cell r="K163">
            <v>0.53123899641140637</v>
          </cell>
          <cell r="L163">
            <v>0.87542156410542438</v>
          </cell>
        </row>
        <row r="164">
          <cell r="A164">
            <v>40178</v>
          </cell>
          <cell r="B164">
            <v>5.2999999999999999E-2</v>
          </cell>
          <cell r="C164">
            <v>1.139</v>
          </cell>
          <cell r="D164">
            <v>2.681</v>
          </cell>
          <cell r="E164">
            <v>3.839</v>
          </cell>
          <cell r="F164">
            <v>4.6420000000000003</v>
          </cell>
          <cell r="G164">
            <v>1.65</v>
          </cell>
          <cell r="H164">
            <v>7.3079507368571761</v>
          </cell>
          <cell r="I164">
            <v>-6.3407898294367833</v>
          </cell>
          <cell r="J164">
            <v>-5.2021847154965304</v>
          </cell>
          <cell r="K164">
            <v>0.45629454648993112</v>
          </cell>
          <cell r="L164">
            <v>0.90103494792449967</v>
          </cell>
        </row>
      </sheetData>
      <sheetData sheetId="11">
        <row r="8">
          <cell r="A8">
            <v>35430</v>
          </cell>
        </row>
        <row r="9">
          <cell r="A9">
            <v>35461</v>
          </cell>
        </row>
        <row r="10">
          <cell r="A10">
            <v>35489</v>
          </cell>
        </row>
        <row r="11">
          <cell r="A11">
            <v>35520</v>
          </cell>
        </row>
        <row r="12">
          <cell r="A12">
            <v>35550</v>
          </cell>
        </row>
        <row r="13">
          <cell r="A13">
            <v>35581</v>
          </cell>
        </row>
        <row r="14">
          <cell r="A14">
            <v>35611</v>
          </cell>
        </row>
        <row r="15">
          <cell r="A15">
            <v>35642</v>
          </cell>
        </row>
        <row r="16">
          <cell r="A16">
            <v>35673</v>
          </cell>
        </row>
        <row r="17">
          <cell r="A17">
            <v>35703</v>
          </cell>
        </row>
        <row r="18">
          <cell r="A18">
            <v>35734</v>
          </cell>
        </row>
        <row r="19">
          <cell r="A19">
            <v>35764</v>
          </cell>
        </row>
        <row r="20">
          <cell r="A20">
            <v>35795</v>
          </cell>
        </row>
        <row r="21">
          <cell r="A21">
            <v>35826</v>
          </cell>
        </row>
        <row r="22">
          <cell r="A22">
            <v>35854</v>
          </cell>
        </row>
        <row r="23">
          <cell r="A23">
            <v>35885</v>
          </cell>
        </row>
        <row r="24">
          <cell r="A24">
            <v>35915</v>
          </cell>
        </row>
        <row r="25">
          <cell r="A25">
            <v>35946</v>
          </cell>
        </row>
        <row r="26">
          <cell r="A26">
            <v>35976</v>
          </cell>
        </row>
        <row r="27">
          <cell r="A27">
            <v>36007</v>
          </cell>
        </row>
        <row r="28">
          <cell r="A28">
            <v>36038</v>
          </cell>
        </row>
        <row r="29">
          <cell r="A29">
            <v>36068</v>
          </cell>
        </row>
        <row r="30">
          <cell r="A30">
            <v>36099</v>
          </cell>
        </row>
        <row r="31">
          <cell r="A31">
            <v>36129</v>
          </cell>
        </row>
        <row r="32">
          <cell r="A32">
            <v>36160</v>
          </cell>
        </row>
        <row r="33">
          <cell r="A33">
            <v>36191</v>
          </cell>
        </row>
        <row r="34">
          <cell r="A34">
            <v>36219</v>
          </cell>
        </row>
        <row r="35">
          <cell r="A35">
            <v>36250</v>
          </cell>
        </row>
        <row r="36">
          <cell r="A36">
            <v>36280</v>
          </cell>
        </row>
        <row r="37">
          <cell r="A37">
            <v>36311</v>
          </cell>
        </row>
        <row r="38">
          <cell r="A38">
            <v>36341</v>
          </cell>
        </row>
        <row r="39">
          <cell r="A39">
            <v>36372</v>
          </cell>
        </row>
        <row r="40">
          <cell r="A40">
            <v>36403</v>
          </cell>
        </row>
        <row r="41">
          <cell r="A41">
            <v>36433</v>
          </cell>
        </row>
        <row r="42">
          <cell r="A42">
            <v>36464</v>
          </cell>
        </row>
        <row r="43">
          <cell r="A43">
            <v>36494</v>
          </cell>
        </row>
        <row r="44">
          <cell r="A44">
            <v>36525</v>
          </cell>
        </row>
        <row r="45">
          <cell r="A45">
            <v>36556</v>
          </cell>
        </row>
        <row r="46">
          <cell r="A46">
            <v>36585</v>
          </cell>
        </row>
        <row r="47">
          <cell r="A47">
            <v>36616</v>
          </cell>
        </row>
        <row r="48">
          <cell r="A48">
            <v>36646</v>
          </cell>
        </row>
        <row r="49">
          <cell r="A49">
            <v>36677</v>
          </cell>
        </row>
        <row r="50">
          <cell r="A50">
            <v>36707</v>
          </cell>
        </row>
        <row r="51">
          <cell r="A51">
            <v>36738</v>
          </cell>
        </row>
        <row r="52">
          <cell r="A52">
            <v>36769</v>
          </cell>
        </row>
        <row r="53">
          <cell r="A53">
            <v>36799</v>
          </cell>
        </row>
        <row r="54">
          <cell r="A54">
            <v>36830</v>
          </cell>
        </row>
        <row r="55">
          <cell r="A55">
            <v>36860</v>
          </cell>
        </row>
        <row r="56">
          <cell r="A56">
            <v>36891</v>
          </cell>
        </row>
        <row r="57">
          <cell r="A57">
            <v>36922</v>
          </cell>
        </row>
        <row r="58">
          <cell r="A58">
            <v>36950</v>
          </cell>
        </row>
        <row r="59">
          <cell r="A59">
            <v>36981</v>
          </cell>
        </row>
        <row r="60">
          <cell r="A60">
            <v>37011</v>
          </cell>
        </row>
        <row r="61">
          <cell r="A61">
            <v>37042</v>
          </cell>
        </row>
        <row r="62">
          <cell r="A62">
            <v>37072</v>
          </cell>
        </row>
        <row r="63">
          <cell r="A63">
            <v>37103</v>
          </cell>
        </row>
        <row r="64">
          <cell r="A64">
            <v>37134</v>
          </cell>
        </row>
        <row r="65">
          <cell r="A65">
            <v>37164</v>
          </cell>
        </row>
        <row r="66">
          <cell r="A66">
            <v>37195</v>
          </cell>
        </row>
        <row r="67">
          <cell r="A67">
            <v>37225</v>
          </cell>
        </row>
        <row r="68">
          <cell r="A68">
            <v>37256</v>
          </cell>
        </row>
        <row r="69">
          <cell r="A69">
            <v>37287</v>
          </cell>
        </row>
        <row r="70">
          <cell r="A70">
            <v>37315</v>
          </cell>
        </row>
        <row r="71">
          <cell r="A71">
            <v>37346</v>
          </cell>
        </row>
        <row r="72">
          <cell r="A72">
            <v>37376</v>
          </cell>
        </row>
        <row r="73">
          <cell r="A73">
            <v>37407</v>
          </cell>
        </row>
        <row r="74">
          <cell r="A74">
            <v>37437</v>
          </cell>
        </row>
        <row r="75">
          <cell r="A75">
            <v>37468</v>
          </cell>
        </row>
        <row r="76">
          <cell r="A76">
            <v>37499</v>
          </cell>
        </row>
        <row r="77">
          <cell r="A77">
            <v>37529</v>
          </cell>
        </row>
        <row r="78">
          <cell r="A78">
            <v>37560</v>
          </cell>
        </row>
        <row r="79">
          <cell r="A79">
            <v>37590</v>
          </cell>
        </row>
        <row r="80">
          <cell r="A80">
            <v>37621</v>
          </cell>
        </row>
        <row r="81">
          <cell r="A81">
            <v>37652</v>
          </cell>
        </row>
        <row r="82">
          <cell r="A82">
            <v>37680</v>
          </cell>
        </row>
        <row r="83">
          <cell r="A83">
            <v>37711</v>
          </cell>
        </row>
        <row r="84">
          <cell r="A84">
            <v>37741</v>
          </cell>
        </row>
        <row r="85">
          <cell r="A85">
            <v>37772</v>
          </cell>
        </row>
        <row r="86">
          <cell r="A86">
            <v>37802</v>
          </cell>
        </row>
        <row r="87">
          <cell r="A87">
            <v>37833</v>
          </cell>
        </row>
        <row r="88">
          <cell r="A88">
            <v>37864</v>
          </cell>
        </row>
        <row r="89">
          <cell r="A89">
            <v>37894</v>
          </cell>
        </row>
        <row r="90">
          <cell r="A90">
            <v>37925</v>
          </cell>
        </row>
        <row r="91">
          <cell r="A91">
            <v>37955</v>
          </cell>
        </row>
        <row r="92">
          <cell r="A92">
            <v>37986</v>
          </cell>
        </row>
        <row r="93">
          <cell r="A93">
            <v>38017</v>
          </cell>
        </row>
        <row r="94">
          <cell r="A94">
            <v>38046</v>
          </cell>
        </row>
        <row r="95">
          <cell r="A95">
            <v>38077</v>
          </cell>
        </row>
        <row r="96">
          <cell r="A96">
            <v>38107</v>
          </cell>
        </row>
        <row r="97">
          <cell r="A97">
            <v>38138</v>
          </cell>
        </row>
        <row r="98">
          <cell r="A98">
            <v>38168</v>
          </cell>
        </row>
        <row r="99">
          <cell r="A99">
            <v>38199</v>
          </cell>
        </row>
        <row r="100">
          <cell r="A100">
            <v>38230</v>
          </cell>
        </row>
        <row r="101">
          <cell r="A101">
            <v>38260</v>
          </cell>
        </row>
        <row r="102">
          <cell r="A102">
            <v>38291</v>
          </cell>
        </row>
        <row r="103">
          <cell r="A103">
            <v>38321</v>
          </cell>
        </row>
        <row r="104">
          <cell r="A104">
            <v>38352</v>
          </cell>
        </row>
        <row r="105">
          <cell r="A105">
            <v>38383</v>
          </cell>
        </row>
        <row r="106">
          <cell r="A106">
            <v>38411</v>
          </cell>
        </row>
        <row r="107">
          <cell r="A107">
            <v>38442</v>
          </cell>
        </row>
        <row r="108">
          <cell r="A108">
            <v>38472</v>
          </cell>
        </row>
        <row r="109">
          <cell r="A109">
            <v>38503</v>
          </cell>
        </row>
        <row r="110">
          <cell r="A110">
            <v>38533</v>
          </cell>
        </row>
        <row r="111">
          <cell r="A111">
            <v>38564</v>
          </cell>
        </row>
        <row r="112">
          <cell r="A112">
            <v>38595</v>
          </cell>
        </row>
        <row r="113">
          <cell r="A113">
            <v>38625</v>
          </cell>
        </row>
        <row r="114">
          <cell r="A114">
            <v>38656</v>
          </cell>
        </row>
        <row r="115">
          <cell r="A115">
            <v>38686</v>
          </cell>
        </row>
        <row r="116">
          <cell r="A116">
            <v>38717</v>
          </cell>
        </row>
        <row r="117">
          <cell r="A117">
            <v>38748</v>
          </cell>
        </row>
        <row r="118">
          <cell r="A118">
            <v>38776</v>
          </cell>
        </row>
        <row r="119">
          <cell r="A119">
            <v>38807</v>
          </cell>
        </row>
        <row r="120">
          <cell r="A120">
            <v>38837</v>
          </cell>
        </row>
        <row r="121">
          <cell r="A121">
            <v>38868</v>
          </cell>
        </row>
        <row r="122">
          <cell r="A122">
            <v>38898</v>
          </cell>
        </row>
        <row r="123">
          <cell r="A123">
            <v>38929</v>
          </cell>
        </row>
        <row r="124">
          <cell r="A124">
            <v>38960</v>
          </cell>
        </row>
        <row r="125">
          <cell r="A125">
            <v>38990</v>
          </cell>
        </row>
        <row r="126">
          <cell r="A126">
            <v>39021</v>
          </cell>
        </row>
        <row r="127">
          <cell r="A127">
            <v>39051</v>
          </cell>
        </row>
        <row r="128">
          <cell r="A128">
            <v>39082</v>
          </cell>
        </row>
        <row r="129">
          <cell r="A129">
            <v>39113</v>
          </cell>
        </row>
        <row r="130">
          <cell r="A130">
            <v>39141</v>
          </cell>
        </row>
        <row r="131">
          <cell r="A131">
            <v>39172</v>
          </cell>
        </row>
        <row r="132">
          <cell r="A132">
            <v>39202</v>
          </cell>
        </row>
        <row r="133">
          <cell r="A133">
            <v>39233</v>
          </cell>
        </row>
        <row r="134">
          <cell r="A134">
            <v>39263</v>
          </cell>
        </row>
        <row r="135">
          <cell r="A135">
            <v>39294</v>
          </cell>
        </row>
        <row r="136">
          <cell r="A136">
            <v>39325</v>
          </cell>
        </row>
        <row r="137">
          <cell r="A137">
            <v>39355</v>
          </cell>
        </row>
        <row r="138">
          <cell r="A138">
            <v>39386</v>
          </cell>
        </row>
        <row r="139">
          <cell r="A139">
            <v>39416</v>
          </cell>
        </row>
        <row r="140">
          <cell r="A140">
            <v>39447</v>
          </cell>
        </row>
        <row r="141">
          <cell r="A141">
            <v>39478</v>
          </cell>
        </row>
        <row r="142">
          <cell r="A142">
            <v>39507</v>
          </cell>
        </row>
        <row r="143">
          <cell r="A143">
            <v>39538</v>
          </cell>
        </row>
        <row r="144">
          <cell r="A144">
            <v>39568</v>
          </cell>
        </row>
        <row r="145">
          <cell r="A145">
            <v>39599</v>
          </cell>
        </row>
        <row r="146">
          <cell r="A146">
            <v>39629</v>
          </cell>
        </row>
        <row r="147">
          <cell r="A147">
            <v>39660</v>
          </cell>
        </row>
        <row r="148">
          <cell r="A148">
            <v>39691</v>
          </cell>
        </row>
        <row r="149">
          <cell r="A149">
            <v>39721</v>
          </cell>
        </row>
        <row r="150">
          <cell r="A150">
            <v>39752</v>
          </cell>
        </row>
        <row r="151">
          <cell r="A151">
            <v>39782</v>
          </cell>
        </row>
        <row r="152">
          <cell r="A152">
            <v>39813</v>
          </cell>
        </row>
        <row r="153">
          <cell r="A153">
            <v>39844</v>
          </cell>
        </row>
        <row r="154">
          <cell r="A154">
            <v>39872</v>
          </cell>
        </row>
        <row r="155">
          <cell r="A155">
            <v>39903</v>
          </cell>
        </row>
        <row r="156">
          <cell r="A156">
            <v>39933</v>
          </cell>
        </row>
        <row r="157">
          <cell r="A157">
            <v>39964</v>
          </cell>
        </row>
        <row r="158">
          <cell r="A158">
            <v>39994</v>
          </cell>
        </row>
        <row r="159">
          <cell r="A159">
            <v>40025</v>
          </cell>
        </row>
        <row r="160">
          <cell r="A160">
            <v>40056</v>
          </cell>
        </row>
        <row r="161">
          <cell r="A161">
            <v>40086</v>
          </cell>
        </row>
        <row r="162">
          <cell r="A162">
            <v>40117</v>
          </cell>
        </row>
        <row r="163">
          <cell r="A163">
            <v>40147</v>
          </cell>
        </row>
        <row r="164">
          <cell r="A164">
            <v>40178</v>
          </cell>
        </row>
      </sheetData>
      <sheetData sheetId="12"/>
      <sheetData sheetId="13"/>
      <sheetData sheetId="14">
        <row r="8">
          <cell r="A8">
            <v>31047</v>
          </cell>
        </row>
        <row r="9">
          <cell r="A9">
            <v>31078</v>
          </cell>
        </row>
        <row r="10">
          <cell r="A10">
            <v>31106</v>
          </cell>
        </row>
        <row r="11">
          <cell r="A11">
            <v>31137</v>
          </cell>
        </row>
        <row r="12">
          <cell r="A12">
            <v>31167</v>
          </cell>
        </row>
        <row r="13">
          <cell r="A13">
            <v>31198</v>
          </cell>
        </row>
        <row r="14">
          <cell r="A14">
            <v>31228</v>
          </cell>
        </row>
        <row r="15">
          <cell r="A15">
            <v>31259</v>
          </cell>
        </row>
        <row r="16">
          <cell r="A16">
            <v>31290</v>
          </cell>
        </row>
        <row r="17">
          <cell r="A17">
            <v>31320</v>
          </cell>
        </row>
        <row r="18">
          <cell r="A18">
            <v>31351</v>
          </cell>
        </row>
        <row r="19">
          <cell r="A19">
            <v>31381</v>
          </cell>
        </row>
        <row r="20">
          <cell r="A20">
            <v>31412</v>
          </cell>
        </row>
        <row r="21">
          <cell r="A21">
            <v>31443</v>
          </cell>
        </row>
        <row r="22">
          <cell r="A22">
            <v>31471</v>
          </cell>
        </row>
        <row r="23">
          <cell r="A23">
            <v>31502</v>
          </cell>
        </row>
        <row r="24">
          <cell r="A24">
            <v>31532</v>
          </cell>
        </row>
        <row r="25">
          <cell r="A25">
            <v>31563</v>
          </cell>
        </row>
        <row r="26">
          <cell r="A26">
            <v>31593</v>
          </cell>
        </row>
        <row r="27">
          <cell r="A27">
            <v>31624</v>
          </cell>
        </row>
        <row r="28">
          <cell r="A28">
            <v>31655</v>
          </cell>
        </row>
        <row r="29">
          <cell r="A29">
            <v>31685</v>
          </cell>
        </row>
        <row r="30">
          <cell r="A30">
            <v>31716</v>
          </cell>
        </row>
        <row r="31">
          <cell r="A31">
            <v>31746</v>
          </cell>
        </row>
        <row r="32">
          <cell r="A32">
            <v>31777</v>
          </cell>
        </row>
        <row r="33">
          <cell r="A33">
            <v>31808</v>
          </cell>
        </row>
        <row r="34">
          <cell r="A34">
            <v>31836</v>
          </cell>
        </row>
        <row r="35">
          <cell r="A35">
            <v>31867</v>
          </cell>
        </row>
        <row r="36">
          <cell r="A36">
            <v>31897</v>
          </cell>
        </row>
        <row r="37">
          <cell r="A37">
            <v>31928</v>
          </cell>
        </row>
        <row r="38">
          <cell r="A38">
            <v>31958</v>
          </cell>
        </row>
        <row r="39">
          <cell r="A39">
            <v>31989</v>
          </cell>
        </row>
        <row r="40">
          <cell r="A40">
            <v>32020</v>
          </cell>
        </row>
        <row r="41">
          <cell r="A41">
            <v>32050</v>
          </cell>
        </row>
        <row r="42">
          <cell r="A42">
            <v>32081</v>
          </cell>
        </row>
        <row r="43">
          <cell r="A43">
            <v>32111</v>
          </cell>
        </row>
        <row r="44">
          <cell r="A44">
            <v>32142</v>
          </cell>
        </row>
        <row r="45">
          <cell r="A45">
            <v>32173</v>
          </cell>
        </row>
        <row r="46">
          <cell r="A46">
            <v>32202</v>
          </cell>
        </row>
        <row r="47">
          <cell r="A47">
            <v>32233</v>
          </cell>
        </row>
        <row r="48">
          <cell r="A48">
            <v>32263</v>
          </cell>
        </row>
        <row r="49">
          <cell r="A49">
            <v>32294</v>
          </cell>
        </row>
        <row r="50">
          <cell r="A50">
            <v>32324</v>
          </cell>
        </row>
        <row r="51">
          <cell r="A51">
            <v>32355</v>
          </cell>
        </row>
        <row r="52">
          <cell r="A52">
            <v>32386</v>
          </cell>
        </row>
        <row r="53">
          <cell r="A53">
            <v>32416</v>
          </cell>
        </row>
        <row r="54">
          <cell r="A54">
            <v>32447</v>
          </cell>
        </row>
        <row r="55">
          <cell r="A55">
            <v>32477</v>
          </cell>
        </row>
        <row r="56">
          <cell r="A56">
            <v>32508</v>
          </cell>
        </row>
        <row r="57">
          <cell r="A57">
            <v>32539</v>
          </cell>
        </row>
        <row r="58">
          <cell r="A58">
            <v>32567</v>
          </cell>
        </row>
        <row r="59">
          <cell r="A59">
            <v>32598</v>
          </cell>
        </row>
        <row r="60">
          <cell r="A60">
            <v>32628</v>
          </cell>
        </row>
        <row r="61">
          <cell r="A61">
            <v>32659</v>
          </cell>
        </row>
        <row r="62">
          <cell r="A62">
            <v>32689</v>
          </cell>
        </row>
        <row r="63">
          <cell r="A63">
            <v>32720</v>
          </cell>
        </row>
        <row r="64">
          <cell r="A64">
            <v>32751</v>
          </cell>
        </row>
        <row r="65">
          <cell r="A65">
            <v>32781</v>
          </cell>
        </row>
        <row r="66">
          <cell r="A66">
            <v>32812</v>
          </cell>
        </row>
        <row r="67">
          <cell r="A67">
            <v>32842</v>
          </cell>
        </row>
        <row r="68">
          <cell r="A68">
            <v>32873</v>
          </cell>
        </row>
        <row r="69">
          <cell r="A69">
            <v>32904</v>
          </cell>
        </row>
        <row r="70">
          <cell r="A70">
            <v>32932</v>
          </cell>
        </row>
        <row r="71">
          <cell r="A71">
            <v>32963</v>
          </cell>
        </row>
        <row r="72">
          <cell r="A72">
            <v>32993</v>
          </cell>
        </row>
        <row r="73">
          <cell r="A73">
            <v>33024</v>
          </cell>
        </row>
        <row r="74">
          <cell r="A74">
            <v>33054</v>
          </cell>
        </row>
        <row r="75">
          <cell r="A75">
            <v>33085</v>
          </cell>
        </row>
        <row r="76">
          <cell r="A76">
            <v>33116</v>
          </cell>
        </row>
        <row r="77">
          <cell r="A77">
            <v>33146</v>
          </cell>
        </row>
        <row r="78">
          <cell r="A78">
            <v>33177</v>
          </cell>
        </row>
        <row r="79">
          <cell r="A79">
            <v>33207</v>
          </cell>
        </row>
        <row r="80">
          <cell r="A80">
            <v>33238</v>
          </cell>
        </row>
        <row r="81">
          <cell r="A81">
            <v>33269</v>
          </cell>
        </row>
        <row r="82">
          <cell r="A82">
            <v>33297</v>
          </cell>
        </row>
        <row r="83">
          <cell r="A83">
            <v>33328</v>
          </cell>
        </row>
        <row r="84">
          <cell r="A84">
            <v>33358</v>
          </cell>
        </row>
        <row r="85">
          <cell r="A85">
            <v>33389</v>
          </cell>
        </row>
        <row r="86">
          <cell r="A86">
            <v>33419</v>
          </cell>
        </row>
        <row r="87">
          <cell r="A87">
            <v>33450</v>
          </cell>
        </row>
        <row r="88">
          <cell r="A88">
            <v>33481</v>
          </cell>
        </row>
        <row r="89">
          <cell r="A89">
            <v>33511</v>
          </cell>
        </row>
        <row r="90">
          <cell r="A90">
            <v>33542</v>
          </cell>
        </row>
        <row r="91">
          <cell r="A91">
            <v>33572</v>
          </cell>
        </row>
        <row r="92">
          <cell r="A92">
            <v>33603</v>
          </cell>
        </row>
        <row r="93">
          <cell r="A93">
            <v>33634</v>
          </cell>
        </row>
        <row r="94">
          <cell r="A94">
            <v>33663</v>
          </cell>
        </row>
        <row r="95">
          <cell r="A95">
            <v>33694</v>
          </cell>
        </row>
        <row r="96">
          <cell r="A96">
            <v>33724</v>
          </cell>
        </row>
        <row r="97">
          <cell r="A97">
            <v>33755</v>
          </cell>
        </row>
        <row r="98">
          <cell r="A98">
            <v>33785</v>
          </cell>
        </row>
        <row r="99">
          <cell r="A99">
            <v>33816</v>
          </cell>
        </row>
        <row r="100">
          <cell r="A100">
            <v>33847</v>
          </cell>
        </row>
        <row r="101">
          <cell r="A101">
            <v>33877</v>
          </cell>
        </row>
        <row r="102">
          <cell r="A102">
            <v>33908</v>
          </cell>
        </row>
        <row r="103">
          <cell r="A103">
            <v>33938</v>
          </cell>
        </row>
        <row r="104">
          <cell r="A104">
            <v>33969</v>
          </cell>
        </row>
        <row r="105">
          <cell r="A105">
            <v>34000</v>
          </cell>
        </row>
        <row r="106">
          <cell r="A106">
            <v>34028</v>
          </cell>
        </row>
        <row r="107">
          <cell r="A107">
            <v>34059</v>
          </cell>
        </row>
        <row r="108">
          <cell r="A108">
            <v>34089</v>
          </cell>
        </row>
        <row r="109">
          <cell r="A109">
            <v>34120</v>
          </cell>
        </row>
        <row r="110">
          <cell r="A110">
            <v>34150</v>
          </cell>
        </row>
        <row r="111">
          <cell r="A111">
            <v>34181</v>
          </cell>
        </row>
        <row r="112">
          <cell r="A112">
            <v>34212</v>
          </cell>
        </row>
        <row r="113">
          <cell r="A113">
            <v>34242</v>
          </cell>
        </row>
        <row r="114">
          <cell r="A114">
            <v>34273</v>
          </cell>
        </row>
        <row r="115">
          <cell r="A115">
            <v>34303</v>
          </cell>
        </row>
        <row r="116">
          <cell r="A116">
            <v>34334</v>
          </cell>
        </row>
        <row r="117">
          <cell r="A117">
            <v>34365</v>
          </cell>
        </row>
        <row r="118">
          <cell r="A118">
            <v>34393</v>
          </cell>
        </row>
        <row r="119">
          <cell r="A119">
            <v>34424</v>
          </cell>
        </row>
        <row r="120">
          <cell r="A120">
            <v>34454</v>
          </cell>
        </row>
        <row r="121">
          <cell r="A121">
            <v>34485</v>
          </cell>
        </row>
        <row r="122">
          <cell r="A122">
            <v>34515</v>
          </cell>
        </row>
        <row r="123">
          <cell r="A123">
            <v>34546</v>
          </cell>
        </row>
        <row r="124">
          <cell r="A124">
            <v>34577</v>
          </cell>
        </row>
        <row r="125">
          <cell r="A125">
            <v>34607</v>
          </cell>
        </row>
        <row r="126">
          <cell r="A126">
            <v>34638</v>
          </cell>
        </row>
        <row r="127">
          <cell r="A127">
            <v>34668</v>
          </cell>
        </row>
        <row r="128">
          <cell r="A128">
            <v>34699</v>
          </cell>
        </row>
        <row r="129">
          <cell r="A129">
            <v>34730</v>
          </cell>
        </row>
        <row r="130">
          <cell r="A130">
            <v>34758</v>
          </cell>
        </row>
        <row r="131">
          <cell r="A131">
            <v>34789</v>
          </cell>
        </row>
        <row r="132">
          <cell r="A132">
            <v>34819</v>
          </cell>
        </row>
        <row r="133">
          <cell r="A133">
            <v>34850</v>
          </cell>
        </row>
        <row r="134">
          <cell r="A134">
            <v>34880</v>
          </cell>
        </row>
        <row r="135">
          <cell r="A135">
            <v>34911</v>
          </cell>
        </row>
        <row r="136">
          <cell r="A136">
            <v>34942</v>
          </cell>
        </row>
        <row r="137">
          <cell r="A137">
            <v>34972</v>
          </cell>
        </row>
        <row r="138">
          <cell r="A138">
            <v>35003</v>
          </cell>
        </row>
        <row r="139">
          <cell r="A139">
            <v>35033</v>
          </cell>
        </row>
        <row r="140">
          <cell r="A140">
            <v>35064</v>
          </cell>
        </row>
        <row r="141">
          <cell r="A141">
            <v>35095</v>
          </cell>
        </row>
        <row r="142">
          <cell r="A142">
            <v>35124</v>
          </cell>
        </row>
        <row r="143">
          <cell r="A143">
            <v>35155</v>
          </cell>
        </row>
        <row r="144">
          <cell r="A144">
            <v>35185</v>
          </cell>
        </row>
        <row r="145">
          <cell r="A145">
            <v>35216</v>
          </cell>
        </row>
        <row r="146">
          <cell r="A146">
            <v>35246</v>
          </cell>
        </row>
        <row r="147">
          <cell r="A147">
            <v>35277</v>
          </cell>
        </row>
        <row r="148">
          <cell r="A148">
            <v>35308</v>
          </cell>
        </row>
        <row r="149">
          <cell r="A149">
            <v>35338</v>
          </cell>
        </row>
        <row r="150">
          <cell r="A150">
            <v>35369</v>
          </cell>
        </row>
        <row r="151">
          <cell r="A151">
            <v>35399</v>
          </cell>
        </row>
        <row r="152">
          <cell r="A152">
            <v>35430</v>
          </cell>
        </row>
        <row r="153">
          <cell r="A153">
            <v>35461</v>
          </cell>
        </row>
        <row r="154">
          <cell r="A154">
            <v>35489</v>
          </cell>
        </row>
        <row r="155">
          <cell r="A155">
            <v>35520</v>
          </cell>
        </row>
        <row r="156">
          <cell r="A156">
            <v>35550</v>
          </cell>
        </row>
        <row r="157">
          <cell r="A157">
            <v>35581</v>
          </cell>
        </row>
        <row r="158">
          <cell r="A158">
            <v>35611</v>
          </cell>
        </row>
        <row r="159">
          <cell r="A159">
            <v>35642</v>
          </cell>
        </row>
        <row r="160">
          <cell r="A160">
            <v>35673</v>
          </cell>
        </row>
        <row r="161">
          <cell r="A161">
            <v>35703</v>
          </cell>
        </row>
        <row r="162">
          <cell r="A162">
            <v>35734</v>
          </cell>
        </row>
        <row r="163">
          <cell r="A163">
            <v>35764</v>
          </cell>
        </row>
        <row r="164">
          <cell r="A164">
            <v>35795</v>
          </cell>
        </row>
        <row r="165">
          <cell r="A165">
            <v>35826</v>
          </cell>
        </row>
        <row r="166">
          <cell r="A166">
            <v>35854</v>
          </cell>
        </row>
        <row r="167">
          <cell r="A167">
            <v>35885</v>
          </cell>
        </row>
        <row r="168">
          <cell r="A168">
            <v>35915</v>
          </cell>
        </row>
        <row r="169">
          <cell r="A169">
            <v>35946</v>
          </cell>
        </row>
        <row r="170">
          <cell r="A170">
            <v>35976</v>
          </cell>
        </row>
        <row r="171">
          <cell r="A171">
            <v>36007</v>
          </cell>
        </row>
        <row r="172">
          <cell r="A172">
            <v>36038</v>
          </cell>
        </row>
        <row r="173">
          <cell r="A173">
            <v>36068</v>
          </cell>
        </row>
        <row r="174">
          <cell r="A174">
            <v>36099</v>
          </cell>
        </row>
        <row r="175">
          <cell r="A175">
            <v>36129</v>
          </cell>
        </row>
        <row r="176">
          <cell r="A176">
            <v>36160</v>
          </cell>
        </row>
        <row r="177">
          <cell r="A177">
            <v>36191</v>
          </cell>
        </row>
        <row r="178">
          <cell r="A178">
            <v>36219</v>
          </cell>
        </row>
        <row r="179">
          <cell r="A179">
            <v>36250</v>
          </cell>
        </row>
        <row r="180">
          <cell r="A180">
            <v>36280</v>
          </cell>
        </row>
        <row r="181">
          <cell r="A181">
            <v>36311</v>
          </cell>
        </row>
        <row r="182">
          <cell r="A182">
            <v>36341</v>
          </cell>
        </row>
        <row r="183">
          <cell r="A183">
            <v>36372</v>
          </cell>
        </row>
        <row r="184">
          <cell r="A184">
            <v>36403</v>
          </cell>
        </row>
        <row r="185">
          <cell r="A185">
            <v>36433</v>
          </cell>
        </row>
        <row r="186">
          <cell r="A186">
            <v>36464</v>
          </cell>
        </row>
        <row r="187">
          <cell r="A187">
            <v>36494</v>
          </cell>
        </row>
        <row r="188">
          <cell r="A188">
            <v>36525</v>
          </cell>
        </row>
        <row r="189">
          <cell r="A189">
            <v>36556</v>
          </cell>
        </row>
        <row r="190">
          <cell r="A190">
            <v>36585</v>
          </cell>
        </row>
        <row r="191">
          <cell r="A191">
            <v>36616</v>
          </cell>
        </row>
        <row r="192">
          <cell r="A192">
            <v>36646</v>
          </cell>
        </row>
        <row r="193">
          <cell r="A193">
            <v>36677</v>
          </cell>
        </row>
        <row r="194">
          <cell r="A194">
            <v>36707</v>
          </cell>
        </row>
        <row r="195">
          <cell r="A195">
            <v>36738</v>
          </cell>
        </row>
        <row r="196">
          <cell r="A196">
            <v>36769</v>
          </cell>
        </row>
        <row r="197">
          <cell r="A197">
            <v>36799</v>
          </cell>
        </row>
        <row r="198">
          <cell r="A198">
            <v>36830</v>
          </cell>
        </row>
        <row r="199">
          <cell r="A199">
            <v>36860</v>
          </cell>
        </row>
        <row r="200">
          <cell r="A200">
            <v>36891</v>
          </cell>
        </row>
        <row r="201">
          <cell r="A201">
            <v>36922</v>
          </cell>
        </row>
        <row r="202">
          <cell r="A202">
            <v>36950</v>
          </cell>
        </row>
        <row r="203">
          <cell r="A203">
            <v>36981</v>
          </cell>
        </row>
        <row r="204">
          <cell r="A204">
            <v>37011</v>
          </cell>
        </row>
        <row r="205">
          <cell r="A205">
            <v>37042</v>
          </cell>
        </row>
        <row r="206">
          <cell r="A206">
            <v>37072</v>
          </cell>
        </row>
        <row r="207">
          <cell r="A207">
            <v>37103</v>
          </cell>
        </row>
        <row r="208">
          <cell r="A208">
            <v>37134</v>
          </cell>
        </row>
        <row r="209">
          <cell r="A209">
            <v>37164</v>
          </cell>
        </row>
        <row r="210">
          <cell r="A210">
            <v>37195</v>
          </cell>
        </row>
        <row r="211">
          <cell r="A211">
            <v>37225</v>
          </cell>
        </row>
        <row r="212">
          <cell r="A212">
            <v>37256</v>
          </cell>
        </row>
        <row r="213">
          <cell r="A213">
            <v>37287</v>
          </cell>
        </row>
        <row r="214">
          <cell r="A214">
            <v>37315</v>
          </cell>
        </row>
        <row r="215">
          <cell r="A215">
            <v>37346</v>
          </cell>
        </row>
        <row r="216">
          <cell r="A216">
            <v>37376</v>
          </cell>
        </row>
        <row r="217">
          <cell r="A217">
            <v>37407</v>
          </cell>
        </row>
        <row r="218">
          <cell r="A218">
            <v>37437</v>
          </cell>
        </row>
        <row r="219">
          <cell r="A219">
            <v>37468</v>
          </cell>
        </row>
        <row r="220">
          <cell r="A220">
            <v>37499</v>
          </cell>
        </row>
        <row r="221">
          <cell r="A221">
            <v>37529</v>
          </cell>
        </row>
        <row r="222">
          <cell r="A222">
            <v>37560</v>
          </cell>
        </row>
        <row r="223">
          <cell r="A223">
            <v>37590</v>
          </cell>
        </row>
        <row r="224">
          <cell r="A224">
            <v>37621</v>
          </cell>
        </row>
        <row r="225">
          <cell r="A225">
            <v>37652</v>
          </cell>
        </row>
        <row r="226">
          <cell r="A226">
            <v>37680</v>
          </cell>
        </row>
        <row r="227">
          <cell r="A227">
            <v>37711</v>
          </cell>
        </row>
        <row r="228">
          <cell r="A228">
            <v>37741</v>
          </cell>
        </row>
        <row r="229">
          <cell r="A229">
            <v>37772</v>
          </cell>
        </row>
        <row r="230">
          <cell r="A230">
            <v>37802</v>
          </cell>
        </row>
        <row r="231">
          <cell r="A231">
            <v>37833</v>
          </cell>
        </row>
        <row r="232">
          <cell r="A232">
            <v>37864</v>
          </cell>
        </row>
        <row r="233">
          <cell r="A233">
            <v>37894</v>
          </cell>
        </row>
        <row r="234">
          <cell r="A234">
            <v>37925</v>
          </cell>
        </row>
        <row r="235">
          <cell r="A235">
            <v>37955</v>
          </cell>
        </row>
        <row r="236">
          <cell r="A236">
            <v>37986</v>
          </cell>
        </row>
        <row r="237">
          <cell r="A237">
            <v>38017</v>
          </cell>
        </row>
        <row r="238">
          <cell r="A238">
            <v>38046</v>
          </cell>
        </row>
        <row r="239">
          <cell r="A239">
            <v>38077</v>
          </cell>
        </row>
        <row r="240">
          <cell r="A240">
            <v>38107</v>
          </cell>
        </row>
        <row r="241">
          <cell r="A241">
            <v>38138</v>
          </cell>
        </row>
        <row r="242">
          <cell r="A242">
            <v>38168</v>
          </cell>
        </row>
        <row r="243">
          <cell r="A243">
            <v>38199</v>
          </cell>
        </row>
        <row r="244">
          <cell r="A244">
            <v>38230</v>
          </cell>
        </row>
        <row r="245">
          <cell r="A245">
            <v>38260</v>
          </cell>
        </row>
        <row r="246">
          <cell r="A246">
            <v>38291</v>
          </cell>
        </row>
        <row r="247">
          <cell r="A247">
            <v>38321</v>
          </cell>
        </row>
        <row r="248">
          <cell r="A248">
            <v>38352</v>
          </cell>
        </row>
        <row r="249">
          <cell r="A249">
            <v>38383</v>
          </cell>
        </row>
        <row r="250">
          <cell r="A250">
            <v>38411</v>
          </cell>
        </row>
        <row r="251">
          <cell r="A251">
            <v>38442</v>
          </cell>
        </row>
        <row r="252">
          <cell r="A252">
            <v>38472</v>
          </cell>
        </row>
        <row r="253">
          <cell r="A253">
            <v>38503</v>
          </cell>
        </row>
        <row r="254">
          <cell r="A254">
            <v>38533</v>
          </cell>
        </row>
        <row r="255">
          <cell r="A255">
            <v>38564</v>
          </cell>
        </row>
        <row r="256">
          <cell r="A256">
            <v>38595</v>
          </cell>
        </row>
        <row r="257">
          <cell r="A257">
            <v>38625</v>
          </cell>
        </row>
        <row r="258">
          <cell r="A258">
            <v>38656</v>
          </cell>
        </row>
        <row r="259">
          <cell r="A259">
            <v>38686</v>
          </cell>
        </row>
        <row r="260">
          <cell r="A260">
            <v>38717</v>
          </cell>
        </row>
        <row r="261">
          <cell r="A261">
            <v>38748</v>
          </cell>
        </row>
        <row r="262">
          <cell r="A262">
            <v>38776</v>
          </cell>
        </row>
        <row r="263">
          <cell r="A263">
            <v>38807</v>
          </cell>
        </row>
        <row r="264">
          <cell r="A264">
            <v>38837</v>
          </cell>
        </row>
        <row r="265">
          <cell r="A265">
            <v>38868</v>
          </cell>
        </row>
        <row r="266">
          <cell r="A266">
            <v>38898</v>
          </cell>
        </row>
        <row r="267">
          <cell r="A267">
            <v>38929</v>
          </cell>
        </row>
        <row r="268">
          <cell r="A268">
            <v>38960</v>
          </cell>
        </row>
        <row r="269">
          <cell r="A269">
            <v>38990</v>
          </cell>
        </row>
        <row r="270">
          <cell r="A270">
            <v>39021</v>
          </cell>
        </row>
        <row r="271">
          <cell r="A271">
            <v>39051</v>
          </cell>
        </row>
        <row r="272">
          <cell r="A272">
            <v>39082</v>
          </cell>
        </row>
        <row r="273">
          <cell r="A273">
            <v>39113</v>
          </cell>
        </row>
        <row r="274">
          <cell r="A274">
            <v>39141</v>
          </cell>
        </row>
        <row r="275">
          <cell r="A275">
            <v>39172</v>
          </cell>
        </row>
        <row r="276">
          <cell r="A276">
            <v>39202</v>
          </cell>
        </row>
        <row r="277">
          <cell r="A277">
            <v>39233</v>
          </cell>
        </row>
        <row r="278">
          <cell r="A278">
            <v>39263</v>
          </cell>
        </row>
        <row r="279">
          <cell r="A279">
            <v>39294</v>
          </cell>
        </row>
        <row r="280">
          <cell r="A280">
            <v>39325</v>
          </cell>
        </row>
        <row r="281">
          <cell r="A281">
            <v>39355</v>
          </cell>
        </row>
        <row r="282">
          <cell r="A282">
            <v>39386</v>
          </cell>
        </row>
        <row r="283">
          <cell r="A283">
            <v>39416</v>
          </cell>
        </row>
        <row r="284">
          <cell r="A284">
            <v>39447</v>
          </cell>
        </row>
        <row r="285">
          <cell r="A285">
            <v>39478</v>
          </cell>
        </row>
        <row r="286">
          <cell r="A286">
            <v>39507</v>
          </cell>
        </row>
        <row r="287">
          <cell r="A287">
            <v>39538</v>
          </cell>
        </row>
        <row r="288">
          <cell r="A288">
            <v>39568</v>
          </cell>
        </row>
        <row r="289">
          <cell r="A289">
            <v>39599</v>
          </cell>
        </row>
        <row r="290">
          <cell r="A290">
            <v>39629</v>
          </cell>
        </row>
        <row r="291">
          <cell r="A291">
            <v>39660</v>
          </cell>
        </row>
        <row r="292">
          <cell r="A292">
            <v>39691</v>
          </cell>
        </row>
        <row r="293">
          <cell r="A293">
            <v>39721</v>
          </cell>
        </row>
        <row r="294">
          <cell r="A294">
            <v>39752</v>
          </cell>
        </row>
        <row r="295">
          <cell r="A295">
            <v>39782</v>
          </cell>
        </row>
        <row r="296">
          <cell r="A296">
            <v>39813</v>
          </cell>
        </row>
        <row r="297">
          <cell r="A297">
            <v>39844</v>
          </cell>
        </row>
        <row r="298">
          <cell r="A298">
            <v>39872</v>
          </cell>
        </row>
        <row r="299">
          <cell r="A299">
            <v>39903</v>
          </cell>
        </row>
        <row r="300">
          <cell r="A300">
            <v>39933</v>
          </cell>
        </row>
        <row r="301">
          <cell r="A301">
            <v>39964</v>
          </cell>
        </row>
        <row r="302">
          <cell r="A302">
            <v>39994</v>
          </cell>
        </row>
        <row r="303">
          <cell r="A303">
            <v>40025</v>
          </cell>
        </row>
        <row r="304">
          <cell r="A304">
            <v>40056</v>
          </cell>
        </row>
        <row r="305">
          <cell r="A305">
            <v>40086</v>
          </cell>
        </row>
        <row r="306">
          <cell r="A306">
            <v>40117</v>
          </cell>
        </row>
        <row r="307">
          <cell r="A307">
            <v>40147</v>
          </cell>
        </row>
        <row r="308">
          <cell r="A308">
            <v>40178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"/>
      <sheetName val="DayWeek"/>
      <sheetName val="Monthly"/>
      <sheetName val="Quarter"/>
      <sheetName val="Graph"/>
      <sheetName val="GDP"/>
      <sheetName val="LeadIndic"/>
      <sheetName val="Jobs"/>
      <sheetName val="Jobs Qtr"/>
      <sheetName val="Housing"/>
      <sheetName val="Housing Qtr"/>
      <sheetName val="Consumer"/>
      <sheetName val="Consumer Qtr"/>
      <sheetName val="Inflation"/>
    </sheetNames>
    <sheetDataSet>
      <sheetData sheetId="0">
        <row r="5">
          <cell r="C5" t="e">
            <v>#NAME?</v>
          </cell>
          <cell r="D5" t="e">
            <v>#NAME?</v>
          </cell>
          <cell r="E5" t="e">
            <v>#NAME?</v>
          </cell>
          <cell r="F5" t="e">
            <v>#NAME?</v>
          </cell>
          <cell r="G5" t="e">
            <v>#NAME?</v>
          </cell>
          <cell r="H5" t="e">
            <v>#NAME?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BNYM WM">
      <a:dk1>
        <a:srgbClr val="4B4B4B"/>
      </a:dk1>
      <a:lt1>
        <a:sysClr val="window" lastClr="FFFFFF"/>
      </a:lt1>
      <a:dk2>
        <a:srgbClr val="4B4B4B"/>
      </a:dk2>
      <a:lt2>
        <a:srgbClr val="FFFFFF"/>
      </a:lt2>
      <a:accent1>
        <a:srgbClr val="9E8F6C"/>
      </a:accent1>
      <a:accent2>
        <a:srgbClr val="8D9091"/>
      </a:accent2>
      <a:accent3>
        <a:srgbClr val="AB8433"/>
      </a:accent3>
      <a:accent4>
        <a:srgbClr val="263E6A"/>
      </a:accent4>
      <a:accent5>
        <a:srgbClr val="05799D"/>
      </a:accent5>
      <a:accent6>
        <a:srgbClr val="2C7563"/>
      </a:accent6>
      <a:hlink>
        <a:srgbClr val="37154A"/>
      </a:hlink>
      <a:folHlink>
        <a:srgbClr val="BE000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E23" sqref="E23"/>
    </sheetView>
  </sheetViews>
  <sheetFormatPr defaultRowHeight="12" x14ac:dyDescent="0.25"/>
  <cols>
    <col min="1" max="1" width="17.7109375" style="266" customWidth="1"/>
    <col min="2" max="16384" width="9.140625" style="266"/>
  </cols>
  <sheetData>
    <row r="1" spans="1:5" x14ac:dyDescent="0.25">
      <c r="A1" s="266" t="s">
        <v>234</v>
      </c>
      <c r="B1" s="266" t="s">
        <v>142</v>
      </c>
      <c r="C1" s="266" t="s">
        <v>145</v>
      </c>
      <c r="D1" s="266" t="s">
        <v>235</v>
      </c>
    </row>
    <row r="2" spans="1:5" x14ac:dyDescent="0.25">
      <c r="A2" s="266" t="s">
        <v>234</v>
      </c>
      <c r="B2" s="266">
        <v>1</v>
      </c>
      <c r="C2" s="266">
        <v>0.65253499999999998</v>
      </c>
      <c r="D2" s="266">
        <v>0.61549799999999999</v>
      </c>
      <c r="E2" s="266">
        <v>0.78992799999999996</v>
      </c>
    </row>
    <row r="3" spans="1:5" x14ac:dyDescent="0.25">
      <c r="A3" s="266" t="s">
        <v>236</v>
      </c>
      <c r="B3" s="266">
        <v>1.12981</v>
      </c>
      <c r="C3" s="266">
        <v>0.78289500000000001</v>
      </c>
      <c r="D3" s="266">
        <v>0.70063900000000001</v>
      </c>
      <c r="E3" s="266">
        <v>0.94977100000000003</v>
      </c>
    </row>
    <row r="4" spans="1:5" x14ac:dyDescent="0.25">
      <c r="A4" s="266" t="s">
        <v>142</v>
      </c>
      <c r="B4" s="266">
        <v>0.861792</v>
      </c>
      <c r="C4" s="266">
        <v>1</v>
      </c>
      <c r="D4" s="266">
        <v>0.63461199999999995</v>
      </c>
      <c r="E4" s="266">
        <v>0.875776</v>
      </c>
    </row>
    <row r="5" spans="1:5" x14ac:dyDescent="0.25">
      <c r="A5" s="266" t="s">
        <v>143</v>
      </c>
      <c r="B5" s="266">
        <v>0.82520099999999996</v>
      </c>
      <c r="C5" s="266">
        <v>0.95491800000000004</v>
      </c>
      <c r="D5" s="266">
        <v>0.63273999999999997</v>
      </c>
      <c r="E5" s="266">
        <v>0.91722199999999998</v>
      </c>
    </row>
    <row r="6" spans="1:5" x14ac:dyDescent="0.25">
      <c r="A6" s="266" t="s">
        <v>144</v>
      </c>
      <c r="B6" s="266">
        <v>0.65891900000000003</v>
      </c>
      <c r="C6" s="266">
        <v>0.67333399999999999</v>
      </c>
      <c r="D6" s="266">
        <v>0.46818700000000002</v>
      </c>
      <c r="E6" s="266">
        <v>0.67308100000000004</v>
      </c>
    </row>
    <row r="7" spans="1:5" x14ac:dyDescent="0.25">
      <c r="A7" s="266" t="s">
        <v>145</v>
      </c>
      <c r="B7" s="266">
        <v>0.64515</v>
      </c>
      <c r="C7" s="266">
        <v>0.50366699999999998</v>
      </c>
      <c r="D7" s="266">
        <v>1</v>
      </c>
      <c r="E7" s="266">
        <v>0.481379</v>
      </c>
    </row>
    <row r="8" spans="1:5" x14ac:dyDescent="0.25">
      <c r="A8" s="266" t="s">
        <v>146</v>
      </c>
      <c r="B8" s="266">
        <v>0.57253299999999996</v>
      </c>
      <c r="C8" s="266">
        <v>0.40109099999999998</v>
      </c>
      <c r="D8" s="266">
        <v>0.98428800000000005</v>
      </c>
      <c r="E8" s="266">
        <v>0.338924</v>
      </c>
    </row>
    <row r="9" spans="1:5" x14ac:dyDescent="0.25">
      <c r="A9" s="266" t="s">
        <v>147</v>
      </c>
      <c r="B9" s="266">
        <v>0.87518300000000004</v>
      </c>
      <c r="C9" s="266">
        <v>0.81545800000000002</v>
      </c>
      <c r="D9" s="266">
        <v>0.70236900000000002</v>
      </c>
      <c r="E9" s="266">
        <v>0.84108000000000005</v>
      </c>
    </row>
    <row r="10" spans="1:5" x14ac:dyDescent="0.25">
      <c r="A10" s="266" t="s">
        <v>212</v>
      </c>
      <c r="B10" s="266">
        <v>0.89199499999999998</v>
      </c>
      <c r="C10" s="266">
        <v>0.87564900000000001</v>
      </c>
      <c r="D10" s="266">
        <v>0.752521</v>
      </c>
      <c r="E10" s="266">
        <v>0.86280999999999997</v>
      </c>
    </row>
    <row r="11" spans="1:5" x14ac:dyDescent="0.25">
      <c r="A11" s="266" t="s">
        <v>148</v>
      </c>
      <c r="B11" s="266">
        <v>0.12448099999999999</v>
      </c>
      <c r="C11" s="266">
        <v>3.0623999999999998E-2</v>
      </c>
      <c r="D11" s="266">
        <v>0.122879</v>
      </c>
      <c r="E11" s="266">
        <v>-0.198658</v>
      </c>
    </row>
    <row r="12" spans="1:5" x14ac:dyDescent="0.25">
      <c r="A12" s="266" t="s">
        <v>149</v>
      </c>
      <c r="B12" s="266">
        <v>0.156387</v>
      </c>
      <c r="C12" s="266">
        <v>5.2292999999999999E-2</v>
      </c>
      <c r="D12" s="266">
        <v>0.14152500000000001</v>
      </c>
      <c r="E12" s="266">
        <v>-0.16364100000000001</v>
      </c>
    </row>
    <row r="13" spans="1:5" x14ac:dyDescent="0.25">
      <c r="A13" s="266" t="s">
        <v>150</v>
      </c>
      <c r="B13" s="266">
        <v>0.43759100000000001</v>
      </c>
      <c r="C13" s="266">
        <v>0.33259</v>
      </c>
      <c r="D13" s="266">
        <v>0.34193000000000001</v>
      </c>
      <c r="E13" s="266">
        <v>0.20053799999999999</v>
      </c>
    </row>
    <row r="14" spans="1:5" x14ac:dyDescent="0.25">
      <c r="A14" s="266" t="s">
        <v>151</v>
      </c>
      <c r="B14" s="266">
        <v>0.380749</v>
      </c>
      <c r="C14" s="266">
        <v>0.31884400000000002</v>
      </c>
      <c r="D14" s="266">
        <v>0.33098499999999997</v>
      </c>
      <c r="E14" s="266">
        <v>0.144396</v>
      </c>
    </row>
    <row r="15" spans="1:5" x14ac:dyDescent="0.25">
      <c r="A15" s="266" t="s">
        <v>152</v>
      </c>
      <c r="B15" s="266">
        <v>0.38459399999999999</v>
      </c>
      <c r="C15" s="266">
        <v>0.28650900000000001</v>
      </c>
      <c r="D15" s="266">
        <v>0.30370900000000001</v>
      </c>
      <c r="E15" s="266">
        <v>0.113043</v>
      </c>
    </row>
    <row r="16" spans="1:5" x14ac:dyDescent="0.25">
      <c r="A16" s="266" t="s">
        <v>153</v>
      </c>
      <c r="B16" s="266">
        <v>0.40473300000000001</v>
      </c>
      <c r="C16" s="266">
        <v>0.283522</v>
      </c>
      <c r="D16" s="266">
        <v>0.335866</v>
      </c>
      <c r="E16" s="266">
        <v>0.11276700000000001</v>
      </c>
    </row>
    <row r="17" spans="1:5" x14ac:dyDescent="0.25">
      <c r="A17" s="266" t="s">
        <v>154</v>
      </c>
      <c r="B17" s="266">
        <v>0.50292199999999998</v>
      </c>
      <c r="C17" s="266">
        <v>0.31867800000000002</v>
      </c>
      <c r="D17" s="266">
        <v>0.39569199999999999</v>
      </c>
      <c r="E17" s="266">
        <v>0.24340800000000001</v>
      </c>
    </row>
    <row r="18" spans="1:5" x14ac:dyDescent="0.25">
      <c r="A18" s="266" t="s">
        <v>155</v>
      </c>
      <c r="B18" s="266">
        <v>0.24262400000000001</v>
      </c>
      <c r="C18" s="266">
        <v>6.8051E-2</v>
      </c>
      <c r="D18" s="266">
        <v>0.21084800000000001</v>
      </c>
      <c r="E18" s="266">
        <v>-0.14221400000000001</v>
      </c>
    </row>
    <row r="19" spans="1:5" x14ac:dyDescent="0.25">
      <c r="A19" s="266" t="s">
        <v>237</v>
      </c>
      <c r="B19" s="266">
        <v>0.30638700000000002</v>
      </c>
      <c r="C19" s="266">
        <v>0.331459</v>
      </c>
      <c r="D19" s="266">
        <v>0.24713099999999999</v>
      </c>
      <c r="E19" s="266">
        <v>0.45771800000000001</v>
      </c>
    </row>
    <row r="20" spans="1:5" x14ac:dyDescent="0.25">
      <c r="A20" s="266" t="s">
        <v>238</v>
      </c>
      <c r="B20" s="266">
        <v>5.6971000000000001E-2</v>
      </c>
      <c r="C20" s="266">
        <v>8.9082999999999996E-2</v>
      </c>
      <c r="D20" s="266">
        <v>7.0055000000000006E-2</v>
      </c>
      <c r="E20" s="266">
        <v>8.2321000000000005E-2</v>
      </c>
    </row>
    <row r="21" spans="1:5" x14ac:dyDescent="0.25">
      <c r="A21" s="266" t="s">
        <v>235</v>
      </c>
      <c r="B21" s="266">
        <v>0.78403400000000001</v>
      </c>
      <c r="C21" s="266">
        <v>0.65817499999999995</v>
      </c>
      <c r="D21" s="266">
        <v>0.45582699999999998</v>
      </c>
      <c r="E21" s="266">
        <v>1</v>
      </c>
    </row>
  </sheetData>
  <pageMargins left="0.7" right="0.7" top="0.75" bottom="0.75" header="0.3" footer="0.3"/>
  <pageSetup paperSize="45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I46"/>
  <sheetViews>
    <sheetView showGridLines="0" workbookViewId="0">
      <selection activeCell="K18" sqref="K18"/>
    </sheetView>
  </sheetViews>
  <sheetFormatPr defaultColWidth="9.140625" defaultRowHeight="12.75" x14ac:dyDescent="0.2"/>
  <cols>
    <col min="1" max="1" width="19.28515625" style="49" bestFit="1" customWidth="1"/>
    <col min="2" max="2" width="9.140625" style="49"/>
    <col min="3" max="3" width="12.7109375" style="49" bestFit="1" customWidth="1"/>
    <col min="4" max="5" width="9.140625" style="49"/>
    <col min="6" max="6" width="11.7109375" style="49" customWidth="1"/>
    <col min="7" max="7" width="20.5703125" style="49" bestFit="1" customWidth="1"/>
    <col min="8" max="16384" width="9.140625" style="49"/>
  </cols>
  <sheetData>
    <row r="2" spans="1:9" x14ac:dyDescent="0.2">
      <c r="A2" s="217" t="s">
        <v>52</v>
      </c>
      <c r="B2" s="220"/>
      <c r="C2" s="126"/>
    </row>
    <row r="3" spans="1:9" x14ac:dyDescent="0.2">
      <c r="A3" s="218" t="s">
        <v>100</v>
      </c>
      <c r="B3" s="219">
        <v>2.1999999999999999E-2</v>
      </c>
      <c r="C3" s="162"/>
    </row>
    <row r="4" spans="1:9" x14ac:dyDescent="0.2">
      <c r="A4" s="218" t="s">
        <v>209</v>
      </c>
      <c r="B4" s="219">
        <v>1.7999999999999999E-2</v>
      </c>
      <c r="C4" s="162"/>
    </row>
    <row r="5" spans="1:9" ht="13.5" thickBot="1" x14ac:dyDescent="0.25">
      <c r="A5" s="218" t="s">
        <v>101</v>
      </c>
      <c r="B5" s="219">
        <v>0.03</v>
      </c>
      <c r="C5" s="162"/>
    </row>
    <row r="6" spans="1:9" ht="13.5" thickBot="1" x14ac:dyDescent="0.25">
      <c r="A6" s="229" t="s">
        <v>229</v>
      </c>
      <c r="B6" s="230">
        <v>2.1000000000000001E-2</v>
      </c>
      <c r="C6" s="162"/>
    </row>
    <row r="7" spans="1:9" x14ac:dyDescent="0.2">
      <c r="B7" s="201"/>
      <c r="C7" s="126"/>
    </row>
    <row r="8" spans="1:9" x14ac:dyDescent="0.2">
      <c r="A8" s="49" t="s">
        <v>214</v>
      </c>
      <c r="B8" s="201"/>
      <c r="C8" s="126"/>
    </row>
    <row r="9" spans="1:9" x14ac:dyDescent="0.2">
      <c r="A9" s="50" t="s">
        <v>100</v>
      </c>
      <c r="B9" s="201">
        <f>$B$3+B17+C17+B33+B41</f>
        <v>6.2999999999999987E-2</v>
      </c>
      <c r="C9" s="126"/>
    </row>
    <row r="10" spans="1:9" x14ac:dyDescent="0.2">
      <c r="A10" s="50" t="s">
        <v>228</v>
      </c>
      <c r="B10" s="201">
        <f>$B$3+B18+C18+B34+B42</f>
        <v>6.5500000000000003E-2</v>
      </c>
      <c r="C10" s="210"/>
      <c r="F10" s="210"/>
      <c r="G10" s="211"/>
    </row>
    <row r="11" spans="1:9" x14ac:dyDescent="0.2">
      <c r="A11" s="50" t="s">
        <v>206</v>
      </c>
      <c r="B11" s="201">
        <f t="shared" ref="B11" si="0">$B$3+B19+C19+B35+B43</f>
        <v>7.1500000000000008E-2</v>
      </c>
      <c r="C11" s="210"/>
      <c r="F11" s="210"/>
      <c r="G11" s="211"/>
    </row>
    <row r="12" spans="1:9" x14ac:dyDescent="0.2">
      <c r="A12" s="50" t="s">
        <v>207</v>
      </c>
      <c r="B12" s="201">
        <f>$B$3+B20+C20+B36+B44</f>
        <v>4.4499999999999998E-2</v>
      </c>
      <c r="C12" s="210"/>
      <c r="F12" s="210"/>
      <c r="G12" s="211"/>
    </row>
    <row r="13" spans="1:9" x14ac:dyDescent="0.2">
      <c r="A13" s="50" t="s">
        <v>208</v>
      </c>
      <c r="B13" s="201">
        <f>$B$3+B21+C21+B37+B45</f>
        <v>8.3499999999999991E-2</v>
      </c>
      <c r="C13" s="210"/>
      <c r="F13" s="210"/>
      <c r="G13" s="211"/>
      <c r="H13" s="212"/>
      <c r="I13" s="212"/>
    </row>
    <row r="14" spans="1:9" x14ac:dyDescent="0.2">
      <c r="A14" s="50" t="s">
        <v>119</v>
      </c>
      <c r="B14" s="201">
        <f>$B$3+B22+C22+B38+B46</f>
        <v>8.4999999999999992E-2</v>
      </c>
      <c r="C14" s="126"/>
      <c r="F14" s="211"/>
    </row>
    <row r="15" spans="1:9" x14ac:dyDescent="0.2">
      <c r="B15" s="201"/>
      <c r="C15" s="126"/>
    </row>
    <row r="16" spans="1:9" x14ac:dyDescent="0.2">
      <c r="A16" s="217" t="s">
        <v>215</v>
      </c>
      <c r="B16" s="219"/>
      <c r="C16" s="220" t="s">
        <v>230</v>
      </c>
    </row>
    <row r="17" spans="1:3" x14ac:dyDescent="0.2">
      <c r="A17" s="218" t="s">
        <v>100</v>
      </c>
      <c r="B17" s="219">
        <v>1.9E-2</v>
      </c>
      <c r="C17" s="219">
        <v>7.0000000000000001E-3</v>
      </c>
    </row>
    <row r="18" spans="1:3" x14ac:dyDescent="0.2">
      <c r="A18" s="218" t="s">
        <v>228</v>
      </c>
      <c r="B18" s="219">
        <v>3.1E-2</v>
      </c>
      <c r="C18" s="219">
        <v>0</v>
      </c>
    </row>
    <row r="19" spans="1:3" x14ac:dyDescent="0.2">
      <c r="A19" s="218" t="s">
        <v>206</v>
      </c>
      <c r="B19" s="219">
        <v>3.5000000000000003E-2</v>
      </c>
      <c r="C19" s="219">
        <v>0</v>
      </c>
    </row>
    <row r="20" spans="1:3" x14ac:dyDescent="0.2">
      <c r="A20" s="218" t="s">
        <v>207</v>
      </c>
      <c r="B20" s="219">
        <v>1.7000000000000001E-2</v>
      </c>
      <c r="C20" s="219">
        <v>0</v>
      </c>
    </row>
    <row r="21" spans="1:3" x14ac:dyDescent="0.2">
      <c r="A21" s="218" t="s">
        <v>208</v>
      </c>
      <c r="B21" s="219">
        <v>3.7999999999999999E-2</v>
      </c>
      <c r="C21" s="219">
        <v>0</v>
      </c>
    </row>
    <row r="22" spans="1:3" x14ac:dyDescent="0.2">
      <c r="A22" s="218" t="s">
        <v>119</v>
      </c>
      <c r="B22" s="219">
        <v>2.5000000000000001E-2</v>
      </c>
      <c r="C22" s="219">
        <v>0</v>
      </c>
    </row>
    <row r="23" spans="1:3" x14ac:dyDescent="0.2">
      <c r="B23" s="201"/>
      <c r="C23" s="126"/>
    </row>
    <row r="24" spans="1:3" x14ac:dyDescent="0.2">
      <c r="A24" s="217" t="s">
        <v>51</v>
      </c>
      <c r="B24" s="219"/>
      <c r="C24" s="126"/>
    </row>
    <row r="25" spans="1:3" x14ac:dyDescent="0.2">
      <c r="A25" s="218" t="s">
        <v>100</v>
      </c>
      <c r="B25" s="219">
        <v>5.0000000000000001E-3</v>
      </c>
      <c r="C25" s="126"/>
    </row>
    <row r="26" spans="1:3" x14ac:dyDescent="0.2">
      <c r="A26" s="218" t="s">
        <v>209</v>
      </c>
      <c r="B26" s="219">
        <v>5.0000000000000001E-3</v>
      </c>
      <c r="C26" s="126"/>
    </row>
    <row r="27" spans="1:3" x14ac:dyDescent="0.2">
      <c r="A27" s="218" t="s">
        <v>101</v>
      </c>
      <c r="B27" s="219">
        <v>0.02</v>
      </c>
      <c r="C27" s="126"/>
    </row>
    <row r="28" spans="1:3" x14ac:dyDescent="0.2">
      <c r="A28" s="50"/>
      <c r="B28" s="127"/>
      <c r="C28" s="127"/>
    </row>
    <row r="29" spans="1:3" x14ac:dyDescent="0.2">
      <c r="A29" s="217" t="s">
        <v>124</v>
      </c>
      <c r="B29" s="217">
        <v>0.99</v>
      </c>
    </row>
    <row r="32" spans="1:3" x14ac:dyDescent="0.2">
      <c r="A32" s="217" t="s">
        <v>226</v>
      </c>
      <c r="B32" s="219"/>
    </row>
    <row r="33" spans="1:2" x14ac:dyDescent="0.2">
      <c r="A33" s="218" t="s">
        <v>100</v>
      </c>
      <c r="B33" s="219">
        <v>0.02</v>
      </c>
    </row>
    <row r="34" spans="1:2" x14ac:dyDescent="0.2">
      <c r="A34" s="218" t="s">
        <v>228</v>
      </c>
      <c r="B34" s="219">
        <v>1.4999999999999999E-2</v>
      </c>
    </row>
    <row r="35" spans="1:2" x14ac:dyDescent="0.2">
      <c r="A35" s="218" t="s">
        <v>206</v>
      </c>
      <c r="B35" s="219">
        <v>1.7000000000000001E-2</v>
      </c>
    </row>
    <row r="36" spans="1:2" x14ac:dyDescent="0.2">
      <c r="A36" s="218" t="s">
        <v>207</v>
      </c>
      <c r="B36" s="219">
        <v>8.0000000000000002E-3</v>
      </c>
    </row>
    <row r="37" spans="1:2" x14ac:dyDescent="0.2">
      <c r="A37" s="218" t="s">
        <v>208</v>
      </c>
      <c r="B37" s="219">
        <v>2.5999999999999999E-2</v>
      </c>
    </row>
    <row r="38" spans="1:2" x14ac:dyDescent="0.2">
      <c r="A38" s="218" t="s">
        <v>119</v>
      </c>
      <c r="B38" s="219">
        <v>3.7999999999999999E-2</v>
      </c>
    </row>
    <row r="40" spans="1:2" x14ac:dyDescent="0.2">
      <c r="A40" s="217" t="s">
        <v>227</v>
      </c>
      <c r="B40" s="219"/>
    </row>
    <row r="41" spans="1:2" x14ac:dyDescent="0.2">
      <c r="A41" s="218" t="s">
        <v>100</v>
      </c>
      <c r="B41" s="219">
        <v>-5.0000000000000001E-3</v>
      </c>
    </row>
    <row r="42" spans="1:2" x14ac:dyDescent="0.2">
      <c r="A42" s="218" t="s">
        <v>228</v>
      </c>
      <c r="B42" s="221">
        <v>-2.5000000000000001E-3</v>
      </c>
    </row>
    <row r="43" spans="1:2" x14ac:dyDescent="0.2">
      <c r="A43" s="218" t="s">
        <v>206</v>
      </c>
      <c r="B43" s="221">
        <v>-2.5000000000000001E-3</v>
      </c>
    </row>
    <row r="44" spans="1:2" x14ac:dyDescent="0.2">
      <c r="A44" s="218" t="s">
        <v>207</v>
      </c>
      <c r="B44" s="221">
        <v>-2.5000000000000001E-3</v>
      </c>
    </row>
    <row r="45" spans="1:2" x14ac:dyDescent="0.2">
      <c r="A45" s="218" t="s">
        <v>208</v>
      </c>
      <c r="B45" s="221">
        <v>-2.5000000000000001E-3</v>
      </c>
    </row>
    <row r="46" spans="1:2" x14ac:dyDescent="0.2">
      <c r="A46" s="218" t="s">
        <v>119</v>
      </c>
      <c r="B46" s="219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R325"/>
  <sheetViews>
    <sheetView showGridLines="0" tabSelected="1" zoomScale="90" zoomScaleNormal="90" workbookViewId="0">
      <pane xSplit="1" ySplit="3" topLeftCell="N238" activePane="bottomRight" state="frozen"/>
      <selection pane="topRight" activeCell="B1" sqref="B1"/>
      <selection pane="bottomLeft" activeCell="A4" sqref="A4"/>
      <selection pane="bottomRight" activeCell="R256" sqref="N256:R256"/>
    </sheetView>
  </sheetViews>
  <sheetFormatPr defaultColWidth="9.140625" defaultRowHeight="15" x14ac:dyDescent="0.25"/>
  <cols>
    <col min="1" max="1" width="32.85546875" style="8" customWidth="1"/>
    <col min="2" max="2" width="18.7109375" style="15" bestFit="1" customWidth="1"/>
    <col min="3" max="3" width="26" style="15" bestFit="1" customWidth="1"/>
    <col min="4" max="4" width="25" style="15" bestFit="1" customWidth="1"/>
    <col min="5" max="5" width="27.5703125" style="15" bestFit="1" customWidth="1"/>
    <col min="6" max="6" width="17.7109375" style="15" bestFit="1" customWidth="1"/>
    <col min="7" max="7" width="19.42578125" style="15" bestFit="1" customWidth="1"/>
    <col min="8" max="8" width="26.7109375" style="15" bestFit="1" customWidth="1"/>
    <col min="9" max="9" width="28.7109375" style="15" bestFit="1" customWidth="1"/>
    <col min="10" max="10" width="21.28515625" style="15" bestFit="1" customWidth="1"/>
    <col min="11" max="11" width="40.28515625" style="15" bestFit="1" customWidth="1"/>
    <col min="12" max="12" width="40" style="15" bestFit="1" customWidth="1"/>
    <col min="13" max="13" width="40.140625" style="15" bestFit="1" customWidth="1"/>
    <col min="14" max="14" width="49.7109375" style="15" bestFit="1" customWidth="1"/>
    <col min="15" max="15" width="49.28515625" style="15" bestFit="1" customWidth="1"/>
    <col min="16" max="16" width="38.28515625" style="15" bestFit="1" customWidth="1"/>
    <col min="17" max="17" width="13.28515625" style="15" bestFit="1" customWidth="1"/>
    <col min="18" max="18" width="9.7109375" style="15" bestFit="1" customWidth="1"/>
    <col min="19" max="19" width="26.85546875" style="15" bestFit="1" customWidth="1"/>
    <col min="20" max="22" width="21.7109375" style="15" bestFit="1" customWidth="1"/>
    <col min="23" max="23" width="6.140625" style="15" bestFit="1" customWidth="1"/>
    <col min="24" max="25" width="5.7109375" style="15" bestFit="1" customWidth="1"/>
    <col min="26" max="27" width="6.140625" style="15" bestFit="1" customWidth="1"/>
    <col min="28" max="30" width="5.7109375" style="15" bestFit="1" customWidth="1"/>
    <col min="31" max="33" width="6.140625" style="15" bestFit="1" customWidth="1"/>
    <col min="34" max="40" width="5.7109375" style="15" bestFit="1" customWidth="1"/>
    <col min="41" max="41" width="6.140625" style="15" bestFit="1" customWidth="1"/>
    <col min="42" max="42" width="8.28515625" style="15" bestFit="1" customWidth="1"/>
    <col min="43" max="47" width="8" style="15" bestFit="1" customWidth="1"/>
    <col min="48" max="48" width="8.28515625" style="15" bestFit="1" customWidth="1"/>
    <col min="49" max="49" width="6.140625" style="15" bestFit="1" customWidth="1"/>
    <col min="50" max="51" width="8.28515625" style="15" bestFit="1" customWidth="1"/>
    <col min="52" max="52" width="9.28515625" style="15" bestFit="1" customWidth="1"/>
    <col min="53" max="56" width="9.140625" style="9"/>
    <col min="57" max="57" width="15.85546875" style="15" bestFit="1" customWidth="1"/>
    <col min="58" max="58" width="22.28515625" style="9" bestFit="1" customWidth="1"/>
    <col min="59" max="59" width="9.140625" style="15"/>
    <col min="60" max="62" width="9.140625" style="9"/>
    <col min="63" max="63" width="11" style="9" bestFit="1" customWidth="1"/>
    <col min="64" max="64" width="19.5703125" style="9" bestFit="1" customWidth="1"/>
    <col min="65" max="65" width="18.28515625" style="9" bestFit="1" customWidth="1"/>
    <col min="66" max="66" width="19.7109375" style="9" bestFit="1" customWidth="1"/>
    <col min="67" max="67" width="20" style="9" bestFit="1" customWidth="1"/>
    <col min="68" max="68" width="12.85546875" style="9" bestFit="1" customWidth="1"/>
    <col min="69" max="69" width="29.28515625" style="9" bestFit="1" customWidth="1"/>
    <col min="70" max="70" width="28.42578125" style="9" bestFit="1" customWidth="1"/>
    <col min="71" max="71" width="15.42578125" style="9" bestFit="1" customWidth="1"/>
    <col min="72" max="72" width="13.42578125" style="9" bestFit="1" customWidth="1"/>
    <col min="73" max="73" width="14" style="9" bestFit="1" customWidth="1"/>
    <col min="74" max="74" width="12.42578125" style="9" bestFit="1" customWidth="1"/>
    <col min="75" max="75" width="17" style="9" bestFit="1" customWidth="1"/>
    <col min="76" max="76" width="25" style="9" bestFit="1" customWidth="1"/>
    <col min="77" max="77" width="17.28515625" style="9" bestFit="1" customWidth="1"/>
    <col min="78" max="78" width="27.140625" style="9" bestFit="1" customWidth="1"/>
    <col min="79" max="79" width="39.7109375" style="9" bestFit="1" customWidth="1"/>
    <col min="80" max="80" width="31.85546875" style="9" bestFit="1" customWidth="1"/>
    <col min="81" max="81" width="8.5703125" style="9" bestFit="1" customWidth="1"/>
    <col min="82" max="82" width="12.85546875" style="9" bestFit="1" customWidth="1"/>
    <col min="83" max="83" width="8.7109375" style="9" bestFit="1" customWidth="1"/>
    <col min="84" max="84" width="26.7109375" style="9" bestFit="1" customWidth="1"/>
    <col min="85" max="85" width="26.28515625" style="9" bestFit="1" customWidth="1"/>
    <col min="86" max="86" width="19.140625" style="9" bestFit="1" customWidth="1"/>
    <col min="87" max="87" width="13.85546875" style="9" bestFit="1" customWidth="1"/>
    <col min="88" max="88" width="14.7109375" style="9" bestFit="1" customWidth="1"/>
    <col min="89" max="89" width="22" style="9" bestFit="1" customWidth="1"/>
    <col min="90" max="90" width="20.5703125" style="9" bestFit="1" customWidth="1"/>
    <col min="91" max="91" width="21.85546875" style="9" bestFit="1" customWidth="1"/>
    <col min="92" max="93" width="30.85546875" style="9" bestFit="1" customWidth="1"/>
    <col min="94" max="94" width="40.28515625" style="9" bestFit="1" customWidth="1"/>
    <col min="95" max="95" width="15.5703125" style="9" bestFit="1" customWidth="1"/>
    <col min="96" max="96" width="12.42578125" style="9" bestFit="1" customWidth="1"/>
    <col min="97" max="97" width="26.28515625" style="9" bestFit="1" customWidth="1"/>
    <col min="98" max="98" width="25.85546875" style="9" bestFit="1" customWidth="1"/>
    <col min="99" max="99" width="19.7109375" style="9" bestFit="1" customWidth="1"/>
    <col min="100" max="100" width="27.42578125" style="9" bestFit="1" customWidth="1"/>
    <col min="101" max="101" width="30" style="9" bestFit="1" customWidth="1"/>
    <col min="102" max="102" width="12.85546875" style="9" bestFit="1" customWidth="1"/>
    <col min="103" max="103" width="30" style="9" bestFit="1" customWidth="1"/>
    <col min="104" max="104" width="19.42578125" style="9" bestFit="1" customWidth="1"/>
    <col min="105" max="105" width="27" style="9" bestFit="1" customWidth="1"/>
    <col min="106" max="106" width="27.7109375" style="9" bestFit="1" customWidth="1"/>
    <col min="107" max="107" width="11.140625" style="9" bestFit="1" customWidth="1"/>
    <col min="108" max="108" width="9.5703125" style="9" bestFit="1" customWidth="1"/>
    <col min="109" max="109" width="8.5703125" style="9" bestFit="1" customWidth="1"/>
    <col min="110" max="110" width="11.140625" style="9" bestFit="1" customWidth="1"/>
    <col min="111" max="111" width="17.42578125" style="9" bestFit="1" customWidth="1"/>
    <col min="112" max="112" width="19" style="9" bestFit="1" customWidth="1"/>
    <col min="113" max="113" width="13.28515625" style="9" bestFit="1" customWidth="1"/>
    <col min="114" max="117" width="9.140625" style="9"/>
    <col min="118" max="118" width="22.5703125" style="9" bestFit="1" customWidth="1"/>
    <col min="119" max="137" width="9.140625" style="9"/>
    <col min="138" max="138" width="22.140625" style="9" bestFit="1" customWidth="1"/>
    <col min="139" max="16384" width="9.140625" style="9"/>
  </cols>
  <sheetData>
    <row r="1" spans="1:148" s="1" customFormat="1" ht="15.75" thickBot="1" x14ac:dyDescent="0.3">
      <c r="A1" s="11" t="s">
        <v>0</v>
      </c>
      <c r="B1" s="3" t="str">
        <f>'Index Values Local'!B1</f>
        <v>US Equity</v>
      </c>
      <c r="C1" s="3" t="str">
        <f>'Index Values Local'!C1</f>
        <v>US Small Cap Equity</v>
      </c>
      <c r="D1" s="3" t="str">
        <f>'Index Values Local'!D1</f>
        <v>Europe Ex-UK Equity</v>
      </c>
      <c r="E1" s="3" t="str">
        <f>'Index Values Local'!E1</f>
        <v>Europe Small Cap Equity</v>
      </c>
      <c r="F1" s="3" t="str">
        <f>'Index Values Local'!F1</f>
        <v>UK Equity</v>
      </c>
      <c r="G1" s="3" t="str">
        <f>'Index Values Local'!G1</f>
        <v>Japan Equity</v>
      </c>
      <c r="H1" s="3" t="str">
        <f>'Index Values Local'!H1</f>
        <v>Japan Small Cap Equity</v>
      </c>
      <c r="I1" s="3" t="str">
        <f>'Index Values Local'!I1</f>
        <v>Developed Market Pacific Ex-Japan Equity</v>
      </c>
      <c r="J1" s="3" t="str">
        <f>'Index Values Local'!J1</f>
        <v>Global Emerging Markets Equity</v>
      </c>
      <c r="K1" s="3" t="str">
        <f>'Index Values Local'!K1</f>
        <v>Global Developed Market Sovereign Fixed Income</v>
      </c>
      <c r="L1" s="3" t="str">
        <f>'Index Values Local'!L1</f>
        <v>Global Developed Market Aggregate Fixed Income</v>
      </c>
      <c r="M1" s="3" t="str">
        <f>'Index Values Local'!M1</f>
        <v>Global High Yield Fixed Income</v>
      </c>
      <c r="N1" s="3" t="str">
        <f>'Index Values Local'!N1</f>
        <v>Emerging Markets Local Currency Fixed Income</v>
      </c>
      <c r="O1" s="3" t="str">
        <f>'Index Values Local'!O1</f>
        <v>Emerging Markets Hard Currency Fixed Income</v>
      </c>
      <c r="P1" s="3" t="str">
        <f>'Index Values Local'!P1</f>
        <v>Emerging Markets Corporate Fixed Income</v>
      </c>
      <c r="Q1" s="3" t="str">
        <f>'Index Values Local'!Q1</f>
        <v>Long-Short Equity</v>
      </c>
      <c r="R1" s="3" t="str">
        <f>'Index Values Local'!R1</f>
        <v>Global Macro</v>
      </c>
      <c r="S1" s="3" t="str">
        <f>'Index Values Local'!S1</f>
        <v>Emerging Debt Agg USD</v>
      </c>
      <c r="T1" s="3" t="s">
        <v>231</v>
      </c>
      <c r="U1" s="3" t="s">
        <v>232</v>
      </c>
      <c r="V1" s="3" t="s">
        <v>233</v>
      </c>
      <c r="W1" s="3" t="s">
        <v>183</v>
      </c>
      <c r="X1" s="3" t="s">
        <v>183</v>
      </c>
      <c r="Y1" s="3" t="s">
        <v>183</v>
      </c>
      <c r="Z1" s="3" t="s">
        <v>183</v>
      </c>
      <c r="AA1" s="3" t="s">
        <v>183</v>
      </c>
      <c r="AB1" s="3" t="s">
        <v>183</v>
      </c>
      <c r="AC1" s="3" t="s">
        <v>183</v>
      </c>
      <c r="AD1" s="3" t="s">
        <v>183</v>
      </c>
      <c r="AE1" s="3" t="s">
        <v>183</v>
      </c>
      <c r="AF1" s="3" t="s">
        <v>183</v>
      </c>
      <c r="AG1" s="3" t="s">
        <v>183</v>
      </c>
      <c r="AH1" s="3" t="s">
        <v>183</v>
      </c>
      <c r="AI1" s="3" t="s">
        <v>183</v>
      </c>
      <c r="AJ1" s="3" t="s">
        <v>183</v>
      </c>
      <c r="AK1" s="3" t="s">
        <v>183</v>
      </c>
      <c r="AL1" s="3" t="s">
        <v>183</v>
      </c>
      <c r="AM1" s="3" t="s">
        <v>183</v>
      </c>
      <c r="AN1" s="3" t="s">
        <v>183</v>
      </c>
      <c r="AO1" s="3" t="s">
        <v>183</v>
      </c>
      <c r="AP1" s="3" t="s">
        <v>183</v>
      </c>
      <c r="AQ1" s="3" t="s">
        <v>183</v>
      </c>
      <c r="AR1" s="3" t="s">
        <v>183</v>
      </c>
      <c r="AS1" s="3" t="s">
        <v>183</v>
      </c>
      <c r="AT1" s="3" t="s">
        <v>183</v>
      </c>
      <c r="AU1" s="3" t="s">
        <v>183</v>
      </c>
      <c r="AV1" s="3" t="s">
        <v>183</v>
      </c>
      <c r="AW1" s="3" t="s">
        <v>183</v>
      </c>
      <c r="AX1" s="3" t="s">
        <v>183</v>
      </c>
      <c r="AY1" s="3" t="s">
        <v>183</v>
      </c>
      <c r="AZ1" s="3" t="s">
        <v>183</v>
      </c>
      <c r="BG1" s="154"/>
      <c r="BI1" s="154" t="s">
        <v>125</v>
      </c>
      <c r="BJ1" s="154" t="s">
        <v>130</v>
      </c>
      <c r="BK1" s="154" t="str">
        <f>B1</f>
        <v>US Equity</v>
      </c>
      <c r="BL1" s="154" t="str">
        <f t="shared" ref="BL1:CL1" si="0">C1</f>
        <v>US Small Cap Equity</v>
      </c>
      <c r="BM1" s="154" t="str">
        <f t="shared" si="0"/>
        <v>Europe Ex-UK Equity</v>
      </c>
      <c r="BN1" s="154" t="str">
        <f t="shared" si="0"/>
        <v>Europe Small Cap Equity</v>
      </c>
      <c r="BO1" s="154" t="str">
        <f t="shared" si="0"/>
        <v>UK Equity</v>
      </c>
      <c r="BP1" s="154" t="str">
        <f t="shared" si="0"/>
        <v>Japan Equity</v>
      </c>
      <c r="BQ1" s="154" t="str">
        <f t="shared" si="0"/>
        <v>Japan Small Cap Equity</v>
      </c>
      <c r="BR1" s="154" t="str">
        <f t="shared" si="0"/>
        <v>Developed Market Pacific Ex-Japan Equity</v>
      </c>
      <c r="BS1" s="154" t="str">
        <f t="shared" si="0"/>
        <v>Global Emerging Markets Equity</v>
      </c>
      <c r="BT1" s="154" t="str">
        <f t="shared" si="0"/>
        <v>Global Developed Market Sovereign Fixed Income</v>
      </c>
      <c r="BU1" s="154" t="str">
        <f t="shared" si="0"/>
        <v>Global Developed Market Aggregate Fixed Income</v>
      </c>
      <c r="BV1" s="154" t="str">
        <f t="shared" si="0"/>
        <v>Global High Yield Fixed Income</v>
      </c>
      <c r="BW1" s="154" t="str">
        <f t="shared" si="0"/>
        <v>Emerging Markets Local Currency Fixed Income</v>
      </c>
      <c r="BX1" s="154" t="str">
        <f t="shared" si="0"/>
        <v>Emerging Markets Hard Currency Fixed Income</v>
      </c>
      <c r="BY1" s="154" t="str">
        <f t="shared" si="0"/>
        <v>Emerging Markets Corporate Fixed Income</v>
      </c>
      <c r="BZ1" s="154" t="str">
        <f t="shared" si="0"/>
        <v>Long-Short Equity</v>
      </c>
      <c r="CA1" s="154" t="str">
        <f t="shared" si="0"/>
        <v>Global Macro</v>
      </c>
      <c r="CB1" s="154" t="str">
        <f t="shared" si="0"/>
        <v>Emerging Debt Agg USD</v>
      </c>
      <c r="CC1" s="154" t="str">
        <f t="shared" si="0"/>
        <v>US Equity_USD</v>
      </c>
      <c r="CD1" s="154" t="str">
        <f t="shared" si="0"/>
        <v>Long-Short Equity_USD</v>
      </c>
      <c r="CE1" s="154" t="str">
        <f t="shared" si="0"/>
        <v>Global Macro_USD</v>
      </c>
      <c r="CF1" s="154" t="str">
        <f t="shared" si="0"/>
        <v>EXTRA</v>
      </c>
      <c r="CG1" s="154" t="str">
        <f t="shared" si="0"/>
        <v>EXTRA</v>
      </c>
      <c r="CH1" s="154" t="str">
        <f t="shared" si="0"/>
        <v>EXTRA</v>
      </c>
      <c r="CI1" s="154" t="str">
        <f t="shared" si="0"/>
        <v>EXTRA</v>
      </c>
      <c r="CJ1" s="154" t="str">
        <f t="shared" si="0"/>
        <v>EXTRA</v>
      </c>
      <c r="CK1" s="154" t="str">
        <f t="shared" si="0"/>
        <v>EXTRA</v>
      </c>
      <c r="CL1" s="154" t="str">
        <f t="shared" si="0"/>
        <v>EXTRA</v>
      </c>
      <c r="CM1" s="154" t="str">
        <f t="shared" ref="CM1:DI1" si="1">AD1</f>
        <v>EXTRA</v>
      </c>
      <c r="CN1" s="154" t="str">
        <f t="shared" si="1"/>
        <v>EXTRA</v>
      </c>
      <c r="CO1" s="154" t="str">
        <f t="shared" si="1"/>
        <v>EXTRA</v>
      </c>
      <c r="CP1" s="154" t="str">
        <f t="shared" si="1"/>
        <v>EXTRA</v>
      </c>
      <c r="CQ1" s="154" t="str">
        <f t="shared" si="1"/>
        <v>EXTRA</v>
      </c>
      <c r="CR1" s="154" t="str">
        <f t="shared" si="1"/>
        <v>EXTRA</v>
      </c>
      <c r="CS1" s="154" t="str">
        <f t="shared" si="1"/>
        <v>EXTRA</v>
      </c>
      <c r="CT1" s="154" t="str">
        <f t="shared" si="1"/>
        <v>EXTRA</v>
      </c>
      <c r="CU1" s="154" t="str">
        <f t="shared" si="1"/>
        <v>EXTRA</v>
      </c>
      <c r="CV1" s="154" t="str">
        <f t="shared" si="1"/>
        <v>EXTRA</v>
      </c>
      <c r="CW1" s="154" t="str">
        <f t="shared" si="1"/>
        <v>EXTRA</v>
      </c>
      <c r="CX1" s="154" t="str">
        <f t="shared" si="1"/>
        <v>EXTRA</v>
      </c>
      <c r="CY1" s="154" t="str">
        <f t="shared" si="1"/>
        <v>EXTRA</v>
      </c>
      <c r="CZ1" s="154" t="str">
        <f t="shared" si="1"/>
        <v>EXTRA</v>
      </c>
      <c r="DA1" s="154" t="str">
        <f t="shared" si="1"/>
        <v>EXTRA</v>
      </c>
      <c r="DB1" s="154" t="str">
        <f t="shared" si="1"/>
        <v>EXTRA</v>
      </c>
      <c r="DC1" s="154" t="str">
        <f t="shared" si="1"/>
        <v>EXTRA</v>
      </c>
      <c r="DD1" s="154" t="str">
        <f t="shared" si="1"/>
        <v>EXTRA</v>
      </c>
      <c r="DE1" s="154" t="str">
        <f t="shared" si="1"/>
        <v>EXTRA</v>
      </c>
      <c r="DF1" s="154" t="str">
        <f t="shared" si="1"/>
        <v>EXTRA</v>
      </c>
      <c r="DG1" s="154" t="str">
        <f t="shared" si="1"/>
        <v>EXTRA</v>
      </c>
      <c r="DH1" s="154" t="str">
        <f t="shared" si="1"/>
        <v>EXTRA</v>
      </c>
      <c r="DI1" s="154" t="str">
        <f t="shared" si="1"/>
        <v>EXTRA</v>
      </c>
      <c r="DJ1" s="154"/>
      <c r="DK1" s="154"/>
      <c r="DL1" s="154"/>
      <c r="DM1" s="154"/>
      <c r="DN1" s="154">
        <f>BD1</f>
        <v>0</v>
      </c>
    </row>
    <row r="2" spans="1:148" s="1" customFormat="1" ht="15.75" thickBot="1" x14ac:dyDescent="0.3">
      <c r="A2" s="12" t="s">
        <v>1</v>
      </c>
      <c r="B2" s="5" t="str">
        <f>'Index Values Local'!B2</f>
        <v xml:space="preserve">MSCI Daily TR Gross USA </v>
      </c>
      <c r="C2" s="5" t="str">
        <f>'Index Values Local'!C2</f>
        <v xml:space="preserve">MSCI Daily TR Gross Small Cap USA </v>
      </c>
      <c r="D2" s="5" t="str">
        <f>'Index Values Local'!D2</f>
        <v xml:space="preserve">MSCI Daily TR Gross Europe Ex UK </v>
      </c>
      <c r="E2" s="5" t="str">
        <f>'Index Values Local'!E2</f>
        <v xml:space="preserve">MSCI Daily TR Gross Small Cap Europe </v>
      </c>
      <c r="F2" s="5" t="str">
        <f>'Index Values Local'!F2</f>
        <v xml:space="preserve">MSCI Daily TR Gross UK </v>
      </c>
      <c r="G2" s="5" t="str">
        <f>'Index Values Local'!G2</f>
        <v xml:space="preserve">MSCI Daily TR Gross Japan </v>
      </c>
      <c r="H2" s="5" t="str">
        <f>'Index Values Local'!H2</f>
        <v xml:space="preserve">MSCI Daily TR Gross Small Cap Japan </v>
      </c>
      <c r="I2" s="5" t="str">
        <f>'Index Values Local'!I2</f>
        <v xml:space="preserve">MSCI Daily TR Gross Pacific Ex Japan </v>
      </c>
      <c r="J2" s="5" t="str">
        <f>'Index Values Local'!J2</f>
        <v xml:space="preserve">MSCI Daily TR Gross EM </v>
      </c>
      <c r="K2" s="5" t="str">
        <f>'Index Values Local'!K2</f>
        <v xml:space="preserve">Bloomberg Barclays Global Treasuries TR Index Unhedged </v>
      </c>
      <c r="L2" s="5" t="str">
        <f>'Index Values Local'!L2</f>
        <v xml:space="preserve">Bloomberg Barclays Global Aggregate TR Index Unhedged </v>
      </c>
      <c r="M2" s="5" t="str">
        <f>'Index Values Local'!M2</f>
        <v xml:space="preserve">Bloomberg Barclays Global High Yield TR Index Unhedged </v>
      </c>
      <c r="N2" s="5" t="str">
        <f>'Index Values Local'!N2</f>
        <v xml:space="preserve">Bloomberg Barclays EM Local Currency Government TR Index Unhedged </v>
      </c>
      <c r="O2" s="5" t="str">
        <f>'Index Values Local'!O2</f>
        <v xml:space="preserve">Bloomberg Barclays EM Hard Currency Government TR Index Unhedged </v>
      </c>
      <c r="P2" s="5" t="str">
        <f>'Index Values Local'!P2</f>
        <v xml:space="preserve">Bloomberg Barclays EM Corporates TR Index Unhedged </v>
      </c>
      <c r="Q2" s="5" t="str">
        <f>'Index Values Local'!Q2</f>
        <v>HFRI Equity Hedge</v>
      </c>
      <c r="R2" s="5" t="str">
        <f>'Index Values Local'!R2</f>
        <v>HFRI Macro</v>
      </c>
      <c r="S2" s="5" t="str">
        <f>'Index Values Local'!S2</f>
        <v>Bllomberg Barclays EM USD Aggregate</v>
      </c>
      <c r="T2" s="5" t="str">
        <f>'Index Values USD'!B2</f>
        <v>MSCI Daily TR Gross USA USD</v>
      </c>
      <c r="U2" s="5" t="str">
        <f>'Index Values USD'!Q2</f>
        <v>HFRI Equity Hedge USD</v>
      </c>
      <c r="V2" s="5" t="str">
        <f>'Index Values USD'!R2</f>
        <v>HFRI Macro USD</v>
      </c>
      <c r="W2" s="5" t="s">
        <v>183</v>
      </c>
      <c r="X2" s="5" t="s">
        <v>183</v>
      </c>
      <c r="Y2" s="5" t="s">
        <v>183</v>
      </c>
      <c r="Z2" s="5" t="s">
        <v>183</v>
      </c>
      <c r="AA2" s="5" t="s">
        <v>183</v>
      </c>
      <c r="AB2" s="5" t="s">
        <v>183</v>
      </c>
      <c r="AC2" s="5" t="s">
        <v>183</v>
      </c>
      <c r="AD2" s="5" t="s">
        <v>183</v>
      </c>
      <c r="AE2" s="5" t="s">
        <v>183</v>
      </c>
      <c r="AF2" s="5" t="s">
        <v>183</v>
      </c>
      <c r="AG2" s="5" t="s">
        <v>183</v>
      </c>
      <c r="AH2" s="5" t="s">
        <v>183</v>
      </c>
      <c r="AI2" s="5" t="s">
        <v>183</v>
      </c>
      <c r="AJ2" s="5" t="s">
        <v>183</v>
      </c>
      <c r="AK2" s="5" t="s">
        <v>183</v>
      </c>
      <c r="AL2" s="5" t="s">
        <v>183</v>
      </c>
      <c r="AM2" s="5" t="s">
        <v>183</v>
      </c>
      <c r="AN2" s="5" t="s">
        <v>183</v>
      </c>
      <c r="AO2" s="5" t="s">
        <v>183</v>
      </c>
      <c r="AP2" s="5" t="s">
        <v>183</v>
      </c>
      <c r="AQ2" s="5" t="s">
        <v>183</v>
      </c>
      <c r="AR2" s="5" t="s">
        <v>183</v>
      </c>
      <c r="AS2" s="5" t="s">
        <v>183</v>
      </c>
      <c r="AT2" s="5" t="s">
        <v>183</v>
      </c>
      <c r="AU2" s="5" t="s">
        <v>183</v>
      </c>
      <c r="AV2" s="5" t="s">
        <v>183</v>
      </c>
      <c r="AW2" s="5" t="s">
        <v>183</v>
      </c>
      <c r="AX2" s="5" t="s">
        <v>183</v>
      </c>
      <c r="AY2" s="5" t="s">
        <v>183</v>
      </c>
      <c r="AZ2" s="5" t="s">
        <v>183</v>
      </c>
      <c r="BG2" s="154"/>
    </row>
    <row r="3" spans="1:148" s="1" customFormat="1" ht="15.75" customHeight="1" thickBot="1" x14ac:dyDescent="0.3">
      <c r="A3" s="12" t="s">
        <v>2</v>
      </c>
      <c r="B3" s="7" t="str">
        <f>'Index Values Local'!B3</f>
        <v>GDDUUS Index</v>
      </c>
      <c r="C3" s="7" t="str">
        <f>'Index Values Local'!C3</f>
        <v>GCUDUS Index</v>
      </c>
      <c r="D3" s="7" t="str">
        <f>'Index Values Local'!D3</f>
        <v>GDDUE15X Index</v>
      </c>
      <c r="E3" s="7" t="str">
        <f>'Index Values Local'!E3</f>
        <v>GCUDE15 Index</v>
      </c>
      <c r="F3" s="7" t="str">
        <f>'Index Values Local'!F3</f>
        <v>GDDUUK Index</v>
      </c>
      <c r="G3" s="7" t="str">
        <f>'Index Values Local'!G3</f>
        <v>GDDUJN Index</v>
      </c>
      <c r="H3" s="7" t="str">
        <f>'Index Values Local'!H3</f>
        <v>GCUAJN Index</v>
      </c>
      <c r="I3" s="7" t="str">
        <f>'Index Values Local'!I3</f>
        <v>GDDUPXJ Index</v>
      </c>
      <c r="J3" s="7" t="str">
        <f>'Index Values Local'!J3</f>
        <v>GDUEEGF Index</v>
      </c>
      <c r="K3" s="7" t="str">
        <f>'Index Values Local'!K3</f>
        <v>From Barclays Live</v>
      </c>
      <c r="L3" s="7" t="str">
        <f>'Index Values Local'!L3</f>
        <v>LEGATRUU Index</v>
      </c>
      <c r="M3" s="7" t="str">
        <f>'Index Values Local'!M3</f>
        <v>LG30TRUU Index</v>
      </c>
      <c r="N3" s="7" t="str">
        <f>'Index Values Local'!N3</f>
        <v>EMLCTRUU Index</v>
      </c>
      <c r="O3" s="7" t="str">
        <f>'Index Values Local'!O3</f>
        <v>BEHRTRUU Index</v>
      </c>
      <c r="P3" s="7" t="str">
        <f>'Index Values Local'!P3</f>
        <v>BSEKTRUU Index</v>
      </c>
      <c r="Q3" s="7" t="str">
        <f>'Index Values Local'!Q3</f>
        <v>HFRIEHI Index</v>
      </c>
      <c r="R3" s="7" t="str">
        <f>'Index Values Local'!R3</f>
        <v>HFRIMI Index</v>
      </c>
      <c r="S3" s="7" t="str">
        <f>'Index Values Local'!S3</f>
        <v>From Barclays Live</v>
      </c>
      <c r="T3" s="7" t="str">
        <f>'Index Values USD'!B3</f>
        <v>GDDUUS Index</v>
      </c>
      <c r="U3" s="7" t="str">
        <f>'Index Values USD'!Q3</f>
        <v>HFRIEHI Index</v>
      </c>
      <c r="V3" s="7" t="str">
        <f>'Index Values USD'!R3</f>
        <v>HFRIMI Index</v>
      </c>
      <c r="W3" s="7" t="s">
        <v>183</v>
      </c>
      <c r="X3" s="7" t="s">
        <v>183</v>
      </c>
      <c r="Y3" s="7" t="s">
        <v>183</v>
      </c>
      <c r="Z3" s="7" t="s">
        <v>183</v>
      </c>
      <c r="AA3" s="7" t="s">
        <v>183</v>
      </c>
      <c r="AB3" s="7" t="s">
        <v>183</v>
      </c>
      <c r="AC3" s="7" t="s">
        <v>183</v>
      </c>
      <c r="AD3" s="7" t="s">
        <v>183</v>
      </c>
      <c r="AE3" s="7" t="s">
        <v>183</v>
      </c>
      <c r="AF3" s="7" t="s">
        <v>183</v>
      </c>
      <c r="AG3" s="7" t="s">
        <v>183</v>
      </c>
      <c r="AH3" s="7" t="s">
        <v>183</v>
      </c>
      <c r="AI3" s="7" t="s">
        <v>183</v>
      </c>
      <c r="AJ3" s="7" t="s">
        <v>183</v>
      </c>
      <c r="AK3" s="7" t="s">
        <v>183</v>
      </c>
      <c r="AL3" s="7" t="s">
        <v>183</v>
      </c>
      <c r="AM3" s="7" t="s">
        <v>183</v>
      </c>
      <c r="AN3" s="7" t="s">
        <v>183</v>
      </c>
      <c r="AO3" s="7" t="s">
        <v>183</v>
      </c>
      <c r="AP3" s="7" t="s">
        <v>183</v>
      </c>
      <c r="AQ3" s="7" t="s">
        <v>183</v>
      </c>
      <c r="AR3" s="7" t="s">
        <v>183</v>
      </c>
      <c r="AS3" s="7" t="s">
        <v>183</v>
      </c>
      <c r="AT3" s="7" t="s">
        <v>183</v>
      </c>
      <c r="AU3" s="7" t="s">
        <v>183</v>
      </c>
      <c r="AV3" s="7" t="s">
        <v>183</v>
      </c>
      <c r="AW3" s="7" t="s">
        <v>183</v>
      </c>
      <c r="AX3" s="7" t="s">
        <v>183</v>
      </c>
      <c r="AY3" s="7" t="s">
        <v>183</v>
      </c>
      <c r="AZ3" s="7" t="s">
        <v>183</v>
      </c>
      <c r="BG3" s="154"/>
      <c r="EH3" s="170"/>
      <c r="EI3" s="170"/>
    </row>
    <row r="4" spans="1:148" s="1" customFormat="1" x14ac:dyDescent="0.25">
      <c r="A4" s="13">
        <v>36191</v>
      </c>
      <c r="B4" s="227">
        <v>5.22239936318478E-2</v>
      </c>
      <c r="C4" s="227">
        <v>2.8344749024821401E-2</v>
      </c>
      <c r="D4" s="227">
        <v>3.9002636941611801E-3</v>
      </c>
      <c r="E4" s="227">
        <v>-2.42988771001348E-2</v>
      </c>
      <c r="F4" s="227">
        <v>-1.46829275943682E-3</v>
      </c>
      <c r="G4" s="227">
        <v>1.6443345468365199E-2</v>
      </c>
      <c r="H4" s="227">
        <v>2.9760779724167401E-2</v>
      </c>
      <c r="I4" s="227">
        <v>1.62724573608008E-2</v>
      </c>
      <c r="J4" s="227">
        <v>-7.3161023578662797E-3</v>
      </c>
      <c r="K4" s="227">
        <v>4.8819524317051102E-3</v>
      </c>
      <c r="L4" s="227">
        <v>4.9557279720713297E-3</v>
      </c>
      <c r="M4" s="227">
        <v>1.0623745339797199E-2</v>
      </c>
      <c r="N4" s="228">
        <v>-7.1502313411941796E-3</v>
      </c>
      <c r="O4" s="228">
        <v>-6.42384330878673E-3</v>
      </c>
      <c r="P4" s="228">
        <v>-9.1209135886384501E-3</v>
      </c>
      <c r="Q4" s="227">
        <v>5.9209012364074699E-2</v>
      </c>
      <c r="R4" s="227">
        <v>1.71352460000198E-2</v>
      </c>
      <c r="S4" s="18">
        <f>'Index Values Local'!S5/'Index Values Local'!S4-1</f>
        <v>-7.5150226731296454E-3</v>
      </c>
      <c r="T4" s="227">
        <v>4.2877045835150999E-2</v>
      </c>
      <c r="U4" s="227">
        <v>4.9800016366762602E-2</v>
      </c>
      <c r="V4" s="227">
        <v>8.0999929511629196E-3</v>
      </c>
      <c r="W4" s="18">
        <v>1.6974306650588966E-2</v>
      </c>
      <c r="X4" s="18">
        <v>1.1664772472408845E-2</v>
      </c>
      <c r="Y4" s="18">
        <v>3.4862158514657954E-3</v>
      </c>
      <c r="Z4" s="18">
        <v>8.9033406882665922E-4</v>
      </c>
      <c r="AA4" s="18">
        <v>3.847798204360986E-3</v>
      </c>
      <c r="AB4" s="18">
        <v>2.3413788119670542E-2</v>
      </c>
      <c r="AC4" s="18">
        <v>2.338937E-2</v>
      </c>
      <c r="AD4" s="18">
        <v>2.5363933176741002E-2</v>
      </c>
      <c r="AE4" s="18">
        <v>-8.1520243499999992E-2</v>
      </c>
      <c r="AF4" s="18">
        <v>-9.1608347582928629E-2</v>
      </c>
      <c r="AG4" s="18">
        <v>-8.1081215349799438E-2</v>
      </c>
      <c r="AH4" s="18">
        <v>-1.1262150879629972E-2</v>
      </c>
      <c r="AI4" s="18">
        <v>-1.5300746940222432E-2</v>
      </c>
      <c r="AJ4" s="18">
        <v>3.9013372861536055E-3</v>
      </c>
      <c r="AK4" s="18">
        <v>4.497914049288898E-3</v>
      </c>
      <c r="AL4" s="18">
        <v>-1.5999812547961456E-2</v>
      </c>
      <c r="AM4" s="18">
        <v>9.6007256025780752E-3</v>
      </c>
      <c r="AN4" s="18">
        <v>-1.5300746940222432E-2</v>
      </c>
      <c r="AO4" s="18">
        <v>3.9640243829413002E-3</v>
      </c>
      <c r="AP4" s="18">
        <v>-0.13028536218772951</v>
      </c>
      <c r="AQ4" s="18">
        <v>1.3880325745164271E-2</v>
      </c>
      <c r="AR4" s="18">
        <v>1.1580775911987917E-3</v>
      </c>
      <c r="AS4" s="18">
        <v>-2.0252610103134821E-2</v>
      </c>
      <c r="AT4" s="18">
        <v>2.8605308937924962E-3</v>
      </c>
      <c r="AU4" s="18">
        <v>-3.1210237198143274E-2</v>
      </c>
      <c r="AV4" s="18">
        <v>-2.7029734048307219E-2</v>
      </c>
      <c r="AW4" s="18">
        <v>-0.14479783832023596</v>
      </c>
      <c r="AX4" s="18">
        <v>-5.1634443030455779E-2</v>
      </c>
      <c r="AY4" s="18">
        <v>-0.15521557717291257</v>
      </c>
      <c r="AZ4" s="18">
        <v>3.3172707591312189E-2</v>
      </c>
      <c r="BF4" s="81"/>
      <c r="BG4" s="154">
        <f t="shared" ref="BG4:BG64" si="2">BG5+1</f>
        <v>239</v>
      </c>
      <c r="BH4" s="18">
        <f>(1-'Building Blocks'!$B$29)*'Building Blocks'!$B$29^BG4</f>
        <v>9.0533958285176307E-4</v>
      </c>
      <c r="BI4" s="18">
        <f t="shared" ref="BI4:BI35" si="3">BH4/SUM($BH$4:$BH$243)</f>
        <v>9.9447280686840232E-4</v>
      </c>
      <c r="BJ4" s="18">
        <f>SUM(BI4:BI4)</f>
        <v>9.9447280686840232E-4</v>
      </c>
      <c r="BK4" s="157">
        <f t="shared" ref="BK4:BK35" si="4">(B4-AVERAGE(B$4:B$243))^2*$BI4</f>
        <v>2.0811333986932106E-6</v>
      </c>
      <c r="BL4" s="157">
        <f t="shared" ref="BL4:BL35" si="5">(C4-AVERAGE(C$4:C$243))^2*$BI4</f>
        <v>3.1136654796184623E-7</v>
      </c>
      <c r="BM4" s="157">
        <f t="shared" ref="BM4:BM35" si="6">(D4-AVERAGE(D$4:D$243))^2*$BI4</f>
        <v>3.5370906156762861E-9</v>
      </c>
      <c r="BN4" s="157">
        <f t="shared" ref="BN4:BN35" si="7">(E4-AVERAGE(E$4:E$243))^2*$BI4</f>
        <v>1.1200044020818327E-6</v>
      </c>
      <c r="BO4" s="157">
        <f t="shared" ref="BO4:BO35" si="8">(F4-AVERAGE(F$4:F$243))^2*$BI4</f>
        <v>3.1780248169055074E-8</v>
      </c>
      <c r="BP4" s="157">
        <f t="shared" ref="BP4:BP35" si="9">(G4-AVERAGE(G$4:G$243))^2*$BI4</f>
        <v>1.3728192118429264E-7</v>
      </c>
      <c r="BQ4" s="157">
        <f t="shared" ref="BQ4:BQ35" si="10">(H4-AVERAGE(H$4:H$243))^2*$BI4</f>
        <v>4.9998531153072782E-7</v>
      </c>
      <c r="BR4" s="157">
        <f t="shared" ref="BR4:BR35" si="11">(I4-AVERAGE(I$4:I$243))^2*$BI4</f>
        <v>4.7680542699740517E-8</v>
      </c>
      <c r="BS4" s="157">
        <f t="shared" ref="BS4:BS35" si="12">(J4-AVERAGE(J$4:J$243))^2*$BI4</f>
        <v>2.960348278719062E-7</v>
      </c>
      <c r="BT4" s="157">
        <f t="shared" ref="BT4:BT35" si="13">(K4-AVERAGE(K$4:K$243))^2*$BI4</f>
        <v>2.3649623651722501E-10</v>
      </c>
      <c r="BU4" s="157">
        <f t="shared" ref="BU4:BU35" si="14">(L4-AVERAGE(L$4:L$243))^2*$BI4</f>
        <v>2.0447852148372617E-10</v>
      </c>
      <c r="BV4" s="157">
        <f t="shared" ref="BV4:BV35" si="15">(M4-AVERAGE(M$4:M$243))^2*$BI4</f>
        <v>7.8574659991122335E-9</v>
      </c>
      <c r="BW4" s="157">
        <f t="shared" ref="BW4:BW35" si="16">(N4-AVERAGE(N$4:N$243))^2*$BI4</f>
        <v>1.7069364743236511E-7</v>
      </c>
      <c r="BX4" s="157">
        <f t="shared" ref="BX4:BX35" si="17">(O4-AVERAGE(O$4:O$243))^2*$BI4</f>
        <v>2.2104310825072506E-7</v>
      </c>
      <c r="BY4" s="157">
        <f t="shared" ref="BY4:BY35" si="18">(P4-AVERAGE(P$4:P$243))^2*$BI4</f>
        <v>2.7305774553001997E-7</v>
      </c>
      <c r="BZ4" s="157">
        <f t="shared" ref="BZ4:BZ35" si="19">(Q4-AVERAGE(Q$4:Q$243))^2*$BI4</f>
        <v>2.7527693112527511E-6</v>
      </c>
      <c r="CA4" s="157">
        <f t="shared" ref="CA4:CA35" si="20">(R4-AVERAGE(R$4:R$243))^2*$BI4</f>
        <v>1.3544989326497826E-7</v>
      </c>
      <c r="CB4" s="157">
        <f t="shared" ref="CB4:CB35" si="21">(S4-AVERAGE(S$4:S$243))^2*$BI4</f>
        <v>2.6587127085210031E-7</v>
      </c>
      <c r="CC4" s="157">
        <f t="shared" ref="CC4:CC35" si="22">(T4-AVERAGE(T$4:T$243))^2*$BI4</f>
        <v>1.4004034717695455E-6</v>
      </c>
      <c r="CD4" s="157">
        <f t="shared" ref="CD4:CD35" si="23">(U4-AVERAGE(U$4:U$243))^2*$BI4</f>
        <v>1.9599210258581422E-6</v>
      </c>
      <c r="CE4" s="157">
        <f t="shared" ref="CE4:CE35" si="24">(V4-AVERAGE(V$4:V$243))^2*$BI4</f>
        <v>1.5707572183195971E-8</v>
      </c>
      <c r="CF4" s="157">
        <f t="shared" ref="CF4:CF35" si="25">(W4-AVERAGE(W$4:W$243))^2*$BI4</f>
        <v>1.4401804643758537E-7</v>
      </c>
      <c r="CG4" s="157">
        <f t="shared" ref="CG4:CG35" si="26">(X4-AVERAGE(X$4:X$243))^2*$BI4</f>
        <v>5.6706717664885108E-8</v>
      </c>
      <c r="CH4" s="157">
        <f t="shared" ref="CH4:CH35" si="27">(Y4-AVERAGE(Y$4:Y$243))^2*$BI4</f>
        <v>1.4288999348056898E-9</v>
      </c>
      <c r="CI4" s="157">
        <f t="shared" ref="CI4:CI35" si="28">(Z4-AVERAGE(Z$4:Z$243))^2*$BI4</f>
        <v>2.4782825761231151E-8</v>
      </c>
      <c r="CJ4" s="157">
        <f t="shared" ref="CJ4:CJ35" si="29">(AA4-AVERAGE(AA$4:AA$243))^2*$BI4</f>
        <v>3.6478923977384396E-11</v>
      </c>
      <c r="CK4" s="157">
        <f t="shared" ref="CK4:CK35" si="30">(AB4-AVERAGE(AB$4:AB$243))^2*$BI4</f>
        <v>3.8933688959179276E-7</v>
      </c>
      <c r="CL4" s="157">
        <f t="shared" ref="CL4:CL35" si="31">(AC4-AVERAGE(AC$4:AC$243))^2*$BI4</f>
        <v>3.8706337375027482E-7</v>
      </c>
      <c r="CM4" s="157">
        <f t="shared" ref="CM4:CM35" si="32">(AD4-AVERAGE(AD$4:AD$243))^2*$BI4</f>
        <v>4.6071343728356389E-7</v>
      </c>
      <c r="CN4" s="157">
        <f t="shared" ref="CN4:CN35" si="33">(AE4-AVERAGE(AE$4:AE$243))^2*$BI4</f>
        <v>7.8808260647882003E-6</v>
      </c>
      <c r="CO4" s="157">
        <f t="shared" ref="CO4:CO35" si="34">(AF4-AVERAGE(AF$4:AF$243))^2*$BI4</f>
        <v>9.7054118031524566E-6</v>
      </c>
      <c r="CP4" s="157">
        <f t="shared" ref="CP4:CP35" si="35">(AG4-AVERAGE(AG$4:AG$243))^2*$BI4</f>
        <v>7.5249674042242357E-6</v>
      </c>
      <c r="CQ4" s="157">
        <f t="shared" ref="CQ4:CQ35" si="36">(AH4-AVERAGE(AH$4:AH$243))^2*$BI4</f>
        <v>2.2400688717675329E-7</v>
      </c>
      <c r="CR4" s="157">
        <f t="shared" ref="CR4:CR35" si="37">(AI4-AVERAGE(AI$4:AI$243))^2*$BI4</f>
        <v>4.2272887129923928E-7</v>
      </c>
      <c r="CS4" s="157">
        <f t="shared" ref="CS4:CS35" si="38">(AJ4-AVERAGE(AJ$4:AJ$243))^2*$BI4</f>
        <v>5.6382847439818784E-9</v>
      </c>
      <c r="CT4" s="157">
        <f t="shared" ref="CT4:CT35" si="39">(AK4-AVERAGE(AK$4:AK$243))^2*$BI4</f>
        <v>2.8684850633382749E-9</v>
      </c>
      <c r="CU4" s="157">
        <f t="shared" ref="CU4:CU35" si="40">(AL4-AVERAGE(AL$4:AL$243))^2*$BI4</f>
        <v>4.1918955355297096E-7</v>
      </c>
      <c r="CV4" s="157">
        <f t="shared" ref="CV4:CV35" si="41">(AM4-AVERAGE(AM$4:AM$243))^2*$BI4</f>
        <v>1.5813351977056254E-8</v>
      </c>
      <c r="CW4" s="157">
        <f t="shared" ref="CW4:CW35" si="42">(AN4-AVERAGE(AN$4:AN$243))^2*$BI4</f>
        <v>4.6471160695842221E-7</v>
      </c>
      <c r="CX4" s="157">
        <f t="shared" ref="CX4:CX35" si="43">(AO4-AVERAGE(AO$4:AO$243))^2*$BI4</f>
        <v>7.3797122703897745E-9</v>
      </c>
      <c r="CY4" s="157">
        <f t="shared" ref="CY4:CY35" si="44">(AP4-AVERAGE(AP$4:AP$243))^2*$BI4</f>
        <v>1.8477298900000216E-5</v>
      </c>
      <c r="CZ4" s="157"/>
      <c r="DA4" s="157">
        <f t="shared" ref="DA4:DA35" si="45">(AR4-AVERAGE(AR$4:AR$243))^2*$BI4</f>
        <v>5.2360444362981409E-9</v>
      </c>
      <c r="DB4" s="157"/>
      <c r="DC4" s="157"/>
      <c r="DD4" s="157"/>
      <c r="DE4" s="157">
        <f t="shared" ref="DE4:DE35" si="46">(AV4-AVERAGE(AV$4:AV$243))^2*$BI4</f>
        <v>1.294591695451503E-6</v>
      </c>
      <c r="DF4" s="157">
        <f t="shared" ref="DF4:DF35" si="47">(AW4-AVERAGE(AW$4:AW$243))^2*$BI4</f>
        <v>2.2975897831838599E-5</v>
      </c>
      <c r="DG4" s="157"/>
      <c r="DH4" s="157"/>
      <c r="DI4" s="157">
        <f t="shared" ref="DI4:DI35" si="48">(AZ4-AVERAGE(AZ$4:AZ$243))^2*$BI4</f>
        <v>5.2604425082464208E-7</v>
      </c>
      <c r="DN4" s="157" t="e">
        <f t="shared" ref="DN4:DN67" si="49">(BD4-AVERAGE(BD$4:BD$243))^2*$BI4</f>
        <v>#DIV/0!</v>
      </c>
      <c r="DR4" s="1">
        <v>1.3888888888888887E-3</v>
      </c>
      <c r="EQ4" s="152"/>
      <c r="ER4" s="152"/>
    </row>
    <row r="5" spans="1:148" s="1" customFormat="1" x14ac:dyDescent="0.25">
      <c r="A5" s="13">
        <f>EOMONTH(A4,1)</f>
        <v>36219</v>
      </c>
      <c r="B5" s="227">
        <v>-1.93057298753884E-3</v>
      </c>
      <c r="C5" s="227">
        <v>-6.4791455278362803E-2</v>
      </c>
      <c r="D5" s="227">
        <v>-1.9768962549976499E-2</v>
      </c>
      <c r="E5" s="227">
        <v>1.5673760628058999E-2</v>
      </c>
      <c r="F5" s="227">
        <v>4.9271487830905202E-2</v>
      </c>
      <c r="G5" s="227">
        <v>4.1187917773957104E-3</v>
      </c>
      <c r="H5" s="227">
        <v>1.53946319717688E-2</v>
      </c>
      <c r="I5" s="227">
        <v>1.6172695327325098E-2</v>
      </c>
      <c r="J5" s="227">
        <v>3.64693001665252E-2</v>
      </c>
      <c r="K5" s="227">
        <v>-4.7830994360240197E-3</v>
      </c>
      <c r="L5" s="227">
        <v>-4.0312964143328599E-3</v>
      </c>
      <c r="M5" s="227">
        <v>2.7607305377243999E-2</v>
      </c>
      <c r="N5" s="228">
        <v>3.05308060912481E-2</v>
      </c>
      <c r="O5" s="228">
        <v>3.6455947838315898E-2</v>
      </c>
      <c r="P5" s="228">
        <v>3.8537701940360297E-2</v>
      </c>
      <c r="Q5" s="227">
        <v>1.7463273439275401E-3</v>
      </c>
      <c r="R5" s="227">
        <v>1.37562207181332E-2</v>
      </c>
      <c r="S5" s="18">
        <f>'Index Values Local'!S6/'Index Values Local'!S5-1</f>
        <v>3.9512182722160949E-2</v>
      </c>
      <c r="T5" s="227">
        <v>-2.7682043780648698E-2</v>
      </c>
      <c r="U5" s="227">
        <v>-2.4100012191709201E-2</v>
      </c>
      <c r="V5" s="227">
        <v>-1.23999894638571E-2</v>
      </c>
      <c r="W5" s="18">
        <v>-3.83071871579721E-3</v>
      </c>
      <c r="X5" s="18">
        <v>3.7025569590242004E-3</v>
      </c>
      <c r="Y5" s="18">
        <v>1.106572184930033E-3</v>
      </c>
      <c r="Z5" s="18">
        <v>9.5529084158414435E-3</v>
      </c>
      <c r="AA5" s="18">
        <v>3.8938914577755224E-3</v>
      </c>
      <c r="AB5" s="18">
        <v>-1.9629995763310371E-2</v>
      </c>
      <c r="AC5" s="18">
        <v>-1.9619830000000001E-2</v>
      </c>
      <c r="AD5" s="18">
        <v>-2.1264987034798497E-2</v>
      </c>
      <c r="AE5" s="18">
        <v>2.8214992900000003E-2</v>
      </c>
      <c r="AF5" s="18">
        <v>3.1706589255134698E-2</v>
      </c>
      <c r="AG5" s="18">
        <v>2.806304075156452E-2</v>
      </c>
      <c r="AH5" s="18">
        <v>-6.8452404265329954E-3</v>
      </c>
      <c r="AI5" s="18">
        <v>-9.299936808767284E-3</v>
      </c>
      <c r="AJ5" s="18">
        <v>-9.3008479656019327E-3</v>
      </c>
      <c r="AK5" s="18">
        <v>1.3602193238219096E-2</v>
      </c>
      <c r="AL5" s="18">
        <v>-2.5003125390672398E-3</v>
      </c>
      <c r="AM5" s="18">
        <v>1.3099755016741099E-2</v>
      </c>
      <c r="AN5" s="18">
        <v>-9.299936808767284E-3</v>
      </c>
      <c r="AO5" s="18">
        <v>-3.9698444508063591E-2</v>
      </c>
      <c r="AP5" s="18">
        <v>-2.8971166335403031E-2</v>
      </c>
      <c r="AQ5" s="18">
        <v>1.7389817527951951E-2</v>
      </c>
      <c r="AR5" s="18">
        <v>2.5448235974552258E-3</v>
      </c>
      <c r="AS5" s="18">
        <v>-1.6682534632956054E-3</v>
      </c>
      <c r="AT5" s="18">
        <v>7.8521098170529144E-3</v>
      </c>
      <c r="AU5" s="18">
        <v>-7.0298879829805566E-3</v>
      </c>
      <c r="AV5" s="18">
        <v>2.1616218885017524E-2</v>
      </c>
      <c r="AW5" s="18">
        <v>-1.6049239569443596E-2</v>
      </c>
      <c r="AX5" s="18">
        <v>2.5886135541868315E-2</v>
      </c>
      <c r="AY5" s="18">
        <v>5.1739597240964892E-2</v>
      </c>
      <c r="AZ5" s="18">
        <v>5.8131675003381122E-3</v>
      </c>
      <c r="BF5" s="81"/>
      <c r="BG5" s="154">
        <f t="shared" si="2"/>
        <v>238</v>
      </c>
      <c r="BH5" s="18">
        <f>(1-'Building Blocks'!$B$29)*'Building Blocks'!$B$29^BG5</f>
        <v>9.1448442712299292E-4</v>
      </c>
      <c r="BI5" s="18">
        <f t="shared" si="3"/>
        <v>1.0045179867357599E-3</v>
      </c>
      <c r="BJ5" s="18">
        <f>SUM(BI4:BI5)</f>
        <v>1.9989907936041624E-3</v>
      </c>
      <c r="BK5" s="157">
        <f t="shared" si="4"/>
        <v>7.1022760088978948E-8</v>
      </c>
      <c r="BL5" s="157">
        <f t="shared" si="5"/>
        <v>5.7171570844151163E-6</v>
      </c>
      <c r="BM5" s="157">
        <f t="shared" si="6"/>
        <v>6.5601679232995224E-7</v>
      </c>
      <c r="BN5" s="157">
        <f t="shared" si="7"/>
        <v>4.131621667016867E-8</v>
      </c>
      <c r="BO5" s="157">
        <f t="shared" si="8"/>
        <v>2.0419982541279082E-6</v>
      </c>
      <c r="BP5" s="157">
        <f t="shared" si="9"/>
        <v>3.3246738403769512E-10</v>
      </c>
      <c r="BQ5" s="157">
        <f t="shared" si="10"/>
        <v>6.5196491456083413E-8</v>
      </c>
      <c r="BR5" s="157">
        <f t="shared" si="11"/>
        <v>4.6784360934877728E-8</v>
      </c>
      <c r="BS5" s="157">
        <f t="shared" si="12"/>
        <v>7.0712703802672676E-7</v>
      </c>
      <c r="BT5" s="157">
        <f t="shared" si="13"/>
        <v>8.4605077269254711E-8</v>
      </c>
      <c r="BU5" s="157">
        <f t="shared" si="14"/>
        <v>7.3150936204320358E-8</v>
      </c>
      <c r="BV5" s="157">
        <f t="shared" si="15"/>
        <v>3.9359073516177777E-7</v>
      </c>
      <c r="BW5" s="157">
        <f t="shared" si="16"/>
        <v>6.0689632483929442E-7</v>
      </c>
      <c r="BX5" s="157">
        <f t="shared" si="17"/>
        <v>7.8591237603950315E-7</v>
      </c>
      <c r="BY5" s="157">
        <f t="shared" si="18"/>
        <v>9.708489139687238E-7</v>
      </c>
      <c r="BZ5" s="157">
        <f t="shared" si="19"/>
        <v>2.3631150700030406E-8</v>
      </c>
      <c r="CA5" s="157">
        <f t="shared" si="20"/>
        <v>6.9060686536733622E-8</v>
      </c>
      <c r="CB5" s="157">
        <f t="shared" si="21"/>
        <v>9.4529289802893639E-7</v>
      </c>
      <c r="CC5" s="157">
        <f t="shared" si="22"/>
        <v>1.0961272458250133E-6</v>
      </c>
      <c r="CD5" s="157">
        <f t="shared" si="23"/>
        <v>8.7454787926238284E-7</v>
      </c>
      <c r="CE5" s="157">
        <f t="shared" si="24"/>
        <v>2.7433281428138258E-7</v>
      </c>
      <c r="CF5" s="157">
        <f t="shared" si="25"/>
        <v>7.7277484818886565E-8</v>
      </c>
      <c r="CG5" s="157">
        <f t="shared" si="26"/>
        <v>1.6962771332379673E-10</v>
      </c>
      <c r="CH5" s="157">
        <f t="shared" si="27"/>
        <v>1.4009684935737655E-9</v>
      </c>
      <c r="CI5" s="157">
        <f t="shared" si="28"/>
        <v>1.3533616214114501E-8</v>
      </c>
      <c r="CJ5" s="157">
        <f t="shared" si="29"/>
        <v>2.1245831904069944E-11</v>
      </c>
      <c r="CK5" s="157">
        <f t="shared" si="30"/>
        <v>5.4335069656852241E-7</v>
      </c>
      <c r="CL5" s="157">
        <f t="shared" si="31"/>
        <v>5.4443860296818447E-7</v>
      </c>
      <c r="CM5" s="157">
        <f t="shared" si="32"/>
        <v>6.3311451007075048E-7</v>
      </c>
      <c r="CN5" s="157">
        <f t="shared" si="33"/>
        <v>4.3104421225435092E-7</v>
      </c>
      <c r="CO5" s="157">
        <f t="shared" si="34"/>
        <v>6.0421751925927784E-7</v>
      </c>
      <c r="CP5" s="157">
        <f t="shared" si="35"/>
        <v>4.9314868229628818E-7</v>
      </c>
      <c r="CQ5" s="157">
        <f t="shared" si="36"/>
        <v>1.1268635461327522E-7</v>
      </c>
      <c r="CR5" s="157">
        <f t="shared" si="37"/>
        <v>2.1461078273958755E-7</v>
      </c>
      <c r="CS5" s="157">
        <f t="shared" si="38"/>
        <v>2.4393582056904026E-7</v>
      </c>
      <c r="CT5" s="157">
        <f t="shared" si="39"/>
        <v>5.5095434841839713E-8</v>
      </c>
      <c r="CU5" s="157">
        <f t="shared" si="40"/>
        <v>4.9664479883562273E-8</v>
      </c>
      <c r="CV5" s="157">
        <f t="shared" si="41"/>
        <v>5.630339353938362E-8</v>
      </c>
      <c r="CW5" s="157">
        <f t="shared" si="42"/>
        <v>2.4496698121226594E-7</v>
      </c>
      <c r="CX5" s="157">
        <f t="shared" si="43"/>
        <v>1.6835218579787146E-6</v>
      </c>
      <c r="CY5" s="157">
        <f t="shared" si="44"/>
        <v>1.2301306882210483E-6</v>
      </c>
      <c r="CZ5" s="157"/>
      <c r="DA5" s="157">
        <f t="shared" si="45"/>
        <v>8.2790540634353869E-10</v>
      </c>
      <c r="DB5" s="157"/>
      <c r="DC5" s="157"/>
      <c r="DD5" s="157"/>
      <c r="DE5" s="157">
        <f t="shared" si="46"/>
        <v>1.5860939755665615E-7</v>
      </c>
      <c r="DF5" s="157">
        <f t="shared" si="47"/>
        <v>5.4300811091801051E-7</v>
      </c>
      <c r="DG5" s="157"/>
      <c r="DH5" s="157"/>
      <c r="DI5" s="157">
        <f t="shared" si="48"/>
        <v>1.9097558064581383E-8</v>
      </c>
      <c r="DN5" s="157" t="e">
        <f t="shared" si="49"/>
        <v>#DIV/0!</v>
      </c>
      <c r="DR5" s="1">
        <v>1.3888888888888887E-3</v>
      </c>
      <c r="EQ5" s="152"/>
      <c r="ER5" s="152"/>
    </row>
    <row r="6" spans="1:148" s="1" customFormat="1" x14ac:dyDescent="0.25">
      <c r="A6" s="13">
        <f t="shared" ref="A6:A69" si="50">EOMONTH(A5,1)</f>
        <v>36250</v>
      </c>
      <c r="B6" s="227">
        <v>3.5994191941729703E-2</v>
      </c>
      <c r="C6" s="227">
        <v>-1.7590487172292001E-4</v>
      </c>
      <c r="D6" s="227">
        <v>-3.41409262363212E-3</v>
      </c>
      <c r="E6" s="227">
        <v>1.20505553073095E-2</v>
      </c>
      <c r="F6" s="227">
        <v>2.53987016446659E-2</v>
      </c>
      <c r="G6" s="227">
        <v>0.13247779956491099</v>
      </c>
      <c r="H6" s="227">
        <v>0.128623403693433</v>
      </c>
      <c r="I6" s="227">
        <v>7.3343684361832001E-2</v>
      </c>
      <c r="J6" s="227">
        <v>0.125442155750427</v>
      </c>
      <c r="K6" s="227">
        <v>-5.0391871229090402E-3</v>
      </c>
      <c r="L6" s="227">
        <v>-4.2694189116137997E-3</v>
      </c>
      <c r="M6" s="227">
        <v>2.2250738146130301E-2</v>
      </c>
      <c r="N6" s="228">
        <v>3.7334514079370398E-2</v>
      </c>
      <c r="O6" s="228">
        <v>4.4198345538475202E-2</v>
      </c>
      <c r="P6" s="228">
        <v>4.7142966690802798E-2</v>
      </c>
      <c r="Q6" s="227">
        <v>3.4663866106828797E-2</v>
      </c>
      <c r="R6" s="227">
        <v>5.0309929826532996E-3</v>
      </c>
      <c r="S6" s="18">
        <f>'Index Values Local'!S7/'Index Values Local'!S6-1</f>
        <v>4.8002848726443004E-2</v>
      </c>
      <c r="T6" s="227">
        <v>4.1837833636807702E-2</v>
      </c>
      <c r="U6" s="227">
        <v>4.0500003949493997E-2</v>
      </c>
      <c r="V6" s="227">
        <v>1.06999832734497E-2</v>
      </c>
      <c r="W6" s="18">
        <v>1.2268815235304986E-2</v>
      </c>
      <c r="X6" s="18">
        <v>8.0956880645268684E-3</v>
      </c>
      <c r="Y6" s="18">
        <v>2.4195342108758447E-3</v>
      </c>
      <c r="Z6" s="18">
        <v>8.7729379764778237E-3</v>
      </c>
      <c r="AA6" s="18">
        <v>5.8181818181819445E-3</v>
      </c>
      <c r="AB6" s="18">
        <v>-9.6994141937961631E-3</v>
      </c>
      <c r="AC6" s="18">
        <v>-9.7018199999999999E-3</v>
      </c>
      <c r="AD6" s="18">
        <v>-1.0507282811630773E-2</v>
      </c>
      <c r="AE6" s="18">
        <v>2.65560951E-2</v>
      </c>
      <c r="AF6" s="18">
        <v>2.9842403382493676E-2</v>
      </c>
      <c r="AG6" s="18">
        <v>2.6413076963550212E-2</v>
      </c>
      <c r="AH6" s="18">
        <v>6.4774208709131144E-3</v>
      </c>
      <c r="AI6" s="18">
        <v>8.8002175277563932E-3</v>
      </c>
      <c r="AJ6" s="18">
        <v>1.4200231124341212E-2</v>
      </c>
      <c r="AK6" s="18">
        <v>1.489829175973223E-2</v>
      </c>
      <c r="AL6" s="18">
        <v>2.9299132444889908E-2</v>
      </c>
      <c r="AM6" s="18">
        <v>8.9996886900138851E-3</v>
      </c>
      <c r="AN6" s="18">
        <v>0</v>
      </c>
      <c r="AO6" s="18">
        <v>-3.992969293451254E-2</v>
      </c>
      <c r="AP6" s="18">
        <v>1.913380825920212E-2</v>
      </c>
      <c r="AQ6" s="18">
        <v>1.0193641580280797E-2</v>
      </c>
      <c r="AR6" s="18">
        <v>2.5383639090803545E-3</v>
      </c>
      <c r="AS6" s="18">
        <v>4.17008683435462E-3</v>
      </c>
      <c r="AT6" s="18">
        <v>2.3518690166291325E-3</v>
      </c>
      <c r="AU6" s="18">
        <v>-1.4893979582226784E-2</v>
      </c>
      <c r="AV6" s="18">
        <v>2.3609891101169955E-2</v>
      </c>
      <c r="AW6" s="18">
        <v>-1.7626898942386116E-2</v>
      </c>
      <c r="AX6" s="18">
        <v>2.1892597606446178E-2</v>
      </c>
      <c r="AY6" s="18">
        <v>7.4752540078343657E-2</v>
      </c>
      <c r="AZ6" s="18">
        <v>-1.1088709677419373E-2</v>
      </c>
      <c r="BF6" s="81"/>
      <c r="BG6" s="154">
        <f t="shared" si="2"/>
        <v>237</v>
      </c>
      <c r="BH6" s="18">
        <f>(1-'Building Blocks'!$B$29)*'Building Blocks'!$B$29^BG6</f>
        <v>9.2372164355857868E-4</v>
      </c>
      <c r="BI6" s="18">
        <f t="shared" si="3"/>
        <v>1.0146646330664239E-3</v>
      </c>
      <c r="BJ6" s="18">
        <f t="shared" ref="BJ6:BJ66" si="51">SUM(BI4:BI6)</f>
        <v>3.0136554266705865E-3</v>
      </c>
      <c r="BK6" s="157">
        <f t="shared" si="4"/>
        <v>8.8398426188537411E-7</v>
      </c>
      <c r="BL6" s="157">
        <f t="shared" si="5"/>
        <v>1.1892328918846152E-7</v>
      </c>
      <c r="BM6" s="157">
        <f t="shared" si="6"/>
        <v>8.5886646713900815E-8</v>
      </c>
      <c r="BN6" s="157">
        <f t="shared" si="7"/>
        <v>7.8987752170139021E-9</v>
      </c>
      <c r="BO6" s="157">
        <f t="shared" si="8"/>
        <v>4.5663134208567154E-7</v>
      </c>
      <c r="BP6" s="157">
        <f t="shared" si="9"/>
        <v>1.6568129574335831E-5</v>
      </c>
      <c r="BQ6" s="157">
        <f t="shared" si="10"/>
        <v>1.4925775531090952E-5</v>
      </c>
      <c r="BR6" s="157">
        <f t="shared" si="11"/>
        <v>4.155481821046776E-6</v>
      </c>
      <c r="BS6" s="157">
        <f t="shared" si="12"/>
        <v>1.3537016183695464E-5</v>
      </c>
      <c r="BT6" s="157">
        <f t="shared" si="13"/>
        <v>9.0295581743972244E-8</v>
      </c>
      <c r="BU6" s="157">
        <f t="shared" si="14"/>
        <v>7.8071039621703834E-8</v>
      </c>
      <c r="BV6" s="157">
        <f t="shared" si="15"/>
        <v>2.1150951866336136E-7</v>
      </c>
      <c r="BW6" s="157">
        <f t="shared" si="16"/>
        <v>9.9936831200240848E-7</v>
      </c>
      <c r="BX6" s="157">
        <f t="shared" si="17"/>
        <v>1.2941517232492343E-6</v>
      </c>
      <c r="BY6" s="157">
        <f t="shared" si="18"/>
        <v>1.5986843232560598E-6</v>
      </c>
      <c r="BZ6" s="157">
        <f t="shared" si="19"/>
        <v>7.9932544480052564E-7</v>
      </c>
      <c r="CA6" s="157">
        <f t="shared" si="20"/>
        <v>1.9081995025017734E-10</v>
      </c>
      <c r="CB6" s="157">
        <f t="shared" si="21"/>
        <v>1.5565551733574597E-6</v>
      </c>
      <c r="CC6" s="157">
        <f t="shared" si="22"/>
        <v>1.3507948028069774E-6</v>
      </c>
      <c r="CD6" s="157">
        <f t="shared" si="23"/>
        <v>1.2496382103904834E-6</v>
      </c>
      <c r="CE6" s="157">
        <f t="shared" si="24"/>
        <v>4.3854803791520226E-8</v>
      </c>
      <c r="CF6" s="157">
        <f t="shared" si="25"/>
        <v>5.449545402077096E-8</v>
      </c>
      <c r="CG6" s="157">
        <f t="shared" si="26"/>
        <v>1.6090463330405972E-8</v>
      </c>
      <c r="CH6" s="157">
        <f t="shared" si="27"/>
        <v>1.7679959103394972E-11</v>
      </c>
      <c r="CI6" s="157">
        <f t="shared" si="28"/>
        <v>8.4778273653833263E-9</v>
      </c>
      <c r="CJ6" s="157">
        <f t="shared" si="29"/>
        <v>3.2107432836085619E-9</v>
      </c>
      <c r="CK6" s="157">
        <f t="shared" si="30"/>
        <v>1.8020872297956946E-7</v>
      </c>
      <c r="CL6" s="157">
        <f t="shared" si="31"/>
        <v>1.8117938629249621E-7</v>
      </c>
      <c r="CM6" s="157">
        <f t="shared" si="32"/>
        <v>2.0886698462952808E-7</v>
      </c>
      <c r="CN6" s="157">
        <f t="shared" si="33"/>
        <v>3.6845494721094794E-7</v>
      </c>
      <c r="CO6" s="157">
        <f t="shared" si="34"/>
        <v>5.2106577532765534E-7</v>
      </c>
      <c r="CP6" s="157">
        <f t="shared" si="35"/>
        <v>4.2670371343313554E-7</v>
      </c>
      <c r="CQ6" s="157">
        <f t="shared" si="36"/>
        <v>7.5687188928091812E-9</v>
      </c>
      <c r="CR6" s="157">
        <f t="shared" si="37"/>
        <v>1.2312977889366077E-8</v>
      </c>
      <c r="CS6" s="157">
        <f t="shared" si="38"/>
        <v>6.3610858373268667E-8</v>
      </c>
      <c r="CT6" s="157">
        <f t="shared" si="39"/>
        <v>7.6835587168445615E-8</v>
      </c>
      <c r="CU6" s="157">
        <f t="shared" si="40"/>
        <v>6.2245030288712948E-7</v>
      </c>
      <c r="CV6" s="157">
        <f t="shared" si="41"/>
        <v>1.1637243131216428E-8</v>
      </c>
      <c r="CW6" s="157">
        <f t="shared" si="42"/>
        <v>4.048002328773015E-8</v>
      </c>
      <c r="CX6" s="157">
        <f t="shared" si="43"/>
        <v>1.719792913668172E-6</v>
      </c>
      <c r="CY6" s="157">
        <f t="shared" si="44"/>
        <v>1.7441165287845712E-7</v>
      </c>
      <c r="CZ6" s="157"/>
      <c r="DA6" s="157">
        <f t="shared" si="45"/>
        <v>8.4821121108832218E-10</v>
      </c>
      <c r="DB6" s="157"/>
      <c r="DC6" s="157"/>
      <c r="DD6" s="157"/>
      <c r="DE6" s="157">
        <f t="shared" si="46"/>
        <v>2.1508292956918634E-7</v>
      </c>
      <c r="DF6" s="157">
        <f t="shared" si="47"/>
        <v>6.2545575625495004E-7</v>
      </c>
      <c r="DG6" s="157"/>
      <c r="DH6" s="157"/>
      <c r="DI6" s="157">
        <f t="shared" si="48"/>
        <v>4.5870703473499717E-7</v>
      </c>
      <c r="DN6" s="157" t="e">
        <f t="shared" si="49"/>
        <v>#DIV/0!</v>
      </c>
      <c r="DR6" s="1">
        <v>1.3888888888888887E-3</v>
      </c>
      <c r="EQ6" s="152"/>
      <c r="ER6" s="152"/>
    </row>
    <row r="7" spans="1:148" s="1" customFormat="1" x14ac:dyDescent="0.25">
      <c r="A7" s="13">
        <f t="shared" si="50"/>
        <v>36280</v>
      </c>
      <c r="B7" s="227">
        <v>3.7139838117666399E-2</v>
      </c>
      <c r="C7" s="227">
        <v>7.6874664272651605E-2</v>
      </c>
      <c r="D7" s="227">
        <v>2.7142696965813701E-2</v>
      </c>
      <c r="E7" s="227">
        <v>6.0467802631660197E-2</v>
      </c>
      <c r="F7" s="227">
        <v>4.0033761739272901E-2</v>
      </c>
      <c r="G7" s="227">
        <v>4.3227798902905498E-2</v>
      </c>
      <c r="H7" s="227">
        <v>7.4507350994611005E-2</v>
      </c>
      <c r="I7" s="227">
        <v>0.167040213115807</v>
      </c>
      <c r="J7" s="227">
        <v>0.12516969929190599</v>
      </c>
      <c r="K7" s="227">
        <v>-1.5056829995065E-4</v>
      </c>
      <c r="L7" s="227">
        <v>2.7625111468520999E-4</v>
      </c>
      <c r="M7" s="227">
        <v>3.68652269271929E-2</v>
      </c>
      <c r="N7" s="228">
        <v>4.5363886244226402E-2</v>
      </c>
      <c r="O7" s="228">
        <v>5.3335509080977797E-2</v>
      </c>
      <c r="P7" s="228">
        <v>5.7298439762110798E-2</v>
      </c>
      <c r="Q7" s="227">
        <v>5.3856976425823801E-2</v>
      </c>
      <c r="R7" s="227">
        <v>3.9939053616254702E-2</v>
      </c>
      <c r="S7" s="18">
        <f>'Index Values Local'!S8/'Index Values Local'!S7-1</f>
        <v>5.8024225137518481E-2</v>
      </c>
      <c r="T7" s="227">
        <v>3.5804393291505303E-2</v>
      </c>
      <c r="U7" s="227">
        <v>5.2500006232454099E-2</v>
      </c>
      <c r="V7" s="227">
        <v>3.8600004456600799E-2</v>
      </c>
      <c r="W7" s="18">
        <v>1.9627351664254666E-2</v>
      </c>
      <c r="X7" s="18">
        <v>1.0322807760955658E-2</v>
      </c>
      <c r="Y7" s="18">
        <v>3.0851468498850291E-3</v>
      </c>
      <c r="Z7" s="18">
        <v>1.8000911438553979E-2</v>
      </c>
      <c r="AA7" s="18">
        <v>5.7845263919016343E-3</v>
      </c>
      <c r="AB7" s="18">
        <v>4.5577967416601251E-3</v>
      </c>
      <c r="AC7" s="18">
        <v>4.5578200000000006E-3</v>
      </c>
      <c r="AD7" s="18">
        <v>4.937417704378797E-3</v>
      </c>
      <c r="AE7" s="18">
        <v>-6.5385886999999995E-3</v>
      </c>
      <c r="AF7" s="18">
        <v>-7.3477369621866928E-3</v>
      </c>
      <c r="AG7" s="18">
        <v>-6.5033750600667082E-3</v>
      </c>
      <c r="AH7" s="18">
        <v>-4.592575653632025E-3</v>
      </c>
      <c r="AI7" s="18">
        <v>-7.0986659143122965E-3</v>
      </c>
      <c r="AJ7" s="18">
        <v>-1.5987973226110341E-3</v>
      </c>
      <c r="AK7" s="18">
        <v>2.5008913433248736E-3</v>
      </c>
      <c r="AL7" s="18">
        <v>2.0003672171702291E-3</v>
      </c>
      <c r="AM7" s="18">
        <v>1.9799110551526722E-2</v>
      </c>
      <c r="AN7" s="18">
        <v>3.8E-3</v>
      </c>
      <c r="AO7" s="18">
        <v>3.6939040878773977E-3</v>
      </c>
      <c r="AP7" s="18">
        <v>-6.2273592108760892E-2</v>
      </c>
      <c r="AQ7" s="18">
        <v>2.6426261511408741E-2</v>
      </c>
      <c r="AR7" s="18">
        <v>3.5677293129243726E-3</v>
      </c>
      <c r="AS7" s="18">
        <v>-7.1674657080474167E-4</v>
      </c>
      <c r="AT7" s="18">
        <v>3.0713628770466711E-2</v>
      </c>
      <c r="AU7" s="18">
        <v>-3.8293291844007623E-3</v>
      </c>
      <c r="AV7" s="18">
        <v>-5.2859262928486306E-3</v>
      </c>
      <c r="AW7" s="18">
        <v>-3.6256222635398516E-2</v>
      </c>
      <c r="AX7" s="18">
        <v>9.6995309188918459E-3</v>
      </c>
      <c r="AY7" s="18">
        <v>-5.0408102520048084E-2</v>
      </c>
      <c r="AZ7" s="18">
        <v>3.8735983690111997E-2</v>
      </c>
      <c r="BF7" s="81"/>
      <c r="BG7" s="154">
        <f t="shared" si="2"/>
        <v>236</v>
      </c>
      <c r="BH7" s="18">
        <f>(1-'Building Blocks'!$B$29)*'Building Blocks'!$B$29^BG7</f>
        <v>9.3305216521068571E-4</v>
      </c>
      <c r="BI7" s="18">
        <f t="shared" si="3"/>
        <v>1.0249137707741658E-3</v>
      </c>
      <c r="BJ7" s="18">
        <f t="shared" si="51"/>
        <v>3.0440963905763495E-3</v>
      </c>
      <c r="BK7" s="157">
        <f t="shared" si="4"/>
        <v>9.6357385762963125E-7</v>
      </c>
      <c r="BL7" s="157">
        <f t="shared" si="5"/>
        <v>4.494943604629072E-6</v>
      </c>
      <c r="BM7" s="157">
        <f t="shared" si="6"/>
        <v>4.6746320560639238E-7</v>
      </c>
      <c r="BN7" s="157">
        <f t="shared" si="7"/>
        <v>2.6875203432478235E-6</v>
      </c>
      <c r="BO7" s="157">
        <f t="shared" si="8"/>
        <v>1.3171696968635804E-6</v>
      </c>
      <c r="BP7" s="157">
        <f t="shared" si="9"/>
        <v>1.5218395772739625E-6</v>
      </c>
      <c r="BQ7" s="157">
        <f t="shared" si="10"/>
        <v>4.6240739363383683E-6</v>
      </c>
      <c r="BR7" s="157">
        <f t="shared" si="11"/>
        <v>2.548630086472813E-5</v>
      </c>
      <c r="BS7" s="157">
        <f t="shared" si="12"/>
        <v>1.3609321644418253E-5</v>
      </c>
      <c r="BT7" s="157">
        <f t="shared" si="13"/>
        <v>2.1170387330038614E-8</v>
      </c>
      <c r="BU7" s="157">
        <f t="shared" si="14"/>
        <v>1.8304263798163028E-8</v>
      </c>
      <c r="BV7" s="157">
        <f t="shared" si="15"/>
        <v>8.6506888693381336E-7</v>
      </c>
      <c r="BW7" s="157">
        <f t="shared" si="16"/>
        <v>1.5920757831341331E-6</v>
      </c>
      <c r="BX7" s="157">
        <f t="shared" si="17"/>
        <v>2.0616899630908585E-6</v>
      </c>
      <c r="BY7" s="157">
        <f t="shared" si="18"/>
        <v>2.5468354012869852E-6</v>
      </c>
      <c r="BZ7" s="157">
        <f t="shared" si="19"/>
        <v>2.2891919506744469E-6</v>
      </c>
      <c r="CA7" s="157">
        <f t="shared" si="20"/>
        <v>1.2180938353768151E-6</v>
      </c>
      <c r="CB7" s="157">
        <f t="shared" si="21"/>
        <v>2.47978142747786E-6</v>
      </c>
      <c r="CC7" s="157">
        <f t="shared" si="22"/>
        <v>9.5050001322064371E-7</v>
      </c>
      <c r="CD7" s="157">
        <f t="shared" si="23"/>
        <v>2.2730844491008271E-6</v>
      </c>
      <c r="CE7" s="157">
        <f t="shared" si="24"/>
        <v>1.2180859636388931E-6</v>
      </c>
      <c r="CF7" s="157">
        <f t="shared" si="25"/>
        <v>2.2108508694866808E-7</v>
      </c>
      <c r="CG7" s="157">
        <f t="shared" si="26"/>
        <v>3.9516211380778856E-8</v>
      </c>
      <c r="CH7" s="157">
        <f t="shared" si="27"/>
        <v>6.5203841316945678E-10</v>
      </c>
      <c r="CI7" s="157">
        <f t="shared" si="28"/>
        <v>1.505175014211323E-7</v>
      </c>
      <c r="CJ7" s="157">
        <f t="shared" si="29"/>
        <v>3.1216163359347804E-9</v>
      </c>
      <c r="CK7" s="157">
        <f t="shared" si="30"/>
        <v>8.871868273707098E-10</v>
      </c>
      <c r="CL7" s="157">
        <f t="shared" si="31"/>
        <v>8.2460606055165123E-10</v>
      </c>
      <c r="CM7" s="157">
        <f t="shared" si="32"/>
        <v>1.2340343134307853E-9</v>
      </c>
      <c r="CN7" s="157">
        <f t="shared" si="33"/>
        <v>2.0199578665517357E-7</v>
      </c>
      <c r="CO7" s="157">
        <f t="shared" si="34"/>
        <v>2.1634588048656901E-7</v>
      </c>
      <c r="CP7" s="157">
        <f t="shared" si="35"/>
        <v>1.5783130145238565E-7</v>
      </c>
      <c r="CQ7" s="157">
        <f t="shared" si="36"/>
        <v>7.1268304231037823E-8</v>
      </c>
      <c r="CR7" s="157">
        <f t="shared" si="37"/>
        <v>1.5798108496748379E-7</v>
      </c>
      <c r="CS7" s="157">
        <f t="shared" si="38"/>
        <v>6.3661297257699155E-8</v>
      </c>
      <c r="CT7" s="157">
        <f t="shared" si="39"/>
        <v>1.3996074738268622E-8</v>
      </c>
      <c r="CU7" s="157">
        <f t="shared" si="40"/>
        <v>6.5642980136589786E-9</v>
      </c>
      <c r="CV7" s="157">
        <f t="shared" si="41"/>
        <v>2.0625691831737529E-7</v>
      </c>
      <c r="CW7" s="157">
        <f t="shared" si="42"/>
        <v>6.4892412579554933E-9</v>
      </c>
      <c r="CX7" s="157">
        <f t="shared" si="43"/>
        <v>6.1720542290546707E-9</v>
      </c>
      <c r="CY7" s="157">
        <f t="shared" si="44"/>
        <v>4.7806454846956951E-6</v>
      </c>
      <c r="CZ7" s="157"/>
      <c r="DA7" s="157">
        <f t="shared" si="45"/>
        <v>1.3568902179824116E-11</v>
      </c>
      <c r="DB7" s="157"/>
      <c r="DC7" s="157"/>
      <c r="DD7" s="157"/>
      <c r="DE7" s="157">
        <f t="shared" si="46"/>
        <v>2.1065520388652337E-7</v>
      </c>
      <c r="DF7" s="157">
        <f t="shared" si="47"/>
        <v>1.9355656683993389E-6</v>
      </c>
      <c r="DG7" s="157"/>
      <c r="DH7" s="157"/>
      <c r="DI7" s="157">
        <f t="shared" si="48"/>
        <v>8.3614612626379238E-7</v>
      </c>
      <c r="DN7" s="157" t="e">
        <f t="shared" si="49"/>
        <v>#DIV/0!</v>
      </c>
      <c r="DR7" s="1">
        <v>1.3888888888888887E-3</v>
      </c>
      <c r="EQ7" s="152"/>
      <c r="ER7" s="152"/>
    </row>
    <row r="8" spans="1:148" s="1" customFormat="1" x14ac:dyDescent="0.25">
      <c r="A8" s="13">
        <f t="shared" si="50"/>
        <v>36311</v>
      </c>
      <c r="B8" s="227">
        <v>-1.88316413479746E-2</v>
      </c>
      <c r="C8" s="227">
        <v>3.9752061681612702E-2</v>
      </c>
      <c r="D8" s="227">
        <v>-3.9986802584987498E-2</v>
      </c>
      <c r="E8" s="227">
        <v>-1.3450426811591301E-2</v>
      </c>
      <c r="F8" s="227">
        <v>-5.1265358342194499E-2</v>
      </c>
      <c r="G8" s="227">
        <v>-5.2130125365438797E-2</v>
      </c>
      <c r="H8" s="227">
        <v>-6.27568684286018E-2</v>
      </c>
      <c r="I8" s="227">
        <v>-6.6651024439620205E-2</v>
      </c>
      <c r="J8" s="227">
        <v>-1.49703283043123E-3</v>
      </c>
      <c r="K8" s="227">
        <v>-1.15062767200424E-2</v>
      </c>
      <c r="L8" s="227">
        <v>-1.02828260525063E-2</v>
      </c>
      <c r="M8" s="227">
        <v>-1.9404353974850502E-2</v>
      </c>
      <c r="N8" s="228">
        <v>-2.74575636280282E-2</v>
      </c>
      <c r="O8" s="228">
        <v>-2.9532924866730901E-2</v>
      </c>
      <c r="P8" s="228">
        <v>-3.4805433119530702E-2</v>
      </c>
      <c r="Q8" s="227">
        <v>1.6598740733940201E-2</v>
      </c>
      <c r="R8" s="227">
        <v>-4.6933794687118403E-3</v>
      </c>
      <c r="S8" s="18">
        <f>'Index Values Local'!S9/'Index Values Local'!S8-1</f>
        <v>-3.2858772403671521E-2</v>
      </c>
      <c r="T8" s="227">
        <v>-2.30770813613729E-2</v>
      </c>
      <c r="U8" s="227">
        <v>1.21999961826875E-2</v>
      </c>
      <c r="V8" s="227">
        <v>-8.9999946537029293E-3</v>
      </c>
      <c r="W8" s="18">
        <v>-3.5483012507764311E-4</v>
      </c>
      <c r="X8" s="18">
        <v>-6.0556464181251454E-4</v>
      </c>
      <c r="Y8" s="18">
        <v>-1.8098330322066145E-4</v>
      </c>
      <c r="Z8" s="18">
        <v>5.8568977094679564E-3</v>
      </c>
      <c r="AA8" s="18">
        <v>5.4517133956388797E-3</v>
      </c>
      <c r="AB8" s="18">
        <v>1.4624963799594548E-2</v>
      </c>
      <c r="AC8" s="18">
        <v>1.465058E-2</v>
      </c>
      <c r="AD8" s="18">
        <v>1.5843083683392958E-2</v>
      </c>
      <c r="AE8" s="18">
        <v>3.19661797E-2</v>
      </c>
      <c r="AF8" s="18">
        <v>3.5921984222924426E-2</v>
      </c>
      <c r="AG8" s="18">
        <v>3.179402549461334E-2</v>
      </c>
      <c r="AH8" s="18">
        <v>1.4894228008040633E-2</v>
      </c>
      <c r="AI8" s="18">
        <v>3.270008473759245E-2</v>
      </c>
      <c r="AJ8" s="18">
        <v>4.0898353629146289E-2</v>
      </c>
      <c r="AK8" s="18">
        <v>3.3599770747832824E-2</v>
      </c>
      <c r="AL8" s="18">
        <v>1.8999305609135098E-2</v>
      </c>
      <c r="AM8" s="18">
        <v>1.390170707706595E-2</v>
      </c>
      <c r="AN8" s="18">
        <v>8.8999999999999999E-3</v>
      </c>
      <c r="AO8" s="18">
        <v>-4.3009990331936865E-2</v>
      </c>
      <c r="AP8" s="18">
        <v>8.287425016207986E-2</v>
      </c>
      <c r="AQ8" s="18">
        <v>6.9219331709877239E-3</v>
      </c>
      <c r="AR8" s="18">
        <v>2.5229357798164376E-3</v>
      </c>
      <c r="AS8" s="18">
        <v>9.3378194418428963E-3</v>
      </c>
      <c r="AT8" s="18">
        <v>-1.4176229402370125E-3</v>
      </c>
      <c r="AU8" s="18">
        <v>6.9572982295395555E-3</v>
      </c>
      <c r="AV8" s="18">
        <v>-1.7015429223421918E-2</v>
      </c>
      <c r="AW8" s="18">
        <v>7.070769932891463E-2</v>
      </c>
      <c r="AX8" s="18">
        <v>5.9120204018940185E-2</v>
      </c>
      <c r="AY8" s="18">
        <v>0.17861836654710395</v>
      </c>
      <c r="AZ8" s="18">
        <v>1.007523716061498E-2</v>
      </c>
      <c r="BF8" s="81"/>
      <c r="BG8" s="154">
        <f t="shared" si="2"/>
        <v>235</v>
      </c>
      <c r="BH8" s="18">
        <f>(1-'Building Blocks'!$B$29)*'Building Blocks'!$B$29^BG8</f>
        <v>9.4247693455624796E-4</v>
      </c>
      <c r="BI8" s="18">
        <f t="shared" si="3"/>
        <v>1.0352664351254198E-3</v>
      </c>
      <c r="BJ8" s="18">
        <f t="shared" si="51"/>
        <v>3.0748448389660097E-3</v>
      </c>
      <c r="BK8" s="157">
        <f t="shared" si="4"/>
        <v>6.6316642672885632E-7</v>
      </c>
      <c r="BL8" s="157">
        <f t="shared" si="5"/>
        <v>8.7678619709431947E-7</v>
      </c>
      <c r="BM8" s="157">
        <f t="shared" si="6"/>
        <v>2.1690567056113453E-6</v>
      </c>
      <c r="BN8" s="157">
        <f t="shared" si="7"/>
        <v>5.3397438383688584E-7</v>
      </c>
      <c r="BO8" s="157">
        <f t="shared" si="8"/>
        <v>3.1831486089835397E-6</v>
      </c>
      <c r="BP8" s="157">
        <f t="shared" si="9"/>
        <v>3.3428668796838716E-6</v>
      </c>
      <c r="BQ8" s="157">
        <f t="shared" si="10"/>
        <v>5.0866194019754915E-6</v>
      </c>
      <c r="BR8" s="157">
        <f t="shared" si="11"/>
        <v>5.9795745352369794E-6</v>
      </c>
      <c r="BS8" s="157">
        <f t="shared" si="12"/>
        <v>1.353550266483593E-7</v>
      </c>
      <c r="BT8" s="157">
        <f t="shared" si="13"/>
        <v>2.6174449958231252E-7</v>
      </c>
      <c r="BU8" s="157">
        <f t="shared" si="14"/>
        <v>2.2630858346530369E-7</v>
      </c>
      <c r="BV8" s="157">
        <f t="shared" si="15"/>
        <v>7.6690068263876941E-7</v>
      </c>
      <c r="BW8" s="157">
        <f t="shared" si="16"/>
        <v>1.1554943496992337E-6</v>
      </c>
      <c r="BX8" s="157">
        <f t="shared" si="17"/>
        <v>1.4963302177069746E-6</v>
      </c>
      <c r="BY8" s="157">
        <f t="shared" si="18"/>
        <v>1.8484383387880201E-6</v>
      </c>
      <c r="BZ8" s="157">
        <f t="shared" si="19"/>
        <v>1.0357156885981789E-7</v>
      </c>
      <c r="CA8" s="157">
        <f t="shared" si="20"/>
        <v>1.0682463888066271E-7</v>
      </c>
      <c r="CB8" s="157">
        <f t="shared" si="21"/>
        <v>1.7997446899973765E-6</v>
      </c>
      <c r="CC8" s="157">
        <f t="shared" si="22"/>
        <v>8.3667017107109388E-7</v>
      </c>
      <c r="CD8" s="157">
        <f t="shared" si="23"/>
        <v>4.7783913733202805E-8</v>
      </c>
      <c r="CE8" s="157">
        <f t="shared" si="24"/>
        <v>1.7836014549582938E-7</v>
      </c>
      <c r="CF8" s="157">
        <f t="shared" si="25"/>
        <v>2.9026684543307275E-8</v>
      </c>
      <c r="CG8" s="157">
        <f t="shared" si="26"/>
        <v>2.3054827743012224E-8</v>
      </c>
      <c r="CH8" s="157">
        <f t="shared" si="27"/>
        <v>6.308469072109809E-9</v>
      </c>
      <c r="CI8" s="157">
        <f t="shared" si="28"/>
        <v>6.7247965468017233E-13</v>
      </c>
      <c r="CJ8" s="157">
        <f t="shared" si="29"/>
        <v>2.065198344429031E-9</v>
      </c>
      <c r="CK8" s="157">
        <f t="shared" si="30"/>
        <v>1.2521154834685935E-7</v>
      </c>
      <c r="CL8" s="157">
        <f t="shared" si="31"/>
        <v>1.2503351865615855E-7</v>
      </c>
      <c r="CM8" s="157">
        <f t="shared" si="32"/>
        <v>1.4915172896981324E-7</v>
      </c>
      <c r="CN8" s="157">
        <f t="shared" si="33"/>
        <v>6.1969760676699307E-7</v>
      </c>
      <c r="CO8" s="157">
        <f t="shared" si="34"/>
        <v>8.5517025350535232E-7</v>
      </c>
      <c r="CP8" s="157">
        <f t="shared" si="35"/>
        <v>6.9382048604536721E-7</v>
      </c>
      <c r="CQ8" s="157">
        <f t="shared" si="36"/>
        <v>1.2866038807482228E-7</v>
      </c>
      <c r="CR8" s="157">
        <f t="shared" si="37"/>
        <v>7.7629532824182841E-7</v>
      </c>
      <c r="CS8" s="157">
        <f t="shared" si="38"/>
        <v>1.240520312854215E-6</v>
      </c>
      <c r="CT8" s="157">
        <f t="shared" si="39"/>
        <v>7.7743499885852419E-7</v>
      </c>
      <c r="CU8" s="157">
        <f t="shared" si="40"/>
        <v>2.1671052884841461E-7</v>
      </c>
      <c r="CV8" s="157">
        <f t="shared" si="41"/>
        <v>7.1124026064245818E-8</v>
      </c>
      <c r="CW8" s="157">
        <f t="shared" si="42"/>
        <v>6.9112097038930053E-9</v>
      </c>
      <c r="CX8" s="157">
        <f t="shared" si="43"/>
        <v>2.0271084481713681E-6</v>
      </c>
      <c r="CY8" s="157">
        <f t="shared" si="44"/>
        <v>6.1143879524220178E-6</v>
      </c>
      <c r="CZ8" s="157"/>
      <c r="DA8" s="157">
        <f t="shared" si="45"/>
        <v>8.9488670153951473E-10</v>
      </c>
      <c r="DB8" s="157"/>
      <c r="DC8" s="157"/>
      <c r="DD8" s="157"/>
      <c r="DE8" s="157">
        <f t="shared" si="46"/>
        <v>7.033965524334761E-7</v>
      </c>
      <c r="DF8" s="157">
        <f t="shared" si="47"/>
        <v>4.1753560017313933E-6</v>
      </c>
      <c r="DG8" s="157"/>
      <c r="DH8" s="157"/>
      <c r="DI8" s="157">
        <f t="shared" si="48"/>
        <v>9.9766114202191758E-12</v>
      </c>
      <c r="DN8" s="157" t="e">
        <f t="shared" si="49"/>
        <v>#DIV/0!</v>
      </c>
      <c r="DR8" s="1">
        <v>1.3888888888888887E-3</v>
      </c>
      <c r="EQ8" s="152"/>
      <c r="ER8" s="152"/>
    </row>
    <row r="9" spans="1:148" s="1" customFormat="1" x14ac:dyDescent="0.25">
      <c r="A9" s="13">
        <f t="shared" si="50"/>
        <v>36341</v>
      </c>
      <c r="B9" s="227">
        <v>7.0964024678066007E-2</v>
      </c>
      <c r="C9" s="227">
        <v>7.8314563291811398E-2</v>
      </c>
      <c r="D9" s="227">
        <v>4.0452851196200998E-2</v>
      </c>
      <c r="E9" s="227">
        <v>2.2882616601573601E-2</v>
      </c>
      <c r="F9" s="227">
        <v>1.8854789669921799E-2</v>
      </c>
      <c r="G9" s="227">
        <v>0.112509473657426</v>
      </c>
      <c r="H9" s="227">
        <v>0.145231640527757</v>
      </c>
      <c r="I9" s="227">
        <v>0.100325696435681</v>
      </c>
      <c r="J9" s="227">
        <v>0.131514658412929</v>
      </c>
      <c r="K9" s="227">
        <v>1.0932115891068501E-3</v>
      </c>
      <c r="L9" s="227">
        <v>1.4327767440613899E-3</v>
      </c>
      <c r="M9" s="227">
        <v>2.7978002701707302E-2</v>
      </c>
      <c r="N9" s="228">
        <v>3.7716021730011901E-2</v>
      </c>
      <c r="O9" s="228">
        <v>4.4632488797133101E-2</v>
      </c>
      <c r="P9" s="228">
        <v>4.7625493916224698E-2</v>
      </c>
      <c r="Q9" s="227">
        <v>5.4800956659816401E-2</v>
      </c>
      <c r="R9" s="227">
        <v>3.8135510549072597E-2</v>
      </c>
      <c r="S9" s="18">
        <f>'Index Values Local'!S10/'Index Values Local'!S9-1</f>
        <v>4.8479173955513932E-2</v>
      </c>
      <c r="T9" s="227">
        <v>5.3905616462881702E-2</v>
      </c>
      <c r="U9" s="227">
        <v>3.7999995199062303E-2</v>
      </c>
      <c r="V9" s="227">
        <v>2.15999977647394E-2</v>
      </c>
      <c r="W9" s="18">
        <v>1.3310852781969196E-3</v>
      </c>
      <c r="X9" s="18">
        <v>2.7630451393490831E-3</v>
      </c>
      <c r="Y9" s="18">
        <v>8.2578308200169349E-4</v>
      </c>
      <c r="Z9" s="18">
        <v>9.3832288691912957E-3</v>
      </c>
      <c r="AA9" s="18">
        <v>7.7459333849727585E-3</v>
      </c>
      <c r="AB9" s="18">
        <v>-1.1131725417439675E-2</v>
      </c>
      <c r="AC9" s="18">
        <v>-1.1130320000000001E-2</v>
      </c>
      <c r="AD9" s="18">
        <v>-1.2058891888261529E-2</v>
      </c>
      <c r="AE9" s="18">
        <v>2.1442344800000002E-2</v>
      </c>
      <c r="AF9" s="18">
        <v>2.4095828116992839E-2</v>
      </c>
      <c r="AG9" s="18">
        <v>2.1326866820919794E-2</v>
      </c>
      <c r="AH9" s="18">
        <v>4.200856393714747E-2</v>
      </c>
      <c r="AI9" s="18">
        <v>2.9998992745309483E-2</v>
      </c>
      <c r="AJ9" s="18">
        <v>4.5401141964914515E-2</v>
      </c>
      <c r="AK9" s="18">
        <v>2.9299350443599437E-2</v>
      </c>
      <c r="AL9" s="18">
        <v>5.0500671979405221E-2</v>
      </c>
      <c r="AM9" s="18">
        <v>1.5697385276166154E-2</v>
      </c>
      <c r="AN9" s="18">
        <v>2.7699999999999999E-2</v>
      </c>
      <c r="AO9" s="18">
        <v>2.8960714454091541E-3</v>
      </c>
      <c r="AP9" s="18">
        <v>3.4456374489406985E-2</v>
      </c>
      <c r="AQ9" s="18">
        <v>1.6381981632561361E-2</v>
      </c>
      <c r="AR9" s="18">
        <v>5.7195149851292371E-3</v>
      </c>
      <c r="AS9" s="18">
        <v>2.6761382873844396E-2</v>
      </c>
      <c r="AT9" s="18">
        <v>6.2205146978154807E-3</v>
      </c>
      <c r="AU9" s="18">
        <v>-1.0194710614820019E-2</v>
      </c>
      <c r="AV9" s="18">
        <v>1.7942264783360029E-2</v>
      </c>
      <c r="AW9" s="18">
        <v>-7.7498353159954902E-5</v>
      </c>
      <c r="AX9" s="18">
        <v>4.096102145799585E-2</v>
      </c>
      <c r="AY9" s="18">
        <v>0.11022596720529959</v>
      </c>
      <c r="AZ9" s="18">
        <v>-1.1788328259602299E-2</v>
      </c>
      <c r="BF9" s="81"/>
      <c r="BG9" s="154">
        <f t="shared" si="2"/>
        <v>234</v>
      </c>
      <c r="BH9" s="18">
        <f>(1-'Building Blocks'!$B$29)*'Building Blocks'!$B$29^BG9</f>
        <v>9.5199690359216982E-4</v>
      </c>
      <c r="BI9" s="18">
        <f t="shared" si="3"/>
        <v>1.0457236718438585E-3</v>
      </c>
      <c r="BJ9" s="18">
        <f t="shared" si="51"/>
        <v>3.105903877743444E-3</v>
      </c>
      <c r="BK9" s="157">
        <f t="shared" si="4"/>
        <v>4.3485930876509044E-6</v>
      </c>
      <c r="BL9" s="157">
        <f t="shared" si="5"/>
        <v>4.7878104628687858E-6</v>
      </c>
      <c r="BM9" s="157">
        <f t="shared" si="6"/>
        <v>1.2567264698172019E-6</v>
      </c>
      <c r="BN9" s="157">
        <f t="shared" si="7"/>
        <v>1.9404770170738841E-7</v>
      </c>
      <c r="BO9" s="157">
        <f t="shared" si="8"/>
        <v>2.2505029197036308E-7</v>
      </c>
      <c r="BP9" s="157">
        <f t="shared" si="9"/>
        <v>1.2155655304981161E-5</v>
      </c>
      <c r="BQ9" s="157">
        <f t="shared" si="10"/>
        <v>1.9883967540455526E-5</v>
      </c>
      <c r="BR9" s="157">
        <f t="shared" si="11"/>
        <v>8.6553581834079122E-6</v>
      </c>
      <c r="BS9" s="157">
        <f t="shared" si="12"/>
        <v>1.5456896150100991E-5</v>
      </c>
      <c r="BT9" s="157">
        <f t="shared" si="13"/>
        <v>1.1395403164229441E-8</v>
      </c>
      <c r="BU9" s="157">
        <f t="shared" si="14"/>
        <v>9.8526523087519106E-9</v>
      </c>
      <c r="BV9" s="157">
        <f t="shared" si="15"/>
        <v>4.2522618861843489E-7</v>
      </c>
      <c r="BW9" s="157">
        <f t="shared" si="16"/>
        <v>1.0551523336868699E-6</v>
      </c>
      <c r="BX9" s="157">
        <f t="shared" si="17"/>
        <v>1.3663903433112111E-6</v>
      </c>
      <c r="BY9" s="157">
        <f t="shared" si="18"/>
        <v>1.6879217344127486E-6</v>
      </c>
      <c r="BZ9" s="157">
        <f t="shared" si="19"/>
        <v>2.4299091697385479E-6</v>
      </c>
      <c r="CA9" s="157">
        <f t="shared" si="20"/>
        <v>1.1161896064655877E-6</v>
      </c>
      <c r="CB9" s="157">
        <f t="shared" si="21"/>
        <v>1.6434574089792905E-6</v>
      </c>
      <c r="CC9" s="157">
        <f t="shared" si="22"/>
        <v>2.4653232179254692E-6</v>
      </c>
      <c r="CD9" s="157">
        <f t="shared" si="23"/>
        <v>1.1109327085901908E-6</v>
      </c>
      <c r="CE9" s="157">
        <f t="shared" si="24"/>
        <v>3.1931225291022879E-7</v>
      </c>
      <c r="CF9" s="157">
        <f t="shared" si="25"/>
        <v>1.3621680179261439E-8</v>
      </c>
      <c r="CG9" s="157">
        <f t="shared" si="26"/>
        <v>1.9070835883338623E-9</v>
      </c>
      <c r="CH9" s="157">
        <f t="shared" si="27"/>
        <v>2.2344098299893077E-9</v>
      </c>
      <c r="CI9" s="157">
        <f t="shared" si="28"/>
        <v>1.2816297269012861E-8</v>
      </c>
      <c r="CJ9" s="157">
        <f t="shared" si="29"/>
        <v>1.4367157821507375E-8</v>
      </c>
      <c r="CK9" s="157">
        <f t="shared" si="30"/>
        <v>2.2779213657269732E-7</v>
      </c>
      <c r="CL9" s="157">
        <f t="shared" si="31"/>
        <v>2.2878196862913119E-7</v>
      </c>
      <c r="CM9" s="157">
        <f t="shared" si="32"/>
        <v>2.6433692330564009E-7</v>
      </c>
      <c r="CN9" s="157">
        <f t="shared" si="33"/>
        <v>2.0327334751793541E-7</v>
      </c>
      <c r="CO9" s="157">
        <f t="shared" si="34"/>
        <v>2.9919017284565383E-7</v>
      </c>
      <c r="CP9" s="157">
        <f t="shared" si="35"/>
        <v>2.4867360699542372E-7</v>
      </c>
      <c r="CQ9" s="157">
        <f t="shared" si="36"/>
        <v>1.5309448674776144E-6</v>
      </c>
      <c r="CR9" s="157">
        <f t="shared" si="37"/>
        <v>6.3707209568235418E-7</v>
      </c>
      <c r="CS9" s="157">
        <f t="shared" si="38"/>
        <v>1.6002430228530542E-6</v>
      </c>
      <c r="CT9" s="157">
        <f t="shared" si="39"/>
        <v>5.5815722997374291E-7</v>
      </c>
      <c r="CU9" s="157">
        <f t="shared" si="40"/>
        <v>2.2098225348614514E-6</v>
      </c>
      <c r="CV9" s="157">
        <f t="shared" si="41"/>
        <v>1.0634279837101516E-7</v>
      </c>
      <c r="CW9" s="157">
        <f t="shared" si="42"/>
        <v>4.7817271549400015E-7</v>
      </c>
      <c r="CX9" s="157">
        <f t="shared" si="43"/>
        <v>2.8682396496149908E-9</v>
      </c>
      <c r="CY9" s="157">
        <f t="shared" si="44"/>
        <v>8.4541705036093091E-7</v>
      </c>
      <c r="CZ9" s="157"/>
      <c r="DA9" s="157">
        <f t="shared" si="45"/>
        <v>5.3735499011622825E-9</v>
      </c>
      <c r="DB9" s="157"/>
      <c r="DC9" s="157"/>
      <c r="DD9" s="157"/>
      <c r="DE9" s="157">
        <f t="shared" si="46"/>
        <v>8.2677617042370237E-8</v>
      </c>
      <c r="DF9" s="157">
        <f t="shared" si="47"/>
        <v>5.539626722433717E-8</v>
      </c>
      <c r="DG9" s="157"/>
      <c r="DH9" s="157"/>
      <c r="DI9" s="157">
        <f t="shared" si="48"/>
        <v>5.0437102612456617E-7</v>
      </c>
      <c r="DN9" s="157" t="e">
        <f t="shared" si="49"/>
        <v>#DIV/0!</v>
      </c>
      <c r="DR9" s="1">
        <v>1.3888888888888887E-3</v>
      </c>
      <c r="EQ9" s="152"/>
      <c r="ER9" s="152"/>
    </row>
    <row r="10" spans="1:148" s="1" customFormat="1" x14ac:dyDescent="0.25">
      <c r="A10" s="13">
        <f t="shared" si="50"/>
        <v>36372</v>
      </c>
      <c r="B10" s="227">
        <v>-5.9210722210925597E-2</v>
      </c>
      <c r="C10" s="227">
        <v>-1.4607243322650801E-2</v>
      </c>
      <c r="D10" s="227">
        <v>-2.0698051216636301E-2</v>
      </c>
      <c r="E10" s="227">
        <v>-2.9228621189585301E-3</v>
      </c>
      <c r="F10" s="227">
        <v>-1.26952069810649E-2</v>
      </c>
      <c r="G10" s="227">
        <v>6.9784479188992998E-2</v>
      </c>
      <c r="H10" s="227">
        <v>2.7547326344842599E-2</v>
      </c>
      <c r="I10" s="227">
        <v>-3.6152117090062101E-2</v>
      </c>
      <c r="J10" s="227">
        <v>-5.3860535300029898E-2</v>
      </c>
      <c r="K10" s="227">
        <v>-1.3870960618314099E-2</v>
      </c>
      <c r="L10" s="227">
        <v>-1.24816214806883E-2</v>
      </c>
      <c r="M10" s="227">
        <v>-2.86296863637274E-2</v>
      </c>
      <c r="N10" s="228">
        <v>-3.1651535498742701E-2</v>
      </c>
      <c r="O10" s="228">
        <v>-3.4305528015343499E-2</v>
      </c>
      <c r="P10" s="228">
        <v>-4.0109928604406299E-2</v>
      </c>
      <c r="Q10" s="227">
        <v>-2.1507851117387601E-2</v>
      </c>
      <c r="R10" s="227">
        <v>-2.2966698461252301E-2</v>
      </c>
      <c r="S10" s="18">
        <f>'Index Values Local'!S11/'Index Values Local'!S10-1</f>
        <v>-3.8093292127505007E-2</v>
      </c>
      <c r="T10" s="227">
        <v>-3.2666643350004798E-2</v>
      </c>
      <c r="U10" s="227">
        <v>6.1000026049366999E-3</v>
      </c>
      <c r="V10" s="227">
        <v>4.5999943339061202E-3</v>
      </c>
      <c r="W10" s="18">
        <v>5.494505494505475E-3</v>
      </c>
      <c r="X10" s="18">
        <v>4.1969107350887311E-3</v>
      </c>
      <c r="Y10" s="18">
        <v>1.254318227506056E-3</v>
      </c>
      <c r="Z10" s="18">
        <v>3.9498824221047002E-3</v>
      </c>
      <c r="AA10" s="18">
        <v>7.863773428723464E-3</v>
      </c>
      <c r="AB10" s="18">
        <v>2.2850820224178614E-2</v>
      </c>
      <c r="AC10" s="18">
        <v>2.2848609999999998E-2</v>
      </c>
      <c r="AD10" s="18">
        <v>2.4754075429292113E-2</v>
      </c>
      <c r="AE10" s="18">
        <v>5.9693501000000005E-3</v>
      </c>
      <c r="AF10" s="18">
        <v>6.7080552673396991E-3</v>
      </c>
      <c r="AG10" s="18">
        <v>5.9372021006837018E-3</v>
      </c>
      <c r="AH10" s="18">
        <v>-1.8609703113685705E-2</v>
      </c>
      <c r="AI10" s="18">
        <v>9.60029385247263E-3</v>
      </c>
      <c r="AJ10" s="18">
        <v>1.3899896583597915E-2</v>
      </c>
      <c r="AK10" s="18">
        <v>3.1000182778424534E-3</v>
      </c>
      <c r="AL10" s="18">
        <v>-1.2991716654443541E-3</v>
      </c>
      <c r="AM10" s="18">
        <v>1.930067688874515E-2</v>
      </c>
      <c r="AN10" s="18">
        <v>2.0500000000000001E-2</v>
      </c>
      <c r="AO10" s="18">
        <v>-1.3081990772764285E-2</v>
      </c>
      <c r="AP10" s="18">
        <v>-8.6493270525540115E-3</v>
      </c>
      <c r="AQ10" s="18">
        <v>1.3368994772988974E-2</v>
      </c>
      <c r="AR10" s="18">
        <v>7.7343039126478441E-3</v>
      </c>
      <c r="AS10" s="18">
        <v>-9.6831992773440591E-3</v>
      </c>
      <c r="AT10" s="18">
        <v>3.141728965173232E-3</v>
      </c>
      <c r="AU10" s="18">
        <v>-8.1580363832096364E-3</v>
      </c>
      <c r="AV10" s="18">
        <v>-3.2572702264401565E-2</v>
      </c>
      <c r="AW10" s="18">
        <v>-3.1040496027901598E-2</v>
      </c>
      <c r="AX10" s="18">
        <v>6.2481059116586239E-3</v>
      </c>
      <c r="AY10" s="18">
        <v>5.3132101358957448E-3</v>
      </c>
      <c r="AZ10" s="18">
        <v>1.7958969653274037E-2</v>
      </c>
      <c r="BF10" s="81"/>
      <c r="BG10" s="154">
        <f t="shared" si="2"/>
        <v>233</v>
      </c>
      <c r="BH10" s="18">
        <f>(1-'Building Blocks'!$B$29)*'Building Blocks'!$B$29^BG10</f>
        <v>9.6161303393148463E-4</v>
      </c>
      <c r="BI10" s="18">
        <f t="shared" si="3"/>
        <v>1.0562865372160187E-3</v>
      </c>
      <c r="BJ10" s="18">
        <f t="shared" si="51"/>
        <v>3.1372766441852972E-3</v>
      </c>
      <c r="BK10" s="157">
        <f t="shared" si="4"/>
        <v>4.5578786910820554E-6</v>
      </c>
      <c r="BL10" s="157">
        <f t="shared" si="5"/>
        <v>6.7384574254828636E-7</v>
      </c>
      <c r="BM10" s="157">
        <f t="shared" si="6"/>
        <v>7.4089572232422411E-7</v>
      </c>
      <c r="BN10" s="157">
        <f t="shared" si="7"/>
        <v>1.5678820634559439E-7</v>
      </c>
      <c r="BO10" s="157">
        <f t="shared" si="8"/>
        <v>3.0097079746271589E-7</v>
      </c>
      <c r="BP10" s="157">
        <f t="shared" si="9"/>
        <v>4.4752307652198132E-6</v>
      </c>
      <c r="BQ10" s="157">
        <f t="shared" si="10"/>
        <v>4.3138918770278458E-7</v>
      </c>
      <c r="BR10" s="157">
        <f t="shared" si="11"/>
        <v>2.1868062463496979E-6</v>
      </c>
      <c r="BS10" s="157">
        <f t="shared" si="12"/>
        <v>4.2992602718805984E-6</v>
      </c>
      <c r="BT10" s="157">
        <f t="shared" si="13"/>
        <v>3.5239781747816511E-7</v>
      </c>
      <c r="BU10" s="157">
        <f t="shared" si="14"/>
        <v>3.046889276260343E-7</v>
      </c>
      <c r="BV10" s="157">
        <f t="shared" si="15"/>
        <v>1.4028102067594958E-6</v>
      </c>
      <c r="BW10" s="157">
        <f t="shared" si="16"/>
        <v>1.4935373215262079E-6</v>
      </c>
      <c r="BX10" s="157">
        <f t="shared" si="17"/>
        <v>1.9340856370734455E-6</v>
      </c>
      <c r="BY10" s="157">
        <f t="shared" si="18"/>
        <v>2.3892039335704294E-6</v>
      </c>
      <c r="BZ10" s="157">
        <f t="shared" si="19"/>
        <v>8.3431695793604096E-7</v>
      </c>
      <c r="CA10" s="157">
        <f t="shared" si="20"/>
        <v>8.5384057833654218E-7</v>
      </c>
      <c r="CB10" s="157">
        <f t="shared" si="21"/>
        <v>2.3263004230166036E-6</v>
      </c>
      <c r="CC10" s="157">
        <f t="shared" si="22"/>
        <v>1.5267129962847696E-6</v>
      </c>
      <c r="CD10" s="157">
        <f t="shared" si="23"/>
        <v>5.0850849693305559E-10</v>
      </c>
      <c r="CE10" s="157">
        <f t="shared" si="24"/>
        <v>2.3760055108709928E-10</v>
      </c>
      <c r="CF10" s="157">
        <f t="shared" si="25"/>
        <v>3.2448871022029068E-10</v>
      </c>
      <c r="CG10" s="157">
        <f t="shared" si="26"/>
        <v>7.3509710918845722E-12</v>
      </c>
      <c r="CH10" s="157">
        <f t="shared" si="27"/>
        <v>1.1276195259233153E-9</v>
      </c>
      <c r="CI10" s="157">
        <f t="shared" si="28"/>
        <v>3.9447695791352302E-9</v>
      </c>
      <c r="CJ10" s="157">
        <f t="shared" si="29"/>
        <v>1.5449693293875686E-8</v>
      </c>
      <c r="CK10" s="157">
        <f t="shared" si="30"/>
        <v>3.9033963129068056E-7</v>
      </c>
      <c r="CL10" s="157">
        <f t="shared" si="31"/>
        <v>3.8889329633174318E-7</v>
      </c>
      <c r="CM10" s="157">
        <f t="shared" si="32"/>
        <v>4.6201239477093148E-7</v>
      </c>
      <c r="CN10" s="157">
        <f t="shared" si="33"/>
        <v>2.475184629330829E-9</v>
      </c>
      <c r="CO10" s="157">
        <f t="shared" si="34"/>
        <v>2.3635996442925608E-10</v>
      </c>
      <c r="CP10" s="157">
        <f t="shared" si="35"/>
        <v>1.0227389790471152E-12</v>
      </c>
      <c r="CQ10" s="157">
        <f t="shared" si="36"/>
        <v>5.2791969830887961E-7</v>
      </c>
      <c r="CR10" s="157">
        <f t="shared" si="37"/>
        <v>1.9382153982276415E-8</v>
      </c>
      <c r="CS10" s="157">
        <f t="shared" si="38"/>
        <v>6.1291803033304122E-8</v>
      </c>
      <c r="CT10" s="157">
        <f t="shared" si="39"/>
        <v>1.012640980672761E-8</v>
      </c>
      <c r="CU10" s="157">
        <f t="shared" si="40"/>
        <v>3.5905664180234406E-8</v>
      </c>
      <c r="CV10" s="157">
        <f t="shared" si="41"/>
        <v>1.9789533226892031E-7</v>
      </c>
      <c r="CW10" s="157">
        <f t="shared" si="42"/>
        <v>2.1250250541964001E-7</v>
      </c>
      <c r="CX10" s="157">
        <f t="shared" si="43"/>
        <v>2.1666255335839232E-7</v>
      </c>
      <c r="CY10" s="157">
        <f t="shared" si="44"/>
        <v>2.2739717539022973E-7</v>
      </c>
      <c r="CZ10" s="157"/>
      <c r="DA10" s="157">
        <f t="shared" si="45"/>
        <v>1.9364272227435041E-8</v>
      </c>
      <c r="DB10" s="157"/>
      <c r="DC10" s="157"/>
      <c r="DD10" s="157"/>
      <c r="DE10" s="157">
        <f t="shared" si="46"/>
        <v>1.8300113125335965E-6</v>
      </c>
      <c r="DF10" s="157">
        <f t="shared" si="47"/>
        <v>1.5447125782900848E-6</v>
      </c>
      <c r="DG10" s="157"/>
      <c r="DH10" s="157"/>
      <c r="DI10" s="157">
        <f t="shared" si="48"/>
        <v>6.4026840398029805E-8</v>
      </c>
      <c r="DN10" s="157" t="e">
        <f t="shared" si="49"/>
        <v>#DIV/0!</v>
      </c>
      <c r="DR10" s="1">
        <v>1.3888888888888887E-3</v>
      </c>
      <c r="EQ10" s="152"/>
      <c r="ER10" s="152"/>
    </row>
    <row r="11" spans="1:148" s="1" customFormat="1" x14ac:dyDescent="0.25">
      <c r="A11" s="13">
        <f t="shared" si="50"/>
        <v>36403</v>
      </c>
      <c r="B11" s="227">
        <v>4.8591201645704603E-3</v>
      </c>
      <c r="C11" s="227">
        <v>-2.1100155750055499E-2</v>
      </c>
      <c r="D11" s="227">
        <v>2.83843418199634E-2</v>
      </c>
      <c r="E11" s="227">
        <v>2.56035480331753E-2</v>
      </c>
      <c r="F11" s="227">
        <v>7.11284835713676E-3</v>
      </c>
      <c r="G11" s="227">
        <v>4.0875278036209802E-3</v>
      </c>
      <c r="H11" s="227">
        <v>6.14775605169239E-2</v>
      </c>
      <c r="I11" s="227">
        <v>-1.18458741481667E-2</v>
      </c>
      <c r="J11" s="227">
        <v>2.0224899254694902E-2</v>
      </c>
      <c r="K11" s="227">
        <v>9.6927695753710897E-3</v>
      </c>
      <c r="L11" s="227">
        <v>9.4290543008224096E-3</v>
      </c>
      <c r="M11" s="227">
        <v>3.51426113130282E-3</v>
      </c>
      <c r="N11" s="228">
        <v>7.8377394608329602E-3</v>
      </c>
      <c r="O11" s="228">
        <v>1.0631978438744701E-2</v>
      </c>
      <c r="P11" s="228">
        <v>9.8357284436924996E-3</v>
      </c>
      <c r="Q11" s="227">
        <v>1.14308359110422E-2</v>
      </c>
      <c r="R11" s="227">
        <v>5.4658013951411899E-3</v>
      </c>
      <c r="S11" s="18">
        <f>'Index Values Local'!S12/'Index Values Local'!S11-1</f>
        <v>1.1190513617401754E-2</v>
      </c>
      <c r="T11" s="227">
        <v>-6.1000490689806499E-3</v>
      </c>
      <c r="U11" s="227">
        <v>3.9999439669569E-4</v>
      </c>
      <c r="V11" s="227">
        <v>-5.4999844099702299E-3</v>
      </c>
      <c r="W11" s="18">
        <v>1.3044244667724358E-2</v>
      </c>
      <c r="X11" s="18">
        <v>7.6272282459370015E-3</v>
      </c>
      <c r="Y11" s="18">
        <v>2.2795270183475942E-3</v>
      </c>
      <c r="Z11" s="18">
        <v>3.4768605778907613E-3</v>
      </c>
      <c r="AA11" s="18">
        <v>7.0984395166020509E-3</v>
      </c>
      <c r="AB11" s="18">
        <v>3.3863230175901204E-3</v>
      </c>
      <c r="AC11" s="18">
        <v>3.3642199999999998E-3</v>
      </c>
      <c r="AD11" s="18">
        <v>3.6683714012452733E-3</v>
      </c>
      <c r="AE11" s="18">
        <v>-3.8093255600000001E-2</v>
      </c>
      <c r="AF11" s="18">
        <v>-4.2807283807612069E-2</v>
      </c>
      <c r="AG11" s="18">
        <v>-3.7888103961300774E-2</v>
      </c>
      <c r="AH11" s="18">
        <v>-5.2018003394083134E-3</v>
      </c>
      <c r="AI11" s="18">
        <v>-2.079932338411894E-2</v>
      </c>
      <c r="AJ11" s="18">
        <v>-1.2700183597536885E-2</v>
      </c>
      <c r="AK11" s="18">
        <v>-1.1899024917704226E-2</v>
      </c>
      <c r="AL11" s="18">
        <v>7.9928118820471461E-4</v>
      </c>
      <c r="AM11" s="18">
        <v>3.0015692005811445E-3</v>
      </c>
      <c r="AN11" s="18">
        <v>3.6299999999999999E-2</v>
      </c>
      <c r="AO11" s="18">
        <v>-4.9251832143659136E-2</v>
      </c>
      <c r="AP11" s="18">
        <v>-0.10881028351696312</v>
      </c>
      <c r="AQ11" s="18">
        <v>9.9307300711759302E-3</v>
      </c>
      <c r="AR11" s="18">
        <v>9.1422121896163056E-3</v>
      </c>
      <c r="AS11" s="18">
        <v>-2.1513514346112771E-2</v>
      </c>
      <c r="AT11" s="18">
        <v>1.1192184653323374E-2</v>
      </c>
      <c r="AU11" s="18">
        <v>-1.6794437565996089E-2</v>
      </c>
      <c r="AV11" s="18">
        <v>-7.0062855407803104E-3</v>
      </c>
      <c r="AW11" s="18">
        <v>-4.7742361222204432E-2</v>
      </c>
      <c r="AX11" s="18">
        <v>-2.5308330322597161E-2</v>
      </c>
      <c r="AY11" s="18">
        <v>-0.10500104991030162</v>
      </c>
      <c r="AZ11" s="18">
        <v>-6.4387354323610646E-3</v>
      </c>
      <c r="BF11" s="81"/>
      <c r="BG11" s="154">
        <f t="shared" si="2"/>
        <v>232</v>
      </c>
      <c r="BH11" s="18">
        <f>(1-'Building Blocks'!$B$29)*'Building Blocks'!$B$29^BG11</f>
        <v>9.7132629690048966E-4</v>
      </c>
      <c r="BI11" s="18">
        <f t="shared" si="3"/>
        <v>1.0669560981979988E-3</v>
      </c>
      <c r="BJ11" s="18">
        <f t="shared" si="51"/>
        <v>3.1689663072578759E-3</v>
      </c>
      <c r="BK11" s="157">
        <f t="shared" si="4"/>
        <v>2.7960891245091793E-9</v>
      </c>
      <c r="BL11" s="157">
        <f t="shared" si="5"/>
        <v>1.0755824754130768E-6</v>
      </c>
      <c r="BM11" s="157">
        <f t="shared" si="6"/>
        <v>5.4486896748923188E-7</v>
      </c>
      <c r="BN11" s="157">
        <f t="shared" si="7"/>
        <v>2.8498017300631759E-7</v>
      </c>
      <c r="BO11" s="157">
        <f t="shared" si="8"/>
        <v>9.1478323705172909E-9</v>
      </c>
      <c r="BP11" s="157">
        <f t="shared" si="9"/>
        <v>3.9255654456276293E-10</v>
      </c>
      <c r="BQ11" s="157">
        <f t="shared" si="10"/>
        <v>3.127303052441298E-6</v>
      </c>
      <c r="BR11" s="157">
        <f t="shared" si="11"/>
        <v>4.7926403097979983E-7</v>
      </c>
      <c r="BS11" s="157">
        <f t="shared" si="12"/>
        <v>1.1292080466621128E-7</v>
      </c>
      <c r="BT11" s="157">
        <f t="shared" si="13"/>
        <v>2.9953557465591147E-8</v>
      </c>
      <c r="BU11" s="157">
        <f t="shared" si="14"/>
        <v>2.5898336624463535E-8</v>
      </c>
      <c r="BV11" s="157">
        <f t="shared" si="15"/>
        <v>1.971506474989484E-8</v>
      </c>
      <c r="BW11" s="157">
        <f t="shared" si="16"/>
        <v>3.7981220714266401E-9</v>
      </c>
      <c r="BX11" s="157">
        <f t="shared" si="17"/>
        <v>4.9184531516702252E-9</v>
      </c>
      <c r="BY11" s="157">
        <f t="shared" si="18"/>
        <v>6.0758362462346888E-9</v>
      </c>
      <c r="BZ11" s="157">
        <f t="shared" si="19"/>
        <v>2.4934886812461299E-8</v>
      </c>
      <c r="CA11" s="157">
        <f t="shared" si="20"/>
        <v>1.404069450944065E-15</v>
      </c>
      <c r="CB11" s="157">
        <f t="shared" si="21"/>
        <v>5.9159940054746953E-9</v>
      </c>
      <c r="CC11" s="157">
        <f t="shared" si="22"/>
        <v>1.3991188565192279E-7</v>
      </c>
      <c r="CD11" s="157">
        <f t="shared" si="23"/>
        <v>2.6739773872665577E-8</v>
      </c>
      <c r="CE11" s="157">
        <f t="shared" si="24"/>
        <v>9.8857875742956997E-8</v>
      </c>
      <c r="CF11" s="157">
        <f t="shared" si="25"/>
        <v>7.007202929788143E-8</v>
      </c>
      <c r="CG11" s="157">
        <f t="shared" si="26"/>
        <v>1.3173031079134407E-8</v>
      </c>
      <c r="CH11" s="157">
        <f t="shared" si="27"/>
        <v>6.8379806379498355E-14</v>
      </c>
      <c r="CI11" s="157">
        <f t="shared" si="28"/>
        <v>6.1739893432941736E-9</v>
      </c>
      <c r="CJ11" s="157">
        <f t="shared" si="29"/>
        <v>9.9847833162643066E-9</v>
      </c>
      <c r="CK11" s="157">
        <f t="shared" si="30"/>
        <v>6.2014215217298057E-11</v>
      </c>
      <c r="CL11" s="157">
        <f t="shared" si="31"/>
        <v>9.3878585783581429E-11</v>
      </c>
      <c r="CM11" s="157">
        <f t="shared" si="32"/>
        <v>3.1476806875306422E-11</v>
      </c>
      <c r="CN11" s="157">
        <f t="shared" si="33"/>
        <v>2.2179423160852638E-6</v>
      </c>
      <c r="CO11" s="157">
        <f t="shared" si="34"/>
        <v>2.6661502810499626E-6</v>
      </c>
      <c r="CP11" s="157">
        <f t="shared" si="35"/>
        <v>2.0463482131088002E-6</v>
      </c>
      <c r="CQ11" s="157">
        <f t="shared" si="36"/>
        <v>8.5428492674981008E-8</v>
      </c>
      <c r="CR11" s="157">
        <f t="shared" si="37"/>
        <v>7.2771283884050097E-7</v>
      </c>
      <c r="CS11" s="157">
        <f t="shared" si="38"/>
        <v>3.8446671830246923E-7</v>
      </c>
      <c r="CT11" s="157">
        <f t="shared" si="39"/>
        <v>3.4936395232812573E-7</v>
      </c>
      <c r="CU11" s="157">
        <f t="shared" si="40"/>
        <v>1.4859128265004219E-8</v>
      </c>
      <c r="CV11" s="157">
        <f t="shared" si="41"/>
        <v>7.2766817609238256E-9</v>
      </c>
      <c r="CW11" s="157">
        <f t="shared" si="42"/>
        <v>9.5922067020930701E-7</v>
      </c>
      <c r="CX11" s="157">
        <f t="shared" si="43"/>
        <v>2.7201163805606606E-6</v>
      </c>
      <c r="CY11" s="157">
        <f t="shared" si="44"/>
        <v>1.4069633879611063E-5</v>
      </c>
      <c r="CZ11" s="157"/>
      <c r="DA11" s="157">
        <f t="shared" si="45"/>
        <v>3.4538341082579499E-8</v>
      </c>
      <c r="DB11" s="157"/>
      <c r="DC11" s="157"/>
      <c r="DD11" s="157"/>
      <c r="DE11" s="157">
        <f t="shared" si="46"/>
        <v>2.7508473299648197E-7</v>
      </c>
      <c r="DF11" s="157">
        <f t="shared" si="47"/>
        <v>3.2208785373183852E-6</v>
      </c>
      <c r="DG11" s="157"/>
      <c r="DH11" s="157"/>
      <c r="DI11" s="157">
        <f t="shared" si="48"/>
        <v>2.9444059930017353E-7</v>
      </c>
      <c r="DN11" s="157" t="e">
        <f t="shared" si="49"/>
        <v>#DIV/0!</v>
      </c>
      <c r="DR11" s="1">
        <v>1.3888888888888887E-3</v>
      </c>
      <c r="EQ11" s="152"/>
      <c r="ER11" s="152"/>
    </row>
    <row r="12" spans="1:148" s="1" customFormat="1" x14ac:dyDescent="0.25">
      <c r="A12" s="13">
        <f t="shared" si="50"/>
        <v>36433</v>
      </c>
      <c r="B12" s="227">
        <v>-5.5080276478457202E-2</v>
      </c>
      <c r="C12" s="227">
        <v>-2.89043346722309E-2</v>
      </c>
      <c r="D12" s="227">
        <v>-2.9667764310891399E-2</v>
      </c>
      <c r="E12" s="227">
        <v>-4.1138917812669797E-2</v>
      </c>
      <c r="F12" s="227">
        <v>-4.2016386664524299E-2</v>
      </c>
      <c r="G12" s="227">
        <v>3.2894041434605503E-2</v>
      </c>
      <c r="H12" s="227">
        <v>-4.1214776037268299E-3</v>
      </c>
      <c r="I12" s="227">
        <v>-4.3932237662535803E-2</v>
      </c>
      <c r="J12" s="227">
        <v>-5.9255074010615402E-2</v>
      </c>
      <c r="K12" s="227">
        <v>-1.5845471972559901E-2</v>
      </c>
      <c r="L12" s="227">
        <v>-1.4317615941420401E-2</v>
      </c>
      <c r="M12" s="227">
        <v>-2.2722579388972899E-2</v>
      </c>
      <c r="N12" s="228">
        <v>-6.8493182811437802E-3</v>
      </c>
      <c r="O12" s="228">
        <v>-6.0814140645938002E-3</v>
      </c>
      <c r="P12" s="228">
        <v>-8.7403216300887803E-3</v>
      </c>
      <c r="Q12" s="227">
        <v>-2.28951882130864E-2</v>
      </c>
      <c r="R12" s="227">
        <v>-1.57872040927797E-2</v>
      </c>
      <c r="S12" s="18">
        <f>'Index Values Local'!S13/'Index Values Local'!S12-1</f>
        <v>-7.1390793096238747E-3</v>
      </c>
      <c r="T12" s="227">
        <v>-2.95545254230241E-2</v>
      </c>
      <c r="U12" s="227">
        <v>3.5000002456606599E-3</v>
      </c>
      <c r="V12" s="227">
        <v>1.07999971143994E-2</v>
      </c>
      <c r="W12" s="18">
        <v>5.9161301548633638E-3</v>
      </c>
      <c r="X12" s="18">
        <v>6.8191681586607369E-3</v>
      </c>
      <c r="Y12" s="18">
        <v>2.0380245036725176E-3</v>
      </c>
      <c r="Z12" s="18">
        <v>3.5924649415541854E-3</v>
      </c>
      <c r="AA12" s="18">
        <v>6.7571503465952976E-3</v>
      </c>
      <c r="AB12" s="18">
        <v>-2.765538576919524E-3</v>
      </c>
      <c r="AC12" s="18">
        <v>-2.7714299999999996E-3</v>
      </c>
      <c r="AD12" s="18">
        <v>-2.9958815422847186E-3</v>
      </c>
      <c r="AE12" s="18">
        <v>-3.28765601E-2</v>
      </c>
      <c r="AF12" s="18">
        <v>-3.6945023906507876E-2</v>
      </c>
      <c r="AG12" s="18">
        <v>-3.2699503031154757E-2</v>
      </c>
      <c r="AH12" s="18">
        <v>1.6002225106619639E-2</v>
      </c>
      <c r="AI12" s="18">
        <v>-1.3004277659424135E-3</v>
      </c>
      <c r="AJ12" s="18">
        <v>4.9991406012865891E-3</v>
      </c>
      <c r="AK12" s="18">
        <v>3.0985368694342874E-3</v>
      </c>
      <c r="AL12" s="18">
        <v>5.7004710730839125E-3</v>
      </c>
      <c r="AM12" s="18">
        <v>1.5993358837564919E-3</v>
      </c>
      <c r="AN12" s="18">
        <v>1.0500000000000001E-2</v>
      </c>
      <c r="AO12" s="18">
        <v>-2.1464203663014159E-2</v>
      </c>
      <c r="AP12" s="18">
        <v>-8.3287467776208698E-2</v>
      </c>
      <c r="AQ12" s="18">
        <v>3.3236014884409117E-2</v>
      </c>
      <c r="AR12" s="18">
        <v>9.1712336427693941E-3</v>
      </c>
      <c r="AS12" s="18">
        <v>1.0746674138466424E-4</v>
      </c>
      <c r="AT12" s="18">
        <v>1.6853430058404961E-2</v>
      </c>
      <c r="AU12" s="18">
        <v>-5.9515243713597014E-3</v>
      </c>
      <c r="AV12" s="18">
        <v>-6.7696819090994342E-3</v>
      </c>
      <c r="AW12" s="18">
        <v>-2.8265137913293548E-2</v>
      </c>
      <c r="AX12" s="18">
        <v>1.4069421938359689E-2</v>
      </c>
      <c r="AY12" s="18">
        <v>-2.6936656405422095E-2</v>
      </c>
      <c r="AZ12" s="18">
        <v>-1.9635798068822541E-2</v>
      </c>
      <c r="BF12" s="81"/>
      <c r="BG12" s="154">
        <f t="shared" si="2"/>
        <v>231</v>
      </c>
      <c r="BH12" s="18">
        <f>(1-'Building Blocks'!$B$29)*'Building Blocks'!$B$29^BG12</f>
        <v>9.811376736368583E-4</v>
      </c>
      <c r="BI12" s="18">
        <f t="shared" si="3"/>
        <v>1.0777334325232312E-3</v>
      </c>
      <c r="BJ12" s="18">
        <f t="shared" si="51"/>
        <v>3.2009760679372486E-3</v>
      </c>
      <c r="BK12" s="157">
        <f t="shared" si="4"/>
        <v>4.0839800111259527E-6</v>
      </c>
      <c r="BL12" s="157">
        <f t="shared" si="5"/>
        <v>1.6861798522095295E-6</v>
      </c>
      <c r="BM12" s="157">
        <f t="shared" si="6"/>
        <v>1.354693106577436E-6</v>
      </c>
      <c r="BN12" s="157">
        <f t="shared" si="7"/>
        <v>2.7375480597384116E-6</v>
      </c>
      <c r="BO12" s="157">
        <f t="shared" si="8"/>
        <v>2.3004704316559955E-6</v>
      </c>
      <c r="BP12" s="157">
        <f t="shared" si="9"/>
        <v>8.5705357094234749E-7</v>
      </c>
      <c r="BQ12" s="157">
        <f t="shared" si="10"/>
        <v>1.4153684122721522E-7</v>
      </c>
      <c r="BR12" s="157">
        <f t="shared" si="11"/>
        <v>3.0594733807217848E-6</v>
      </c>
      <c r="BS12" s="157">
        <f t="shared" si="12"/>
        <v>5.1597411773433614E-6</v>
      </c>
      <c r="BT12" s="157">
        <f t="shared" si="13"/>
        <v>4.4149148539224386E-7</v>
      </c>
      <c r="BU12" s="157">
        <f t="shared" si="14"/>
        <v>3.8172077285502147E-7</v>
      </c>
      <c r="BV12" s="157">
        <f t="shared" si="15"/>
        <v>1.0048920154090056E-6</v>
      </c>
      <c r="BW12" s="157">
        <f t="shared" si="16"/>
        <v>1.7658471675877052E-7</v>
      </c>
      <c r="BX12" s="157">
        <f t="shared" si="17"/>
        <v>2.2867186476520004E-7</v>
      </c>
      <c r="BY12" s="157">
        <f t="shared" si="18"/>
        <v>2.8248165868218748E-7</v>
      </c>
      <c r="BZ12" s="157">
        <f t="shared" si="19"/>
        <v>9.3737360598145653E-7</v>
      </c>
      <c r="CA12" s="157">
        <f t="shared" si="20"/>
        <v>4.8674912544606189E-7</v>
      </c>
      <c r="CB12" s="157">
        <f t="shared" si="21"/>
        <v>2.750336244771098E-7</v>
      </c>
      <c r="CC12" s="157">
        <f t="shared" si="22"/>
        <v>1.3131231522245119E-6</v>
      </c>
      <c r="CD12" s="157">
        <f t="shared" si="23"/>
        <v>3.9159030755374005E-9</v>
      </c>
      <c r="CE12" s="157">
        <f t="shared" si="24"/>
        <v>4.8008737235801971E-8</v>
      </c>
      <c r="CF12" s="157">
        <f t="shared" si="25"/>
        <v>1.0263679857840064E-9</v>
      </c>
      <c r="CG12" s="157">
        <f t="shared" si="26"/>
        <v>7.8897653657198118E-9</v>
      </c>
      <c r="CH12" s="157">
        <f t="shared" si="27"/>
        <v>6.709350765654438E-11</v>
      </c>
      <c r="CI12" s="157">
        <f t="shared" si="28"/>
        <v>5.6513443638837429E-9</v>
      </c>
      <c r="CJ12" s="157">
        <f t="shared" si="29"/>
        <v>7.9607713031952837E-9</v>
      </c>
      <c r="CK12" s="157">
        <f t="shared" si="30"/>
        <v>4.4046729901531206E-8</v>
      </c>
      <c r="CL12" s="157">
        <f t="shared" si="31"/>
        <v>4.4590338521659355E-8</v>
      </c>
      <c r="CM12" s="157">
        <f t="shared" si="32"/>
        <v>5.0363639836132349E-8</v>
      </c>
      <c r="CN12" s="157">
        <f t="shared" si="33"/>
        <v>1.7570041927492293E-6</v>
      </c>
      <c r="CO12" s="157">
        <f t="shared" si="34"/>
        <v>2.0984700942195421E-6</v>
      </c>
      <c r="CP12" s="157">
        <f t="shared" si="35"/>
        <v>1.6062447139451021E-6</v>
      </c>
      <c r="CQ12" s="157">
        <f t="shared" si="36"/>
        <v>1.618853563889148E-7</v>
      </c>
      <c r="CR12" s="157">
        <f t="shared" si="37"/>
        <v>4.7189783690197658E-8</v>
      </c>
      <c r="CS12" s="157">
        <f t="shared" si="38"/>
        <v>1.7748567861375732E-9</v>
      </c>
      <c r="CT12" s="157">
        <f t="shared" si="39"/>
        <v>1.0341906047257309E-8</v>
      </c>
      <c r="CU12" s="157">
        <f t="shared" si="40"/>
        <v>1.4736620979665966E-9</v>
      </c>
      <c r="CV12" s="157">
        <f t="shared" si="41"/>
        <v>1.7362521161786708E-8</v>
      </c>
      <c r="CW12" s="157">
        <f t="shared" si="42"/>
        <v>1.8864417416845308E-8</v>
      </c>
      <c r="CX12" s="157">
        <f t="shared" si="43"/>
        <v>5.5554719518399621E-7</v>
      </c>
      <c r="CY12" s="157">
        <f t="shared" si="44"/>
        <v>8.5964067794073217E-6</v>
      </c>
      <c r="CZ12" s="157"/>
      <c r="DA12" s="157">
        <f t="shared" si="45"/>
        <v>3.5244029108305306E-8</v>
      </c>
      <c r="DB12" s="157"/>
      <c r="DC12" s="157"/>
      <c r="DD12" s="157"/>
      <c r="DE12" s="157">
        <f t="shared" si="46"/>
        <v>2.6973485313104393E-7</v>
      </c>
      <c r="DF12" s="157">
        <f t="shared" si="47"/>
        <v>1.3556108781002316E-6</v>
      </c>
      <c r="DG12" s="157"/>
      <c r="DH12" s="157"/>
      <c r="DI12" s="157">
        <f t="shared" si="48"/>
        <v>9.5766157384714158E-7</v>
      </c>
      <c r="DN12" s="157" t="e">
        <f t="shared" si="49"/>
        <v>#DIV/0!</v>
      </c>
      <c r="DR12" s="1">
        <v>1.3888888888888887E-3</v>
      </c>
      <c r="EQ12" s="152"/>
      <c r="ER12" s="152"/>
    </row>
    <row r="13" spans="1:148" s="1" customFormat="1" x14ac:dyDescent="0.25">
      <c r="A13" s="13">
        <f t="shared" si="50"/>
        <v>36464</v>
      </c>
      <c r="B13" s="227">
        <v>6.6649046649638305E-2</v>
      </c>
      <c r="C13" s="227">
        <v>-7.2762385214105701E-3</v>
      </c>
      <c r="D13" s="227">
        <v>4.2160899602058599E-2</v>
      </c>
      <c r="E13" s="227">
        <v>-1.9195384627383901E-2</v>
      </c>
      <c r="F13" s="227">
        <v>3.0749515184544898E-2</v>
      </c>
      <c r="G13" s="227">
        <v>4.4529637216806202E-2</v>
      </c>
      <c r="H13" s="227">
        <v>-3.0802292289339099E-3</v>
      </c>
      <c r="I13" s="227">
        <v>2.0268235099955199E-2</v>
      </c>
      <c r="J13" s="227">
        <v>2.2806703413187801E-2</v>
      </c>
      <c r="K13" s="227">
        <v>-4.6453401259168199E-4</v>
      </c>
      <c r="L13" s="227">
        <v>-1.5689120568040901E-5</v>
      </c>
      <c r="M13" s="227">
        <v>1.15681250307848E-2</v>
      </c>
      <c r="N13" s="228">
        <v>2.9075416102853E-2</v>
      </c>
      <c r="O13" s="228">
        <v>3.479976151776E-2</v>
      </c>
      <c r="P13" s="228">
        <v>3.6696938611430398E-2</v>
      </c>
      <c r="Q13" s="227">
        <v>2.48170007419725E-2</v>
      </c>
      <c r="R13" s="227">
        <v>-6.0286637892357203E-3</v>
      </c>
      <c r="S13" s="18">
        <f>'Index Values Local'!S14/'Index Values Local'!S13-1</f>
        <v>3.7695559205399354E-2</v>
      </c>
      <c r="T13" s="227">
        <v>6.5070125363479295E-2</v>
      </c>
      <c r="U13" s="227">
        <v>2.330000189219E-2</v>
      </c>
      <c r="V13" s="227">
        <v>-7.5000029382319396E-3</v>
      </c>
      <c r="W13" s="18">
        <v>9.5139249264830639E-4</v>
      </c>
      <c r="X13" s="18">
        <v>1.7104609323498529E-3</v>
      </c>
      <c r="Y13" s="18">
        <v>5.112003710124333E-4</v>
      </c>
      <c r="Z13" s="18">
        <v>5.6873932478105349E-3</v>
      </c>
      <c r="AA13" s="18">
        <v>5.4967308916276103E-3</v>
      </c>
      <c r="AB13" s="18">
        <v>9.4007050528790437E-3</v>
      </c>
      <c r="AC13" s="18">
        <v>6.6641300000000007E-3</v>
      </c>
      <c r="AD13" s="18">
        <v>1.0183694050564879E-2</v>
      </c>
      <c r="AE13" s="18">
        <v>-1.3065439000000002E-3</v>
      </c>
      <c r="AF13" s="18">
        <v>-1.4682282901124452E-3</v>
      </c>
      <c r="AG13" s="18">
        <v>-1.2995074937413166E-3</v>
      </c>
      <c r="AH13" s="18">
        <v>2.0002555070903316E-2</v>
      </c>
      <c r="AI13" s="18">
        <v>-7.8996956080591429E-3</v>
      </c>
      <c r="AJ13" s="18">
        <v>-6.699076466264442E-3</v>
      </c>
      <c r="AK13" s="18">
        <v>-5.6989842939281221E-3</v>
      </c>
      <c r="AL13" s="18">
        <v>2.2998890388685744E-3</v>
      </c>
      <c r="AM13" s="18">
        <v>-5.1004291895243581E-3</v>
      </c>
      <c r="AN13" s="18">
        <v>2.0199999999999999E-2</v>
      </c>
      <c r="AO13" s="18">
        <v>-6.0231711063325699E-2</v>
      </c>
      <c r="AP13" s="18">
        <v>2.5174830605572854E-2</v>
      </c>
      <c r="AQ13" s="18">
        <v>-1.3341267036164192E-3</v>
      </c>
      <c r="AR13" s="18">
        <v>7.4254682478112066E-3</v>
      </c>
      <c r="AS13" s="18">
        <v>-2.2913038240045855E-2</v>
      </c>
      <c r="AT13" s="18">
        <v>-9.1350537742239239E-4</v>
      </c>
      <c r="AU13" s="18">
        <v>-1.2920565045180583E-2</v>
      </c>
      <c r="AV13" s="18">
        <v>-6.4917879951007285E-2</v>
      </c>
      <c r="AW13" s="18">
        <v>-5.6877978152114039E-2</v>
      </c>
      <c r="AX13" s="18">
        <v>-1.5184596487404591E-3</v>
      </c>
      <c r="AY13" s="18">
        <v>4.6384901940496506E-2</v>
      </c>
      <c r="AZ13" s="18">
        <v>8.9238498149126766E-3</v>
      </c>
      <c r="BF13" s="81"/>
      <c r="BG13" s="154">
        <f t="shared" si="2"/>
        <v>230</v>
      </c>
      <c r="BH13" s="18">
        <f>(1-'Building Blocks'!$B$29)*'Building Blocks'!$B$29^BG13</f>
        <v>9.9104815518874577E-4</v>
      </c>
      <c r="BI13" s="18">
        <f t="shared" si="3"/>
        <v>1.0886196288113447E-3</v>
      </c>
      <c r="BJ13" s="18">
        <f t="shared" si="51"/>
        <v>3.2333091595325748E-3</v>
      </c>
      <c r="BK13" s="157">
        <f t="shared" si="4"/>
        <v>3.9414131295039699E-6</v>
      </c>
      <c r="BL13" s="157">
        <f t="shared" si="5"/>
        <v>3.4983571960294357E-7</v>
      </c>
      <c r="BM13" s="157">
        <f t="shared" si="6"/>
        <v>1.4403731976398454E-6</v>
      </c>
      <c r="BN13" s="157">
        <f t="shared" si="7"/>
        <v>8.8149368512468866E-7</v>
      </c>
      <c r="BO13" s="157">
        <f t="shared" si="8"/>
        <v>7.682245106437104E-7</v>
      </c>
      <c r="BP13" s="157">
        <f t="shared" si="9"/>
        <v>1.7274984228823241E-6</v>
      </c>
      <c r="BQ13" s="157">
        <f t="shared" si="10"/>
        <v>1.1816676070036498E-7</v>
      </c>
      <c r="BR13" s="157">
        <f t="shared" si="11"/>
        <v>1.2981516160579413E-7</v>
      </c>
      <c r="BS13" s="157">
        <f t="shared" si="12"/>
        <v>1.802986441680381E-7</v>
      </c>
      <c r="BT13" s="157">
        <f t="shared" si="13"/>
        <v>2.5700361344083154E-8</v>
      </c>
      <c r="BU13" s="157">
        <f t="shared" si="14"/>
        <v>2.222095356199378E-8</v>
      </c>
      <c r="BV13" s="157">
        <f t="shared" si="15"/>
        <v>1.5351819130026932E-8</v>
      </c>
      <c r="BW13" s="157">
        <f t="shared" si="16"/>
        <v>5.8212679444516304E-7</v>
      </c>
      <c r="BX13" s="157">
        <f t="shared" si="17"/>
        <v>7.5383658370283186E-7</v>
      </c>
      <c r="BY13" s="157">
        <f t="shared" si="18"/>
        <v>9.3122522422398166E-7</v>
      </c>
      <c r="BZ13" s="157">
        <f t="shared" si="19"/>
        <v>3.614043553741719E-7</v>
      </c>
      <c r="CA13" s="157">
        <f t="shared" si="20"/>
        <v>1.4380268972659174E-7</v>
      </c>
      <c r="CB13" s="157">
        <f t="shared" si="21"/>
        <v>9.066965721821539E-7</v>
      </c>
      <c r="CC13" s="157">
        <f t="shared" si="22"/>
        <v>3.882394655896875E-6</v>
      </c>
      <c r="CD13" s="157">
        <f t="shared" si="23"/>
        <v>3.4856448932017276E-7</v>
      </c>
      <c r="CE13" s="157">
        <f t="shared" si="24"/>
        <v>1.4713494625964338E-7</v>
      </c>
      <c r="CF13" s="157">
        <f t="shared" si="25"/>
        <v>1.7321021741278627E-8</v>
      </c>
      <c r="CG13" s="157">
        <f t="shared" si="26"/>
        <v>6.2862795523899694E-9</v>
      </c>
      <c r="CH13" s="157">
        <f t="shared" si="27"/>
        <v>3.4349825226669177E-9</v>
      </c>
      <c r="CI13" s="157">
        <f t="shared" si="28"/>
        <v>4.1391006582115714E-11</v>
      </c>
      <c r="CJ13" s="157">
        <f t="shared" si="29"/>
        <v>2.3122698359606844E-9</v>
      </c>
      <c r="CK13" s="157">
        <f t="shared" si="30"/>
        <v>3.6284720762153602E-8</v>
      </c>
      <c r="CL13" s="157">
        <f t="shared" si="31"/>
        <v>9.8190350818417574E-9</v>
      </c>
      <c r="CM13" s="157">
        <f t="shared" si="32"/>
        <v>4.3806910545778984E-8</v>
      </c>
      <c r="CN13" s="157">
        <f t="shared" si="33"/>
        <v>8.4430634421594085E-8</v>
      </c>
      <c r="CO13" s="157">
        <f t="shared" si="34"/>
        <v>8.1440466634494159E-8</v>
      </c>
      <c r="CP13" s="157">
        <f t="shared" si="35"/>
        <v>5.6521752758270878E-8</v>
      </c>
      <c r="CQ13" s="157">
        <f t="shared" si="36"/>
        <v>2.8768697298786179E-7</v>
      </c>
      <c r="CR13" s="157">
        <f t="shared" si="37"/>
        <v>1.901520511477511E-7</v>
      </c>
      <c r="CS13" s="157">
        <f t="shared" si="38"/>
        <v>1.834537612755822E-7</v>
      </c>
      <c r="CT13" s="157">
        <f t="shared" si="39"/>
        <v>1.5403660670006706E-7</v>
      </c>
      <c r="CU13" s="157">
        <f t="shared" si="40"/>
        <v>5.4195962603672625E-9</v>
      </c>
      <c r="CV13" s="157">
        <f t="shared" si="41"/>
        <v>1.2495119926280709E-7</v>
      </c>
      <c r="CW13" s="157">
        <f t="shared" si="42"/>
        <v>2.0984078814783867E-7</v>
      </c>
      <c r="CX13" s="157">
        <f t="shared" si="43"/>
        <v>4.1136342688063661E-6</v>
      </c>
      <c r="CY13" s="157">
        <f t="shared" si="44"/>
        <v>3.9929389152075888E-7</v>
      </c>
      <c r="CZ13" s="157"/>
      <c r="DA13" s="157">
        <f t="shared" si="45"/>
        <v>1.7181836525406492E-8</v>
      </c>
      <c r="DB13" s="157"/>
      <c r="DC13" s="157"/>
      <c r="DD13" s="157"/>
      <c r="DE13" s="157">
        <f t="shared" si="46"/>
        <v>5.9561958001016548E-6</v>
      </c>
      <c r="DF13" s="157">
        <f t="shared" si="47"/>
        <v>4.4699744696235027E-6</v>
      </c>
      <c r="DG13" s="157"/>
      <c r="DH13" s="157"/>
      <c r="DI13" s="157">
        <f t="shared" si="48"/>
        <v>1.699755480900187E-9</v>
      </c>
      <c r="DN13" s="157" t="e">
        <f t="shared" si="49"/>
        <v>#DIV/0!</v>
      </c>
      <c r="DR13" s="1">
        <v>1.3888888888888887E-3</v>
      </c>
      <c r="EQ13" s="152"/>
      <c r="ER13" s="152"/>
    </row>
    <row r="14" spans="1:148" s="1" customFormat="1" x14ac:dyDescent="0.25">
      <c r="A14" s="13">
        <f t="shared" si="50"/>
        <v>36494</v>
      </c>
      <c r="B14" s="227">
        <v>5.1444243811380602E-2</v>
      </c>
      <c r="C14" s="227">
        <v>0.12549895891704599</v>
      </c>
      <c r="D14" s="227">
        <v>6.4006238349771205E-2</v>
      </c>
      <c r="E14" s="227">
        <v>3.7351354924691098E-2</v>
      </c>
      <c r="F14" s="227">
        <v>4.1812731868117098E-2</v>
      </c>
      <c r="G14" s="227">
        <v>7.3352537146466001E-2</v>
      </c>
      <c r="H14" s="227">
        <v>2.2187705754559799E-2</v>
      </c>
      <c r="I14" s="227">
        <v>0.11489470209783099</v>
      </c>
      <c r="J14" s="227">
        <v>0.121386664434701</v>
      </c>
      <c r="K14" s="227">
        <v>1.87465550356615E-2</v>
      </c>
      <c r="L14" s="227">
        <v>1.7847694142019501E-2</v>
      </c>
      <c r="M14" s="227">
        <v>4.6122782905556603E-2</v>
      </c>
      <c r="N14" s="228">
        <v>4.2374403745301603E-2</v>
      </c>
      <c r="O14" s="228">
        <v>4.9933575537570399E-2</v>
      </c>
      <c r="P14" s="228">
        <v>5.3517370907455002E-2</v>
      </c>
      <c r="Q14" s="227">
        <v>9.8679806292632399E-2</v>
      </c>
      <c r="R14" s="227">
        <v>6.8526824663548994E-2</v>
      </c>
      <c r="S14" s="18">
        <f>'Index Values Local'!S15/'Index Values Local'!S14-1</f>
        <v>5.4293223301168814E-2</v>
      </c>
      <c r="T14" s="227">
        <v>2.17006556453882E-2</v>
      </c>
      <c r="U14" s="227">
        <v>6.7600003557488103E-2</v>
      </c>
      <c r="V14" s="227">
        <v>3.8299999033782603E-2</v>
      </c>
      <c r="W14" s="18">
        <v>1.520781128488724E-2</v>
      </c>
      <c r="X14" s="18">
        <v>1.3085697101311503E-2</v>
      </c>
      <c r="Y14" s="18">
        <v>3.9108833687050443E-3</v>
      </c>
      <c r="Z14" s="18">
        <v>-5.5179142500948686E-2</v>
      </c>
      <c r="AA14" s="18">
        <v>1.8414086776383787E-3</v>
      </c>
      <c r="AB14" s="18">
        <v>2.514551804423748E-2</v>
      </c>
      <c r="AC14" s="18">
        <v>2.5124499999999998E-2</v>
      </c>
      <c r="AD14" s="18">
        <v>2.7239899674019467E-2</v>
      </c>
      <c r="AE14" s="18">
        <v>-0.2951369808</v>
      </c>
      <c r="AF14" s="18">
        <v>-0.3316600878615204</v>
      </c>
      <c r="AG14" s="18">
        <v>-0.29354751740816898</v>
      </c>
      <c r="AH14" s="18">
        <v>-1.7606326826388075E-2</v>
      </c>
      <c r="AI14" s="18">
        <v>-8.6999293836900637E-2</v>
      </c>
      <c r="AJ14" s="18">
        <v>-7.6500239950471172E-2</v>
      </c>
      <c r="AK14" s="18">
        <v>-8.9001121515335124E-2</v>
      </c>
      <c r="AL14" s="18">
        <v>-3.699994276884333E-2</v>
      </c>
      <c r="AM14" s="18">
        <v>-5.8000227200568633E-2</v>
      </c>
      <c r="AN14" s="18">
        <v>6.9800000000000001E-2</v>
      </c>
      <c r="AO14" s="18">
        <v>-6.3360495614342205E-2</v>
      </c>
      <c r="AP14" s="18">
        <v>-0.22957682310148511</v>
      </c>
      <c r="AQ14" s="18">
        <v>-7.3161423362468839E-3</v>
      </c>
      <c r="AR14" s="18">
        <v>6.0506050605060313E-3</v>
      </c>
      <c r="AS14" s="18">
        <v>-8.2785050423800216E-2</v>
      </c>
      <c r="AT14" s="18">
        <v>-1.9285756064762197E-2</v>
      </c>
      <c r="AU14" s="18">
        <v>-7.1207357110631517E-2</v>
      </c>
      <c r="AV14" s="18">
        <v>-9.437304764321941E-2</v>
      </c>
      <c r="AW14" s="18">
        <v>-0.10632983903305271</v>
      </c>
      <c r="AX14" s="18">
        <v>-0.15158608819815075</v>
      </c>
      <c r="AY14" s="18">
        <v>-0.32266126084858182</v>
      </c>
      <c r="AZ14" s="18">
        <v>-9.1397497215488399E-2</v>
      </c>
      <c r="BF14" s="81"/>
      <c r="BG14" s="154">
        <f t="shared" si="2"/>
        <v>229</v>
      </c>
      <c r="BH14" s="18">
        <f>(1-'Building Blocks'!$B$29)*'Building Blocks'!$B$29^BG14</f>
        <v>1.0010587426148947E-3</v>
      </c>
      <c r="BI14" s="18">
        <f t="shared" si="3"/>
        <v>1.0996157866781258E-3</v>
      </c>
      <c r="BJ14" s="18">
        <f t="shared" si="51"/>
        <v>3.2659688480127015E-3</v>
      </c>
      <c r="BK14" s="157">
        <f t="shared" si="4"/>
        <v>2.2233870904088147E-6</v>
      </c>
      <c r="BL14" s="157">
        <f t="shared" si="5"/>
        <v>1.4504193522788098E-5</v>
      </c>
      <c r="BM14" s="157">
        <f t="shared" si="6"/>
        <v>3.7272280465589824E-6</v>
      </c>
      <c r="BN14" s="157">
        <f t="shared" si="7"/>
        <v>8.6770486555908657E-7</v>
      </c>
      <c r="BO14" s="157">
        <f t="shared" si="8"/>
        <v>1.5569076181410013E-6</v>
      </c>
      <c r="BP14" s="157">
        <f t="shared" si="9"/>
        <v>5.1835688997267159E-6</v>
      </c>
      <c r="BQ14" s="157">
        <f t="shared" si="10"/>
        <v>2.4246813173429929E-7</v>
      </c>
      <c r="BR14" s="157">
        <f t="shared" si="11"/>
        <v>1.22497938241638E-5</v>
      </c>
      <c r="BS14" s="157">
        <f t="shared" si="12"/>
        <v>1.3658282694738141E-5</v>
      </c>
      <c r="BT14" s="157">
        <f t="shared" si="13"/>
        <v>2.2650699069762755E-7</v>
      </c>
      <c r="BU14" s="157">
        <f t="shared" si="14"/>
        <v>1.9584165585740522E-7</v>
      </c>
      <c r="BV14" s="157">
        <f t="shared" si="15"/>
        <v>1.6138522315198577E-6</v>
      </c>
      <c r="BW14" s="157">
        <f t="shared" si="16"/>
        <v>1.4588207919067783E-6</v>
      </c>
      <c r="BX14" s="157">
        <f t="shared" si="17"/>
        <v>1.8891287817353001E-6</v>
      </c>
      <c r="BY14" s="157">
        <f t="shared" si="18"/>
        <v>2.3336680805782211E-6</v>
      </c>
      <c r="BZ14" s="157">
        <f t="shared" si="19"/>
        <v>9.3239965308011262E-6</v>
      </c>
      <c r="CA14" s="157">
        <f t="shared" si="20"/>
        <v>4.3729931180811848E-6</v>
      </c>
      <c r="CB14" s="157">
        <f t="shared" si="21"/>
        <v>2.2722224877214107E-6</v>
      </c>
      <c r="CC14" s="157">
        <f t="shared" si="22"/>
        <v>2.9393135949418363E-7</v>
      </c>
      <c r="CD14" s="157">
        <f t="shared" si="23"/>
        <v>4.2533948321071265E-6</v>
      </c>
      <c r="CE14" s="157">
        <f t="shared" si="24"/>
        <v>1.2842210314941305E-6</v>
      </c>
      <c r="CF14" s="157">
        <f t="shared" si="25"/>
        <v>1.1592456013035323E-7</v>
      </c>
      <c r="CG14" s="157">
        <f t="shared" si="26"/>
        <v>8.8519649254193461E-8</v>
      </c>
      <c r="CH14" s="157">
        <f t="shared" si="27"/>
        <v>2.8977821320739375E-9</v>
      </c>
      <c r="CI14" s="157">
        <f t="shared" si="28"/>
        <v>4.0999285314751962E-6</v>
      </c>
      <c r="CJ14" s="157">
        <f t="shared" si="29"/>
        <v>5.3120530693120371E-9</v>
      </c>
      <c r="CK14" s="157">
        <f t="shared" si="30"/>
        <v>5.091540063254281E-7</v>
      </c>
      <c r="CL14" s="157">
        <f t="shared" si="31"/>
        <v>5.0658025958312047E-7</v>
      </c>
      <c r="CM14" s="157">
        <f t="shared" si="32"/>
        <v>6.0209369448530024E-7</v>
      </c>
      <c r="CN14" s="157">
        <f t="shared" si="33"/>
        <v>1.0071295353168648E-4</v>
      </c>
      <c r="CO14" s="157">
        <f t="shared" si="34"/>
        <v>1.2625056785996885E-4</v>
      </c>
      <c r="CP14" s="157">
        <f t="shared" si="35"/>
        <v>9.8605252999310435E-5</v>
      </c>
      <c r="CQ14" s="157">
        <f t="shared" si="36"/>
        <v>5.0135030409413132E-7</v>
      </c>
      <c r="CR14" s="157">
        <f t="shared" si="37"/>
        <v>9.3711889043702217E-6</v>
      </c>
      <c r="CS14" s="157">
        <f t="shared" si="38"/>
        <v>7.5356352248702596E-6</v>
      </c>
      <c r="CT14" s="157">
        <f t="shared" si="39"/>
        <v>9.9653166560516745E-6</v>
      </c>
      <c r="CU14" s="157">
        <f t="shared" si="40"/>
        <v>1.8966497929874326E-6</v>
      </c>
      <c r="CV14" s="157">
        <f t="shared" si="41"/>
        <v>4.4497646978029198E-6</v>
      </c>
      <c r="CW14" s="157">
        <f t="shared" si="42"/>
        <v>4.4316571118784793E-6</v>
      </c>
      <c r="CX14" s="157">
        <f t="shared" si="43"/>
        <v>4.5889320964383808E-6</v>
      </c>
      <c r="CY14" s="157">
        <f t="shared" si="44"/>
        <v>6.1036724265606002E-5</v>
      </c>
      <c r="CZ14" s="157"/>
      <c r="DA14" s="157">
        <f t="shared" si="45"/>
        <v>7.4216105460342465E-9</v>
      </c>
      <c r="DB14" s="157"/>
      <c r="DC14" s="157"/>
      <c r="DD14" s="157"/>
      <c r="DE14" s="157">
        <f t="shared" si="46"/>
        <v>1.1761974971995444E-5</v>
      </c>
      <c r="DF14" s="157">
        <f t="shared" si="47"/>
        <v>1.4173182457485648E-5</v>
      </c>
      <c r="DG14" s="157"/>
      <c r="DH14" s="157"/>
      <c r="DI14" s="157">
        <f t="shared" si="48"/>
        <v>1.1344349010491226E-5</v>
      </c>
      <c r="DN14" s="157" t="e">
        <f t="shared" si="49"/>
        <v>#DIV/0!</v>
      </c>
      <c r="DR14" s="1">
        <v>1.3888888888888887E-3</v>
      </c>
      <c r="EQ14" s="152"/>
      <c r="ER14" s="152"/>
    </row>
    <row r="15" spans="1:148" s="1" customFormat="1" x14ac:dyDescent="0.25">
      <c r="A15" s="13">
        <f t="shared" si="50"/>
        <v>36525</v>
      </c>
      <c r="B15" s="227">
        <v>5.6658435428444703E-2</v>
      </c>
      <c r="C15" s="227">
        <v>0.13088644138213301</v>
      </c>
      <c r="D15" s="227">
        <v>0.108602849700631</v>
      </c>
      <c r="E15" s="227">
        <v>5.8803702518654903E-2</v>
      </c>
      <c r="F15" s="227">
        <v>4.4033704246261698E-2</v>
      </c>
      <c r="G15" s="227">
        <v>4.9095300696991397E-2</v>
      </c>
      <c r="H15" s="227">
        <v>-8.3972149571484203E-2</v>
      </c>
      <c r="I15" s="227">
        <v>6.7398171758609404E-2</v>
      </c>
      <c r="J15" s="227">
        <v>0.11330889450001801</v>
      </c>
      <c r="K15" s="227">
        <v>-1.7316166338313399E-2</v>
      </c>
      <c r="L15" s="227">
        <v>-1.56851374313055E-2</v>
      </c>
      <c r="M15" s="227">
        <v>1.2654013962617601E-2</v>
      </c>
      <c r="N15" s="228">
        <v>2.2898733706280601E-2</v>
      </c>
      <c r="O15" s="228">
        <v>2.7770898482291199E-2</v>
      </c>
      <c r="P15" s="228">
        <v>2.8884729828411799E-2</v>
      </c>
      <c r="Q15" s="227">
        <v>9.5154864403920597E-2</v>
      </c>
      <c r="R15" s="227">
        <v>5.5054503000086803E-2</v>
      </c>
      <c r="S15" s="18">
        <f>'Index Values Local'!S16/'Index Values Local'!S15-1</f>
        <v>2.998661019754123E-2</v>
      </c>
      <c r="T15" s="227">
        <v>6.9823920788961005E-2</v>
      </c>
      <c r="U15" s="227">
        <v>0.108799997827723</v>
      </c>
      <c r="V15" s="227">
        <v>6.8200004089246494E-2</v>
      </c>
      <c r="W15" s="18">
        <v>2.5619201634181632E-2</v>
      </c>
      <c r="X15" s="18">
        <v>1.8828048211701188E-2</v>
      </c>
      <c r="Y15" s="18">
        <v>5.6270827641990116E-3</v>
      </c>
      <c r="Z15" s="18">
        <v>4.5130323370241587E-3</v>
      </c>
      <c r="AA15" s="18">
        <v>-4.5950603101664322E-3</v>
      </c>
      <c r="AB15" s="18">
        <v>6.8635021576197941E-2</v>
      </c>
      <c r="AC15" s="18">
        <v>6.8012169999999997E-2</v>
      </c>
      <c r="AD15" s="18">
        <v>7.4351663726739028E-2</v>
      </c>
      <c r="AE15" s="18">
        <v>7.0446244800000002E-2</v>
      </c>
      <c r="AF15" s="18">
        <v>7.9163945082554615E-2</v>
      </c>
      <c r="AG15" s="18">
        <v>7.0066855789181856E-2</v>
      </c>
      <c r="AH15" s="18">
        <v>-5.7007558510153711E-3</v>
      </c>
      <c r="AI15" s="18">
        <v>6.8997338254983553E-3</v>
      </c>
      <c r="AJ15" s="18">
        <v>3.1599762783603547E-2</v>
      </c>
      <c r="AK15" s="18">
        <v>-6.198142960527897E-3</v>
      </c>
      <c r="AL15" s="18">
        <v>-4.9995542745072674E-3</v>
      </c>
      <c r="AM15" s="18">
        <v>1.9016873996975381E-3</v>
      </c>
      <c r="AN15" s="18">
        <v>1.15E-2</v>
      </c>
      <c r="AO15" s="18">
        <v>7.7584630980672253E-2</v>
      </c>
      <c r="AP15" s="18">
        <v>5.0367241814846905E-2</v>
      </c>
      <c r="AQ15" s="18">
        <v>6.926655862057176E-3</v>
      </c>
      <c r="AR15" s="18">
        <v>3.7178786221978566E-3</v>
      </c>
      <c r="AS15" s="18">
        <v>3.338575056604752E-2</v>
      </c>
      <c r="AT15" s="18">
        <v>-1.2295501694589367E-3</v>
      </c>
      <c r="AU15" s="18">
        <v>-1.3217314419324023E-2</v>
      </c>
      <c r="AV15" s="18">
        <v>5.6611741398078674E-2</v>
      </c>
      <c r="AW15" s="18">
        <v>5.90995333572637E-2</v>
      </c>
      <c r="AX15" s="18">
        <v>3.1533402477003716E-2</v>
      </c>
      <c r="AY15" s="18">
        <v>7.5742283841893771E-2</v>
      </c>
      <c r="AZ15" s="18">
        <v>7.3262186328237666E-2</v>
      </c>
      <c r="BF15" s="81"/>
      <c r="BG15" s="154">
        <f t="shared" si="2"/>
        <v>228</v>
      </c>
      <c r="BH15" s="18">
        <f>(1-'Building Blocks'!$B$29)*'Building Blocks'!$B$29^BG15</f>
        <v>1.0111704470857521E-3</v>
      </c>
      <c r="BI15" s="18">
        <f t="shared" si="3"/>
        <v>1.1107230168465917E-3</v>
      </c>
      <c r="BJ15" s="18">
        <f t="shared" si="51"/>
        <v>3.2989584323360622E-3</v>
      </c>
      <c r="BK15" s="157">
        <f t="shared" si="4"/>
        <v>2.7968902277936611E-6</v>
      </c>
      <c r="BL15" s="157">
        <f t="shared" si="5"/>
        <v>1.6057449362926202E-5</v>
      </c>
      <c r="BM15" s="157">
        <f t="shared" si="6"/>
        <v>1.174174601840932E-5</v>
      </c>
      <c r="BN15" s="157">
        <f t="shared" si="7"/>
        <v>2.7263058657243665E-6</v>
      </c>
      <c r="BO15" s="157">
        <f t="shared" si="8"/>
        <v>1.7637606655471347E-6</v>
      </c>
      <c r="BP15" s="157">
        <f t="shared" si="9"/>
        <v>2.1897539979255411E-6</v>
      </c>
      <c r="BQ15" s="157">
        <f t="shared" si="10"/>
        <v>9.2607776541750105E-6</v>
      </c>
      <c r="BR15" s="157">
        <f t="shared" si="11"/>
        <v>3.7429154846486231E-6</v>
      </c>
      <c r="BS15" s="157">
        <f t="shared" si="12"/>
        <v>1.1868836199833567E-5</v>
      </c>
      <c r="BT15" s="157">
        <f t="shared" si="13"/>
        <v>5.2353273166450951E-7</v>
      </c>
      <c r="BU15" s="157">
        <f t="shared" si="14"/>
        <v>4.5265497876663589E-7</v>
      </c>
      <c r="BV15" s="157">
        <f t="shared" si="15"/>
        <v>2.6031877905847846E-8</v>
      </c>
      <c r="BW15" s="157">
        <f t="shared" si="16"/>
        <v>3.190280489451483E-7</v>
      </c>
      <c r="BX15" s="157">
        <f t="shared" si="17"/>
        <v>4.1313166962433206E-7</v>
      </c>
      <c r="BY15" s="157">
        <f t="shared" si="18"/>
        <v>5.1034752093114916E-7</v>
      </c>
      <c r="BZ15" s="157">
        <f t="shared" si="19"/>
        <v>8.7109244446598836E-6</v>
      </c>
      <c r="CA15" s="157">
        <f t="shared" si="20"/>
        <v>2.7314379498428157E-6</v>
      </c>
      <c r="CB15" s="157">
        <f t="shared" si="21"/>
        <v>4.9689009833349734E-7</v>
      </c>
      <c r="CC15" s="157">
        <f t="shared" si="22"/>
        <v>4.616973187932332E-6</v>
      </c>
      <c r="CD15" s="157">
        <f t="shared" si="23"/>
        <v>1.1873945383049151E-5</v>
      </c>
      <c r="CE15" s="157">
        <f t="shared" si="24"/>
        <v>4.5600892657906181E-6</v>
      </c>
      <c r="CF15" s="157">
        <f t="shared" si="25"/>
        <v>4.7496624739683961E-7</v>
      </c>
      <c r="CG15" s="157">
        <f t="shared" si="26"/>
        <v>2.4049182117836719E-7</v>
      </c>
      <c r="CH15" s="157">
        <f t="shared" si="27"/>
        <v>1.2387444601771842E-8</v>
      </c>
      <c r="CI15" s="157">
        <f t="shared" si="28"/>
        <v>2.0827445884778708E-9</v>
      </c>
      <c r="CJ15" s="157">
        <f t="shared" si="29"/>
        <v>8.2807257340696346E-8</v>
      </c>
      <c r="CK15" s="157">
        <f t="shared" si="30"/>
        <v>4.6939039894377916E-6</v>
      </c>
      <c r="CL15" s="157">
        <f t="shared" si="31"/>
        <v>4.5996071234858391E-6</v>
      </c>
      <c r="CM15" s="157">
        <f t="shared" si="32"/>
        <v>5.5223773203778069E-6</v>
      </c>
      <c r="CN15" s="157">
        <f t="shared" si="33"/>
        <v>4.4009214990270413E-6</v>
      </c>
      <c r="CO15" s="157">
        <f t="shared" si="34"/>
        <v>5.7552456849890004E-6</v>
      </c>
      <c r="CP15" s="157">
        <f t="shared" si="35"/>
        <v>4.5724073010378477E-6</v>
      </c>
      <c r="CQ15" s="157">
        <f t="shared" si="36"/>
        <v>9.9127357842893652E-8</v>
      </c>
      <c r="CR15" s="157">
        <f t="shared" si="37"/>
        <v>2.7835320854929892E-9</v>
      </c>
      <c r="CS15" s="157">
        <f t="shared" si="38"/>
        <v>7.1193694853087081E-7</v>
      </c>
      <c r="CT15" s="157">
        <f t="shared" si="39"/>
        <v>1.7063102646167401E-7</v>
      </c>
      <c r="CU15" s="157">
        <f t="shared" si="40"/>
        <v>1.0089123264520091E-7</v>
      </c>
      <c r="CV15" s="157">
        <f t="shared" si="41"/>
        <v>1.5299660854706108E-8</v>
      </c>
      <c r="CW15" s="157">
        <f t="shared" si="42"/>
        <v>2.984656429289618E-8</v>
      </c>
      <c r="CX15" s="157">
        <f t="shared" si="43"/>
        <v>6.4738651301933923E-6</v>
      </c>
      <c r="CY15" s="157">
        <f t="shared" si="44"/>
        <v>2.1841299692047212E-6</v>
      </c>
      <c r="CZ15" s="157"/>
      <c r="DA15" s="157">
        <f t="shared" si="45"/>
        <v>7.812446396901467E-11</v>
      </c>
      <c r="DB15" s="157"/>
      <c r="DC15" s="157"/>
      <c r="DD15" s="157"/>
      <c r="DE15" s="157">
        <f t="shared" si="46"/>
        <v>2.5125297633537033E-6</v>
      </c>
      <c r="DF15" s="157">
        <f t="shared" si="47"/>
        <v>2.9917048690031707E-6</v>
      </c>
      <c r="DG15" s="157"/>
      <c r="DH15" s="157"/>
      <c r="DI15" s="157">
        <f t="shared" si="48"/>
        <v>4.4208935727342618E-6</v>
      </c>
      <c r="DN15" s="157" t="e">
        <f t="shared" si="49"/>
        <v>#DIV/0!</v>
      </c>
      <c r="DR15" s="1">
        <v>1.3888888888888887E-3</v>
      </c>
      <c r="EQ15" s="152"/>
      <c r="ER15" s="152"/>
    </row>
    <row r="16" spans="1:148" s="1" customFormat="1" x14ac:dyDescent="0.25">
      <c r="A16" s="13">
        <f t="shared" si="50"/>
        <v>36556</v>
      </c>
      <c r="B16" s="227">
        <v>-5.2741070959708397E-2</v>
      </c>
      <c r="C16" s="227">
        <v>-1.71553579985563E-2</v>
      </c>
      <c r="D16" s="227">
        <v>-6.1636467370412902E-2</v>
      </c>
      <c r="E16" s="227">
        <v>1.02882370429946E-2</v>
      </c>
      <c r="F16" s="227">
        <v>-9.0551988967759706E-2</v>
      </c>
      <c r="G16" s="227">
        <v>-4.2132309595960003E-2</v>
      </c>
      <c r="H16" s="227">
        <v>1.6275469457951199E-2</v>
      </c>
      <c r="I16" s="227">
        <v>-6.9619337645080506E-2</v>
      </c>
      <c r="J16" s="227">
        <v>7.0993979034101803E-3</v>
      </c>
      <c r="K16" s="227">
        <v>-1.7610863848631302E-2</v>
      </c>
      <c r="L16" s="227">
        <v>-1.5959161176659901E-2</v>
      </c>
      <c r="M16" s="227">
        <v>-4.2916068344351901E-3</v>
      </c>
      <c r="N16" s="228">
        <v>-4.86475881063567E-3</v>
      </c>
      <c r="O16" s="228">
        <v>-3.8230501390526801E-3</v>
      </c>
      <c r="P16" s="228">
        <v>-6.2302698044469701E-3</v>
      </c>
      <c r="Q16" s="227">
        <v>3.6355164306975901E-3</v>
      </c>
      <c r="R16" s="227">
        <v>1.25455943029271E-2</v>
      </c>
      <c r="S16" s="18">
        <f>'Index Values Local'!S17/'Index Values Local'!S16-1</f>
        <v>-4.6623835840952088E-3</v>
      </c>
      <c r="T16" s="227">
        <v>-5.3812804029577797E-2</v>
      </c>
      <c r="U16" s="227">
        <v>2.4999986328930698E-3</v>
      </c>
      <c r="V16" s="227">
        <v>1.13999956024064E-2</v>
      </c>
      <c r="W16" s="18">
        <v>-2.0912863070539411E-2</v>
      </c>
      <c r="X16" s="18">
        <v>-4.2418298476750533E-3</v>
      </c>
      <c r="Y16" s="18">
        <v>-1.2677430690709146E-3</v>
      </c>
      <c r="Z16" s="18">
        <v>-2.0483923166251028E-2</v>
      </c>
      <c r="AA16" s="18">
        <v>-8.3669936526256095E-3</v>
      </c>
      <c r="AB16" s="18">
        <v>2.8139080166624142E-2</v>
      </c>
      <c r="AC16" s="18">
        <v>2.6296029999999998E-2</v>
      </c>
      <c r="AD16" s="18">
        <v>3.048279694653936E-2</v>
      </c>
      <c r="AE16" s="18">
        <v>5.9487903099999996E-2</v>
      </c>
      <c r="AF16" s="18">
        <v>6.6849512098971803E-2</v>
      </c>
      <c r="AG16" s="18">
        <v>5.9167530356543915E-2</v>
      </c>
      <c r="AH16" s="18">
        <v>1.5405187573271029E-2</v>
      </c>
      <c r="AI16" s="18">
        <v>1.2200387255018708E-2</v>
      </c>
      <c r="AJ16" s="18">
        <v>2.4700401643489078E-2</v>
      </c>
      <c r="AK16" s="18">
        <v>1.2500470245548678E-2</v>
      </c>
      <c r="AL16" s="18">
        <v>-1.8301241609986696E-2</v>
      </c>
      <c r="AM16" s="18">
        <v>-4.8022912731626732E-3</v>
      </c>
      <c r="AN16" s="18">
        <v>-2.9499999999999998E-2</v>
      </c>
      <c r="AO16" s="18">
        <v>-2.9741754894627714E-2</v>
      </c>
      <c r="AP16" s="18">
        <v>8.360958259847516E-2</v>
      </c>
      <c r="AQ16" s="18">
        <v>2.1027250943016627E-2</v>
      </c>
      <c r="AR16" s="18">
        <v>2.7236082361912217E-3</v>
      </c>
      <c r="AS16" s="18">
        <v>1.1597313913417808E-2</v>
      </c>
      <c r="AT16" s="18">
        <v>1.6951359885675477E-2</v>
      </c>
      <c r="AU16" s="18">
        <v>4.4519368626775614E-2</v>
      </c>
      <c r="AV16" s="18">
        <v>-1.8513595167104935E-2</v>
      </c>
      <c r="AW16" s="18">
        <v>9.5177572808482713E-2</v>
      </c>
      <c r="AX16" s="18">
        <v>7.8636344800531957E-2</v>
      </c>
      <c r="AY16" s="18">
        <v>0.18050803596962639</v>
      </c>
      <c r="AZ16" s="18">
        <v>3.6750873421123265E-2</v>
      </c>
      <c r="BF16" s="81"/>
      <c r="BG16" s="154">
        <f t="shared" si="2"/>
        <v>227</v>
      </c>
      <c r="BH16" s="18">
        <f>(1-'Building Blocks'!$B$29)*'Building Blocks'!$B$29^BG16</f>
        <v>1.0213842899856082E-3</v>
      </c>
      <c r="BI16" s="18">
        <f t="shared" si="3"/>
        <v>1.1219424412591836E-3</v>
      </c>
      <c r="BJ16" s="18">
        <f t="shared" si="51"/>
        <v>3.3322812447839009E-3</v>
      </c>
      <c r="BK16" s="157">
        <f t="shared" si="4"/>
        <v>3.9345319794902621E-6</v>
      </c>
      <c r="BL16" s="157">
        <f t="shared" si="5"/>
        <v>8.6742868445088477E-7</v>
      </c>
      <c r="BM16" s="157">
        <f t="shared" si="6"/>
        <v>5.1001437326797892E-6</v>
      </c>
      <c r="BN16" s="157">
        <f t="shared" si="7"/>
        <v>1.1851303157657656E-9</v>
      </c>
      <c r="BO16" s="157">
        <f t="shared" si="8"/>
        <v>1.0069488948752263E-5</v>
      </c>
      <c r="BP16" s="157">
        <f t="shared" si="9"/>
        <v>2.4600966830422567E-6</v>
      </c>
      <c r="BQ16" s="157">
        <f t="shared" si="10"/>
        <v>8.9611381071537967E-8</v>
      </c>
      <c r="BR16" s="157">
        <f t="shared" si="11"/>
        <v>6.9962868084113961E-6</v>
      </c>
      <c r="BS16" s="157">
        <f t="shared" si="12"/>
        <v>9.0358246797958664E-9</v>
      </c>
      <c r="BT16" s="157">
        <f t="shared" si="13"/>
        <v>5.4327479528005641E-7</v>
      </c>
      <c r="BU16" s="157">
        <f t="shared" si="14"/>
        <v>4.697242904757495E-7</v>
      </c>
      <c r="BV16" s="157">
        <f t="shared" si="15"/>
        <v>1.6438460091924974E-7</v>
      </c>
      <c r="BW16" s="157">
        <f t="shared" si="16"/>
        <v>1.3124562220524486E-7</v>
      </c>
      <c r="BX16" s="157">
        <f t="shared" si="17"/>
        <v>1.6995910927524629E-7</v>
      </c>
      <c r="BY16" s="157">
        <f t="shared" si="18"/>
        <v>2.099529434699616E-7</v>
      </c>
      <c r="BZ16" s="157">
        <f t="shared" si="19"/>
        <v>9.8370179538113329E-9</v>
      </c>
      <c r="CA16" s="157">
        <f t="shared" si="20"/>
        <v>5.6253871033726566E-8</v>
      </c>
      <c r="CB16" s="157">
        <f t="shared" si="21"/>
        <v>2.0441858065188337E-7</v>
      </c>
      <c r="CC16" s="157">
        <f t="shared" si="22"/>
        <v>3.9272282711806484E-6</v>
      </c>
      <c r="CD16" s="157">
        <f t="shared" si="23"/>
        <v>9.4757006106976097E-9</v>
      </c>
      <c r="CE16" s="157">
        <f t="shared" si="24"/>
        <v>5.9367737767795303E-8</v>
      </c>
      <c r="CF16" s="157">
        <f t="shared" si="25"/>
        <v>7.4988784593006787E-7</v>
      </c>
      <c r="CG16" s="157">
        <f t="shared" si="26"/>
        <v>7.8324311701491018E-8</v>
      </c>
      <c r="CH16" s="157">
        <f t="shared" si="27"/>
        <v>1.4181335393215446E-8</v>
      </c>
      <c r="CI16" s="157">
        <f t="shared" si="28"/>
        <v>7.7995438639460932E-7</v>
      </c>
      <c r="CJ16" s="157">
        <f t="shared" si="29"/>
        <v>1.7268566459275351E-7</v>
      </c>
      <c r="CK16" s="157">
        <f t="shared" si="30"/>
        <v>6.7408771572433678E-7</v>
      </c>
      <c r="CL16" s="157">
        <f t="shared" si="31"/>
        <v>5.7482892705530468E-7</v>
      </c>
      <c r="CM16" s="157">
        <f t="shared" si="32"/>
        <v>7.9639022821189581E-7</v>
      </c>
      <c r="CN16" s="157">
        <f t="shared" si="33"/>
        <v>3.0323057970560489E-6</v>
      </c>
      <c r="CO16" s="157">
        <f t="shared" si="34"/>
        <v>3.9944743352848472E-6</v>
      </c>
      <c r="CP16" s="157">
        <f t="shared" si="35"/>
        <v>3.1827055653718968E-6</v>
      </c>
      <c r="CQ16" s="157">
        <f t="shared" si="36"/>
        <v>1.5250673549934768E-7</v>
      </c>
      <c r="CR16" s="157">
        <f t="shared" si="37"/>
        <v>5.3163694625979252E-8</v>
      </c>
      <c r="CS16" s="157">
        <f t="shared" si="38"/>
        <v>3.8058703145647238E-7</v>
      </c>
      <c r="CT16" s="157">
        <f t="shared" si="39"/>
        <v>4.4589229825606587E-8</v>
      </c>
      <c r="CU16" s="157">
        <f t="shared" si="40"/>
        <v>5.8488759837072738E-7</v>
      </c>
      <c r="CV16" s="157">
        <f t="shared" si="41"/>
        <v>1.2170849318177381E-7</v>
      </c>
      <c r="CW16" s="157">
        <f t="shared" si="42"/>
        <v>1.4392317577453204E-6</v>
      </c>
      <c r="CX16" s="157">
        <f t="shared" si="43"/>
        <v>1.0769125726664056E-6</v>
      </c>
      <c r="CY16" s="157">
        <f t="shared" si="44"/>
        <v>6.7537163511970029E-6</v>
      </c>
      <c r="CZ16" s="157"/>
      <c r="DA16" s="157">
        <f t="shared" si="45"/>
        <v>5.9634425275114755E-10</v>
      </c>
      <c r="DB16" s="157"/>
      <c r="DC16" s="157"/>
      <c r="DD16" s="157"/>
      <c r="DE16" s="157">
        <f t="shared" si="46"/>
        <v>8.5243180518952759E-7</v>
      </c>
      <c r="DF16" s="157">
        <f t="shared" si="47"/>
        <v>8.6837300107561986E-6</v>
      </c>
      <c r="DG16" s="157"/>
      <c r="DH16" s="157"/>
      <c r="DI16" s="157">
        <f t="shared" si="48"/>
        <v>7.9249736418659109E-7</v>
      </c>
      <c r="DN16" s="157" t="e">
        <f t="shared" si="49"/>
        <v>#DIV/0!</v>
      </c>
      <c r="DR16" s="1">
        <v>1.3888888888888887E-3</v>
      </c>
      <c r="EQ16" s="152"/>
      <c r="ER16" s="152"/>
    </row>
    <row r="17" spans="1:148" s="1" customFormat="1" x14ac:dyDescent="0.25">
      <c r="A17" s="13">
        <f t="shared" si="50"/>
        <v>36585</v>
      </c>
      <c r="B17" s="227">
        <v>-6.67707673038364E-4</v>
      </c>
      <c r="C17" s="227">
        <v>0.26375579422892098</v>
      </c>
      <c r="D17" s="227">
        <v>0.11068013468255899</v>
      </c>
      <c r="E17" s="227">
        <v>8.6709423161604293E-2</v>
      </c>
      <c r="F17" s="227">
        <v>-8.8776700883337299E-3</v>
      </c>
      <c r="G17" s="227">
        <v>-2.99834920925723E-3</v>
      </c>
      <c r="H17" s="227">
        <v>9.2484833967974005E-3</v>
      </c>
      <c r="I17" s="227">
        <v>2.0456733707502998E-2</v>
      </c>
      <c r="J17" s="227">
        <v>3.6952793547330103E-2</v>
      </c>
      <c r="K17" s="227">
        <v>2.2670400476625101E-2</v>
      </c>
      <c r="L17" s="227">
        <v>2.14962720440341E-2</v>
      </c>
      <c r="M17" s="227">
        <v>4.4834005414984203E-2</v>
      </c>
      <c r="N17" s="228">
        <v>5.7918822330542297E-2</v>
      </c>
      <c r="O17" s="228">
        <v>6.7622616706707397E-2</v>
      </c>
      <c r="P17" s="228">
        <v>7.3177802770670694E-2</v>
      </c>
      <c r="Q17" s="227">
        <v>0.12577986828056001</v>
      </c>
      <c r="R17" s="227">
        <v>6.0996350210906901E-2</v>
      </c>
      <c r="S17" s="18">
        <f>'Index Values Local'!S18/'Index Values Local'!S17-1</f>
        <v>7.3692981695555826E-2</v>
      </c>
      <c r="T17" s="227">
        <v>-2.35519752642274E-2</v>
      </c>
      <c r="U17" s="227">
        <v>0.100000007114944</v>
      </c>
      <c r="V17" s="227">
        <v>3.6700002961920601E-2</v>
      </c>
      <c r="W17" s="18">
        <v>2.313951517206303E-2</v>
      </c>
      <c r="X17" s="18">
        <v>4.553760076752681E-3</v>
      </c>
      <c r="Y17" s="18">
        <v>1.36096872878558E-3</v>
      </c>
      <c r="Z17" s="18">
        <v>4.1494179153790833E-2</v>
      </c>
      <c r="AA17" s="18">
        <v>7.0410241489671233E-3</v>
      </c>
      <c r="AB17" s="18">
        <v>-1.562758392591368E-2</v>
      </c>
      <c r="AC17" s="18">
        <v>-1.316813E-2</v>
      </c>
      <c r="AD17" s="18">
        <v>-1.6929212495853226E-2</v>
      </c>
      <c r="AE17" s="18">
        <v>8.1523285700000003E-2</v>
      </c>
      <c r="AF17" s="18">
        <v>9.1611766254206486E-2</v>
      </c>
      <c r="AG17" s="18">
        <v>8.108424116599855E-2</v>
      </c>
      <c r="AH17" s="18">
        <v>2.9206429383219268E-2</v>
      </c>
      <c r="AI17" s="18">
        <v>3.7099454381305019E-2</v>
      </c>
      <c r="AJ17" s="18">
        <v>3.8400630441308925E-2</v>
      </c>
      <c r="AK17" s="18">
        <v>2.4299492035520398E-2</v>
      </c>
      <c r="AL17" s="18">
        <v>1.9800323604290071E-2</v>
      </c>
      <c r="AM17" s="18">
        <v>1.6600714516089132E-2</v>
      </c>
      <c r="AN17" s="18">
        <v>-4.7000000000000002E-3</v>
      </c>
      <c r="AO17" s="18">
        <v>-7.2051881169233667E-2</v>
      </c>
      <c r="AP17" s="18">
        <v>6.6035636009208157E-2</v>
      </c>
      <c r="AQ17" s="18">
        <v>-1.6805230388555619E-2</v>
      </c>
      <c r="AR17" s="18">
        <v>2.0643198609300306E-3</v>
      </c>
      <c r="AS17" s="18">
        <v>1.2215629046095548E-2</v>
      </c>
      <c r="AT17" s="18">
        <v>1.9157747588206308E-3</v>
      </c>
      <c r="AU17" s="18">
        <v>-8.996863615403838E-3</v>
      </c>
      <c r="AV17" s="18">
        <v>1.4725277168376572E-2</v>
      </c>
      <c r="AW17" s="18">
        <v>2.985289078992448E-2</v>
      </c>
      <c r="AX17" s="18">
        <v>5.209886546681055E-2</v>
      </c>
      <c r="AY17" s="18">
        <v>0.15775122560051935</v>
      </c>
      <c r="AZ17" s="18">
        <v>-2.9486099410278133E-2</v>
      </c>
      <c r="BF17" s="81"/>
      <c r="BG17" s="154">
        <f t="shared" si="2"/>
        <v>226</v>
      </c>
      <c r="BH17" s="18">
        <f>(1-'Building Blocks'!$B$29)*'Building Blocks'!$B$29^BG17</f>
        <v>1.031701303015766E-3</v>
      </c>
      <c r="BI17" s="18">
        <f t="shared" si="3"/>
        <v>1.1332751931910946E-3</v>
      </c>
      <c r="BJ17" s="18">
        <f t="shared" si="51"/>
        <v>3.3659406512968702E-3</v>
      </c>
      <c r="BK17" s="157">
        <f t="shared" si="4"/>
        <v>5.7865573592069469E-8</v>
      </c>
      <c r="BL17" s="157">
        <f t="shared" si="5"/>
        <v>7.2600376641886248E-5</v>
      </c>
      <c r="BM17" s="157">
        <f t="shared" si="6"/>
        <v>1.246912990020369E-5</v>
      </c>
      <c r="BN17" s="157">
        <f t="shared" si="7"/>
        <v>6.7977715929521953E-6</v>
      </c>
      <c r="BO17" s="157">
        <f t="shared" si="8"/>
        <v>1.9336710823977698E-7</v>
      </c>
      <c r="BP17" s="157">
        <f t="shared" si="9"/>
        <v>6.7060057548005304E-8</v>
      </c>
      <c r="BQ17" s="157">
        <f t="shared" si="10"/>
        <v>4.1347659384620259E-9</v>
      </c>
      <c r="BR17" s="157">
        <f t="shared" si="11"/>
        <v>1.3984599249519517E-7</v>
      </c>
      <c r="BS17" s="157">
        <f t="shared" si="12"/>
        <v>8.2710556396894751E-7</v>
      </c>
      <c r="BT17" s="157">
        <f t="shared" si="13"/>
        <v>3.7853212035994618E-7</v>
      </c>
      <c r="BU17" s="157">
        <f t="shared" si="14"/>
        <v>3.2728507415238772E-7</v>
      </c>
      <c r="BV17" s="157">
        <f t="shared" si="15"/>
        <v>1.5532284569413879E-6</v>
      </c>
      <c r="BW17" s="157">
        <f t="shared" si="16"/>
        <v>3.0605844327871691E-6</v>
      </c>
      <c r="BX17" s="157">
        <f t="shared" si="17"/>
        <v>3.963364227453875E-6</v>
      </c>
      <c r="BY17" s="157">
        <f t="shared" si="18"/>
        <v>4.8960010978280885E-6</v>
      </c>
      <c r="BZ17" s="157">
        <f t="shared" si="19"/>
        <v>1.6097786876812202E-5</v>
      </c>
      <c r="CA17" s="157">
        <f t="shared" si="20"/>
        <v>3.4947592005651084E-6</v>
      </c>
      <c r="CB17" s="157">
        <f t="shared" si="21"/>
        <v>4.7670719757707273E-6</v>
      </c>
      <c r="CC17" s="157">
        <f t="shared" si="22"/>
        <v>9.467327952341552E-7</v>
      </c>
      <c r="CD17" s="157">
        <f t="shared" si="23"/>
        <v>1.0140540861047084E-5</v>
      </c>
      <c r="CE17" s="157">
        <f t="shared" si="24"/>
        <v>1.202500333812157E-6</v>
      </c>
      <c r="CF17" s="157">
        <f t="shared" si="25"/>
        <v>3.7535570600344661E-7</v>
      </c>
      <c r="CG17" s="157">
        <f t="shared" si="26"/>
        <v>2.1967293516666068E-10</v>
      </c>
      <c r="CH17" s="157">
        <f t="shared" si="27"/>
        <v>9.729400208082589E-10</v>
      </c>
      <c r="CI17" s="157">
        <f t="shared" si="28"/>
        <v>1.437219515378392E-6</v>
      </c>
      <c r="CJ17" s="157">
        <f t="shared" si="29"/>
        <v>1.0211048599968111E-8</v>
      </c>
      <c r="CK17" s="157">
        <f t="shared" si="30"/>
        <v>4.201671733350344E-7</v>
      </c>
      <c r="CL17" s="157">
        <f t="shared" si="31"/>
        <v>3.2095991180338331E-7</v>
      </c>
      <c r="CM17" s="157">
        <f t="shared" si="32"/>
        <v>4.8885598623862612E-7</v>
      </c>
      <c r="CN17" s="157">
        <f t="shared" si="33"/>
        <v>6.2096992447575924E-6</v>
      </c>
      <c r="CO17" s="157">
        <f t="shared" si="34"/>
        <v>8.0785958805904145E-6</v>
      </c>
      <c r="CP17" s="157">
        <f t="shared" si="35"/>
        <v>6.4049938332360762E-6</v>
      </c>
      <c r="CQ17" s="157">
        <f t="shared" si="36"/>
        <v>7.3461286046860646E-7</v>
      </c>
      <c r="CR17" s="157">
        <f t="shared" si="37"/>
        <v>1.1447718651718617E-6</v>
      </c>
      <c r="CS17" s="157">
        <f t="shared" si="38"/>
        <v>1.1690623679525903E-6</v>
      </c>
      <c r="CT17" s="157">
        <f t="shared" si="39"/>
        <v>3.7140430019695479E-7</v>
      </c>
      <c r="CU17" s="157">
        <f t="shared" si="40"/>
        <v>2.6422134781942003E-7</v>
      </c>
      <c r="CV17" s="157">
        <f t="shared" si="41"/>
        <v>1.3681793666224883E-7</v>
      </c>
      <c r="CW17" s="157">
        <f t="shared" si="42"/>
        <v>1.3753167237796835E-7</v>
      </c>
      <c r="CX17" s="157">
        <f t="shared" si="43"/>
        <v>6.0876013972062464E-6</v>
      </c>
      <c r="CY17" s="157">
        <f t="shared" si="44"/>
        <v>4.081497054542109E-6</v>
      </c>
      <c r="CZ17" s="157"/>
      <c r="DA17" s="157">
        <f t="shared" si="45"/>
        <v>2.1844004251948835E-9</v>
      </c>
      <c r="DB17" s="157"/>
      <c r="DC17" s="157"/>
      <c r="DD17" s="157"/>
      <c r="DE17" s="157">
        <f t="shared" si="46"/>
        <v>3.6494321966610569E-8</v>
      </c>
      <c r="DF17" s="157">
        <f t="shared" si="47"/>
        <v>5.8150135540384678E-7</v>
      </c>
      <c r="DG17" s="157"/>
      <c r="DH17" s="157"/>
      <c r="DI17" s="157">
        <f t="shared" si="48"/>
        <v>1.7825016048750873E-6</v>
      </c>
      <c r="DN17" s="157" t="e">
        <f t="shared" si="49"/>
        <v>#DIV/0!</v>
      </c>
      <c r="DR17" s="1">
        <v>1.3888888888888887E-3</v>
      </c>
      <c r="EQ17" s="152"/>
      <c r="ER17" s="152"/>
    </row>
    <row r="18" spans="1:148" s="1" customFormat="1" x14ac:dyDescent="0.25">
      <c r="A18" s="13">
        <f t="shared" si="50"/>
        <v>36616</v>
      </c>
      <c r="B18" s="227">
        <v>9.1813131745652005E-2</v>
      </c>
      <c r="C18" s="227">
        <v>-9.9806142910141296E-2</v>
      </c>
      <c r="D18" s="227">
        <v>-2.7206007473027302E-3</v>
      </c>
      <c r="E18" s="227">
        <v>-2.0037710624005299E-2</v>
      </c>
      <c r="F18" s="227">
        <v>6.5721672212249699E-2</v>
      </c>
      <c r="G18" s="227">
        <v>7.4535013590821805E-2</v>
      </c>
      <c r="H18" s="227">
        <v>8.0659775157154501E-2</v>
      </c>
      <c r="I18" s="227">
        <v>1.3821907292350601E-3</v>
      </c>
      <c r="J18" s="227">
        <v>-2.5785588919124899E-3</v>
      </c>
      <c r="K18" s="227">
        <v>1.2930610718224199E-2</v>
      </c>
      <c r="L18" s="227">
        <v>1.2439752816293601E-2</v>
      </c>
      <c r="M18" s="227">
        <v>-8.1652636639921693E-3</v>
      </c>
      <c r="N18" s="228">
        <v>1.50904164524305E-2</v>
      </c>
      <c r="O18" s="228">
        <v>1.8885288215968202E-2</v>
      </c>
      <c r="P18" s="228">
        <v>1.90088448930015E-2</v>
      </c>
      <c r="Q18" s="227">
        <v>9.74897097816174E-3</v>
      </c>
      <c r="R18" s="227">
        <v>-2.9954119315983699E-2</v>
      </c>
      <c r="S18" s="18">
        <f>'Index Values Local'!S19/'Index Values Local'!S18-1</f>
        <v>2.024219487286949E-2</v>
      </c>
      <c r="T18" s="227">
        <v>9.9977844107155003E-2</v>
      </c>
      <c r="U18" s="227">
        <v>1.7299997491442901E-2</v>
      </c>
      <c r="V18" s="227">
        <v>-2.26999973761032E-2</v>
      </c>
      <c r="W18" s="18">
        <v>-4.9705906718566784E-4</v>
      </c>
      <c r="X18" s="18">
        <v>2.4175531894021123E-3</v>
      </c>
      <c r="Y18" s="18">
        <v>7.2252693060157727E-4</v>
      </c>
      <c r="Z18" s="18">
        <v>1.1009927595730939E-3</v>
      </c>
      <c r="AA18" s="18">
        <v>9.9387495666243275E-3</v>
      </c>
      <c r="AB18" s="18">
        <v>2.5913481730365451E-2</v>
      </c>
      <c r="AC18" s="18">
        <v>2.6679110000000002E-2</v>
      </c>
      <c r="AD18" s="18">
        <v>2.8071827404703469E-2</v>
      </c>
      <c r="AE18" s="18">
        <v>-5.4477188000000001E-3</v>
      </c>
      <c r="AF18" s="18">
        <v>-6.1218722606545565E-3</v>
      </c>
      <c r="AG18" s="18">
        <v>-5.4183800516733127E-3</v>
      </c>
      <c r="AH18" s="18">
        <v>3.8789174787912772E-2</v>
      </c>
      <c r="AI18" s="18">
        <v>2.7899735561880634E-2</v>
      </c>
      <c r="AJ18" s="18">
        <v>5.3898804898938613E-2</v>
      </c>
      <c r="AK18" s="18">
        <v>2.7298589987407862E-2</v>
      </c>
      <c r="AL18" s="18">
        <v>2.439942949297591E-2</v>
      </c>
      <c r="AM18" s="18">
        <v>6.2993999554616931E-3</v>
      </c>
      <c r="AN18" s="18">
        <v>1.9599999999999999E-2</v>
      </c>
      <c r="AO18" s="18">
        <v>-3.3949982870846163E-2</v>
      </c>
      <c r="AP18" s="18">
        <v>-1.1506896258643559E-2</v>
      </c>
      <c r="AQ18" s="18">
        <v>2.7342865751159524E-2</v>
      </c>
      <c r="AR18" s="18">
        <v>2.7106147674291758E-3</v>
      </c>
      <c r="AS18" s="18">
        <v>9.0929355692925297E-3</v>
      </c>
      <c r="AT18" s="18">
        <v>4.0077275941215601E-3</v>
      </c>
      <c r="AU18" s="18">
        <v>6.3721431925050278E-3</v>
      </c>
      <c r="AV18" s="18">
        <v>-2.5207740192812356E-2</v>
      </c>
      <c r="AW18" s="18">
        <v>-1.4220094872180122E-2</v>
      </c>
      <c r="AX18" s="18">
        <v>3.7933490560327764E-2</v>
      </c>
      <c r="AY18" s="18">
        <v>6.4951851656025558E-2</v>
      </c>
      <c r="AZ18" s="18">
        <v>-4.6741452991453047E-2</v>
      </c>
      <c r="BF18" s="81"/>
      <c r="BG18" s="154">
        <f t="shared" si="2"/>
        <v>225</v>
      </c>
      <c r="BH18" s="18">
        <f>(1-'Building Blocks'!$B$29)*'Building Blocks'!$B$29^BG18</f>
        <v>1.0421225282987534E-3</v>
      </c>
      <c r="BI18" s="18">
        <f t="shared" si="3"/>
        <v>1.1447224173647419E-3</v>
      </c>
      <c r="BJ18" s="18">
        <f t="shared" si="51"/>
        <v>3.3999400518150199E-3</v>
      </c>
      <c r="BK18" s="157">
        <f t="shared" si="4"/>
        <v>8.3359746310004501E-6</v>
      </c>
      <c r="BL18" s="157">
        <f t="shared" si="5"/>
        <v>1.3966304327548962E-5</v>
      </c>
      <c r="BM18" s="157">
        <f t="shared" si="6"/>
        <v>8.2838559559656353E-8</v>
      </c>
      <c r="BN18" s="157">
        <f t="shared" si="7"/>
        <v>9.826102181875434E-7</v>
      </c>
      <c r="BO18" s="157">
        <f t="shared" si="8"/>
        <v>4.3348267575660136E-6</v>
      </c>
      <c r="BP18" s="157">
        <f t="shared" si="9"/>
        <v>5.5836744886982018E-6</v>
      </c>
      <c r="BQ18" s="157">
        <f t="shared" si="10"/>
        <v>6.1540592714549535E-6</v>
      </c>
      <c r="BR18" s="157">
        <f t="shared" si="11"/>
        <v>7.2640725487001636E-8</v>
      </c>
      <c r="BS18" s="157">
        <f t="shared" si="12"/>
        <v>1.7931724113624892E-7</v>
      </c>
      <c r="BT18" s="157">
        <f t="shared" si="13"/>
        <v>8.3414436294738298E-8</v>
      </c>
      <c r="BU18" s="157">
        <f t="shared" si="14"/>
        <v>7.2121488507087746E-8</v>
      </c>
      <c r="BV18" s="157">
        <f t="shared" si="15"/>
        <v>2.9224773696572458E-7</v>
      </c>
      <c r="BW18" s="157">
        <f t="shared" si="16"/>
        <v>9.5617374184268823E-8</v>
      </c>
      <c r="BX18" s="157">
        <f t="shared" si="17"/>
        <v>1.2382160619561488E-7</v>
      </c>
      <c r="BY18" s="157">
        <f t="shared" si="18"/>
        <v>1.529586192632173E-7</v>
      </c>
      <c r="BZ18" s="157">
        <f t="shared" si="19"/>
        <v>1.137582122881743E-8</v>
      </c>
      <c r="CA18" s="157">
        <f t="shared" si="20"/>
        <v>1.4360422763768356E-6</v>
      </c>
      <c r="CB18" s="157">
        <f t="shared" si="21"/>
        <v>1.4893542913698831E-7</v>
      </c>
      <c r="CC18" s="157">
        <f t="shared" si="22"/>
        <v>1.0250068823307401E-5</v>
      </c>
      <c r="CD18" s="157">
        <f t="shared" si="23"/>
        <v>1.6193617246169851E-7</v>
      </c>
      <c r="CE18" s="157">
        <f t="shared" si="24"/>
        <v>8.2376391390228704E-7</v>
      </c>
      <c r="CF18" s="157">
        <f t="shared" si="25"/>
        <v>3.3842968399911423E-8</v>
      </c>
      <c r="CG18" s="157">
        <f t="shared" si="26"/>
        <v>3.2924469501340235E-9</v>
      </c>
      <c r="CH18" s="157">
        <f t="shared" si="27"/>
        <v>2.8037029285677547E-9</v>
      </c>
      <c r="CI18" s="157">
        <f t="shared" si="28"/>
        <v>2.6170307419345972E-8</v>
      </c>
      <c r="CJ18" s="157">
        <f t="shared" si="29"/>
        <v>3.9840044648884027E-8</v>
      </c>
      <c r="CK18" s="157">
        <f t="shared" si="30"/>
        <v>5.6854817043024856E-7</v>
      </c>
      <c r="CL18" s="157">
        <f t="shared" si="31"/>
        <v>6.0652024426724048E-7</v>
      </c>
      <c r="CM18" s="157">
        <f t="shared" si="32"/>
        <v>6.7215248919807836E-7</v>
      </c>
      <c r="CN18" s="157">
        <f t="shared" si="33"/>
        <v>1.9190905547801988E-7</v>
      </c>
      <c r="CO18" s="157">
        <f t="shared" si="34"/>
        <v>2.0258025951823614E-7</v>
      </c>
      <c r="CP18" s="157">
        <f t="shared" si="35"/>
        <v>1.4680323340333609E-7</v>
      </c>
      <c r="CQ18" s="157">
        <f t="shared" si="36"/>
        <v>1.4057271901587773E-6</v>
      </c>
      <c r="CR18" s="157">
        <f t="shared" si="37"/>
        <v>5.8380193561427492E-7</v>
      </c>
      <c r="CS18" s="157">
        <f t="shared" si="38"/>
        <v>2.595450625645907E-6</v>
      </c>
      <c r="CT18" s="157">
        <f t="shared" si="39"/>
        <v>5.0975373371023232E-7</v>
      </c>
      <c r="CU18" s="157">
        <f t="shared" si="40"/>
        <v>4.5187865536756464E-7</v>
      </c>
      <c r="CV18" s="157">
        <f t="shared" si="41"/>
        <v>5.391893954805796E-10</v>
      </c>
      <c r="CW18" s="157">
        <f t="shared" si="42"/>
        <v>2.0199553106458478E-7</v>
      </c>
      <c r="CX18" s="157">
        <f t="shared" si="43"/>
        <v>1.417543514439172E-6</v>
      </c>
      <c r="CY18" s="157">
        <f t="shared" si="44"/>
        <v>3.5177367437970149E-7</v>
      </c>
      <c r="CZ18" s="157"/>
      <c r="DA18" s="157">
        <f t="shared" si="45"/>
        <v>6.3033367125381467E-10</v>
      </c>
      <c r="DB18" s="157"/>
      <c r="DC18" s="157"/>
      <c r="DD18" s="157"/>
      <c r="DE18" s="157">
        <f t="shared" si="46"/>
        <v>1.3434811107698204E-6</v>
      </c>
      <c r="DF18" s="157">
        <f t="shared" si="47"/>
        <v>5.2526288762147625E-7</v>
      </c>
      <c r="DG18" s="157"/>
      <c r="DH18" s="157"/>
      <c r="DI18" s="157">
        <f t="shared" si="48"/>
        <v>3.7081004291249787E-6</v>
      </c>
      <c r="DN18" s="157" t="e">
        <f t="shared" si="49"/>
        <v>#DIV/0!</v>
      </c>
      <c r="DR18" s="1">
        <v>1.3888888888888887E-3</v>
      </c>
      <c r="EQ18" s="152"/>
      <c r="ER18" s="152"/>
    </row>
    <row r="19" spans="1:148" s="1" customFormat="1" x14ac:dyDescent="0.25">
      <c r="A19" s="13">
        <f t="shared" si="50"/>
        <v>36646</v>
      </c>
      <c r="B19" s="227">
        <v>-8.0553079642608997E-3</v>
      </c>
      <c r="C19" s="227">
        <v>-4.6929587971364199E-2</v>
      </c>
      <c r="D19" s="227">
        <v>-2.0765632709065701E-2</v>
      </c>
      <c r="E19" s="227">
        <v>-3.6388567702014797E-2</v>
      </c>
      <c r="F19" s="227">
        <v>-1.7468706221685899E-2</v>
      </c>
      <c r="G19" s="227">
        <v>-5.1704743109628901E-2</v>
      </c>
      <c r="H19" s="227">
        <v>-8.4245470613181106E-2</v>
      </c>
      <c r="I19" s="227">
        <v>-1.67378170455867E-2</v>
      </c>
      <c r="J19" s="227">
        <v>-7.1892510236265597E-2</v>
      </c>
      <c r="K19" s="227">
        <v>-1.82634030453403E-4</v>
      </c>
      <c r="L19" s="227">
        <v>2.4643487510989098E-4</v>
      </c>
      <c r="M19" s="227">
        <v>1.8498142935922501E-2</v>
      </c>
      <c r="N19" s="228">
        <v>6.8349669382991004E-3</v>
      </c>
      <c r="O19" s="228">
        <v>9.4908560264067802E-3</v>
      </c>
      <c r="P19" s="228">
        <v>8.5674313539382992E-3</v>
      </c>
      <c r="Q19" s="227">
        <v>-1.7661665744287201E-2</v>
      </c>
      <c r="R19" s="227">
        <v>-1.24326607331016E-2</v>
      </c>
      <c r="S19" s="18">
        <f>'Index Values Local'!S20/'Index Values Local'!S19-1</f>
        <v>9.9390230587113049E-3</v>
      </c>
      <c r="T19" s="227">
        <v>-3.2530665821753603E-2</v>
      </c>
      <c r="U19" s="227">
        <v>-4.1899995220801602E-2</v>
      </c>
      <c r="V19" s="227">
        <v>-3.68000112829832E-2</v>
      </c>
      <c r="W19" s="18">
        <v>1.5002072109407294E-2</v>
      </c>
      <c r="X19" s="18">
        <v>5.7388243425672975E-3</v>
      </c>
      <c r="Y19" s="18">
        <v>1.7151453608854116E-3</v>
      </c>
      <c r="Z19" s="18">
        <v>1.4837735567692301E-2</v>
      </c>
      <c r="AA19" s="18">
        <v>2.5746652935116909E-3</v>
      </c>
      <c r="AB19" s="18">
        <v>-1.3345887747165053E-2</v>
      </c>
      <c r="AC19" s="18">
        <v>-1.3796936302102901E-2</v>
      </c>
      <c r="AD19" s="18">
        <v>-1.4457472805051762E-2</v>
      </c>
      <c r="AE19" s="18">
        <v>8.6531203000000008E-3</v>
      </c>
      <c r="AF19" s="18">
        <v>9.7239411719776802E-3</v>
      </c>
      <c r="AG19" s="18">
        <v>8.6065188273391421E-3</v>
      </c>
      <c r="AH19" s="18">
        <v>5.4905930987935614E-2</v>
      </c>
      <c r="AI19" s="18">
        <v>2.2399838966637109E-2</v>
      </c>
      <c r="AJ19" s="18">
        <v>4.9799830262921008E-2</v>
      </c>
      <c r="AK19" s="18">
        <v>1.6499785618804941E-2</v>
      </c>
      <c r="AL19" s="18">
        <v>8.1007986138914578E-3</v>
      </c>
      <c r="AM19" s="18">
        <v>2.6100874879499525E-2</v>
      </c>
      <c r="AN19" s="18">
        <v>-7.1000000000000004E-3</v>
      </c>
      <c r="AO19" s="18">
        <v>-4.3618568034328176E-3</v>
      </c>
      <c r="AP19" s="18">
        <v>-1.2810509533862396E-2</v>
      </c>
      <c r="AQ19" s="18">
        <v>1.3982081200575036E-3</v>
      </c>
      <c r="AR19" s="18">
        <v>2.9195501730103768E-3</v>
      </c>
      <c r="AS19" s="18">
        <v>1.4065061582172616E-2</v>
      </c>
      <c r="AT19" s="18">
        <v>4.6048467189315021E-3</v>
      </c>
      <c r="AU19" s="18">
        <v>-1.7460036524625699E-2</v>
      </c>
      <c r="AV19" s="18">
        <v>-2.0892487984577657E-2</v>
      </c>
      <c r="AW19" s="18">
        <v>-2.6259349177490177E-2</v>
      </c>
      <c r="AX19" s="18">
        <v>1.8273882744300828E-2</v>
      </c>
      <c r="AY19" s="18">
        <v>5.1119263663755576E-2</v>
      </c>
      <c r="AZ19" s="18">
        <v>4.3359484449425612E-2</v>
      </c>
      <c r="BF19" s="81"/>
      <c r="BG19" s="154">
        <f t="shared" si="2"/>
        <v>224</v>
      </c>
      <c r="BH19" s="18">
        <f>(1-'Building Blocks'!$B$29)*'Building Blocks'!$B$29^BG19</f>
        <v>1.0526490184835893E-3</v>
      </c>
      <c r="BI19" s="18">
        <f t="shared" si="3"/>
        <v>1.156285270065396E-3</v>
      </c>
      <c r="BJ19" s="18">
        <f t="shared" si="51"/>
        <v>3.4342828806212325E-3</v>
      </c>
      <c r="BK19" s="157">
        <f t="shared" si="4"/>
        <v>2.4422560118444491E-7</v>
      </c>
      <c r="BL19" s="157">
        <f t="shared" si="5"/>
        <v>3.8335850494218371E-6</v>
      </c>
      <c r="BM19" s="157">
        <f t="shared" si="6"/>
        <v>8.1518080506557939E-7</v>
      </c>
      <c r="BN19" s="157">
        <f t="shared" si="7"/>
        <v>2.409506534108353E-6</v>
      </c>
      <c r="BO19" s="157">
        <f t="shared" si="8"/>
        <v>5.4214992446473035E-7</v>
      </c>
      <c r="BP19" s="157">
        <f t="shared" si="9"/>
        <v>3.6779454526739262E-6</v>
      </c>
      <c r="BQ19" s="157">
        <f t="shared" si="10"/>
        <v>9.698459453493986E-6</v>
      </c>
      <c r="BR19" s="157">
        <f t="shared" si="11"/>
        <v>7.8682842875380535E-7</v>
      </c>
      <c r="BS19" s="157">
        <f t="shared" si="12"/>
        <v>7.7426239133960176E-6</v>
      </c>
      <c r="BT19" s="157">
        <f t="shared" si="13"/>
        <v>2.4222177172940011E-8</v>
      </c>
      <c r="BU19" s="157">
        <f t="shared" si="14"/>
        <v>2.0942891305075035E-8</v>
      </c>
      <c r="BV19" s="157">
        <f t="shared" si="15"/>
        <v>1.3201945142776882E-7</v>
      </c>
      <c r="BW19" s="157">
        <f t="shared" si="16"/>
        <v>9.0351182912531502E-10</v>
      </c>
      <c r="BX19" s="157">
        <f t="shared" si="17"/>
        <v>1.1700204785318199E-9</v>
      </c>
      <c r="BY19" s="157">
        <f t="shared" si="18"/>
        <v>1.4453432030528131E-9</v>
      </c>
      <c r="BZ19" s="157">
        <f t="shared" si="19"/>
        <v>6.8043001274912272E-7</v>
      </c>
      <c r="CA19" s="157">
        <f t="shared" si="20"/>
        <v>3.7037422511942521E-7</v>
      </c>
      <c r="CB19" s="157">
        <f t="shared" si="21"/>
        <v>1.4073505699414575E-9</v>
      </c>
      <c r="CC19" s="157">
        <f t="shared" si="22"/>
        <v>1.6593134096086427E-6</v>
      </c>
      <c r="CD19" s="157">
        <f t="shared" si="23"/>
        <v>2.5876192789402382E-6</v>
      </c>
      <c r="CE19" s="157">
        <f t="shared" si="24"/>
        <v>1.9366797658329665E-6</v>
      </c>
      <c r="CF19" s="157">
        <f t="shared" si="25"/>
        <v>1.1706259400319627E-7</v>
      </c>
      <c r="CG19" s="157">
        <f t="shared" si="26"/>
        <v>3.0545777507371897E-9</v>
      </c>
      <c r="CH19" s="157">
        <f t="shared" si="27"/>
        <v>3.788303948673978E-10</v>
      </c>
      <c r="CI19" s="157">
        <f t="shared" si="28"/>
        <v>9.273212970711363E-8</v>
      </c>
      <c r="CJ19" s="157">
        <f t="shared" si="29"/>
        <v>2.4804881494863206E-9</v>
      </c>
      <c r="CK19" s="157">
        <f t="shared" si="30"/>
        <v>3.3311747243277952E-7</v>
      </c>
      <c r="CL19" s="157">
        <f t="shared" si="31"/>
        <v>3.5240589674676384E-7</v>
      </c>
      <c r="CM19" s="157">
        <f t="shared" si="32"/>
        <v>3.8712699111553851E-7</v>
      </c>
      <c r="CN19" s="157">
        <f t="shared" si="33"/>
        <v>1.5371485230872108E-9</v>
      </c>
      <c r="CO19" s="157">
        <f t="shared" si="34"/>
        <v>7.4766274586510247E-9</v>
      </c>
      <c r="CP19" s="157">
        <f t="shared" si="35"/>
        <v>8.4320252309168866E-9</v>
      </c>
      <c r="CQ19" s="157">
        <f t="shared" si="36"/>
        <v>3.0263612059230335E-6</v>
      </c>
      <c r="CR19" s="157">
        <f t="shared" si="37"/>
        <v>3.3744366082002983E-7</v>
      </c>
      <c r="CS19" s="157">
        <f t="shared" si="38"/>
        <v>2.1897311550327793E-6</v>
      </c>
      <c r="CT19" s="157">
        <f t="shared" si="39"/>
        <v>1.2275395414510332E-7</v>
      </c>
      <c r="CU19" s="157">
        <f t="shared" si="40"/>
        <v>1.4734050496099004E-8</v>
      </c>
      <c r="CV19" s="157">
        <f t="shared" si="41"/>
        <v>4.8534998740118741E-7</v>
      </c>
      <c r="CW19" s="157">
        <f t="shared" si="42"/>
        <v>2.0812636226792415E-7</v>
      </c>
      <c r="CX19" s="157">
        <f t="shared" si="43"/>
        <v>3.6284159548048677E-8</v>
      </c>
      <c r="CY19" s="157">
        <f t="shared" si="44"/>
        <v>4.1013955200123832E-7</v>
      </c>
      <c r="CZ19" s="157"/>
      <c r="DA19" s="157">
        <f t="shared" si="45"/>
        <v>3.2863338268496343E-10</v>
      </c>
      <c r="DB19" s="157"/>
      <c r="DC19" s="157"/>
      <c r="DD19" s="157"/>
      <c r="DE19" s="157">
        <f t="shared" si="46"/>
        <v>1.0367086595889877E-6</v>
      </c>
      <c r="DF19" s="157">
        <f t="shared" si="47"/>
        <v>1.2945581918475997E-6</v>
      </c>
      <c r="DG19" s="157"/>
      <c r="DH19" s="157"/>
      <c r="DI19" s="157">
        <f t="shared" si="48"/>
        <v>1.2734353826866068E-6</v>
      </c>
      <c r="DN19" s="157" t="e">
        <f t="shared" si="49"/>
        <v>#DIV/0!</v>
      </c>
      <c r="DR19" s="1">
        <v>1.3888888888888887E-3</v>
      </c>
      <c r="EQ19" s="152"/>
      <c r="ER19" s="152"/>
    </row>
    <row r="20" spans="1:148" s="1" customFormat="1" x14ac:dyDescent="0.25">
      <c r="A20" s="13">
        <f t="shared" si="50"/>
        <v>36677</v>
      </c>
      <c r="B20" s="227">
        <v>6.6895014538439403E-3</v>
      </c>
      <c r="C20" s="227">
        <v>-1.31547149387278E-2</v>
      </c>
      <c r="D20" s="227">
        <v>3.7018121286122897E-2</v>
      </c>
      <c r="E20" s="227">
        <v>2.85290489046028E-2</v>
      </c>
      <c r="F20" s="227">
        <v>-1.2261344162649501E-3</v>
      </c>
      <c r="G20" s="227">
        <v>-1.8832921931609702E-2</v>
      </c>
      <c r="H20" s="227">
        <v>7.2985399031544704E-2</v>
      </c>
      <c r="I20" s="227">
        <v>-6.2152524170741998E-2</v>
      </c>
      <c r="J20" s="227">
        <v>-9.0593685684763302E-3</v>
      </c>
      <c r="K20" s="227">
        <v>4.0914693933373297E-2</v>
      </c>
      <c r="L20" s="227">
        <v>3.8460682835865102E-2</v>
      </c>
      <c r="M20" s="227">
        <v>1.6544241967662399E-2</v>
      </c>
      <c r="N20" s="228">
        <v>6.0920587399089596E-3</v>
      </c>
      <c r="O20" s="228">
        <v>8.6454507361317205E-3</v>
      </c>
      <c r="P20" s="228">
        <v>7.6278081744041498E-3</v>
      </c>
      <c r="Q20" s="227">
        <v>8.4530674169271906E-3</v>
      </c>
      <c r="R20" s="227">
        <v>1.7756153376686099E-2</v>
      </c>
      <c r="S20" s="18">
        <f>'Index Values Local'!S21/'Index Values Local'!S20-1</f>
        <v>9.0115046517045272E-3</v>
      </c>
      <c r="T20" s="227">
        <v>-2.6106118095095301E-2</v>
      </c>
      <c r="U20" s="227">
        <v>-2.44000050390814E-2</v>
      </c>
      <c r="V20" s="227">
        <v>-1.53999921394136E-2</v>
      </c>
      <c r="W20" s="18">
        <v>-2.6130981544994158E-2</v>
      </c>
      <c r="X20" s="18">
        <v>-4.8835852182517181E-3</v>
      </c>
      <c r="Y20" s="18">
        <v>-8.2067122273543625E-5</v>
      </c>
      <c r="Z20" s="18">
        <v>-5.8777069595722375E-3</v>
      </c>
      <c r="AA20" s="18">
        <v>-4.3371568795297355E-3</v>
      </c>
      <c r="AB20" s="18">
        <v>-3.9956848263557498E-2</v>
      </c>
      <c r="AC20" s="18">
        <v>-3.7450598860272299E-2</v>
      </c>
      <c r="AD20" s="18">
        <v>-4.3284872320964382E-2</v>
      </c>
      <c r="AE20" s="18">
        <v>3.441192E-4</v>
      </c>
      <c r="AF20" s="18">
        <v>3.8670384103501037E-4</v>
      </c>
      <c r="AG20" s="18">
        <v>3.4226594233861319E-4</v>
      </c>
      <c r="AH20" s="18">
        <v>-2.570418592747814E-2</v>
      </c>
      <c r="AI20" s="18">
        <v>-1.3200670357796151E-2</v>
      </c>
      <c r="AJ20" s="18">
        <v>-2.4099258371291343E-2</v>
      </c>
      <c r="AK20" s="18">
        <v>-4.7986264117986233E-3</v>
      </c>
      <c r="AL20" s="18">
        <v>-1.2401088277189221E-2</v>
      </c>
      <c r="AM20" s="18">
        <v>1.0990179742615958E-3</v>
      </c>
      <c r="AN20" s="18">
        <v>-1.2699999999999999E-2</v>
      </c>
      <c r="AO20" s="18">
        <v>-3.4842926342783853E-2</v>
      </c>
      <c r="AP20" s="18">
        <v>7.7232835112747309E-3</v>
      </c>
      <c r="AQ20" s="18">
        <v>-3.5456009508585767E-2</v>
      </c>
      <c r="AR20" s="18">
        <v>2.9110512129379984E-3</v>
      </c>
      <c r="AS20" s="18">
        <v>-2.2713536400780665E-2</v>
      </c>
      <c r="AT20" s="18">
        <v>-1.0519255873629601E-2</v>
      </c>
      <c r="AU20" s="18">
        <v>-1.4505139004369932E-2</v>
      </c>
      <c r="AV20" s="18">
        <v>-2.3487819848295954E-2</v>
      </c>
      <c r="AW20" s="18">
        <v>-5.3331246296440815E-3</v>
      </c>
      <c r="AX20" s="18">
        <v>-1.6332079527549233E-2</v>
      </c>
      <c r="AY20" s="18">
        <v>5.0220225143051557E-2</v>
      </c>
      <c r="AZ20" s="18">
        <v>-4.6928499496475151E-2</v>
      </c>
      <c r="BF20" s="81"/>
      <c r="BG20" s="154">
        <f t="shared" si="2"/>
        <v>223</v>
      </c>
      <c r="BH20" s="18">
        <f>(1-'Building Blocks'!$B$29)*'Building Blocks'!$B$29^BG20</f>
        <v>1.0632818368521105E-3</v>
      </c>
      <c r="BI20" s="18">
        <f t="shared" si="3"/>
        <v>1.1679649192579758E-3</v>
      </c>
      <c r="BJ20" s="18">
        <f t="shared" si="51"/>
        <v>3.4689726066881137E-3</v>
      </c>
      <c r="BK20" s="157">
        <f t="shared" si="4"/>
        <v>5.2269224922617056E-11</v>
      </c>
      <c r="BL20" s="157">
        <f t="shared" si="5"/>
        <v>6.6185527520118889E-7</v>
      </c>
      <c r="BM20" s="157">
        <f t="shared" si="6"/>
        <v>1.1392715384419082E-6</v>
      </c>
      <c r="BN20" s="157">
        <f t="shared" si="7"/>
        <v>4.3364016250361441E-7</v>
      </c>
      <c r="BO20" s="157">
        <f t="shared" si="8"/>
        <v>3.4195277783363891E-8</v>
      </c>
      <c r="BP20" s="157">
        <f t="shared" si="9"/>
        <v>6.4649247293748377E-7</v>
      </c>
      <c r="BQ20" s="157">
        <f t="shared" si="10"/>
        <v>5.0333817571788906E-6</v>
      </c>
      <c r="BR20" s="157">
        <f t="shared" si="11"/>
        <v>5.9710471128295399E-6</v>
      </c>
      <c r="BS20" s="157">
        <f t="shared" si="12"/>
        <v>4.2148783911920294E-7</v>
      </c>
      <c r="BT20" s="157">
        <f t="shared" si="13"/>
        <v>1.5577610700649388E-6</v>
      </c>
      <c r="BU20" s="157">
        <f t="shared" si="14"/>
        <v>1.3468657477286405E-6</v>
      </c>
      <c r="BV20" s="157">
        <f t="shared" si="15"/>
        <v>8.9042398112542765E-8</v>
      </c>
      <c r="BW20" s="157">
        <f t="shared" si="16"/>
        <v>2.323859033794342E-11</v>
      </c>
      <c r="BX20" s="157">
        <f t="shared" si="17"/>
        <v>3.009327129001732E-11</v>
      </c>
      <c r="BY20" s="157">
        <f t="shared" si="18"/>
        <v>3.7174652849860667E-11</v>
      </c>
      <c r="BZ20" s="157">
        <f t="shared" si="19"/>
        <v>4.0254823412079696E-9</v>
      </c>
      <c r="CA20" s="157">
        <f t="shared" si="20"/>
        <v>1.7645725068171891E-7</v>
      </c>
      <c r="CB20" s="157">
        <f t="shared" si="21"/>
        <v>3.6063104985831668E-11</v>
      </c>
      <c r="CC20" s="157">
        <f t="shared" si="22"/>
        <v>1.1557769730348379E-6</v>
      </c>
      <c r="CD20" s="157">
        <f t="shared" si="23"/>
        <v>1.0376290676017037E-6</v>
      </c>
      <c r="CE20" s="157">
        <f t="shared" si="24"/>
        <v>4.4529047617910116E-7</v>
      </c>
      <c r="CF20" s="157">
        <f t="shared" si="25"/>
        <v>1.1275784626054005E-6</v>
      </c>
      <c r="CG20" s="157">
        <f t="shared" si="26"/>
        <v>9.4543649519489952E-8</v>
      </c>
      <c r="CH20" s="157">
        <f t="shared" si="27"/>
        <v>6.5581261152443427E-9</v>
      </c>
      <c r="CI20" s="157">
        <f t="shared" si="28"/>
        <v>1.6152925502409061E-7</v>
      </c>
      <c r="CJ20" s="157">
        <f t="shared" si="29"/>
        <v>8.1950739548842261E-8</v>
      </c>
      <c r="CK20" s="157">
        <f t="shared" si="30"/>
        <v>2.2186515612412515E-6</v>
      </c>
      <c r="CL20" s="157">
        <f t="shared" si="31"/>
        <v>1.9740370087941739E-6</v>
      </c>
      <c r="CM20" s="157">
        <f t="shared" si="32"/>
        <v>2.5937767548703482E-6</v>
      </c>
      <c r="CN20" s="157">
        <f t="shared" si="33"/>
        <v>5.9809730945324534E-8</v>
      </c>
      <c r="CO20" s="157">
        <f t="shared" si="34"/>
        <v>5.3917615434182286E-8</v>
      </c>
      <c r="CP20" s="157">
        <f t="shared" si="35"/>
        <v>3.6155625475962384E-8</v>
      </c>
      <c r="CQ20" s="157">
        <f t="shared" si="36"/>
        <v>1.0130084272443115E-6</v>
      </c>
      <c r="CR20" s="157">
        <f t="shared" si="37"/>
        <v>4.0048620694525087E-7</v>
      </c>
      <c r="CS20" s="157">
        <f t="shared" si="38"/>
        <v>1.0780867891733452E-6</v>
      </c>
      <c r="CT20" s="157">
        <f t="shared" si="39"/>
        <v>1.4119276058519597E-7</v>
      </c>
      <c r="CU20" s="157">
        <f t="shared" si="40"/>
        <v>3.3485533984684385E-7</v>
      </c>
      <c r="CV20" s="157">
        <f t="shared" si="41"/>
        <v>2.3799436949424034E-8</v>
      </c>
      <c r="CW20" s="157">
        <f t="shared" si="42"/>
        <v>4.2235673605319208E-7</v>
      </c>
      <c r="CX20" s="157">
        <f t="shared" si="43"/>
        <v>1.5206576456387218E-6</v>
      </c>
      <c r="CY20" s="157">
        <f t="shared" si="44"/>
        <v>3.376187429085999E-9</v>
      </c>
      <c r="CZ20" s="157"/>
      <c r="DA20" s="157">
        <f t="shared" si="45"/>
        <v>3.426212545416766E-10</v>
      </c>
      <c r="DB20" s="157"/>
      <c r="DC20" s="157"/>
      <c r="DD20" s="157"/>
      <c r="DE20" s="157">
        <f t="shared" si="46"/>
        <v>1.2365776444684642E-6</v>
      </c>
      <c r="DF20" s="157">
        <f t="shared" si="47"/>
        <v>1.8348737774715945E-7</v>
      </c>
      <c r="DG20" s="157"/>
      <c r="DH20" s="157"/>
      <c r="DI20" s="157">
        <f t="shared" si="48"/>
        <v>3.808298417717191E-6</v>
      </c>
      <c r="DN20" s="157" t="e">
        <f t="shared" si="49"/>
        <v>#DIV/0!</v>
      </c>
      <c r="DR20" s="1">
        <v>1.3888888888888887E-3</v>
      </c>
      <c r="EQ20" s="152"/>
      <c r="ER20" s="152"/>
    </row>
    <row r="21" spans="1:148" s="1" customFormat="1" x14ac:dyDescent="0.25">
      <c r="A21" s="13">
        <f t="shared" si="50"/>
        <v>36707</v>
      </c>
      <c r="B21" s="227">
        <v>1.33747044422432E-2</v>
      </c>
      <c r="C21" s="227">
        <v>5.4379331085002702E-2</v>
      </c>
      <c r="D21" s="227">
        <v>1.6597001445822698E-2</v>
      </c>
      <c r="E21" s="227">
        <v>2.70911765059553E-2</v>
      </c>
      <c r="F21" s="227">
        <v>-8.3149222441847304E-4</v>
      </c>
      <c r="G21" s="227">
        <v>5.8107186526885402E-2</v>
      </c>
      <c r="H21" s="227">
        <v>0.13516403633916599</v>
      </c>
      <c r="I21" s="227">
        <v>0.106157079463863</v>
      </c>
      <c r="J21" s="227">
        <v>2.48120476302033E-2</v>
      </c>
      <c r="K21" s="227">
        <v>1.5727766284020301E-2</v>
      </c>
      <c r="L21" s="227">
        <v>1.5040680946468399E-2</v>
      </c>
      <c r="M21" s="227">
        <v>2.0079423428703998E-2</v>
      </c>
      <c r="N21" s="228">
        <v>2.54715391549575E-2</v>
      </c>
      <c r="O21" s="228">
        <v>3.0698667137790299E-2</v>
      </c>
      <c r="P21" s="228">
        <v>3.21387895376022E-2</v>
      </c>
      <c r="Q21" s="227">
        <v>3.7953610838333103E-2</v>
      </c>
      <c r="R21" s="227">
        <v>2.21672347160128E-3</v>
      </c>
      <c r="S21" s="18">
        <f>'Index Values Local'!S22/'Index Values Local'!S21-1</f>
        <v>3.319813497805324E-2</v>
      </c>
      <c r="T21" s="227">
        <v>2.36713536987842E-2</v>
      </c>
      <c r="U21" s="227">
        <v>4.8500000272086299E-2</v>
      </c>
      <c r="V21" s="227">
        <v>1.2399999248458599E-2</v>
      </c>
      <c r="W21" s="18">
        <v>9.3912460171055034E-3</v>
      </c>
      <c r="X21" s="18">
        <v>-5.874282704296796E-4</v>
      </c>
      <c r="Y21" s="18">
        <v>1.2742336064515136E-3</v>
      </c>
      <c r="Z21" s="18">
        <v>9.5338395876058968E-3</v>
      </c>
      <c r="AA21" s="18">
        <v>6.0755430733077098E-3</v>
      </c>
      <c r="AB21" s="18">
        <v>-2.2041663065087702E-3</v>
      </c>
      <c r="AC21" s="18">
        <v>4.327363370941E-4</v>
      </c>
      <c r="AD21" s="18">
        <v>-2.3877523202554349E-3</v>
      </c>
      <c r="AE21" s="18">
        <v>4.4415871100000004E-2</v>
      </c>
      <c r="AF21" s="18">
        <v>4.9912320955314067E-2</v>
      </c>
      <c r="AG21" s="18">
        <v>4.4176668947364391E-2</v>
      </c>
      <c r="AH21" s="18">
        <v>2.8910559495666011E-2</v>
      </c>
      <c r="AI21" s="18">
        <v>3.1399332353599485E-2</v>
      </c>
      <c r="AJ21" s="18">
        <v>4.0499041913161449E-2</v>
      </c>
      <c r="AK21" s="18">
        <v>2.0598457234890288E-2</v>
      </c>
      <c r="AL21" s="18">
        <v>1.0701345803003193E-2</v>
      </c>
      <c r="AM21" s="18">
        <v>5.701536936043583E-3</v>
      </c>
      <c r="AN21" s="18">
        <v>-1.04E-2</v>
      </c>
      <c r="AO21" s="18">
        <v>9.5838215349982825E-2</v>
      </c>
      <c r="AP21" s="18">
        <v>0.10464146337548895</v>
      </c>
      <c r="AQ21" s="18">
        <v>3.8917231774463221E-3</v>
      </c>
      <c r="AR21" s="18">
        <v>6.7727370457966174E-3</v>
      </c>
      <c r="AS21" s="18">
        <v>3.8243796568717042E-2</v>
      </c>
      <c r="AT21" s="18">
        <v>3.4814113964037347E-3</v>
      </c>
      <c r="AU21" s="18">
        <v>-1.8216628414260052E-2</v>
      </c>
      <c r="AV21" s="18">
        <v>-4.5122629529738001E-3</v>
      </c>
      <c r="AW21" s="18">
        <v>2.9708646193966182E-2</v>
      </c>
      <c r="AX21" s="18">
        <v>3.9583138597310691E-2</v>
      </c>
      <c r="AY21" s="18">
        <v>0.13051910136100794</v>
      </c>
      <c r="AZ21" s="18">
        <v>-4.9309664694281441E-3</v>
      </c>
      <c r="BF21" s="81"/>
      <c r="BG21" s="154">
        <f t="shared" si="2"/>
        <v>222</v>
      </c>
      <c r="BH21" s="18">
        <f>(1-'Building Blocks'!$B$29)*'Building Blocks'!$B$29^BG21</f>
        <v>1.0740220574263742E-3</v>
      </c>
      <c r="BI21" s="18">
        <f t="shared" si="3"/>
        <v>1.1797625447050259E-3</v>
      </c>
      <c r="BJ21" s="18">
        <f t="shared" si="51"/>
        <v>3.5040127340283979E-3</v>
      </c>
      <c r="BK21" s="157">
        <f t="shared" si="4"/>
        <v>5.6115604662735278E-8</v>
      </c>
      <c r="BL21" s="157">
        <f t="shared" si="5"/>
        <v>2.2559855677114005E-6</v>
      </c>
      <c r="BM21" s="157">
        <f t="shared" si="6"/>
        <v>1.3788293526599425E-7</v>
      </c>
      <c r="BN21" s="157">
        <f t="shared" si="7"/>
        <v>3.7508704284447091E-7</v>
      </c>
      <c r="BO21" s="157">
        <f t="shared" si="8"/>
        <v>2.9685981525277496E-8</v>
      </c>
      <c r="BP21" s="157">
        <f t="shared" si="9"/>
        <v>3.365813589482692E-6</v>
      </c>
      <c r="BQ21" s="157">
        <f t="shared" si="10"/>
        <v>1.9276611446945738E-5</v>
      </c>
      <c r="BR21" s="157">
        <f t="shared" si="11"/>
        <v>1.1056689781799386E-5</v>
      </c>
      <c r="BS21" s="157">
        <f t="shared" si="12"/>
        <v>2.6103176388408682E-7</v>
      </c>
      <c r="BT21" s="157">
        <f t="shared" si="13"/>
        <v>1.5153765806941286E-7</v>
      </c>
      <c r="BU21" s="157">
        <f t="shared" si="14"/>
        <v>1.3102194236770732E-7</v>
      </c>
      <c r="BV21" s="157">
        <f t="shared" si="15"/>
        <v>1.7751750548615347E-7</v>
      </c>
      <c r="BW21" s="157">
        <f t="shared" si="16"/>
        <v>4.4955007728186193E-7</v>
      </c>
      <c r="BX21" s="157">
        <f t="shared" si="17"/>
        <v>5.8215374673571433E-7</v>
      </c>
      <c r="BY21" s="157">
        <f t="shared" si="18"/>
        <v>7.1914293502967519E-7</v>
      </c>
      <c r="BZ21" s="157">
        <f t="shared" si="19"/>
        <v>1.1600179603624751E-6</v>
      </c>
      <c r="CA21" s="157">
        <f t="shared" si="20"/>
        <v>1.2445379140241409E-8</v>
      </c>
      <c r="CB21" s="157">
        <f t="shared" si="21"/>
        <v>7.0021741290143781E-7</v>
      </c>
      <c r="CC21" s="157">
        <f t="shared" si="22"/>
        <v>3.9596004808177459E-7</v>
      </c>
      <c r="CD21" s="157">
        <f t="shared" si="23"/>
        <v>2.190911885294124E-6</v>
      </c>
      <c r="CE21" s="157">
        <f t="shared" si="24"/>
        <v>8.0770974285396159E-8</v>
      </c>
      <c r="CF21" s="157">
        <f t="shared" si="25"/>
        <v>2.3372692502423907E-8</v>
      </c>
      <c r="CG21" s="157">
        <f t="shared" si="26"/>
        <v>2.6071123092012185E-8</v>
      </c>
      <c r="CH21" s="157">
        <f t="shared" si="27"/>
        <v>1.211350411843247E-9</v>
      </c>
      <c r="CI21" s="157">
        <f t="shared" si="28"/>
        <v>1.5729921432139071E-8</v>
      </c>
      <c r="CJ21" s="157">
        <f t="shared" si="29"/>
        <v>4.8915232071978307E-9</v>
      </c>
      <c r="CK21" s="157">
        <f t="shared" si="30"/>
        <v>4.012050703847817E-8</v>
      </c>
      <c r="CL21" s="157">
        <f t="shared" si="31"/>
        <v>1.2293946159022991E-8</v>
      </c>
      <c r="CM21" s="157">
        <f t="shared" si="32"/>
        <v>4.575890216158759E-8</v>
      </c>
      <c r="CN21" s="157">
        <f t="shared" si="33"/>
        <v>1.6077472387727919E-6</v>
      </c>
      <c r="CO21" s="157">
        <f t="shared" si="34"/>
        <v>2.1541966377812749E-6</v>
      </c>
      <c r="CP21" s="157">
        <f t="shared" si="35"/>
        <v>1.7279245278131236E-6</v>
      </c>
      <c r="CQ21" s="157">
        <f t="shared" si="36"/>
        <v>7.4707614437249955E-7</v>
      </c>
      <c r="CR21" s="157">
        <f t="shared" si="37"/>
        <v>8.0259796623022258E-7</v>
      </c>
      <c r="CS21" s="157">
        <f t="shared" si="38"/>
        <v>1.3812379716204487E-6</v>
      </c>
      <c r="CT21" s="157">
        <f t="shared" si="39"/>
        <v>2.4470973370169073E-7</v>
      </c>
      <c r="CU21" s="157">
        <f t="shared" si="40"/>
        <v>4.4915485437621532E-8</v>
      </c>
      <c r="CV21" s="157">
        <f t="shared" si="41"/>
        <v>9.2292096347596635E-12</v>
      </c>
      <c r="CW21" s="157">
        <f t="shared" si="42"/>
        <v>3.2966449137535967E-7</v>
      </c>
      <c r="CX21" s="157">
        <f t="shared" si="43"/>
        <v>1.055750260027308E-5</v>
      </c>
      <c r="CY21" s="157">
        <f t="shared" si="44"/>
        <v>1.1473879236750687E-5</v>
      </c>
      <c r="CZ21" s="157"/>
      <c r="DA21" s="157">
        <f t="shared" si="45"/>
        <v>1.3004354241937353E-8</v>
      </c>
      <c r="DB21" s="157"/>
      <c r="DC21" s="157"/>
      <c r="DD21" s="157"/>
      <c r="DE21" s="157">
        <f t="shared" si="46"/>
        <v>2.1701720806907215E-7</v>
      </c>
      <c r="DF21" s="157">
        <f t="shared" si="47"/>
        <v>5.976696949277072E-7</v>
      </c>
      <c r="DG21" s="157"/>
      <c r="DH21" s="157"/>
      <c r="DI21" s="157">
        <f t="shared" si="48"/>
        <v>2.6915340032203647E-7</v>
      </c>
      <c r="DN21" s="157" t="e">
        <f t="shared" si="49"/>
        <v>#DIV/0!</v>
      </c>
      <c r="DR21" s="1">
        <v>1.3888888888888887E-3</v>
      </c>
      <c r="EQ21" s="152"/>
      <c r="ER21" s="152"/>
    </row>
    <row r="22" spans="1:148" s="1" customFormat="1" x14ac:dyDescent="0.25">
      <c r="A22" s="13">
        <f t="shared" si="50"/>
        <v>36738</v>
      </c>
      <c r="B22" s="227">
        <v>-7.0027938570890102E-3</v>
      </c>
      <c r="C22" s="227">
        <v>-1.0711240167208501E-2</v>
      </c>
      <c r="D22" s="227">
        <v>-1.39698173144724E-2</v>
      </c>
      <c r="E22" s="227">
        <v>1.03917224827265E-2</v>
      </c>
      <c r="F22" s="227">
        <v>1.80882781644768E-2</v>
      </c>
      <c r="G22" s="227">
        <v>-0.105130055421191</v>
      </c>
      <c r="H22" s="227">
        <v>-0.134079784131061</v>
      </c>
      <c r="I22" s="227">
        <v>6.6262613399450301E-3</v>
      </c>
      <c r="J22" s="227">
        <v>-4.0784366129027E-2</v>
      </c>
      <c r="K22" s="227">
        <v>7.6252129679328304E-4</v>
      </c>
      <c r="L22" s="227">
        <v>1.1252852000902501E-3</v>
      </c>
      <c r="M22" s="227">
        <v>2.5542147241828399E-2</v>
      </c>
      <c r="N22" s="228">
        <v>2.9280386475784601E-2</v>
      </c>
      <c r="O22" s="228">
        <v>3.50330111144148E-2</v>
      </c>
      <c r="P22" s="228">
        <v>3.6956183177504202E-2</v>
      </c>
      <c r="Q22" s="227">
        <v>-4.7549871668988103E-3</v>
      </c>
      <c r="R22" s="227">
        <v>1.17279261283649E-2</v>
      </c>
      <c r="S22" s="18">
        <f>'Index Values Local'!S23/'Index Values Local'!S22-1</f>
        <v>3.7951331387201304E-2</v>
      </c>
      <c r="T22" s="227">
        <v>-1.8022858832280199E-2</v>
      </c>
      <c r="U22" s="227">
        <v>-1.5799997807218101E-2</v>
      </c>
      <c r="V22" s="227">
        <v>4.9999173521886298E-4</v>
      </c>
      <c r="W22" s="18">
        <v>1.9936866589134183E-3</v>
      </c>
      <c r="X22" s="18">
        <v>3.5050017781046439E-3</v>
      </c>
      <c r="Y22" s="18">
        <v>2.7321154462278674E-3</v>
      </c>
      <c r="Z22" s="18">
        <v>1.9381760281117932E-2</v>
      </c>
      <c r="AA22" s="18">
        <v>7.2922007634022012E-3</v>
      </c>
      <c r="AB22" s="18">
        <v>-4.5913284532420606E-3</v>
      </c>
      <c r="AC22" s="18">
        <v>-2.6085282344949002E-3</v>
      </c>
      <c r="AD22" s="18">
        <v>-4.9737422874628744E-3</v>
      </c>
      <c r="AE22" s="18">
        <v>6.4410253400000006E-2</v>
      </c>
      <c r="AF22" s="18">
        <v>7.2381001675635478E-2</v>
      </c>
      <c r="AG22" s="18">
        <v>6.406337128593774E-2</v>
      </c>
      <c r="AH22" s="18">
        <v>4.9893893702232184E-2</v>
      </c>
      <c r="AI22" s="18">
        <v>4.500107336382797E-2</v>
      </c>
      <c r="AJ22" s="18">
        <v>5.2500623245864464E-2</v>
      </c>
      <c r="AK22" s="18">
        <v>5.1302032440883272E-2</v>
      </c>
      <c r="AL22" s="18">
        <v>3.8599137619192314E-2</v>
      </c>
      <c r="AM22" s="18">
        <v>2.7999812199960061E-2</v>
      </c>
      <c r="AN22" s="18">
        <v>3.6999999999999998E-2</v>
      </c>
      <c r="AO22" s="18">
        <v>4.0428021788363244E-2</v>
      </c>
      <c r="AP22" s="18">
        <v>9.8234337172892511E-2</v>
      </c>
      <c r="AQ22" s="18">
        <v>1.7839320279390995E-2</v>
      </c>
      <c r="AR22" s="18">
        <v>8.8627869727708752E-3</v>
      </c>
      <c r="AS22" s="18">
        <v>5.612255655331997E-2</v>
      </c>
      <c r="AT22" s="18">
        <v>8.6182589755263508E-3</v>
      </c>
      <c r="AU22" s="18">
        <v>-3.1418355321806962E-3</v>
      </c>
      <c r="AV22" s="18">
        <v>9.489518121164231E-2</v>
      </c>
      <c r="AW22" s="18">
        <v>9.8638750313840617E-2</v>
      </c>
      <c r="AX22" s="18">
        <v>5.0394612700534143E-2</v>
      </c>
      <c r="AY22" s="18">
        <v>0.13903569161674728</v>
      </c>
      <c r="AZ22" s="18">
        <v>7.5746849780546688E-2</v>
      </c>
      <c r="BF22" s="81"/>
      <c r="BG22" s="154">
        <f t="shared" si="2"/>
        <v>221</v>
      </c>
      <c r="BH22" s="18">
        <f>(1-'Building Blocks'!$B$29)*'Building Blocks'!$B$29^BG22</f>
        <v>1.0848707650771457E-3</v>
      </c>
      <c r="BI22" s="18">
        <f t="shared" si="3"/>
        <v>1.1916793380858848E-3</v>
      </c>
      <c r="BJ22" s="18">
        <f t="shared" si="51"/>
        <v>3.5394068020488867E-3</v>
      </c>
      <c r="BK22" s="157">
        <f t="shared" si="4"/>
        <v>2.165645516347565E-7</v>
      </c>
      <c r="BL22" s="157">
        <f t="shared" si="5"/>
        <v>5.4377649617543192E-7</v>
      </c>
      <c r="BM22" s="157">
        <f t="shared" si="6"/>
        <v>4.6511262942315434E-7</v>
      </c>
      <c r="BN22" s="157">
        <f t="shared" si="7"/>
        <v>1.525050036764311E-9</v>
      </c>
      <c r="BO22" s="157">
        <f t="shared" si="8"/>
        <v>2.3036129960857145E-7</v>
      </c>
      <c r="BP22" s="157">
        <f t="shared" si="9"/>
        <v>1.4373254056980104E-5</v>
      </c>
      <c r="BQ22" s="157">
        <f t="shared" si="10"/>
        <v>2.383250951994901E-5</v>
      </c>
      <c r="BR22" s="157">
        <f t="shared" si="11"/>
        <v>8.8289957455674504E-9</v>
      </c>
      <c r="BS22" s="157">
        <f t="shared" si="12"/>
        <v>3.0658193840588213E-6</v>
      </c>
      <c r="BT22" s="157">
        <f t="shared" si="13"/>
        <v>1.5717980665550562E-8</v>
      </c>
      <c r="BU22" s="157">
        <f t="shared" si="14"/>
        <v>1.3590023649139297E-8</v>
      </c>
      <c r="BV22" s="157">
        <f t="shared" si="15"/>
        <v>3.7457819378233564E-7</v>
      </c>
      <c r="BW22" s="157">
        <f t="shared" si="16"/>
        <v>6.4858354151576655E-7</v>
      </c>
      <c r="BX22" s="157">
        <f t="shared" si="17"/>
        <v>8.3989606018416571E-7</v>
      </c>
      <c r="BY22" s="157">
        <f t="shared" si="18"/>
        <v>1.0375357390165641E-6</v>
      </c>
      <c r="BZ22" s="157">
        <f t="shared" si="19"/>
        <v>1.5355727056952002E-7</v>
      </c>
      <c r="CA22" s="157">
        <f t="shared" si="20"/>
        <v>4.6747881944471311E-8</v>
      </c>
      <c r="CB22" s="157">
        <f t="shared" si="21"/>
        <v>1.0102043962691E-6</v>
      </c>
      <c r="CC22" s="157">
        <f t="shared" si="22"/>
        <v>6.5107170324285742E-7</v>
      </c>
      <c r="CD22" s="157">
        <f t="shared" si="23"/>
        <v>5.3589976404278281E-7</v>
      </c>
      <c r="CE22" s="157">
        <f t="shared" si="24"/>
        <v>1.5665673454566109E-8</v>
      </c>
      <c r="CF22" s="157">
        <f t="shared" si="25"/>
        <v>1.0346450394684567E-8</v>
      </c>
      <c r="CG22" s="157">
        <f t="shared" si="26"/>
        <v>4.4122662681181743E-10</v>
      </c>
      <c r="CH22" s="157">
        <f t="shared" si="27"/>
        <v>2.3554012087099054E-10</v>
      </c>
      <c r="CI22" s="157">
        <f t="shared" si="28"/>
        <v>2.1716347847413088E-7</v>
      </c>
      <c r="CJ22" s="157">
        <f t="shared" si="29"/>
        <v>1.2609415342319952E-8</v>
      </c>
      <c r="CK22" s="157">
        <f t="shared" si="30"/>
        <v>8.0495137526311824E-8</v>
      </c>
      <c r="CL22" s="157">
        <f t="shared" si="31"/>
        <v>4.6839027840622151E-8</v>
      </c>
      <c r="CM22" s="157">
        <f t="shared" si="32"/>
        <v>9.2574858142082333E-8</v>
      </c>
      <c r="CN22" s="157">
        <f t="shared" si="33"/>
        <v>3.8595658453305901E-6</v>
      </c>
      <c r="CO22" s="157">
        <f t="shared" si="34"/>
        <v>5.0658622910359106E-6</v>
      </c>
      <c r="CP22" s="157">
        <f t="shared" si="35"/>
        <v>4.0305811376221979E-6</v>
      </c>
      <c r="CQ22" s="157">
        <f t="shared" si="36"/>
        <v>2.5378070290747939E-6</v>
      </c>
      <c r="CR22" s="157">
        <f t="shared" si="37"/>
        <v>1.8767173329498017E-6</v>
      </c>
      <c r="CS22" s="157">
        <f t="shared" si="38"/>
        <v>2.5455712733738148E-6</v>
      </c>
      <c r="CT22" s="157">
        <f t="shared" si="39"/>
        <v>2.4245066596462899E-6</v>
      </c>
      <c r="CU22" s="157">
        <f t="shared" si="40"/>
        <v>1.3830982226290002E-6</v>
      </c>
      <c r="CV22" s="157">
        <f t="shared" si="41"/>
        <v>5.9722839322632906E-7</v>
      </c>
      <c r="CW22" s="157">
        <f t="shared" si="42"/>
        <v>1.1219573843159276E-6</v>
      </c>
      <c r="CX22" s="157">
        <f t="shared" si="43"/>
        <v>1.8300703997609953E-6</v>
      </c>
      <c r="CY22" s="157">
        <f t="shared" si="44"/>
        <v>1.0132747070359168E-5</v>
      </c>
      <c r="CZ22" s="157"/>
      <c r="DA22" s="157">
        <f t="shared" si="45"/>
        <v>3.4879721918489552E-8</v>
      </c>
      <c r="DB22" s="157"/>
      <c r="DC22" s="157"/>
      <c r="DD22" s="157"/>
      <c r="DE22" s="157">
        <f t="shared" si="46"/>
        <v>8.7818433154571064E-6</v>
      </c>
      <c r="DF22" s="157">
        <f t="shared" si="47"/>
        <v>9.9635032596288648E-6</v>
      </c>
      <c r="DG22" s="157"/>
      <c r="DH22" s="157"/>
      <c r="DI22" s="157">
        <f t="shared" si="48"/>
        <v>5.1240743057117229E-6</v>
      </c>
      <c r="DN22" s="157" t="e">
        <f t="shared" si="49"/>
        <v>#DIV/0!</v>
      </c>
      <c r="DR22" s="1">
        <v>1.3888888888888887E-3</v>
      </c>
      <c r="EQ22" s="152"/>
      <c r="ER22" s="152"/>
    </row>
    <row r="23" spans="1:148" s="1" customFormat="1" x14ac:dyDescent="0.25">
      <c r="A23" s="13">
        <f t="shared" si="50"/>
        <v>36769</v>
      </c>
      <c r="B23" s="227">
        <v>9.0413379689653295E-2</v>
      </c>
      <c r="C23" s="227">
        <v>0.13658776385072299</v>
      </c>
      <c r="D23" s="227">
        <v>1.44942668471006E-2</v>
      </c>
      <c r="E23" s="227">
        <v>4.44199687997874E-2</v>
      </c>
      <c r="F23" s="227">
        <v>4.7145472626687099E-2</v>
      </c>
      <c r="G23" s="227">
        <v>0.10334309842304699</v>
      </c>
      <c r="H23" s="227">
        <v>0.15166884580098</v>
      </c>
      <c r="I23" s="227">
        <v>4.8992797628206297E-2</v>
      </c>
      <c r="J23" s="227">
        <v>4.1237235346010599E-2</v>
      </c>
      <c r="K23" s="227">
        <v>3.34996340732557E-2</v>
      </c>
      <c r="L23" s="227">
        <v>3.1565807909013699E-2</v>
      </c>
      <c r="M23" s="227">
        <v>4.9809990792026602E-2</v>
      </c>
      <c r="N23" s="228">
        <v>4.9442873342629597E-2</v>
      </c>
      <c r="O23" s="228">
        <v>5.79772633104053E-2</v>
      </c>
      <c r="P23" s="228">
        <v>6.2457503607395902E-2</v>
      </c>
      <c r="Q23" s="227">
        <v>9.1576410327056601E-2</v>
      </c>
      <c r="R23" s="227">
        <v>5.4068045193283301E-2</v>
      </c>
      <c r="S23" s="18">
        <f>'Index Values Local'!S24/'Index Values Local'!S23-1</f>
        <v>6.3114826181835504E-2</v>
      </c>
      <c r="T23" s="227">
        <v>5.2377538829151603E-2</v>
      </c>
      <c r="U23" s="227">
        <v>5.3500000587757002E-2</v>
      </c>
      <c r="V23" s="227">
        <v>1.7300003668955202E-2</v>
      </c>
      <c r="W23" s="18">
        <v>-1.102636378709998E-2</v>
      </c>
      <c r="X23" s="18">
        <v>-5.429224662623966E-3</v>
      </c>
      <c r="Y23" s="18">
        <v>5.4096111634671651E-4</v>
      </c>
      <c r="Z23" s="18">
        <v>-1.3537290387446554E-2</v>
      </c>
      <c r="AA23" s="18">
        <v>1.2838640348396657E-2</v>
      </c>
      <c r="AB23" s="18">
        <v>-1.9581393324920593E-2</v>
      </c>
      <c r="AC23" s="18">
        <v>-2.0460952574163201E-2</v>
      </c>
      <c r="AD23" s="18">
        <v>-2.1212336477219165E-2</v>
      </c>
      <c r="AE23" s="18">
        <v>-3.0717214699999999E-2</v>
      </c>
      <c r="AF23" s="18">
        <v>-3.451846020328736E-2</v>
      </c>
      <c r="AG23" s="18">
        <v>-3.0551786809085345E-2</v>
      </c>
      <c r="AH23" s="18">
        <v>-1.2796352583586579E-2</v>
      </c>
      <c r="AI23" s="18">
        <v>7.1990193621789267E-3</v>
      </c>
      <c r="AJ23" s="18">
        <v>1.2200731371497353E-2</v>
      </c>
      <c r="AK23" s="18">
        <v>1.9999488801262233E-2</v>
      </c>
      <c r="AL23" s="18">
        <v>-8.9998937706037285E-3</v>
      </c>
      <c r="AM23" s="18">
        <v>1.1700396768760779E-2</v>
      </c>
      <c r="AN23" s="18">
        <v>-1.32E-2</v>
      </c>
      <c r="AO23" s="18">
        <v>-6.1449575582007032E-2</v>
      </c>
      <c r="AP23" s="18">
        <v>-4.6190749239819395E-3</v>
      </c>
      <c r="AQ23" s="18">
        <v>1.2596574466813476E-2</v>
      </c>
      <c r="AR23" s="18">
        <v>9.7375105842507637E-3</v>
      </c>
      <c r="AS23" s="18">
        <v>-1.1744291978508636E-2</v>
      </c>
      <c r="AT23" s="18">
        <v>-1.7904916879058687E-2</v>
      </c>
      <c r="AU23" s="18">
        <v>-2.2849686034128711E-2</v>
      </c>
      <c r="AV23" s="18">
        <v>2.1966460602999671E-2</v>
      </c>
      <c r="AW23" s="18">
        <v>-2.2564907643849996E-2</v>
      </c>
      <c r="AX23" s="18">
        <v>-1.3641011692128172E-2</v>
      </c>
      <c r="AY23" s="18">
        <v>3.5510789505292517E-2</v>
      </c>
      <c r="AZ23" s="18">
        <v>-2.454593314030018E-2</v>
      </c>
      <c r="BF23" s="81"/>
      <c r="BG23" s="154">
        <f t="shared" si="2"/>
        <v>220</v>
      </c>
      <c r="BH23" s="18">
        <f>(1-'Building Blocks'!$B$29)*'Building Blocks'!$B$29^BG23</f>
        <v>1.0958290556334807E-3</v>
      </c>
      <c r="BI23" s="18">
        <f t="shared" si="3"/>
        <v>1.2037165031170557E-3</v>
      </c>
      <c r="BJ23" s="18">
        <f t="shared" si="51"/>
        <v>3.5751583859079663E-3</v>
      </c>
      <c r="BK23" s="157">
        <f t="shared" si="4"/>
        <v>8.4803701982147345E-6</v>
      </c>
      <c r="BL23" s="157">
        <f t="shared" si="5"/>
        <v>1.9091268993869165E-5</v>
      </c>
      <c r="BM23" s="157">
        <f t="shared" si="6"/>
        <v>9.1278372854744512E-8</v>
      </c>
      <c r="BN23" s="157">
        <f t="shared" si="7"/>
        <v>1.4880233489103713E-6</v>
      </c>
      <c r="BO23" s="157">
        <f t="shared" si="8"/>
        <v>2.2216078061646079E-6</v>
      </c>
      <c r="BP23" s="157">
        <f t="shared" si="9"/>
        <v>1.1714119028941731E-5</v>
      </c>
      <c r="BQ23" s="157">
        <f t="shared" si="10"/>
        <v>2.5074960930163031E-5</v>
      </c>
      <c r="BR23" s="157">
        <f t="shared" si="11"/>
        <v>1.891875578026521E-6</v>
      </c>
      <c r="BS23" s="157">
        <f t="shared" si="12"/>
        <v>1.1792635579552921E-6</v>
      </c>
      <c r="BT23" s="157">
        <f t="shared" si="13"/>
        <v>1.0196933060692647E-6</v>
      </c>
      <c r="BU23" s="157">
        <f t="shared" si="14"/>
        <v>8.8164354182738309E-7</v>
      </c>
      <c r="BV23" s="157">
        <f t="shared" si="15"/>
        <v>2.1230669014747287E-6</v>
      </c>
      <c r="BW23" s="157">
        <f t="shared" si="16"/>
        <v>2.2768812414644229E-6</v>
      </c>
      <c r="BX23" s="157">
        <f t="shared" si="17"/>
        <v>2.9484923094779351E-6</v>
      </c>
      <c r="BY23" s="157">
        <f t="shared" si="18"/>
        <v>3.6423151534108326E-6</v>
      </c>
      <c r="BZ23" s="157">
        <f t="shared" si="19"/>
        <v>8.6927266641165432E-6</v>
      </c>
      <c r="CA23" s="157">
        <f t="shared" si="20"/>
        <v>2.8435269909452086E-6</v>
      </c>
      <c r="CB23" s="157">
        <f t="shared" si="21"/>
        <v>3.5464065943144725E-6</v>
      </c>
      <c r="CC23" s="157">
        <f t="shared" si="22"/>
        <v>2.6619873220327781E-6</v>
      </c>
      <c r="CD23" s="157">
        <f t="shared" si="23"/>
        <v>2.7842168349151872E-6</v>
      </c>
      <c r="CE23" s="157">
        <f t="shared" si="24"/>
        <v>2.0891925477557448E-7</v>
      </c>
      <c r="CF23" s="157">
        <f t="shared" si="25"/>
        <v>3.0686681853972732E-7</v>
      </c>
      <c r="CG23" s="157">
        <f t="shared" si="26"/>
        <v>1.0961448820439555E-7</v>
      </c>
      <c r="CH23" s="157">
        <f t="shared" si="27"/>
        <v>3.6719514010940398E-9</v>
      </c>
      <c r="CI23" s="157">
        <f t="shared" si="28"/>
        <v>4.5395010445362925E-7</v>
      </c>
      <c r="CJ23" s="157">
        <f t="shared" si="29"/>
        <v>9.3201348549051581E-8</v>
      </c>
      <c r="CK23" s="157">
        <f t="shared" si="30"/>
        <v>6.4838010741705875E-7</v>
      </c>
      <c r="CL23" s="157">
        <f t="shared" si="31"/>
        <v>7.0039591947891107E-7</v>
      </c>
      <c r="CM23" s="157">
        <f t="shared" si="32"/>
        <v>7.5548395136821711E-7</v>
      </c>
      <c r="CN23" s="157">
        <f t="shared" si="33"/>
        <v>1.7581067762944724E-6</v>
      </c>
      <c r="CO23" s="157">
        <f t="shared" si="34"/>
        <v>2.0930857693918005E-6</v>
      </c>
      <c r="CP23" s="157">
        <f t="shared" si="35"/>
        <v>1.5999516362646843E-6</v>
      </c>
      <c r="CQ23" s="157">
        <f t="shared" si="36"/>
        <v>3.2940602589791804E-7</v>
      </c>
      <c r="CR23" s="157">
        <f t="shared" si="37"/>
        <v>4.2650026305468499E-9</v>
      </c>
      <c r="CS23" s="157">
        <f t="shared" si="38"/>
        <v>4.2161666844868934E-8</v>
      </c>
      <c r="CT23" s="157">
        <f t="shared" si="39"/>
        <v>2.2934257425053528E-7</v>
      </c>
      <c r="CU23" s="157">
        <f t="shared" si="40"/>
        <v>2.2038659253930739E-7</v>
      </c>
      <c r="CV23" s="157">
        <f t="shared" si="41"/>
        <v>4.4604087036527381E-8</v>
      </c>
      <c r="CW23" s="157">
        <f t="shared" si="42"/>
        <v>4.5847623964506575E-7</v>
      </c>
      <c r="CX23" s="157">
        <f t="shared" si="43"/>
        <v>4.7305736443962435E-6</v>
      </c>
      <c r="CY23" s="157">
        <f t="shared" si="44"/>
        <v>1.3632772212649301E-7</v>
      </c>
      <c r="CZ23" s="157"/>
      <c r="DA23" s="157">
        <f t="shared" si="45"/>
        <v>4.7545892102388787E-8</v>
      </c>
      <c r="DB23" s="157"/>
      <c r="DC23" s="157"/>
      <c r="DD23" s="157"/>
      <c r="DE23" s="157">
        <f t="shared" si="46"/>
        <v>2.0080487458726684E-7</v>
      </c>
      <c r="DF23" s="157">
        <f t="shared" si="47"/>
        <v>1.0664919478600887E-6</v>
      </c>
      <c r="DG23" s="157"/>
      <c r="DH23" s="157"/>
      <c r="DI23" s="157">
        <f t="shared" si="48"/>
        <v>1.4509988512609718E-6</v>
      </c>
      <c r="DN23" s="157" t="e">
        <f t="shared" si="49"/>
        <v>#DIV/0!</v>
      </c>
      <c r="DR23" s="1">
        <v>1.3888888888888887E-3</v>
      </c>
      <c r="EQ23" s="152"/>
      <c r="ER23" s="152"/>
    </row>
    <row r="24" spans="1:148" s="1" customFormat="1" x14ac:dyDescent="0.25">
      <c r="A24" s="13">
        <f t="shared" si="50"/>
        <v>36799</v>
      </c>
      <c r="B24" s="227">
        <v>-7.4286750875683802E-2</v>
      </c>
      <c r="C24" s="227">
        <v>-2.4167627432484299E-2</v>
      </c>
      <c r="D24" s="227">
        <v>-7.4645513848590805E-2</v>
      </c>
      <c r="E24" s="227">
        <v>-4.4310220579558302E-2</v>
      </c>
      <c r="F24" s="227">
        <v>-4.7659619895443199E-2</v>
      </c>
      <c r="G24" s="227">
        <v>-6.9387894494044006E-2</v>
      </c>
      <c r="H24" s="227">
        <v>-8.8027273414434795E-2</v>
      </c>
      <c r="I24" s="227">
        <v>-8.5040562261496006E-2</v>
      </c>
      <c r="J24" s="227">
        <v>-0.106338427386069</v>
      </c>
      <c r="K24" s="227">
        <v>-1.9863275511554701E-2</v>
      </c>
      <c r="L24" s="227">
        <v>-1.8053560546672801E-2</v>
      </c>
      <c r="M24" s="227">
        <v>-3.1647052400443403E-2</v>
      </c>
      <c r="N24" s="228">
        <v>-2.4981891636612699E-2</v>
      </c>
      <c r="O24" s="228">
        <v>-2.6715690916340001E-2</v>
      </c>
      <c r="P24" s="228">
        <v>-3.16742268774967E-2</v>
      </c>
      <c r="Q24" s="227">
        <v>-3.1417283272618501E-2</v>
      </c>
      <c r="R24" s="227">
        <v>-4.2285934418364202E-2</v>
      </c>
      <c r="S24" s="18">
        <f>'Index Values Local'!S25/'Index Values Local'!S24-1</f>
        <v>-2.9769446871902971E-2</v>
      </c>
      <c r="T24" s="227">
        <v>-5.4581989918713797E-2</v>
      </c>
      <c r="U24" s="227">
        <v>-1.08000014974901E-2</v>
      </c>
      <c r="V24" s="227">
        <v>-2.19000030889102E-2</v>
      </c>
      <c r="W24" s="18">
        <v>-5.0297594098416276E-3</v>
      </c>
      <c r="X24" s="18">
        <v>-1.3754801713664722E-2</v>
      </c>
      <c r="Y24" s="18">
        <v>-3.6516914144677504E-3</v>
      </c>
      <c r="Z24" s="18">
        <v>-2.1294408852651214E-3</v>
      </c>
      <c r="AA24" s="18">
        <v>9.0462363189633965E-3</v>
      </c>
      <c r="AB24" s="18">
        <v>-2.4233278593937313E-2</v>
      </c>
      <c r="AC24" s="18">
        <v>-2.3218171353129202E-2</v>
      </c>
      <c r="AD24" s="18">
        <v>-2.6251679385173445E-2</v>
      </c>
      <c r="AE24" s="18">
        <v>3.9915154199999997E-2</v>
      </c>
      <c r="AF24" s="18">
        <v>4.4854641777165367E-2</v>
      </c>
      <c r="AG24" s="18">
        <v>3.9700190706749447E-2</v>
      </c>
      <c r="AH24" s="18">
        <v>2.3892361218017744E-2</v>
      </c>
      <c r="AI24" s="18">
        <v>3.6300390437639773E-2</v>
      </c>
      <c r="AJ24" s="18">
        <v>3.7999852046662674E-2</v>
      </c>
      <c r="AK24" s="18">
        <v>2.9300541269523084E-2</v>
      </c>
      <c r="AL24" s="18">
        <v>2.1600496256113155E-2</v>
      </c>
      <c r="AM24" s="18">
        <v>1.3698089038989503E-2</v>
      </c>
      <c r="AN24" s="18">
        <v>3.09E-2</v>
      </c>
      <c r="AO24" s="18">
        <v>5.5885573383223974E-2</v>
      </c>
      <c r="AP24" s="18">
        <v>9.0112428301329553E-2</v>
      </c>
      <c r="AQ24" s="18">
        <v>3.3605092810230268E-2</v>
      </c>
      <c r="AR24" s="18">
        <v>1.048218029350112E-2</v>
      </c>
      <c r="AS24" s="18">
        <v>3.1021481768095355E-2</v>
      </c>
      <c r="AT24" s="18">
        <v>7.9934303766515322E-3</v>
      </c>
      <c r="AU24" s="18">
        <v>-2.2307137130702049E-3</v>
      </c>
      <c r="AV24" s="18">
        <v>-1.6194057805960393E-2</v>
      </c>
      <c r="AW24" s="18">
        <v>2.2313259870694768E-2</v>
      </c>
      <c r="AX24" s="18">
        <v>5.5223141607555683E-2</v>
      </c>
      <c r="AY24" s="18">
        <v>0.12682144245051721</v>
      </c>
      <c r="AZ24" s="18">
        <v>1.6460905349794164E-2</v>
      </c>
      <c r="BF24" s="81"/>
      <c r="BG24" s="154">
        <f t="shared" si="2"/>
        <v>219</v>
      </c>
      <c r="BH24" s="18">
        <f>(1-'Building Blocks'!$B$29)*'Building Blocks'!$B$29^BG24</f>
        <v>1.1068980359934149E-3</v>
      </c>
      <c r="BI24" s="18">
        <f t="shared" si="3"/>
        <v>1.2158752556737937E-3</v>
      </c>
      <c r="BJ24" s="18">
        <f t="shared" si="51"/>
        <v>3.6112710968767342E-3</v>
      </c>
      <c r="BK24" s="157">
        <f t="shared" si="4"/>
        <v>7.9310783343976936E-6</v>
      </c>
      <c r="BL24" s="157">
        <f t="shared" si="5"/>
        <v>1.4739825271640722E-6</v>
      </c>
      <c r="BM24" s="157">
        <f t="shared" si="6"/>
        <v>7.8658135507600168E-6</v>
      </c>
      <c r="BN24" s="157">
        <f t="shared" si="7"/>
        <v>3.4893408266728608E-6</v>
      </c>
      <c r="BO24" s="157">
        <f t="shared" si="8"/>
        <v>3.2680764157083108E-6</v>
      </c>
      <c r="BP24" s="157">
        <f t="shared" si="9"/>
        <v>6.6728947724534491E-6</v>
      </c>
      <c r="BQ24" s="157">
        <f t="shared" si="10"/>
        <v>1.1057907731495607E-5</v>
      </c>
      <c r="BR24" s="157">
        <f t="shared" si="11"/>
        <v>1.0832519136752426E-5</v>
      </c>
      <c r="BS24" s="157">
        <f t="shared" si="12"/>
        <v>1.6438690120778057E-5</v>
      </c>
      <c r="BT24" s="157">
        <f t="shared" si="13"/>
        <v>7.1545709100618288E-7</v>
      </c>
      <c r="BU24" s="157">
        <f t="shared" si="14"/>
        <v>6.1859592485876576E-7</v>
      </c>
      <c r="BV24" s="157">
        <f t="shared" si="15"/>
        <v>1.8932197051356739E-6</v>
      </c>
      <c r="BW24" s="157">
        <f t="shared" si="16"/>
        <v>1.1634029262697662E-6</v>
      </c>
      <c r="BX24" s="157">
        <f t="shared" si="17"/>
        <v>1.5065715850530127E-6</v>
      </c>
      <c r="BY24" s="157">
        <f t="shared" si="18"/>
        <v>1.8610896478506948E-6</v>
      </c>
      <c r="BZ24" s="157">
        <f t="shared" si="19"/>
        <v>1.7570043481284176E-6</v>
      </c>
      <c r="CA24" s="157">
        <f t="shared" si="20"/>
        <v>2.7723399286151641E-6</v>
      </c>
      <c r="CB24" s="157">
        <f t="shared" si="21"/>
        <v>1.8120967614523965E-6</v>
      </c>
      <c r="CC24" s="157">
        <f t="shared" si="22"/>
        <v>4.3674129132261523E-6</v>
      </c>
      <c r="CD24" s="157">
        <f t="shared" si="23"/>
        <v>3.19337248325317E-7</v>
      </c>
      <c r="CE24" s="157">
        <f t="shared" si="24"/>
        <v>8.2355860983737268E-7</v>
      </c>
      <c r="CF24" s="157">
        <f t="shared" si="25"/>
        <v>1.2085935637314962E-7</v>
      </c>
      <c r="CG24" s="157">
        <f t="shared" si="26"/>
        <v>3.8819954187759424E-7</v>
      </c>
      <c r="CH24" s="157">
        <f t="shared" si="27"/>
        <v>4.2889247509633212E-8</v>
      </c>
      <c r="CI24" s="157">
        <f t="shared" si="28"/>
        <v>7.8046235607087891E-8</v>
      </c>
      <c r="CJ24" s="157">
        <f t="shared" si="29"/>
        <v>3.0480999275613453E-8</v>
      </c>
      <c r="CK24" s="157">
        <f t="shared" si="30"/>
        <v>9.4378416839865397E-7</v>
      </c>
      <c r="CL24" s="157">
        <f t="shared" si="31"/>
        <v>8.7844750312509531E-7</v>
      </c>
      <c r="CM24" s="157">
        <f t="shared" si="32"/>
        <v>1.1009958076112415E-6</v>
      </c>
      <c r="CN24" s="157">
        <f t="shared" si="33"/>
        <v>1.277561171283916E-6</v>
      </c>
      <c r="CO24" s="157">
        <f t="shared" si="34"/>
        <v>1.7256871941718568E-6</v>
      </c>
      <c r="CP24" s="157">
        <f t="shared" si="35"/>
        <v>1.3885800539942813E-6</v>
      </c>
      <c r="CQ24" s="157">
        <f t="shared" si="36"/>
        <v>4.9348250480933657E-7</v>
      </c>
      <c r="CR24" s="157">
        <f t="shared" si="37"/>
        <v>1.1672283426338006E-6</v>
      </c>
      <c r="CS24" s="157">
        <f t="shared" si="38"/>
        <v>1.2231639461519809E-6</v>
      </c>
      <c r="CT24" s="157">
        <f t="shared" si="39"/>
        <v>6.4904290250042372E-7</v>
      </c>
      <c r="CU24" s="157">
        <f t="shared" si="40"/>
        <v>3.5426161544704046E-7</v>
      </c>
      <c r="CV24" s="157">
        <f t="shared" si="41"/>
        <v>7.9478381166569464E-8</v>
      </c>
      <c r="CW24" s="157">
        <f t="shared" si="42"/>
        <v>7.3482746883859507E-7</v>
      </c>
      <c r="CX24" s="157">
        <f t="shared" si="43"/>
        <v>3.63078236899601E-6</v>
      </c>
      <c r="CY24" s="157">
        <f t="shared" si="44"/>
        <v>8.5974743954392736E-6</v>
      </c>
      <c r="CZ24" s="157"/>
      <c r="DA24" s="157">
        <f t="shared" si="45"/>
        <v>6.0081309399328405E-8</v>
      </c>
      <c r="DB24" s="157"/>
      <c r="DC24" s="157"/>
      <c r="DD24" s="157"/>
      <c r="DE24" s="157">
        <f t="shared" si="46"/>
        <v>7.7486543544173908E-7</v>
      </c>
      <c r="DF24" s="157">
        <f t="shared" si="47"/>
        <v>2.7768823842918022E-7</v>
      </c>
      <c r="DG24" s="157"/>
      <c r="DH24" s="157"/>
      <c r="DI24" s="157">
        <f t="shared" si="48"/>
        <v>4.8066796905850231E-8</v>
      </c>
      <c r="DN24" s="157" t="e">
        <f t="shared" si="49"/>
        <v>#DIV/0!</v>
      </c>
      <c r="DR24" s="1">
        <v>1.3888888888888887E-3</v>
      </c>
      <c r="EQ24" s="152"/>
      <c r="ER24" s="152"/>
    </row>
    <row r="25" spans="1:148" s="1" customFormat="1" x14ac:dyDescent="0.25">
      <c r="A25" s="13">
        <f t="shared" si="50"/>
        <v>36830</v>
      </c>
      <c r="B25" s="227">
        <v>1.39910752079919E-2</v>
      </c>
      <c r="C25" s="227">
        <v>8.0566916846473904E-3</v>
      </c>
      <c r="D25" s="227">
        <v>7.2352833531639203E-3</v>
      </c>
      <c r="E25" s="227">
        <v>-2.8118146832582701E-2</v>
      </c>
      <c r="F25" s="227">
        <v>2.8664862254022198E-2</v>
      </c>
      <c r="G25" s="227">
        <v>-3.7683921580517997E-2</v>
      </c>
      <c r="H25" s="227">
        <v>-8.0046567256738296E-2</v>
      </c>
      <c r="I25" s="227">
        <v>-3.4242774354618297E-2</v>
      </c>
      <c r="J25" s="227">
        <v>-5.26231659165948E-2</v>
      </c>
      <c r="K25" s="227">
        <v>9.0143272113640798E-3</v>
      </c>
      <c r="L25" s="227">
        <v>1.31269520426624E-2</v>
      </c>
      <c r="M25" s="227">
        <v>-9.0600190700456107E-3</v>
      </c>
      <c r="N25" s="228">
        <v>3.6554898274011502E-4</v>
      </c>
      <c r="O25" s="228">
        <v>2.1288694761414299E-3</v>
      </c>
      <c r="P25" s="228">
        <v>3.84973437455103E-4</v>
      </c>
      <c r="Q25" s="227">
        <v>9.0302398220498605E-4</v>
      </c>
      <c r="R25" s="227">
        <v>1.39773871034021E-2</v>
      </c>
      <c r="S25" s="18">
        <f>'Index Values Local'!S26/'Index Values Local'!S25-1</f>
        <v>1.8652678742050455E-3</v>
      </c>
      <c r="T25" s="227">
        <v>-7.2865956900051102E-3</v>
      </c>
      <c r="U25" s="227">
        <v>-2.01000061881886E-2</v>
      </c>
      <c r="V25" s="227">
        <v>-7.2999965622987297E-3</v>
      </c>
      <c r="W25" s="18">
        <v>-1.4828544949026745E-2</v>
      </c>
      <c r="X25" s="18">
        <v>6.9166768301505144E-3</v>
      </c>
      <c r="Y25" s="18">
        <v>4.6778920199017637E-3</v>
      </c>
      <c r="Z25" s="18">
        <v>4.0126215185949388E-3</v>
      </c>
      <c r="AA25" s="18">
        <v>6.6408411732152839E-3</v>
      </c>
      <c r="AB25" s="18">
        <v>3.1476006367978204E-2</v>
      </c>
      <c r="AC25" s="18">
        <v>3.3107596658896801E-2</v>
      </c>
      <c r="AD25" s="18">
        <v>3.4097657248267056E-2</v>
      </c>
      <c r="AE25" s="18">
        <v>-4.3446632000000004E-3</v>
      </c>
      <c r="AF25" s="18">
        <v>-4.882313882641421E-3</v>
      </c>
      <c r="AG25" s="18">
        <v>-4.321264969498635E-3</v>
      </c>
      <c r="AH25" s="18">
        <v>-5.9990978800180672E-3</v>
      </c>
      <c r="AI25" s="18">
        <v>5.2015520306600838E-3</v>
      </c>
      <c r="AJ25" s="18">
        <v>6.0999998545541168E-3</v>
      </c>
      <c r="AK25" s="18">
        <v>8.0981785184692789E-3</v>
      </c>
      <c r="AL25" s="18">
        <v>4.5996150359592924E-3</v>
      </c>
      <c r="AM25" s="18">
        <v>8.2998407944689934E-3</v>
      </c>
      <c r="AN25" s="18">
        <v>5.9999999999999995E-4</v>
      </c>
      <c r="AO25" s="18">
        <v>1.758812434167023E-2</v>
      </c>
      <c r="AP25" s="18">
        <v>-2.1569395520422537E-2</v>
      </c>
      <c r="AQ25" s="18">
        <v>2.3358450826606231E-2</v>
      </c>
      <c r="AR25" s="18">
        <v>8.6099585062240358E-3</v>
      </c>
      <c r="AS25" s="18">
        <v>-4.842604956554075E-3</v>
      </c>
      <c r="AT25" s="18">
        <v>2.2815509472391915E-2</v>
      </c>
      <c r="AU25" s="18">
        <v>7.0443005742127692E-3</v>
      </c>
      <c r="AV25" s="18">
        <v>-3.1820048908896559E-2</v>
      </c>
      <c r="AW25" s="18">
        <v>-1.2916761959688605E-2</v>
      </c>
      <c r="AX25" s="18">
        <v>-9.1835543661860641E-3</v>
      </c>
      <c r="AY25" s="18">
        <v>-7.8659596465053772E-2</v>
      </c>
      <c r="AZ25" s="18">
        <v>2.7477268202031002E-2</v>
      </c>
      <c r="BF25" s="81"/>
      <c r="BG25" s="154">
        <f t="shared" si="2"/>
        <v>218</v>
      </c>
      <c r="BH25" s="18">
        <f>(1-'Building Blocks'!$B$29)*'Building Blocks'!$B$29^BG25</f>
        <v>1.1180788242357725E-3</v>
      </c>
      <c r="BI25" s="18">
        <f t="shared" si="3"/>
        <v>1.2281568239129227E-3</v>
      </c>
      <c r="BJ25" s="18">
        <f t="shared" si="51"/>
        <v>3.6477485827037717E-3</v>
      </c>
      <c r="BK25" s="157">
        <f t="shared" si="4"/>
        <v>6.9325759259399123E-8</v>
      </c>
      <c r="BL25" s="157">
        <f t="shared" si="5"/>
        <v>8.2609277308475689E-9</v>
      </c>
      <c r="BM25" s="157">
        <f t="shared" si="6"/>
        <v>2.578941912998204E-9</v>
      </c>
      <c r="BN25" s="157">
        <f t="shared" si="7"/>
        <v>1.7159321429301441E-6</v>
      </c>
      <c r="BO25" s="157">
        <f t="shared" si="8"/>
        <v>7.3600484711382284E-7</v>
      </c>
      <c r="BP25" s="157">
        <f t="shared" si="9"/>
        <v>2.2056421252122812E-6</v>
      </c>
      <c r="BQ25" s="157">
        <f t="shared" si="10"/>
        <v>9.378363101602158E-6</v>
      </c>
      <c r="BR25" s="157">
        <f t="shared" si="11"/>
        <v>2.3337088915975512E-6</v>
      </c>
      <c r="BS25" s="157">
        <f t="shared" si="12"/>
        <v>4.8067759927409103E-6</v>
      </c>
      <c r="BT25" s="157">
        <f t="shared" si="13"/>
        <v>2.6214646424031301E-8</v>
      </c>
      <c r="BU25" s="157">
        <f t="shared" si="14"/>
        <v>9.1356404262661897E-8</v>
      </c>
      <c r="BV25" s="157">
        <f t="shared" si="15"/>
        <v>3.4964849030137759E-7</v>
      </c>
      <c r="BW25" s="157">
        <f t="shared" si="16"/>
        <v>3.8315176123999607E-8</v>
      </c>
      <c r="BX25" s="157">
        <f t="shared" si="17"/>
        <v>4.9616993666848096E-8</v>
      </c>
      <c r="BY25" s="157">
        <f t="shared" si="18"/>
        <v>6.1292589205175318E-8</v>
      </c>
      <c r="BZ25" s="157">
        <f t="shared" si="19"/>
        <v>3.9812521318958373E-8</v>
      </c>
      <c r="CA25" s="157">
        <f t="shared" si="20"/>
        <v>8.9000374783182502E-8</v>
      </c>
      <c r="CB25" s="157">
        <f t="shared" si="21"/>
        <v>5.9673843089439342E-8</v>
      </c>
      <c r="CC25" s="157">
        <f t="shared" si="22"/>
        <v>1.9615464837544486E-7</v>
      </c>
      <c r="CD25" s="157">
        <f t="shared" si="23"/>
        <v>7.9899551996003354E-7</v>
      </c>
      <c r="CE25" s="157">
        <f t="shared" si="24"/>
        <v>1.6033208872032199E-7</v>
      </c>
      <c r="CF25" s="157">
        <f t="shared" si="25"/>
        <v>4.7997020636130517E-7</v>
      </c>
      <c r="CG25" s="157">
        <f t="shared" si="26"/>
        <v>9.6506898482010388E-9</v>
      </c>
      <c r="CH25" s="157">
        <f t="shared" si="27"/>
        <v>7.0174650009612114E-9</v>
      </c>
      <c r="CI25" s="157">
        <f t="shared" si="28"/>
        <v>4.2936525250002779E-9</v>
      </c>
      <c r="CJ25" s="157">
        <f t="shared" si="29"/>
        <v>8.3120399246487363E-9</v>
      </c>
      <c r="CK25" s="157">
        <f t="shared" si="30"/>
        <v>9.5249010198851241E-7</v>
      </c>
      <c r="CL25" s="157">
        <f t="shared" si="31"/>
        <v>1.0649484059988989E-6</v>
      </c>
      <c r="CM25" s="157">
        <f t="shared" si="32"/>
        <v>1.1243995190929407E-6</v>
      </c>
      <c r="CN25" s="157">
        <f t="shared" si="33"/>
        <v>1.7230934701255043E-7</v>
      </c>
      <c r="CO25" s="157">
        <f t="shared" si="34"/>
        <v>1.7872849638517564E-7</v>
      </c>
      <c r="CP25" s="157">
        <f t="shared" si="35"/>
        <v>1.2846360536829879E-7</v>
      </c>
      <c r="CQ25" s="157">
        <f t="shared" si="36"/>
        <v>1.1664011202931788E-7</v>
      </c>
      <c r="CR25" s="157">
        <f t="shared" si="37"/>
        <v>1.627900780173757E-11</v>
      </c>
      <c r="CS25" s="157">
        <f t="shared" si="38"/>
        <v>4.0875808621119222E-11</v>
      </c>
      <c r="CT25" s="157">
        <f t="shared" si="39"/>
        <v>4.4425371384733765E-9</v>
      </c>
      <c r="CU25" s="157">
        <f t="shared" si="40"/>
        <v>5.7612410491479535E-12</v>
      </c>
      <c r="CV25" s="157">
        <f t="shared" si="41"/>
        <v>8.8656123908852905E-9</v>
      </c>
      <c r="CW25" s="157">
        <f t="shared" si="42"/>
        <v>4.0130615568843859E-8</v>
      </c>
      <c r="CX25" s="157">
        <f t="shared" si="43"/>
        <v>3.2824171906430925E-7</v>
      </c>
      <c r="CY25" s="157">
        <f t="shared" si="44"/>
        <v>9.3505136751991373E-7</v>
      </c>
      <c r="CZ25" s="157"/>
      <c r="DA25" s="157">
        <f t="shared" si="45"/>
        <v>3.2666077528961763E-8</v>
      </c>
      <c r="DB25" s="157"/>
      <c r="DC25" s="157"/>
      <c r="DD25" s="157"/>
      <c r="DE25" s="157">
        <f t="shared" si="46"/>
        <v>2.0515203861633768E-6</v>
      </c>
      <c r="DF25" s="157">
        <f t="shared" si="47"/>
        <v>4.9705668038227471E-7</v>
      </c>
      <c r="DG25" s="157"/>
      <c r="DH25" s="157"/>
      <c r="DI25" s="157">
        <f t="shared" si="48"/>
        <v>3.6773927416716989E-7</v>
      </c>
      <c r="DN25" s="157" t="e">
        <f t="shared" si="49"/>
        <v>#DIV/0!</v>
      </c>
      <c r="DR25" s="1">
        <v>1.3888888888888887E-3</v>
      </c>
      <c r="EQ25" s="152"/>
      <c r="ER25" s="152"/>
    </row>
    <row r="26" spans="1:148" s="1" customFormat="1" x14ac:dyDescent="0.25">
      <c r="A26" s="13">
        <f t="shared" si="50"/>
        <v>36860</v>
      </c>
      <c r="B26" s="227">
        <v>-6.3731782847276194E-2</v>
      </c>
      <c r="C26" s="227">
        <v>-8.7705652285276006E-2</v>
      </c>
      <c r="D26" s="227">
        <v>-1.36377353103354E-2</v>
      </c>
      <c r="E26" s="227">
        <v>-6.8261672365548202E-3</v>
      </c>
      <c r="F26" s="227">
        <v>-4.3549768467083902E-2</v>
      </c>
      <c r="G26" s="227">
        <v>-2.5890351431883198E-2</v>
      </c>
      <c r="H26" s="227">
        <v>3.4847914517374699E-2</v>
      </c>
      <c r="I26" s="227">
        <v>1.1851305422208899E-2</v>
      </c>
      <c r="J26" s="227">
        <v>-7.2642613441289999E-2</v>
      </c>
      <c r="K26" s="227">
        <v>3.3848643855355999E-2</v>
      </c>
      <c r="L26" s="227">
        <v>3.36782354053244E-2</v>
      </c>
      <c r="M26" s="227">
        <v>-1.0562914377746001E-2</v>
      </c>
      <c r="N26" s="228">
        <v>1.15541876721343E-2</v>
      </c>
      <c r="O26" s="228">
        <v>1.48611752435126E-2</v>
      </c>
      <c r="P26" s="228">
        <v>1.45362565741454E-2</v>
      </c>
      <c r="Q26" s="227">
        <v>-2.74885598267595E-2</v>
      </c>
      <c r="R26" s="227">
        <v>1.8748913160983399E-2</v>
      </c>
      <c r="S26" s="18">
        <f>'Index Values Local'!S27/'Index Values Local'!S26-1</f>
        <v>1.5828807177105331E-2</v>
      </c>
      <c r="T26" s="227">
        <v>-7.86651409106634E-2</v>
      </c>
      <c r="U26" s="227">
        <v>-4.2999992652080501E-2</v>
      </c>
      <c r="V26" s="227">
        <v>2.4999985677007699E-3</v>
      </c>
      <c r="W26" s="18">
        <v>-2.822201317027373E-3</v>
      </c>
      <c r="X26" s="18">
        <v>-3.0275193638060749E-3</v>
      </c>
      <c r="Y26" s="18">
        <v>1.3162638332904208E-3</v>
      </c>
      <c r="Z26" s="18">
        <v>-1.10451069086418E-2</v>
      </c>
      <c r="AA26" s="18">
        <v>-3.6283672347443563E-3</v>
      </c>
      <c r="AB26" s="18">
        <v>-2.4694624509414842E-3</v>
      </c>
      <c r="AC26" s="18">
        <v>2.2917589749237998E-3</v>
      </c>
      <c r="AD26" s="18">
        <v>-2.6751451011692252E-3</v>
      </c>
      <c r="AE26" s="18">
        <v>5.4844914000000003E-3</v>
      </c>
      <c r="AF26" s="18">
        <v>6.163195458153691E-3</v>
      </c>
      <c r="AG26" s="18">
        <v>5.4549546124395849E-3</v>
      </c>
      <c r="AH26" s="18">
        <v>1.406725053319402E-3</v>
      </c>
      <c r="AI26" s="18">
        <v>-1.0112594052513746E-4</v>
      </c>
      <c r="AJ26" s="18">
        <v>3.9899672562460076E-4</v>
      </c>
      <c r="AK26" s="18">
        <v>-7.7982124705536782E-3</v>
      </c>
      <c r="AL26" s="18">
        <v>-5.4997457309338138E-3</v>
      </c>
      <c r="AM26" s="18">
        <v>8.0024070710473794E-3</v>
      </c>
      <c r="AN26" s="18">
        <v>2.5999999999999999E-3</v>
      </c>
      <c r="AO26" s="18">
        <v>5.8006948958057469E-2</v>
      </c>
      <c r="AP26" s="18">
        <v>7.2239251020237826E-3</v>
      </c>
      <c r="AQ26" s="18">
        <v>-2.7220143080344044E-3</v>
      </c>
      <c r="AR26" s="18">
        <v>7.3022729610201509E-3</v>
      </c>
      <c r="AS26" s="18">
        <v>8.9705514669854731E-3</v>
      </c>
      <c r="AT26" s="18">
        <v>7.1878311999493179E-3</v>
      </c>
      <c r="AU26" s="18">
        <v>-8.9631093783886177E-3</v>
      </c>
      <c r="AV26" s="18">
        <v>-1.2709241689284889E-2</v>
      </c>
      <c r="AW26" s="18">
        <v>-1.0013297336503135E-2</v>
      </c>
      <c r="AX26" s="18">
        <v>-1.7505490466394832E-3</v>
      </c>
      <c r="AY26" s="18">
        <v>-4.1141336039328029E-3</v>
      </c>
      <c r="AZ26" s="18">
        <v>1.5244493249789937E-2</v>
      </c>
      <c r="BF26" s="81"/>
      <c r="BG26" s="154">
        <f t="shared" si="2"/>
        <v>217</v>
      </c>
      <c r="BH26" s="18">
        <f>(1-'Building Blocks'!$B$29)*'Building Blocks'!$B$29^BG26</f>
        <v>1.1293725497331035E-3</v>
      </c>
      <c r="BI26" s="18">
        <f t="shared" si="3"/>
        <v>1.2405624483968916E-3</v>
      </c>
      <c r="BJ26" s="18">
        <f t="shared" si="51"/>
        <v>3.6845945279836076E-3</v>
      </c>
      <c r="BK26" s="157">
        <f t="shared" si="4"/>
        <v>6.1152373730220206E-6</v>
      </c>
      <c r="BL26" s="157">
        <f t="shared" si="5"/>
        <v>1.2001044203406627E-5</v>
      </c>
      <c r="BM26" s="157">
        <f t="shared" si="6"/>
        <v>4.6805081138323586E-7</v>
      </c>
      <c r="BN26" s="157">
        <f t="shared" si="7"/>
        <v>3.210323325988399E-7</v>
      </c>
      <c r="BO26" s="157">
        <f t="shared" si="8"/>
        <v>2.8267259299952645E-6</v>
      </c>
      <c r="BP26" s="157">
        <f t="shared" si="9"/>
        <v>1.160432374891508E-6</v>
      </c>
      <c r="BQ26" s="157">
        <f t="shared" si="10"/>
        <v>9.3882628264941059E-7</v>
      </c>
      <c r="BR26" s="157">
        <f t="shared" si="11"/>
        <v>7.7728824481395625E-9</v>
      </c>
      <c r="BS26" s="157">
        <f t="shared" si="12"/>
        <v>8.4599454005697936E-6</v>
      </c>
      <c r="BT26" s="157">
        <f t="shared" si="13"/>
        <v>1.0762607702154851E-6</v>
      </c>
      <c r="BU26" s="157">
        <f t="shared" si="14"/>
        <v>1.0560118746265615E-6</v>
      </c>
      <c r="BV26" s="157">
        <f t="shared" si="15"/>
        <v>4.188990931632545E-7</v>
      </c>
      <c r="BW26" s="157">
        <f t="shared" si="16"/>
        <v>3.8948296263100207E-8</v>
      </c>
      <c r="BX26" s="157">
        <f t="shared" si="17"/>
        <v>5.04368650888251E-8</v>
      </c>
      <c r="BY26" s="157">
        <f t="shared" si="18"/>
        <v>6.230538821927333E-8</v>
      </c>
      <c r="BZ26" s="157">
        <f t="shared" si="19"/>
        <v>1.4412806869966826E-6</v>
      </c>
      <c r="CA26" s="157">
        <f t="shared" si="20"/>
        <v>2.1892395953199097E-7</v>
      </c>
      <c r="CB26" s="157">
        <f t="shared" si="21"/>
        <v>6.0666404624666329E-8</v>
      </c>
      <c r="CC26" s="157">
        <f t="shared" si="22"/>
        <v>8.7568210754755057E-6</v>
      </c>
      <c r="CD26" s="157">
        <f t="shared" si="23"/>
        <v>2.9068313898444441E-6</v>
      </c>
      <c r="CE26" s="157">
        <f t="shared" si="24"/>
        <v>3.2787553381955571E-9</v>
      </c>
      <c r="CF26" s="157">
        <f t="shared" si="25"/>
        <v>7.4750923890004653E-8</v>
      </c>
      <c r="CG26" s="157">
        <f t="shared" si="26"/>
        <v>6.3261234340056704E-8</v>
      </c>
      <c r="CH26" s="157">
        <f t="shared" si="27"/>
        <v>1.1703006351304505E-9</v>
      </c>
      <c r="CI26" s="157">
        <f t="shared" si="28"/>
        <v>3.5547071698099168E-7</v>
      </c>
      <c r="CJ26" s="157">
        <f t="shared" si="29"/>
        <v>7.2936971670737559E-8</v>
      </c>
      <c r="CK26" s="157">
        <f t="shared" si="30"/>
        <v>4.6113993975936558E-8</v>
      </c>
      <c r="CL26" s="157">
        <f t="shared" si="31"/>
        <v>2.3253111701526539E-9</v>
      </c>
      <c r="CM26" s="157">
        <f t="shared" si="32"/>
        <v>5.266042205586744E-8</v>
      </c>
      <c r="CN26" s="157">
        <f t="shared" si="33"/>
        <v>5.0401589413568206E-9</v>
      </c>
      <c r="CO26" s="157">
        <f t="shared" si="34"/>
        <v>1.285366693421028E-9</v>
      </c>
      <c r="CP26" s="157">
        <f t="shared" si="35"/>
        <v>2.5247817464520846E-10</v>
      </c>
      <c r="CQ26" s="157">
        <f t="shared" si="36"/>
        <v>6.7900274514347303E-9</v>
      </c>
      <c r="CR26" s="157">
        <f t="shared" si="37"/>
        <v>3.641378175726348E-8</v>
      </c>
      <c r="CS26" s="157">
        <f t="shared" si="38"/>
        <v>4.2941864270954509E-8</v>
      </c>
      <c r="CT26" s="157">
        <f t="shared" si="39"/>
        <v>2.4295877463072111E-7</v>
      </c>
      <c r="CU26" s="157">
        <f t="shared" si="40"/>
        <v>1.248233539035335E-7</v>
      </c>
      <c r="CV26" s="157">
        <f t="shared" si="41"/>
        <v>7.0821702560698917E-9</v>
      </c>
      <c r="CW26" s="157">
        <f t="shared" si="42"/>
        <v>1.7132778870279142E-8</v>
      </c>
      <c r="CX26" s="157">
        <f t="shared" si="43"/>
        <v>3.9977065729122125E-6</v>
      </c>
      <c r="CY26" s="157">
        <f t="shared" si="44"/>
        <v>1.788897421673985E-9</v>
      </c>
      <c r="CZ26" s="157"/>
      <c r="DA26" s="157">
        <f t="shared" si="45"/>
        <v>1.838446193836035E-8</v>
      </c>
      <c r="DB26" s="157"/>
      <c r="DC26" s="157"/>
      <c r="DD26" s="157"/>
      <c r="DE26" s="157">
        <f t="shared" si="46"/>
        <v>5.8739211506627987E-7</v>
      </c>
      <c r="DF26" s="157">
        <f t="shared" si="47"/>
        <v>3.6761122927335887E-7</v>
      </c>
      <c r="DG26" s="157"/>
      <c r="DH26" s="157"/>
      <c r="DI26" s="157">
        <f t="shared" si="48"/>
        <v>3.190223529740673E-8</v>
      </c>
      <c r="DN26" s="157" t="e">
        <f t="shared" si="49"/>
        <v>#DIV/0!</v>
      </c>
      <c r="DR26" s="1">
        <v>1.3888888888888887E-3</v>
      </c>
      <c r="EQ26" s="152"/>
      <c r="ER26" s="152"/>
    </row>
    <row r="27" spans="1:148" s="1" customFormat="1" x14ac:dyDescent="0.25">
      <c r="A27" s="13">
        <f t="shared" si="50"/>
        <v>36891</v>
      </c>
      <c r="B27" s="227">
        <v>-4.7776255855349198E-2</v>
      </c>
      <c r="C27" s="227">
        <v>4.5199262932595401E-2</v>
      </c>
      <c r="D27" s="227">
        <v>2.01510461625862E-2</v>
      </c>
      <c r="E27" s="227">
        <v>8.3292451689418404E-3</v>
      </c>
      <c r="F27" s="227">
        <v>1.9105153661803799E-2</v>
      </c>
      <c r="G27" s="227">
        <v>-0.104035758321312</v>
      </c>
      <c r="H27" s="227">
        <v>-0.14010177923777201</v>
      </c>
      <c r="I27" s="227">
        <v>3.9087298872057998E-3</v>
      </c>
      <c r="J27" s="227">
        <v>-2.31114238784252E-2</v>
      </c>
      <c r="K27" s="227">
        <v>-1.7928076101176801E-2</v>
      </c>
      <c r="L27" s="227">
        <v>-1.8672415991555402E-2</v>
      </c>
      <c r="M27" s="227">
        <v>-1.6947783702040801E-2</v>
      </c>
      <c r="N27" s="228">
        <v>-1.2785290231507099E-2</v>
      </c>
      <c r="O27" s="228">
        <v>-1.2836356466139599E-2</v>
      </c>
      <c r="P27" s="228">
        <v>-1.6248082144392401E-2</v>
      </c>
      <c r="Q27" s="227">
        <v>-1.5998750535965101E-2</v>
      </c>
      <c r="R27" s="227">
        <v>-2.1677885997346499E-3</v>
      </c>
      <c r="S27" s="18">
        <f>'Index Values Local'!S28/'Index Values Local'!S27-1</f>
        <v>-1.4547683281204149E-2</v>
      </c>
      <c r="T27" s="227">
        <v>-1.71467133715474E-3</v>
      </c>
      <c r="U27" s="227">
        <v>3.1599996078897297E-2</v>
      </c>
      <c r="V27" s="227">
        <v>4.6099998276002398E-2</v>
      </c>
      <c r="W27" s="18">
        <v>1.946826758147524E-2</v>
      </c>
      <c r="X27" s="18">
        <v>1.624137799247638E-3</v>
      </c>
      <c r="Y27" s="18">
        <v>3.1131241351336492E-3</v>
      </c>
      <c r="Z27" s="18">
        <v>-7.2007200720071163E-3</v>
      </c>
      <c r="AA27" s="18">
        <v>-2.3173692341647012E-3</v>
      </c>
      <c r="AB27" s="18">
        <v>1.2908359488970289E-2</v>
      </c>
      <c r="AC27" s="18">
        <v>1.6141112775204799E-2</v>
      </c>
      <c r="AD27" s="18">
        <v>1.3983502619318995E-2</v>
      </c>
      <c r="AE27" s="18">
        <v>1.4001489600000002E-2</v>
      </c>
      <c r="AF27" s="18">
        <v>1.573416946375486E-2</v>
      </c>
      <c r="AG27" s="18">
        <v>1.3926084426815746E-2</v>
      </c>
      <c r="AH27" s="18">
        <v>4.6976013533925887E-3</v>
      </c>
      <c r="AI27" s="18">
        <v>1.6009640213463516E-3</v>
      </c>
      <c r="AJ27" s="18">
        <v>3.4999443650463036E-3</v>
      </c>
      <c r="AK27" s="18">
        <v>1.6199160502459398E-2</v>
      </c>
      <c r="AL27" s="18">
        <v>1.0800340900286809E-2</v>
      </c>
      <c r="AM27" s="18">
        <v>4.7978311174401433E-3</v>
      </c>
      <c r="AN27" s="18">
        <v>7.4000000000000003E-3</v>
      </c>
      <c r="AO27" s="18">
        <v>5.2028031429178112E-2</v>
      </c>
      <c r="AP27" s="18">
        <v>-2.6870610213031665E-2</v>
      </c>
      <c r="AQ27" s="18">
        <v>-7.5343080050019684E-3</v>
      </c>
      <c r="AR27" s="18">
        <v>5.1051664284256226E-3</v>
      </c>
      <c r="AS27" s="18">
        <v>1.1493948355362088E-3</v>
      </c>
      <c r="AT27" s="18">
        <v>7.301011981174714E-3</v>
      </c>
      <c r="AU27" s="18">
        <v>-1.5269283630564923E-2</v>
      </c>
      <c r="AV27" s="18">
        <v>-3.7964357452351494E-2</v>
      </c>
      <c r="AW27" s="18">
        <v>-4.204570893623949E-2</v>
      </c>
      <c r="AX27" s="18">
        <v>-1.4615265173884515E-2</v>
      </c>
      <c r="AY27" s="18">
        <v>-6.2581367162821866E-2</v>
      </c>
      <c r="AZ27" s="18">
        <v>-4.6573773620919967E-2</v>
      </c>
      <c r="BF27" s="81"/>
      <c r="BG27" s="154">
        <f t="shared" si="2"/>
        <v>216</v>
      </c>
      <c r="BH27" s="18">
        <f>(1-'Building Blocks'!$B$29)*'Building Blocks'!$B$29^BG27</f>
        <v>1.1407803532657614E-3</v>
      </c>
      <c r="BI27" s="18">
        <f t="shared" si="3"/>
        <v>1.2530933822190826E-3</v>
      </c>
      <c r="BJ27" s="18">
        <f t="shared" si="51"/>
        <v>3.7218126545288969E-3</v>
      </c>
      <c r="BK27" s="157">
        <f t="shared" si="4"/>
        <v>3.6885045172716804E-6</v>
      </c>
      <c r="BL27" s="157">
        <f t="shared" si="5"/>
        <v>1.4957396402670131E-6</v>
      </c>
      <c r="BM27" s="157">
        <f t="shared" si="6"/>
        <v>2.5857438238121113E-7</v>
      </c>
      <c r="BN27" s="157">
        <f t="shared" si="7"/>
        <v>1.0866401253957163E-9</v>
      </c>
      <c r="BO27" s="157">
        <f t="shared" si="8"/>
        <v>2.789617418178214E-7</v>
      </c>
      <c r="BP27" s="157">
        <f t="shared" si="9"/>
        <v>1.4814296366216156E-5</v>
      </c>
      <c r="BQ27" s="157">
        <f t="shared" si="10"/>
        <v>2.724049503789964E-5</v>
      </c>
      <c r="BR27" s="157">
        <f t="shared" si="11"/>
        <v>3.7076116600735272E-8</v>
      </c>
      <c r="BS27" s="157">
        <f t="shared" si="12"/>
        <v>1.3686519854656796E-6</v>
      </c>
      <c r="BT27" s="157">
        <f t="shared" si="13"/>
        <v>6.2440165936712683E-7</v>
      </c>
      <c r="BU27" s="157">
        <f t="shared" si="14"/>
        <v>6.7299452430539455E-7</v>
      </c>
      <c r="BV27" s="157">
        <f t="shared" si="15"/>
        <v>7.682576955553279E-7</v>
      </c>
      <c r="BW27" s="157">
        <f t="shared" si="16"/>
        <v>4.3989679461239961E-7</v>
      </c>
      <c r="BX27" s="157">
        <f t="shared" si="17"/>
        <v>5.6965303778621326E-7</v>
      </c>
      <c r="BY27" s="157">
        <f t="shared" si="18"/>
        <v>7.0370062863844313E-7</v>
      </c>
      <c r="BZ27" s="157">
        <f t="shared" si="19"/>
        <v>6.3976502849093827E-7</v>
      </c>
      <c r="CA27" s="157">
        <f t="shared" si="20"/>
        <v>7.2997932140702424E-8</v>
      </c>
      <c r="CB27" s="157">
        <f t="shared" si="21"/>
        <v>6.8517474312310034E-7</v>
      </c>
      <c r="CC27" s="157">
        <f t="shared" si="22"/>
        <v>6.2563159927770973E-8</v>
      </c>
      <c r="CD27" s="157">
        <f t="shared" si="23"/>
        <v>8.5976844671513256E-7</v>
      </c>
      <c r="CE27" s="157">
        <f t="shared" si="24"/>
        <v>2.2077504613202539E-6</v>
      </c>
      <c r="CF27" s="157">
        <f t="shared" si="25"/>
        <v>2.6448196764248951E-7</v>
      </c>
      <c r="CG27" s="157">
        <f t="shared" si="26"/>
        <v>7.7652533201610055E-9</v>
      </c>
      <c r="CH27" s="157">
        <f t="shared" si="27"/>
        <v>8.5411026737365598E-10</v>
      </c>
      <c r="CI27" s="157">
        <f t="shared" si="28"/>
        <v>2.1448901528202678E-7</v>
      </c>
      <c r="CJ27" s="157">
        <f t="shared" si="29"/>
        <v>5.0634412964230703E-8</v>
      </c>
      <c r="CK27" s="157">
        <f t="shared" si="30"/>
        <v>1.0793649912060867E-7</v>
      </c>
      <c r="CL27" s="157">
        <f t="shared" si="31"/>
        <v>1.9517812295003363E-7</v>
      </c>
      <c r="CM27" s="157">
        <f t="shared" si="32"/>
        <v>1.2892824614670335E-7</v>
      </c>
      <c r="CN27" s="157">
        <f t="shared" si="33"/>
        <v>5.2965335760825847E-8</v>
      </c>
      <c r="CO27" s="157">
        <f t="shared" si="34"/>
        <v>9.1670185946283446E-8</v>
      </c>
      <c r="CP27" s="157">
        <f t="shared" si="35"/>
        <v>8.0599445125725569E-8</v>
      </c>
      <c r="CQ27" s="157">
        <f t="shared" si="36"/>
        <v>1.134152282892893E-9</v>
      </c>
      <c r="CR27" s="157">
        <f t="shared" si="37"/>
        <v>1.7300905790116128E-8</v>
      </c>
      <c r="CS27" s="157">
        <f t="shared" si="38"/>
        <v>9.7017608521846507E-9</v>
      </c>
      <c r="CT27" s="157">
        <f t="shared" si="39"/>
        <v>1.2538167998202025E-7</v>
      </c>
      <c r="CU27" s="157">
        <f t="shared" si="40"/>
        <v>4.9250423625265077E-8</v>
      </c>
      <c r="CV27" s="157">
        <f t="shared" si="41"/>
        <v>8.3286391529416768E-10</v>
      </c>
      <c r="CW27" s="157">
        <f t="shared" si="42"/>
        <v>1.4717835370392138E-9</v>
      </c>
      <c r="CX27" s="157">
        <f t="shared" si="43"/>
        <v>3.2322691097508761E-6</v>
      </c>
      <c r="CY27" s="157">
        <f t="shared" si="44"/>
        <v>1.3558414111760617E-6</v>
      </c>
      <c r="CZ27" s="157"/>
      <c r="DA27" s="157">
        <f t="shared" si="45"/>
        <v>3.4218853813915099E-9</v>
      </c>
      <c r="DB27" s="157"/>
      <c r="DC27" s="157"/>
      <c r="DD27" s="157"/>
      <c r="DE27" s="157">
        <f t="shared" si="46"/>
        <v>2.7698395629664873E-6</v>
      </c>
      <c r="DF27" s="157">
        <f t="shared" si="47"/>
        <v>3.039029416887278E-6</v>
      </c>
      <c r="DG27" s="157"/>
      <c r="DH27" s="157"/>
      <c r="DI27" s="157">
        <f t="shared" si="48"/>
        <v>4.0352641707866924E-6</v>
      </c>
      <c r="DN27" s="157" t="e">
        <f t="shared" si="49"/>
        <v>#DIV/0!</v>
      </c>
      <c r="DR27" s="1">
        <v>1.3888888888888887E-3</v>
      </c>
      <c r="EQ27" s="152"/>
      <c r="ER27" s="152"/>
    </row>
    <row r="28" spans="1:148" s="1" customFormat="1" x14ac:dyDescent="0.25">
      <c r="A28" s="13">
        <f t="shared" si="50"/>
        <v>36922</v>
      </c>
      <c r="B28" s="227">
        <v>5.6685582873887003E-2</v>
      </c>
      <c r="C28" s="227">
        <v>7.1541343684682096E-2</v>
      </c>
      <c r="D28" s="227">
        <v>2.73068295820715E-2</v>
      </c>
      <c r="E28" s="227">
        <v>7.4232582860555396E-2</v>
      </c>
      <c r="F28" s="227">
        <v>2.6199706096661198E-3</v>
      </c>
      <c r="G28" s="227">
        <v>7.2968776294140003E-3</v>
      </c>
      <c r="H28" s="227">
        <v>8.97003284562547E-3</v>
      </c>
      <c r="I28" s="227">
        <v>5.1099440278474101E-2</v>
      </c>
      <c r="J28" s="227">
        <v>0.15978139226474899</v>
      </c>
      <c r="K28" s="227">
        <v>1.8347705549074101E-2</v>
      </c>
      <c r="L28" s="227">
        <v>2.4306821988243799E-2</v>
      </c>
      <c r="M28" s="227">
        <v>8.7499244564116702E-2</v>
      </c>
      <c r="N28" s="228">
        <v>5.18162449585216E-2</v>
      </c>
      <c r="O28" s="228">
        <v>6.0678082771291199E-2</v>
      </c>
      <c r="P28" s="228">
        <v>6.5459321313504099E-2</v>
      </c>
      <c r="Q28" s="227">
        <v>4.8767747995028497E-2</v>
      </c>
      <c r="R28" s="227">
        <v>4.1326069903839302E-2</v>
      </c>
      <c r="S28" s="18">
        <f>'Index Values Local'!S29/'Index Values Local'!S28-1</f>
        <v>6.607679731949867E-2</v>
      </c>
      <c r="T28" s="227">
        <v>3.6567081735397501E-2</v>
      </c>
      <c r="U28" s="227">
        <v>2.8799996495416199E-2</v>
      </c>
      <c r="V28" s="227">
        <v>2.1500002374914499E-2</v>
      </c>
      <c r="W28" s="18">
        <v>2.8602675191384819E-3</v>
      </c>
      <c r="X28" s="18">
        <v>-5.5777060004762458E-3</v>
      </c>
      <c r="Y28" s="18">
        <v>1.4924448009157043E-3</v>
      </c>
      <c r="Z28" s="18">
        <v>-6.6423668288712046E-3</v>
      </c>
      <c r="AA28" s="18">
        <v>-1.4378940382701044E-3</v>
      </c>
      <c r="AB28" s="18">
        <v>-6.0227818269105171E-3</v>
      </c>
      <c r="AC28" s="18">
        <v>-3.4337556668769596E-3</v>
      </c>
      <c r="AD28" s="18">
        <v>-6.5244220634041493E-3</v>
      </c>
      <c r="AE28" s="18">
        <v>3.0558286300000001E-2</v>
      </c>
      <c r="AF28" s="18">
        <v>3.4339864464573717E-2</v>
      </c>
      <c r="AG28" s="18">
        <v>3.0393714319696879E-2</v>
      </c>
      <c r="AH28" s="18">
        <v>1.1997293843494017E-2</v>
      </c>
      <c r="AI28" s="18">
        <v>1.5999089081002893E-2</v>
      </c>
      <c r="AJ28" s="18">
        <v>2.3301024000875525E-2</v>
      </c>
      <c r="AK28" s="18">
        <v>4.2002534523077895E-3</v>
      </c>
      <c r="AL28" s="18">
        <v>-7.499727468454398E-3</v>
      </c>
      <c r="AM28" s="18">
        <v>5.3009263675436458E-3</v>
      </c>
      <c r="AN28" s="18">
        <v>-3.0800000000000001E-2</v>
      </c>
      <c r="AO28" s="18">
        <v>-3.9636080512140182E-2</v>
      </c>
      <c r="AP28" s="18">
        <v>1.6906377587889421E-2</v>
      </c>
      <c r="AQ28" s="18">
        <v>1.0371637761514086E-3</v>
      </c>
      <c r="AR28" s="18">
        <v>4.4697277529459623E-3</v>
      </c>
      <c r="AS28" s="18">
        <v>1.8108357184791757E-3</v>
      </c>
      <c r="AT28" s="18">
        <v>-2.1191648417589917E-4</v>
      </c>
      <c r="AU28" s="18">
        <v>3.4151477601366545E-3</v>
      </c>
      <c r="AV28" s="18">
        <v>-2.4595435148820788E-2</v>
      </c>
      <c r="AW28" s="18">
        <v>-1.3479637143889001E-2</v>
      </c>
      <c r="AX28" s="18">
        <v>4.5289311328859938E-2</v>
      </c>
      <c r="AY28" s="18">
        <v>0.11527333461516336</v>
      </c>
      <c r="AZ28" s="18">
        <v>-1.788455121788457E-2</v>
      </c>
      <c r="BF28" s="81"/>
      <c r="BG28" s="154">
        <f t="shared" si="2"/>
        <v>215</v>
      </c>
      <c r="BH28" s="18">
        <f>(1-'Building Blocks'!$B$29)*'Building Blocks'!$B$29^BG28</f>
        <v>1.1523033871371326E-3</v>
      </c>
      <c r="BI28" s="18">
        <f t="shared" si="3"/>
        <v>1.2657508911303864E-3</v>
      </c>
      <c r="BJ28" s="18">
        <f t="shared" si="51"/>
        <v>3.7594067217463609E-3</v>
      </c>
      <c r="BK28" s="157">
        <f t="shared" si="4"/>
        <v>3.1907124575637661E-6</v>
      </c>
      <c r="BL28" s="157">
        <f t="shared" si="5"/>
        <v>4.6930644318755206E-6</v>
      </c>
      <c r="BM28" s="157">
        <f t="shared" si="6"/>
        <v>5.8621679120555321E-7</v>
      </c>
      <c r="BN28" s="157">
        <f t="shared" si="7"/>
        <v>5.3432109351893613E-6</v>
      </c>
      <c r="BO28" s="157">
        <f t="shared" si="8"/>
        <v>3.0992304238446032E-9</v>
      </c>
      <c r="BP28" s="157">
        <f t="shared" si="9"/>
        <v>8.5748107975794858E-9</v>
      </c>
      <c r="BQ28" s="157">
        <f t="shared" si="10"/>
        <v>3.3698135102095671E-9</v>
      </c>
      <c r="BR28" s="157">
        <f t="shared" si="11"/>
        <v>2.2064155797357693E-6</v>
      </c>
      <c r="BS28" s="157">
        <f t="shared" si="12"/>
        <v>2.8420220735031811E-5</v>
      </c>
      <c r="BT28" s="157">
        <f t="shared" si="13"/>
        <v>2.4643877645796402E-7</v>
      </c>
      <c r="BU28" s="157">
        <f t="shared" si="14"/>
        <v>4.9645266312233586E-7</v>
      </c>
      <c r="BV28" s="157">
        <f t="shared" si="15"/>
        <v>8.0374189316037825E-6</v>
      </c>
      <c r="BW28" s="157">
        <f t="shared" si="16"/>
        <v>2.6626593919684451E-6</v>
      </c>
      <c r="BX28" s="157">
        <f t="shared" si="17"/>
        <v>3.4480633407690272E-6</v>
      </c>
      <c r="BY28" s="157">
        <f t="shared" si="18"/>
        <v>4.2594424667931624E-6</v>
      </c>
      <c r="BZ28" s="157">
        <f t="shared" si="19"/>
        <v>2.2510217012760743E-6</v>
      </c>
      <c r="CA28" s="157">
        <f t="shared" si="20"/>
        <v>1.6278077103776051E-6</v>
      </c>
      <c r="CB28" s="157">
        <f t="shared" si="21"/>
        <v>4.1472749710444989E-6</v>
      </c>
      <c r="CC28" s="157">
        <f t="shared" si="22"/>
        <v>1.2333848156075503E-6</v>
      </c>
      <c r="CD28" s="157">
        <f t="shared" si="23"/>
        <v>6.9270923942793609E-7</v>
      </c>
      <c r="CE28" s="157">
        <f t="shared" si="24"/>
        <v>3.8208691863026037E-7</v>
      </c>
      <c r="CF28" s="157">
        <f t="shared" si="25"/>
        <v>5.4760596912969479E-9</v>
      </c>
      <c r="CG28" s="157">
        <f t="shared" si="26"/>
        <v>1.1887837703773867E-7</v>
      </c>
      <c r="CH28" s="157">
        <f t="shared" si="27"/>
        <v>8.0016283338536213E-10</v>
      </c>
      <c r="CI28" s="157">
        <f t="shared" si="28"/>
        <v>1.9855757453359832E-7</v>
      </c>
      <c r="CJ28" s="157">
        <f t="shared" si="29"/>
        <v>3.797240559036786E-8</v>
      </c>
      <c r="CK28" s="157">
        <f t="shared" si="30"/>
        <v>1.1787455442208477E-7</v>
      </c>
      <c r="CL28" s="157">
        <f t="shared" si="31"/>
        <v>6.3709521045593205E-8</v>
      </c>
      <c r="CM28" s="157">
        <f t="shared" si="32"/>
        <v>1.3597198417881076E-7</v>
      </c>
      <c r="CN28" s="157">
        <f t="shared" si="33"/>
        <v>6.7297258995948403E-7</v>
      </c>
      <c r="CO28" s="157">
        <f t="shared" si="34"/>
        <v>9.3361640122517062E-7</v>
      </c>
      <c r="CP28" s="157">
        <f t="shared" si="35"/>
        <v>7.5899988059648234E-7</v>
      </c>
      <c r="CQ28" s="157">
        <f t="shared" si="36"/>
        <v>8.617211046999345E-8</v>
      </c>
      <c r="CR28" s="157">
        <f t="shared" si="37"/>
        <v>1.4443968025581098E-7</v>
      </c>
      <c r="CS28" s="157">
        <f t="shared" si="38"/>
        <v>3.6660247299447246E-7</v>
      </c>
      <c r="CT28" s="157">
        <f t="shared" si="39"/>
        <v>5.0428776077347963E-9</v>
      </c>
      <c r="CU28" s="157">
        <f t="shared" si="40"/>
        <v>1.8320655225667838E-7</v>
      </c>
      <c r="CV28" s="157">
        <f t="shared" si="41"/>
        <v>1.2334218249985704E-10</v>
      </c>
      <c r="CW28" s="157">
        <f t="shared" si="42"/>
        <v>1.7437184297478005E-6</v>
      </c>
      <c r="CX28" s="157">
        <f t="shared" si="43"/>
        <v>2.1148769238029937E-6</v>
      </c>
      <c r="CY28" s="157">
        <f t="shared" si="44"/>
        <v>1.4992306736252212E-7</v>
      </c>
      <c r="CZ28" s="157"/>
      <c r="DA28" s="157">
        <f t="shared" si="45"/>
        <v>1.3093056318833088E-9</v>
      </c>
      <c r="DB28" s="157"/>
      <c r="DC28" s="157"/>
      <c r="DD28" s="157"/>
      <c r="DE28" s="157">
        <f t="shared" si="46"/>
        <v>1.4328962594948262E-6</v>
      </c>
      <c r="DF28" s="157">
        <f t="shared" si="47"/>
        <v>5.4133863989481068E-7</v>
      </c>
      <c r="DG28" s="157"/>
      <c r="DH28" s="157"/>
      <c r="DI28" s="157">
        <f t="shared" si="48"/>
        <v>9.9646094519283277E-7</v>
      </c>
      <c r="DN28" s="157" t="e">
        <f t="shared" si="49"/>
        <v>#DIV/0!</v>
      </c>
      <c r="DR28" s="1">
        <v>1.3888888888888887E-3</v>
      </c>
      <c r="EQ28" s="152"/>
      <c r="ER28" s="152"/>
    </row>
    <row r="29" spans="1:148" s="1" customFormat="1" x14ac:dyDescent="0.25">
      <c r="A29" s="13">
        <f t="shared" si="50"/>
        <v>36950</v>
      </c>
      <c r="B29" s="227">
        <v>-7.7223496872042496E-2</v>
      </c>
      <c r="C29" s="227">
        <v>-2.8260655190232398E-2</v>
      </c>
      <c r="D29" s="227">
        <v>-8.4656812937413298E-2</v>
      </c>
      <c r="E29" s="227">
        <v>-2.58582131914585E-2</v>
      </c>
      <c r="F29" s="227">
        <v>-5.3727506683822299E-2</v>
      </c>
      <c r="G29" s="227">
        <v>-3.2227242747792602E-2</v>
      </c>
      <c r="H29" s="227">
        <v>3.1541078180107499E-2</v>
      </c>
      <c r="I29" s="227">
        <v>-2.0752979571869699E-2</v>
      </c>
      <c r="J29" s="227">
        <v>-6.6017213521078297E-2</v>
      </c>
      <c r="K29" s="227">
        <v>1.3155433754007999E-2</v>
      </c>
      <c r="L29" s="227">
        <v>1.49934591520204E-2</v>
      </c>
      <c r="M29" s="227">
        <v>1.6572134417988299E-2</v>
      </c>
      <c r="N29" s="228">
        <v>-4.50189574916915E-4</v>
      </c>
      <c r="O29" s="228">
        <v>1.20058561331826E-3</v>
      </c>
      <c r="P29" s="228">
        <v>-6.4676488347776098E-4</v>
      </c>
      <c r="Q29" s="227">
        <v>-1.26137028676209E-2</v>
      </c>
      <c r="R29" s="227">
        <v>-4.00041510689519E-3</v>
      </c>
      <c r="S29" s="18">
        <f>'Index Values Local'!S30/'Index Values Local'!S29-1</f>
        <v>8.4698188919385409E-4</v>
      </c>
      <c r="T29" s="227">
        <v>-8.9360028420625195E-2</v>
      </c>
      <c r="U29" s="227">
        <v>-2.55999946784384E-2</v>
      </c>
      <c r="V29" s="227">
        <v>-1.70999905116174E-2</v>
      </c>
      <c r="W29" s="18">
        <v>3.8587366831641656E-3</v>
      </c>
      <c r="X29" s="18">
        <v>9.4043953285531945E-3</v>
      </c>
      <c r="Y29" s="18">
        <v>3.0150215552218196E-3</v>
      </c>
      <c r="Z29" s="18">
        <v>1.1753091938608407E-2</v>
      </c>
      <c r="AA29" s="18">
        <v>6.4798404962338463E-3</v>
      </c>
      <c r="AB29" s="18">
        <v>-1.9978046103183322E-2</v>
      </c>
      <c r="AC29" s="18">
        <v>-1.48585826940667E-2</v>
      </c>
      <c r="AD29" s="18">
        <v>-2.1642026645713186E-2</v>
      </c>
      <c r="AE29" s="18">
        <v>2.7760115299999999E-2</v>
      </c>
      <c r="AF29" s="18">
        <v>3.1195420697493075E-2</v>
      </c>
      <c r="AG29" s="18">
        <v>2.7610612899783137E-2</v>
      </c>
      <c r="AH29" s="18">
        <v>5.3600344658535581E-2</v>
      </c>
      <c r="AI29" s="18">
        <v>5.0599372820678834E-2</v>
      </c>
      <c r="AJ29" s="18">
        <v>6.7599287376831851E-2</v>
      </c>
      <c r="AK29" s="18">
        <v>3.379973850086837E-2</v>
      </c>
      <c r="AL29" s="18">
        <v>3.8298566120631206E-2</v>
      </c>
      <c r="AM29" s="18">
        <v>1.0800787286302294E-2</v>
      </c>
      <c r="AN29" s="18">
        <v>2.0899999999999998E-2</v>
      </c>
      <c r="AO29" s="18">
        <v>2.3450988634828196E-2</v>
      </c>
      <c r="AP29" s="18">
        <v>7.1193586559080535E-2</v>
      </c>
      <c r="AQ29" s="18">
        <v>7.9729805061641221E-5</v>
      </c>
      <c r="AR29" s="18">
        <v>3.2362459546926292E-3</v>
      </c>
      <c r="AS29" s="18">
        <v>2.8829898585218838E-2</v>
      </c>
      <c r="AT29" s="18">
        <v>2.6980154622910551E-3</v>
      </c>
      <c r="AU29" s="18">
        <v>-1.4968721641020814E-2</v>
      </c>
      <c r="AV29" s="18">
        <v>-1.6265224198174666E-2</v>
      </c>
      <c r="AW29" s="18">
        <v>2.6735434410431358E-2</v>
      </c>
      <c r="AX29" s="18">
        <v>3.2764011010226239E-2</v>
      </c>
      <c r="AY29" s="18">
        <v>0.12263176521533883</v>
      </c>
      <c r="AZ29" s="18">
        <v>-7.8208874091187042E-2</v>
      </c>
      <c r="BF29" s="81"/>
      <c r="BG29" s="154">
        <f t="shared" si="2"/>
        <v>214</v>
      </c>
      <c r="BH29" s="18">
        <f>(1-'Building Blocks'!$B$29)*'Building Blocks'!$B$29^BG29</f>
        <v>1.1639428152900328E-3</v>
      </c>
      <c r="BI29" s="18">
        <f t="shared" si="3"/>
        <v>1.278536253667057E-3</v>
      </c>
      <c r="BJ29" s="18">
        <f t="shared" si="51"/>
        <v>3.7973805270165263E-3</v>
      </c>
      <c r="BK29" s="157">
        <f t="shared" si="4"/>
        <v>8.9573391411725586E-6</v>
      </c>
      <c r="BL29" s="157">
        <f t="shared" si="5"/>
        <v>1.9357736753031731E-6</v>
      </c>
      <c r="BM29" s="157">
        <f t="shared" si="6"/>
        <v>1.0458347653218309E-5</v>
      </c>
      <c r="BN29" s="157">
        <f t="shared" si="7"/>
        <v>1.5768461190875883E-6</v>
      </c>
      <c r="BO29" s="157">
        <f t="shared" si="8"/>
        <v>4.2879924086802571E-6</v>
      </c>
      <c r="BP29" s="157">
        <f t="shared" si="9"/>
        <v>1.7428815316050897E-6</v>
      </c>
      <c r="BQ29" s="157">
        <f t="shared" si="10"/>
        <v>7.4892919153367909E-7</v>
      </c>
      <c r="BR29" s="157">
        <f t="shared" si="11"/>
        <v>1.1584562716001128E-6</v>
      </c>
      <c r="BS29" s="157">
        <f t="shared" si="12"/>
        <v>7.3759898410817659E-6</v>
      </c>
      <c r="BT29" s="157">
        <f t="shared" si="13"/>
        <v>9.8137333788599351E-8</v>
      </c>
      <c r="BU29" s="157">
        <f t="shared" si="14"/>
        <v>1.4072188617927335E-7</v>
      </c>
      <c r="BV29" s="157">
        <f t="shared" si="15"/>
        <v>9.8095793192193679E-8</v>
      </c>
      <c r="BW29" s="157">
        <f t="shared" si="16"/>
        <v>5.2388367679642078E-8</v>
      </c>
      <c r="BX29" s="157">
        <f t="shared" si="17"/>
        <v>6.7841350877913351E-8</v>
      </c>
      <c r="BY29" s="157">
        <f t="shared" si="18"/>
        <v>8.3805400996361001E-8</v>
      </c>
      <c r="BZ29" s="157">
        <f t="shared" si="19"/>
        <v>4.7182415403912554E-7</v>
      </c>
      <c r="CA29" s="157">
        <f t="shared" si="20"/>
        <v>1.1454091495192195E-7</v>
      </c>
      <c r="CB29" s="157">
        <f t="shared" si="21"/>
        <v>8.1597460839871258E-8</v>
      </c>
      <c r="CC29" s="157">
        <f t="shared" si="22"/>
        <v>1.1468754833356943E-5</v>
      </c>
      <c r="CD29" s="157">
        <f t="shared" si="23"/>
        <v>1.229161610622073E-6</v>
      </c>
      <c r="CE29" s="157">
        <f t="shared" si="24"/>
        <v>5.7601975296134919E-7</v>
      </c>
      <c r="CF29" s="157">
        <f t="shared" si="25"/>
        <v>1.4954706731550425E-9</v>
      </c>
      <c r="CG29" s="157">
        <f t="shared" si="26"/>
        <v>3.5790953144996881E-8</v>
      </c>
      <c r="CH29" s="157">
        <f t="shared" si="27"/>
        <v>6.7665283356182382E-10</v>
      </c>
      <c r="CI29" s="157">
        <f t="shared" si="28"/>
        <v>4.4065016589698226E-8</v>
      </c>
      <c r="CJ29" s="157">
        <f t="shared" si="29"/>
        <v>7.6151238235906357E-9</v>
      </c>
      <c r="CK29" s="157">
        <f t="shared" si="30"/>
        <v>7.1242280163063918E-7</v>
      </c>
      <c r="CL29" s="157">
        <f t="shared" si="31"/>
        <v>4.3849863134737078E-7</v>
      </c>
      <c r="CM29" s="157">
        <f t="shared" si="32"/>
        <v>8.3020521590620463E-7</v>
      </c>
      <c r="CN29" s="157">
        <f t="shared" si="33"/>
        <v>5.2479691379731694E-7</v>
      </c>
      <c r="CO29" s="157">
        <f t="shared" si="34"/>
        <v>7.3731641149207367E-7</v>
      </c>
      <c r="CP29" s="157">
        <f t="shared" si="35"/>
        <v>6.0230117875364478E-7</v>
      </c>
      <c r="CQ29" s="157">
        <f t="shared" si="36"/>
        <v>3.177714170586248E-6</v>
      </c>
      <c r="CR29" s="157">
        <f t="shared" si="37"/>
        <v>2.6216668694178649E-6</v>
      </c>
      <c r="CS29" s="157">
        <f t="shared" si="38"/>
        <v>4.8069849913257377E-6</v>
      </c>
      <c r="CT29" s="157">
        <f t="shared" si="39"/>
        <v>9.7418227212744668E-7</v>
      </c>
      <c r="CU29" s="157">
        <f t="shared" si="40"/>
        <v>1.4578383305572447E-6</v>
      </c>
      <c r="CV29" s="157">
        <f t="shared" si="41"/>
        <v>3.4408233210302522E-8</v>
      </c>
      <c r="CW29" s="157">
        <f t="shared" si="42"/>
        <v>2.7192656623515467E-7</v>
      </c>
      <c r="CX29" s="157">
        <f t="shared" si="43"/>
        <v>6.3074212392399507E-7</v>
      </c>
      <c r="CY29" s="157">
        <f t="shared" si="44"/>
        <v>5.4301910351788357E-6</v>
      </c>
      <c r="CZ29" s="157"/>
      <c r="DA29" s="157">
        <f t="shared" si="45"/>
        <v>5.9884815395360032E-11</v>
      </c>
      <c r="DB29" s="157"/>
      <c r="DC29" s="157"/>
      <c r="DD29" s="157"/>
      <c r="DE29" s="157">
        <f t="shared" si="46"/>
        <v>8.1939910717522018E-7</v>
      </c>
      <c r="DF29" s="157">
        <f t="shared" si="47"/>
        <v>4.8789030365118728E-7</v>
      </c>
      <c r="DG29" s="157"/>
      <c r="DH29" s="157"/>
      <c r="DI29" s="157">
        <f t="shared" si="48"/>
        <v>9.9871927487760594E-6</v>
      </c>
      <c r="DN29" s="157" t="e">
        <f t="shared" si="49"/>
        <v>#DIV/0!</v>
      </c>
      <c r="DR29" s="1">
        <v>1.3888888888888887E-3</v>
      </c>
      <c r="EQ29" s="152"/>
      <c r="ER29" s="152"/>
    </row>
    <row r="30" spans="1:148" s="1" customFormat="1" x14ac:dyDescent="0.25">
      <c r="A30" s="13">
        <f t="shared" si="50"/>
        <v>36981</v>
      </c>
      <c r="B30" s="227">
        <v>-4.4400854247748901E-2</v>
      </c>
      <c r="C30" s="227">
        <v>-7.0968657733361199E-3</v>
      </c>
      <c r="D30" s="227">
        <v>-6.7844773569257194E-2</v>
      </c>
      <c r="E30" s="227">
        <v>-7.2177037180105902E-2</v>
      </c>
      <c r="F30" s="227">
        <v>-2.5407528038669899E-2</v>
      </c>
      <c r="G30" s="227">
        <v>-8.8375594832641406E-3</v>
      </c>
      <c r="H30" s="227">
        <v>-1.27720448294232E-2</v>
      </c>
      <c r="I30" s="227">
        <v>-9.4791682901247204E-2</v>
      </c>
      <c r="J30" s="227">
        <v>-7.9581735212848906E-2</v>
      </c>
      <c r="K30" s="227">
        <v>-1.1627666520293E-2</v>
      </c>
      <c r="L30" s="227">
        <v>-2.34373056654302E-4</v>
      </c>
      <c r="M30" s="227">
        <v>-2.4594644864507301E-3</v>
      </c>
      <c r="N30" s="228">
        <v>6.6437240029228097E-3</v>
      </c>
      <c r="O30" s="228">
        <v>9.2732278057932604E-3</v>
      </c>
      <c r="P30" s="228">
        <v>8.3255491195100007E-3</v>
      </c>
      <c r="Q30" s="227">
        <v>-2.8076303284295598E-3</v>
      </c>
      <c r="R30" s="227">
        <v>2.91392611368359E-2</v>
      </c>
      <c r="S30" s="18">
        <f>'Index Values Local'!S31/'Index Values Local'!S30-1</f>
        <v>9.7003506292521191E-3</v>
      </c>
      <c r="T30" s="227">
        <v>-6.3750992713137306E-2</v>
      </c>
      <c r="U30" s="227">
        <v>-2.2999999184707499E-2</v>
      </c>
      <c r="V30" s="227">
        <v>8.2999926091431499E-3</v>
      </c>
      <c r="W30" s="18">
        <v>-4.5959722570401151E-3</v>
      </c>
      <c r="X30" s="18">
        <v>-3.291179038333647E-3</v>
      </c>
      <c r="Y30" s="18">
        <v>1.6998454226291315E-4</v>
      </c>
      <c r="Z30" s="18">
        <v>1.1248366133396859E-2</v>
      </c>
      <c r="AA30" s="18">
        <v>6.823309305012959E-3</v>
      </c>
      <c r="AB30" s="18">
        <v>-2.2401433691756623E-3</v>
      </c>
      <c r="AC30" s="18">
        <v>-9.2019574311275997E-4</v>
      </c>
      <c r="AD30" s="18">
        <v>-2.426725928828062E-3</v>
      </c>
      <c r="AE30" s="18">
        <v>3.8387408200000001E-2</v>
      </c>
      <c r="AF30" s="18">
        <v>4.3137837697864154E-2</v>
      </c>
      <c r="AG30" s="18">
        <v>3.8180672399302354E-2</v>
      </c>
      <c r="AH30" s="18">
        <v>5.8403011801863913E-2</v>
      </c>
      <c r="AI30" s="18">
        <v>7.6501489413090873E-2</v>
      </c>
      <c r="AJ30" s="18">
        <v>0.10879969841204984</v>
      </c>
      <c r="AK30" s="18">
        <v>3.3900686906821909E-2</v>
      </c>
      <c r="AL30" s="18">
        <v>6.8201540162743601E-2</v>
      </c>
      <c r="AM30" s="18">
        <v>1.5100068124641375E-2</v>
      </c>
      <c r="AN30" s="18">
        <v>4.1399999999999999E-2</v>
      </c>
      <c r="AO30" s="18">
        <v>2.8744737343953997E-2</v>
      </c>
      <c r="AP30" s="18">
        <v>0.10098103052745896</v>
      </c>
      <c r="AQ30" s="18">
        <v>1.5611151135002378E-2</v>
      </c>
      <c r="AR30" s="18">
        <v>3.9314516129032029E-3</v>
      </c>
      <c r="AS30" s="18">
        <v>5.2181101690807016E-2</v>
      </c>
      <c r="AT30" s="18">
        <v>1.3863163911014659E-2</v>
      </c>
      <c r="AU30" s="18">
        <v>6.5036680069302443E-3</v>
      </c>
      <c r="AV30" s="18">
        <v>3.1667297670071592E-2</v>
      </c>
      <c r="AW30" s="18">
        <v>4.870170728637957E-2</v>
      </c>
      <c r="AX30" s="18">
        <v>6.5588972225054706E-2</v>
      </c>
      <c r="AY30" s="18">
        <v>0.16249814161397677</v>
      </c>
      <c r="AZ30" s="18">
        <v>-2.9927760577915352E-2</v>
      </c>
      <c r="BF30" s="81"/>
      <c r="BG30" s="154">
        <f t="shared" si="2"/>
        <v>213</v>
      </c>
      <c r="BH30" s="18">
        <f>(1-'Building Blocks'!$B$29)*'Building Blocks'!$B$29^BG30</f>
        <v>1.1756998134242757E-3</v>
      </c>
      <c r="BI30" s="18">
        <f t="shared" si="3"/>
        <v>1.2914507612798558E-3</v>
      </c>
      <c r="BJ30" s="18">
        <f t="shared" si="51"/>
        <v>3.8357379060772988E-3</v>
      </c>
      <c r="BK30" s="157">
        <f t="shared" si="4"/>
        <v>3.3431180327542883E-6</v>
      </c>
      <c r="BL30" s="157">
        <f t="shared" si="5"/>
        <v>4.0675315255598905E-7</v>
      </c>
      <c r="BM30" s="157">
        <f t="shared" si="6"/>
        <v>7.0016261610887847E-6</v>
      </c>
      <c r="BN30" s="157">
        <f t="shared" si="7"/>
        <v>8.564987187284678E-6</v>
      </c>
      <c r="BO30" s="157">
        <f t="shared" si="8"/>
        <v>1.1309271180801252E-6</v>
      </c>
      <c r="BP30" s="157">
        <f t="shared" si="9"/>
        <v>2.3647190796797814E-7</v>
      </c>
      <c r="BQ30" s="157">
        <f t="shared" si="10"/>
        <v>5.2230017630372925E-7</v>
      </c>
      <c r="BR30" s="157">
        <f t="shared" si="11"/>
        <v>1.4005928274416568E-5</v>
      </c>
      <c r="BS30" s="157">
        <f t="shared" si="12"/>
        <v>1.0349246106575346E-5</v>
      </c>
      <c r="BT30" s="157">
        <f t="shared" si="13"/>
        <v>3.3151957105503964E-7</v>
      </c>
      <c r="BU30" s="157">
        <f t="shared" si="14"/>
        <v>2.8974838038920622E-8</v>
      </c>
      <c r="BV30" s="157">
        <f t="shared" si="15"/>
        <v>1.3627443767639762E-7</v>
      </c>
      <c r="BW30" s="157">
        <f t="shared" si="16"/>
        <v>6.197181971410825E-10</v>
      </c>
      <c r="BX30" s="157">
        <f t="shared" si="17"/>
        <v>8.0251631268165238E-10</v>
      </c>
      <c r="BY30" s="157">
        <f t="shared" si="18"/>
        <v>9.9135999681725258E-10</v>
      </c>
      <c r="BZ30" s="157">
        <f t="shared" si="19"/>
        <v>1.1421462264058105E-7</v>
      </c>
      <c r="CA30" s="157">
        <f t="shared" si="20"/>
        <v>7.2384137778945559E-7</v>
      </c>
      <c r="CB30" s="157">
        <f t="shared" si="21"/>
        <v>9.6532219370180733E-10</v>
      </c>
      <c r="CC30" s="157">
        <f t="shared" si="22"/>
        <v>6.166828869690129E-6</v>
      </c>
      <c r="CD30" s="157">
        <f t="shared" si="23"/>
        <v>1.0420846982273063E-6</v>
      </c>
      <c r="CE30" s="157">
        <f t="shared" si="24"/>
        <v>2.2502988699807328E-8</v>
      </c>
      <c r="CF30" s="157">
        <f t="shared" si="25"/>
        <v>1.1744396569169411E-7</v>
      </c>
      <c r="CG30" s="157">
        <f t="shared" si="26"/>
        <v>7.0809085918604147E-8</v>
      </c>
      <c r="CH30" s="157">
        <f t="shared" si="27"/>
        <v>5.7908776147304557E-9</v>
      </c>
      <c r="CI30" s="157">
        <f t="shared" si="28"/>
        <v>3.7185723173836592E-8</v>
      </c>
      <c r="CJ30" s="157">
        <f t="shared" si="29"/>
        <v>1.0009493553616617E-8</v>
      </c>
      <c r="CK30" s="157">
        <f t="shared" si="30"/>
        <v>4.4462290688286437E-8</v>
      </c>
      <c r="CL30" s="157">
        <f t="shared" si="31"/>
        <v>2.7102318942880958E-8</v>
      </c>
      <c r="CM30" s="157">
        <f t="shared" si="32"/>
        <v>5.0719792681755491E-8</v>
      </c>
      <c r="CN30" s="157">
        <f t="shared" si="33"/>
        <v>1.2320749128569876E-6</v>
      </c>
      <c r="CO30" s="157">
        <f t="shared" si="34"/>
        <v>1.6697005017816751E-6</v>
      </c>
      <c r="CP30" s="157">
        <f t="shared" si="35"/>
        <v>1.3452383380872618E-6</v>
      </c>
      <c r="CQ30" s="157">
        <f t="shared" si="36"/>
        <v>3.8580313624425927E-6</v>
      </c>
      <c r="CR30" s="157">
        <f t="shared" si="37"/>
        <v>6.5441385544174886E-6</v>
      </c>
      <c r="CS30" s="157">
        <f t="shared" si="38"/>
        <v>1.3572875638466053E-5</v>
      </c>
      <c r="CT30" s="157">
        <f t="shared" si="39"/>
        <v>9.9123297920632454E-7</v>
      </c>
      <c r="CU30" s="157">
        <f t="shared" si="40"/>
        <v>5.2354404485358695E-6</v>
      </c>
      <c r="CV30" s="157">
        <f t="shared" si="41"/>
        <v>1.1623413587204807E-7</v>
      </c>
      <c r="CW30" s="157">
        <f t="shared" si="42"/>
        <v>1.5896076291383499E-6</v>
      </c>
      <c r="CX30" s="157">
        <f t="shared" si="43"/>
        <v>9.770016263888022E-7</v>
      </c>
      <c r="CY30" s="157">
        <f t="shared" si="44"/>
        <v>1.1645025054687698E-5</v>
      </c>
      <c r="CZ30" s="157"/>
      <c r="DA30" s="157">
        <f t="shared" si="45"/>
        <v>2.9604389072605856E-10</v>
      </c>
      <c r="DB30" s="157"/>
      <c r="DC30" s="157"/>
      <c r="DD30" s="157"/>
      <c r="DE30" s="157">
        <f t="shared" si="46"/>
        <v>6.6059935322996284E-7</v>
      </c>
      <c r="DF30" s="157">
        <f t="shared" si="47"/>
        <v>2.2242948654887519E-6</v>
      </c>
      <c r="DG30" s="157"/>
      <c r="DH30" s="157"/>
      <c r="DI30" s="157">
        <f t="shared" si="48"/>
        <v>2.0767863760916679E-6</v>
      </c>
      <c r="DN30" s="157" t="e">
        <f t="shared" si="49"/>
        <v>#DIV/0!</v>
      </c>
      <c r="DR30" s="1">
        <v>1.3888888888888887E-3</v>
      </c>
      <c r="EQ30" s="152"/>
      <c r="ER30" s="152"/>
    </row>
    <row r="31" spans="1:148" s="1" customFormat="1" x14ac:dyDescent="0.25">
      <c r="A31" s="13">
        <f t="shared" si="50"/>
        <v>37011</v>
      </c>
      <c r="B31" s="227">
        <v>6.5702868099177997E-2</v>
      </c>
      <c r="C31" s="227">
        <v>5.3189811041210303E-2</v>
      </c>
      <c r="D31" s="227">
        <v>6.3879429598559398E-2</v>
      </c>
      <c r="E31" s="227">
        <v>4.8880165625870803E-2</v>
      </c>
      <c r="F31" s="227">
        <v>5.0703097535907703E-2</v>
      </c>
      <c r="G31" s="227">
        <v>5.5889064966397797E-2</v>
      </c>
      <c r="H31" s="227">
        <v>0.121906175289712</v>
      </c>
      <c r="I31" s="227">
        <v>4.5497220777177501E-2</v>
      </c>
      <c r="J31" s="227">
        <v>3.75237917018236E-2</v>
      </c>
      <c r="K31" s="227">
        <v>-1.2888561116932E-2</v>
      </c>
      <c r="L31" s="227">
        <v>-1.2520701107690701E-2</v>
      </c>
      <c r="M31" s="227">
        <v>-2.1752944333006698E-2</v>
      </c>
      <c r="N31" s="228">
        <v>-1.24592934254506E-2</v>
      </c>
      <c r="O31" s="228">
        <v>-1.2465382737420301E-2</v>
      </c>
      <c r="P31" s="228">
        <v>-1.5835764503951001E-2</v>
      </c>
      <c r="Q31" s="227">
        <v>1.11146151400267E-2</v>
      </c>
      <c r="R31" s="227">
        <v>-1.25146361544431E-2</v>
      </c>
      <c r="S31" s="18">
        <f>'Index Values Local'!S32/'Index Values Local'!S31-1</f>
        <v>-1.414091139011564E-2</v>
      </c>
      <c r="T31" s="227">
        <v>7.7913728804983595E-2</v>
      </c>
      <c r="U31" s="227">
        <v>2.2700001735730099E-2</v>
      </c>
      <c r="V31" s="227">
        <v>-1.1999943458431599E-3</v>
      </c>
      <c r="W31" s="18">
        <v>-7.9751511081262993E-3</v>
      </c>
      <c r="X31" s="18">
        <v>-3.7211664036803649E-3</v>
      </c>
      <c r="Y31" s="18">
        <v>2.7261844972652494E-3</v>
      </c>
      <c r="Z31" s="18">
        <v>-4.3145821955216102E-3</v>
      </c>
      <c r="AA31" s="18">
        <v>9.7283707711646183E-3</v>
      </c>
      <c r="AB31" s="18">
        <v>-2.882801975752125E-2</v>
      </c>
      <c r="AC31" s="18">
        <v>-3.0466842245254103E-2</v>
      </c>
      <c r="AD31" s="18">
        <v>-3.1229118629174088E-2</v>
      </c>
      <c r="AE31" s="18">
        <v>-4.9573408000000005E-3</v>
      </c>
      <c r="AF31" s="18">
        <v>-5.570810139857268E-3</v>
      </c>
      <c r="AG31" s="18">
        <v>-4.9306429876788474E-3</v>
      </c>
      <c r="AH31" s="18">
        <v>9.4986877689406946E-3</v>
      </c>
      <c r="AI31" s="18">
        <v>6.3999371785308234E-3</v>
      </c>
      <c r="AJ31" s="18">
        <v>2.5000237757848431E-3</v>
      </c>
      <c r="AK31" s="18">
        <v>7.3984963626256839E-3</v>
      </c>
      <c r="AL31" s="18">
        <v>1.1399383842181976E-2</v>
      </c>
      <c r="AM31" s="18">
        <v>1.8199304579418429E-2</v>
      </c>
      <c r="AN31" s="18">
        <v>-1.47E-2</v>
      </c>
      <c r="AO31" s="18">
        <v>5.4214762899534419E-2</v>
      </c>
      <c r="AP31" s="18">
        <v>4.7322061112123909E-3</v>
      </c>
      <c r="AQ31" s="18">
        <v>1.9201489419779203E-2</v>
      </c>
      <c r="AR31" s="18">
        <v>4.1168792047394653E-3</v>
      </c>
      <c r="AS31" s="18">
        <v>1.0437807610080885E-2</v>
      </c>
      <c r="AT31" s="18">
        <v>6.215681148331962E-5</v>
      </c>
      <c r="AU31" s="18">
        <v>-3.2931662767434949E-2</v>
      </c>
      <c r="AV31" s="18">
        <v>3.2936954002511509E-3</v>
      </c>
      <c r="AW31" s="18">
        <v>-4.1910000000000003E-2</v>
      </c>
      <c r="AX31" s="18">
        <v>-2.1218045196852664E-2</v>
      </c>
      <c r="AY31" s="18">
        <v>-1.9936251698578968E-2</v>
      </c>
      <c r="AZ31" s="18">
        <v>0.10752279635258355</v>
      </c>
      <c r="BF31" s="81"/>
      <c r="BG31" s="154">
        <f t="shared" si="2"/>
        <v>212</v>
      </c>
      <c r="BH31" s="18">
        <f>(1-'Building Blocks'!$B$29)*'Building Blocks'!$B$29^BG31</f>
        <v>1.1875755691154301E-3</v>
      </c>
      <c r="BI31" s="18">
        <f t="shared" si="3"/>
        <v>1.3044957184645007E-3</v>
      </c>
      <c r="BJ31" s="18">
        <f t="shared" si="51"/>
        <v>3.8744827334114135E-3</v>
      </c>
      <c r="BK31" s="157">
        <f t="shared" si="4"/>
        <v>4.5756367489263743E-6</v>
      </c>
      <c r="BL31" s="157">
        <f t="shared" si="5"/>
        <v>2.3606396920093012E-6</v>
      </c>
      <c r="BM31" s="157">
        <f t="shared" si="6"/>
        <v>4.402442831150154E-6</v>
      </c>
      <c r="BN31" s="157">
        <f t="shared" si="7"/>
        <v>2.047694139350071E-6</v>
      </c>
      <c r="BO31" s="157">
        <f t="shared" si="8"/>
        <v>2.822872327972361E-6</v>
      </c>
      <c r="BP31" s="157">
        <f t="shared" si="9"/>
        <v>3.418985577643066E-6</v>
      </c>
      <c r="BQ31" s="157">
        <f t="shared" si="10"/>
        <v>1.7122524622131208E-5</v>
      </c>
      <c r="BR31" s="157">
        <f t="shared" si="11"/>
        <v>1.7046534115783851E-6</v>
      </c>
      <c r="BS31" s="157">
        <f t="shared" si="12"/>
        <v>9.9273962416225148E-7</v>
      </c>
      <c r="BT31" s="157">
        <f t="shared" si="13"/>
        <v>3.8964906715829368E-7</v>
      </c>
      <c r="BU31" s="157">
        <f t="shared" si="14"/>
        <v>3.7801923264039567E-7</v>
      </c>
      <c r="BV31" s="157">
        <f t="shared" si="15"/>
        <v>1.1403068614091206E-6</v>
      </c>
      <c r="BW31" s="157">
        <f t="shared" si="16"/>
        <v>4.4214450525432164E-7</v>
      </c>
      <c r="BX31" s="157">
        <f t="shared" si="17"/>
        <v>5.7256375505198427E-7</v>
      </c>
      <c r="BY31" s="157">
        <f t="shared" si="18"/>
        <v>7.0729627973454013E-7</v>
      </c>
      <c r="BZ31" s="157">
        <f t="shared" si="19"/>
        <v>2.6628306954278542E-8</v>
      </c>
      <c r="CA31" s="157">
        <f t="shared" si="20"/>
        <v>4.2168461110137957E-7</v>
      </c>
      <c r="CB31" s="157">
        <f t="shared" si="21"/>
        <v>6.8868065749153046E-7</v>
      </c>
      <c r="CC31" s="157">
        <f t="shared" si="22"/>
        <v>6.8685823257912286E-6</v>
      </c>
      <c r="CD31" s="157">
        <f t="shared" si="23"/>
        <v>3.9014441967135055E-7</v>
      </c>
      <c r="CE31" s="157">
        <f t="shared" si="24"/>
        <v>3.6999667430798452E-8</v>
      </c>
      <c r="CF31" s="157">
        <f t="shared" si="25"/>
        <v>2.1759982806928417E-7</v>
      </c>
      <c r="CG31" s="157">
        <f t="shared" si="26"/>
        <v>8.0072319388446924E-8</v>
      </c>
      <c r="CH31" s="157">
        <f t="shared" si="27"/>
        <v>2.510052260329763E-10</v>
      </c>
      <c r="CI31" s="157">
        <f t="shared" si="28"/>
        <v>1.3563902256135178E-7</v>
      </c>
      <c r="CJ31" s="157">
        <f t="shared" si="29"/>
        <v>4.2220351994388E-8</v>
      </c>
      <c r="CK31" s="157">
        <f t="shared" si="30"/>
        <v>1.3740969178568018E-6</v>
      </c>
      <c r="CL31" s="157">
        <f t="shared" si="31"/>
        <v>1.5193450430998705E-6</v>
      </c>
      <c r="CM31" s="157">
        <f t="shared" si="32"/>
        <v>1.6043370577129933E-6</v>
      </c>
      <c r="CN31" s="157">
        <f t="shared" si="33"/>
        <v>2.0244285671665643E-7</v>
      </c>
      <c r="CO31" s="157">
        <f t="shared" si="34"/>
        <v>2.1212540814093956E-7</v>
      </c>
      <c r="CP31" s="157">
        <f t="shared" si="35"/>
        <v>1.531930441344148E-7</v>
      </c>
      <c r="CQ31" s="157">
        <f t="shared" si="36"/>
        <v>4.3166567643914119E-8</v>
      </c>
      <c r="CR31" s="157">
        <f t="shared" si="37"/>
        <v>1.5307507813141419E-9</v>
      </c>
      <c r="CS31" s="157">
        <f t="shared" si="38"/>
        <v>1.8662934379603409E-8</v>
      </c>
      <c r="CT31" s="157">
        <f t="shared" si="39"/>
        <v>1.8854367983828717E-9</v>
      </c>
      <c r="CU31" s="157">
        <f t="shared" si="40"/>
        <v>6.1536960316940688E-8</v>
      </c>
      <c r="CV31" s="157">
        <f t="shared" si="41"/>
        <v>2.0664883045853414E-7</v>
      </c>
      <c r="CW31" s="157">
        <f t="shared" si="42"/>
        <v>5.7617311842748851E-7</v>
      </c>
      <c r="CX31" s="157">
        <f t="shared" si="43"/>
        <v>3.6608502401335939E-6</v>
      </c>
      <c r="CY31" s="157">
        <f t="shared" si="44"/>
        <v>2.1737868882302465E-9</v>
      </c>
      <c r="CZ31" s="157"/>
      <c r="DA31" s="157">
        <f t="shared" si="45"/>
        <v>5.755125963612265E-10</v>
      </c>
      <c r="DB31" s="157"/>
      <c r="DC31" s="157"/>
      <c r="DD31" s="157"/>
      <c r="DE31" s="157">
        <f t="shared" si="46"/>
        <v>4.3232787088753286E-8</v>
      </c>
      <c r="DF31" s="157">
        <f t="shared" si="47"/>
        <v>3.1462791088785933E-6</v>
      </c>
      <c r="DG31" s="157"/>
      <c r="DH31" s="157"/>
      <c r="DI31" s="157">
        <f t="shared" si="48"/>
        <v>1.2362580904502626E-5</v>
      </c>
      <c r="DN31" s="157" t="e">
        <f t="shared" si="49"/>
        <v>#DIV/0!</v>
      </c>
      <c r="DR31" s="1">
        <v>1.3888888888888887E-3</v>
      </c>
      <c r="EQ31" s="152"/>
      <c r="ER31" s="152"/>
    </row>
    <row r="32" spans="1:148" s="1" customFormat="1" x14ac:dyDescent="0.25">
      <c r="A32" s="13">
        <f t="shared" si="50"/>
        <v>37042</v>
      </c>
      <c r="B32" s="227">
        <v>1.5385047329251099E-2</v>
      </c>
      <c r="C32" s="227">
        <v>3.73500586726975E-2</v>
      </c>
      <c r="D32" s="227">
        <v>-4.5249388352763403E-2</v>
      </c>
      <c r="E32" s="227">
        <v>8.2972030788446196E-3</v>
      </c>
      <c r="F32" s="227">
        <v>-2.4266162458338202E-2</v>
      </c>
      <c r="G32" s="227">
        <v>6.8970016959299897E-3</v>
      </c>
      <c r="H32" s="227">
        <v>1.9534218244037201E-3</v>
      </c>
      <c r="I32" s="227">
        <v>2.0179087179172901E-4</v>
      </c>
      <c r="J32" s="227">
        <v>2.13570042435355E-2</v>
      </c>
      <c r="K32" s="227">
        <v>1.1108672803842E-2</v>
      </c>
      <c r="L32" s="227">
        <v>1.1201162019091399E-2</v>
      </c>
      <c r="M32" s="227">
        <v>2.89067466103398E-2</v>
      </c>
      <c r="N32" s="228">
        <v>2.7279071311740601E-2</v>
      </c>
      <c r="O32" s="228">
        <v>3.2755579756331997E-2</v>
      </c>
      <c r="P32" s="228">
        <v>3.4424938911033702E-2</v>
      </c>
      <c r="Q32" s="227">
        <v>1.83934392757403E-2</v>
      </c>
      <c r="R32" s="227">
        <v>8.3003426352781205E-3</v>
      </c>
      <c r="S32" s="18">
        <f>'Index Values Local'!S33/'Index Values Local'!S32-1</f>
        <v>3.545365378524723E-2</v>
      </c>
      <c r="T32" s="227">
        <v>6.0193558184804498E-3</v>
      </c>
      <c r="U32" s="227">
        <v>8.99999900996451E-3</v>
      </c>
      <c r="V32" s="227">
        <v>-1.00000109557085E-3</v>
      </c>
      <c r="W32" s="18">
        <v>9.4778708640095299E-3</v>
      </c>
      <c r="X32" s="18">
        <v>8.7203522495866714E-3</v>
      </c>
      <c r="Y32" s="18">
        <v>3.6771720309922706E-3</v>
      </c>
      <c r="Z32" s="18">
        <v>1.9380907977255557E-3</v>
      </c>
      <c r="AA32" s="18">
        <v>3.3017591339647989E-3</v>
      </c>
      <c r="AB32" s="18">
        <v>-1.4102089883484381E-2</v>
      </c>
      <c r="AC32" s="18">
        <v>-1.54150194592507E-2</v>
      </c>
      <c r="AD32" s="18">
        <v>-1.527665936109642E-2</v>
      </c>
      <c r="AE32" s="18">
        <v>5.1851120200000003E-2</v>
      </c>
      <c r="AF32" s="18">
        <v>5.8267679755468503E-2</v>
      </c>
      <c r="AG32" s="18">
        <v>5.1571875433180432E-2</v>
      </c>
      <c r="AH32" s="18">
        <v>5.9504328547297369E-2</v>
      </c>
      <c r="AI32" s="18">
        <v>6.1598968551215716E-2</v>
      </c>
      <c r="AJ32" s="18">
        <v>0.10000059291232599</v>
      </c>
      <c r="AK32" s="18">
        <v>3.7600813556591284E-2</v>
      </c>
      <c r="AL32" s="18">
        <v>3.6699661888224266E-2</v>
      </c>
      <c r="AM32" s="18">
        <v>1.2699681340239355E-2</v>
      </c>
      <c r="AN32" s="18">
        <v>8.0999999999999996E-3</v>
      </c>
      <c r="AO32" s="18">
        <v>1.7482635718681694E-2</v>
      </c>
      <c r="AP32" s="18">
        <v>1.0486377720098253E-2</v>
      </c>
      <c r="AQ32" s="18">
        <v>3.2110709899082233E-2</v>
      </c>
      <c r="AR32" s="18">
        <v>5.7000000000000384E-3</v>
      </c>
      <c r="AS32" s="18">
        <v>3.077616486825021E-2</v>
      </c>
      <c r="AT32" s="18">
        <v>1.9810595532389768E-2</v>
      </c>
      <c r="AU32" s="18">
        <v>-1.8023005720079637E-3</v>
      </c>
      <c r="AV32" s="18">
        <v>-1.1912822254380506E-2</v>
      </c>
      <c r="AW32" s="18">
        <v>-3.9578745211827804E-2</v>
      </c>
      <c r="AX32" s="18">
        <v>2.7207713778436792E-2</v>
      </c>
      <c r="AY32" s="18">
        <v>1.5687040893457641E-2</v>
      </c>
      <c r="AZ32" s="18">
        <v>-2.4974271012006777E-2</v>
      </c>
      <c r="BF32" s="81"/>
      <c r="BG32" s="154">
        <f t="shared" si="2"/>
        <v>211</v>
      </c>
      <c r="BH32" s="18">
        <f>(1-'Building Blocks'!$B$29)*'Building Blocks'!$B$29^BG32</f>
        <v>1.1995712819347776E-3</v>
      </c>
      <c r="BI32" s="18">
        <f t="shared" si="3"/>
        <v>1.3176724428934348E-3</v>
      </c>
      <c r="BJ32" s="18">
        <f t="shared" si="51"/>
        <v>3.9136189226377915E-3</v>
      </c>
      <c r="BK32" s="157">
        <f t="shared" si="4"/>
        <v>1.0453927523715305E-7</v>
      </c>
      <c r="BL32" s="157">
        <f t="shared" si="5"/>
        <v>9.3934562494344198E-7</v>
      </c>
      <c r="BM32" s="157">
        <f t="shared" si="6"/>
        <v>3.4320506352062274E-6</v>
      </c>
      <c r="BN32" s="157">
        <f t="shared" si="7"/>
        <v>1.2226275804649073E-9</v>
      </c>
      <c r="BO32" s="157">
        <f t="shared" si="8"/>
        <v>1.0665957002463502E-6</v>
      </c>
      <c r="BP32" s="157">
        <f t="shared" si="9"/>
        <v>6.3944068638295755E-9</v>
      </c>
      <c r="BQ32" s="157">
        <f t="shared" si="10"/>
        <v>3.8209512454048848E-8</v>
      </c>
      <c r="BR32" s="157">
        <f t="shared" si="11"/>
        <v>1.1023189965191952E-7</v>
      </c>
      <c r="BS32" s="157">
        <f t="shared" si="12"/>
        <v>1.7183695942343475E-7</v>
      </c>
      <c r="BT32" s="157">
        <f t="shared" si="13"/>
        <v>5.9404470683626499E-8</v>
      </c>
      <c r="BU32" s="157">
        <f t="shared" si="14"/>
        <v>5.9130576305416634E-8</v>
      </c>
      <c r="BV32" s="157">
        <f t="shared" si="15"/>
        <v>5.8630165814388049E-7</v>
      </c>
      <c r="BW32" s="157">
        <f t="shared" si="16"/>
        <v>5.9939138883549681E-7</v>
      </c>
      <c r="BX32" s="157">
        <f t="shared" si="17"/>
        <v>7.7619371101326594E-7</v>
      </c>
      <c r="BY32" s="157">
        <f t="shared" si="18"/>
        <v>9.5884330663435801E-7</v>
      </c>
      <c r="BZ32" s="157">
        <f t="shared" si="19"/>
        <v>1.8337532954766508E-7</v>
      </c>
      <c r="CA32" s="157">
        <f t="shared" si="20"/>
        <v>1.0595573642541678E-8</v>
      </c>
      <c r="CB32" s="157">
        <f t="shared" si="21"/>
        <v>9.3358523506836282E-7</v>
      </c>
      <c r="CC32" s="157">
        <f t="shared" si="22"/>
        <v>5.8819712760238487E-10</v>
      </c>
      <c r="CD32" s="157">
        <f t="shared" si="23"/>
        <v>1.7018592780841376E-8</v>
      </c>
      <c r="CE32" s="157">
        <f t="shared" si="24"/>
        <v>3.4619182562849627E-8</v>
      </c>
      <c r="CF32" s="157">
        <f t="shared" si="25"/>
        <v>2.7130863151199821E-8</v>
      </c>
      <c r="CG32" s="157">
        <f t="shared" si="26"/>
        <v>2.7965216582091916E-8</v>
      </c>
      <c r="CH32" s="157">
        <f t="shared" si="27"/>
        <v>2.5445544380417001E-9</v>
      </c>
      <c r="CI32" s="157">
        <f t="shared" si="28"/>
        <v>2.0499625847643474E-8</v>
      </c>
      <c r="CJ32" s="157">
        <f t="shared" si="29"/>
        <v>7.1681402127731415E-10</v>
      </c>
      <c r="CK32" s="157">
        <f t="shared" si="30"/>
        <v>4.141907496544996E-7</v>
      </c>
      <c r="CL32" s="157">
        <f t="shared" si="31"/>
        <v>4.7948606393561774E-7</v>
      </c>
      <c r="CM32" s="157">
        <f t="shared" si="32"/>
        <v>4.8154562043581006E-7</v>
      </c>
      <c r="CN32" s="157">
        <f t="shared" si="33"/>
        <v>2.5918752363342757E-6</v>
      </c>
      <c r="CO32" s="157">
        <f t="shared" si="34"/>
        <v>3.4389133428428119E-6</v>
      </c>
      <c r="CP32" s="157">
        <f t="shared" si="35"/>
        <v>2.7478271587314382E-6</v>
      </c>
      <c r="CQ32" s="157">
        <f t="shared" si="36"/>
        <v>4.0965962714442497E-6</v>
      </c>
      <c r="CR32" s="157">
        <f t="shared" si="37"/>
        <v>4.1739854885665338E-6</v>
      </c>
      <c r="CS32" s="157">
        <f t="shared" si="38"/>
        <v>1.1573240003410938E-5</v>
      </c>
      <c r="CT32" s="157">
        <f t="shared" si="39"/>
        <v>1.2995479640532463E-6</v>
      </c>
      <c r="CU32" s="157">
        <f t="shared" si="40"/>
        <v>1.3635469497199891E-6</v>
      </c>
      <c r="CV32" s="157">
        <f t="shared" si="41"/>
        <v>6.6173224226345281E-8</v>
      </c>
      <c r="CW32" s="157">
        <f t="shared" si="42"/>
        <v>4.1925362173089984E-9</v>
      </c>
      <c r="CX32" s="157">
        <f t="shared" si="43"/>
        <v>3.4763587413220228E-7</v>
      </c>
      <c r="CY32" s="157">
        <f t="shared" si="44"/>
        <v>2.6249271027562895E-8</v>
      </c>
      <c r="CZ32" s="157"/>
      <c r="DA32" s="157">
        <f t="shared" si="45"/>
        <v>6.6549051519662259E-9</v>
      </c>
      <c r="DB32" s="157"/>
      <c r="DC32" s="157"/>
      <c r="DD32" s="157"/>
      <c r="DE32" s="157">
        <f t="shared" si="46"/>
        <v>5.7906827355803843E-7</v>
      </c>
      <c r="DF32" s="157">
        <f t="shared" si="47"/>
        <v>2.8835006500219632E-6</v>
      </c>
      <c r="DG32" s="157"/>
      <c r="DH32" s="157"/>
      <c r="DI32" s="157">
        <f t="shared" si="48"/>
        <v>1.6277986024689938E-6</v>
      </c>
      <c r="DN32" s="157" t="e">
        <f t="shared" si="49"/>
        <v>#DIV/0!</v>
      </c>
      <c r="DR32" s="1">
        <v>1.3888888888888887E-3</v>
      </c>
      <c r="EQ32" s="152"/>
      <c r="ER32" s="152"/>
    </row>
    <row r="33" spans="1:148" s="1" customFormat="1" x14ac:dyDescent="0.25">
      <c r="A33" s="13">
        <f t="shared" si="50"/>
        <v>37072</v>
      </c>
      <c r="B33" s="227">
        <v>-2.12237697019944E-2</v>
      </c>
      <c r="C33" s="227">
        <v>4.6973972903229598E-2</v>
      </c>
      <c r="D33" s="227">
        <v>-3.7178873750353503E-2</v>
      </c>
      <c r="E33" s="227">
        <v>-4.45857997826394E-2</v>
      </c>
      <c r="F33" s="227">
        <v>-3.24426577291883E-2</v>
      </c>
      <c r="G33" s="227">
        <v>-5.7928245924240798E-2</v>
      </c>
      <c r="H33" s="227">
        <v>-2.5168964338766201E-2</v>
      </c>
      <c r="I33" s="227">
        <v>2.3050934225903302E-3</v>
      </c>
      <c r="J33" s="227">
        <v>-1.8858941512259499E-2</v>
      </c>
      <c r="K33" s="227">
        <v>-1.0923666913391699E-2</v>
      </c>
      <c r="L33" s="227">
        <v>-5.3220654451591101E-3</v>
      </c>
      <c r="M33" s="227">
        <v>-1.2392044252345E-2</v>
      </c>
      <c r="N33" s="228">
        <v>1.48246639889122E-2</v>
      </c>
      <c r="O33" s="228">
        <v>1.8582870583414401E-2</v>
      </c>
      <c r="P33" s="228">
        <v>1.8672723720451201E-2</v>
      </c>
      <c r="Q33" s="227">
        <v>-1.50259626215831E-3</v>
      </c>
      <c r="R33" s="227">
        <v>6.0101629776436703E-3</v>
      </c>
      <c r="S33" s="18">
        <f>'Index Values Local'!S34/'Index Values Local'!S33-1</f>
        <v>1.9910393223369516E-2</v>
      </c>
      <c r="T33" s="227">
        <v>-2.2887647696551199E-2</v>
      </c>
      <c r="U33" s="227">
        <v>-3.1999994134338499E-3</v>
      </c>
      <c r="V33" s="227">
        <v>4.2999884549450498E-3</v>
      </c>
      <c r="W33" s="18">
        <v>1.4418643641545881E-2</v>
      </c>
      <c r="X33" s="18">
        <v>1.495110067682015E-2</v>
      </c>
      <c r="Y33" s="18">
        <v>4.9450524678835706E-3</v>
      </c>
      <c r="Z33" s="18">
        <v>-2.1022281428493161E-2</v>
      </c>
      <c r="AA33" s="18">
        <v>-7.8765645230902681E-3</v>
      </c>
      <c r="AB33" s="18">
        <v>2.616892557332462E-2</v>
      </c>
      <c r="AC33" s="18">
        <v>3.2718541328402101E-2</v>
      </c>
      <c r="AD33" s="18">
        <v>2.8348547281474842E-2</v>
      </c>
      <c r="AE33" s="18">
        <v>2.8856843699999999E-2</v>
      </c>
      <c r="AF33" s="18">
        <v>3.24278688865281E-2</v>
      </c>
      <c r="AG33" s="18">
        <v>2.8701434857161624E-2</v>
      </c>
      <c r="AH33" s="18">
        <v>1.5494799775798596E-2</v>
      </c>
      <c r="AI33" s="18">
        <v>9.2994930253802455E-3</v>
      </c>
      <c r="AJ33" s="18">
        <v>1.7300094326910154E-2</v>
      </c>
      <c r="AK33" s="18">
        <v>3.0082075546777887E-4</v>
      </c>
      <c r="AL33" s="18">
        <v>-2.2700105369101831E-2</v>
      </c>
      <c r="AM33" s="18">
        <v>1.8000912217046139E-2</v>
      </c>
      <c r="AN33" s="18">
        <v>-2.01E-2</v>
      </c>
      <c r="AO33" s="18">
        <v>9.6911848769658526E-3</v>
      </c>
      <c r="AP33" s="18">
        <v>3.8749405604840727E-3</v>
      </c>
      <c r="AQ33" s="18">
        <v>2.6292448469541506E-2</v>
      </c>
      <c r="AR33" s="18">
        <v>8.9489907527096069E-3</v>
      </c>
      <c r="AS33" s="18">
        <v>2.4377788273043866E-2</v>
      </c>
      <c r="AT33" s="18">
        <v>1.2518467541771779E-2</v>
      </c>
      <c r="AU33" s="18">
        <v>1.5108545042660949E-2</v>
      </c>
      <c r="AV33" s="18">
        <v>3.2879949979688794E-2</v>
      </c>
      <c r="AW33" s="18">
        <v>5.9804166621385324E-2</v>
      </c>
      <c r="AX33" s="18">
        <v>5.4523513707385833E-2</v>
      </c>
      <c r="AY33" s="18">
        <v>0.10604102505051888</v>
      </c>
      <c r="AZ33" s="18">
        <v>-6.3331222292590805E-3</v>
      </c>
      <c r="BF33" s="81"/>
      <c r="BG33" s="154">
        <f t="shared" si="2"/>
        <v>210</v>
      </c>
      <c r="BH33" s="18">
        <f>(1-'Building Blocks'!$B$29)*'Building Blocks'!$B$29^BG33</f>
        <v>1.2116881635704825E-3</v>
      </c>
      <c r="BI33" s="18">
        <f t="shared" si="3"/>
        <v>1.3309822655489241E-3</v>
      </c>
      <c r="BJ33" s="18">
        <f t="shared" si="51"/>
        <v>3.9531504269068596E-3</v>
      </c>
      <c r="BK33" s="157">
        <f t="shared" si="4"/>
        <v>1.0213764743085494E-6</v>
      </c>
      <c r="BL33" s="157">
        <f t="shared" si="5"/>
        <v>1.7561200173888877E-6</v>
      </c>
      <c r="BM33" s="157">
        <f t="shared" si="6"/>
        <v>2.4569898269526699E-6</v>
      </c>
      <c r="BN33" s="157">
        <f t="shared" si="7"/>
        <v>3.8590765804605142E-6</v>
      </c>
      <c r="BO33" s="157">
        <f t="shared" si="8"/>
        <v>1.7856017738649135E-6</v>
      </c>
      <c r="BP33" s="157">
        <f t="shared" si="9"/>
        <v>5.2195233438056912E-6</v>
      </c>
      <c r="BQ33" s="157">
        <f t="shared" si="10"/>
        <v>1.4064851354354723E-6</v>
      </c>
      <c r="BR33" s="157">
        <f t="shared" si="11"/>
        <v>6.6023561232804615E-8</v>
      </c>
      <c r="BS33" s="157">
        <f t="shared" si="12"/>
        <v>1.1036824076140266E-6</v>
      </c>
      <c r="BT33" s="157">
        <f t="shared" si="13"/>
        <v>3.1230158453348828E-7</v>
      </c>
      <c r="BU33" s="157">
        <f t="shared" si="14"/>
        <v>1.2846343339406825E-7</v>
      </c>
      <c r="BV33" s="157">
        <f t="shared" si="15"/>
        <v>5.4335716466596314E-7</v>
      </c>
      <c r="BW33" s="157">
        <f t="shared" si="16"/>
        <v>1.0480401241824982E-7</v>
      </c>
      <c r="BX33" s="157">
        <f t="shared" si="17"/>
        <v>1.3571802472178775E-7</v>
      </c>
      <c r="BY33" s="157">
        <f t="shared" si="18"/>
        <v>1.6765443696296234E-7</v>
      </c>
      <c r="BZ33" s="157">
        <f t="shared" si="19"/>
        <v>8.7307796713904016E-8</v>
      </c>
      <c r="CA33" s="157">
        <f t="shared" si="20"/>
        <v>3.9607340919729664E-10</v>
      </c>
      <c r="CB33" s="157">
        <f t="shared" si="21"/>
        <v>1.6324086794658358E-7</v>
      </c>
      <c r="CC33" s="157">
        <f t="shared" si="22"/>
        <v>1.0613708582484317E-6</v>
      </c>
      <c r="CD33" s="157">
        <f t="shared" si="23"/>
        <v>9.8580605545971429E-8</v>
      </c>
      <c r="CE33" s="157">
        <f t="shared" si="24"/>
        <v>4.0422893144459046E-11</v>
      </c>
      <c r="CF33" s="157">
        <f t="shared" si="25"/>
        <v>1.1957533999743524E-7</v>
      </c>
      <c r="CG33" s="157">
        <f t="shared" si="26"/>
        <v>1.5632897312903068E-7</v>
      </c>
      <c r="CH33" s="157">
        <f t="shared" si="27"/>
        <v>9.3999452131479934E-9</v>
      </c>
      <c r="CI33" s="157">
        <f t="shared" si="28"/>
        <v>9.634462116730153E-7</v>
      </c>
      <c r="CJ33" s="157">
        <f t="shared" si="29"/>
        <v>1.8898400330478051E-7</v>
      </c>
      <c r="CK33" s="157">
        <f t="shared" si="30"/>
        <v>6.7629865503981985E-7</v>
      </c>
      <c r="CL33" s="157">
        <f t="shared" si="31"/>
        <v>1.1238143792972775E-6</v>
      </c>
      <c r="CM33" s="157">
        <f t="shared" si="32"/>
        <v>7.9947106641397772E-7</v>
      </c>
      <c r="CN33" s="157">
        <f t="shared" si="33"/>
        <v>6.070732477159705E-7</v>
      </c>
      <c r="CO33" s="157">
        <f t="shared" si="34"/>
        <v>8.483676649451053E-7</v>
      </c>
      <c r="CP33" s="157">
        <f t="shared" si="35"/>
        <v>6.9161558654192435E-7</v>
      </c>
      <c r="CQ33" s="157">
        <f t="shared" si="36"/>
        <v>1.8371358898534378E-7</v>
      </c>
      <c r="CR33" s="157">
        <f t="shared" si="37"/>
        <v>2.111308749425144E-8</v>
      </c>
      <c r="CS33" s="157">
        <f t="shared" si="38"/>
        <v>1.6156639033674805E-7</v>
      </c>
      <c r="CT33" s="157">
        <f t="shared" si="39"/>
        <v>4.6260116847959213E-8</v>
      </c>
      <c r="CU33" s="157">
        <f t="shared" si="40"/>
        <v>9.8697642348381247E-7</v>
      </c>
      <c r="CV33" s="157">
        <f t="shared" si="41"/>
        <v>2.0425007639749046E-7</v>
      </c>
      <c r="CW33" s="157">
        <f t="shared" si="42"/>
        <v>9.28783533707386E-7</v>
      </c>
      <c r="CX33" s="157">
        <f t="shared" si="43"/>
        <v>9.5063846347728195E-8</v>
      </c>
      <c r="CY33" s="157">
        <f t="shared" si="44"/>
        <v>6.1418784483930087E-9</v>
      </c>
      <c r="CZ33" s="157"/>
      <c r="DA33" s="157">
        <f t="shared" si="45"/>
        <v>4.020839121398557E-8</v>
      </c>
      <c r="DB33" s="157"/>
      <c r="DC33" s="157"/>
      <c r="DD33" s="157"/>
      <c r="DE33" s="157">
        <f t="shared" si="46"/>
        <v>7.5578535046007583E-7</v>
      </c>
      <c r="DF33" s="157">
        <f t="shared" si="47"/>
        <v>3.6829753782475716E-6</v>
      </c>
      <c r="DG33" s="157"/>
      <c r="DH33" s="157"/>
      <c r="DI33" s="157">
        <f t="shared" si="48"/>
        <v>3.6264663272030194E-7</v>
      </c>
      <c r="DN33" s="157" t="e">
        <f t="shared" si="49"/>
        <v>#DIV/0!</v>
      </c>
      <c r="DR33" s="1">
        <v>1.3888888888888887E-3</v>
      </c>
      <c r="EQ33" s="152"/>
      <c r="ER33" s="152"/>
    </row>
    <row r="34" spans="1:148" s="1" customFormat="1" x14ac:dyDescent="0.25">
      <c r="A34" s="13">
        <f t="shared" si="50"/>
        <v>37103</v>
      </c>
      <c r="B34" s="227">
        <v>-1.49393662955092E-2</v>
      </c>
      <c r="C34" s="227">
        <v>-2.688929881909E-2</v>
      </c>
      <c r="D34" s="227">
        <v>-2.31453688495508E-3</v>
      </c>
      <c r="E34" s="227">
        <v>-2.1304461229422499E-2</v>
      </c>
      <c r="F34" s="227">
        <v>-4.6823532272308697E-3</v>
      </c>
      <c r="G34" s="227">
        <v>-7.9746905519170005E-2</v>
      </c>
      <c r="H34" s="227">
        <v>-9.0696202523924394E-2</v>
      </c>
      <c r="I34" s="227">
        <v>-3.3549170101601897E-2</v>
      </c>
      <c r="J34" s="227">
        <v>-6.8498997592239805E-2</v>
      </c>
      <c r="K34" s="227">
        <v>1.5918298586767798E-2</v>
      </c>
      <c r="L34" s="227">
        <v>1.7115090680648901E-2</v>
      </c>
      <c r="M34" s="227">
        <v>-2.1296133218024801E-2</v>
      </c>
      <c r="N34" s="228">
        <v>-5.0936363917630401E-2</v>
      </c>
      <c r="O34" s="228">
        <v>-5.62510335336616E-2</v>
      </c>
      <c r="P34" s="228">
        <v>-6.4501195028699901E-2</v>
      </c>
      <c r="Q34" s="227">
        <v>-1.6206465663838501E-2</v>
      </c>
      <c r="R34" s="227">
        <v>-8.6495168761195895E-3</v>
      </c>
      <c r="S34" s="18">
        <f>'Index Values Local'!S35/'Index Values Local'!S34-1</f>
        <v>-6.2161165756421832E-2</v>
      </c>
      <c r="T34" s="227">
        <v>-9.3256855221540702E-3</v>
      </c>
      <c r="U34" s="227">
        <v>-1.0600005858532E-2</v>
      </c>
      <c r="V34" s="227">
        <v>-2.99999139884998E-3</v>
      </c>
      <c r="W34" s="18">
        <v>-1.4048425749938476E-3</v>
      </c>
      <c r="X34" s="18">
        <v>-4.1946807181165724E-3</v>
      </c>
      <c r="Y34" s="18">
        <v>6.0495954866612855E-4</v>
      </c>
      <c r="Z34" s="18">
        <v>1.6030719331929788E-3</v>
      </c>
      <c r="AA34" s="18">
        <v>3.6432843936922144E-3</v>
      </c>
      <c r="AB34" s="18">
        <v>-4.3325259357433366E-2</v>
      </c>
      <c r="AC34" s="18">
        <v>-4.3229187846996704E-2</v>
      </c>
      <c r="AD34" s="18">
        <v>-4.693383990622596E-2</v>
      </c>
      <c r="AE34" s="18">
        <v>-1.6201637200000001E-2</v>
      </c>
      <c r="AF34" s="18">
        <v>-1.8206584626186829E-2</v>
      </c>
      <c r="AG34" s="18">
        <v>-1.611438310819719E-2</v>
      </c>
      <c r="AH34" s="18">
        <v>-3.8501637454157356E-2</v>
      </c>
      <c r="AI34" s="18">
        <v>-2.8499695705019423E-2</v>
      </c>
      <c r="AJ34" s="18">
        <v>-4.1900107346506621E-2</v>
      </c>
      <c r="AK34" s="18">
        <v>-1.4801750832343807E-2</v>
      </c>
      <c r="AL34" s="18">
        <v>-3.6799569941833421E-2</v>
      </c>
      <c r="AM34" s="18">
        <v>1.409826244767598E-2</v>
      </c>
      <c r="AN34" s="18">
        <v>-1.4E-2</v>
      </c>
      <c r="AO34" s="18">
        <v>-1.2277491046977063E-2</v>
      </c>
      <c r="AP34" s="18">
        <v>-7.5265389653333403E-2</v>
      </c>
      <c r="AQ34" s="18">
        <v>7.1918023383432117E-3</v>
      </c>
      <c r="AR34" s="18">
        <v>1.0544988666601141E-2</v>
      </c>
      <c r="AS34" s="18">
        <v>-7.105790886329494E-3</v>
      </c>
      <c r="AT34" s="18">
        <v>7.6571927462262745E-3</v>
      </c>
      <c r="AU34" s="18">
        <v>-2.5465456726392798E-2</v>
      </c>
      <c r="AV34" s="18">
        <v>6.7192618428531192E-2</v>
      </c>
      <c r="AW34" s="18">
        <v>7.1780147661959504E-5</v>
      </c>
      <c r="AX34" s="18">
        <v>-2.3442748654024816E-2</v>
      </c>
      <c r="AY34" s="18">
        <v>-3.9809669680556374E-2</v>
      </c>
      <c r="AZ34" s="18">
        <v>2.7405991077119163E-2</v>
      </c>
      <c r="BF34" s="81"/>
      <c r="BG34" s="154">
        <f t="shared" si="2"/>
        <v>209</v>
      </c>
      <c r="BH34" s="18">
        <f>(1-'Building Blocks'!$B$29)*'Building Blocks'!$B$29^BG34</f>
        <v>1.2239274379499824E-3</v>
      </c>
      <c r="BI34" s="18">
        <f t="shared" si="3"/>
        <v>1.3444265308574991E-3</v>
      </c>
      <c r="BJ34" s="18">
        <f t="shared" si="51"/>
        <v>3.9930812392998585E-3</v>
      </c>
      <c r="BK34" s="157">
        <f t="shared" si="4"/>
        <v>6.1669060319662532E-7</v>
      </c>
      <c r="BL34" s="157">
        <f t="shared" si="5"/>
        <v>1.8945845629557015E-6</v>
      </c>
      <c r="BM34" s="157">
        <f t="shared" si="6"/>
        <v>8.822383822037741E-8</v>
      </c>
      <c r="BN34" s="157">
        <f t="shared" si="7"/>
        <v>1.2559828611770702E-6</v>
      </c>
      <c r="BO34" s="157">
        <f t="shared" si="8"/>
        <v>1.0570620841147812E-7</v>
      </c>
      <c r="BP34" s="157">
        <f t="shared" si="9"/>
        <v>9.586140714237772E-6</v>
      </c>
      <c r="BQ34" s="157">
        <f t="shared" si="10"/>
        <v>1.2920985728291008E-5</v>
      </c>
      <c r="BR34" s="157">
        <f t="shared" si="11"/>
        <v>2.4739909533487782E-6</v>
      </c>
      <c r="BS34" s="157">
        <f t="shared" si="12"/>
        <v>8.2712535164802535E-6</v>
      </c>
      <c r="BT34" s="157">
        <f t="shared" si="13"/>
        <v>1.7854344599786068E-7</v>
      </c>
      <c r="BU34" s="157">
        <f t="shared" si="14"/>
        <v>2.1387539420815835E-7</v>
      </c>
      <c r="BV34" s="157">
        <f t="shared" si="15"/>
        <v>1.1391767739571419E-6</v>
      </c>
      <c r="BW34" s="157">
        <f t="shared" si="16"/>
        <v>4.3507962257432859E-6</v>
      </c>
      <c r="BX34" s="157">
        <f t="shared" si="17"/>
        <v>5.6341494576409728E-6</v>
      </c>
      <c r="BY34" s="157">
        <f t="shared" si="18"/>
        <v>6.9599462342775099E-6</v>
      </c>
      <c r="BZ34" s="157">
        <f t="shared" si="19"/>
        <v>6.9907287901795476E-7</v>
      </c>
      <c r="CA34" s="157">
        <f t="shared" si="20"/>
        <v>2.6782297579249754E-7</v>
      </c>
      <c r="CB34" s="157">
        <f t="shared" si="21"/>
        <v>6.7766723116847998E-6</v>
      </c>
      <c r="CC34" s="157">
        <f t="shared" si="22"/>
        <v>2.89605437764745E-7</v>
      </c>
      <c r="CD34" s="157">
        <f t="shared" si="23"/>
        <v>3.4443869606234916E-7</v>
      </c>
      <c r="CE34" s="157">
        <f t="shared" si="24"/>
        <v>6.8264215304528482E-8</v>
      </c>
      <c r="CF34" s="157">
        <f t="shared" si="25"/>
        <v>5.4126904326892297E-8</v>
      </c>
      <c r="CG34" s="157">
        <f t="shared" si="26"/>
        <v>9.2799951241189831E-8</v>
      </c>
      <c r="CH34" s="157">
        <f t="shared" si="27"/>
        <v>3.8061413310515841E-9</v>
      </c>
      <c r="CI34" s="157">
        <f t="shared" si="28"/>
        <v>2.4619831308320155E-8</v>
      </c>
      <c r="CJ34" s="157">
        <f t="shared" si="29"/>
        <v>2.1086848711749579E-10</v>
      </c>
      <c r="CK34" s="157">
        <f t="shared" si="30"/>
        <v>2.9638596578855753E-6</v>
      </c>
      <c r="CL34" s="157">
        <f t="shared" si="31"/>
        <v>2.9559574384191726E-6</v>
      </c>
      <c r="CM34" s="157">
        <f t="shared" si="32"/>
        <v>3.4659264386168976E-6</v>
      </c>
      <c r="CN34" s="157">
        <f t="shared" si="33"/>
        <v>7.5526359819995502E-7</v>
      </c>
      <c r="CO34" s="157">
        <f t="shared" si="34"/>
        <v>8.6652886765698764E-7</v>
      </c>
      <c r="CP34" s="157">
        <f t="shared" si="35"/>
        <v>6.5191382256541155E-7</v>
      </c>
      <c r="CQ34" s="157">
        <f t="shared" si="36"/>
        <v>2.3996446432123394E-6</v>
      </c>
      <c r="CR34" s="157">
        <f t="shared" si="37"/>
        <v>1.5374154331091898E-6</v>
      </c>
      <c r="CS34" s="157">
        <f t="shared" si="38"/>
        <v>3.1211632219666655E-6</v>
      </c>
      <c r="CT34" s="157">
        <f t="shared" si="39"/>
        <v>5.9278059782918817E-7</v>
      </c>
      <c r="CU34" s="157">
        <f t="shared" si="40"/>
        <v>2.2965847529574898E-6</v>
      </c>
      <c r="CV34" s="157">
        <f t="shared" si="41"/>
        <v>9.679623504394139E-8</v>
      </c>
      <c r="CW34" s="157">
        <f t="shared" si="42"/>
        <v>5.5491191388645406E-7</v>
      </c>
      <c r="CX34" s="157">
        <f t="shared" si="43"/>
        <v>2.4565426627507225E-7</v>
      </c>
      <c r="CY34" s="157">
        <f t="shared" si="44"/>
        <v>8.8837243665456779E-6</v>
      </c>
      <c r="CZ34" s="157"/>
      <c r="DA34" s="157">
        <f t="shared" si="45"/>
        <v>6.7626012448829236E-8</v>
      </c>
      <c r="DB34" s="157"/>
      <c r="DC34" s="157"/>
      <c r="DD34" s="157"/>
      <c r="DE34" s="157">
        <f t="shared" si="46"/>
        <v>4.5448339937073149E-6</v>
      </c>
      <c r="DF34" s="157">
        <f t="shared" si="47"/>
        <v>6.8328306500486503E-8</v>
      </c>
      <c r="DG34" s="157"/>
      <c r="DH34" s="157"/>
      <c r="DI34" s="157">
        <f t="shared" si="48"/>
        <v>3.9924366174565026E-7</v>
      </c>
      <c r="DN34" s="157" t="e">
        <f t="shared" si="49"/>
        <v>#DIV/0!</v>
      </c>
      <c r="DR34" s="1">
        <v>1.3888888888888887E-3</v>
      </c>
      <c r="EQ34" s="152"/>
      <c r="ER34" s="152"/>
    </row>
    <row r="35" spans="1:148" s="1" customFormat="1" x14ac:dyDescent="0.25">
      <c r="A35" s="13">
        <f t="shared" si="50"/>
        <v>37134</v>
      </c>
      <c r="B35" s="227">
        <v>-8.5028818833594699E-2</v>
      </c>
      <c r="C35" s="227">
        <v>-4.0525784414340099E-2</v>
      </c>
      <c r="D35" s="227">
        <v>-5.2510479985386098E-2</v>
      </c>
      <c r="E35" s="227">
        <v>-1.2009074246055599E-2</v>
      </c>
      <c r="F35" s="227">
        <v>-2.9238856145798402E-2</v>
      </c>
      <c r="G35" s="227">
        <v>-4.4453128645725197E-2</v>
      </c>
      <c r="H35" s="227">
        <v>-6.58422241253942E-3</v>
      </c>
      <c r="I35" s="227">
        <v>-3.7510409430689798E-2</v>
      </c>
      <c r="J35" s="227">
        <v>-2.9612943502500402E-2</v>
      </c>
      <c r="K35" s="227">
        <v>1.79196722035177E-2</v>
      </c>
      <c r="L35" s="227">
        <v>9.5561611571444108E-3</v>
      </c>
      <c r="M35" s="227">
        <v>5.8932441989092404E-3</v>
      </c>
      <c r="N35" s="228">
        <v>1.97501554347446E-2</v>
      </c>
      <c r="O35" s="228">
        <v>2.4187919140604398E-2</v>
      </c>
      <c r="P35" s="228">
        <v>2.4902438163137801E-2</v>
      </c>
      <c r="Q35" s="227">
        <v>-3.1902516686450499E-2</v>
      </c>
      <c r="R35" s="227">
        <v>-1.43595605052019E-2</v>
      </c>
      <c r="S35" s="18">
        <f>'Index Values Local'!S36/'Index Values Local'!S35-1</f>
        <v>2.6057453422322352E-2</v>
      </c>
      <c r="T35" s="227">
        <v>-6.6407512631632595E-2</v>
      </c>
      <c r="U35" s="227">
        <v>-1.21999948571296E-2</v>
      </c>
      <c r="V35" s="227">
        <v>5.6999919776112799E-3</v>
      </c>
      <c r="W35" s="18">
        <v>-4.5514730221780653E-3</v>
      </c>
      <c r="X35" s="18">
        <v>-3.0758064087369474E-3</v>
      </c>
      <c r="Y35" s="18">
        <v>2.1623294284118799E-3</v>
      </c>
      <c r="Z35" s="18">
        <v>-1.0254406044702513E-2</v>
      </c>
      <c r="AA35" s="18">
        <v>8.3978978165466511E-3</v>
      </c>
      <c r="AB35" s="18">
        <v>9.2198920364972015E-3</v>
      </c>
      <c r="AC35" s="18">
        <v>1.0285603521211099E-2</v>
      </c>
      <c r="AD35" s="18">
        <v>9.9878210358457821E-3</v>
      </c>
      <c r="AE35" s="18">
        <v>-2.5833068300000001E-2</v>
      </c>
      <c r="AF35" s="18">
        <v>-2.9029902247040461E-2</v>
      </c>
      <c r="AG35" s="18">
        <v>-2.5693944032176223E-2</v>
      </c>
      <c r="AH35" s="18">
        <v>-7.0162010460517177E-4</v>
      </c>
      <c r="AI35" s="18">
        <v>-1.9600004283373829E-2</v>
      </c>
      <c r="AJ35" s="18">
        <v>-2.4400171213748489E-2</v>
      </c>
      <c r="AK35" s="18">
        <v>-7.698170281399741E-3</v>
      </c>
      <c r="AL35" s="18">
        <v>-1.5399786161983786E-2</v>
      </c>
      <c r="AM35" s="18">
        <v>6.8009650420468581E-3</v>
      </c>
      <c r="AN35" s="18">
        <v>8.0000000000000002E-3</v>
      </c>
      <c r="AO35" s="18">
        <v>6.7302501349649102E-2</v>
      </c>
      <c r="AP35" s="18">
        <v>-3.282546890532663E-2</v>
      </c>
      <c r="AQ35" s="18">
        <v>2.317263003464988E-2</v>
      </c>
      <c r="AR35" s="18">
        <v>1.131265847474161E-2</v>
      </c>
      <c r="AS35" s="18">
        <v>7.3982722204943658E-3</v>
      </c>
      <c r="AT35" s="18">
        <v>7.474490421679976E-3</v>
      </c>
      <c r="AU35" s="18">
        <v>-2.0005446615019525E-2</v>
      </c>
      <c r="AV35" s="18">
        <v>9.8357480332549319E-3</v>
      </c>
      <c r="AW35" s="18">
        <v>-3.269863730043987E-2</v>
      </c>
      <c r="AX35" s="18">
        <v>-1.9845263892453203E-2</v>
      </c>
      <c r="AY35" s="18">
        <v>-6.9467075042873402E-2</v>
      </c>
      <c r="AZ35" s="18">
        <v>1.1028398125172201E-2</v>
      </c>
      <c r="BF35" s="81"/>
      <c r="BG35" s="154">
        <f t="shared" si="2"/>
        <v>208</v>
      </c>
      <c r="BH35" s="18">
        <f>(1-'Building Blocks'!$B$29)*'Building Blocks'!$B$29^BG35</f>
        <v>1.2362903413636187E-3</v>
      </c>
      <c r="BI35" s="18">
        <f t="shared" si="3"/>
        <v>1.3580065968257569E-3</v>
      </c>
      <c r="BJ35" s="18">
        <f t="shared" si="51"/>
        <v>4.0334153932321797E-3</v>
      </c>
      <c r="BK35" s="157">
        <f t="shared" si="4"/>
        <v>1.1371253904979183E-5</v>
      </c>
      <c r="BL35" s="157">
        <f t="shared" si="5"/>
        <v>3.5565938707386161E-6</v>
      </c>
      <c r="BM35" s="157">
        <f t="shared" si="6"/>
        <v>4.6151890897310733E-6</v>
      </c>
      <c r="BN35" s="157">
        <f t="shared" si="7"/>
        <v>6.1435295344338174E-7</v>
      </c>
      <c r="BO35" s="157">
        <f t="shared" si="8"/>
        <v>1.5170799239104138E-6</v>
      </c>
      <c r="BP35" s="157">
        <f t="shared" si="9"/>
        <v>3.2801962783404854E-6</v>
      </c>
      <c r="BQ35" s="157">
        <f t="shared" si="10"/>
        <v>2.6323429863713187E-7</v>
      </c>
      <c r="BR35" s="157">
        <f t="shared" si="11"/>
        <v>2.9818129417344265E-6</v>
      </c>
      <c r="BS35" s="157">
        <f t="shared" si="12"/>
        <v>2.1242243131818007E-6</v>
      </c>
      <c r="BT35" s="157">
        <f t="shared" si="13"/>
        <v>2.4842809546511996E-7</v>
      </c>
      <c r="BU35" s="157">
        <f t="shared" si="14"/>
        <v>3.4685816094706183E-8</v>
      </c>
      <c r="BV35" s="157">
        <f t="shared" si="15"/>
        <v>5.0040959106348391E-9</v>
      </c>
      <c r="BW35" s="157">
        <f t="shared" si="16"/>
        <v>2.5858700029157834E-7</v>
      </c>
      <c r="BX35" s="157">
        <f t="shared" si="17"/>
        <v>3.3486234055857486E-7</v>
      </c>
      <c r="BY35" s="157">
        <f t="shared" si="18"/>
        <v>4.136602878028444E-7</v>
      </c>
      <c r="BZ35" s="157">
        <f t="shared" si="19"/>
        <v>2.0128099049623526E-6</v>
      </c>
      <c r="CA35" s="157">
        <f t="shared" si="20"/>
        <v>5.336959004890273E-7</v>
      </c>
      <c r="CB35" s="157">
        <f t="shared" si="21"/>
        <v>4.0276548926667122E-7</v>
      </c>
      <c r="CC35" s="157">
        <f t="shared" si="22"/>
        <v>6.9928068116960997E-6</v>
      </c>
      <c r="CD35" s="157">
        <f t="shared" si="23"/>
        <v>4.2095059681657138E-7</v>
      </c>
      <c r="CE35" s="157">
        <f t="shared" si="24"/>
        <v>3.3656066244374796E-9</v>
      </c>
      <c r="CF35" s="157">
        <f t="shared" si="25"/>
        <v>1.2234666043630774E-7</v>
      </c>
      <c r="CG35" s="157">
        <f t="shared" si="26"/>
        <v>7.0189877649571077E-8</v>
      </c>
      <c r="CH35" s="157">
        <f t="shared" si="27"/>
        <v>2.128787222374403E-11</v>
      </c>
      <c r="CI35" s="157">
        <f t="shared" si="28"/>
        <v>3.5361949390012087E-7</v>
      </c>
      <c r="CJ35" s="157">
        <f t="shared" si="29"/>
        <v>2.5798290568974947E-8</v>
      </c>
      <c r="CK35" s="157">
        <f t="shared" si="30"/>
        <v>4.2472829746739681E-8</v>
      </c>
      <c r="CL35" s="157">
        <f t="shared" si="31"/>
        <v>5.9599385732202282E-8</v>
      </c>
      <c r="CM35" s="157">
        <f t="shared" si="32"/>
        <v>5.1324620425306965E-8</v>
      </c>
      <c r="CN35" s="157">
        <f t="shared" si="33"/>
        <v>1.5088840499244849E-6</v>
      </c>
      <c r="CO35" s="157">
        <f t="shared" si="34"/>
        <v>1.7806674103448742E-6</v>
      </c>
      <c r="CP35" s="157">
        <f t="shared" si="35"/>
        <v>1.3560536057371173E-6</v>
      </c>
      <c r="CQ35" s="157">
        <f t="shared" si="36"/>
        <v>2.6866109220839752E-8</v>
      </c>
      <c r="CR35" s="157">
        <f t="shared" si="37"/>
        <v>8.4310649636798381E-7</v>
      </c>
      <c r="CS35" s="157">
        <f t="shared" si="38"/>
        <v>1.2784576480168456E-6</v>
      </c>
      <c r="CT35" s="157">
        <f t="shared" si="39"/>
        <v>2.6217076854632366E-7</v>
      </c>
      <c r="CU35" s="157">
        <f t="shared" si="40"/>
        <v>5.3945616522256098E-7</v>
      </c>
      <c r="CV35" s="157">
        <f t="shared" si="41"/>
        <v>1.9162127109427694E-9</v>
      </c>
      <c r="CW35" s="157">
        <f t="shared" si="42"/>
        <v>3.8499808274954797E-9</v>
      </c>
      <c r="CX35" s="157">
        <f t="shared" si="43"/>
        <v>5.9266996438105258E-6</v>
      </c>
      <c r="CY35" s="157">
        <f t="shared" si="44"/>
        <v>2.0495178459126406E-6</v>
      </c>
      <c r="CZ35" s="157"/>
      <c r="DA35" s="157">
        <f t="shared" si="45"/>
        <v>8.3896897421400093E-8</v>
      </c>
      <c r="DB35" s="157"/>
      <c r="DC35" s="157"/>
      <c r="DD35" s="157"/>
      <c r="DE35" s="157">
        <f t="shared" si="46"/>
        <v>8.3725911533753327E-10</v>
      </c>
      <c r="DF35" s="157">
        <f t="shared" si="47"/>
        <v>2.1619026030214314E-6</v>
      </c>
      <c r="DG35" s="157"/>
      <c r="DH35" s="157"/>
      <c r="DI35" s="157">
        <f t="shared" si="48"/>
        <v>9.9272278715967817E-10</v>
      </c>
      <c r="DN35" s="157" t="e">
        <f t="shared" si="49"/>
        <v>#DIV/0!</v>
      </c>
      <c r="DR35" s="1">
        <v>1.3888888888888887E-3</v>
      </c>
      <c r="EQ35" s="152"/>
      <c r="ER35" s="152"/>
    </row>
    <row r="36" spans="1:148" s="1" customFormat="1" x14ac:dyDescent="0.25">
      <c r="A36" s="13">
        <f t="shared" si="50"/>
        <v>37164</v>
      </c>
      <c r="B36" s="227">
        <v>-8.9337691425726201E-2</v>
      </c>
      <c r="C36" s="227">
        <v>-0.14660514343577899</v>
      </c>
      <c r="D36" s="227">
        <v>-0.12806792188642999</v>
      </c>
      <c r="E36" s="227">
        <v>-0.17938159686102001</v>
      </c>
      <c r="F36" s="227">
        <v>-7.8827134704215804E-2</v>
      </c>
      <c r="G36" s="227">
        <v>-0.10540076407381201</v>
      </c>
      <c r="H36" s="227">
        <v>-9.8837466254679707E-2</v>
      </c>
      <c r="I36" s="227">
        <v>-0.15882297560744599</v>
      </c>
      <c r="J36" s="227">
        <v>-0.16657501893210899</v>
      </c>
      <c r="K36" s="227">
        <v>-7.7378807417284303E-3</v>
      </c>
      <c r="L36" s="227">
        <v>-6.3051167207962503E-3</v>
      </c>
      <c r="M36" s="227">
        <v>-7.1145721537122106E-2</v>
      </c>
      <c r="N36" s="228">
        <v>-3.9724126097482403E-2</v>
      </c>
      <c r="O36" s="228">
        <v>-4.3491872725481398E-2</v>
      </c>
      <c r="P36" s="228">
        <v>-5.0320063937280897E-2</v>
      </c>
      <c r="Q36" s="227">
        <v>-5.0734973650081998E-2</v>
      </c>
      <c r="R36" s="227">
        <v>-7.7434299307866904E-3</v>
      </c>
      <c r="S36" s="18">
        <f>'Index Values Local'!S37/'Index Values Local'!S36-1</f>
        <v>-4.8167658238508548E-2</v>
      </c>
      <c r="T36" s="227">
        <v>-7.6449060786904194E-2</v>
      </c>
      <c r="U36" s="227">
        <v>-3.7299997602670602E-2</v>
      </c>
      <c r="V36" s="227">
        <v>6.3000067088481099E-3</v>
      </c>
      <c r="W36" s="18">
        <v>2.8181893756754617E-2</v>
      </c>
      <c r="X36" s="18">
        <v>2.290881688018076E-2</v>
      </c>
      <c r="Y36" s="18">
        <v>9.672654939616665E-3</v>
      </c>
      <c r="Z36" s="18">
        <v>2.0364032943476884E-2</v>
      </c>
      <c r="AA36" s="18">
        <v>6.0713518160326885E-3</v>
      </c>
      <c r="AB36" s="18">
        <v>2.9395058222096093E-2</v>
      </c>
      <c r="AC36" s="18">
        <v>2.72652959689174E-2</v>
      </c>
      <c r="AD36" s="18">
        <v>3.1843385985255407E-2</v>
      </c>
      <c r="AE36" s="18">
        <v>4.92459191E-2</v>
      </c>
      <c r="AF36" s="18">
        <v>5.5340085851848374E-2</v>
      </c>
      <c r="AG36" s="18">
        <v>4.8980704671789922E-2</v>
      </c>
      <c r="AH36" s="18">
        <v>5.2083998212804072E-3</v>
      </c>
      <c r="AI36" s="18">
        <v>3.6799775724345007E-2</v>
      </c>
      <c r="AJ36" s="18">
        <v>4.8500575916705424E-2</v>
      </c>
      <c r="AK36" s="18">
        <v>2.9199760257524687E-2</v>
      </c>
      <c r="AL36" s="18">
        <v>1.2400424811676913E-2</v>
      </c>
      <c r="AM36" s="18">
        <v>2.1800978245863245E-2</v>
      </c>
      <c r="AN36" s="18">
        <v>-2.1499999999999998E-2</v>
      </c>
      <c r="AO36" s="18">
        <v>2.3598543746916611E-2</v>
      </c>
      <c r="AP36" s="18">
        <v>2.7968560134636184E-2</v>
      </c>
      <c r="AQ36" s="18">
        <v>6.5866023292481934E-3</v>
      </c>
      <c r="AR36" s="18">
        <v>1.1186113789778185E-2</v>
      </c>
      <c r="AS36" s="18">
        <v>2.3239151801570102E-2</v>
      </c>
      <c r="AT36" s="18">
        <v>8.4062271822641591E-3</v>
      </c>
      <c r="AU36" s="18">
        <v>-1.3127874053502782E-2</v>
      </c>
      <c r="AV36" s="18">
        <v>2.5651511462357446E-2</v>
      </c>
      <c r="AW36" s="18">
        <v>7.1042421929657262E-2</v>
      </c>
      <c r="AX36" s="18">
        <v>2.4937528252951039E-2</v>
      </c>
      <c r="AY36" s="18">
        <v>3.7164307146360168E-2</v>
      </c>
      <c r="AZ36" s="18">
        <v>5.4949550040905404E-2</v>
      </c>
      <c r="BF36" s="81"/>
      <c r="BG36" s="154">
        <f t="shared" si="2"/>
        <v>207</v>
      </c>
      <c r="BH36" s="18">
        <f>(1-'Building Blocks'!$B$29)*'Building Blocks'!$B$29^BG36</f>
        <v>1.2487781225895137E-3</v>
      </c>
      <c r="BI36" s="18">
        <f t="shared" ref="BI36:BI64" si="52">BH36/SUM($BH$4:$BH$243)</f>
        <v>1.371723835177532E-3</v>
      </c>
      <c r="BJ36" s="18">
        <f t="shared" si="51"/>
        <v>4.0741569628607883E-3</v>
      </c>
      <c r="BK36" s="157">
        <f t="shared" ref="BK36:BK64" si="53">(B36-AVERAGE(B$4:B$243))^2*$BI36</f>
        <v>1.259329979899183E-5</v>
      </c>
      <c r="BL36" s="157">
        <f t="shared" ref="BL36:BL64" si="54">(C36-AVERAGE(C$4:C$243))^2*$BI36</f>
        <v>3.3921691726075937E-5</v>
      </c>
      <c r="BM36" s="157">
        <f t="shared" ref="BM36:BM64" si="55">(D36-AVERAGE(D$4:D$243))^2*$BI36</f>
        <v>2.4577073760563594E-5</v>
      </c>
      <c r="BN36" s="157">
        <f t="shared" ref="BN36:BN64" si="56">(E36-AVERAGE(E$4:E$243))^2*$BI36</f>
        <v>4.8813926598409527E-5</v>
      </c>
      <c r="BO36" s="157">
        <f t="shared" ref="BO36:BO64" si="57">(F36-AVERAGE(F$4:F$243))^2*$BI36</f>
        <v>9.4525116643671156E-6</v>
      </c>
      <c r="BP36" s="157">
        <f t="shared" ref="BP36:BP64" si="58">(G36-AVERAGE(G$4:G$243))^2*$BI36</f>
        <v>1.6626496791220337E-5</v>
      </c>
      <c r="BQ36" s="157">
        <f t="shared" ref="BQ36:BQ64" si="59">(H36-AVERAGE(H$4:H$243))^2*$BI36</f>
        <v>1.54638673290973E-5</v>
      </c>
      <c r="BR36" s="157">
        <f t="shared" ref="BR36:BR64" si="60">(I36-AVERAGE(I$4:I$243))^2*$BI36</f>
        <v>3.8794461522805746E-5</v>
      </c>
      <c r="BS36" s="157">
        <f t="shared" ref="BS36:BS64" si="61">(J36-AVERAGE(J$4:J$243))^2*$BI36</f>
        <v>4.2738252906524726E-5</v>
      </c>
      <c r="BT36" s="157">
        <f t="shared" ref="BT36:BT64" si="62">(K36-AVERAGE(K$4:K$243))^2*$BI36</f>
        <v>2.0190357321888334E-7</v>
      </c>
      <c r="BU36" s="157">
        <f t="shared" ref="BU36:BU64" si="63">(L36-AVERAGE(L$4:L$243))^2*$BI36</f>
        <v>1.6021710458815863E-7</v>
      </c>
      <c r="BV36" s="157">
        <f t="shared" ref="BV36:BV64" si="64">(M36-AVERAGE(M$4:M$243))^2*$BI36</f>
        <v>8.5519517475398014E-6</v>
      </c>
      <c r="BW36" s="157">
        <f t="shared" ref="BW36:BW64" si="65">(N36-AVERAGE(N$4:N$243))^2*$BI36</f>
        <v>2.8617141891774934E-6</v>
      </c>
      <c r="BX36" s="157">
        <f t="shared" ref="BX36:BX64" si="66">(O36-AVERAGE(O$4:O$243))^2*$BI36</f>
        <v>3.7058332797747606E-6</v>
      </c>
      <c r="BY36" s="157">
        <f t="shared" ref="BY36:BY64" si="67">(P36-AVERAGE(P$4:P$243))^2*$BI36</f>
        <v>4.5778693970301473E-6</v>
      </c>
      <c r="BZ36" s="157">
        <f t="shared" ref="BZ36:BZ64" si="68">(Q36-AVERAGE(Q$4:Q$243))^2*$BI36</f>
        <v>4.5087273553908294E-6</v>
      </c>
      <c r="CA36" s="157">
        <f t="shared" ref="CA36:CA64" si="69">(R36-AVERAGE(R$4:R$243))^2*$BI36</f>
        <v>2.3930200699097371E-7</v>
      </c>
      <c r="CB36" s="157">
        <f t="shared" ref="CB36:CB64" si="70">(S36-AVERAGE(S$4:S$243))^2*$BI36</f>
        <v>4.4572694309352268E-6</v>
      </c>
      <c r="CC36" s="157">
        <f t="shared" ref="CC36:CC64" si="71">(T36-AVERAGE(T$4:T$243))^2*$BI36</f>
        <v>9.1785988369321895E-6</v>
      </c>
      <c r="CD36" s="157">
        <f t="shared" ref="CD36:CD64" si="72">(U36-AVERAGE(U$4:U$243))^2*$BI36</f>
        <v>2.5017722479768197E-6</v>
      </c>
      <c r="CE36" s="157">
        <f t="shared" ref="CE36:CE64" si="73">(V36-AVERAGE(V$4:V$243))^2*$BI36</f>
        <v>6.4848765780206103E-9</v>
      </c>
      <c r="CF36" s="157">
        <f t="shared" ref="CF36:CF64" si="74">(W36-AVERAGE(W$4:W$243))^2*$BI36</f>
        <v>7.4096946894488248E-7</v>
      </c>
      <c r="CG36" s="157">
        <f t="shared" ref="CG36:CG64" si="75">(X36-AVERAGE(X$4:X$243))^2*$BI36</f>
        <v>4.8458115163347414E-7</v>
      </c>
      <c r="CH36" s="157">
        <f t="shared" ref="CH36:CH64" si="76">(Y36-AVERAGE(Y$4:Y$243))^2*$BI36</f>
        <v>7.4813862660101643E-8</v>
      </c>
      <c r="CI36" s="157">
        <f t="shared" ref="CI36:CI64" si="77">(Z36-AVERAGE(Z$4:Z$243))^2*$BI36</f>
        <v>2.8767537738503646E-7</v>
      </c>
      <c r="CJ36" s="157">
        <f t="shared" ref="CJ36:CJ64" si="78">(AA36-AVERAGE(AA$4:AA$243))^2*$BI36</f>
        <v>5.6640423943891501E-9</v>
      </c>
      <c r="CK36" s="157">
        <f t="shared" ref="CK36:CK64" si="79">(AB36-AVERAGE(AB$4:AB$243))^2*$BI36</f>
        <v>9.1078585510786135E-7</v>
      </c>
      <c r="CL36" s="157">
        <f t="shared" ref="CL36:CL64" si="80">(AC36-AVERAGE(AC$4:AC$243))^2*$BI36</f>
        <v>7.6428341481117742E-7</v>
      </c>
      <c r="CM36" s="157">
        <f t="shared" ref="CM36:CM64" si="81">(AD36-AVERAGE(AD$4:AD$243))^2*$BI36</f>
        <v>1.0756815063142538E-6</v>
      </c>
      <c r="CN36" s="157">
        <f t="shared" ref="CN36:CN64" si="82">(AE36-AVERAGE(AE$4:AE$243))^2*$BI36</f>
        <v>2.3905180185557986E-6</v>
      </c>
      <c r="CO36" s="157">
        <f t="shared" ref="CO36:CO64" si="83">(AF36-AVERAGE(AF$4:AF$243))^2*$BI36</f>
        <v>3.1814233996297749E-6</v>
      </c>
      <c r="CP36" s="157">
        <f t="shared" ref="CP36:CP64" si="84">(AG36-AVERAGE(AG$4:AG$243))^2*$BI36</f>
        <v>2.5451276969241749E-6</v>
      </c>
      <c r="CQ36" s="157">
        <f t="shared" ref="CQ36:CQ64" si="85">(AH36-AVERAGE(AH$4:AH$243))^2*$BI36</f>
        <v>2.9326104327244644E-9</v>
      </c>
      <c r="CR36" s="157">
        <f t="shared" ref="CR36:CR64" si="86">(AI36-AVERAGE(AI$4:AI$243))^2*$BI36</f>
        <v>1.359632381417261E-6</v>
      </c>
      <c r="CS36" s="157">
        <f t="shared" ref="CS36:CS64" si="87">(AJ36-AVERAGE(AJ$4:AJ$243))^2*$BI36</f>
        <v>2.4449214723890728E-6</v>
      </c>
      <c r="CT36" s="157">
        <f t="shared" ref="CT36:CT64" si="88">(AK36-AVERAGE(AK$4:AK$243))^2*$BI36</f>
        <v>7.2586188114907739E-7</v>
      </c>
      <c r="CU36" s="157">
        <f t="shared" ref="CU36:CU64" si="89">(AL36-AVERAGE(AL$4:AL$243))^2*$BI36</f>
        <v>8.4945217612629275E-8</v>
      </c>
      <c r="CV36" s="157">
        <f t="shared" ref="CV36:CV64" si="90">(AM36-AVERAGE(AM$4:AM$243))^2*$BI36</f>
        <v>3.594571310586639E-7</v>
      </c>
      <c r="CW36" s="157">
        <f t="shared" ref="CW36:CW64" si="91">(AN36-AVERAGE(AN$4:AN$243))^2*$BI36</f>
        <v>1.0613625460739216E-6</v>
      </c>
      <c r="CX36" s="157">
        <f t="shared" ref="CX36:CX64" si="92">(AO36-AVERAGE(AO$4:AO$243))^2*$BI36</f>
        <v>6.857356084780015E-7</v>
      </c>
      <c r="CY36" s="157">
        <f t="shared" ref="CY36:CY64" si="93">(AP36-AVERAGE(AP$4:AP$243))^2*$BI36</f>
        <v>6.6062722359714472E-7</v>
      </c>
      <c r="CZ36" s="157"/>
      <c r="DA36" s="157">
        <f t="shared" ref="DA36:DA64" si="94">(AR36-AVERAGE(AR$4:AR$243))^2*$BI36</f>
        <v>8.2037564224771061E-8</v>
      </c>
      <c r="DB36" s="157"/>
      <c r="DC36" s="157"/>
      <c r="DD36" s="157"/>
      <c r="DE36" s="157">
        <f t="shared" ref="DE36:DE64" si="95">(AV36-AVERAGE(AV$4:AV$243))^2*$BI36</f>
        <v>3.7803599094222068E-7</v>
      </c>
      <c r="DF36" s="157">
        <f t="shared" ref="DF36:DF64" si="96">(AW36-AVERAGE(AW$4:AW$243))^2*$BI36</f>
        <v>5.5908014559782254E-6</v>
      </c>
      <c r="DG36" s="157"/>
      <c r="DH36" s="157"/>
      <c r="DI36" s="157">
        <f t="shared" ref="DI36:DI64" si="97">(AZ36-AVERAGE(AZ$4:AZ$243))^2*$BI36</f>
        <v>2.7501735629791823E-6</v>
      </c>
      <c r="DN36" s="157" t="e">
        <f t="shared" si="49"/>
        <v>#DIV/0!</v>
      </c>
      <c r="DR36" s="1">
        <v>1.3888888888888887E-3</v>
      </c>
      <c r="EQ36" s="152"/>
      <c r="ER36" s="152"/>
    </row>
    <row r="37" spans="1:148" s="1" customFormat="1" x14ac:dyDescent="0.25">
      <c r="A37" s="13">
        <f t="shared" si="50"/>
        <v>37195</v>
      </c>
      <c r="B37" s="227">
        <v>2.8252562882891501E-2</v>
      </c>
      <c r="C37" s="227">
        <v>9.9501840803225702E-2</v>
      </c>
      <c r="D37" s="227">
        <v>5.1824198760299998E-2</v>
      </c>
      <c r="E37" s="227">
        <v>7.8832435660275202E-2</v>
      </c>
      <c r="F37" s="227">
        <v>3.2975393772346699E-2</v>
      </c>
      <c r="G37" s="227">
        <v>1.1308213425381601E-2</v>
      </c>
      <c r="H37" s="227">
        <v>3.6728254021095502E-2</v>
      </c>
      <c r="I37" s="227">
        <v>7.4190994454927495E-2</v>
      </c>
      <c r="J37" s="227">
        <v>7.6307363257326302E-2</v>
      </c>
      <c r="K37" s="227">
        <v>1.79789771019731E-2</v>
      </c>
      <c r="L37" s="227">
        <v>2.25746489226652E-2</v>
      </c>
      <c r="M37" s="227">
        <v>2.6211847579014898E-2</v>
      </c>
      <c r="N37" s="228">
        <v>7.2963434443308597E-3</v>
      </c>
      <c r="O37" s="228">
        <v>1.00158874365502E-2</v>
      </c>
      <c r="P37" s="228">
        <v>9.1509759432958394E-3</v>
      </c>
      <c r="Q37" s="227">
        <v>3.21640792364443E-2</v>
      </c>
      <c r="R37" s="227">
        <v>4.0879462318623203E-2</v>
      </c>
      <c r="S37" s="18">
        <f>'Index Values Local'!S38/'Index Values Local'!S37-1</f>
        <v>1.0514747068318675E-2</v>
      </c>
      <c r="T37" s="227">
        <v>1.46402580789428E-2</v>
      </c>
      <c r="U37" s="227">
        <v>1.84999926477744E-2</v>
      </c>
      <c r="V37" s="227">
        <v>2.7099998968173E-2</v>
      </c>
      <c r="W37" s="18">
        <v>7.5194049159119647E-3</v>
      </c>
      <c r="X37" s="18">
        <v>1.2636768265742226E-2</v>
      </c>
      <c r="Y37" s="18">
        <v>6.8954799940463829E-3</v>
      </c>
      <c r="Z37" s="18">
        <v>7.6292269418594127E-3</v>
      </c>
      <c r="AA37" s="18">
        <v>7.1562082777036906E-3</v>
      </c>
      <c r="AB37" s="18">
        <v>-2.6900262105117867E-2</v>
      </c>
      <c r="AC37" s="18">
        <v>-2.6729711513425899E-2</v>
      </c>
      <c r="AD37" s="18">
        <v>-2.9140797165487821E-2</v>
      </c>
      <c r="AE37" s="18">
        <v>2.7678465399999998E-2</v>
      </c>
      <c r="AF37" s="18">
        <v>3.1103666648459701E-2</v>
      </c>
      <c r="AG37" s="18">
        <v>2.7529402726199817E-2</v>
      </c>
      <c r="AH37" s="18">
        <v>-4.4067409166528293E-3</v>
      </c>
      <c r="AI37" s="18">
        <v>-5.9995891413933133E-3</v>
      </c>
      <c r="AJ37" s="18">
        <v>-1.5800348812189724E-2</v>
      </c>
      <c r="AK37" s="18">
        <v>1.5002304338518346E-3</v>
      </c>
      <c r="AL37" s="18">
        <v>4.9856015199001291E-4</v>
      </c>
      <c r="AM37" s="18">
        <v>9.2986896423599141E-3</v>
      </c>
      <c r="AN37" s="18">
        <v>9.7999999999999997E-3</v>
      </c>
      <c r="AO37" s="18">
        <v>-5.0098831108616571E-2</v>
      </c>
      <c r="AP37" s="18">
        <v>-4.0835021728471428E-2</v>
      </c>
      <c r="AQ37" s="18">
        <v>1.2223622941683384E-2</v>
      </c>
      <c r="AR37" s="18">
        <v>8.2014114056838672E-3</v>
      </c>
      <c r="AS37" s="18">
        <v>3.7573939056577492E-3</v>
      </c>
      <c r="AT37" s="18">
        <v>2.7768662633873599E-3</v>
      </c>
      <c r="AU37" s="18">
        <v>-2.4694419872189663E-2</v>
      </c>
      <c r="AV37" s="18">
        <v>8.7402322327877924E-2</v>
      </c>
      <c r="AW37" s="18">
        <v>4.5407759303246253E-2</v>
      </c>
      <c r="AX37" s="18">
        <v>-8.1101916329264622E-3</v>
      </c>
      <c r="AY37" s="18">
        <v>-2.0720928646924784E-2</v>
      </c>
      <c r="AZ37" s="18">
        <v>4.3686183275171153E-2</v>
      </c>
      <c r="BF37" s="81"/>
      <c r="BG37" s="154">
        <f t="shared" si="2"/>
        <v>206</v>
      </c>
      <c r="BH37" s="18">
        <f>(1-'Building Blocks'!$B$29)*'Building Blocks'!$B$29^BG37</f>
        <v>1.2613920430197109E-3</v>
      </c>
      <c r="BI37" s="18">
        <f t="shared" si="52"/>
        <v>1.3855796314924567E-3</v>
      </c>
      <c r="BJ37" s="18">
        <f t="shared" si="51"/>
        <v>4.1153100634957456E-3</v>
      </c>
      <c r="BK37" s="157">
        <f t="shared" si="53"/>
        <v>6.5694985733225463E-7</v>
      </c>
      <c r="BL37" s="157">
        <f t="shared" si="54"/>
        <v>1.0938616673544429E-5</v>
      </c>
      <c r="BM37" s="157">
        <f t="shared" si="55"/>
        <v>2.936732542094491E-6</v>
      </c>
      <c r="BN37" s="157">
        <f t="shared" si="56"/>
        <v>6.7065648626691197E-6</v>
      </c>
      <c r="BO37" s="157">
        <f t="shared" si="57"/>
        <v>1.1485086637126282E-6</v>
      </c>
      <c r="BP37" s="157">
        <f t="shared" si="58"/>
        <v>6.0614373747903403E-8</v>
      </c>
      <c r="BQ37" s="157">
        <f t="shared" si="59"/>
        <v>1.1968150890301164E-6</v>
      </c>
      <c r="BR37" s="157">
        <f t="shared" si="60"/>
        <v>5.825794167426243E-6</v>
      </c>
      <c r="BS37" s="157">
        <f t="shared" si="61"/>
        <v>6.103456461379522E-6</v>
      </c>
      <c r="BT37" s="157">
        <f t="shared" si="62"/>
        <v>2.5569987079598926E-7</v>
      </c>
      <c r="BU37" s="157">
        <f t="shared" si="63"/>
        <v>4.5254487807200099E-7</v>
      </c>
      <c r="BV37" s="157">
        <f t="shared" si="64"/>
        <v>4.6905076945521617E-7</v>
      </c>
      <c r="BW37" s="157">
        <f t="shared" si="65"/>
        <v>2.5078163251129889E-9</v>
      </c>
      <c r="BX37" s="157">
        <f t="shared" si="66"/>
        <v>3.2475462547283158E-9</v>
      </c>
      <c r="BY37" s="157">
        <f t="shared" si="67"/>
        <v>4.0117408130848515E-9</v>
      </c>
      <c r="BZ37" s="157">
        <f t="shared" si="68"/>
        <v>9.0574989419997019E-7</v>
      </c>
      <c r="CA37" s="157">
        <f t="shared" si="69"/>
        <v>1.737805932801696E-6</v>
      </c>
      <c r="CB37" s="157">
        <f t="shared" si="70"/>
        <v>3.9058223861241404E-9</v>
      </c>
      <c r="CC37" s="157">
        <f t="shared" si="71"/>
        <v>1.1955616192914413E-7</v>
      </c>
      <c r="CD37" s="157">
        <f t="shared" si="72"/>
        <v>2.3755532668779854E-7</v>
      </c>
      <c r="CE37" s="157">
        <f t="shared" si="73"/>
        <v>7.3133339332534461E-7</v>
      </c>
      <c r="CF37" s="157">
        <f t="shared" si="74"/>
        <v>9.2169213573680415E-9</v>
      </c>
      <c r="CG37" s="157">
        <f t="shared" si="75"/>
        <v>1.0065722923779657E-7</v>
      </c>
      <c r="CH37" s="157">
        <f t="shared" si="76"/>
        <v>2.9420261117990934E-8</v>
      </c>
      <c r="CI37" s="157">
        <f t="shared" si="77"/>
        <v>4.2280392334344153E-9</v>
      </c>
      <c r="CJ37" s="157">
        <f t="shared" si="78"/>
        <v>1.3460871594642779E-8</v>
      </c>
      <c r="CK37" s="157">
        <f t="shared" si="79"/>
        <v>1.2912753031976866E-6</v>
      </c>
      <c r="CL37" s="157">
        <f t="shared" si="80"/>
        <v>1.2797019749092259E-6</v>
      </c>
      <c r="CM37" s="157">
        <f t="shared" si="81"/>
        <v>1.5071526743757851E-6</v>
      </c>
      <c r="CN37" s="157">
        <f t="shared" si="82"/>
        <v>5.6415980005001942E-7</v>
      </c>
      <c r="CO37" s="157">
        <f t="shared" si="83"/>
        <v>7.9295269427904918E-7</v>
      </c>
      <c r="CP37" s="157">
        <f t="shared" si="84"/>
        <v>6.4785248370284187E-7</v>
      </c>
      <c r="CQ37" s="157">
        <f t="shared" si="85"/>
        <v>9.2101075347114717E-8</v>
      </c>
      <c r="CR37" s="157">
        <f t="shared" si="86"/>
        <v>1.7743453501315213E-7</v>
      </c>
      <c r="CS37" s="157">
        <f t="shared" si="87"/>
        <v>6.7567693643581659E-7</v>
      </c>
      <c r="CT37" s="157">
        <f t="shared" si="88"/>
        <v>3.0555950478797023E-8</v>
      </c>
      <c r="CU37" s="157">
        <f t="shared" si="89"/>
        <v>2.2531706440298101E-8</v>
      </c>
      <c r="CV37" s="157">
        <f t="shared" si="90"/>
        <v>1.8821225944794515E-8</v>
      </c>
      <c r="CW37" s="157">
        <f t="shared" si="91"/>
        <v>1.6816134186210409E-8</v>
      </c>
      <c r="CX37" s="157">
        <f t="shared" si="92"/>
        <v>3.6519274509126293E-6</v>
      </c>
      <c r="CY37" s="157">
        <f t="shared" si="93"/>
        <v>3.0422931254862007E-6</v>
      </c>
      <c r="CZ37" s="157"/>
      <c r="DA37" s="157">
        <f t="shared" si="94"/>
        <v>3.1245599854933199E-8</v>
      </c>
      <c r="DB37" s="157"/>
      <c r="DC37" s="157"/>
      <c r="DD37" s="157"/>
      <c r="DE37" s="157">
        <f t="shared" si="95"/>
        <v>8.5060735933569363E-6</v>
      </c>
      <c r="DF37" s="157">
        <f t="shared" si="96"/>
        <v>2.0226265693448996E-6</v>
      </c>
      <c r="DG37" s="157"/>
      <c r="DH37" s="157"/>
      <c r="DI37" s="157">
        <f t="shared" si="97"/>
        <v>1.5561533031361721E-6</v>
      </c>
      <c r="DN37" s="157" t="e">
        <f t="shared" si="49"/>
        <v>#DIV/0!</v>
      </c>
      <c r="DR37" s="1">
        <v>1.3888888888888887E-3</v>
      </c>
      <c r="EQ37" s="152"/>
      <c r="ER37" s="152"/>
    </row>
    <row r="38" spans="1:148" s="1" customFormat="1" x14ac:dyDescent="0.25">
      <c r="A38" s="13">
        <f t="shared" si="50"/>
        <v>37225</v>
      </c>
      <c r="B38" s="227">
        <v>9.9321072668812696E-2</v>
      </c>
      <c r="C38" s="227">
        <v>0.10870924462104101</v>
      </c>
      <c r="D38" s="227">
        <v>7.0795662154900796E-2</v>
      </c>
      <c r="E38" s="227">
        <v>0.10409922350475501</v>
      </c>
      <c r="F38" s="227">
        <v>4.2906601538725303E-2</v>
      </c>
      <c r="G38" s="227">
        <v>3.1721368634268499E-2</v>
      </c>
      <c r="H38" s="227">
        <v>-2.3083813894632599E-2</v>
      </c>
      <c r="I38" s="227">
        <v>0.117721277940254</v>
      </c>
      <c r="J38" s="227">
        <v>0.12721763158729199</v>
      </c>
      <c r="K38" s="227">
        <v>7.3763667143280599E-3</v>
      </c>
      <c r="L38" s="227">
        <v>8.7952020109653903E-3</v>
      </c>
      <c r="M38" s="227">
        <v>4.28200048943852E-2</v>
      </c>
      <c r="N38" s="228">
        <v>1.28812173224597E-2</v>
      </c>
      <c r="O38" s="228">
        <v>1.6371291687466399E-2</v>
      </c>
      <c r="P38" s="228">
        <v>1.6214670975920699E-2</v>
      </c>
      <c r="Q38" s="227">
        <v>4.0764501410464497E-2</v>
      </c>
      <c r="R38" s="227">
        <v>2.20864763605308E-2</v>
      </c>
      <c r="S38" s="18">
        <f>'Index Values Local'!S39/'Index Values Local'!S38-1</f>
        <v>1.7484780772650144E-2</v>
      </c>
      <c r="T38" s="227">
        <v>7.7071415838856502E-2</v>
      </c>
      <c r="U38" s="227">
        <v>1.9699997533570698E-2</v>
      </c>
      <c r="V38" s="227">
        <v>1.4000054877836201E-3</v>
      </c>
      <c r="W38" s="18">
        <v>1.8457587673541331E-2</v>
      </c>
      <c r="X38" s="18">
        <v>1.2897421964885636E-2</v>
      </c>
      <c r="Y38" s="18">
        <v>5.8667080583121312E-3</v>
      </c>
      <c r="Z38" s="18">
        <v>6.8399202618920629E-3</v>
      </c>
      <c r="AA38" s="18">
        <v>5.1434328437349741E-3</v>
      </c>
      <c r="AB38" s="18">
        <v>-2.1737075890747581E-2</v>
      </c>
      <c r="AC38" s="18">
        <v>-1.5917354904228898E-2</v>
      </c>
      <c r="AD38" s="18">
        <v>-2.3547566823989327E-2</v>
      </c>
      <c r="AE38" s="18">
        <v>2.0683261299999998E-2</v>
      </c>
      <c r="AF38" s="18">
        <v>2.3242808276436714E-2</v>
      </c>
      <c r="AG38" s="18">
        <v>2.0571871373292364E-2</v>
      </c>
      <c r="AH38" s="18">
        <v>3.5805398234603825E-2</v>
      </c>
      <c r="AI38" s="18">
        <v>3.8099561578599506E-2</v>
      </c>
      <c r="AJ38" s="18">
        <v>5.350017577781685E-2</v>
      </c>
      <c r="AK38" s="18">
        <v>2.0099544636238642E-2</v>
      </c>
      <c r="AL38" s="18">
        <v>1.7301005426410221E-2</v>
      </c>
      <c r="AM38" s="18">
        <v>1.5901664033122875E-2</v>
      </c>
      <c r="AN38" s="18">
        <v>3.1399999999999997E-2</v>
      </c>
      <c r="AO38" s="18">
        <v>9.8353285721625605E-2</v>
      </c>
      <c r="AP38" s="18">
        <v>3.9039038953899517E-3</v>
      </c>
      <c r="AQ38" s="18">
        <v>3.1168817913791398E-2</v>
      </c>
      <c r="AR38" s="18">
        <v>7.5671585319712076E-3</v>
      </c>
      <c r="AS38" s="18">
        <v>3.5776428201726107E-2</v>
      </c>
      <c r="AT38" s="18">
        <v>1.212455024667625E-2</v>
      </c>
      <c r="AU38" s="18">
        <v>-1.9553473792143668E-2</v>
      </c>
      <c r="AV38" s="18">
        <v>-4.0584644546418303E-2</v>
      </c>
      <c r="AW38" s="18">
        <v>2.6716400954292396E-2</v>
      </c>
      <c r="AX38" s="18">
        <v>4.7208540020219902E-2</v>
      </c>
      <c r="AY38" s="18">
        <v>8.5301413652091665E-2</v>
      </c>
      <c r="AZ38" s="18">
        <v>3.0464396284829665E-2</v>
      </c>
      <c r="BF38" s="81"/>
      <c r="BG38" s="154">
        <f t="shared" si="2"/>
        <v>205</v>
      </c>
      <c r="BH38" s="18">
        <f>(1-'Building Blocks'!$B$29)*'Building Blocks'!$B$29^BG38</f>
        <v>1.2741333767875868E-3</v>
      </c>
      <c r="BI38" s="18">
        <f t="shared" si="52"/>
        <v>1.3995753853459159E-3</v>
      </c>
      <c r="BJ38" s="18">
        <f t="shared" si="51"/>
        <v>4.156878852015905E-3</v>
      </c>
      <c r="BK38" s="157">
        <f t="shared" si="53"/>
        <v>1.2064122486990159E-5</v>
      </c>
      <c r="BL38" s="157">
        <f t="shared" si="54"/>
        <v>1.3457724049791171E-5</v>
      </c>
      <c r="BM38" s="157">
        <f t="shared" si="55"/>
        <v>5.9149280218691886E-6</v>
      </c>
      <c r="BN38" s="157">
        <f t="shared" si="56"/>
        <v>1.2588327617184816E-5</v>
      </c>
      <c r="BO38" s="157">
        <f t="shared" si="57"/>
        <v>2.0984979608413317E-6</v>
      </c>
      <c r="BP38" s="157">
        <f t="shared" si="58"/>
        <v>1.0223528728709998E-6</v>
      </c>
      <c r="BQ38" s="157">
        <f t="shared" si="59"/>
        <v>1.2953205129366048E-6</v>
      </c>
      <c r="BR38" s="157">
        <f t="shared" si="60"/>
        <v>1.6437631183539844E-5</v>
      </c>
      <c r="BS38" s="157">
        <f t="shared" si="61"/>
        <v>1.9250703635656028E-5</v>
      </c>
      <c r="BT38" s="157">
        <f t="shared" si="62"/>
        <v>1.2446084028488125E-8</v>
      </c>
      <c r="BU38" s="157">
        <f t="shared" si="63"/>
        <v>2.579302494712369E-8</v>
      </c>
      <c r="BV38" s="157">
        <f t="shared" si="64"/>
        <v>1.7151809640934746E-6</v>
      </c>
      <c r="BW38" s="157">
        <f t="shared" si="65"/>
        <v>6.7218620571541238E-8</v>
      </c>
      <c r="BX38" s="157">
        <f t="shared" si="66"/>
        <v>8.7046079610825732E-8</v>
      </c>
      <c r="BY38" s="157">
        <f t="shared" si="67"/>
        <v>1.0752927989412122E-7</v>
      </c>
      <c r="BZ38" s="157">
        <f t="shared" si="68"/>
        <v>1.633930719489648E-6</v>
      </c>
      <c r="CA38" s="157">
        <f t="shared" si="69"/>
        <v>3.8668164406239949E-7</v>
      </c>
      <c r="CB38" s="157">
        <f t="shared" si="70"/>
        <v>1.0469537967368362E-7</v>
      </c>
      <c r="CC38" s="157">
        <f t="shared" si="71"/>
        <v>7.1991147872184572E-6</v>
      </c>
      <c r="CD38" s="157">
        <f t="shared" si="72"/>
        <v>2.8595237893213894E-7</v>
      </c>
      <c r="CE38" s="157">
        <f t="shared" si="73"/>
        <v>1.0398145874513869E-8</v>
      </c>
      <c r="CF38" s="157">
        <f t="shared" si="74"/>
        <v>2.5572814764058225E-7</v>
      </c>
      <c r="CG38" s="157">
        <f t="shared" si="75"/>
        <v>1.0798771817350592E-7</v>
      </c>
      <c r="CH38" s="157">
        <f t="shared" si="76"/>
        <v>1.7929256633599776E-8</v>
      </c>
      <c r="CI38" s="157">
        <f t="shared" si="77"/>
        <v>1.2832355692022037E-9</v>
      </c>
      <c r="CJ38" s="157">
        <f t="shared" si="78"/>
        <v>1.7061649544752597E-9</v>
      </c>
      <c r="CK38" s="157">
        <f t="shared" si="79"/>
        <v>9.0042676785770535E-7</v>
      </c>
      <c r="CL38" s="157">
        <f t="shared" si="80"/>
        <v>5.3646560273891694E-7</v>
      </c>
      <c r="CM38" s="157">
        <f t="shared" si="81"/>
        <v>1.0498019230523392E-6</v>
      </c>
      <c r="CN38" s="157">
        <f t="shared" si="82"/>
        <v>2.4323911239883219E-7</v>
      </c>
      <c r="CO38" s="157">
        <f t="shared" si="83"/>
        <v>3.6106062037828857E-7</v>
      </c>
      <c r="CP38" s="157">
        <f t="shared" si="84"/>
        <v>3.0102805522571864E-7</v>
      </c>
      <c r="CQ38" s="157">
        <f t="shared" si="85"/>
        <v>1.4384687605378395E-6</v>
      </c>
      <c r="CR38" s="157">
        <f t="shared" si="86"/>
        <v>1.504147762685433E-6</v>
      </c>
      <c r="CS38" s="157">
        <f t="shared" si="87"/>
        <v>3.1203745015153344E-6</v>
      </c>
      <c r="CT38" s="157">
        <f t="shared" si="88"/>
        <v>2.7053921447945669E-7</v>
      </c>
      <c r="CU38" s="157">
        <f t="shared" si="89"/>
        <v>2.2822856364896578E-7</v>
      </c>
      <c r="CV38" s="157">
        <f t="shared" si="90"/>
        <v>1.4815172308094733E-7</v>
      </c>
      <c r="CW38" s="157">
        <f t="shared" si="91"/>
        <v>8.8060535451075126E-7</v>
      </c>
      <c r="CX38" s="157">
        <f t="shared" si="92"/>
        <v>1.3199402749905981E-5</v>
      </c>
      <c r="CY38" s="157">
        <f t="shared" si="93"/>
        <v>6.2854222436305499E-9</v>
      </c>
      <c r="CZ38" s="157"/>
      <c r="DA38" s="157">
        <f t="shared" si="94"/>
        <v>2.3693455023954908E-8</v>
      </c>
      <c r="DB38" s="157"/>
      <c r="DC38" s="157"/>
      <c r="DD38" s="157"/>
      <c r="DE38" s="157">
        <f t="shared" si="95"/>
        <v>3.4480675001723156E-6</v>
      </c>
      <c r="DF38" s="157">
        <f t="shared" si="96"/>
        <v>5.3303867059312615E-7</v>
      </c>
      <c r="DG38" s="157"/>
      <c r="DH38" s="157"/>
      <c r="DI38" s="157">
        <f t="shared" si="97"/>
        <v>5.762392824782875E-7</v>
      </c>
      <c r="DN38" s="157" t="e">
        <f t="shared" si="49"/>
        <v>#DIV/0!</v>
      </c>
      <c r="DR38" s="1">
        <v>1.3888888888888887E-3</v>
      </c>
      <c r="EQ38" s="152"/>
      <c r="ER38" s="152"/>
    </row>
    <row r="39" spans="1:148" s="1" customFormat="1" x14ac:dyDescent="0.25">
      <c r="A39" s="13">
        <f t="shared" si="50"/>
        <v>37256</v>
      </c>
      <c r="B39" s="227">
        <v>-1.38694172162696E-2</v>
      </c>
      <c r="C39" s="227">
        <v>4.5152506732221598E-2</v>
      </c>
      <c r="D39" s="227">
        <v>5.9933441971515801E-3</v>
      </c>
      <c r="E39" s="227">
        <v>-3.0386686370114102E-3</v>
      </c>
      <c r="F39" s="227">
        <v>3.1569002331181999E-3</v>
      </c>
      <c r="G39" s="227">
        <v>-8.6191378156711698E-2</v>
      </c>
      <c r="H39" s="227">
        <v>-0.13473831692561</v>
      </c>
      <c r="I39" s="227">
        <v>1.3324062711356799E-2</v>
      </c>
      <c r="J39" s="227">
        <v>5.7683108662528002E-2</v>
      </c>
      <c r="K39" s="227">
        <v>-4.9632988712037002E-2</v>
      </c>
      <c r="L39" s="227">
        <v>-4.05760322109395E-2</v>
      </c>
      <c r="M39" s="227">
        <v>-2.15369747830251E-2</v>
      </c>
      <c r="N39" s="228">
        <v>-1.2686561066454501E-2</v>
      </c>
      <c r="O39" s="228">
        <v>-1.27240058976295E-2</v>
      </c>
      <c r="P39" s="228">
        <v>-1.6123210441293001E-2</v>
      </c>
      <c r="Q39" s="227">
        <v>-5.9684916752122898E-4</v>
      </c>
      <c r="R39" s="227">
        <v>-5.3003859660029004E-3</v>
      </c>
      <c r="S39" s="18">
        <f>'Index Values Local'!S40/'Index Values Local'!S39-1</f>
        <v>-1.4424562936501739E-2</v>
      </c>
      <c r="T39" s="227">
        <v>6.3552245542766103E-3</v>
      </c>
      <c r="U39" s="227">
        <v>1.9900000907734101E-2</v>
      </c>
      <c r="V39" s="227">
        <v>1.5099998845457799E-2</v>
      </c>
      <c r="W39" s="18">
        <v>1.3946891497911951E-2</v>
      </c>
      <c r="X39" s="18">
        <v>-3.22986705060746E-3</v>
      </c>
      <c r="Y39" s="18">
        <v>1.3716879189489273E-3</v>
      </c>
      <c r="Z39" s="18">
        <v>-8.7370352206055379E-3</v>
      </c>
      <c r="AA39" s="18">
        <v>3.2179784764716501E-3</v>
      </c>
      <c r="AB39" s="18">
        <v>-3.8643609313115945E-4</v>
      </c>
      <c r="AC39" s="18">
        <v>-2.6761414303877601E-3</v>
      </c>
      <c r="AD39" s="18">
        <v>-4.1862253101304262E-4</v>
      </c>
      <c r="AE39" s="18">
        <v>-1.05974598E-2</v>
      </c>
      <c r="AF39" s="18">
        <v>-1.1908892063779391E-2</v>
      </c>
      <c r="AG39" s="18">
        <v>-1.0540387066000884E-2</v>
      </c>
      <c r="AH39" s="18">
        <v>-2.2043520559584806E-3</v>
      </c>
      <c r="AI39" s="18">
        <v>-1.2399373139966419E-2</v>
      </c>
      <c r="AJ39" s="18">
        <v>-1.0800489708406524E-2</v>
      </c>
      <c r="AK39" s="18">
        <v>6.3004431827620166E-3</v>
      </c>
      <c r="AL39" s="18">
        <v>-2.1900505907403778E-2</v>
      </c>
      <c r="AM39" s="18">
        <v>9.0994016090433227E-3</v>
      </c>
      <c r="AN39" s="18">
        <v>4.1000000000000003E-3</v>
      </c>
      <c r="AO39" s="18">
        <v>-6.2098726449848485E-3</v>
      </c>
      <c r="AP39" s="18">
        <v>-6.9328796559812278E-2</v>
      </c>
      <c r="AQ39" s="18">
        <v>-1.3208809075302055E-2</v>
      </c>
      <c r="AR39" s="18">
        <v>5.7266241081486147E-3</v>
      </c>
      <c r="AS39" s="18">
        <v>-5.7367750939140609E-3</v>
      </c>
      <c r="AT39" s="18">
        <v>-7.1779940056292835E-3</v>
      </c>
      <c r="AU39" s="18">
        <v>-3.104786657475149E-2</v>
      </c>
      <c r="AV39" s="18">
        <v>3.1817726947514169E-2</v>
      </c>
      <c r="AW39" s="18">
        <v>1.429230059935449E-3</v>
      </c>
      <c r="AX39" s="18">
        <v>-3.9688004576174725E-2</v>
      </c>
      <c r="AY39" s="18">
        <v>-7.4170659675733455E-2</v>
      </c>
      <c r="AZ39" s="18">
        <v>9.0554019949525388E-2</v>
      </c>
      <c r="BF39" s="81"/>
      <c r="BG39" s="154">
        <f t="shared" si="2"/>
        <v>204</v>
      </c>
      <c r="BH39" s="18">
        <f>(1-'Building Blocks'!$B$29)*'Building Blocks'!$B$29^BG39</f>
        <v>1.2870034108965526E-3</v>
      </c>
      <c r="BI39" s="18">
        <f t="shared" si="52"/>
        <v>1.4137125104504203E-3</v>
      </c>
      <c r="BJ39" s="18">
        <f t="shared" si="51"/>
        <v>4.1988675272887927E-3</v>
      </c>
      <c r="BK39" s="157">
        <f t="shared" si="53"/>
        <v>5.8529890446206735E-7</v>
      </c>
      <c r="BL39" s="157">
        <f t="shared" si="54"/>
        <v>1.6828964211116741E-6</v>
      </c>
      <c r="BM39" s="157">
        <f t="shared" si="55"/>
        <v>6.0661569165095022E-11</v>
      </c>
      <c r="BN39" s="157">
        <f t="shared" si="56"/>
        <v>2.1385035753985446E-7</v>
      </c>
      <c r="BO39" s="157">
        <f t="shared" si="57"/>
        <v>1.4935489337107098E-9</v>
      </c>
      <c r="BP39" s="157">
        <f t="shared" si="58"/>
        <v>1.1677504191301043E-5</v>
      </c>
      <c r="BQ39" s="157">
        <f t="shared" si="59"/>
        <v>2.8536899174677742E-5</v>
      </c>
      <c r="BR39" s="157">
        <f t="shared" si="60"/>
        <v>2.2347406343595049E-8</v>
      </c>
      <c r="BS39" s="157">
        <f t="shared" si="61"/>
        <v>3.2227859760757203E-6</v>
      </c>
      <c r="BT39" s="157">
        <f t="shared" si="62"/>
        <v>4.1265522963508201E-6</v>
      </c>
      <c r="BU39" s="157">
        <f t="shared" si="63"/>
        <v>2.8727404989620314E-6</v>
      </c>
      <c r="BV39" s="157">
        <f t="shared" si="64"/>
        <v>1.2177891583049385E-6</v>
      </c>
      <c r="BW39" s="157">
        <f t="shared" si="65"/>
        <v>4.9106548638519448E-7</v>
      </c>
      <c r="BX39" s="157">
        <f t="shared" si="66"/>
        <v>6.3591494527203789E-7</v>
      </c>
      <c r="BY39" s="157">
        <f t="shared" si="67"/>
        <v>7.8555492039078225E-7</v>
      </c>
      <c r="BZ39" s="157">
        <f t="shared" si="68"/>
        <v>7.3152973568679989E-8</v>
      </c>
      <c r="CA39" s="157">
        <f t="shared" si="69"/>
        <v>1.638296162118248E-7</v>
      </c>
      <c r="CB39" s="157">
        <f t="shared" si="70"/>
        <v>7.6488046693994373E-7</v>
      </c>
      <c r="CC39" s="157">
        <f t="shared" si="71"/>
        <v>1.4250270275175421E-9</v>
      </c>
      <c r="CD39" s="157">
        <f t="shared" si="72"/>
        <v>2.9698042188642956E-7</v>
      </c>
      <c r="CE39" s="157">
        <f t="shared" si="73"/>
        <v>1.7026028739031043E-7</v>
      </c>
      <c r="CF39" s="157">
        <f t="shared" si="74"/>
        <v>1.1467974551818199E-7</v>
      </c>
      <c r="CG39" s="157">
        <f t="shared" si="75"/>
        <v>7.6234265734724347E-8</v>
      </c>
      <c r="CH39" s="157">
        <f t="shared" si="76"/>
        <v>1.1857816278247741E-9</v>
      </c>
      <c r="CI39" s="157">
        <f t="shared" si="77"/>
        <v>3.021491418298468E-7</v>
      </c>
      <c r="CJ39" s="157">
        <f t="shared" si="78"/>
        <v>9.5369964507987059E-10</v>
      </c>
      <c r="CK39" s="157">
        <f t="shared" si="79"/>
        <v>2.2776257473571767E-8</v>
      </c>
      <c r="CL39" s="157">
        <f t="shared" si="80"/>
        <v>5.6771042003083477E-8</v>
      </c>
      <c r="CM39" s="157">
        <f t="shared" si="81"/>
        <v>2.5640482809710943E-8</v>
      </c>
      <c r="CN39" s="157">
        <f t="shared" si="82"/>
        <v>4.6302305022931508E-7</v>
      </c>
      <c r="CO39" s="157">
        <f t="shared" si="83"/>
        <v>5.1519577565473845E-7</v>
      </c>
      <c r="CP39" s="157">
        <f t="shared" si="84"/>
        <v>3.8239009426582006E-7</v>
      </c>
      <c r="CQ39" s="157">
        <f t="shared" si="85"/>
        <v>5.0058974591610496E-8</v>
      </c>
      <c r="CR39" s="157">
        <f t="shared" si="86"/>
        <v>4.4370582533434989E-7</v>
      </c>
      <c r="CS39" s="157">
        <f t="shared" si="87"/>
        <v>4.1255846916705548E-7</v>
      </c>
      <c r="CT39" s="157">
        <f t="shared" si="88"/>
        <v>1.534038813199099E-11</v>
      </c>
      <c r="CU39" s="157">
        <f t="shared" si="89"/>
        <v>9.8766350002733104E-7</v>
      </c>
      <c r="CV39" s="157">
        <f t="shared" si="90"/>
        <v>1.7182787333847141E-8</v>
      </c>
      <c r="CW39" s="157">
        <f t="shared" si="91"/>
        <v>6.9438044512022695E-9</v>
      </c>
      <c r="CX39" s="157">
        <f t="shared" si="92"/>
        <v>7.8460275142338613E-8</v>
      </c>
      <c r="CY39" s="157">
        <f t="shared" si="93"/>
        <v>8.02692787065921E-6</v>
      </c>
      <c r="CZ39" s="157"/>
      <c r="DA39" s="157">
        <f t="shared" si="94"/>
        <v>7.3101315514933409E-9</v>
      </c>
      <c r="DB39" s="157"/>
      <c r="DC39" s="157"/>
      <c r="DD39" s="157"/>
      <c r="DE39" s="157">
        <f t="shared" si="95"/>
        <v>7.3278986352731524E-7</v>
      </c>
      <c r="DF39" s="157">
        <f t="shared" si="96"/>
        <v>4.7092732089391785E-8</v>
      </c>
      <c r="DG39" s="157"/>
      <c r="DH39" s="157"/>
      <c r="DI39" s="157">
        <f t="shared" si="97"/>
        <v>9.1340578804629984E-6</v>
      </c>
      <c r="DN39" s="157" t="e">
        <f t="shared" si="49"/>
        <v>#DIV/0!</v>
      </c>
      <c r="DR39" s="1">
        <v>1.3888888888888887E-3</v>
      </c>
      <c r="EQ39" s="152"/>
      <c r="ER39" s="152"/>
    </row>
    <row r="40" spans="1:148" s="1" customFormat="1" x14ac:dyDescent="0.25">
      <c r="A40" s="13">
        <f t="shared" si="50"/>
        <v>37287</v>
      </c>
      <c r="B40" s="227">
        <v>1.64436233811668E-2</v>
      </c>
      <c r="C40" s="227">
        <v>8.3545518280216894E-3</v>
      </c>
      <c r="D40" s="227">
        <v>-2.8227728268045201E-2</v>
      </c>
      <c r="E40" s="227">
        <v>1.34444926934984E-2</v>
      </c>
      <c r="F40" s="227">
        <v>-1.2479657541440399E-2</v>
      </c>
      <c r="G40" s="227">
        <v>-4.9709642337108603E-2</v>
      </c>
      <c r="H40" s="227">
        <v>-3.8911458056211698E-2</v>
      </c>
      <c r="I40" s="227">
        <v>4.4655161844929098E-2</v>
      </c>
      <c r="J40" s="227">
        <v>6.5919613302048694E-2</v>
      </c>
      <c r="K40" s="227">
        <v>1.3208851575591899E-2</v>
      </c>
      <c r="L40" s="227">
        <v>2.17198391175887E-2</v>
      </c>
      <c r="M40" s="227">
        <v>3.9520390634772903E-2</v>
      </c>
      <c r="N40" s="228">
        <v>4.0607698590980103E-2</v>
      </c>
      <c r="O40" s="228">
        <v>4.7923122715732999E-2</v>
      </c>
      <c r="P40" s="228">
        <v>5.1282859136013798E-2</v>
      </c>
      <c r="Q40" s="227">
        <v>3.3298605657207499E-2</v>
      </c>
      <c r="R40" s="227">
        <v>3.5222390523727803E-2</v>
      </c>
      <c r="S40" s="18">
        <f>'Index Values Local'!S41/'Index Values Local'!S40-1</f>
        <v>5.208845705565146E-2</v>
      </c>
      <c r="T40" s="227">
        <v>-1.4101310560733301E-2</v>
      </c>
      <c r="U40" s="227">
        <v>2.2471661813348001E-3</v>
      </c>
      <c r="V40" s="227">
        <v>4.1131397926958899E-3</v>
      </c>
      <c r="W40" s="18">
        <v>7.8489275722721796E-3</v>
      </c>
      <c r="X40" s="18">
        <v>8.7356944705321293E-3</v>
      </c>
      <c r="Y40" s="18">
        <v>5.1130859566261844E-3</v>
      </c>
      <c r="Z40" s="18">
        <v>-3.2031078208605179E-2</v>
      </c>
      <c r="AA40" s="18">
        <v>4.7326076668241512E-4</v>
      </c>
      <c r="AB40" s="18">
        <v>-2.0005798782255613E-2</v>
      </c>
      <c r="AC40" s="18">
        <v>-2.0889473190262201E-2</v>
      </c>
      <c r="AD40" s="18">
        <v>-2.1672090858042576E-2</v>
      </c>
      <c r="AE40" s="18">
        <v>-2.0468238799999997E-2</v>
      </c>
      <c r="AF40" s="18">
        <v>-2.3001176810773214E-2</v>
      </c>
      <c r="AG40" s="18">
        <v>-2.0358006879284168E-2</v>
      </c>
      <c r="AH40" s="18">
        <v>-9.5033570300158132E-3</v>
      </c>
      <c r="AI40" s="18">
        <v>-1.7899600967601903E-2</v>
      </c>
      <c r="AJ40" s="18">
        <v>-2.0099495984001403E-2</v>
      </c>
      <c r="AK40" s="18">
        <v>-1.3200985853675018E-2</v>
      </c>
      <c r="AL40" s="18">
        <v>-7.3003771045260235E-3</v>
      </c>
      <c r="AM40" s="18">
        <v>-4.5005130118457304E-3</v>
      </c>
      <c r="AN40" s="18">
        <v>3.1E-2</v>
      </c>
      <c r="AO40" s="18">
        <v>-2.4176845771846756E-2</v>
      </c>
      <c r="AP40" s="18">
        <v>-5.756734447472598E-2</v>
      </c>
      <c r="AQ40" s="18">
        <v>1.097305330576521E-2</v>
      </c>
      <c r="AR40" s="18">
        <v>5.6006720806498489E-3</v>
      </c>
      <c r="AS40" s="18">
        <v>-2.0929963532321093E-2</v>
      </c>
      <c r="AT40" s="18">
        <v>-2.6333904773352726E-3</v>
      </c>
      <c r="AU40" s="18">
        <v>-1.8347615767661418E-2</v>
      </c>
      <c r="AV40" s="18">
        <v>-4.3291362502744457E-2</v>
      </c>
      <c r="AW40" s="18">
        <v>-5.1065788867915907E-2</v>
      </c>
      <c r="AX40" s="18">
        <v>-9.778651389396523E-3</v>
      </c>
      <c r="AY40" s="18">
        <v>-7.5044937369842801E-3</v>
      </c>
      <c r="AZ40" s="18">
        <v>-3.7853325252080072E-2</v>
      </c>
      <c r="BF40" s="81"/>
      <c r="BG40" s="154">
        <f t="shared" si="2"/>
        <v>203</v>
      </c>
      <c r="BH40" s="18">
        <f>(1-'Building Blocks'!$B$29)*'Building Blocks'!$B$29^BG40</f>
        <v>1.3000034453500529E-3</v>
      </c>
      <c r="BI40" s="18">
        <f t="shared" si="52"/>
        <v>1.4279924347984042E-3</v>
      </c>
      <c r="BJ40" s="18">
        <f t="shared" si="51"/>
        <v>4.2412803305947409E-3</v>
      </c>
      <c r="BK40" s="157">
        <f t="shared" si="53"/>
        <v>1.4182045377009378E-7</v>
      </c>
      <c r="BL40" s="157">
        <f t="shared" si="54"/>
        <v>7.5255151648887886E-9</v>
      </c>
      <c r="BM40" s="157">
        <f t="shared" si="55"/>
        <v>1.6521118529579297E-6</v>
      </c>
      <c r="BN40" s="157">
        <f t="shared" si="56"/>
        <v>2.4998588152373576E-8</v>
      </c>
      <c r="BO40" s="157">
        <f t="shared" si="57"/>
        <v>3.9655698642271796E-7</v>
      </c>
      <c r="BP40" s="157">
        <f t="shared" si="58"/>
        <v>4.2265241301887344E-6</v>
      </c>
      <c r="BQ40" s="157">
        <f t="shared" si="59"/>
        <v>3.0545431555107728E-6</v>
      </c>
      <c r="BR40" s="157">
        <f t="shared" si="60"/>
        <v>1.7801105367346111E-6</v>
      </c>
      <c r="BS40" s="157">
        <f t="shared" si="61"/>
        <v>4.4753547432019041E-6</v>
      </c>
      <c r="BT40" s="157">
        <f t="shared" si="62"/>
        <v>1.10949905303626E-7</v>
      </c>
      <c r="BU40" s="157">
        <f t="shared" si="63"/>
        <v>4.2332027397601853E-7</v>
      </c>
      <c r="BV40" s="157">
        <f t="shared" si="64"/>
        <v>1.4356581607259874E-6</v>
      </c>
      <c r="BW40" s="157">
        <f t="shared" si="65"/>
        <v>1.7151424810794218E-6</v>
      </c>
      <c r="BX40" s="157">
        <f t="shared" si="66"/>
        <v>2.2210576129429643E-6</v>
      </c>
      <c r="BY40" s="157">
        <f t="shared" si="67"/>
        <v>2.7437045618928596E-6</v>
      </c>
      <c r="BZ40" s="157">
        <f t="shared" si="68"/>
        <v>1.0181566682568854E-6</v>
      </c>
      <c r="CA40" s="157">
        <f t="shared" si="69"/>
        <v>1.2645199571351735E-6</v>
      </c>
      <c r="CB40" s="157">
        <f t="shared" si="70"/>
        <v>2.6714789812443237E-6</v>
      </c>
      <c r="CC40" s="157">
        <f t="shared" si="71"/>
        <v>5.4035428851507008E-7</v>
      </c>
      <c r="CD40" s="157">
        <f t="shared" si="72"/>
        <v>1.4250321341072423E-8</v>
      </c>
      <c r="CE40" s="157">
        <f t="shared" si="73"/>
        <v>2.2586980130906745E-13</v>
      </c>
      <c r="CF40" s="157">
        <f t="shared" si="74"/>
        <v>1.2081383158654326E-8</v>
      </c>
      <c r="CG40" s="157">
        <f t="shared" si="75"/>
        <v>3.0508754830773038E-8</v>
      </c>
      <c r="CH40" s="157">
        <f t="shared" si="76"/>
        <v>1.140073746267345E-8</v>
      </c>
      <c r="CI40" s="157">
        <f t="shared" si="77"/>
        <v>2.0526400898223442E-6</v>
      </c>
      <c r="CJ40" s="157">
        <f t="shared" si="78"/>
        <v>1.8159491944320387E-8</v>
      </c>
      <c r="CK40" s="157">
        <f t="shared" si="79"/>
        <v>7.9757450167674686E-7</v>
      </c>
      <c r="CL40" s="157">
        <f t="shared" si="80"/>
        <v>8.6067702772738315E-7</v>
      </c>
      <c r="CM40" s="157">
        <f t="shared" si="81"/>
        <v>9.2944241284615982E-7</v>
      </c>
      <c r="CN40" s="157">
        <f t="shared" si="82"/>
        <v>1.1170180768912525E-6</v>
      </c>
      <c r="CO40" s="157">
        <f t="shared" si="83"/>
        <v>1.3008574554331001E-6</v>
      </c>
      <c r="CP40" s="157">
        <f t="shared" si="84"/>
        <v>9.8503282407757737E-7</v>
      </c>
      <c r="CQ40" s="157">
        <f t="shared" si="85"/>
        <v>2.5068680043884127E-7</v>
      </c>
      <c r="CR40" s="157">
        <f t="shared" si="86"/>
        <v>7.6968189392186871E-7</v>
      </c>
      <c r="CS40" s="157">
        <f t="shared" si="87"/>
        <v>9.9389163495795219E-7</v>
      </c>
      <c r="CT40" s="157">
        <f t="shared" si="88"/>
        <v>5.3728744435101184E-7</v>
      </c>
      <c r="CU40" s="157">
        <f t="shared" si="89"/>
        <v>1.9989670443279574E-7</v>
      </c>
      <c r="CV40" s="157">
        <f t="shared" si="90"/>
        <v>1.4606214476225058E-7</v>
      </c>
      <c r="CW40" s="157">
        <f t="shared" si="91"/>
        <v>8.7005816153944436E-7</v>
      </c>
      <c r="CX40" s="157">
        <f t="shared" si="92"/>
        <v>9.2250044497447676E-7</v>
      </c>
      <c r="CY40" s="157">
        <f t="shared" si="93"/>
        <v>5.7744349069875535E-6</v>
      </c>
      <c r="CZ40" s="157"/>
      <c r="DA40" s="157">
        <f t="shared" si="94"/>
        <v>6.5886440103493374E-9</v>
      </c>
      <c r="DB40" s="157"/>
      <c r="DC40" s="157"/>
      <c r="DD40" s="157"/>
      <c r="DE40" s="157">
        <f t="shared" si="95"/>
        <v>3.9122363767937616E-6</v>
      </c>
      <c r="DF40" s="157">
        <f t="shared" si="96"/>
        <v>4.8480330902479481E-6</v>
      </c>
      <c r="DG40" s="157"/>
      <c r="DH40" s="157"/>
      <c r="DI40" s="157">
        <f t="shared" si="97"/>
        <v>3.2937598505572062E-6</v>
      </c>
      <c r="DN40" s="157" t="e">
        <f t="shared" si="49"/>
        <v>#DIV/0!</v>
      </c>
      <c r="DR40" s="1">
        <v>1.3888888888888887E-3</v>
      </c>
      <c r="EQ40" s="152"/>
      <c r="ER40" s="152"/>
    </row>
    <row r="41" spans="1:148" s="1" customFormat="1" x14ac:dyDescent="0.25">
      <c r="A41" s="13">
        <f t="shared" si="50"/>
        <v>37315</v>
      </c>
      <c r="B41" s="227">
        <v>-2.3952119913571102E-2</v>
      </c>
      <c r="C41" s="227">
        <v>-3.3997642124921103E-2</v>
      </c>
      <c r="D41" s="227">
        <v>-2.21820144656181E-3</v>
      </c>
      <c r="E41" s="227">
        <v>-1.14132777660391E-3</v>
      </c>
      <c r="F41" s="227">
        <v>-9.3169903216825303E-3</v>
      </c>
      <c r="G41" s="227">
        <v>3.6843419975087999E-2</v>
      </c>
      <c r="H41" s="227">
        <v>4.7574041114788003E-2</v>
      </c>
      <c r="I41" s="227">
        <v>-1.8036219172653099E-2</v>
      </c>
      <c r="J41" s="227">
        <v>1.1839722970560599E-2</v>
      </c>
      <c r="K41" s="227">
        <v>4.8292751976619598E-4</v>
      </c>
      <c r="L41" s="227">
        <v>2.1764737995466602E-3</v>
      </c>
      <c r="M41" s="227">
        <v>-2.2352713349146299E-3</v>
      </c>
      <c r="N41" s="228">
        <v>2.45474860367484E-2</v>
      </c>
      <c r="O41" s="228">
        <v>2.9647124839129499E-2</v>
      </c>
      <c r="P41" s="228">
        <v>3.0970055997076501E-2</v>
      </c>
      <c r="Q41" s="227">
        <v>-1.3389350846184801E-2</v>
      </c>
      <c r="R41" s="227">
        <v>-1.65391582113639E-2</v>
      </c>
      <c r="S41" s="18">
        <f>'Index Values Local'!S42/'Index Values Local'!S41-1</f>
        <v>3.2044513913994432E-2</v>
      </c>
      <c r="T41" s="227">
        <v>-1.9525598915446599E-2</v>
      </c>
      <c r="U41" s="227">
        <v>-8.9149261334691109E-3</v>
      </c>
      <c r="V41" s="227">
        <v>-1.20790183393068E-2</v>
      </c>
      <c r="W41" s="18">
        <v>1.9199629886652803E-2</v>
      </c>
      <c r="X41" s="18">
        <v>5.4128109994140416E-3</v>
      </c>
      <c r="Y41" s="18">
        <v>3.9280092030551383E-3</v>
      </c>
      <c r="Z41" s="18">
        <v>-3.9603210661820376E-2</v>
      </c>
      <c r="AA41" s="18">
        <v>2.2075055187638082E-3</v>
      </c>
      <c r="AB41" s="18">
        <v>1.7652859960552103E-2</v>
      </c>
      <c r="AC41" s="18">
        <v>1.9225714037605802E-2</v>
      </c>
      <c r="AD41" s="18">
        <v>1.9123174692165557E-2</v>
      </c>
      <c r="AE41" s="18">
        <v>-2.8256772E-3</v>
      </c>
      <c r="AF41" s="18">
        <v>-3.1753538505408974E-3</v>
      </c>
      <c r="AG41" s="18">
        <v>-2.8104594849771066E-3</v>
      </c>
      <c r="AH41" s="18">
        <v>1.7805966057766742E-2</v>
      </c>
      <c r="AI41" s="18">
        <v>-3.490083594291371E-2</v>
      </c>
      <c r="AJ41" s="18">
        <v>-4.2999844004669163E-2</v>
      </c>
      <c r="AK41" s="18">
        <v>-2.3200735976156905E-2</v>
      </c>
      <c r="AL41" s="18">
        <v>2.5001591444395732E-3</v>
      </c>
      <c r="AM41" s="18">
        <v>-1.000210817268421E-3</v>
      </c>
      <c r="AN41" s="18">
        <v>7.6100000000000001E-2</v>
      </c>
      <c r="AO41" s="18">
        <v>8.0417493231713433E-2</v>
      </c>
      <c r="AP41" s="18">
        <v>-6.9422429339028507E-2</v>
      </c>
      <c r="AQ41" s="18">
        <v>1.5982910797799045E-2</v>
      </c>
      <c r="AR41" s="18">
        <v>5.1981806367771277E-3</v>
      </c>
      <c r="AS41" s="18">
        <v>3.8351414584460093E-3</v>
      </c>
      <c r="AT41" s="18">
        <v>4.2853958991281678E-3</v>
      </c>
      <c r="AU41" s="18">
        <v>-2.5812839848698473E-2</v>
      </c>
      <c r="AV41" s="18">
        <v>1.283980793177486E-2</v>
      </c>
      <c r="AW41" s="18">
        <v>1.5272804898165182E-2</v>
      </c>
      <c r="AX41" s="18">
        <v>-5.6986723986111279E-2</v>
      </c>
      <c r="AY41" s="18">
        <v>-0.18383314413075422</v>
      </c>
      <c r="AZ41" s="18">
        <v>-1.2885121979154701E-2</v>
      </c>
      <c r="BF41" s="81"/>
      <c r="BG41" s="154">
        <f t="shared" si="2"/>
        <v>202</v>
      </c>
      <c r="BH41" s="18">
        <f>(1-'Building Blocks'!$B$29)*'Building Blocks'!$B$29^BG41</f>
        <v>1.3131347932828815E-3</v>
      </c>
      <c r="BI41" s="18">
        <f t="shared" si="52"/>
        <v>1.4424166008064688E-3</v>
      </c>
      <c r="BJ41" s="18">
        <f t="shared" si="51"/>
        <v>4.2841215460552931E-3</v>
      </c>
      <c r="BK41" s="157">
        <f t="shared" si="53"/>
        <v>1.3356624663676218E-6</v>
      </c>
      <c r="BL41" s="157">
        <f t="shared" si="54"/>
        <v>2.8753561328877584E-6</v>
      </c>
      <c r="BM41" s="157">
        <f t="shared" si="55"/>
        <v>9.2416231383890594E-8</v>
      </c>
      <c r="BN41" s="157">
        <f t="shared" si="56"/>
        <v>1.5606550299128569E-7</v>
      </c>
      <c r="BO41" s="157">
        <f t="shared" si="57"/>
        <v>2.6294816432665319E-7</v>
      </c>
      <c r="BP41" s="157">
        <f t="shared" si="58"/>
        <v>1.4908517871832212E-6</v>
      </c>
      <c r="BQ41" s="157">
        <f t="shared" si="59"/>
        <v>2.3351408457713363E-6</v>
      </c>
      <c r="BR41" s="157">
        <f t="shared" si="60"/>
        <v>1.0816762789386873E-6</v>
      </c>
      <c r="BS41" s="157">
        <f t="shared" si="61"/>
        <v>5.2203700877536021E-9</v>
      </c>
      <c r="BT41" s="157">
        <f t="shared" si="62"/>
        <v>2.2067226384537276E-8</v>
      </c>
      <c r="BU41" s="157">
        <f t="shared" si="63"/>
        <v>7.8025720567591365E-9</v>
      </c>
      <c r="BV41" s="157">
        <f t="shared" si="64"/>
        <v>1.4563319728223783E-7</v>
      </c>
      <c r="BW41" s="157">
        <f t="shared" si="65"/>
        <v>4.9882973873948716E-7</v>
      </c>
      <c r="BX41" s="157">
        <f t="shared" si="66"/>
        <v>6.4596941712528428E-7</v>
      </c>
      <c r="BY41" s="157">
        <f t="shared" si="67"/>
        <v>7.9797535475070623E-7</v>
      </c>
      <c r="BZ41" s="157">
        <f t="shared" si="68"/>
        <v>5.7615467644390329E-7</v>
      </c>
      <c r="CA41" s="157">
        <f t="shared" si="69"/>
        <v>6.9837161824399644E-7</v>
      </c>
      <c r="CB41" s="157">
        <f t="shared" si="70"/>
        <v>7.7695053145978849E-7</v>
      </c>
      <c r="CC41" s="157">
        <f t="shared" si="71"/>
        <v>8.9264911696453369E-7</v>
      </c>
      <c r="CD41" s="157">
        <f t="shared" si="72"/>
        <v>2.958304608489952E-7</v>
      </c>
      <c r="CE41" s="157">
        <f t="shared" si="73"/>
        <v>3.787691233302395E-7</v>
      </c>
      <c r="CF41" s="157">
        <f t="shared" si="74"/>
        <v>2.9328638758142721E-7</v>
      </c>
      <c r="CG41" s="157">
        <f t="shared" si="75"/>
        <v>2.4351436562315791E-9</v>
      </c>
      <c r="CH41" s="157">
        <f t="shared" si="76"/>
        <v>3.8817790812995155E-9</v>
      </c>
      <c r="CI41" s="157">
        <f t="shared" si="77"/>
        <v>2.9842724767053879E-6</v>
      </c>
      <c r="CJ41" s="157">
        <f t="shared" si="78"/>
        <v>4.8401075893866691E-9</v>
      </c>
      <c r="CK41" s="157">
        <f t="shared" si="79"/>
        <v>2.8374248415896811E-7</v>
      </c>
      <c r="CL41" s="157">
        <f t="shared" si="80"/>
        <v>3.4944720270742308E-7</v>
      </c>
      <c r="CM41" s="157">
        <f t="shared" si="81"/>
        <v>3.3690728198366016E-7</v>
      </c>
      <c r="CN41" s="157">
        <f t="shared" si="82"/>
        <v>1.5379378587828383E-7</v>
      </c>
      <c r="CO41" s="157">
        <f t="shared" si="83"/>
        <v>1.5470783229111901E-7</v>
      </c>
      <c r="CP41" s="157">
        <f t="shared" si="84"/>
        <v>1.0959215530604327E-7</v>
      </c>
      <c r="CQ41" s="157">
        <f t="shared" si="85"/>
        <v>2.8513085850854042E-7</v>
      </c>
      <c r="CR41" s="157">
        <f t="shared" si="86"/>
        <v>2.3330348861202241E-6</v>
      </c>
      <c r="CS41" s="157">
        <f t="shared" si="87"/>
        <v>3.5032591228913062E-6</v>
      </c>
      <c r="CT41" s="157">
        <f t="shared" si="88"/>
        <v>1.2465136630293211E-6</v>
      </c>
      <c r="CU41" s="157">
        <f t="shared" si="89"/>
        <v>5.9497087364946198E-9</v>
      </c>
      <c r="CV41" s="157">
        <f t="shared" si="90"/>
        <v>6.3085160135840616E-8</v>
      </c>
      <c r="CW41" s="157">
        <f t="shared" si="91"/>
        <v>7.0242402081580781E-6</v>
      </c>
      <c r="CX41" s="157">
        <f t="shared" si="92"/>
        <v>9.0426360546352757E-6</v>
      </c>
      <c r="CY41" s="157">
        <f t="shared" si="93"/>
        <v>8.2102733372382256E-6</v>
      </c>
      <c r="CZ41" s="157"/>
      <c r="DA41" s="157">
        <f t="shared" si="94"/>
        <v>4.394774774460098E-9</v>
      </c>
      <c r="DB41" s="157"/>
      <c r="DC41" s="157"/>
      <c r="DD41" s="157"/>
      <c r="DE41" s="157">
        <f t="shared" si="95"/>
        <v>2.0710899706978988E-8</v>
      </c>
      <c r="DF41" s="157">
        <f t="shared" si="96"/>
        <v>9.398316593462324E-8</v>
      </c>
      <c r="DG41" s="157"/>
      <c r="DH41" s="157"/>
      <c r="DI41" s="157">
        <f t="shared" si="97"/>
        <v>7.6692659916339016E-7</v>
      </c>
      <c r="DN41" s="157" t="e">
        <f t="shared" si="49"/>
        <v>#DIV/0!</v>
      </c>
      <c r="DR41" s="1">
        <v>1.3888888888888887E-3</v>
      </c>
      <c r="EQ41" s="152"/>
      <c r="ER41" s="152"/>
    </row>
    <row r="42" spans="1:148" s="1" customFormat="1" x14ac:dyDescent="0.25">
      <c r="A42" s="13">
        <f t="shared" si="50"/>
        <v>37346</v>
      </c>
      <c r="B42" s="227">
        <v>3.0673944488013E-2</v>
      </c>
      <c r="C42" s="227">
        <v>8.17628388207913E-2</v>
      </c>
      <c r="D42" s="227">
        <v>5.21291078602188E-2</v>
      </c>
      <c r="E42" s="227">
        <v>6.1574587056963698E-2</v>
      </c>
      <c r="F42" s="227">
        <v>3.96048648689366E-2</v>
      </c>
      <c r="G42" s="227">
        <v>5.1571750267359301E-2</v>
      </c>
      <c r="H42" s="227">
        <v>6.5498765780004298E-2</v>
      </c>
      <c r="I42" s="227">
        <v>3.8237601264201303E-2</v>
      </c>
      <c r="J42" s="227">
        <v>5.33902298165276E-2</v>
      </c>
      <c r="K42" s="227">
        <v>-8.5684545136894795E-3</v>
      </c>
      <c r="L42" s="227">
        <v>-1.22493034994108E-2</v>
      </c>
      <c r="M42" s="227">
        <v>1.17020801479532E-2</v>
      </c>
      <c r="N42" s="228">
        <v>-6.4718024510821903E-3</v>
      </c>
      <c r="O42" s="228">
        <v>-5.6518133675113802E-3</v>
      </c>
      <c r="P42" s="228">
        <v>-8.2628432211337803E-3</v>
      </c>
      <c r="Q42" s="227">
        <v>1.3764741577217699E-2</v>
      </c>
      <c r="R42" s="227">
        <v>1.4605340212336001E-2</v>
      </c>
      <c r="S42" s="18">
        <f>'Index Values Local'!S43/'Index Values Local'!S42-1</f>
        <v>-6.6681731664541832E-3</v>
      </c>
      <c r="T42" s="227">
        <v>3.72893099853688E-2</v>
      </c>
      <c r="U42" s="227">
        <v>2.02715756053128E-2</v>
      </c>
      <c r="V42" s="227">
        <v>2.11175696103615E-2</v>
      </c>
      <c r="W42" s="18">
        <v>2.6857315781509961E-2</v>
      </c>
      <c r="X42" s="18">
        <v>2.0513046214843511E-2</v>
      </c>
      <c r="Y42" s="18">
        <v>8.7751921413612433E-3</v>
      </c>
      <c r="Z42" s="18">
        <v>1.9317196246944723E-2</v>
      </c>
      <c r="AA42" s="18">
        <v>6.9750367107195288E-3</v>
      </c>
      <c r="AB42" s="18">
        <v>3.6922182382013835E-2</v>
      </c>
      <c r="AC42" s="18">
        <v>4.1367640347018494E-2</v>
      </c>
      <c r="AD42" s="18">
        <v>3.9997447738500343E-2</v>
      </c>
      <c r="AE42" s="18">
        <v>4.2180337300000002E-2</v>
      </c>
      <c r="AF42" s="18">
        <v>4.7400140561939932E-2</v>
      </c>
      <c r="AG42" s="18">
        <v>4.1953174638744525E-2</v>
      </c>
      <c r="AH42" s="18">
        <v>5.0304224869311742E-2</v>
      </c>
      <c r="AI42" s="18">
        <v>2.0700900347378148E-2</v>
      </c>
      <c r="AJ42" s="18">
        <v>3.1599265243168917E-2</v>
      </c>
      <c r="AK42" s="18">
        <v>2.3901630284609121E-2</v>
      </c>
      <c r="AL42" s="18">
        <v>4.6100287174309473E-2</v>
      </c>
      <c r="AM42" s="18">
        <v>6.4011930135550177E-3</v>
      </c>
      <c r="AN42" s="18">
        <v>-1.0200000000000001E-2</v>
      </c>
      <c r="AO42" s="18">
        <v>3.1995044200375133E-2</v>
      </c>
      <c r="AP42" s="18">
        <v>1.9169739512868312E-2</v>
      </c>
      <c r="AQ42" s="18">
        <v>3.4168975198457796E-2</v>
      </c>
      <c r="AR42" s="18">
        <v>4.6172315079877624E-3</v>
      </c>
      <c r="AS42" s="18">
        <v>3.943607392556199E-2</v>
      </c>
      <c r="AT42" s="18">
        <v>2.3131947881775916E-2</v>
      </c>
      <c r="AU42" s="18">
        <v>-3.910352396081479E-3</v>
      </c>
      <c r="AV42" s="18">
        <v>7.0387900500224809E-2</v>
      </c>
      <c r="AW42" s="18">
        <v>8.8002828935421995E-2</v>
      </c>
      <c r="AX42" s="18">
        <v>2.379229971052009E-2</v>
      </c>
      <c r="AY42" s="18">
        <v>-2.1576729353056809E-2</v>
      </c>
      <c r="AZ42" s="18">
        <v>0.11243255786969897</v>
      </c>
      <c r="BF42" s="81"/>
      <c r="BG42" s="154">
        <f t="shared" si="2"/>
        <v>201</v>
      </c>
      <c r="BH42" s="18">
        <f>(1-'Building Blocks'!$B$29)*'Building Blocks'!$B$29^BG42</f>
        <v>1.3263987810938199E-3</v>
      </c>
      <c r="BI42" s="18">
        <f t="shared" si="52"/>
        <v>1.4569864654610798E-3</v>
      </c>
      <c r="BJ42" s="18">
        <f t="shared" si="51"/>
        <v>4.327395501065953E-3</v>
      </c>
      <c r="BK42" s="157">
        <f t="shared" si="53"/>
        <v>8.5298684497987096E-7</v>
      </c>
      <c r="BL42" s="157">
        <f t="shared" si="54"/>
        <v>7.3679915184887367E-6</v>
      </c>
      <c r="BM42" s="157">
        <f t="shared" si="55"/>
        <v>3.1291192213681849E-6</v>
      </c>
      <c r="BN42" s="157">
        <f t="shared" si="56"/>
        <v>3.9874333604679434E-6</v>
      </c>
      <c r="BO42" s="157">
        <f t="shared" si="57"/>
        <v>1.8279128040762937E-6</v>
      </c>
      <c r="BP42" s="157">
        <f t="shared" si="58"/>
        <v>3.201749183200344E-6</v>
      </c>
      <c r="BQ42" s="157">
        <f t="shared" si="59"/>
        <v>4.9284474869220307E-6</v>
      </c>
      <c r="BR42" s="157">
        <f t="shared" si="60"/>
        <v>1.2159985277956241E-6</v>
      </c>
      <c r="BS42" s="157">
        <f t="shared" si="61"/>
        <v>2.7510183600730787E-6</v>
      </c>
      <c r="BT42" s="157">
        <f t="shared" si="62"/>
        <v>2.4482159004307633E-7</v>
      </c>
      <c r="BU42" s="157">
        <f t="shared" si="63"/>
        <v>4.0885306163139906E-7</v>
      </c>
      <c r="BV42" s="157">
        <f t="shared" si="64"/>
        <v>2.2038548280311245E-8</v>
      </c>
      <c r="BW42" s="157">
        <f t="shared" si="65"/>
        <v>2.2485104116813545E-7</v>
      </c>
      <c r="BX42" s="157">
        <f t="shared" si="66"/>
        <v>2.9117529434075762E-7</v>
      </c>
      <c r="BY42" s="157">
        <f t="shared" si="67"/>
        <v>3.5969304836477003E-7</v>
      </c>
      <c r="BZ42" s="157">
        <f t="shared" si="68"/>
        <v>7.4863849289855319E-8</v>
      </c>
      <c r="CA42" s="157">
        <f t="shared" si="69"/>
        <v>1.2173433712576812E-7</v>
      </c>
      <c r="CB42" s="157">
        <f t="shared" si="70"/>
        <v>3.5021986517382006E-7</v>
      </c>
      <c r="CC42" s="157">
        <f t="shared" si="71"/>
        <v>1.4861857861273043E-6</v>
      </c>
      <c r="CD42" s="157">
        <f t="shared" si="72"/>
        <v>3.2196552695319793E-7</v>
      </c>
      <c r="CE42" s="157">
        <f t="shared" si="73"/>
        <v>4.2066560953004429E-7</v>
      </c>
      <c r="CF42" s="157">
        <f t="shared" si="74"/>
        <v>6.9987468473330949E-7</v>
      </c>
      <c r="CG42" s="157">
        <f t="shared" si="75"/>
        <v>3.9184994051358816E-7</v>
      </c>
      <c r="CH42" s="157">
        <f t="shared" si="76"/>
        <v>6.1324162368107726E-8</v>
      </c>
      <c r="CI42" s="157">
        <f t="shared" si="77"/>
        <v>2.629775617130932E-7</v>
      </c>
      <c r="CJ42" s="157">
        <f t="shared" si="78"/>
        <v>1.2556915708747523E-8</v>
      </c>
      <c r="CK42" s="157">
        <f t="shared" si="79"/>
        <v>1.6151305739706958E-6</v>
      </c>
      <c r="CL42" s="157">
        <f t="shared" si="80"/>
        <v>2.0715467073764868E-6</v>
      </c>
      <c r="CM42" s="157">
        <f t="shared" si="81"/>
        <v>1.9047934759257322E-6</v>
      </c>
      <c r="CN42" s="157">
        <f t="shared" si="82"/>
        <v>1.7523420050455784E-6</v>
      </c>
      <c r="CO42" s="157">
        <f t="shared" si="83"/>
        <v>2.3567801617986635E-6</v>
      </c>
      <c r="CP42" s="157">
        <f t="shared" si="84"/>
        <v>1.8931974784365888E-6</v>
      </c>
      <c r="CQ42" s="157">
        <f t="shared" si="85"/>
        <v>3.1582303614225449E-6</v>
      </c>
      <c r="CR42" s="157">
        <f t="shared" si="86"/>
        <v>3.4483108435398075E-7</v>
      </c>
      <c r="CS42" s="157">
        <f t="shared" si="87"/>
        <v>9.3384373352921866E-7</v>
      </c>
      <c r="CT42" s="157">
        <f t="shared" si="88"/>
        <v>4.5673557415865238E-7</v>
      </c>
      <c r="CU42" s="157">
        <f t="shared" si="89"/>
        <v>2.5176657536955689E-6</v>
      </c>
      <c r="CV42" s="157">
        <f t="shared" si="90"/>
        <v>9.0494457061113414E-10</v>
      </c>
      <c r="CW42" s="157">
        <f t="shared" si="91"/>
        <v>3.9744612183518837E-7</v>
      </c>
      <c r="CX42" s="157">
        <f t="shared" si="92"/>
        <v>1.3781306818613429E-6</v>
      </c>
      <c r="CY42" s="157">
        <f t="shared" si="93"/>
        <v>2.5181737505543084E-7</v>
      </c>
      <c r="CZ42" s="157"/>
      <c r="DA42" s="157">
        <f t="shared" si="94"/>
        <v>1.9759763697635436E-9</v>
      </c>
      <c r="DB42" s="157"/>
      <c r="DC42" s="157"/>
      <c r="DD42" s="157"/>
      <c r="DE42" s="157">
        <f t="shared" si="95"/>
        <v>5.4815772297695426E-6</v>
      </c>
      <c r="DF42" s="157">
        <f t="shared" si="96"/>
        <v>9.5126102311280135E-6</v>
      </c>
      <c r="DG42" s="157"/>
      <c r="DH42" s="157"/>
      <c r="DI42" s="157">
        <f t="shared" si="97"/>
        <v>1.5235612065780833E-5</v>
      </c>
      <c r="DN42" s="157" t="e">
        <f t="shared" si="49"/>
        <v>#DIV/0!</v>
      </c>
      <c r="DR42" s="1">
        <v>1.3888888888888887E-3</v>
      </c>
      <c r="EQ42" s="152"/>
      <c r="ER42" s="152"/>
    </row>
    <row r="43" spans="1:148" s="1" customFormat="1" x14ac:dyDescent="0.25">
      <c r="A43" s="13">
        <f t="shared" si="50"/>
        <v>37376</v>
      </c>
      <c r="B43" s="227">
        <v>-8.4867208097025498E-2</v>
      </c>
      <c r="C43" s="227">
        <v>-2.0455650597095799E-2</v>
      </c>
      <c r="D43" s="227">
        <v>-3.3165445923185197E-2</v>
      </c>
      <c r="E43" s="227">
        <v>9.5183522400890102E-3</v>
      </c>
      <c r="F43" s="227">
        <v>-1.8273814457243E-2</v>
      </c>
      <c r="G43" s="227">
        <v>3.5577011361432202E-2</v>
      </c>
      <c r="H43" s="227">
        <v>4.3228789429198701E-2</v>
      </c>
      <c r="I43" s="227">
        <v>-1.6433451826278801E-2</v>
      </c>
      <c r="J43" s="227">
        <v>-1.5043394125964501E-2</v>
      </c>
      <c r="K43" s="227">
        <v>1.35955287150639E-2</v>
      </c>
      <c r="L43" s="227">
        <v>7.5672084510307602E-3</v>
      </c>
      <c r="M43" s="227">
        <v>-6.31388191553694E-3</v>
      </c>
      <c r="N43" s="228">
        <v>-1.0322504604081699E-2</v>
      </c>
      <c r="O43" s="228">
        <v>-1.00337867775151E-2</v>
      </c>
      <c r="P43" s="228">
        <v>-1.31331744522078E-2</v>
      </c>
      <c r="Q43" s="227">
        <v>-1.9773481622134399E-2</v>
      </c>
      <c r="R43" s="227">
        <v>-1.7578385339452399E-2</v>
      </c>
      <c r="S43" s="18">
        <f>'Index Values Local'!S44/'Index Values Local'!S43-1</f>
        <v>-1.147396964818137E-2</v>
      </c>
      <c r="T43" s="227">
        <v>-6.4859932366746295E-2</v>
      </c>
      <c r="U43" s="227">
        <v>1.65691886710606E-3</v>
      </c>
      <c r="V43" s="227">
        <v>3.9000058861824402E-3</v>
      </c>
      <c r="W43" s="18">
        <v>1.6945406321373424E-2</v>
      </c>
      <c r="X43" s="18">
        <v>1.2986430066194821E-2</v>
      </c>
      <c r="Y43" s="18">
        <v>1.1471289377532612E-2</v>
      </c>
      <c r="Z43" s="18">
        <v>7.4914913366336711E-2</v>
      </c>
      <c r="AA43" s="18">
        <v>6.0413520129158904E-3</v>
      </c>
      <c r="AB43" s="18">
        <v>-3.7383177570093906E-3</v>
      </c>
      <c r="AC43" s="18">
        <v>-4.6369629866887304E-3</v>
      </c>
      <c r="AD43" s="18">
        <v>-5.6951275164860002E-3</v>
      </c>
      <c r="AE43" s="18">
        <v>5.54487533E-2</v>
      </c>
      <c r="AF43" s="18">
        <v>6.2310518801952076E-2</v>
      </c>
      <c r="AG43" s="18">
        <v>5.5150133441335993E-2</v>
      </c>
      <c r="AH43" s="18">
        <v>2.1400596792241711E-2</v>
      </c>
      <c r="AI43" s="18">
        <v>3.3899723780028257E-2</v>
      </c>
      <c r="AJ43" s="18">
        <v>2.8800584097509407E-2</v>
      </c>
      <c r="AK43" s="18">
        <v>4.5898654645454506E-2</v>
      </c>
      <c r="AL43" s="18">
        <v>2.1500187413406646E-2</v>
      </c>
      <c r="AM43" s="18">
        <v>2.0397797829981856E-2</v>
      </c>
      <c r="AN43" s="18">
        <v>-1.1999999999999999E-3</v>
      </c>
      <c r="AO43" s="18">
        <v>-2.349162056490206E-2</v>
      </c>
      <c r="AP43" s="18">
        <v>0.10933375070734676</v>
      </c>
      <c r="AQ43" s="18">
        <v>-3.2702267505294362E-2</v>
      </c>
      <c r="AR43" s="18">
        <v>3.9525691699604515E-3</v>
      </c>
      <c r="AS43" s="18">
        <v>1.4183221105562003E-2</v>
      </c>
      <c r="AT43" s="18">
        <v>2.5978304607210548E-3</v>
      </c>
      <c r="AU43" s="18">
        <v>-4.9294742605178805E-2</v>
      </c>
      <c r="AV43" s="18">
        <v>1.0437430479263154E-2</v>
      </c>
      <c r="AW43" s="18">
        <v>1.5056086998533003E-2</v>
      </c>
      <c r="AX43" s="18">
        <v>2.8669975041178949E-2</v>
      </c>
      <c r="AY43" s="18">
        <v>0.15753799084744635</v>
      </c>
      <c r="AZ43" s="18">
        <v>9.9713168187744561E-2</v>
      </c>
      <c r="BF43" s="81"/>
      <c r="BG43" s="154">
        <f t="shared" si="2"/>
        <v>200</v>
      </c>
      <c r="BH43" s="18">
        <f>(1-'Building Blocks'!$B$29)*'Building Blocks'!$B$29^BG43</f>
        <v>1.3397967485796159E-3</v>
      </c>
      <c r="BI43" s="18">
        <f t="shared" si="52"/>
        <v>1.471703500465737E-3</v>
      </c>
      <c r="BJ43" s="18">
        <f t="shared" si="51"/>
        <v>4.3711065667332858E-3</v>
      </c>
      <c r="BK43" s="157">
        <f t="shared" si="53"/>
        <v>1.2279803659015125E-5</v>
      </c>
      <c r="BL43" s="157">
        <f t="shared" si="54"/>
        <v>1.4239818765571971E-6</v>
      </c>
      <c r="BM43" s="157">
        <f t="shared" si="55"/>
        <v>2.2329135705440896E-6</v>
      </c>
      <c r="BN43" s="157">
        <f t="shared" si="56"/>
        <v>9.7878594729239512E-11</v>
      </c>
      <c r="BO43" s="157">
        <f t="shared" si="57"/>
        <v>7.4230821374889487E-7</v>
      </c>
      <c r="BP43" s="157">
        <f t="shared" si="58"/>
        <v>1.4036440076299554E-6</v>
      </c>
      <c r="BQ43" s="157">
        <f t="shared" si="59"/>
        <v>1.8957333210944147E-6</v>
      </c>
      <c r="BR43" s="157">
        <f t="shared" si="60"/>
        <v>9.7823072072329738E-7</v>
      </c>
      <c r="BS43" s="157">
        <f t="shared" si="61"/>
        <v>9.1839518702839961E-7</v>
      </c>
      <c r="BT43" s="157">
        <f t="shared" si="62"/>
        <v>1.2459841946391452E-7</v>
      </c>
      <c r="BU43" s="157">
        <f t="shared" si="63"/>
        <v>1.382486766468697E-8</v>
      </c>
      <c r="BV43" s="157">
        <f t="shared" si="64"/>
        <v>2.9369982032041083E-7</v>
      </c>
      <c r="BW43" s="157">
        <f t="shared" si="65"/>
        <v>3.8974690814098155E-7</v>
      </c>
      <c r="BX43" s="157">
        <f t="shared" si="66"/>
        <v>5.0471045233671224E-7</v>
      </c>
      <c r="BY43" s="157">
        <f t="shared" si="67"/>
        <v>6.2347611446079864E-7</v>
      </c>
      <c r="BZ43" s="157">
        <f t="shared" si="68"/>
        <v>1.0233927194518338E-6</v>
      </c>
      <c r="CA43" s="157">
        <f t="shared" si="69"/>
        <v>7.8144758712932582E-7</v>
      </c>
      <c r="CB43" s="157">
        <f t="shared" si="70"/>
        <v>6.0705737599737986E-7</v>
      </c>
      <c r="CC43" s="157">
        <f t="shared" si="71"/>
        <v>7.2549205206822771E-6</v>
      </c>
      <c r="CD43" s="157">
        <f t="shared" si="72"/>
        <v>2.068750323313623E-8</v>
      </c>
      <c r="CE43" s="157">
        <f t="shared" si="73"/>
        <v>7.4976332841538657E-11</v>
      </c>
      <c r="CF43" s="157">
        <f t="shared" si="74"/>
        <v>2.121074201502165E-7</v>
      </c>
      <c r="CG43" s="157">
        <f t="shared" si="75"/>
        <v>1.1586587865216215E-7</v>
      </c>
      <c r="CH43" s="157">
        <f t="shared" si="76"/>
        <v>1.2412551787422236E-7</v>
      </c>
      <c r="CI43" s="157">
        <f t="shared" si="77"/>
        <v>7.0133883953535109E-6</v>
      </c>
      <c r="CJ43" s="157">
        <f t="shared" si="78"/>
        <v>5.898765662128339E-9</v>
      </c>
      <c r="CK43" s="157">
        <f t="shared" si="79"/>
        <v>7.9845704375074551E-8</v>
      </c>
      <c r="CL43" s="157">
        <f t="shared" si="80"/>
        <v>1.0133214714226038E-7</v>
      </c>
      <c r="CM43" s="157">
        <f t="shared" si="81"/>
        <v>1.3380899362063724E-7</v>
      </c>
      <c r="CN43" s="157">
        <f t="shared" si="82"/>
        <v>3.383549980146991E-6</v>
      </c>
      <c r="CO43" s="157">
        <f t="shared" si="83"/>
        <v>4.4728800928482918E-6</v>
      </c>
      <c r="CP43" s="157">
        <f t="shared" si="84"/>
        <v>3.568846040543058E-6</v>
      </c>
      <c r="CQ43" s="157">
        <f t="shared" si="85"/>
        <v>4.5869494689261405E-7</v>
      </c>
      <c r="CR43" s="157">
        <f t="shared" si="86"/>
        <v>1.2023674808946031E-6</v>
      </c>
      <c r="CS43" s="157">
        <f t="shared" si="87"/>
        <v>7.4625239834828382E-7</v>
      </c>
      <c r="CT43" s="157">
        <f t="shared" si="88"/>
        <v>2.3198153187764841E-6</v>
      </c>
      <c r="CU43" s="157">
        <f t="shared" si="89"/>
        <v>4.237756970716717E-7</v>
      </c>
      <c r="CV43" s="157">
        <f t="shared" si="90"/>
        <v>3.2169613406089329E-7</v>
      </c>
      <c r="CW43" s="157">
        <f t="shared" si="91"/>
        <v>8.314237522265095E-8</v>
      </c>
      <c r="CX43" s="157">
        <f t="shared" si="92"/>
        <v>9.0016634171855865E-7</v>
      </c>
      <c r="CY43" s="157">
        <f t="shared" si="93"/>
        <v>1.5707627787936925E-5</v>
      </c>
      <c r="CZ43" s="157"/>
      <c r="DA43" s="157">
        <f t="shared" si="94"/>
        <v>3.6778019394237683E-10</v>
      </c>
      <c r="DB43" s="157"/>
      <c r="DC43" s="157"/>
      <c r="DD43" s="157"/>
      <c r="DE43" s="157">
        <f t="shared" si="95"/>
        <v>2.8307281670116927E-9</v>
      </c>
      <c r="DF43" s="157">
        <f t="shared" si="96"/>
        <v>9.081150347641792E-8</v>
      </c>
      <c r="DG43" s="157"/>
      <c r="DH43" s="157"/>
      <c r="DI43" s="157">
        <f t="shared" si="97"/>
        <v>1.1799190528616421E-5</v>
      </c>
      <c r="DN43" s="157" t="e">
        <f t="shared" si="49"/>
        <v>#DIV/0!</v>
      </c>
      <c r="DR43" s="1">
        <v>1.3888888888888887E-3</v>
      </c>
      <c r="EQ43" s="152"/>
      <c r="ER43" s="152"/>
    </row>
    <row r="44" spans="1:148" s="1" customFormat="1" x14ac:dyDescent="0.25">
      <c r="A44" s="13">
        <f t="shared" si="50"/>
        <v>37407</v>
      </c>
      <c r="B44" s="227">
        <v>-5.9898343802912103E-3</v>
      </c>
      <c r="C44" s="227">
        <v>-4.5473648326129899E-2</v>
      </c>
      <c r="D44" s="227">
        <v>7.3506582488078696E-3</v>
      </c>
      <c r="E44" s="227">
        <v>1.00498520108125E-2</v>
      </c>
      <c r="F44" s="227">
        <v>-1.4915469988678201E-2</v>
      </c>
      <c r="G44" s="227">
        <v>6.3895098202304504E-2</v>
      </c>
      <c r="H44" s="227">
        <v>0.10641460662298401</v>
      </c>
      <c r="I44" s="227">
        <v>2.3580605757762701E-2</v>
      </c>
      <c r="J44" s="227">
        <v>-1.4498747716300499E-2</v>
      </c>
      <c r="K44" s="227">
        <v>3.0452713735560501E-2</v>
      </c>
      <c r="L44" s="227">
        <v>2.39198825745023E-2</v>
      </c>
      <c r="M44" s="227">
        <v>-2.4161829311606302E-3</v>
      </c>
      <c r="N44" s="228">
        <v>-5.0404102777868599E-3</v>
      </c>
      <c r="O44" s="228">
        <v>-4.0229357775420404E-3</v>
      </c>
      <c r="P44" s="228">
        <v>-6.4524320990778303E-3</v>
      </c>
      <c r="Q44" s="227">
        <v>1.4759629766833899E-3</v>
      </c>
      <c r="R44" s="227">
        <v>2.0222326572604199E-2</v>
      </c>
      <c r="S44" s="18">
        <f>'Index Values Local'!S45/'Index Values Local'!S44-1</f>
        <v>-4.8817044665330211E-3</v>
      </c>
      <c r="T44" s="227">
        <v>-7.4365090500913E-3</v>
      </c>
      <c r="U44" s="227">
        <v>1.84226434325474E-5</v>
      </c>
      <c r="V44" s="227">
        <v>1.8737502927468501E-2</v>
      </c>
      <c r="W44" s="18">
        <v>1.1591682967470707E-2</v>
      </c>
      <c r="X44" s="18">
        <v>3.0790977375061424E-3</v>
      </c>
      <c r="Y44" s="18">
        <v>3.5818851332451995E-3</v>
      </c>
      <c r="Z44" s="18">
        <v>1.3312704637858497E-2</v>
      </c>
      <c r="AA44" s="18">
        <v>8.6452347673033891E-3</v>
      </c>
      <c r="AB44" s="18">
        <v>-3.9868667917447587E-3</v>
      </c>
      <c r="AC44" s="18">
        <v>-4.9209524368567297E-3</v>
      </c>
      <c r="AD44" s="18">
        <v>-3.5583560537817199E-3</v>
      </c>
      <c r="AE44" s="18">
        <v>-1.28021004E-2</v>
      </c>
      <c r="AF44" s="18">
        <v>-1.4386356233525601E-2</v>
      </c>
      <c r="AG44" s="18">
        <v>-1.2733154550282394E-2</v>
      </c>
      <c r="AH44" s="18">
        <v>8.9012644360253468E-4</v>
      </c>
      <c r="AI44" s="18">
        <v>-2.2099961415499858E-2</v>
      </c>
      <c r="AJ44" s="18">
        <v>-2.5600476228810232E-2</v>
      </c>
      <c r="AK44" s="18">
        <v>-3.7995246505745373E-3</v>
      </c>
      <c r="AL44" s="18">
        <v>-1.7100479990016959E-2</v>
      </c>
      <c r="AM44" s="18">
        <v>1.0500767179337345E-2</v>
      </c>
      <c r="AN44" s="18">
        <v>5.1999999999999998E-2</v>
      </c>
      <c r="AO44" s="18">
        <v>-4.2143620585579633E-3</v>
      </c>
      <c r="AP44" s="18">
        <v>-6.2171060027402768E-2</v>
      </c>
      <c r="AQ44" s="18">
        <v>7.8561635859477168E-3</v>
      </c>
      <c r="AR44" s="18">
        <v>3.937007874015741E-3</v>
      </c>
      <c r="AS44" s="18">
        <v>-2.0443829028630078E-2</v>
      </c>
      <c r="AT44" s="18">
        <v>5.2138079637926325E-3</v>
      </c>
      <c r="AU44" s="18">
        <v>-3.5696495776082617E-2</v>
      </c>
      <c r="AV44" s="18">
        <v>-1.5971780377918576E-2</v>
      </c>
      <c r="AW44" s="18">
        <v>-1.254813725065973E-3</v>
      </c>
      <c r="AX44" s="18">
        <v>-6.0823167734776529E-2</v>
      </c>
      <c r="AY44" s="18">
        <v>-0.14131903374911473</v>
      </c>
      <c r="AZ44" s="18">
        <v>2.3047375160051065E-2</v>
      </c>
      <c r="BF44" s="81"/>
      <c r="BG44" s="154">
        <f t="shared" si="2"/>
        <v>199</v>
      </c>
      <c r="BH44" s="18">
        <f>(1-'Building Blocks'!$B$29)*'Building Blocks'!$B$29^BG44</f>
        <v>1.3533300490703195E-3</v>
      </c>
      <c r="BI44" s="18">
        <f t="shared" si="52"/>
        <v>1.4865691923896336E-3</v>
      </c>
      <c r="BJ44" s="18">
        <f t="shared" si="51"/>
        <v>4.4152591583164506E-3</v>
      </c>
      <c r="BK44" s="157">
        <f t="shared" si="53"/>
        <v>2.3108085279436954E-7</v>
      </c>
      <c r="BL44" s="157">
        <f t="shared" si="54"/>
        <v>4.6825238631821946E-6</v>
      </c>
      <c r="BM44" s="157">
        <f t="shared" si="55"/>
        <v>3.6384298791801636E-9</v>
      </c>
      <c r="BN44" s="157">
        <f t="shared" si="56"/>
        <v>9.2633397648648747E-10</v>
      </c>
      <c r="BO44" s="157">
        <f t="shared" si="57"/>
        <v>5.4232773723343318E-7</v>
      </c>
      <c r="BP44" s="157">
        <f t="shared" si="58"/>
        <v>5.2100666957100401E-6</v>
      </c>
      <c r="BQ44" s="157">
        <f t="shared" si="59"/>
        <v>1.4592311051862009E-5</v>
      </c>
      <c r="BR44" s="157">
        <f t="shared" si="60"/>
        <v>3.0112213013883339E-7</v>
      </c>
      <c r="BS44" s="157">
        <f t="shared" si="61"/>
        <v>8.8766140235309167E-7</v>
      </c>
      <c r="BT44" s="157">
        <f t="shared" si="62"/>
        <v>1.0094417797542454E-6</v>
      </c>
      <c r="BU44" s="157">
        <f t="shared" si="63"/>
        <v>5.6050093439142618E-7</v>
      </c>
      <c r="BV44" s="157">
        <f t="shared" si="64"/>
        <v>1.5554434049076316E-7</v>
      </c>
      <c r="BW44" s="157">
        <f t="shared" si="65"/>
        <v>1.7959416543987639E-7</v>
      </c>
      <c r="BX44" s="157">
        <f t="shared" si="66"/>
        <v>2.3256900974158995E-7</v>
      </c>
      <c r="BY44" s="157">
        <f t="shared" si="67"/>
        <v>2.8729585818235719E-7</v>
      </c>
      <c r="BZ44" s="157">
        <f t="shared" si="68"/>
        <v>3.897877896989948E-8</v>
      </c>
      <c r="CA44" s="157">
        <f t="shared" si="69"/>
        <v>3.2375825816593319E-7</v>
      </c>
      <c r="CB44" s="157">
        <f t="shared" si="70"/>
        <v>2.7972706795498076E-7</v>
      </c>
      <c r="CC44" s="157">
        <f t="shared" si="71"/>
        <v>2.4309314653511134E-7</v>
      </c>
      <c r="CD44" s="157">
        <f t="shared" si="72"/>
        <v>4.3151774936870032E-8</v>
      </c>
      <c r="CE44" s="157">
        <f t="shared" si="73"/>
        <v>3.1738891972503734E-7</v>
      </c>
      <c r="CF44" s="157">
        <f t="shared" si="74"/>
        <v>6.5768113540696438E-8</v>
      </c>
      <c r="CG44" s="157">
        <f t="shared" si="75"/>
        <v>1.590576089007184E-9</v>
      </c>
      <c r="CH44" s="157">
        <f t="shared" si="76"/>
        <v>2.4905215957652541E-9</v>
      </c>
      <c r="CI44" s="157">
        <f t="shared" si="77"/>
        <v>8.2072977868837103E-8</v>
      </c>
      <c r="CJ44" s="157">
        <f t="shared" si="78"/>
        <v>3.1536710717235842E-8</v>
      </c>
      <c r="CK44" s="157">
        <f t="shared" si="79"/>
        <v>8.6187118104546902E-8</v>
      </c>
      <c r="CL44" s="157">
        <f t="shared" si="80"/>
        <v>1.0948176795215285E-7</v>
      </c>
      <c r="CM44" s="157">
        <f t="shared" si="81"/>
        <v>8.1371254781747211E-8</v>
      </c>
      <c r="CN44" s="157">
        <f t="shared" si="82"/>
        <v>6.1273495855511463E-7</v>
      </c>
      <c r="CO44" s="157">
        <f t="shared" si="83"/>
        <v>6.9148491518676725E-7</v>
      </c>
      <c r="CP44" s="157">
        <f t="shared" si="84"/>
        <v>5.1646575868669282E-7</v>
      </c>
      <c r="CQ44" s="157">
        <f t="shared" si="85"/>
        <v>1.2126545314339858E-8</v>
      </c>
      <c r="CR44" s="157">
        <f t="shared" si="86"/>
        <v>1.1174129088529231E-6</v>
      </c>
      <c r="CS44" s="157">
        <f t="shared" si="87"/>
        <v>1.5111272684473241E-6</v>
      </c>
      <c r="CT44" s="157">
        <f t="shared" si="88"/>
        <v>1.4853204519155833E-7</v>
      </c>
      <c r="CU44" s="157">
        <f t="shared" si="89"/>
        <v>6.956048354008895E-7</v>
      </c>
      <c r="CV44" s="157">
        <f t="shared" si="90"/>
        <v>3.5513234931444218E-8</v>
      </c>
      <c r="CW44" s="157">
        <f t="shared" si="91"/>
        <v>3.1024777452246776E-6</v>
      </c>
      <c r="CX44" s="157">
        <f t="shared" si="92"/>
        <v>4.4224282950083733E-8</v>
      </c>
      <c r="CY44" s="157">
        <f t="shared" si="93"/>
        <v>6.9132039374928804E-6</v>
      </c>
      <c r="CZ44" s="157"/>
      <c r="DA44" s="157">
        <f t="shared" si="94"/>
        <v>3.4872676105252223E-10</v>
      </c>
      <c r="DB44" s="157"/>
      <c r="DC44" s="157"/>
      <c r="DD44" s="157"/>
      <c r="DE44" s="157">
        <f t="shared" si="95"/>
        <v>9.307662961048004E-7</v>
      </c>
      <c r="DF44" s="157">
        <f t="shared" si="96"/>
        <v>1.0628664917265099E-7</v>
      </c>
      <c r="DG44" s="157"/>
      <c r="DH44" s="157"/>
      <c r="DI44" s="157">
        <f t="shared" si="97"/>
        <v>2.4638268407885555E-7</v>
      </c>
      <c r="DN44" s="157" t="e">
        <f t="shared" si="49"/>
        <v>#DIV/0!</v>
      </c>
      <c r="DR44" s="1">
        <v>1.3888888888888887E-3</v>
      </c>
      <c r="EQ44" s="152"/>
      <c r="ER44" s="152"/>
    </row>
    <row r="45" spans="1:148" s="1" customFormat="1" x14ac:dyDescent="0.25">
      <c r="A45" s="13">
        <f t="shared" si="50"/>
        <v>37437</v>
      </c>
      <c r="B45" s="227">
        <v>-0.123267237103212</v>
      </c>
      <c r="C45" s="227">
        <v>-0.11089451592781099</v>
      </c>
      <c r="D45" s="227">
        <v>-7.8978049979674503E-2</v>
      </c>
      <c r="E45" s="227">
        <v>-8.3319302254096395E-2</v>
      </c>
      <c r="F45" s="227">
        <v>-9.1021524948335097E-2</v>
      </c>
      <c r="G45" s="227">
        <v>-0.100360781649233</v>
      </c>
      <c r="H45" s="227">
        <v>-9.2669583807045694E-2</v>
      </c>
      <c r="I45" s="227">
        <v>-0.100180328512651</v>
      </c>
      <c r="J45" s="227">
        <v>-0.122139134069539</v>
      </c>
      <c r="K45" s="227">
        <v>-5.3074854500814103E-3</v>
      </c>
      <c r="L45" s="227">
        <v>-1.7895778578512302E-2</v>
      </c>
      <c r="M45" s="227">
        <v>-0.11366629193139299</v>
      </c>
      <c r="N45" s="228">
        <v>-8.4195902294894903E-2</v>
      </c>
      <c r="O45" s="228">
        <v>-9.4099303019954006E-2</v>
      </c>
      <c r="P45" s="228">
        <v>-0.106567540867397</v>
      </c>
      <c r="Q45" s="227">
        <v>-7.5910580926743396E-2</v>
      </c>
      <c r="R45" s="227">
        <v>-3.9533795084082203E-2</v>
      </c>
      <c r="S45" s="18">
        <f>'Index Values Local'!S46/'Index Values Local'!S45-1</f>
        <v>-0.1036699341631504</v>
      </c>
      <c r="T45" s="227">
        <v>-7.6210579073174495E-2</v>
      </c>
      <c r="U45" s="227">
        <v>-2.63121609488811E-2</v>
      </c>
      <c r="V45" s="227">
        <v>1.20170670107762E-2</v>
      </c>
      <c r="W45" s="18">
        <v>2.7930960395332605E-3</v>
      </c>
      <c r="X45" s="18">
        <v>7.9116093167796997E-3</v>
      </c>
      <c r="Y45" s="18">
        <v>6.4225993965545403E-3</v>
      </c>
      <c r="Z45" s="18">
        <v>-2.3541526115825717E-2</v>
      </c>
      <c r="AA45" s="18">
        <v>1.180455758571064E-3</v>
      </c>
      <c r="AB45" s="18">
        <v>-4.1158464798681349E-2</v>
      </c>
      <c r="AC45" s="18">
        <v>-4.0663970061768105E-2</v>
      </c>
      <c r="AD45" s="18">
        <v>-4.3901466906004598E-2</v>
      </c>
      <c r="AE45" s="18">
        <v>-9.4700084000000004E-3</v>
      </c>
      <c r="AF45" s="18">
        <v>-1.0641918913312053E-2</v>
      </c>
      <c r="AG45" s="18">
        <v>-9.4190075676701054E-3</v>
      </c>
      <c r="AH45" s="18">
        <v>2.2005336008938947E-2</v>
      </c>
      <c r="AI45" s="18">
        <v>-1.5900611927836983E-2</v>
      </c>
      <c r="AJ45" s="18">
        <v>-2.2999951082436909E-2</v>
      </c>
      <c r="AK45" s="18">
        <v>-2.5007250461019925E-3</v>
      </c>
      <c r="AL45" s="18">
        <v>8.3007369700194289E-3</v>
      </c>
      <c r="AM45" s="18">
        <v>2.6007361597226719E-3</v>
      </c>
      <c r="AN45" s="18">
        <v>6.6100000000000006E-2</v>
      </c>
      <c r="AO45" s="18">
        <v>-4.2605610304095376E-2</v>
      </c>
      <c r="AP45" s="18">
        <v>-7.798622478309479E-2</v>
      </c>
      <c r="AQ45" s="18">
        <v>-2.0990836181745628E-2</v>
      </c>
      <c r="AR45" s="18">
        <v>6.8399452804377425E-3</v>
      </c>
      <c r="AS45" s="18">
        <v>-1.4811043512135868E-2</v>
      </c>
      <c r="AT45" s="18">
        <v>-1.2704509414489359E-2</v>
      </c>
      <c r="AU45" s="18">
        <v>-4.2102957704566603E-2</v>
      </c>
      <c r="AV45" s="18">
        <v>9.7054414105353093E-3</v>
      </c>
      <c r="AW45" s="18">
        <v>-6.337405770730431E-2</v>
      </c>
      <c r="AX45" s="18">
        <v>-4.7259772748221247E-2</v>
      </c>
      <c r="AY45" s="18">
        <v>-6.4013010091331798E-2</v>
      </c>
      <c r="AZ45" s="18">
        <v>2.6190145088768491E-2</v>
      </c>
      <c r="BF45" s="81"/>
      <c r="BG45" s="154">
        <f t="shared" si="2"/>
        <v>198</v>
      </c>
      <c r="BH45" s="18">
        <f>(1-'Building Blocks'!$B$29)*'Building Blocks'!$B$29^BG45</f>
        <v>1.3670000495659791E-3</v>
      </c>
      <c r="BI45" s="18">
        <f t="shared" si="52"/>
        <v>1.5015850428178115E-3</v>
      </c>
      <c r="BJ45" s="18">
        <f t="shared" si="51"/>
        <v>4.4598577356731823E-3</v>
      </c>
      <c r="BK45" s="157">
        <f t="shared" si="53"/>
        <v>2.5277404176271694E-5</v>
      </c>
      <c r="BL45" s="157">
        <f t="shared" si="54"/>
        <v>2.2183092660889833E-5</v>
      </c>
      <c r="BM45" s="157">
        <f t="shared" si="55"/>
        <v>1.078885518511845E-5</v>
      </c>
      <c r="BN45" s="157">
        <f t="shared" si="56"/>
        <v>1.2870104745192338E-5</v>
      </c>
      <c r="BO45" s="157">
        <f t="shared" si="57"/>
        <v>1.3610719070386853E-5</v>
      </c>
      <c r="BP45" s="157">
        <f t="shared" si="58"/>
        <v>1.6572283552247054E-5</v>
      </c>
      <c r="BQ45" s="157">
        <f t="shared" si="59"/>
        <v>1.501824100537692E-5</v>
      </c>
      <c r="BR45" s="157">
        <f t="shared" si="60"/>
        <v>1.8013757884416156E-5</v>
      </c>
      <c r="BS45" s="157">
        <f t="shared" si="61"/>
        <v>2.6193929545737791E-5</v>
      </c>
      <c r="BT45" s="157">
        <f t="shared" si="62"/>
        <v>1.413359806590861E-7</v>
      </c>
      <c r="BU45" s="157">
        <f t="shared" si="63"/>
        <v>7.5330472041095828E-7</v>
      </c>
      <c r="BV45" s="157">
        <f t="shared" si="64"/>
        <v>2.2159163359868966E-5</v>
      </c>
      <c r="BW45" s="157">
        <f t="shared" si="65"/>
        <v>1.2202577663553493E-5</v>
      </c>
      <c r="BX45" s="157">
        <f t="shared" si="66"/>
        <v>1.5801968825415716E-5</v>
      </c>
      <c r="BY45" s="157">
        <f t="shared" si="67"/>
        <v>1.9520400416688762E-5</v>
      </c>
      <c r="BZ45" s="157">
        <f t="shared" si="68"/>
        <v>1.0221935301620588E-5</v>
      </c>
      <c r="CA45" s="157">
        <f t="shared" si="69"/>
        <v>3.0405001532633628E-6</v>
      </c>
      <c r="CB45" s="157">
        <f t="shared" si="70"/>
        <v>1.9006368506886648E-5</v>
      </c>
      <c r="CC45" s="157">
        <f t="shared" si="71"/>
        <v>9.9890374769726924E-6</v>
      </c>
      <c r="CD45" s="157">
        <f t="shared" si="72"/>
        <v>1.5106728763567415E-6</v>
      </c>
      <c r="CE45" s="157">
        <f t="shared" si="73"/>
        <v>9.3508825915980232E-8</v>
      </c>
      <c r="CF45" s="157">
        <f t="shared" si="74"/>
        <v>6.9227215894183499E-9</v>
      </c>
      <c r="CG45" s="157">
        <f t="shared" si="75"/>
        <v>2.1661447257975373E-8</v>
      </c>
      <c r="CH45" s="157">
        <f t="shared" si="76"/>
        <v>2.5675268923457434E-8</v>
      </c>
      <c r="CI45" s="157">
        <f t="shared" si="77"/>
        <v>1.3000220423767501E-6</v>
      </c>
      <c r="CJ45" s="157">
        <f t="shared" si="78"/>
        <v>1.2272635885438393E-8</v>
      </c>
      <c r="CK45" s="157">
        <f t="shared" si="79"/>
        <v>3.0118410055413134E-6</v>
      </c>
      <c r="CL45" s="157">
        <f t="shared" si="80"/>
        <v>2.9501481658825584E-6</v>
      </c>
      <c r="CM45" s="157">
        <f t="shared" si="81"/>
        <v>3.4225030400260999E-6</v>
      </c>
      <c r="CN45" s="157">
        <f t="shared" si="82"/>
        <v>4.3243489715814173E-7</v>
      </c>
      <c r="CO45" s="157">
        <f t="shared" si="83"/>
        <v>4.7699315237183495E-7</v>
      </c>
      <c r="CP45" s="157">
        <f t="shared" si="84"/>
        <v>3.5265997906944321E-7</v>
      </c>
      <c r="CQ45" s="157">
        <f t="shared" si="85"/>
        <v>5.0062014055608033E-7</v>
      </c>
      <c r="CR45" s="157">
        <f t="shared" si="86"/>
        <v>6.7597386423097871E-7</v>
      </c>
      <c r="CS45" s="157">
        <f t="shared" si="87"/>
        <v>1.287546227076226E-6</v>
      </c>
      <c r="CT45" s="157">
        <f t="shared" si="88"/>
        <v>1.1357658798580966E-7</v>
      </c>
      <c r="CU45" s="157">
        <f t="shared" si="89"/>
        <v>2.1337491659273671E-8</v>
      </c>
      <c r="CV45" s="157">
        <f t="shared" si="90"/>
        <v>1.3625792623299404E-8</v>
      </c>
      <c r="CW45" s="157">
        <f t="shared" si="91"/>
        <v>5.3668107540032186E-6</v>
      </c>
      <c r="CX45" s="157">
        <f t="shared" si="92"/>
        <v>2.8866933278917883E-6</v>
      </c>
      <c r="CY45" s="157">
        <f t="shared" si="93"/>
        <v>1.0597533977839551E-5</v>
      </c>
      <c r="CZ45" s="157"/>
      <c r="DA45" s="157">
        <f t="shared" si="94"/>
        <v>1.7228655576359712E-8</v>
      </c>
      <c r="DB45" s="157"/>
      <c r="DC45" s="157"/>
      <c r="DD45" s="157"/>
      <c r="DE45" s="157">
        <f t="shared" si="95"/>
        <v>6.4400322323260573E-10</v>
      </c>
      <c r="DF45" s="157">
        <f t="shared" si="96"/>
        <v>7.4791174530632714E-6</v>
      </c>
      <c r="DG45" s="157"/>
      <c r="DH45" s="157"/>
      <c r="DI45" s="157">
        <f t="shared" si="97"/>
        <v>3.8521060609164004E-7</v>
      </c>
      <c r="DN45" s="157" t="e">
        <f t="shared" si="49"/>
        <v>#DIV/0!</v>
      </c>
      <c r="DR45" s="1">
        <v>1.3888888888888887E-3</v>
      </c>
      <c r="EQ45" s="152"/>
      <c r="ER45" s="152"/>
    </row>
    <row r="46" spans="1:148" s="1" customFormat="1" x14ac:dyDescent="0.25">
      <c r="A46" s="13">
        <f t="shared" si="50"/>
        <v>37468</v>
      </c>
      <c r="B46" s="227">
        <v>-8.9820078229903497E-2</v>
      </c>
      <c r="C46" s="227">
        <v>-0.15398074618812699</v>
      </c>
      <c r="D46" s="227">
        <v>-0.15385017219015801</v>
      </c>
      <c r="E46" s="227">
        <v>-0.124592747335305</v>
      </c>
      <c r="F46" s="227">
        <v>-8.5339021762301001E-2</v>
      </c>
      <c r="G46" s="227">
        <v>-8.7439970511383094E-2</v>
      </c>
      <c r="H46" s="227">
        <v>-5.0333395846316097E-2</v>
      </c>
      <c r="I46" s="227">
        <v>-7.8717367247702605E-2</v>
      </c>
      <c r="J46" s="227">
        <v>-9.3909309803535596E-2</v>
      </c>
      <c r="K46" s="227">
        <v>-9.9875488059435399E-3</v>
      </c>
      <c r="L46" s="227">
        <v>-1.04980371406423E-2</v>
      </c>
      <c r="M46" s="227">
        <v>-6.7430633282847402E-2</v>
      </c>
      <c r="N46" s="228">
        <v>-5.4551930797980701E-2</v>
      </c>
      <c r="O46" s="228">
        <v>-6.0365430675347602E-2</v>
      </c>
      <c r="P46" s="228">
        <v>-6.9074129417221797E-2</v>
      </c>
      <c r="Q46" s="227">
        <v>-5.7859667234578797E-2</v>
      </c>
      <c r="R46" s="227">
        <v>-2.2642767286985398E-2</v>
      </c>
      <c r="S46" s="18">
        <f>'Index Values Local'!S47/'Index Values Local'!S46-1</f>
        <v>-6.6673255179957813E-2</v>
      </c>
      <c r="T46" s="227">
        <v>-7.1886900725129002E-2</v>
      </c>
      <c r="U46" s="227">
        <v>-3.9296777175400803E-2</v>
      </c>
      <c r="V46" s="227">
        <v>-3.3860024203957702E-3</v>
      </c>
      <c r="W46" s="18">
        <v>-2.5710612769604957E-3</v>
      </c>
      <c r="X46" s="18">
        <v>-9.6838115754671605E-3</v>
      </c>
      <c r="Y46" s="18">
        <v>6.2929144508672152E-6</v>
      </c>
      <c r="Z46" s="18">
        <v>-1.2454545454545496E-2</v>
      </c>
      <c r="AA46" s="18">
        <v>-4.1523555646690857E-3</v>
      </c>
      <c r="AB46" s="18">
        <v>1.3260645351407252E-3</v>
      </c>
      <c r="AC46" s="18">
        <v>7.7869452062232002E-4</v>
      </c>
      <c r="AD46" s="18">
        <v>4.5687338315259203E-3</v>
      </c>
      <c r="AE46" s="18">
        <v>7.1933220000000011E-4</v>
      </c>
      <c r="AF46" s="18">
        <v>8.0834932988384353E-4</v>
      </c>
      <c r="AG46" s="18">
        <v>7.154582286821189E-4</v>
      </c>
      <c r="AH46" s="18">
        <v>5.0203043420049553E-4</v>
      </c>
      <c r="AI46" s="18">
        <v>1.9501080211281163E-2</v>
      </c>
      <c r="AJ46" s="18">
        <v>2.2700240443189967E-2</v>
      </c>
      <c r="AK46" s="18">
        <v>1.230091246548537E-2</v>
      </c>
      <c r="AL46" s="18">
        <v>-1.2006835351960898E-3</v>
      </c>
      <c r="AM46" s="18">
        <v>7.5994212540395623E-3</v>
      </c>
      <c r="AN46" s="18">
        <v>-4.5400000000000003E-2</v>
      </c>
      <c r="AO46" s="18">
        <v>3.5184227800012735E-2</v>
      </c>
      <c r="AP46" s="18">
        <v>3.9232925209707288E-2</v>
      </c>
      <c r="AQ46" s="18">
        <v>-1.5326688331153847E-2</v>
      </c>
      <c r="AR46" s="18">
        <v>7.699275362318847E-3</v>
      </c>
      <c r="AS46" s="18">
        <v>2.6168181314898863E-2</v>
      </c>
      <c r="AT46" s="18">
        <v>-1.8532308808379399E-4</v>
      </c>
      <c r="AU46" s="18">
        <v>1.4833762309228561E-3</v>
      </c>
      <c r="AV46" s="18">
        <v>2.3855641867411626E-2</v>
      </c>
      <c r="AW46" s="18">
        <v>2.4802027827116602E-2</v>
      </c>
      <c r="AX46" s="18">
        <v>5.1797926261588315E-2</v>
      </c>
      <c r="AY46" s="18">
        <v>0.13090354601427417</v>
      </c>
      <c r="AZ46" s="18">
        <v>0.10904327400849234</v>
      </c>
      <c r="BF46" s="81"/>
      <c r="BG46" s="154">
        <f t="shared" si="2"/>
        <v>197</v>
      </c>
      <c r="BH46" s="18">
        <f>(1-'Building Blocks'!$B$29)*'Building Blocks'!$B$29^BG46</f>
        <v>1.3808081308747265E-3</v>
      </c>
      <c r="BI46" s="18">
        <f t="shared" si="52"/>
        <v>1.5167525685028402E-3</v>
      </c>
      <c r="BJ46" s="18">
        <f t="shared" si="51"/>
        <v>4.5049068037102853E-3</v>
      </c>
      <c r="BK46" s="157">
        <f t="shared" si="53"/>
        <v>1.4065318248291867E-5</v>
      </c>
      <c r="BL46" s="157">
        <f t="shared" si="54"/>
        <v>4.1109072929737304E-5</v>
      </c>
      <c r="BM46" s="157">
        <f t="shared" si="55"/>
        <v>3.8652574805986156E-5</v>
      </c>
      <c r="BN46" s="157">
        <f t="shared" si="56"/>
        <v>2.7175173201305088E-5</v>
      </c>
      <c r="BO46" s="157">
        <f t="shared" si="57"/>
        <v>1.215602182335069E-5</v>
      </c>
      <c r="BP46" s="157">
        <f t="shared" si="58"/>
        <v>1.2875235912697405E-5</v>
      </c>
      <c r="BQ46" s="157">
        <f t="shared" si="59"/>
        <v>5.0447695116844437E-6</v>
      </c>
      <c r="BR46" s="157">
        <f t="shared" si="60"/>
        <v>1.1763237493230315E-5</v>
      </c>
      <c r="BS46" s="157">
        <f t="shared" si="61"/>
        <v>1.6356841704549078E-5</v>
      </c>
      <c r="BT46" s="157">
        <f t="shared" si="62"/>
        <v>3.1372116525571334E-7</v>
      </c>
      <c r="BU46" s="157">
        <f t="shared" si="63"/>
        <v>3.4128376219923796E-7</v>
      </c>
      <c r="BV46" s="157">
        <f t="shared" si="64"/>
        <v>8.5872185187021354E-6</v>
      </c>
      <c r="BW46" s="157">
        <f t="shared" si="65"/>
        <v>5.5522320792963997E-6</v>
      </c>
      <c r="BX46" s="157">
        <f t="shared" si="66"/>
        <v>7.1899725326530206E-6</v>
      </c>
      <c r="BY46" s="157">
        <f t="shared" si="67"/>
        <v>8.8818769593218484E-6</v>
      </c>
      <c r="BZ46" s="157">
        <f t="shared" si="68"/>
        <v>6.3015103467413289E-6</v>
      </c>
      <c r="CA46" s="157">
        <f t="shared" si="69"/>
        <v>1.1982757014632058E-6</v>
      </c>
      <c r="CB46" s="157">
        <f t="shared" si="70"/>
        <v>8.6479397622976252E-6</v>
      </c>
      <c r="CC46" s="157">
        <f t="shared" si="71"/>
        <v>9.0485347313221408E-6</v>
      </c>
      <c r="CD46" s="157">
        <f t="shared" si="72"/>
        <v>3.0310070181065141E-6</v>
      </c>
      <c r="CE46" s="157">
        <f t="shared" si="73"/>
        <v>8.5584160275228406E-8</v>
      </c>
      <c r="CF46" s="157">
        <f t="shared" si="74"/>
        <v>8.5574903680868816E-8</v>
      </c>
      <c r="CG46" s="157">
        <f t="shared" si="75"/>
        <v>2.8873734766412094E-7</v>
      </c>
      <c r="CH46" s="157">
        <f t="shared" si="76"/>
        <v>7.8932627490846272E-9</v>
      </c>
      <c r="CI46" s="157">
        <f t="shared" si="77"/>
        <v>5.0999742877149569E-7</v>
      </c>
      <c r="CJ46" s="157">
        <f t="shared" si="78"/>
        <v>1.0177954920262193E-7</v>
      </c>
      <c r="CK46" s="157">
        <f t="shared" si="79"/>
        <v>8.0330057602078001E-9</v>
      </c>
      <c r="CL46" s="157">
        <f t="shared" si="80"/>
        <v>1.2599360565153068E-8</v>
      </c>
      <c r="CM46" s="157">
        <f t="shared" si="81"/>
        <v>8.0518552102986859E-10</v>
      </c>
      <c r="CN46" s="157">
        <f t="shared" si="82"/>
        <v>6.97391110068824E-8</v>
      </c>
      <c r="CO46" s="157">
        <f t="shared" si="83"/>
        <v>6.1598152170665428E-8</v>
      </c>
      <c r="CP46" s="157">
        <f t="shared" si="84"/>
        <v>4.0865275842501315E-8</v>
      </c>
      <c r="CQ46" s="157">
        <f t="shared" si="85"/>
        <v>1.5963695751179405E-8</v>
      </c>
      <c r="CR46" s="157">
        <f t="shared" si="86"/>
        <v>3.0516631324719338E-7</v>
      </c>
      <c r="CS46" s="157">
        <f t="shared" si="87"/>
        <v>4.0883211019613505E-7</v>
      </c>
      <c r="CT46" s="157">
        <f t="shared" si="88"/>
        <v>5.6524220385319584E-8</v>
      </c>
      <c r="CU46" s="157">
        <f t="shared" si="89"/>
        <v>4.9830816107962335E-8</v>
      </c>
      <c r="CV46" s="157">
        <f t="shared" si="90"/>
        <v>5.9843678850959497E-9</v>
      </c>
      <c r="CW46" s="157">
        <f t="shared" si="91"/>
        <v>4.0566612498980472E-6</v>
      </c>
      <c r="CX46" s="157">
        <f t="shared" si="92"/>
        <v>1.7476263118946015E-6</v>
      </c>
      <c r="CY46" s="157">
        <f t="shared" si="93"/>
        <v>1.6728160332206514E-6</v>
      </c>
      <c r="CZ46" s="157"/>
      <c r="DA46" s="157">
        <f t="shared" si="94"/>
        <v>2.7352619332336022E-8</v>
      </c>
      <c r="DB46" s="157"/>
      <c r="DC46" s="157"/>
      <c r="DD46" s="157"/>
      <c r="DE46" s="157">
        <f t="shared" si="95"/>
        <v>3.3245810948051043E-7</v>
      </c>
      <c r="DF46" s="157">
        <f t="shared" si="96"/>
        <v>4.6989310697566752E-7</v>
      </c>
      <c r="DG46" s="157"/>
      <c r="DH46" s="157"/>
      <c r="DI46" s="157">
        <f t="shared" si="97"/>
        <v>1.482663731424722E-5</v>
      </c>
      <c r="DN46" s="157" t="e">
        <f t="shared" si="49"/>
        <v>#DIV/0!</v>
      </c>
      <c r="DR46" s="1">
        <v>1.3888888888888887E-3</v>
      </c>
      <c r="EQ46" s="152"/>
      <c r="ER46" s="152"/>
    </row>
    <row r="47" spans="1:148" s="1" customFormat="1" x14ac:dyDescent="0.25">
      <c r="A47" s="13">
        <f t="shared" si="50"/>
        <v>37499</v>
      </c>
      <c r="B47" s="227">
        <v>1.3714591602050401E-2</v>
      </c>
      <c r="C47" s="227">
        <v>1.1988079066069499E-2</v>
      </c>
      <c r="D47" s="227">
        <v>1.5749280492341099E-2</v>
      </c>
      <c r="E47" s="227">
        <v>-6.8953096000179404E-3</v>
      </c>
      <c r="F47" s="227">
        <v>-1.60992425277239E-3</v>
      </c>
      <c r="G47" s="227">
        <v>-1.77268395684271E-3</v>
      </c>
      <c r="H47" s="227">
        <v>-1.4534461532803499E-2</v>
      </c>
      <c r="I47" s="227">
        <v>1.36574144257648E-2</v>
      </c>
      <c r="J47" s="227">
        <v>2.4459310064113501E-2</v>
      </c>
      <c r="K47" s="227">
        <v>2.6729627635573499E-2</v>
      </c>
      <c r="L47" s="227">
        <v>2.53768264444145E-2</v>
      </c>
      <c r="M47" s="227">
        <v>5.25648519382024E-2</v>
      </c>
      <c r="N47" s="228">
        <v>6.2922812563021402E-2</v>
      </c>
      <c r="O47" s="228">
        <v>7.3316994321855095E-2</v>
      </c>
      <c r="P47" s="228">
        <v>7.9506801727457804E-2</v>
      </c>
      <c r="Q47" s="227">
        <v>1.1776405428546299E-2</v>
      </c>
      <c r="R47" s="227">
        <v>1.52611086319127E-2</v>
      </c>
      <c r="S47" s="18">
        <f>'Index Values Local'!S48/'Index Values Local'!S47-1</f>
        <v>7.9938037016229924E-2</v>
      </c>
      <c r="T47" s="227">
        <v>4.7589605231108598E-3</v>
      </c>
      <c r="U47" s="227">
        <v>2.8378971970790499E-3</v>
      </c>
      <c r="V47" s="227">
        <v>6.2918148947739196E-3</v>
      </c>
      <c r="W47" s="18">
        <v>4.2961477874838838E-3</v>
      </c>
      <c r="X47" s="18">
        <v>1.0686690407165411E-2</v>
      </c>
      <c r="Y47" s="18">
        <v>8.2753386816190044E-3</v>
      </c>
      <c r="Z47" s="18">
        <v>1.8006075669704469E-2</v>
      </c>
      <c r="AA47" s="18">
        <v>1.194275712962023E-2</v>
      </c>
      <c r="AB47" s="18">
        <v>-1.6185991759858354E-3</v>
      </c>
      <c r="AC47" s="18">
        <v>-3.8925045948183102E-3</v>
      </c>
      <c r="AD47" s="18">
        <v>2.8309340753447298E-3</v>
      </c>
      <c r="AE47" s="18">
        <v>2.5126669599999998E-2</v>
      </c>
      <c r="AF47" s="18">
        <v>2.8236086933648652E-2</v>
      </c>
      <c r="AG47" s="18">
        <v>2.4991349649990422E-2</v>
      </c>
      <c r="AH47" s="18">
        <v>-1.0035570522171078E-4</v>
      </c>
      <c r="AI47" s="18">
        <v>1.1899954703624926E-2</v>
      </c>
      <c r="AJ47" s="18">
        <v>8.9995310930970351E-3</v>
      </c>
      <c r="AK47" s="18">
        <v>1.940039414953465E-2</v>
      </c>
      <c r="AL47" s="18">
        <v>-9.9952125033198058E-4</v>
      </c>
      <c r="AM47" s="18">
        <v>9.3001409112258848E-3</v>
      </c>
      <c r="AN47" s="18">
        <v>8.3999999999999995E-3</v>
      </c>
      <c r="AO47" s="18">
        <v>-2.0969877895492872E-2</v>
      </c>
      <c r="AP47" s="18">
        <v>9.4773596455371301E-3</v>
      </c>
      <c r="AQ47" s="18">
        <v>-7.3562741789654114E-4</v>
      </c>
      <c r="AR47" s="18">
        <v>8.5393258426966767E-3</v>
      </c>
      <c r="AS47" s="18">
        <v>3.2328460380699393E-3</v>
      </c>
      <c r="AT47" s="18">
        <v>-1.0149322870913323E-2</v>
      </c>
      <c r="AU47" s="18">
        <v>-2.9357851158659205E-2</v>
      </c>
      <c r="AV47" s="18">
        <v>2.4208824133988172E-2</v>
      </c>
      <c r="AW47" s="18">
        <v>9.0632532023795509E-3</v>
      </c>
      <c r="AX47" s="18">
        <v>1.1256849534511818E-3</v>
      </c>
      <c r="AY47" s="18">
        <v>6.7670485394540514E-2</v>
      </c>
      <c r="AZ47" s="18">
        <v>1.3440860215053752E-2</v>
      </c>
      <c r="BF47" s="81"/>
      <c r="BG47" s="154">
        <f t="shared" si="2"/>
        <v>196</v>
      </c>
      <c r="BH47" s="18">
        <f>(1-'Building Blocks'!$B$29)*'Building Blocks'!$B$29^BG47</f>
        <v>1.3947556877522492E-3</v>
      </c>
      <c r="BI47" s="18">
        <f t="shared" si="52"/>
        <v>1.5320733015180205E-3</v>
      </c>
      <c r="BJ47" s="18">
        <f t="shared" si="51"/>
        <v>4.5504109128386722E-3</v>
      </c>
      <c r="BK47" s="157">
        <f t="shared" si="53"/>
        <v>8.0233033502764706E-8</v>
      </c>
      <c r="BL47" s="157">
        <f t="shared" si="54"/>
        <v>2.7422928278478192E-9</v>
      </c>
      <c r="BM47" s="157">
        <f t="shared" si="55"/>
        <v>1.5207820153684123E-7</v>
      </c>
      <c r="BN47" s="157">
        <f t="shared" si="56"/>
        <v>3.9988488836006344E-7</v>
      </c>
      <c r="BO47" s="157">
        <f t="shared" si="57"/>
        <v>5.1444320360394159E-8</v>
      </c>
      <c r="BP47" s="157">
        <f t="shared" si="58"/>
        <v>6.4070095903311832E-8</v>
      </c>
      <c r="BQ47" s="157">
        <f t="shared" si="59"/>
        <v>7.3297607799609153E-7</v>
      </c>
      <c r="BR47" s="157">
        <f t="shared" si="60"/>
        <v>2.8449770504257639E-8</v>
      </c>
      <c r="BS47" s="157">
        <f t="shared" si="61"/>
        <v>3.2309671467993851E-7</v>
      </c>
      <c r="BT47" s="157">
        <f t="shared" si="62"/>
        <v>7.6430100285494716E-7</v>
      </c>
      <c r="BU47" s="157">
        <f t="shared" si="63"/>
        <v>6.6759586403694345E-7</v>
      </c>
      <c r="BV47" s="157">
        <f t="shared" si="64"/>
        <v>3.06834716362916E-6</v>
      </c>
      <c r="BW47" s="157">
        <f t="shared" si="65"/>
        <v>4.9727836913560252E-6</v>
      </c>
      <c r="BX47" s="157">
        <f t="shared" si="66"/>
        <v>6.4396044043255398E-6</v>
      </c>
      <c r="BY47" s="157">
        <f t="shared" si="67"/>
        <v>7.9549363681396271E-6</v>
      </c>
      <c r="BZ47" s="157">
        <f t="shared" si="68"/>
        <v>4.1106572190509914E-8</v>
      </c>
      <c r="CA47" s="157">
        <f t="shared" si="69"/>
        <v>1.4703386927078401E-7</v>
      </c>
      <c r="CB47" s="157">
        <f t="shared" si="70"/>
        <v>7.7454425844938607E-6</v>
      </c>
      <c r="CC47" s="157">
        <f t="shared" si="71"/>
        <v>5.3742697128578931E-10</v>
      </c>
      <c r="CD47" s="157">
        <f t="shared" si="72"/>
        <v>1.0105549706245326E-8</v>
      </c>
      <c r="CE47" s="157">
        <f t="shared" si="73"/>
        <v>7.1884609033996165E-9</v>
      </c>
      <c r="CF47" s="157">
        <f t="shared" si="74"/>
        <v>6.3561039563134213E-10</v>
      </c>
      <c r="CG47" s="157">
        <f t="shared" si="75"/>
        <v>6.6196264270725823E-8</v>
      </c>
      <c r="CH47" s="157">
        <f t="shared" si="76"/>
        <v>5.4930683694879723E-8</v>
      </c>
      <c r="CI47" s="157">
        <f t="shared" si="77"/>
        <v>2.2519009349118148E-7</v>
      </c>
      <c r="CJ47" s="157">
        <f t="shared" si="78"/>
        <v>9.5699846809541523E-8</v>
      </c>
      <c r="CK47" s="157">
        <f t="shared" si="79"/>
        <v>4.2163582725078307E-8</v>
      </c>
      <c r="CL47" s="157">
        <f t="shared" si="80"/>
        <v>8.7409551572353873E-8</v>
      </c>
      <c r="CM47" s="157">
        <f t="shared" si="81"/>
        <v>1.5603848903790334E-9</v>
      </c>
      <c r="CN47" s="157">
        <f t="shared" si="82"/>
        <v>4.7600732498148494E-7</v>
      </c>
      <c r="CO47" s="157">
        <f t="shared" si="83"/>
        <v>6.7918763726865941E-7</v>
      </c>
      <c r="CP47" s="157">
        <f t="shared" si="84"/>
        <v>5.5805357266256499E-7</v>
      </c>
      <c r="CQ47" s="157">
        <f t="shared" si="85"/>
        <v>2.266905363077773E-8</v>
      </c>
      <c r="CR47" s="157">
        <f t="shared" si="86"/>
        <v>6.6399266573936631E-8</v>
      </c>
      <c r="CS47" s="157">
        <f t="shared" si="87"/>
        <v>1.1310709322275504E-8</v>
      </c>
      <c r="CT47" s="157">
        <f t="shared" si="88"/>
        <v>2.6711510880778738E-7</v>
      </c>
      <c r="CU47" s="157">
        <f t="shared" si="89"/>
        <v>4.6863121672350186E-8</v>
      </c>
      <c r="CV47" s="157">
        <f t="shared" si="90"/>
        <v>2.0827537111768877E-8</v>
      </c>
      <c r="CW47" s="157">
        <f t="shared" si="91"/>
        <v>6.6523020103157629E-9</v>
      </c>
      <c r="CX47" s="157">
        <f t="shared" si="92"/>
        <v>7.5573385319673061E-7</v>
      </c>
      <c r="CY47" s="157">
        <f t="shared" si="93"/>
        <v>1.8280666981656962E-8</v>
      </c>
      <c r="CZ47" s="157"/>
      <c r="DA47" s="157">
        <f t="shared" si="94"/>
        <v>3.9640996822448606E-8</v>
      </c>
      <c r="DB47" s="157"/>
      <c r="DC47" s="157"/>
      <c r="DD47" s="157"/>
      <c r="DE47" s="157">
        <f t="shared" si="95"/>
        <v>3.5202948274785612E-7</v>
      </c>
      <c r="DF47" s="157">
        <f t="shared" si="96"/>
        <v>5.3141672917799944E-9</v>
      </c>
      <c r="DG47" s="157"/>
      <c r="DH47" s="157"/>
      <c r="DI47" s="157">
        <f t="shared" si="97"/>
        <v>1.6356826928282035E-8</v>
      </c>
      <c r="DN47" s="157" t="e">
        <f t="shared" si="49"/>
        <v>#DIV/0!</v>
      </c>
      <c r="DR47" s="1">
        <v>1.3888888888888887E-3</v>
      </c>
      <c r="EQ47" s="152"/>
      <c r="ER47" s="152"/>
    </row>
    <row r="48" spans="1:148" s="1" customFormat="1" x14ac:dyDescent="0.25">
      <c r="A48" s="13">
        <f t="shared" si="50"/>
        <v>37529</v>
      </c>
      <c r="B48" s="227">
        <v>-0.12356381883352099</v>
      </c>
      <c r="C48" s="227">
        <v>-8.5366886032286204E-2</v>
      </c>
      <c r="D48" s="227">
        <v>-0.15939957272489499</v>
      </c>
      <c r="E48" s="227">
        <v>-0.119529561398159</v>
      </c>
      <c r="F48" s="227">
        <v>-0.11434961773279601</v>
      </c>
      <c r="G48" s="227">
        <v>-5.5554538897085101E-2</v>
      </c>
      <c r="H48" s="227">
        <v>-5.0999013720934898E-2</v>
      </c>
      <c r="I48" s="227">
        <v>-7.5773963693036905E-2</v>
      </c>
      <c r="J48" s="227">
        <v>-0.118676098381632</v>
      </c>
      <c r="K48" s="227">
        <v>-2.6192986646329502E-3</v>
      </c>
      <c r="L48" s="227">
        <v>-1.1728588772375E-3</v>
      </c>
      <c r="M48" s="227">
        <v>-3.2934119173218701E-2</v>
      </c>
      <c r="N48" s="228">
        <v>-3.3731769779754402E-2</v>
      </c>
      <c r="O48" s="228">
        <v>-3.6672766753574899E-2</v>
      </c>
      <c r="P48" s="228">
        <v>-4.2740989014744699E-2</v>
      </c>
      <c r="Q48" s="227">
        <v>-3.1466068774546899E-2</v>
      </c>
      <c r="R48" s="227">
        <v>-2.88334757947028E-3</v>
      </c>
      <c r="S48" s="18">
        <f>'Index Values Local'!S49/'Index Values Local'!S48-1</f>
        <v>-4.0689564781771548E-2</v>
      </c>
      <c r="T48" s="227">
        <v>-0.112838682007197</v>
      </c>
      <c r="U48" s="227">
        <v>-1.96139121012514E-2</v>
      </c>
      <c r="V48" s="227">
        <v>9.3185819606615896E-3</v>
      </c>
      <c r="W48" s="18">
        <v>1.0694424639954292E-3</v>
      </c>
      <c r="X48" s="18">
        <v>6.9660190914608844E-3</v>
      </c>
      <c r="Y48" s="18">
        <v>4.1665710277267731E-3</v>
      </c>
      <c r="Z48" s="18">
        <v>-2.8050566979545333E-2</v>
      </c>
      <c r="AA48" s="18">
        <v>1.2208769966424171E-3</v>
      </c>
      <c r="AB48" s="18">
        <v>-1.5966592974699045E-2</v>
      </c>
      <c r="AC48" s="18">
        <v>-1.5075479655735399E-2</v>
      </c>
      <c r="AD48" s="18">
        <v>-1.7329316273341999E-2</v>
      </c>
      <c r="AE48" s="18">
        <v>1.88688838E-2</v>
      </c>
      <c r="AF48" s="18">
        <v>2.1203902140605007E-2</v>
      </c>
      <c r="AG48" s="18">
        <v>1.8767265222878561E-2</v>
      </c>
      <c r="AH48" s="18">
        <v>3.8027477919528874E-3</v>
      </c>
      <c r="AI48" s="18">
        <v>2.8992296481364921E-3</v>
      </c>
      <c r="AJ48" s="18">
        <v>-3.1991598296801094E-3</v>
      </c>
      <c r="AK48" s="18">
        <v>1.1099750680887643E-2</v>
      </c>
      <c r="AL48" s="18">
        <v>4.2995374466876513E-3</v>
      </c>
      <c r="AM48" s="18">
        <v>-2.3002872034888489E-3</v>
      </c>
      <c r="AN48" s="18">
        <v>1.6000000000000001E-3</v>
      </c>
      <c r="AO48" s="18">
        <v>-3.9880553215147496E-2</v>
      </c>
      <c r="AP48" s="18">
        <v>-1.6298300438719215E-2</v>
      </c>
      <c r="AQ48" s="18">
        <v>4.7739278183354366E-3</v>
      </c>
      <c r="AR48" s="18">
        <v>9.5365418894830523E-3</v>
      </c>
      <c r="AS48" s="18">
        <v>3.0900790597876843E-3</v>
      </c>
      <c r="AT48" s="18">
        <v>-1.2598734621938305E-2</v>
      </c>
      <c r="AU48" s="18">
        <v>-1.3761880862664874E-2</v>
      </c>
      <c r="AV48" s="18">
        <v>5.861345634924886E-2</v>
      </c>
      <c r="AW48" s="18">
        <v>2.5201062792424622E-2</v>
      </c>
      <c r="AX48" s="18">
        <v>-9.9844852752523222E-3</v>
      </c>
      <c r="AY48" s="18">
        <v>-1.2251517520712334E-2</v>
      </c>
      <c r="AZ48" s="18">
        <v>-1.6517964793826834E-2</v>
      </c>
      <c r="BF48" s="81"/>
      <c r="BG48" s="154">
        <f t="shared" si="2"/>
        <v>195</v>
      </c>
      <c r="BH48" s="18">
        <f>(1-'Building Blocks'!$B$29)*'Building Blocks'!$B$29^BG48</f>
        <v>1.4088441290426759E-3</v>
      </c>
      <c r="BI48" s="18">
        <f t="shared" si="52"/>
        <v>1.5475487894121419E-3</v>
      </c>
      <c r="BJ48" s="18">
        <f t="shared" si="51"/>
        <v>4.5963746594330024E-3</v>
      </c>
      <c r="BK48" s="157">
        <f t="shared" si="53"/>
        <v>2.6170385006610423E-5</v>
      </c>
      <c r="BL48" s="157">
        <f t="shared" si="54"/>
        <v>1.4267286597576975E-5</v>
      </c>
      <c r="BM48" s="157">
        <f t="shared" si="55"/>
        <v>4.222694082432893E-5</v>
      </c>
      <c r="BN48" s="157">
        <f t="shared" si="56"/>
        <v>2.5668991070292083E-5</v>
      </c>
      <c r="BO48" s="157">
        <f t="shared" si="57"/>
        <v>2.1743673434028094E-5</v>
      </c>
      <c r="BP48" s="157">
        <f t="shared" si="58"/>
        <v>5.617443797686827E-6</v>
      </c>
      <c r="BQ48" s="157">
        <f t="shared" si="59"/>
        <v>5.2666970361615196E-6</v>
      </c>
      <c r="BR48" s="157">
        <f t="shared" si="60"/>
        <v>1.1213198387810416E-5</v>
      </c>
      <c r="BS48" s="157">
        <f t="shared" si="61"/>
        <v>2.5598636329810372E-5</v>
      </c>
      <c r="BT48" s="157">
        <f t="shared" si="62"/>
        <v>7.612467284135198E-8</v>
      </c>
      <c r="BU48" s="157">
        <f t="shared" si="63"/>
        <v>4.9842216663953128E-8</v>
      </c>
      <c r="BV48" s="157">
        <f t="shared" si="64"/>
        <v>2.56941913620157E-6</v>
      </c>
      <c r="BW48" s="157">
        <f t="shared" si="65"/>
        <v>2.4369598604754246E-6</v>
      </c>
      <c r="BX48" s="157">
        <f t="shared" si="66"/>
        <v>3.1557892771327842E-6</v>
      </c>
      <c r="BY48" s="157">
        <f t="shared" si="67"/>
        <v>3.8983920928412836E-6</v>
      </c>
      <c r="BZ48" s="157">
        <f t="shared" si="68"/>
        <v>2.2420338463033022E-6</v>
      </c>
      <c r="CA48" s="157">
        <f t="shared" si="69"/>
        <v>1.0784733561917538E-7</v>
      </c>
      <c r="CB48" s="157">
        <f t="shared" si="70"/>
        <v>3.795766416039594E-6</v>
      </c>
      <c r="CC48" s="157">
        <f t="shared" si="71"/>
        <v>2.1617485411397312E-5</v>
      </c>
      <c r="CD48" s="157">
        <f t="shared" si="72"/>
        <v>9.6877208231402465E-7</v>
      </c>
      <c r="CE48" s="157">
        <f t="shared" si="73"/>
        <v>4.1730971524917281E-8</v>
      </c>
      <c r="CF48" s="157">
        <f t="shared" si="74"/>
        <v>2.3187173732793997E-8</v>
      </c>
      <c r="CG48" s="157">
        <f t="shared" si="75"/>
        <v>1.2592296800309997E-8</v>
      </c>
      <c r="CH48" s="157">
        <f t="shared" si="76"/>
        <v>5.4640629307634388E-9</v>
      </c>
      <c r="CI48" s="157">
        <f t="shared" si="77"/>
        <v>1.7819176092008439E-6</v>
      </c>
      <c r="CJ48" s="157">
        <f t="shared" si="78"/>
        <v>1.2293165428716443E-8</v>
      </c>
      <c r="CK48" s="157">
        <f t="shared" si="79"/>
        <v>5.9414254810928507E-7</v>
      </c>
      <c r="CL48" s="157">
        <f t="shared" si="80"/>
        <v>5.4326687719512936E-7</v>
      </c>
      <c r="CM48" s="157">
        <f t="shared" si="81"/>
        <v>6.9352704971593023E-7</v>
      </c>
      <c r="CN48" s="157">
        <f t="shared" si="82"/>
        <v>2.0001843527493255E-7</v>
      </c>
      <c r="CO48" s="157">
        <f t="shared" si="83"/>
        <v>3.0430870482475298E-7</v>
      </c>
      <c r="CP48" s="157">
        <f t="shared" si="84"/>
        <v>2.5597995663030744E-7</v>
      </c>
      <c r="CQ48" s="157">
        <f t="shared" si="85"/>
        <v>4.9409361229053431E-12</v>
      </c>
      <c r="CR48" s="157">
        <f t="shared" si="86"/>
        <v>9.0439898930243328E-9</v>
      </c>
      <c r="CS48" s="157">
        <f t="shared" si="87"/>
        <v>1.3912559976293367E-7</v>
      </c>
      <c r="CT48" s="157">
        <f t="shared" si="88"/>
        <v>3.7209386458933856E-8</v>
      </c>
      <c r="CU48" s="157">
        <f t="shared" si="89"/>
        <v>8.299894666435344E-11</v>
      </c>
      <c r="CV48" s="157">
        <f t="shared" si="90"/>
        <v>9.6909875729107282E-8</v>
      </c>
      <c r="CW48" s="157">
        <f t="shared" si="91"/>
        <v>3.4422107898404867E-8</v>
      </c>
      <c r="CX48" s="157">
        <f t="shared" si="92"/>
        <v>2.6167402947109407E-6</v>
      </c>
      <c r="CY48" s="157">
        <f t="shared" si="93"/>
        <v>7.7105762254645762E-7</v>
      </c>
      <c r="CZ48" s="157"/>
      <c r="DA48" s="157">
        <f t="shared" si="94"/>
        <v>5.7280227232678803E-8</v>
      </c>
      <c r="DB48" s="157"/>
      <c r="DC48" s="157"/>
      <c r="DD48" s="157"/>
      <c r="DE48" s="157">
        <f t="shared" si="95"/>
        <v>3.8015252033822045E-6</v>
      </c>
      <c r="DF48" s="157">
        <f t="shared" si="96"/>
        <v>5.0141864937117478E-7</v>
      </c>
      <c r="DG48" s="157"/>
      <c r="DH48" s="157"/>
      <c r="DI48" s="157">
        <f t="shared" si="97"/>
        <v>1.1025189088139138E-6</v>
      </c>
      <c r="DN48" s="157" t="e">
        <f t="shared" si="49"/>
        <v>#DIV/0!</v>
      </c>
      <c r="DR48" s="1">
        <v>1.3888888888888887E-3</v>
      </c>
      <c r="EQ48" s="152"/>
      <c r="ER48" s="152"/>
    </row>
    <row r="49" spans="1:148" s="1" customFormat="1" x14ac:dyDescent="0.25">
      <c r="A49" s="13">
        <f t="shared" si="50"/>
        <v>37560</v>
      </c>
      <c r="B49" s="227">
        <v>9.3745449972230097E-2</v>
      </c>
      <c r="C49" s="227">
        <v>3.6592956635244499E-2</v>
      </c>
      <c r="D49" s="227">
        <v>0.111795213494721</v>
      </c>
      <c r="E49" s="227">
        <v>4.4122131406331103E-2</v>
      </c>
      <c r="F49" s="227">
        <v>8.1239017470714006E-2</v>
      </c>
      <c r="G49" s="227">
        <v>-6.7095343743441199E-2</v>
      </c>
      <c r="H49" s="227">
        <v>-0.10106653856167699</v>
      </c>
      <c r="I49" s="227">
        <v>5.8283965497740002E-2</v>
      </c>
      <c r="J49" s="227">
        <v>6.7727909406955999E-2</v>
      </c>
      <c r="K49" s="227">
        <v>-6.3039410593590495E-4</v>
      </c>
      <c r="L49" s="227">
        <v>-1.8819797675950699E-4</v>
      </c>
      <c r="M49" s="227">
        <v>2.1757131426895601E-2</v>
      </c>
      <c r="N49" s="228">
        <v>5.14788683094905E-2</v>
      </c>
      <c r="O49" s="228">
        <v>6.0294159152566501E-2</v>
      </c>
      <c r="P49" s="228">
        <v>6.5032610556575998E-2</v>
      </c>
      <c r="Q49" s="227">
        <v>8.2386872586990203E-3</v>
      </c>
      <c r="R49" s="227">
        <v>-1.38275920630668E-2</v>
      </c>
      <c r="S49" s="18">
        <f>'Index Values Local'!S50/'Index Values Local'!S49-1</f>
        <v>6.5655813258676421E-2</v>
      </c>
      <c r="T49" s="227">
        <v>9.0836097343607494E-2</v>
      </c>
      <c r="U49" s="227">
        <v>5.5567818161395E-3</v>
      </c>
      <c r="V49" s="227">
        <v>-1.6450801409792999E-2</v>
      </c>
      <c r="W49" s="18">
        <v>2.7918239441635295E-2</v>
      </c>
      <c r="X49" s="18">
        <v>1.2557750349130314E-2</v>
      </c>
      <c r="Y49" s="18">
        <v>6.1103847968915215E-3</v>
      </c>
      <c r="Z49" s="18">
        <v>1.4718469725726768E-2</v>
      </c>
      <c r="AA49" s="18">
        <v>2.5403922365612175E-3</v>
      </c>
      <c r="AB49" s="18">
        <v>2.35147279081378E-2</v>
      </c>
      <c r="AC49" s="18">
        <v>2.4348436737942302E-2</v>
      </c>
      <c r="AD49" s="18">
        <v>2.5589913707757098E-2</v>
      </c>
      <c r="AE49" s="18">
        <v>-6.4652452599999993E-2</v>
      </c>
      <c r="AF49" s="18">
        <v>-7.2653172949239508E-2</v>
      </c>
      <c r="AG49" s="18">
        <v>-6.4304266119535089E-2</v>
      </c>
      <c r="AH49" s="18">
        <v>6.7990179196337763E-3</v>
      </c>
      <c r="AI49" s="18">
        <v>-8.2988628637564732E-3</v>
      </c>
      <c r="AJ49" s="18">
        <v>-1.0600737292095763E-2</v>
      </c>
      <c r="AK49" s="18">
        <v>3.0003452500082517E-3</v>
      </c>
      <c r="AL49" s="18">
        <v>-2.9991847602520716E-3</v>
      </c>
      <c r="AM49" s="18">
        <v>7.0011772284044316E-3</v>
      </c>
      <c r="AN49" s="18">
        <v>-1.2999999999999999E-3</v>
      </c>
      <c r="AO49" s="18">
        <v>1.3019885023848765E-2</v>
      </c>
      <c r="AP49" s="18">
        <v>-5.0173259999748518E-2</v>
      </c>
      <c r="AQ49" s="18">
        <v>1.2620943457851783E-3</v>
      </c>
      <c r="AR49" s="18">
        <v>8.4753244460140653E-3</v>
      </c>
      <c r="AS49" s="18">
        <v>-7.1950822673139767E-3</v>
      </c>
      <c r="AT49" s="18">
        <v>5.3940032731433539E-3</v>
      </c>
      <c r="AU49" s="18">
        <v>-3.3857647635107256E-2</v>
      </c>
      <c r="AV49" s="18">
        <v>-1.9863407902671493E-2</v>
      </c>
      <c r="AW49" s="18">
        <v>-1.8063142463219273E-2</v>
      </c>
      <c r="AX49" s="18">
        <v>-2.7632043513624457E-2</v>
      </c>
      <c r="AY49" s="18">
        <v>-9.0805385065085995E-2</v>
      </c>
      <c r="AZ49" s="18">
        <v>5.5821176085979252E-2</v>
      </c>
      <c r="BF49" s="81"/>
      <c r="BG49" s="154">
        <f t="shared" si="2"/>
        <v>194</v>
      </c>
      <c r="BH49" s="18">
        <f>(1-'Building Blocks'!$B$29)*'Building Blocks'!$B$29^BG49</f>
        <v>1.4230748778208849E-3</v>
      </c>
      <c r="BI49" s="18">
        <f t="shared" si="52"/>
        <v>1.5631805953658E-3</v>
      </c>
      <c r="BJ49" s="18">
        <f t="shared" si="51"/>
        <v>4.6428026862959625E-3</v>
      </c>
      <c r="BK49" s="157">
        <f t="shared" si="53"/>
        <v>1.1904582967198401E-5</v>
      </c>
      <c r="BL49" s="157">
        <f t="shared" si="54"/>
        <v>1.0520622262108168E-6</v>
      </c>
      <c r="BM49" s="157">
        <f t="shared" si="55"/>
        <v>1.7566884870108899E-5</v>
      </c>
      <c r="BN49" s="157">
        <f t="shared" si="56"/>
        <v>1.8997895643522796E-6</v>
      </c>
      <c r="BO49" s="157">
        <f t="shared" si="57"/>
        <v>9.2811664161338569E-6</v>
      </c>
      <c r="BP49" s="157">
        <f t="shared" si="58"/>
        <v>8.0562002530271788E-6</v>
      </c>
      <c r="BQ49" s="157">
        <f t="shared" si="59"/>
        <v>1.8369912966118025E-5</v>
      </c>
      <c r="BR49" s="157">
        <f t="shared" si="60"/>
        <v>3.7433651535869139E-6</v>
      </c>
      <c r="BS49" s="157">
        <f t="shared" si="61"/>
        <v>5.2206380659910556E-6</v>
      </c>
      <c r="BT49" s="157">
        <f t="shared" si="62"/>
        <v>3.946638868166445E-8</v>
      </c>
      <c r="BU49" s="157">
        <f t="shared" si="63"/>
        <v>3.4390886550315423E-8</v>
      </c>
      <c r="BV49" s="157">
        <f t="shared" si="64"/>
        <v>3.0394953517971358E-7</v>
      </c>
      <c r="BW49" s="157">
        <f t="shared" si="65"/>
        <v>3.2401396301161262E-6</v>
      </c>
      <c r="BX49" s="157">
        <f t="shared" si="66"/>
        <v>4.1958827746709868E-6</v>
      </c>
      <c r="BY49" s="157">
        <f t="shared" si="67"/>
        <v>5.1832346189248132E-6</v>
      </c>
      <c r="BZ49" s="157">
        <f t="shared" si="68"/>
        <v>4.2151869445629708E-9</v>
      </c>
      <c r="CA49" s="157">
        <f t="shared" si="69"/>
        <v>5.8180138558335903E-7</v>
      </c>
      <c r="CB49" s="157">
        <f t="shared" si="70"/>
        <v>5.0467526913083362E-6</v>
      </c>
      <c r="CC49" s="157">
        <f t="shared" si="71"/>
        <v>1.1423196066808392E-5</v>
      </c>
      <c r="CD49" s="157">
        <f t="shared" si="72"/>
        <v>3.5461717970907634E-11</v>
      </c>
      <c r="CE49" s="157">
        <f t="shared" si="73"/>
        <v>6.6183985986164598E-7</v>
      </c>
      <c r="CF49" s="157">
        <f t="shared" si="74"/>
        <v>8.2534049491659192E-7</v>
      </c>
      <c r="CG49" s="157">
        <f t="shared" si="75"/>
        <v>1.1146346317787853E-7</v>
      </c>
      <c r="CH49" s="157">
        <f t="shared" si="76"/>
        <v>2.2844632659396755E-8</v>
      </c>
      <c r="CI49" s="157">
        <f t="shared" si="77"/>
        <v>1.2204751940565171E-7</v>
      </c>
      <c r="CJ49" s="157">
        <f t="shared" si="78"/>
        <v>3.5121429589638423E-9</v>
      </c>
      <c r="CK49" s="157">
        <f t="shared" si="79"/>
        <v>6.1824643653604042E-7</v>
      </c>
      <c r="CL49" s="157">
        <f t="shared" si="80"/>
        <v>6.6900438581993075E-7</v>
      </c>
      <c r="CM49" s="157">
        <f t="shared" si="81"/>
        <v>7.3946731690845755E-7</v>
      </c>
      <c r="CN49" s="157">
        <f t="shared" si="82"/>
        <v>8.1379107786888889E-6</v>
      </c>
      <c r="CO49" s="157">
        <f t="shared" si="83"/>
        <v>9.962947269011004E-6</v>
      </c>
      <c r="CP49" s="157">
        <f t="shared" si="84"/>
        <v>7.7056885540501854E-6</v>
      </c>
      <c r="CQ49" s="157">
        <f t="shared" si="85"/>
        <v>1.4567955977393373E-8</v>
      </c>
      <c r="CR49" s="157">
        <f t="shared" si="86"/>
        <v>2.8978719005165019E-7</v>
      </c>
      <c r="CS49" s="157">
        <f t="shared" si="87"/>
        <v>4.4557130236101698E-7</v>
      </c>
      <c r="CT49" s="157">
        <f t="shared" si="88"/>
        <v>1.5966268887847374E-8</v>
      </c>
      <c r="CU49" s="157">
        <f t="shared" si="89"/>
        <v>8.8641025193428554E-8</v>
      </c>
      <c r="CV49" s="157">
        <f t="shared" si="90"/>
        <v>3.0119166363688264E-9</v>
      </c>
      <c r="CW49" s="157">
        <f t="shared" si="91"/>
        <v>9.0675761735903181E-8</v>
      </c>
      <c r="CX49" s="157">
        <f t="shared" si="92"/>
        <v>2.1691866965412175E-7</v>
      </c>
      <c r="CY49" s="157">
        <f t="shared" si="93"/>
        <v>4.9365708157902496E-6</v>
      </c>
      <c r="CZ49" s="157"/>
      <c r="DA49" s="157">
        <f t="shared" si="94"/>
        <v>3.9434475818877715E-8</v>
      </c>
      <c r="DB49" s="157"/>
      <c r="DC49" s="157"/>
      <c r="DD49" s="157"/>
      <c r="DE49" s="157">
        <f t="shared" si="95"/>
        <v>1.306845524568553E-6</v>
      </c>
      <c r="DF49" s="157">
        <f t="shared" si="96"/>
        <v>9.9772880954550467E-7</v>
      </c>
      <c r="DG49" s="157"/>
      <c r="DH49" s="157"/>
      <c r="DI49" s="157">
        <f t="shared" si="97"/>
        <v>3.2572292366361057E-6</v>
      </c>
      <c r="DN49" s="157" t="e">
        <f t="shared" si="49"/>
        <v>#DIV/0!</v>
      </c>
      <c r="DR49" s="1">
        <v>1.3888888888888887E-3</v>
      </c>
      <c r="EQ49" s="152"/>
      <c r="ER49" s="152"/>
    </row>
    <row r="50" spans="1:148" s="1" customFormat="1" x14ac:dyDescent="0.25">
      <c r="A50" s="13">
        <f t="shared" si="50"/>
        <v>37590</v>
      </c>
      <c r="B50" s="227">
        <v>6.5002599459301702E-2</v>
      </c>
      <c r="C50" s="227">
        <v>9.0558408020153303E-2</v>
      </c>
      <c r="D50" s="227">
        <v>6.6130892993039897E-2</v>
      </c>
      <c r="E50" s="227">
        <v>4.8463630801674498E-2</v>
      </c>
      <c r="F50" s="227">
        <v>3.4771513675664299E-2</v>
      </c>
      <c r="G50" s="227">
        <v>4.5283784839181301E-2</v>
      </c>
      <c r="H50" s="227">
        <v>1.2107751063042699E-2</v>
      </c>
      <c r="I50" s="227">
        <v>2.96957359618919E-2</v>
      </c>
      <c r="J50" s="227">
        <v>7.3683483184675699E-2</v>
      </c>
      <c r="K50" s="227">
        <v>5.9035668552593901E-3</v>
      </c>
      <c r="L50" s="227">
        <v>7.16570437372632E-3</v>
      </c>
      <c r="M50" s="227">
        <v>6.1227331092676501E-2</v>
      </c>
      <c r="N50" s="228">
        <v>3.1147279652198399E-2</v>
      </c>
      <c r="O50" s="228">
        <v>3.7157474636474098E-2</v>
      </c>
      <c r="P50" s="228">
        <v>3.9317411800467002E-2</v>
      </c>
      <c r="Q50" s="227">
        <v>3.1358988741170699E-2</v>
      </c>
      <c r="R50" s="227">
        <v>-1.18504510068895E-4</v>
      </c>
      <c r="S50" s="18">
        <f>'Index Values Local'!S51/'Index Values Local'!S50-1</f>
        <v>4.0281500389609537E-2</v>
      </c>
      <c r="T50" s="227">
        <v>6.0191840053644301E-2</v>
      </c>
      <c r="U50" s="227">
        <v>2.67002020319035E-2</v>
      </c>
      <c r="V50" s="227">
        <v>-4.6351031657089203E-3</v>
      </c>
      <c r="W50" s="18">
        <v>1.572784590868137E-2</v>
      </c>
      <c r="X50" s="18">
        <v>1.6117109347848713E-2</v>
      </c>
      <c r="Y50" s="18">
        <v>7.747088525335899E-3</v>
      </c>
      <c r="Z50" s="18">
        <v>1.1791025617515993E-2</v>
      </c>
      <c r="AA50" s="18">
        <v>8.0072977903913323E-3</v>
      </c>
      <c r="AB50" s="18">
        <v>4.6192868640554163E-2</v>
      </c>
      <c r="AC50" s="18">
        <v>4.6343575360055601E-2</v>
      </c>
      <c r="AD50" s="18">
        <v>4.6884795123713803E-2</v>
      </c>
      <c r="AE50" s="18">
        <v>5.2683819899999998E-2</v>
      </c>
      <c r="AF50" s="18">
        <v>5.9203425777250192E-2</v>
      </c>
      <c r="AG50" s="18">
        <v>5.2400090619969128E-2</v>
      </c>
      <c r="AH50" s="18">
        <v>1.4697931034482803E-2</v>
      </c>
      <c r="AI50" s="18">
        <v>-4.1012919680271098E-3</v>
      </c>
      <c r="AJ50" s="18">
        <v>-1.2200108455126757E-2</v>
      </c>
      <c r="AK50" s="18">
        <v>1.2898536290456342E-2</v>
      </c>
      <c r="AL50" s="18">
        <v>5.6998394622735926E-3</v>
      </c>
      <c r="AM50" s="18">
        <v>8.4987272863628061E-3</v>
      </c>
      <c r="AN50" s="18">
        <v>1.3299999999999999E-2</v>
      </c>
      <c r="AO50" s="18">
        <v>-4.3607905995490803E-4</v>
      </c>
      <c r="AP50" s="18">
        <v>-7.8318719415697586E-3</v>
      </c>
      <c r="AQ50" s="18">
        <v>1.5256044426324281E-2</v>
      </c>
      <c r="AR50" s="18">
        <v>6.6532434561847875E-3</v>
      </c>
      <c r="AS50" s="18">
        <v>3.2752776054699355E-3</v>
      </c>
      <c r="AT50" s="18">
        <v>6.9836160575660333E-3</v>
      </c>
      <c r="AU50" s="18">
        <v>-6.1645274164186629E-3</v>
      </c>
      <c r="AV50" s="18">
        <v>3.6564632719830126E-2</v>
      </c>
      <c r="AW50" s="18">
        <v>2.4607208872458486E-2</v>
      </c>
      <c r="AX50" s="18">
        <v>-3.0348804698981234E-2</v>
      </c>
      <c r="AY50" s="18">
        <v>-9.8734997978342343E-2</v>
      </c>
      <c r="AZ50" s="18">
        <v>4.3464798544722738E-2</v>
      </c>
      <c r="BF50" s="81"/>
      <c r="BG50" s="154">
        <f t="shared" si="2"/>
        <v>193</v>
      </c>
      <c r="BH50" s="18">
        <f>(1-'Building Blocks'!$B$29)*'Building Blocks'!$B$29^BG50</f>
        <v>1.4374493715362472E-3</v>
      </c>
      <c r="BI50" s="18">
        <f t="shared" si="52"/>
        <v>1.5789702983492928E-3</v>
      </c>
      <c r="BJ50" s="18">
        <f t="shared" si="51"/>
        <v>4.6896996831272348E-3</v>
      </c>
      <c r="BK50" s="157">
        <f t="shared" si="53"/>
        <v>5.4081850825795273E-6</v>
      </c>
      <c r="BL50" s="157">
        <f t="shared" si="54"/>
        <v>1.0082233544160588E-5</v>
      </c>
      <c r="BM50" s="157">
        <f t="shared" si="55"/>
        <v>5.7497921943630932E-6</v>
      </c>
      <c r="BN50" s="157">
        <f t="shared" si="56"/>
        <v>2.4267011164990123E-6</v>
      </c>
      <c r="BO50" s="157">
        <f t="shared" si="57"/>
        <v>1.477205945838964E-6</v>
      </c>
      <c r="BP50" s="157">
        <f t="shared" si="58"/>
        <v>2.6013899524695139E-6</v>
      </c>
      <c r="BQ50" s="157">
        <f t="shared" si="59"/>
        <v>3.5916739423756021E-8</v>
      </c>
      <c r="BR50" s="157">
        <f t="shared" si="60"/>
        <v>6.5372974825892802E-7</v>
      </c>
      <c r="BS50" s="157">
        <f t="shared" si="61"/>
        <v>6.4162640255418717E-6</v>
      </c>
      <c r="BT50" s="157">
        <f t="shared" si="62"/>
        <v>3.5967432188070157E-9</v>
      </c>
      <c r="BU50" s="157">
        <f t="shared" si="63"/>
        <v>1.1200945283957464E-8</v>
      </c>
      <c r="BV50" s="157">
        <f t="shared" si="64"/>
        <v>4.5049710150384583E-6</v>
      </c>
      <c r="BW50" s="157">
        <f t="shared" si="65"/>
        <v>1.0024129957840319E-6</v>
      </c>
      <c r="BX50" s="157">
        <f t="shared" si="66"/>
        <v>1.2980944966145866E-6</v>
      </c>
      <c r="BY50" s="157">
        <f t="shared" si="67"/>
        <v>1.6035548881644087E-6</v>
      </c>
      <c r="BZ50" s="157">
        <f t="shared" si="68"/>
        <v>9.6818877816497455E-7</v>
      </c>
      <c r="CA50" s="157">
        <f t="shared" si="69"/>
        <v>4.9219127914440176E-8</v>
      </c>
      <c r="CB50" s="157">
        <f t="shared" si="70"/>
        <v>1.5613378152090533E-6</v>
      </c>
      <c r="CC50" s="157">
        <f t="shared" si="71"/>
        <v>4.7487412044941742E-6</v>
      </c>
      <c r="CD50" s="157">
        <f t="shared" si="72"/>
        <v>7.1596203994528776E-7</v>
      </c>
      <c r="CE50" s="157">
        <f t="shared" si="73"/>
        <v>1.2118906643994652E-7</v>
      </c>
      <c r="CF50" s="157">
        <f t="shared" si="74"/>
        <v>1.8374824048066947E-7</v>
      </c>
      <c r="CG50" s="157">
        <f t="shared" si="75"/>
        <v>2.2750895428337489E-7</v>
      </c>
      <c r="CH50" s="157">
        <f t="shared" si="76"/>
        <v>4.70639750740395E-8</v>
      </c>
      <c r="CI50" s="157">
        <f t="shared" si="77"/>
        <v>5.5125075784462855E-8</v>
      </c>
      <c r="CJ50" s="157">
        <f t="shared" si="78"/>
        <v>2.4860611858264672E-8</v>
      </c>
      <c r="CK50" s="157">
        <f t="shared" si="79"/>
        <v>2.8608073384159084E-6</v>
      </c>
      <c r="CL50" s="157">
        <f t="shared" si="80"/>
        <v>2.8765923112606899E-6</v>
      </c>
      <c r="CM50" s="157">
        <f t="shared" si="81"/>
        <v>2.9255841813737839E-6</v>
      </c>
      <c r="CN50" s="157">
        <f t="shared" si="82"/>
        <v>3.22357172369514E-6</v>
      </c>
      <c r="CO50" s="157">
        <f t="shared" si="83"/>
        <v>4.2732037506964748E-6</v>
      </c>
      <c r="CP50" s="157">
        <f t="shared" si="84"/>
        <v>3.4132482642957047E-6</v>
      </c>
      <c r="CQ50" s="157">
        <f t="shared" si="85"/>
        <v>1.8938084924133898E-7</v>
      </c>
      <c r="CR50" s="157">
        <f t="shared" si="86"/>
        <v>1.4005186593432065E-7</v>
      </c>
      <c r="CS50" s="157">
        <f t="shared" si="87"/>
        <v>5.3938316627677098E-7</v>
      </c>
      <c r="CT50" s="157">
        <f t="shared" si="88"/>
        <v>7.0927842478987028E-8</v>
      </c>
      <c r="CU50" s="157">
        <f t="shared" si="89"/>
        <v>2.1567074212325692E-9</v>
      </c>
      <c r="CV50" s="157">
        <f t="shared" si="90"/>
        <v>1.3147935811027018E-8</v>
      </c>
      <c r="CW50" s="157">
        <f t="shared" si="91"/>
        <v>7.7010808654694786E-8</v>
      </c>
      <c r="CX50" s="157">
        <f t="shared" si="92"/>
        <v>4.4353008445658449E-9</v>
      </c>
      <c r="CY50" s="157">
        <f t="shared" si="93"/>
        <v>3.0309908821416729E-7</v>
      </c>
      <c r="CZ50" s="157"/>
      <c r="DA50" s="157">
        <f t="shared" si="94"/>
        <v>1.6174469901714969E-8</v>
      </c>
      <c r="DB50" s="157"/>
      <c r="DC50" s="157"/>
      <c r="DD50" s="157"/>
      <c r="DE50" s="157">
        <f t="shared" si="95"/>
        <v>1.1953195605411446E-6</v>
      </c>
      <c r="DF50" s="157">
        <f t="shared" si="96"/>
        <v>4.7839949307114167E-7</v>
      </c>
      <c r="DG50" s="157"/>
      <c r="DH50" s="157"/>
      <c r="DI50" s="157">
        <f t="shared" si="97"/>
        <v>1.7499995308412439E-6</v>
      </c>
      <c r="DN50" s="157" t="e">
        <f t="shared" si="49"/>
        <v>#DIV/0!</v>
      </c>
      <c r="DR50" s="1">
        <v>1.3888888888888887E-3</v>
      </c>
      <c r="EQ50" s="152"/>
      <c r="ER50" s="152"/>
    </row>
    <row r="51" spans="1:148" s="1" customFormat="1" x14ac:dyDescent="0.25">
      <c r="A51" s="13">
        <f t="shared" si="50"/>
        <v>37621</v>
      </c>
      <c r="B51" s="227">
        <v>-9.0976259323707301E-2</v>
      </c>
      <c r="C51" s="227">
        <v>-0.103435773824558</v>
      </c>
      <c r="D51" s="227">
        <v>-7.62559705730846E-2</v>
      </c>
      <c r="E51" s="227">
        <v>-5.6759126457922603E-2</v>
      </c>
      <c r="F51" s="227">
        <v>-5.34332479779773E-2</v>
      </c>
      <c r="G51" s="227">
        <v>-5.7466532172632603E-2</v>
      </c>
      <c r="H51" s="227">
        <v>-5.4059240318309602E-2</v>
      </c>
      <c r="I51" s="227">
        <v>-6.2011948919529797E-2</v>
      </c>
      <c r="J51" s="227">
        <v>-6.4698466880305505E-2</v>
      </c>
      <c r="K51" s="227">
        <v>1.52668113470373E-2</v>
      </c>
      <c r="L51" s="227">
        <v>6.6586561253245604E-3</v>
      </c>
      <c r="M51" s="227">
        <v>-8.6337854337317204E-3</v>
      </c>
      <c r="N51" s="228">
        <v>-5.2333722086213997E-3</v>
      </c>
      <c r="O51" s="228">
        <v>-4.2425201588999501E-3</v>
      </c>
      <c r="P51" s="228">
        <v>-6.69648850251059E-3</v>
      </c>
      <c r="Q51" s="227">
        <v>-4.3535024082418203E-2</v>
      </c>
      <c r="R51" s="227">
        <v>4.7406926626591901E-4</v>
      </c>
      <c r="S51" s="18">
        <f>'Index Values Local'!S52/'Index Values Local'!S51-1</f>
        <v>-5.1227195598270159E-3</v>
      </c>
      <c r="T51" s="227">
        <v>-6.0387632403509903E-2</v>
      </c>
      <c r="U51" s="227">
        <v>-1.13500007420906E-2</v>
      </c>
      <c r="V51" s="227">
        <v>3.4139997534926303E-2</v>
      </c>
      <c r="W51" s="18">
        <v>1.9440654843110527E-2</v>
      </c>
      <c r="X51" s="18">
        <v>-1.6631468964970475E-3</v>
      </c>
      <c r="Y51" s="18">
        <v>4.4190202913108045E-3</v>
      </c>
      <c r="Z51" s="18">
        <v>-6.7203131796433335E-2</v>
      </c>
      <c r="AA51" s="18">
        <v>-1.9105077928607384E-2</v>
      </c>
      <c r="AB51" s="18">
        <v>3.6833271167475701E-3</v>
      </c>
      <c r="AC51" s="18">
        <v>4.1075209227500195E-3</v>
      </c>
      <c r="AD51" s="18">
        <v>-1.37179369706721E-3</v>
      </c>
      <c r="AE51" s="18">
        <v>-3.5773288700000003E-2</v>
      </c>
      <c r="AF51" s="18">
        <v>-4.0200221745093946E-2</v>
      </c>
      <c r="AG51" s="18">
        <v>-3.5580631268051201E-2</v>
      </c>
      <c r="AH51" s="18">
        <v>2.6969126874516469E-3</v>
      </c>
      <c r="AI51" s="18">
        <v>-2.830001944356364E-2</v>
      </c>
      <c r="AJ51" s="18">
        <v>-3.729918484125716E-2</v>
      </c>
      <c r="AK51" s="18">
        <v>-3.2599901672431097E-2</v>
      </c>
      <c r="AL51" s="18">
        <v>6.3000795155665479E-3</v>
      </c>
      <c r="AM51" s="18">
        <v>2.4014960139104868E-3</v>
      </c>
      <c r="AN51" s="18">
        <v>4.2500000000000003E-2</v>
      </c>
      <c r="AO51" s="18">
        <v>-6.7456667845772977E-2</v>
      </c>
      <c r="AP51" s="18">
        <v>-0.12289487017518727</v>
      </c>
      <c r="AQ51" s="18">
        <v>-1.760582766511954E-2</v>
      </c>
      <c r="AR51" s="18">
        <v>4.1742760240022214E-3</v>
      </c>
      <c r="AS51" s="18">
        <v>-4.0755167604251838E-2</v>
      </c>
      <c r="AT51" s="18">
        <v>-1.4967750493222977E-2</v>
      </c>
      <c r="AU51" s="18">
        <v>-1.9587380403272892E-2</v>
      </c>
      <c r="AV51" s="18">
        <v>-4.1525074003451734E-2</v>
      </c>
      <c r="AW51" s="18">
        <v>-0.10376679358526253</v>
      </c>
      <c r="AX51" s="18">
        <v>-6.9190989415922499E-2</v>
      </c>
      <c r="AY51" s="18">
        <v>-0.12587293518364381</v>
      </c>
      <c r="AZ51" s="18">
        <v>-2.9376854599406532E-2</v>
      </c>
      <c r="BF51" s="81"/>
      <c r="BG51" s="154">
        <f t="shared" si="2"/>
        <v>192</v>
      </c>
      <c r="BH51" s="18">
        <f>(1-'Building Blocks'!$B$29)*'Building Blocks'!$B$29^BG51</f>
        <v>1.4519690621578253E-3</v>
      </c>
      <c r="BI51" s="18">
        <f t="shared" si="52"/>
        <v>1.5949194932821137E-3</v>
      </c>
      <c r="BJ51" s="18">
        <f t="shared" si="51"/>
        <v>4.7370703869972063E-3</v>
      </c>
      <c r="BK51" s="157">
        <f t="shared" si="53"/>
        <v>1.5147466644738549E-5</v>
      </c>
      <c r="BL51" s="157">
        <f t="shared" si="54"/>
        <v>2.0758848868842582E-5</v>
      </c>
      <c r="BM51" s="157">
        <f t="shared" si="55"/>
        <v>1.0735271494278837E-5</v>
      </c>
      <c r="BN51" s="157">
        <f t="shared" si="56"/>
        <v>6.9515940211983047E-6</v>
      </c>
      <c r="BO51" s="157">
        <f t="shared" si="57"/>
        <v>5.294867266262479E-6</v>
      </c>
      <c r="BP51" s="157">
        <f t="shared" si="58"/>
        <v>6.1626786214547912E-6</v>
      </c>
      <c r="BQ51" s="157">
        <f t="shared" si="59"/>
        <v>6.012315854161326E-6</v>
      </c>
      <c r="BR51" s="157">
        <f t="shared" si="60"/>
        <v>8.1217586473938605E-6</v>
      </c>
      <c r="BS51" s="157">
        <f t="shared" si="61"/>
        <v>8.8844972332248583E-6</v>
      </c>
      <c r="BT51" s="157">
        <f t="shared" si="62"/>
        <v>1.8853803555232349E-7</v>
      </c>
      <c r="BU51" s="157">
        <f t="shared" si="63"/>
        <v>7.4163081308338139E-9</v>
      </c>
      <c r="BV51" s="157">
        <f t="shared" si="64"/>
        <v>4.3141262986983352E-7</v>
      </c>
      <c r="BW51" s="157">
        <f t="shared" si="65"/>
        <v>1.9950888519518032E-7</v>
      </c>
      <c r="BX51" s="157">
        <f t="shared" si="66"/>
        <v>2.5835796920710727E-7</v>
      </c>
      <c r="BY51" s="157">
        <f t="shared" si="67"/>
        <v>3.1915333244132287E-7</v>
      </c>
      <c r="BZ51" s="157">
        <f t="shared" si="68"/>
        <v>4.0083147444386186E-6</v>
      </c>
      <c r="CA51" s="157">
        <f t="shared" si="69"/>
        <v>3.9722966668595789E-8</v>
      </c>
      <c r="CB51" s="157">
        <f t="shared" si="70"/>
        <v>3.107539403162037E-7</v>
      </c>
      <c r="CC51" s="157">
        <f t="shared" si="71"/>
        <v>6.8926011134623758E-6</v>
      </c>
      <c r="CD51" s="157">
        <f t="shared" si="72"/>
        <v>4.4780406114787526E-7</v>
      </c>
      <c r="CE51" s="157">
        <f t="shared" si="73"/>
        <v>1.436794497573281E-6</v>
      </c>
      <c r="CF51" s="157">
        <f t="shared" si="74"/>
        <v>3.3535048482060902E-7</v>
      </c>
      <c r="CG51" s="157">
        <f t="shared" si="75"/>
        <v>5.3221693544224892E-8</v>
      </c>
      <c r="CH51" s="157">
        <f t="shared" si="76"/>
        <v>7.2461019647927929E-9</v>
      </c>
      <c r="CI51" s="157">
        <f t="shared" si="77"/>
        <v>8.5192507957384918E-6</v>
      </c>
      <c r="CJ51" s="157">
        <f t="shared" si="78"/>
        <v>8.5433981520450819E-7</v>
      </c>
      <c r="CK51" s="157">
        <f t="shared" si="79"/>
        <v>4.9870125858747687E-12</v>
      </c>
      <c r="CL51" s="157">
        <f t="shared" si="80"/>
        <v>3.1821516549253511E-10</v>
      </c>
      <c r="CM51" s="157">
        <f t="shared" si="81"/>
        <v>4.3324653641094804E-8</v>
      </c>
      <c r="CN51" s="157">
        <f t="shared" si="82"/>
        <v>2.9866284115832954E-6</v>
      </c>
      <c r="CO51" s="157">
        <f t="shared" si="83"/>
        <v>3.5805767471334129E-6</v>
      </c>
      <c r="CP51" s="157">
        <f t="shared" si="84"/>
        <v>2.7450919726465333E-6</v>
      </c>
      <c r="CQ51" s="157">
        <f t="shared" si="85"/>
        <v>1.7561576865728397E-9</v>
      </c>
      <c r="CR51" s="157">
        <f t="shared" si="86"/>
        <v>1.802390755208398E-6</v>
      </c>
      <c r="CS51" s="157">
        <f t="shared" si="87"/>
        <v>3.0293223108973918E-6</v>
      </c>
      <c r="CT51" s="157">
        <f t="shared" si="88"/>
        <v>2.400582353004866E-6</v>
      </c>
      <c r="CU51" s="157">
        <f t="shared" si="89"/>
        <v>4.9908255099460946E-9</v>
      </c>
      <c r="CV51" s="157">
        <f t="shared" si="90"/>
        <v>1.6450530929592748E-8</v>
      </c>
      <c r="CW51" s="157">
        <f t="shared" si="91"/>
        <v>2.0881706279784514E-6</v>
      </c>
      <c r="CX51" s="157">
        <f t="shared" si="92"/>
        <v>7.5267785242588076E-6</v>
      </c>
      <c r="CY51" s="157">
        <f t="shared" si="93"/>
        <v>2.6507307484970949E-5</v>
      </c>
      <c r="CZ51" s="157"/>
      <c r="DA51" s="157">
        <f t="shared" si="94"/>
        <v>8.3050312602854609E-10</v>
      </c>
      <c r="DB51" s="157"/>
      <c r="DC51" s="157"/>
      <c r="DD51" s="157"/>
      <c r="DE51" s="157">
        <f t="shared" si="95"/>
        <v>4.07963465153774E-6</v>
      </c>
      <c r="DF51" s="157">
        <f t="shared" si="96"/>
        <v>1.9639541974231573E-5</v>
      </c>
      <c r="DG51" s="157"/>
      <c r="DH51" s="157"/>
      <c r="DI51" s="157">
        <f t="shared" si="97"/>
        <v>2.4948097018420725E-6</v>
      </c>
      <c r="DN51" s="157" t="e">
        <f t="shared" si="49"/>
        <v>#DIV/0!</v>
      </c>
      <c r="DR51" s="1">
        <v>1.3888888888888887E-3</v>
      </c>
      <c r="EQ51" s="152"/>
      <c r="ER51" s="152"/>
    </row>
    <row r="52" spans="1:148" s="1" customFormat="1" x14ac:dyDescent="0.25">
      <c r="A52" s="13">
        <f t="shared" si="50"/>
        <v>37652</v>
      </c>
      <c r="B52" s="227">
        <v>-4.6147786944005398E-2</v>
      </c>
      <c r="C52" s="227">
        <v>-4.6692345023355598E-2</v>
      </c>
      <c r="D52" s="227">
        <v>-5.4265450029977701E-2</v>
      </c>
      <c r="E52" s="227">
        <v>-5.3180812348552702E-2</v>
      </c>
      <c r="F52" s="227">
        <v>-9.1476010847812803E-2</v>
      </c>
      <c r="G52" s="227">
        <v>-6.2144525077957598E-2</v>
      </c>
      <c r="H52" s="227">
        <v>-2.82043803135959E-2</v>
      </c>
      <c r="I52" s="227">
        <v>-1.3807983249812E-2</v>
      </c>
      <c r="J52" s="227">
        <v>-2.67964088885639E-2</v>
      </c>
      <c r="K52" s="227">
        <v>-8.8952811445057699E-3</v>
      </c>
      <c r="L52" s="227">
        <v>-1.15559598360184E-2</v>
      </c>
      <c r="M52" s="227">
        <v>1.1628260196033101E-2</v>
      </c>
      <c r="N52" s="228">
        <v>-4.8844253981326696E-3</v>
      </c>
      <c r="O52" s="228">
        <v>-3.8454300739459201E-3</v>
      </c>
      <c r="P52" s="228">
        <v>-6.2551439160997398E-3</v>
      </c>
      <c r="Q52" s="227">
        <v>-2.26090684016567E-2</v>
      </c>
      <c r="R52" s="227">
        <v>2.0913284573917902E-3</v>
      </c>
      <c r="S52" s="18">
        <f>'Index Values Local'!S53/'Index Values Local'!S52-1</f>
        <v>-4.6871490533755278E-3</v>
      </c>
      <c r="T52" s="227">
        <v>-2.41515244126532E-2</v>
      </c>
      <c r="U52" s="227">
        <v>-6.9992397082940805E-5</v>
      </c>
      <c r="V52" s="227">
        <v>2.5200006761465901E-2</v>
      </c>
      <c r="W52" s="18">
        <v>2.0207427233188469E-2</v>
      </c>
      <c r="X52" s="18">
        <v>1.0195753947930486E-2</v>
      </c>
      <c r="Y52" s="18">
        <v>5.116313350179702E-3</v>
      </c>
      <c r="Z52" s="18">
        <v>2.4733815186135155E-2</v>
      </c>
      <c r="AA52" s="18">
        <v>-1.5633008713480168E-2</v>
      </c>
      <c r="AB52" s="18">
        <v>-6.0389278580397221E-4</v>
      </c>
      <c r="AC52" s="18">
        <v>2.4632108580248E-4</v>
      </c>
      <c r="AD52" s="18">
        <v>-1.8115993907456501E-3</v>
      </c>
      <c r="AE52" s="18">
        <v>-5.0986032999999998E-3</v>
      </c>
      <c r="AF52" s="18">
        <v>-5.7295538290911378E-3</v>
      </c>
      <c r="AG52" s="18">
        <v>-5.0711447169622123E-3</v>
      </c>
      <c r="AH52" s="18">
        <v>1.4196627080961033E-2</v>
      </c>
      <c r="AI52" s="18">
        <v>2.0099977105855649E-2</v>
      </c>
      <c r="AJ52" s="18">
        <v>1.8499548749432382E-2</v>
      </c>
      <c r="AK52" s="18">
        <v>2.0700895332892211E-2</v>
      </c>
      <c r="AL52" s="18">
        <v>2.7100271002709952E-2</v>
      </c>
      <c r="AM52" s="18">
        <v>8.4985588451560456E-3</v>
      </c>
      <c r="AN52" s="18">
        <v>1.6400000000000001E-2</v>
      </c>
      <c r="AO52" s="18">
        <v>-4.7465513535384196E-2</v>
      </c>
      <c r="AP52" s="18">
        <v>4.9274731832976933E-2</v>
      </c>
      <c r="AQ52" s="18">
        <v>-2.5328955493100165E-2</v>
      </c>
      <c r="AR52" s="18">
        <v>1.8186541958951086E-3</v>
      </c>
      <c r="AS52" s="18">
        <v>-4.1203369359879109E-3</v>
      </c>
      <c r="AT52" s="18">
        <v>1.273176346818583E-2</v>
      </c>
      <c r="AU52" s="18">
        <v>-1.7205297576431893E-2</v>
      </c>
      <c r="AV52" s="18">
        <v>-2.8613019991431177E-2</v>
      </c>
      <c r="AW52" s="18">
        <v>-1.0509711321649351E-2</v>
      </c>
      <c r="AX52" s="18">
        <v>2.1180244660059137E-2</v>
      </c>
      <c r="AY52" s="18">
        <v>8.8667505750815181E-2</v>
      </c>
      <c r="AZ52" s="18">
        <v>5.9576582084989171E-2</v>
      </c>
      <c r="BF52" s="81"/>
      <c r="BG52" s="154">
        <f t="shared" si="2"/>
        <v>191</v>
      </c>
      <c r="BH52" s="18">
        <f>(1-'Building Blocks'!$B$29)*'Building Blocks'!$B$29^BG52</f>
        <v>1.466635416321036E-3</v>
      </c>
      <c r="BI52" s="18">
        <f t="shared" si="52"/>
        <v>1.6110297911940547E-3</v>
      </c>
      <c r="BJ52" s="18">
        <f t="shared" si="51"/>
        <v>4.784919582825461E-3</v>
      </c>
      <c r="BK52" s="157">
        <f t="shared" si="53"/>
        <v>4.4616964092266177E-6</v>
      </c>
      <c r="BL52" s="157">
        <f t="shared" si="54"/>
        <v>5.2973355909445237E-6</v>
      </c>
      <c r="BM52" s="157">
        <f t="shared" si="55"/>
        <v>5.8096963917143958E-6</v>
      </c>
      <c r="BN52" s="157">
        <f t="shared" si="56"/>
        <v>6.2812647250480329E-6</v>
      </c>
      <c r="BO52" s="157">
        <f t="shared" si="57"/>
        <v>1.4742502938373298E-5</v>
      </c>
      <c r="BP52" s="157">
        <f t="shared" si="58"/>
        <v>7.1971159900570247E-6</v>
      </c>
      <c r="BQ52" s="157">
        <f t="shared" si="59"/>
        <v>2.0351938461593556E-6</v>
      </c>
      <c r="BR52" s="157">
        <f t="shared" si="60"/>
        <v>8.6384727243654072E-7</v>
      </c>
      <c r="BS52" s="157">
        <f t="shared" si="61"/>
        <v>2.1738687367149159E-6</v>
      </c>
      <c r="BT52" s="157">
        <f t="shared" si="62"/>
        <v>2.8452849811307977E-7</v>
      </c>
      <c r="BU52" s="157">
        <f t="shared" si="63"/>
        <v>4.1543153039590352E-7</v>
      </c>
      <c r="BV52" s="157">
        <f t="shared" si="64"/>
        <v>2.345234236528103E-8</v>
      </c>
      <c r="BW52" s="157">
        <f t="shared" si="65"/>
        <v>1.8914539174936841E-7</v>
      </c>
      <c r="BX52" s="157">
        <f t="shared" si="66"/>
        <v>2.4493755879314614E-7</v>
      </c>
      <c r="BY52" s="157">
        <f t="shared" si="67"/>
        <v>3.0257490554204491E-7</v>
      </c>
      <c r="BZ52" s="157">
        <f t="shared" si="68"/>
        <v>1.374159091467957E-6</v>
      </c>
      <c r="CA52" s="157">
        <f t="shared" si="69"/>
        <v>1.8332434568505536E-8</v>
      </c>
      <c r="CB52" s="157">
        <f t="shared" si="70"/>
        <v>2.9460867255465567E-7</v>
      </c>
      <c r="CC52" s="157">
        <f t="shared" si="71"/>
        <v>1.4022605754949912E-6</v>
      </c>
      <c r="CD52" s="157">
        <f t="shared" si="72"/>
        <v>4.8312033134219911E-8</v>
      </c>
      <c r="CE52" s="157">
        <f t="shared" si="73"/>
        <v>7.1549975150141642E-7</v>
      </c>
      <c r="CF52" s="157">
        <f t="shared" si="74"/>
        <v>3.7550955067016496E-7</v>
      </c>
      <c r="CG52" s="157">
        <f t="shared" si="75"/>
        <v>5.9598359077200079E-8</v>
      </c>
      <c r="CH52" s="157">
        <f t="shared" si="76"/>
        <v>1.2891461622329374E-8</v>
      </c>
      <c r="CI52" s="157">
        <f t="shared" si="77"/>
        <v>5.7252203603109619E-7</v>
      </c>
      <c r="CJ52" s="157">
        <f t="shared" si="78"/>
        <v>6.2346953957864037E-7</v>
      </c>
      <c r="CK52" s="157">
        <f t="shared" si="79"/>
        <v>2.8843743087946763E-8</v>
      </c>
      <c r="CL52" s="157">
        <f t="shared" si="80"/>
        <v>1.878297059624162E-8</v>
      </c>
      <c r="CM52" s="157">
        <f t="shared" si="81"/>
        <v>5.1459611978707406E-8</v>
      </c>
      <c r="CN52" s="157">
        <f t="shared" si="82"/>
        <v>2.5571569204656813E-7</v>
      </c>
      <c r="CO52" s="157">
        <f t="shared" si="83"/>
        <v>2.6853419468232692E-7</v>
      </c>
      <c r="CP52" s="157">
        <f t="shared" si="84"/>
        <v>1.9412841997794672E-7</v>
      </c>
      <c r="CQ52" s="157">
        <f t="shared" si="85"/>
        <v>1.7594140079513603E-7</v>
      </c>
      <c r="CR52" s="157">
        <f t="shared" si="86"/>
        <v>3.5208383426769963E-7</v>
      </c>
      <c r="CS52" s="157">
        <f t="shared" si="87"/>
        <v>2.4045890957351366E-7</v>
      </c>
      <c r="CT52" s="157">
        <f t="shared" si="88"/>
        <v>3.3893493773618957E-7</v>
      </c>
      <c r="CU52" s="157">
        <f t="shared" si="89"/>
        <v>8.2060440918023933E-7</v>
      </c>
      <c r="CV52" s="157">
        <f t="shared" si="90"/>
        <v>1.3413326095571456E-8</v>
      </c>
      <c r="CW52" s="157">
        <f t="shared" si="91"/>
        <v>1.6381284644709584E-7</v>
      </c>
      <c r="CX52" s="157">
        <f t="shared" si="92"/>
        <v>3.8217163712230148E-6</v>
      </c>
      <c r="CY52" s="157">
        <f t="shared" si="93"/>
        <v>3.0137607254738074E-6</v>
      </c>
      <c r="CZ52" s="157"/>
      <c r="DA52" s="157">
        <f t="shared" si="94"/>
        <v>4.3014522178776868E-9</v>
      </c>
      <c r="DB52" s="157"/>
      <c r="DC52" s="157"/>
      <c r="DD52" s="157"/>
      <c r="DE52" s="157">
        <f t="shared" si="95"/>
        <v>2.2853175009202605E-6</v>
      </c>
      <c r="DF52" s="157">
        <f t="shared" si="96"/>
        <v>5.0532100952308894E-7</v>
      </c>
      <c r="DG52" s="157"/>
      <c r="DH52" s="157"/>
      <c r="DI52" s="157">
        <f t="shared" si="97"/>
        <v>3.9319985089800704E-6</v>
      </c>
      <c r="DN52" s="157" t="e">
        <f t="shared" si="49"/>
        <v>#DIV/0!</v>
      </c>
      <c r="DR52" s="1">
        <v>1.3888888888888887E-3</v>
      </c>
      <c r="EQ52" s="152"/>
      <c r="ER52" s="152"/>
    </row>
    <row r="53" spans="1:148" s="1" customFormat="1" x14ac:dyDescent="0.25">
      <c r="A53" s="13">
        <f t="shared" si="50"/>
        <v>37680</v>
      </c>
      <c r="B53" s="227">
        <v>3.1497643919271102E-2</v>
      </c>
      <c r="C53" s="227">
        <v>1.8301031911055199E-2</v>
      </c>
      <c r="D53" s="227">
        <v>2.7422938733627699E-3</v>
      </c>
      <c r="E53" s="227">
        <v>5.7821010837493204E-3</v>
      </c>
      <c r="F53" s="227">
        <v>3.05629014882133E-2</v>
      </c>
      <c r="G53" s="227">
        <v>5.36149671237919E-2</v>
      </c>
      <c r="H53" s="227">
        <v>0.100651902419522</v>
      </c>
      <c r="I53" s="227">
        <v>3.4627579101498003E-2</v>
      </c>
      <c r="J53" s="227">
        <v>1.9168366018513999E-2</v>
      </c>
      <c r="K53" s="227">
        <v>6.1805837237203898E-2</v>
      </c>
      <c r="L53" s="227">
        <v>6.0984580209756799E-2</v>
      </c>
      <c r="M53" s="227">
        <v>6.6689964807902E-2</v>
      </c>
      <c r="N53" s="228">
        <v>6.3062903973300999E-2</v>
      </c>
      <c r="O53" s="227">
        <v>7.3476413775872607E-2</v>
      </c>
      <c r="P53" s="227">
        <v>7.9090143633668397E-2</v>
      </c>
      <c r="Q53" s="227">
        <v>3.92476701684547E-2</v>
      </c>
      <c r="R53" s="227">
        <v>6.7444716507166297E-2</v>
      </c>
      <c r="S53" s="18">
        <f>'Index Values Local'!S54/'Index Values Local'!S53-1</f>
        <v>8.0113205027377177E-2</v>
      </c>
      <c r="T53" s="227">
        <v>-1.5219028741327899E-2</v>
      </c>
      <c r="U53" s="227">
        <v>-7.82000226565693E-3</v>
      </c>
      <c r="V53" s="227">
        <v>1.90999958979409E-2</v>
      </c>
      <c r="W53" s="18">
        <v>-1.7577228307207982E-2</v>
      </c>
      <c r="X53" s="18">
        <v>-1.0703865992605421E-2</v>
      </c>
      <c r="Y53" s="18">
        <v>-1.3071956753543112E-3</v>
      </c>
      <c r="Z53" s="18">
        <v>3.6480157752033504E-2</v>
      </c>
      <c r="AA53" s="18">
        <v>1.57250715959385E-2</v>
      </c>
      <c r="AB53" s="18">
        <v>-9.6681230826437536E-3</v>
      </c>
      <c r="AC53" s="18">
        <v>-1.0185676357606701E-2</v>
      </c>
      <c r="AD53" s="18">
        <v>-7.2851595696098899E-3</v>
      </c>
      <c r="AE53" s="18">
        <v>-7.3795957999999995E-3</v>
      </c>
      <c r="AF53" s="18">
        <v>-8.2928184220637212E-3</v>
      </c>
      <c r="AG53" s="18">
        <v>-7.339852907263157E-3</v>
      </c>
      <c r="AH53" s="18">
        <v>-6.5979425540559911E-3</v>
      </c>
      <c r="AI53" s="18">
        <v>2.0700611617012088E-2</v>
      </c>
      <c r="AJ53" s="18">
        <v>1.9699829325338536E-2</v>
      </c>
      <c r="AK53" s="18">
        <v>1.5899553813202294E-2</v>
      </c>
      <c r="AL53" s="18">
        <v>1.4000912224383377E-3</v>
      </c>
      <c r="AM53" s="18">
        <v>5.4001661589586636E-3</v>
      </c>
      <c r="AN53" s="18">
        <v>-5.7599999999999998E-2</v>
      </c>
      <c r="AO53" s="18">
        <v>7.7254927988319455E-3</v>
      </c>
      <c r="AP53" s="18">
        <v>8.2896218801177077E-2</v>
      </c>
      <c r="AQ53" s="18">
        <v>-1.1152297298351738E-2</v>
      </c>
      <c r="AR53" s="18">
        <v>1.3831258644536604E-3</v>
      </c>
      <c r="AS53" s="18">
        <v>2.4571007037116666E-2</v>
      </c>
      <c r="AT53" s="18">
        <v>-9.8629839370020442E-3</v>
      </c>
      <c r="AU53" s="18">
        <v>-1.592184949047926E-2</v>
      </c>
      <c r="AV53" s="18">
        <v>5.5031587592393683E-2</v>
      </c>
      <c r="AW53" s="18">
        <v>5.0231302629905938E-2</v>
      </c>
      <c r="AX53" s="18">
        <v>4.599528573140161E-2</v>
      </c>
      <c r="AY53" s="18">
        <v>0.18317142237650627</v>
      </c>
      <c r="AZ53" s="18">
        <v>-2.7013380459479985E-2</v>
      </c>
      <c r="BF53" s="81"/>
      <c r="BG53" s="154">
        <f t="shared" si="2"/>
        <v>190</v>
      </c>
      <c r="BH53" s="18">
        <f>(1-'Building Blocks'!$B$29)*'Building Blocks'!$B$29^BG53</f>
        <v>1.481449915475794E-3</v>
      </c>
      <c r="BI53" s="18">
        <f t="shared" si="52"/>
        <v>1.6273028193879342E-3</v>
      </c>
      <c r="BJ53" s="18">
        <f t="shared" si="51"/>
        <v>4.8332521038641028E-3</v>
      </c>
      <c r="BK53" s="157">
        <f t="shared" si="53"/>
        <v>1.0186669790864798E-6</v>
      </c>
      <c r="BL53" s="157">
        <f t="shared" si="54"/>
        <v>9.5254564807394077E-8</v>
      </c>
      <c r="BM53" s="157">
        <f t="shared" si="55"/>
        <v>1.5077537258212679E-8</v>
      </c>
      <c r="BN53" s="157">
        <f t="shared" si="56"/>
        <v>1.9688736229750057E-8</v>
      </c>
      <c r="BO53" s="157">
        <f t="shared" si="57"/>
        <v>1.1322885852920488E-6</v>
      </c>
      <c r="BP53" s="157">
        <f t="shared" si="58"/>
        <v>3.8945455276323264E-6</v>
      </c>
      <c r="BQ53" s="157">
        <f t="shared" si="59"/>
        <v>1.4169599681338528E-5</v>
      </c>
      <c r="BR53" s="157">
        <f t="shared" si="60"/>
        <v>1.0399242272317837E-6</v>
      </c>
      <c r="BS53" s="157">
        <f t="shared" si="61"/>
        <v>1.386664357275311E-7</v>
      </c>
      <c r="BT53" s="157">
        <f t="shared" si="62"/>
        <v>5.363728880451464E-6</v>
      </c>
      <c r="BU53" s="157">
        <f t="shared" si="63"/>
        <v>5.1915031913945552E-6</v>
      </c>
      <c r="BV53" s="157">
        <f t="shared" si="64"/>
        <v>5.6410692136440425E-6</v>
      </c>
      <c r="BW53" s="157">
        <f t="shared" si="65"/>
        <v>5.3078862220564486E-6</v>
      </c>
      <c r="BX53" s="157">
        <f t="shared" si="66"/>
        <v>6.8735520414106091E-6</v>
      </c>
      <c r="BY53" s="157">
        <f t="shared" si="67"/>
        <v>8.3519621298069064E-6</v>
      </c>
      <c r="BZ53" s="157">
        <f t="shared" si="68"/>
        <v>1.734858199040474E-6</v>
      </c>
      <c r="CA53" s="157">
        <f t="shared" si="69"/>
        <v>6.2513295376187242E-6</v>
      </c>
      <c r="CB53" s="157">
        <f t="shared" si="70"/>
        <v>8.2674637956322102E-6</v>
      </c>
      <c r="CC53" s="157">
        <f t="shared" si="71"/>
        <v>6.8856972011820749E-7</v>
      </c>
      <c r="CD53" s="157">
        <f t="shared" si="72"/>
        <v>2.8466649648018903E-7</v>
      </c>
      <c r="CE53" s="157">
        <f t="shared" si="73"/>
        <v>3.6488855581637785E-7</v>
      </c>
      <c r="CF53" s="157">
        <f t="shared" si="74"/>
        <v>8.251025632437741E-7</v>
      </c>
      <c r="CG53" s="157">
        <f t="shared" si="75"/>
        <v>3.5728083681937541E-7</v>
      </c>
      <c r="CH53" s="157">
        <f t="shared" si="76"/>
        <v>2.1028122697059164E-8</v>
      </c>
      <c r="CI53" s="157">
        <f t="shared" si="77"/>
        <v>1.5235195217186055E-6</v>
      </c>
      <c r="CJ53" s="157">
        <f t="shared" si="78"/>
        <v>2.222191434794558E-7</v>
      </c>
      <c r="CK53" s="157">
        <f t="shared" si="79"/>
        <v>2.876602381975286E-7</v>
      </c>
      <c r="CL53" s="157">
        <f t="shared" si="80"/>
        <v>3.1199657951910681E-7</v>
      </c>
      <c r="CM53" s="157">
        <f t="shared" si="81"/>
        <v>2.0141468637278484E-7</v>
      </c>
      <c r="CN53" s="157">
        <f t="shared" si="82"/>
        <v>3.602950284978391E-7</v>
      </c>
      <c r="CO53" s="157">
        <f t="shared" si="83"/>
        <v>3.8964455194276284E-7</v>
      </c>
      <c r="CP53" s="157">
        <f t="shared" si="84"/>
        <v>2.8551822977785176E-7</v>
      </c>
      <c r="CQ53" s="157">
        <f t="shared" si="85"/>
        <v>1.7412495311487762E-7</v>
      </c>
      <c r="CR53" s="157">
        <f t="shared" si="86"/>
        <v>3.8512611215356928E-7</v>
      </c>
      <c r="CS53" s="157">
        <f t="shared" si="87"/>
        <v>2.9295762409670094E-7</v>
      </c>
      <c r="CT53" s="157">
        <f t="shared" si="88"/>
        <v>1.5321647004274726E-7</v>
      </c>
      <c r="CU53" s="157">
        <f t="shared" si="89"/>
        <v>1.5953049763085149E-8</v>
      </c>
      <c r="CV53" s="157">
        <f t="shared" si="90"/>
        <v>7.3776010372533533E-11</v>
      </c>
      <c r="CW53" s="157">
        <f t="shared" si="91"/>
        <v>6.647998483347166E-6</v>
      </c>
      <c r="CX53" s="157">
        <f t="shared" si="92"/>
        <v>6.8448611908995444E-8</v>
      </c>
      <c r="CY53" s="157">
        <f t="shared" si="93"/>
        <v>9.6165101194837423E-6</v>
      </c>
      <c r="CZ53" s="157"/>
      <c r="DA53" s="157">
        <f t="shared" si="94"/>
        <v>6.9697466745232913E-9</v>
      </c>
      <c r="DB53" s="157"/>
      <c r="DC53" s="157"/>
      <c r="DD53" s="157"/>
      <c r="DE53" s="157">
        <f t="shared" si="95"/>
        <v>3.4405343993526574E-6</v>
      </c>
      <c r="DF53" s="157">
        <f t="shared" si="96"/>
        <v>3.0131486878858915E-6</v>
      </c>
      <c r="DG53" s="157"/>
      <c r="DH53" s="157"/>
      <c r="DI53" s="157">
        <f t="shared" si="97"/>
        <v>2.250327012596022E-6</v>
      </c>
      <c r="DN53" s="157" t="e">
        <f t="shared" si="49"/>
        <v>#DIV/0!</v>
      </c>
      <c r="DR53" s="1">
        <v>1.3888888888888887E-3</v>
      </c>
      <c r="EQ53" s="152"/>
      <c r="ER53" s="152"/>
    </row>
    <row r="54" spans="1:148" s="1" customFormat="1" x14ac:dyDescent="0.25">
      <c r="A54" s="13">
        <f t="shared" si="50"/>
        <v>37711</v>
      </c>
      <c r="B54" s="227">
        <v>2.8075925025128302E-3</v>
      </c>
      <c r="C54" s="227">
        <v>7.3131403181518799E-3</v>
      </c>
      <c r="D54" s="227">
        <v>-2.9040858615457001E-2</v>
      </c>
      <c r="E54" s="227">
        <v>-7.1763514201081896E-3</v>
      </c>
      <c r="F54" s="227">
        <v>-7.4089623218625E-3</v>
      </c>
      <c r="G54" s="227">
        <v>-5.0304814622587901E-2</v>
      </c>
      <c r="H54" s="227">
        <v>-2.0792943774163901E-2</v>
      </c>
      <c r="I54" s="227">
        <v>5.4382771284202597E-3</v>
      </c>
      <c r="J54" s="227">
        <v>-3.4619395487578399E-2</v>
      </c>
      <c r="K54" s="227">
        <v>-3.6009993000400901E-3</v>
      </c>
      <c r="L54" s="227">
        <v>-3.9664165097043E-3</v>
      </c>
      <c r="M54" s="227">
        <v>1.7806010391795999E-2</v>
      </c>
      <c r="N54" s="228">
        <v>8.0535375056143294E-3</v>
      </c>
      <c r="O54" s="227">
        <v>2.0568627760550299E-2</v>
      </c>
      <c r="P54" s="227">
        <v>1.68917173662719E-3</v>
      </c>
      <c r="Q54" s="227">
        <v>-7.09336731699716E-3</v>
      </c>
      <c r="R54" s="227">
        <v>-2.8613708028186299E-2</v>
      </c>
      <c r="S54" s="18">
        <f>'Index Values Local'!S55/'Index Values Local'!S54-1</f>
        <v>1.1459527417455595E-2</v>
      </c>
      <c r="T54" s="227">
        <v>9.3152074586069205E-3</v>
      </c>
      <c r="U54" s="227">
        <v>-6.5000360379629998E-4</v>
      </c>
      <c r="V54" s="227">
        <v>-2.2309998314535701E-2</v>
      </c>
      <c r="W54" s="18">
        <v>-7.8109353094331091E-3</v>
      </c>
      <c r="X54" s="18">
        <v>-5.8100177971203149E-3</v>
      </c>
      <c r="Y54" s="18">
        <v>2.250659861914972E-3</v>
      </c>
      <c r="Z54" s="18">
        <v>-4.0793926644104861E-3</v>
      </c>
      <c r="AA54" s="18">
        <v>1.0406520736145897E-2</v>
      </c>
      <c r="AB54" s="18">
        <v>-3.3230076034919787E-2</v>
      </c>
      <c r="AC54" s="18">
        <v>-3.3791225775972294E-2</v>
      </c>
      <c r="AD54" s="18">
        <v>-3.12527944910551E-2</v>
      </c>
      <c r="AE54" s="18">
        <v>1.1314236600000001E-2</v>
      </c>
      <c r="AF54" s="18">
        <v>1.2714369763729826E-2</v>
      </c>
      <c r="AG54" s="18">
        <v>1.1253303656817253E-2</v>
      </c>
      <c r="AH54" s="18">
        <v>3.6061444395405484E-3</v>
      </c>
      <c r="AI54" s="18">
        <v>1.7100335704676839E-2</v>
      </c>
      <c r="AJ54" s="18">
        <v>1.9900414901012686E-2</v>
      </c>
      <c r="AK54" s="18">
        <v>1.5100420115321089E-2</v>
      </c>
      <c r="AL54" s="18">
        <v>1.5099844043229727E-2</v>
      </c>
      <c r="AM54" s="18">
        <v>5.9995179727310166E-3</v>
      </c>
      <c r="AN54" s="18">
        <v>-1.9400000000000001E-2</v>
      </c>
      <c r="AO54" s="18">
        <v>-1.9699145119011607E-2</v>
      </c>
      <c r="AP54" s="18">
        <v>6.3023891286412767E-2</v>
      </c>
      <c r="AQ54" s="18">
        <v>1.0807454272795511E-2</v>
      </c>
      <c r="AR54" s="18">
        <v>1.8991712707181474E-3</v>
      </c>
      <c r="AS54" s="18">
        <v>9.5081112654584778E-3</v>
      </c>
      <c r="AT54" s="18">
        <v>-1.0694371193719783E-2</v>
      </c>
      <c r="AU54" s="18">
        <v>-1.1315156932666715E-2</v>
      </c>
      <c r="AV54" s="18">
        <v>2.4357136890538644E-2</v>
      </c>
      <c r="AW54" s="18">
        <v>1.9770354711639682E-2</v>
      </c>
      <c r="AX54" s="18">
        <v>2.2176084411547965E-2</v>
      </c>
      <c r="AY54" s="18">
        <v>8.5231758447198658E-2</v>
      </c>
      <c r="AZ54" s="18">
        <v>2.1610200904440768E-2</v>
      </c>
      <c r="BF54" s="81"/>
      <c r="BG54" s="154">
        <f t="shared" si="2"/>
        <v>189</v>
      </c>
      <c r="BH54" s="18">
        <f>(1-'Building Blocks'!$B$29)*'Building Blocks'!$B$29^BG54</f>
        <v>1.4964140560361553E-3</v>
      </c>
      <c r="BI54" s="18">
        <f t="shared" si="52"/>
        <v>1.6437402216039735E-3</v>
      </c>
      <c r="BJ54" s="18">
        <f t="shared" si="51"/>
        <v>4.882072832185962E-3</v>
      </c>
      <c r="BK54" s="157">
        <f t="shared" si="53"/>
        <v>2.2143732442963603E-8</v>
      </c>
      <c r="BL54" s="157">
        <f t="shared" si="54"/>
        <v>1.8304627815201361E-8</v>
      </c>
      <c r="BM54" s="157">
        <f t="shared" si="55"/>
        <v>1.9937317929363579E-6</v>
      </c>
      <c r="BN54" s="157">
        <f t="shared" si="56"/>
        <v>4.4408742005423797E-7</v>
      </c>
      <c r="BO54" s="157">
        <f t="shared" si="57"/>
        <v>2.2094192814464591E-7</v>
      </c>
      <c r="BP54" s="157">
        <f t="shared" si="58"/>
        <v>4.9721167459885267E-6</v>
      </c>
      <c r="BQ54" s="157">
        <f t="shared" si="59"/>
        <v>1.3008085982654332E-6</v>
      </c>
      <c r="BR54" s="157">
        <f t="shared" si="60"/>
        <v>2.5128481349073014E-8</v>
      </c>
      <c r="BS54" s="157">
        <f t="shared" si="61"/>
        <v>3.2633171527065018E-6</v>
      </c>
      <c r="BT54" s="157">
        <f t="shared" si="62"/>
        <v>1.0507562738870803E-7</v>
      </c>
      <c r="BU54" s="157">
        <f t="shared" si="63"/>
        <v>1.1788711211328574E-7</v>
      </c>
      <c r="BV54" s="157">
        <f t="shared" si="64"/>
        <v>1.6414927456144394E-7</v>
      </c>
      <c r="BW54" s="157">
        <f t="shared" si="65"/>
        <v>7.2664006906574903E-9</v>
      </c>
      <c r="BX54" s="157">
        <f t="shared" si="66"/>
        <v>2.4001179731239247E-7</v>
      </c>
      <c r="BY54" s="157">
        <f t="shared" si="67"/>
        <v>5.4539726166527646E-8</v>
      </c>
      <c r="BZ54" s="157">
        <f t="shared" si="68"/>
        <v>3.0806061562640842E-7</v>
      </c>
      <c r="CA54" s="157">
        <f t="shared" si="69"/>
        <v>1.9089326805565921E-6</v>
      </c>
      <c r="CB54" s="157">
        <f t="shared" si="70"/>
        <v>1.1315534758795567E-8</v>
      </c>
      <c r="CC54" s="157">
        <f t="shared" si="71"/>
        <v>2.5828272142096578E-8</v>
      </c>
      <c r="CD54" s="157">
        <f t="shared" si="72"/>
        <v>6.028774021165167E-8</v>
      </c>
      <c r="CE54" s="157">
        <f t="shared" si="73"/>
        <v>1.1487229497634545E-6</v>
      </c>
      <c r="CF54" s="157">
        <f t="shared" si="74"/>
        <v>2.6726026275476435E-7</v>
      </c>
      <c r="CG54" s="157">
        <f t="shared" si="75"/>
        <v>1.6186892674076078E-7</v>
      </c>
      <c r="CH54" s="157">
        <f t="shared" si="76"/>
        <v>2.23482226591452E-12</v>
      </c>
      <c r="CI54" s="157">
        <f t="shared" si="77"/>
        <v>1.6311985224046348E-7</v>
      </c>
      <c r="CJ54" s="157">
        <f t="shared" si="78"/>
        <v>6.6639216787387608E-8</v>
      </c>
      <c r="CK54" s="157">
        <f t="shared" si="79"/>
        <v>2.2329787139710333E-6</v>
      </c>
      <c r="CL54" s="157">
        <f t="shared" si="80"/>
        <v>2.3056049117792789E-6</v>
      </c>
      <c r="CM54" s="157">
        <f t="shared" si="81"/>
        <v>2.0242881886939908E-6</v>
      </c>
      <c r="CN54" s="157">
        <f t="shared" si="82"/>
        <v>2.3912153755162071E-8</v>
      </c>
      <c r="CO54" s="157">
        <f t="shared" si="83"/>
        <v>5.0326637822276601E-8</v>
      </c>
      <c r="CP54" s="157">
        <f t="shared" si="84"/>
        <v>4.6999039324294093E-8</v>
      </c>
      <c r="CQ54" s="157">
        <f t="shared" si="85"/>
        <v>3.2262856405364151E-11</v>
      </c>
      <c r="CR54" s="157">
        <f t="shared" si="86"/>
        <v>2.2824073149827898E-7</v>
      </c>
      <c r="CS54" s="157">
        <f t="shared" si="87"/>
        <v>3.048306415168576E-7</v>
      </c>
      <c r="CT54" s="157">
        <f t="shared" si="88"/>
        <v>1.3032198916951226E-7</v>
      </c>
      <c r="CU54" s="157">
        <f t="shared" si="89"/>
        <v>1.8360222340216592E-7</v>
      </c>
      <c r="CV54" s="157">
        <f t="shared" si="90"/>
        <v>2.4545466158576401E-10</v>
      </c>
      <c r="CW54" s="157">
        <f t="shared" si="91"/>
        <v>1.0870471061821328E-6</v>
      </c>
      <c r="CX54" s="157">
        <f t="shared" si="92"/>
        <v>7.2068898422169922E-7</v>
      </c>
      <c r="CY54" s="157">
        <f t="shared" si="93"/>
        <v>5.3406621463003181E-6</v>
      </c>
      <c r="CZ54" s="157"/>
      <c r="DA54" s="157">
        <f t="shared" si="94"/>
        <v>3.9669247531787931E-9</v>
      </c>
      <c r="DB54" s="157"/>
      <c r="DC54" s="157"/>
      <c r="DD54" s="157"/>
      <c r="DE54" s="157">
        <f t="shared" si="95"/>
        <v>3.8511451192182822E-7</v>
      </c>
      <c r="DF54" s="157">
        <f t="shared" si="96"/>
        <v>2.5969927431417632E-7</v>
      </c>
      <c r="DG54" s="157"/>
      <c r="DH54" s="157"/>
      <c r="DI54" s="157">
        <f t="shared" si="97"/>
        <v>2.1500174707513303E-7</v>
      </c>
      <c r="DN54" s="157" t="e">
        <f t="shared" si="49"/>
        <v>#DIV/0!</v>
      </c>
      <c r="DR54" s="1">
        <v>1.3888888888888887E-3</v>
      </c>
      <c r="EQ54" s="152"/>
      <c r="ER54" s="152"/>
    </row>
    <row r="55" spans="1:148" s="1" customFormat="1" x14ac:dyDescent="0.25">
      <c r="A55" s="13">
        <f t="shared" si="50"/>
        <v>37741</v>
      </c>
      <c r="B55" s="227">
        <v>7.3084133253198402E-2</v>
      </c>
      <c r="C55" s="227">
        <v>0.10377260331030901</v>
      </c>
      <c r="D55" s="227">
        <v>0.146050671901642</v>
      </c>
      <c r="E55" s="227">
        <v>0.13405769172783599</v>
      </c>
      <c r="F55" s="227">
        <v>9.3359798432972305E-2</v>
      </c>
      <c r="G55" s="227">
        <v>-1.7376927649157901E-2</v>
      </c>
      <c r="H55" s="227">
        <v>2.1250090617099499E-2</v>
      </c>
      <c r="I55" s="227">
        <v>4.4402330035795599E-2</v>
      </c>
      <c r="J55" s="227">
        <v>7.8557177792146701E-2</v>
      </c>
      <c r="K55" s="227">
        <v>2.70837294005454E-3</v>
      </c>
      <c r="L55" s="227">
        <v>3.0482109137701602E-3</v>
      </c>
      <c r="M55" s="227">
        <v>5.37140645251565E-2</v>
      </c>
      <c r="N55" s="228">
        <v>3.7775827243393102E-2</v>
      </c>
      <c r="O55" s="227">
        <v>5.27539383223758E-2</v>
      </c>
      <c r="P55" s="227">
        <v>3.2295656049774003E-2</v>
      </c>
      <c r="Q55" s="227">
        <v>1.4430235589260199E-2</v>
      </c>
      <c r="R55" s="227">
        <v>2.4965808804235899E-3</v>
      </c>
      <c r="S55" s="18">
        <f>'Index Values Local'!S56/'Index Values Local'!S55-1</f>
        <v>4.8554098727951578E-2</v>
      </c>
      <c r="T55" s="227">
        <v>8.3545717419483301E-2</v>
      </c>
      <c r="U55" s="227">
        <v>2.4319998154538301E-2</v>
      </c>
      <c r="V55" s="227">
        <v>1.22700012789702E-2</v>
      </c>
      <c r="W55" s="18">
        <v>1.1438568160409002E-2</v>
      </c>
      <c r="X55" s="18">
        <v>1.558106748560828E-2</v>
      </c>
      <c r="Y55" s="18">
        <v>8.3893958660521406E-3</v>
      </c>
      <c r="Z55" s="18">
        <v>6.961537048602251E-3</v>
      </c>
      <c r="AA55" s="18">
        <v>5.479452054794498E-3</v>
      </c>
      <c r="AB55" s="18">
        <v>-2.4662588600834923E-2</v>
      </c>
      <c r="AC55" s="18">
        <v>-2.5065263394981899E-2</v>
      </c>
      <c r="AD55" s="18">
        <v>-2.3005138344942201E-2</v>
      </c>
      <c r="AE55" s="18">
        <v>2.2053429400000001E-2</v>
      </c>
      <c r="AF55" s="18">
        <v>2.4782534240967737E-2</v>
      </c>
      <c r="AG55" s="18">
        <v>2.193466041821868E-2</v>
      </c>
      <c r="AH55" s="18">
        <v>1.1584005491676042E-3</v>
      </c>
      <c r="AI55" s="18">
        <v>4.473435148808047E-3</v>
      </c>
      <c r="AJ55" s="18">
        <v>2.2467641711665376E-3</v>
      </c>
      <c r="AK55" s="18">
        <v>7.8571815791614874E-3</v>
      </c>
      <c r="AL55" s="18">
        <v>4.1121293616828147E-3</v>
      </c>
      <c r="AM55" s="18">
        <v>1.026541630658917E-2</v>
      </c>
      <c r="AN55" s="18">
        <v>-1.72E-2</v>
      </c>
      <c r="AO55" s="18">
        <v>-6.725207097411201E-3</v>
      </c>
      <c r="AP55" s="18">
        <v>2.6906965234291935E-2</v>
      </c>
      <c r="AQ55" s="18">
        <v>-3.215301081866774E-3</v>
      </c>
      <c r="AR55" s="18">
        <v>3.2741685335171411E-3</v>
      </c>
      <c r="AS55" s="18">
        <v>-1.3618070346690023E-3</v>
      </c>
      <c r="AT55" s="18">
        <v>-1.474754290018649E-2</v>
      </c>
      <c r="AU55" s="18">
        <v>-2.9667122450291301E-2</v>
      </c>
      <c r="AV55" s="18">
        <v>1.960967533407576E-3</v>
      </c>
      <c r="AW55" s="18">
        <v>-1.0364728873303641E-2</v>
      </c>
      <c r="AX55" s="18">
        <v>-7.6766313073170379E-3</v>
      </c>
      <c r="AY55" s="18">
        <v>4.5081788324720831E-2</v>
      </c>
      <c r="AZ55" s="18">
        <v>-7.3654802075397985E-3</v>
      </c>
      <c r="BF55" s="81"/>
      <c r="BG55" s="154">
        <f t="shared" si="2"/>
        <v>188</v>
      </c>
      <c r="BH55" s="18">
        <f>(1-'Building Blocks'!$B$29)*'Building Blocks'!$B$29^BG55</f>
        <v>1.5115293495314699E-3</v>
      </c>
      <c r="BI55" s="18">
        <f t="shared" si="52"/>
        <v>1.6603436581858317E-3</v>
      </c>
      <c r="BJ55" s="18">
        <f t="shared" si="51"/>
        <v>4.9313866991777394E-3</v>
      </c>
      <c r="BK55" s="157">
        <f t="shared" si="53"/>
        <v>7.3659206051498378E-6</v>
      </c>
      <c r="BL55" s="157">
        <f t="shared" si="54"/>
        <v>1.4398138515935924E-5</v>
      </c>
      <c r="BM55" s="157">
        <f t="shared" si="55"/>
        <v>3.266580459940548E-5</v>
      </c>
      <c r="BN55" s="157">
        <f t="shared" si="56"/>
        <v>2.5858770545041715E-5</v>
      </c>
      <c r="BO55" s="157">
        <f t="shared" si="57"/>
        <v>1.3203367336935711E-5</v>
      </c>
      <c r="BP55" s="157">
        <f t="shared" si="58"/>
        <v>8.0880316300571157E-7</v>
      </c>
      <c r="BQ55" s="157">
        <f t="shared" si="59"/>
        <v>3.2133594156224367E-7</v>
      </c>
      <c r="BR55" s="157">
        <f t="shared" si="60"/>
        <v>2.0402187984329365E-6</v>
      </c>
      <c r="BS55" s="157">
        <f t="shared" si="61"/>
        <v>7.8180378542773642E-6</v>
      </c>
      <c r="BT55" s="157">
        <f t="shared" si="62"/>
        <v>4.7192447741086209E-9</v>
      </c>
      <c r="BU55" s="157">
        <f t="shared" si="63"/>
        <v>3.5104930314023491E-9</v>
      </c>
      <c r="BV55" s="157">
        <f t="shared" si="64"/>
        <v>3.4982138642968606E-6</v>
      </c>
      <c r="BW55" s="157">
        <f t="shared" si="65"/>
        <v>1.6816283044540259E-6</v>
      </c>
      <c r="BX55" s="157">
        <f t="shared" si="66"/>
        <v>3.2538497286264944E-6</v>
      </c>
      <c r="BY55" s="157">
        <f t="shared" si="67"/>
        <v>1.0249904328840933E-6</v>
      </c>
      <c r="BZ55" s="157">
        <f t="shared" si="68"/>
        <v>1.0188914276670847E-7</v>
      </c>
      <c r="CA55" s="157">
        <f t="shared" si="69"/>
        <v>1.4626730189018181E-8</v>
      </c>
      <c r="CB55" s="157">
        <f t="shared" si="70"/>
        <v>2.6192657192989399E-6</v>
      </c>
      <c r="CC55" s="157">
        <f t="shared" si="71"/>
        <v>1.0151968293883729E-5</v>
      </c>
      <c r="CD55" s="157">
        <f t="shared" si="72"/>
        <v>5.9395989852784442E-7</v>
      </c>
      <c r="CE55" s="157">
        <f t="shared" si="73"/>
        <v>1.1012955704764333E-7</v>
      </c>
      <c r="CF55" s="157">
        <f t="shared" si="74"/>
        <v>7.0113192795814025E-8</v>
      </c>
      <c r="CG55" s="157">
        <f t="shared" si="75"/>
        <v>2.1834410096917844E-7</v>
      </c>
      <c r="CH55" s="157">
        <f t="shared" si="76"/>
        <v>6.1819136795544378E-8</v>
      </c>
      <c r="CI55" s="157">
        <f t="shared" si="77"/>
        <v>1.9335871297759258E-9</v>
      </c>
      <c r="CJ55" s="157">
        <f t="shared" si="78"/>
        <v>3.44350670759157E-9</v>
      </c>
      <c r="CK55" s="157">
        <f t="shared" si="79"/>
        <v>1.3288128389554124E-6</v>
      </c>
      <c r="CL55" s="157">
        <f t="shared" si="80"/>
        <v>1.3700979730456832E-6</v>
      </c>
      <c r="CM55" s="157">
        <f t="shared" si="81"/>
        <v>1.196557387488018E-6</v>
      </c>
      <c r="CN55" s="157">
        <f t="shared" si="82"/>
        <v>3.5165830514029201E-7</v>
      </c>
      <c r="CO55" s="157">
        <f t="shared" si="83"/>
        <v>5.1439226785146495E-7</v>
      </c>
      <c r="CP55" s="157">
        <f t="shared" si="84"/>
        <v>4.2656754376063598E-7</v>
      </c>
      <c r="CQ55" s="157">
        <f t="shared" si="85"/>
        <v>1.1119206018120951E-8</v>
      </c>
      <c r="CR55" s="157">
        <f t="shared" si="86"/>
        <v>1.1806116899443932E-9</v>
      </c>
      <c r="CS55" s="157">
        <f t="shared" si="87"/>
        <v>2.7041405222680009E-8</v>
      </c>
      <c r="CT55" s="157">
        <f t="shared" si="88"/>
        <v>4.5802450767477411E-9</v>
      </c>
      <c r="CU55" s="157">
        <f t="shared" si="89"/>
        <v>2.9148470888794935E-10</v>
      </c>
      <c r="CV55" s="157">
        <f t="shared" si="90"/>
        <v>3.5936717488328985E-8</v>
      </c>
      <c r="CW55" s="157">
        <f t="shared" si="91"/>
        <v>9.1819308866142608E-7</v>
      </c>
      <c r="CX55" s="157">
        <f t="shared" si="92"/>
        <v>1.0533767795103674E-7</v>
      </c>
      <c r="CY55" s="157">
        <f t="shared" si="93"/>
        <v>7.2413605374530217E-7</v>
      </c>
      <c r="CZ55" s="157"/>
      <c r="DA55" s="157">
        <f t="shared" si="94"/>
        <v>5.2902067999700468E-11</v>
      </c>
      <c r="DB55" s="157"/>
      <c r="DC55" s="157"/>
      <c r="DD55" s="157"/>
      <c r="DE55" s="157">
        <f t="shared" si="95"/>
        <v>8.3452499606490845E-8</v>
      </c>
      <c r="DF55" s="157">
        <f t="shared" si="96"/>
        <v>5.1229727426209699E-7</v>
      </c>
      <c r="DG55" s="157"/>
      <c r="DH55" s="157"/>
      <c r="DI55" s="157">
        <f t="shared" si="97"/>
        <v>5.1074240448621736E-7</v>
      </c>
      <c r="DN55" s="157" t="e">
        <f t="shared" si="49"/>
        <v>#DIV/0!</v>
      </c>
      <c r="DR55" s="1">
        <v>1.3888888888888887E-3</v>
      </c>
      <c r="EQ55" s="152"/>
      <c r="ER55" s="152"/>
    </row>
    <row r="56" spans="1:148" s="1" customFormat="1" x14ac:dyDescent="0.25">
      <c r="A56" s="13">
        <f t="shared" si="50"/>
        <v>37772</v>
      </c>
      <c r="B56" s="227">
        <v>2.92391294387877E-2</v>
      </c>
      <c r="C56" s="227">
        <v>9.3992396789562394E-2</v>
      </c>
      <c r="D56" s="227">
        <v>4.4143972044677203E-2</v>
      </c>
      <c r="E56" s="227">
        <v>8.7220113041284603E-2</v>
      </c>
      <c r="F56" s="227">
        <v>3.6786744126821702E-2</v>
      </c>
      <c r="G56" s="227">
        <v>2.42919673546238E-2</v>
      </c>
      <c r="H56" s="227">
        <v>2.1513296500350099E-2</v>
      </c>
      <c r="I56" s="227">
        <v>2.6917823690723701E-2</v>
      </c>
      <c r="J56" s="227">
        <v>4.6934089105633098E-2</v>
      </c>
      <c r="K56" s="227">
        <v>1.8287725663463199E-2</v>
      </c>
      <c r="L56" s="227">
        <v>1.15471388760437E-2</v>
      </c>
      <c r="M56" s="227">
        <v>5.5726760216072702E-3</v>
      </c>
      <c r="N56" s="228">
        <v>1.2348883326158499E-2</v>
      </c>
      <c r="O56" s="227">
        <v>3.4414657646024201E-2</v>
      </c>
      <c r="P56" s="227">
        <v>1.7998463549445599E-2</v>
      </c>
      <c r="Q56" s="227">
        <v>1.6670695287735699E-2</v>
      </c>
      <c r="R56" s="227">
        <v>3.2163139425354002E-2</v>
      </c>
      <c r="S56" s="18">
        <f>'Index Values Local'!S57/'Index Values Local'!S56-1</f>
        <v>1.6820507582803401E-2</v>
      </c>
      <c r="T56" s="227">
        <v>5.3656615330251102E-2</v>
      </c>
      <c r="U56" s="227">
        <v>4.0790009884712701E-2</v>
      </c>
      <c r="V56" s="227">
        <v>5.6649994009234199E-2</v>
      </c>
      <c r="W56" s="18">
        <v>1.6165513571048562E-2</v>
      </c>
      <c r="X56" s="18">
        <v>1.2529983732687988E-2</v>
      </c>
      <c r="Y56" s="18">
        <v>5.540002892989504E-3</v>
      </c>
      <c r="Z56" s="18">
        <v>-1.3954506484741391E-2</v>
      </c>
      <c r="AA56" s="18">
        <v>-3.8348975678677011E-3</v>
      </c>
      <c r="AB56" s="18">
        <v>3.8825286212045285E-3</v>
      </c>
      <c r="AC56" s="18">
        <v>3.7545938663691701E-3</v>
      </c>
      <c r="AD56" s="18">
        <v>2.40855153356964E-3</v>
      </c>
      <c r="AE56" s="18">
        <v>3.7378207500000003E-2</v>
      </c>
      <c r="AF56" s="18">
        <v>4.200374873373422E-2</v>
      </c>
      <c r="AG56" s="18">
        <v>3.7176906760551923E-2</v>
      </c>
      <c r="AH56" s="18">
        <v>1.8641525605314069E-3</v>
      </c>
      <c r="AI56" s="18">
        <v>-7.0429218296684803E-3</v>
      </c>
      <c r="AJ56" s="18">
        <v>-8.9149280643713302E-3</v>
      </c>
      <c r="AK56" s="18">
        <v>-1.3707587162100854E-2</v>
      </c>
      <c r="AL56" s="18">
        <v>-1.2077991498315788E-2</v>
      </c>
      <c r="AM56" s="18">
        <v>4.2135039625978976E-4</v>
      </c>
      <c r="AN56" s="18">
        <v>-1.6899999999999998E-2</v>
      </c>
      <c r="AO56" s="18">
        <v>2.5912798798717551E-2</v>
      </c>
      <c r="AP56" s="18">
        <v>1.3044272634257907E-2</v>
      </c>
      <c r="AQ56" s="18">
        <v>4.7390753452342333E-4</v>
      </c>
      <c r="AR56" s="18">
        <v>4.1222947440742175E-3</v>
      </c>
      <c r="AS56" s="18">
        <v>7.4772564655204207E-3</v>
      </c>
      <c r="AT56" s="18">
        <v>1.7746242932626434E-3</v>
      </c>
      <c r="AU56" s="18">
        <v>-1.5099913013002346E-3</v>
      </c>
      <c r="AV56" s="18">
        <v>1.9281046847923644E-2</v>
      </c>
      <c r="AW56" s="18">
        <v>1.2328021334120587E-2</v>
      </c>
      <c r="AX56" s="18">
        <v>-2.6287940499020186E-3</v>
      </c>
      <c r="AY56" s="18">
        <v>-2.1968227052636048E-2</v>
      </c>
      <c r="AZ56" s="18">
        <v>-7.924555888588336E-2</v>
      </c>
      <c r="BF56" s="81"/>
      <c r="BG56" s="154">
        <f t="shared" si="2"/>
        <v>187</v>
      </c>
      <c r="BH56" s="18">
        <f>(1-'Building Blocks'!$B$29)*'Building Blocks'!$B$29^BG56</f>
        <v>1.5267973227590609E-3</v>
      </c>
      <c r="BI56" s="18">
        <f t="shared" si="52"/>
        <v>1.6771148062483152E-3</v>
      </c>
      <c r="BJ56" s="18">
        <f t="shared" si="51"/>
        <v>4.9811986860381205E-3</v>
      </c>
      <c r="BK56" s="157">
        <f t="shared" si="53"/>
        <v>8.6886473704043613E-7</v>
      </c>
      <c r="BL56" s="157">
        <f t="shared" si="54"/>
        <v>1.1649108480316343E-5</v>
      </c>
      <c r="BM56" s="157">
        <f t="shared" si="55"/>
        <v>2.4675705512697913E-6</v>
      </c>
      <c r="BN56" s="157">
        <f t="shared" si="56"/>
        <v>1.0193012530053147E-5</v>
      </c>
      <c r="BO56" s="157">
        <f t="shared" si="57"/>
        <v>1.7825887118685015E-6</v>
      </c>
      <c r="BP56" s="157">
        <f t="shared" si="58"/>
        <v>6.4414065346332372E-7</v>
      </c>
      <c r="BQ56" s="157">
        <f t="shared" si="59"/>
        <v>3.3697994368915955E-7</v>
      </c>
      <c r="BR56" s="157">
        <f t="shared" si="60"/>
        <v>5.1771226233533997E-7</v>
      </c>
      <c r="BS56" s="157">
        <f t="shared" si="61"/>
        <v>2.295570720668382E-6</v>
      </c>
      <c r="BT56" s="157">
        <f t="shared" si="62"/>
        <v>3.2372917930168538E-7</v>
      </c>
      <c r="BU56" s="157">
        <f t="shared" si="63"/>
        <v>8.3235267414146429E-8</v>
      </c>
      <c r="BV56" s="157">
        <f t="shared" si="64"/>
        <v>8.4163924719997445E-9</v>
      </c>
      <c r="BW56" s="157">
        <f t="shared" si="65"/>
        <v>6.8649121428117104E-8</v>
      </c>
      <c r="BX56" s="157">
        <f t="shared" si="66"/>
        <v>1.1276090764826153E-6</v>
      </c>
      <c r="BY56" s="157">
        <f t="shared" si="67"/>
        <v>1.8663384396019397E-7</v>
      </c>
      <c r="BZ56" s="157">
        <f t="shared" si="68"/>
        <v>1.7020698671612333E-7</v>
      </c>
      <c r="CA56" s="157">
        <f t="shared" si="69"/>
        <v>1.1954627141411154E-6</v>
      </c>
      <c r="CB56" s="157">
        <f t="shared" si="70"/>
        <v>1.0692574749254452E-7</v>
      </c>
      <c r="CC56" s="157">
        <f t="shared" si="71"/>
        <v>3.9133967487587223E-6</v>
      </c>
      <c r="CD56" s="157">
        <f t="shared" si="72"/>
        <v>2.0997754502568118E-6</v>
      </c>
      <c r="CE56" s="157">
        <f t="shared" si="73"/>
        <v>4.6268238752743165E-6</v>
      </c>
      <c r="CF56" s="157">
        <f t="shared" si="74"/>
        <v>2.1132738559544409E-7</v>
      </c>
      <c r="CG56" s="157">
        <f t="shared" si="75"/>
        <v>1.1880243713840393E-7</v>
      </c>
      <c r="CH56" s="157">
        <f t="shared" si="76"/>
        <v>1.7741465096569782E-8</v>
      </c>
      <c r="CI56" s="157">
        <f t="shared" si="77"/>
        <v>6.599484331941325E-7</v>
      </c>
      <c r="CJ56" s="157">
        <f t="shared" si="78"/>
        <v>1.039867302818446E-7</v>
      </c>
      <c r="CK56" s="157">
        <f t="shared" si="79"/>
        <v>1.091565437886631E-10</v>
      </c>
      <c r="CL56" s="157">
        <f t="shared" si="80"/>
        <v>1.4739428615814051E-11</v>
      </c>
      <c r="CM56" s="157">
        <f t="shared" si="81"/>
        <v>3.4371142188120203E-9</v>
      </c>
      <c r="CN56" s="157">
        <f t="shared" si="82"/>
        <v>1.4971595119960566E-6</v>
      </c>
      <c r="CO56" s="157">
        <f t="shared" si="83"/>
        <v>2.0336984776039717E-6</v>
      </c>
      <c r="CP56" s="157">
        <f t="shared" si="84"/>
        <v>1.6399906281998854E-6</v>
      </c>
      <c r="CQ56" s="157">
        <f t="shared" si="85"/>
        <v>5.9407864393107029E-9</v>
      </c>
      <c r="CR56" s="157">
        <f t="shared" si="86"/>
        <v>2.5619571914363435E-7</v>
      </c>
      <c r="CS56" s="157">
        <f t="shared" si="87"/>
        <v>3.873461262084482E-7</v>
      </c>
      <c r="CT56" s="157">
        <f t="shared" si="88"/>
        <v>6.6441201494870242E-7</v>
      </c>
      <c r="CU56" s="157">
        <f t="shared" si="89"/>
        <v>4.6265347130095739E-7</v>
      </c>
      <c r="CV56" s="157">
        <f t="shared" si="90"/>
        <v>4.5205213352898932E-8</v>
      </c>
      <c r="CW56" s="157">
        <f t="shared" si="91"/>
        <v>9.0395503888658695E-7</v>
      </c>
      <c r="CX56" s="157">
        <f t="shared" si="92"/>
        <v>1.0209449760887853E-6</v>
      </c>
      <c r="CY56" s="157">
        <f t="shared" si="93"/>
        <v>8.2676739864345903E-8</v>
      </c>
      <c r="CZ56" s="157"/>
      <c r="DA56" s="157">
        <f t="shared" si="94"/>
        <v>7.520178624155158E-10</v>
      </c>
      <c r="DB56" s="157"/>
      <c r="DC56" s="157"/>
      <c r="DD56" s="157"/>
      <c r="DE56" s="157">
        <f t="shared" si="95"/>
        <v>1.7553196479328925E-7</v>
      </c>
      <c r="DF56" s="157">
        <f t="shared" si="96"/>
        <v>4.4088107167914271E-8</v>
      </c>
      <c r="DG56" s="157"/>
      <c r="DH56" s="157"/>
      <c r="DI56" s="157">
        <f t="shared" si="97"/>
        <v>1.3409792305304835E-5</v>
      </c>
      <c r="DN56" s="157" t="e">
        <f t="shared" si="49"/>
        <v>#DIV/0!</v>
      </c>
      <c r="DR56" s="1">
        <v>1.3888888888888887E-3</v>
      </c>
      <c r="EQ56" s="152"/>
      <c r="ER56" s="152"/>
    </row>
    <row r="57" spans="1:148" s="1" customFormat="1" x14ac:dyDescent="0.25">
      <c r="A57" s="13">
        <f t="shared" si="50"/>
        <v>37802</v>
      </c>
      <c r="B57" s="227">
        <v>9.6560786814703305E-4</v>
      </c>
      <c r="C57" s="227">
        <v>2.01230790907391E-3</v>
      </c>
      <c r="D57" s="227">
        <v>-9.0821083665537595E-5</v>
      </c>
      <c r="E57" s="227">
        <v>9.6432486626760704E-3</v>
      </c>
      <c r="F57" s="227">
        <v>-2.81722077683022E-3</v>
      </c>
      <c r="G57" s="227">
        <v>6.16380215517102E-2</v>
      </c>
      <c r="H57" s="227">
        <v>9.9720717570361106E-2</v>
      </c>
      <c r="I57" s="227">
        <v>2.5993633406102799E-2</v>
      </c>
      <c r="J57" s="227">
        <v>4.5061944519439699E-2</v>
      </c>
      <c r="K57" s="227">
        <v>-2.7125542785187098E-2</v>
      </c>
      <c r="L57" s="227">
        <v>-2.20103383104642E-2</v>
      </c>
      <c r="M57" s="227">
        <v>8.4077320705861994E-3</v>
      </c>
      <c r="N57" s="228">
        <v>-6.7776262484695402E-3</v>
      </c>
      <c r="O57" s="227">
        <v>-1.50038220640964E-2</v>
      </c>
      <c r="P57" s="227">
        <v>6.4373086434033003E-3</v>
      </c>
      <c r="Q57" s="227">
        <v>3.7292451883446098E-3</v>
      </c>
      <c r="R57" s="227">
        <v>-6.0392069776207197E-3</v>
      </c>
      <c r="S57" s="18">
        <f>'Index Values Local'!S58/'Index Values Local'!S57-1</f>
        <v>-7.0497389667691923E-3</v>
      </c>
      <c r="T57" s="227">
        <v>1.23948031259497E-2</v>
      </c>
      <c r="U57" s="227">
        <v>1.5189996126288401E-2</v>
      </c>
      <c r="V57" s="227">
        <v>5.3100061149733398E-3</v>
      </c>
      <c r="W57" s="18">
        <v>-1.8919803600654594E-2</v>
      </c>
      <c r="X57" s="18">
        <v>-1.9450000711150661E-2</v>
      </c>
      <c r="Y57" s="18">
        <v>-1.0719996060863157E-2</v>
      </c>
      <c r="Z57" s="18">
        <v>2.4067633565191926E-2</v>
      </c>
      <c r="AA57" s="18">
        <v>1.1599635295309607E-2</v>
      </c>
      <c r="AB57" s="18">
        <v>4.4625148750496724E-3</v>
      </c>
      <c r="AC57" s="18">
        <v>4.73522656394278E-3</v>
      </c>
      <c r="AD57" s="18">
        <v>5.3167803015210704E-3</v>
      </c>
      <c r="AE57" s="18">
        <v>-5.1281120000000002E-4</v>
      </c>
      <c r="AF57" s="18">
        <v>-5.7627142212864882E-4</v>
      </c>
      <c r="AG57" s="18">
        <v>-5.1004944975402433E-4</v>
      </c>
      <c r="AH57" s="18">
        <v>2.0788331158970941E-2</v>
      </c>
      <c r="AI57" s="18">
        <v>1.9111171792333792E-2</v>
      </c>
      <c r="AJ57" s="18">
        <v>2.0271798575772992E-2</v>
      </c>
      <c r="AK57" s="18">
        <v>1.9114782427897659E-2</v>
      </c>
      <c r="AL57" s="18">
        <v>2.111755721694264E-2</v>
      </c>
      <c r="AM57" s="18">
        <v>6.3324091515164493E-3</v>
      </c>
      <c r="AN57" s="18">
        <v>-2.4199999999999999E-2</v>
      </c>
      <c r="AO57" s="18">
        <v>0.1022528729569534</v>
      </c>
      <c r="AP57" s="18">
        <v>4.7760181234230974E-2</v>
      </c>
      <c r="AQ57" s="18">
        <v>1.1035961244814799E-2</v>
      </c>
      <c r="AR57" s="18">
        <v>8.6383852206637357E-3</v>
      </c>
      <c r="AS57" s="18">
        <v>4.6963068182114175E-2</v>
      </c>
      <c r="AT57" s="18">
        <v>1.1940676056176483E-2</v>
      </c>
      <c r="AU57" s="18">
        <v>6.1758752534229518E-3</v>
      </c>
      <c r="AV57" s="18">
        <v>5.9987605098022367E-2</v>
      </c>
      <c r="AW57" s="18">
        <v>5.1828962600381168E-2</v>
      </c>
      <c r="AX57" s="18">
        <v>3.2675359904290366E-2</v>
      </c>
      <c r="AY57" s="18">
        <v>6.938521483882984E-2</v>
      </c>
      <c r="AZ57" s="18">
        <v>7.2727272727272751E-2</v>
      </c>
      <c r="BF57" s="81"/>
      <c r="BG57" s="154">
        <f t="shared" si="2"/>
        <v>186</v>
      </c>
      <c r="BH57" s="18">
        <f>(1-'Building Blocks'!$B$29)*'Building Blocks'!$B$29^BG57</f>
        <v>1.5422195179384452E-3</v>
      </c>
      <c r="BI57" s="18">
        <f t="shared" si="52"/>
        <v>1.6940553598467831E-3</v>
      </c>
      <c r="BJ57" s="18">
        <f t="shared" si="51"/>
        <v>5.0315138242809304E-3</v>
      </c>
      <c r="BK57" s="157">
        <f t="shared" si="53"/>
        <v>5.1475495208524151E-8</v>
      </c>
      <c r="BL57" s="157">
        <f t="shared" si="54"/>
        <v>1.2639883156752495E-7</v>
      </c>
      <c r="BM57" s="157">
        <f t="shared" si="55"/>
        <v>5.851158320368251E-8</v>
      </c>
      <c r="BN57" s="157">
        <f t="shared" si="56"/>
        <v>2.4822159921667706E-10</v>
      </c>
      <c r="BO57" s="157">
        <f t="shared" si="57"/>
        <v>8.3055433615323783E-8</v>
      </c>
      <c r="BP57" s="157">
        <f t="shared" si="58"/>
        <v>5.4931624486972033E-6</v>
      </c>
      <c r="BQ57" s="157">
        <f t="shared" si="59"/>
        <v>1.4457910426762434E-5</v>
      </c>
      <c r="BR57" s="157">
        <f t="shared" si="60"/>
        <v>4.6937352941027493E-7</v>
      </c>
      <c r="BS57" s="157">
        <f t="shared" si="61"/>
        <v>2.0900240316255266E-6</v>
      </c>
      <c r="BT57" s="157">
        <f t="shared" si="62"/>
        <v>1.6830441971901654E-6</v>
      </c>
      <c r="BU57" s="157">
        <f t="shared" si="63"/>
        <v>1.1907835871015056E-6</v>
      </c>
      <c r="BV57" s="157">
        <f t="shared" si="64"/>
        <v>5.9950184820727402E-10</v>
      </c>
      <c r="BW57" s="157">
        <f t="shared" si="65"/>
        <v>2.7446747642554379E-7</v>
      </c>
      <c r="BX57" s="157">
        <f t="shared" si="66"/>
        <v>9.3464705298625363E-7</v>
      </c>
      <c r="BY57" s="157">
        <f t="shared" si="67"/>
        <v>1.7352786035618949E-9</v>
      </c>
      <c r="BZ57" s="157">
        <f t="shared" si="68"/>
        <v>1.3927775376482867E-8</v>
      </c>
      <c r="CA57" s="157">
        <f t="shared" si="69"/>
        <v>2.2418929239066829E-7</v>
      </c>
      <c r="CB57" s="157">
        <f t="shared" si="70"/>
        <v>4.2749473273726201E-7</v>
      </c>
      <c r="CC57" s="157">
        <f t="shared" si="71"/>
        <v>8.4045323319978412E-8</v>
      </c>
      <c r="CD57" s="157">
        <f t="shared" si="72"/>
        <v>1.6216067789740836E-7</v>
      </c>
      <c r="CE57" s="157">
        <f t="shared" si="73"/>
        <v>2.3759837053133341E-9</v>
      </c>
      <c r="CF57" s="157">
        <f t="shared" si="74"/>
        <v>9.6442948365237201E-7</v>
      </c>
      <c r="CG57" s="157">
        <f t="shared" si="75"/>
        <v>9.4060395537392682E-7</v>
      </c>
      <c r="CH57" s="157">
        <f t="shared" si="76"/>
        <v>2.866270531957937E-7</v>
      </c>
      <c r="CI57" s="157">
        <f t="shared" si="77"/>
        <v>5.6022967597499932E-7</v>
      </c>
      <c r="CJ57" s="157">
        <f t="shared" si="78"/>
        <v>9.6829366876700532E-8</v>
      </c>
      <c r="CK57" s="157">
        <f t="shared" si="79"/>
        <v>1.1814366807174261E-9</v>
      </c>
      <c r="CL57" s="157">
        <f t="shared" si="80"/>
        <v>1.9554353167108837E-9</v>
      </c>
      <c r="CM57" s="157">
        <f t="shared" si="81"/>
        <v>3.6938740607853531E-9</v>
      </c>
      <c r="CN57" s="157">
        <f t="shared" si="82"/>
        <v>1.0877061336656317E-7</v>
      </c>
      <c r="CO57" s="157">
        <f t="shared" si="83"/>
        <v>1.0194267450479922E-7</v>
      </c>
      <c r="CP57" s="157">
        <f t="shared" si="84"/>
        <v>6.9738818297333395E-8</v>
      </c>
      <c r="CQ57" s="157">
        <f t="shared" si="85"/>
        <v>4.920091673900679E-7</v>
      </c>
      <c r="CR57" s="157">
        <f t="shared" si="86"/>
        <v>3.2235833584707803E-7</v>
      </c>
      <c r="CS57" s="157">
        <f t="shared" si="87"/>
        <v>3.3153056345205803E-7</v>
      </c>
      <c r="CT57" s="157">
        <f t="shared" si="88"/>
        <v>2.8271725657851554E-7</v>
      </c>
      <c r="CU57" s="157">
        <f t="shared" si="89"/>
        <v>4.6605115183335693E-7</v>
      </c>
      <c r="CV57" s="157">
        <f t="shared" si="90"/>
        <v>8.7653926739238902E-10</v>
      </c>
      <c r="CW57" s="157">
        <f t="shared" si="91"/>
        <v>1.5775743836491248E-6</v>
      </c>
      <c r="CX57" s="157">
        <f t="shared" si="92"/>
        <v>1.7285490457180675E-5</v>
      </c>
      <c r="CY57" s="157">
        <f t="shared" si="93"/>
        <v>2.951018672670085E-6</v>
      </c>
      <c r="CZ57" s="157"/>
      <c r="DA57" s="157">
        <f t="shared" si="94"/>
        <v>4.5555963047593656E-8</v>
      </c>
      <c r="DB57" s="157"/>
      <c r="DC57" s="157"/>
      <c r="DD57" s="157"/>
      <c r="DE57" s="157">
        <f t="shared" si="95"/>
        <v>4.3953681611314522E-6</v>
      </c>
      <c r="DF57" s="157">
        <f t="shared" si="96"/>
        <v>3.3739992634811285E-6</v>
      </c>
      <c r="DG57" s="157"/>
      <c r="DH57" s="157"/>
      <c r="DI57" s="157">
        <f t="shared" si="97"/>
        <v>6.6288157097574678E-6</v>
      </c>
      <c r="DN57" s="157" t="e">
        <f t="shared" si="49"/>
        <v>#DIV/0!</v>
      </c>
      <c r="DR57" s="1">
        <v>1.3888888888888887E-3</v>
      </c>
      <c r="EQ57" s="152"/>
      <c r="ER57" s="152"/>
    </row>
    <row r="58" spans="1:148" s="1" customFormat="1" x14ac:dyDescent="0.25">
      <c r="A58" s="13">
        <f t="shared" si="50"/>
        <v>37833</v>
      </c>
      <c r="B58" s="227">
        <v>4.6548033816827802E-2</v>
      </c>
      <c r="C58" s="227">
        <v>7.8948895121938298E-2</v>
      </c>
      <c r="D58" s="227">
        <v>5.7500152349457802E-2</v>
      </c>
      <c r="E58" s="227">
        <v>7.3894440251681404E-2</v>
      </c>
      <c r="F58" s="227">
        <v>3.3874043094365799E-2</v>
      </c>
      <c r="G58" s="227">
        <v>6.9172350937168198E-2</v>
      </c>
      <c r="H58" s="227">
        <v>3.9538205045206803E-2</v>
      </c>
      <c r="I58" s="227">
        <v>4.5155801896928201E-2</v>
      </c>
      <c r="J58" s="227">
        <v>9.1817621547198594E-2</v>
      </c>
      <c r="K58" s="227">
        <v>-2.58439053291692E-3</v>
      </c>
      <c r="L58" s="227">
        <v>-2.4671866620075101E-3</v>
      </c>
      <c r="M58" s="227">
        <v>1.09007182461327E-2</v>
      </c>
      <c r="N58" s="228">
        <v>-4.2239888803481196E-3</v>
      </c>
      <c r="O58" s="227">
        <v>1.3680527989062601E-2</v>
      </c>
      <c r="P58" s="227">
        <v>1.9557886714458302E-2</v>
      </c>
      <c r="Q58" s="227">
        <v>5.2272922249826798E-2</v>
      </c>
      <c r="R58" s="227">
        <v>3.4929225553109698E-2</v>
      </c>
      <c r="S58" s="18">
        <f>'Index Values Local'!S59/'Index Values Local'!S58-1</f>
        <v>-3.8628536564779825E-3</v>
      </c>
      <c r="T58" s="227">
        <v>1.8568170132886301E-2</v>
      </c>
      <c r="U58" s="227">
        <v>2.4140001474585601E-2</v>
      </c>
      <c r="V58" s="227">
        <v>7.2599951711131896E-3</v>
      </c>
      <c r="W58" s="18">
        <v>2.7959428800213626E-2</v>
      </c>
      <c r="X58" s="18">
        <v>2.1717846751047709E-2</v>
      </c>
      <c r="Y58" s="18">
        <v>1.1473677546067096E-2</v>
      </c>
      <c r="Z58" s="18">
        <v>1.5589717650884349E-2</v>
      </c>
      <c r="AA58" s="18">
        <v>1.0715537529417674E-2</v>
      </c>
      <c r="AB58" s="18">
        <v>3.9293118767893986E-2</v>
      </c>
      <c r="AC58" s="18">
        <v>3.9023624309315996E-2</v>
      </c>
      <c r="AD58" s="18">
        <v>3.86050718823275E-2</v>
      </c>
      <c r="AE58" s="18">
        <v>1.2436378400000002E-2</v>
      </c>
      <c r="AF58" s="18">
        <v>1.3975376252893872E-2</v>
      </c>
      <c r="AG58" s="18">
        <v>1.2369402150056072E-2</v>
      </c>
      <c r="AH58" s="18">
        <v>6.4950030379851142E-3</v>
      </c>
      <c r="AI58" s="18">
        <v>2.7866255371455928E-3</v>
      </c>
      <c r="AJ58" s="18">
        <v>1.6568224779511809E-3</v>
      </c>
      <c r="AK58" s="18">
        <v>2.7626018625823701E-3</v>
      </c>
      <c r="AL58" s="18">
        <v>3.8998214100476325E-3</v>
      </c>
      <c r="AM58" s="18">
        <v>5.9182051055561846E-3</v>
      </c>
      <c r="AN58" s="18">
        <v>-3.8E-3</v>
      </c>
      <c r="AO58" s="18">
        <v>5.9815051860478974E-6</v>
      </c>
      <c r="AP58" s="18">
        <v>5.1533893431402302E-3</v>
      </c>
      <c r="AQ58" s="18">
        <v>3.8751179297128235E-2</v>
      </c>
      <c r="AR58" s="18">
        <v>1.0853896379207972E-2</v>
      </c>
      <c r="AS58" s="18">
        <v>-1.9429754196971239E-4</v>
      </c>
      <c r="AT58" s="18">
        <v>1.4839946613450412E-2</v>
      </c>
      <c r="AU58" s="18">
        <v>-3.2358868544832874E-3</v>
      </c>
      <c r="AV58" s="18">
        <v>8.5268967625802272E-3</v>
      </c>
      <c r="AW58" s="18">
        <v>2.9178546358964441E-2</v>
      </c>
      <c r="AX58" s="18">
        <v>-1.8785994552745544E-2</v>
      </c>
      <c r="AY58" s="18">
        <v>-8.7514307641882089E-2</v>
      </c>
      <c r="AZ58" s="18">
        <v>2.327732958330242E-2</v>
      </c>
      <c r="BF58" s="81"/>
      <c r="BG58" s="154">
        <f t="shared" si="2"/>
        <v>185</v>
      </c>
      <c r="BH58" s="18">
        <f>(1-'Building Blocks'!$B$29)*'Building Blocks'!$B$29^BG58</f>
        <v>1.5577974928671161E-3</v>
      </c>
      <c r="BI58" s="18">
        <f t="shared" si="52"/>
        <v>1.7111670301482654E-3</v>
      </c>
      <c r="BJ58" s="18">
        <f t="shared" si="51"/>
        <v>5.0823371962433637E-3</v>
      </c>
      <c r="BK58" s="157">
        <f t="shared" si="53"/>
        <v>2.7474691357739767E-6</v>
      </c>
      <c r="BL58" s="157">
        <f t="shared" si="54"/>
        <v>7.9821011649346218E-6</v>
      </c>
      <c r="BM58" s="157">
        <f t="shared" si="55"/>
        <v>4.5762305259526681E-6</v>
      </c>
      <c r="BN58" s="157">
        <f t="shared" si="56"/>
        <v>7.1484876271611137E-6</v>
      </c>
      <c r="BO58" s="157">
        <f t="shared" si="57"/>
        <v>1.5083153479816946E-6</v>
      </c>
      <c r="BP58" s="157">
        <f t="shared" si="58"/>
        <v>7.1140839838444828E-6</v>
      </c>
      <c r="BQ58" s="157">
        <f t="shared" si="59"/>
        <v>1.7741875784168598E-6</v>
      </c>
      <c r="BR58" s="157">
        <f t="shared" si="60"/>
        <v>2.1940334242028045E-6</v>
      </c>
      <c r="BS58" s="157">
        <f t="shared" si="61"/>
        <v>1.1472323890396226E-5</v>
      </c>
      <c r="BT58" s="157">
        <f t="shared" si="62"/>
        <v>8.3337323459378797E-8</v>
      </c>
      <c r="BU58" s="157">
        <f t="shared" si="63"/>
        <v>8.3117314585177493E-8</v>
      </c>
      <c r="BV58" s="157">
        <f t="shared" si="64"/>
        <v>1.6315866829827712E-8</v>
      </c>
      <c r="BW58" s="157">
        <f t="shared" si="65"/>
        <v>1.7715791810489783E-7</v>
      </c>
      <c r="BX58" s="157">
        <f t="shared" si="66"/>
        <v>4.6191576324638577E-8</v>
      </c>
      <c r="BY58" s="157">
        <f t="shared" si="67"/>
        <v>2.5088341969568038E-7</v>
      </c>
      <c r="BZ58" s="157">
        <f t="shared" si="68"/>
        <v>3.5700574729198657E-6</v>
      </c>
      <c r="CA58" s="157">
        <f t="shared" si="69"/>
        <v>1.485568415872194E-6</v>
      </c>
      <c r="CB58" s="157">
        <f t="shared" si="70"/>
        <v>2.7593502913593713E-7</v>
      </c>
      <c r="CC58" s="157">
        <f t="shared" si="71"/>
        <v>2.989194643192808E-7</v>
      </c>
      <c r="CD58" s="157">
        <f t="shared" si="72"/>
        <v>6.005454536823557E-7</v>
      </c>
      <c r="CE58" s="157">
        <f t="shared" si="73"/>
        <v>1.6809996580525705E-8</v>
      </c>
      <c r="CF58" s="157">
        <f t="shared" si="74"/>
        <v>9.0671751340478332E-7</v>
      </c>
      <c r="CG58" s="157">
        <f t="shared" si="75"/>
        <v>5.3031363875042E-7</v>
      </c>
      <c r="CH58" s="157">
        <f t="shared" si="76"/>
        <v>1.4439727427433717E-7</v>
      </c>
      <c r="CI58" s="157">
        <f t="shared" si="77"/>
        <v>1.6124723705831885E-7</v>
      </c>
      <c r="CJ58" s="157">
        <f t="shared" si="78"/>
        <v>7.6269868413133046E-8</v>
      </c>
      <c r="CK58" s="157">
        <f t="shared" si="79"/>
        <v>2.17667776489412E-6</v>
      </c>
      <c r="CL58" s="157">
        <f t="shared" si="80"/>
        <v>2.1398589507363783E-6</v>
      </c>
      <c r="CM58" s="157">
        <f t="shared" si="81"/>
        <v>2.068118330749766E-6</v>
      </c>
      <c r="CN58" s="157">
        <f t="shared" si="82"/>
        <v>4.1695223530035961E-8</v>
      </c>
      <c r="CO58" s="157">
        <f t="shared" si="83"/>
        <v>7.8991372360691162E-8</v>
      </c>
      <c r="CP58" s="157">
        <f t="shared" si="84"/>
        <v>7.1483081305679495E-8</v>
      </c>
      <c r="CQ58" s="157">
        <f t="shared" si="85"/>
        <v>1.2929030024307979E-8</v>
      </c>
      <c r="CR58" s="157">
        <f t="shared" si="86"/>
        <v>1.0953494865648085E-8</v>
      </c>
      <c r="CS58" s="157">
        <f t="shared" si="87"/>
        <v>3.6612613170292107E-8</v>
      </c>
      <c r="CT58" s="157">
        <f t="shared" si="88"/>
        <v>2.0174842445672658E-8</v>
      </c>
      <c r="CU58" s="157">
        <f t="shared" si="89"/>
        <v>6.8197446772238944E-10</v>
      </c>
      <c r="CV58" s="157">
        <f t="shared" si="90"/>
        <v>1.5930194367353236E-10</v>
      </c>
      <c r="CW58" s="157">
        <f t="shared" si="91"/>
        <v>1.751181925439553E-7</v>
      </c>
      <c r="CX58" s="157">
        <f t="shared" si="92"/>
        <v>2.6054430059065408E-9</v>
      </c>
      <c r="CY58" s="157">
        <f t="shared" si="93"/>
        <v>1.2942909653452653E-9</v>
      </c>
      <c r="CZ58" s="157"/>
      <c r="DA58" s="157">
        <f t="shared" si="94"/>
        <v>9.3734613938009154E-8</v>
      </c>
      <c r="DB58" s="157"/>
      <c r="DC58" s="157"/>
      <c r="DD58" s="157"/>
      <c r="DE58" s="157">
        <f t="shared" si="95"/>
        <v>4.6922440415990352E-10</v>
      </c>
      <c r="DF58" s="157">
        <f t="shared" si="96"/>
        <v>8.2652775440901213E-7</v>
      </c>
      <c r="DG58" s="157"/>
      <c r="DH58" s="157"/>
      <c r="DI58" s="157">
        <f t="shared" si="97"/>
        <v>2.9382938780437767E-7</v>
      </c>
      <c r="DN58" s="157" t="e">
        <f t="shared" si="49"/>
        <v>#DIV/0!</v>
      </c>
      <c r="DR58" s="1">
        <v>1.3888888888888887E-3</v>
      </c>
      <c r="EQ58" s="152"/>
      <c r="ER58" s="152"/>
    </row>
    <row r="59" spans="1:148" s="1" customFormat="1" x14ac:dyDescent="0.25">
      <c r="A59" s="13">
        <f t="shared" si="50"/>
        <v>37864</v>
      </c>
      <c r="B59" s="227">
        <v>3.8618477159621099E-2</v>
      </c>
      <c r="C59" s="227">
        <v>8.0308172064200004E-2</v>
      </c>
      <c r="D59" s="227">
        <v>2.0770229012807999E-2</v>
      </c>
      <c r="E59" s="227">
        <v>5.5379631507311802E-2</v>
      </c>
      <c r="F59" s="227">
        <v>1.2527007436846999E-2</v>
      </c>
      <c r="G59" s="227">
        <v>0.12693360490130801</v>
      </c>
      <c r="H59" s="227">
        <v>0.148034439182642</v>
      </c>
      <c r="I59" s="227">
        <v>6.7077214679853905E-2</v>
      </c>
      <c r="J59" s="227">
        <v>8.7915591095897305E-2</v>
      </c>
      <c r="K59" s="227">
        <v>1.42458345051121E-2</v>
      </c>
      <c r="L59" s="227">
        <v>1.71550986035191E-2</v>
      </c>
      <c r="M59" s="227">
        <v>3.1842400131343297E-2</v>
      </c>
      <c r="N59" s="228">
        <v>3.2244314303133598E-2</v>
      </c>
      <c r="O59" s="227">
        <v>1.37386079548984E-3</v>
      </c>
      <c r="P59" s="227">
        <v>2.15488754297368E-2</v>
      </c>
      <c r="Q59" s="227">
        <v>4.3761847299146499E-2</v>
      </c>
      <c r="R59" s="227">
        <v>3.8409542921592398E-2</v>
      </c>
      <c r="S59" s="18">
        <f>'Index Values Local'!S60/'Index Values Local'!S59-1</f>
        <v>4.1650341317602146E-2</v>
      </c>
      <c r="T59" s="227">
        <v>1.8764948607280899E-2</v>
      </c>
      <c r="U59" s="227">
        <v>2.3810001560884801E-2</v>
      </c>
      <c r="V59" s="227">
        <v>1.8560008214876401E-2</v>
      </c>
      <c r="W59" s="18">
        <v>9.9318403115871146E-3</v>
      </c>
      <c r="X59" s="18">
        <v>6.7315675623020876E-3</v>
      </c>
      <c r="Y59" s="18">
        <v>5.2362403249908152E-3</v>
      </c>
      <c r="Z59" s="18">
        <v>-5.1583066524369947E-3</v>
      </c>
      <c r="AA59" s="18">
        <v>-6.9358434481048281E-4</v>
      </c>
      <c r="AB59" s="18">
        <v>3.567018143820655E-2</v>
      </c>
      <c r="AC59" s="18">
        <v>3.5993019695161305E-2</v>
      </c>
      <c r="AD59" s="18">
        <v>3.4528457261791198E-2</v>
      </c>
      <c r="AE59" s="18">
        <v>-5.2023993999999992E-3</v>
      </c>
      <c r="AF59" s="18">
        <v>-5.8461946632975808E-3</v>
      </c>
      <c r="AG59" s="18">
        <v>-5.1743818219466848E-3</v>
      </c>
      <c r="AH59" s="18">
        <v>4.090426528445601E-3</v>
      </c>
      <c r="AI59" s="18">
        <v>4.1583027444791476E-4</v>
      </c>
      <c r="AJ59" s="18">
        <v>1.8176724810858857E-5</v>
      </c>
      <c r="AK59" s="18">
        <v>-3.3036543653766071E-3</v>
      </c>
      <c r="AL59" s="18">
        <v>1.8737746946162037E-2</v>
      </c>
      <c r="AM59" s="18">
        <v>2.0991185374747978E-3</v>
      </c>
      <c r="AN59" s="18">
        <v>3.3399999999999999E-2</v>
      </c>
      <c r="AO59" s="18">
        <v>-1.5378357847388724E-2</v>
      </c>
      <c r="AP59" s="18">
        <v>-1.2650824703406758E-2</v>
      </c>
      <c r="AQ59" s="18">
        <v>-1.6771421611545899E-2</v>
      </c>
      <c r="AR59" s="18">
        <v>1.325392165086825E-2</v>
      </c>
      <c r="AS59" s="18">
        <v>-2.3402106411116097E-3</v>
      </c>
      <c r="AT59" s="18">
        <v>-5.1776644748891855E-3</v>
      </c>
      <c r="AU59" s="18">
        <v>-6.375581191195019E-3</v>
      </c>
      <c r="AV59" s="18">
        <v>1.3539925400115393E-2</v>
      </c>
      <c r="AW59" s="18">
        <v>3.0144829909060533E-2</v>
      </c>
      <c r="AX59" s="18">
        <v>-1.4368877561178234E-2</v>
      </c>
      <c r="AY59" s="18">
        <v>-3.938307879713783E-2</v>
      </c>
      <c r="AZ59" s="18">
        <v>-2.7991754366930688E-2</v>
      </c>
      <c r="BF59" s="81"/>
      <c r="BG59" s="154">
        <f t="shared" si="2"/>
        <v>184</v>
      </c>
      <c r="BH59" s="18">
        <f>(1-'Building Blocks'!$B$29)*'Building Blocks'!$B$29^BG59</f>
        <v>1.5735328210778954E-3</v>
      </c>
      <c r="BI59" s="18">
        <f t="shared" si="52"/>
        <v>1.7284515456043089E-3</v>
      </c>
      <c r="BJ59" s="18">
        <f t="shared" si="51"/>
        <v>5.1336739355993576E-3</v>
      </c>
      <c r="BK59" s="157">
        <f t="shared" si="53"/>
        <v>1.7855133300126453E-6</v>
      </c>
      <c r="BL59" s="157">
        <f t="shared" si="54"/>
        <v>8.3868499632787882E-6</v>
      </c>
      <c r="BM59" s="157">
        <f t="shared" si="55"/>
        <v>3.8807397273464471E-7</v>
      </c>
      <c r="BN59" s="157">
        <f t="shared" si="56"/>
        <v>3.6763779449414971E-6</v>
      </c>
      <c r="BO59" s="157">
        <f t="shared" si="57"/>
        <v>1.2028860801659359E-7</v>
      </c>
      <c r="BP59" s="157">
        <f t="shared" si="58"/>
        <v>2.582738402410102E-5</v>
      </c>
      <c r="BQ59" s="157">
        <f t="shared" si="59"/>
        <v>3.4215358924023962E-5</v>
      </c>
      <c r="BR59" s="157">
        <f t="shared" si="60"/>
        <v>5.7603082483523793E-6</v>
      </c>
      <c r="BS59" s="157">
        <f t="shared" si="61"/>
        <v>1.0510044348255021E-5</v>
      </c>
      <c r="BT59" s="157">
        <f t="shared" si="62"/>
        <v>1.6775114621316008E-7</v>
      </c>
      <c r="BU59" s="157">
        <f t="shared" si="63"/>
        <v>2.7671440493973211E-7</v>
      </c>
      <c r="BV59" s="157">
        <f t="shared" si="64"/>
        <v>9.9804131261024865E-7</v>
      </c>
      <c r="BW59" s="157">
        <f t="shared" si="65"/>
        <v>1.1949445908460611E-6</v>
      </c>
      <c r="BX59" s="157">
        <f t="shared" si="66"/>
        <v>8.7403239933923425E-8</v>
      </c>
      <c r="BY59" s="157">
        <f t="shared" si="67"/>
        <v>3.4360775958486636E-7</v>
      </c>
      <c r="BZ59" s="157">
        <f t="shared" si="68"/>
        <v>2.387437085865721E-6</v>
      </c>
      <c r="CA59" s="157">
        <f t="shared" si="69"/>
        <v>1.8760020045039234E-6</v>
      </c>
      <c r="CB59" s="157">
        <f t="shared" si="70"/>
        <v>1.8611879971476752E-6</v>
      </c>
      <c r="CC59" s="157">
        <f t="shared" si="71"/>
        <v>3.1099652674835235E-7</v>
      </c>
      <c r="CD59" s="157">
        <f t="shared" si="72"/>
        <v>5.8542865362744803E-7</v>
      </c>
      <c r="CE59" s="157">
        <f t="shared" si="73"/>
        <v>3.6012076735452696E-7</v>
      </c>
      <c r="CF59" s="157">
        <f t="shared" si="74"/>
        <v>4.3066029624890665E-8</v>
      </c>
      <c r="CG59" s="157">
        <f t="shared" si="75"/>
        <v>1.1847390484786012E-8</v>
      </c>
      <c r="CH59" s="157">
        <f t="shared" si="76"/>
        <v>1.5028674436735042E-8</v>
      </c>
      <c r="CI59" s="157">
        <f t="shared" si="77"/>
        <v>2.1069281433613262E-7</v>
      </c>
      <c r="CJ59" s="157">
        <f t="shared" si="78"/>
        <v>3.8718023354841941E-8</v>
      </c>
      <c r="CK59" s="157">
        <f t="shared" si="79"/>
        <v>1.7746690463664056E-6</v>
      </c>
      <c r="CL59" s="157">
        <f t="shared" si="80"/>
        <v>1.8068703922315468E-6</v>
      </c>
      <c r="CM59" s="157">
        <f t="shared" si="81"/>
        <v>1.6278095910702636E-6</v>
      </c>
      <c r="CN59" s="157">
        <f t="shared" si="82"/>
        <v>2.7889303555880212E-7</v>
      </c>
      <c r="CO59" s="157">
        <f t="shared" si="83"/>
        <v>2.9333591352034949E-7</v>
      </c>
      <c r="CP59" s="157">
        <f t="shared" si="84"/>
        <v>2.1221367548544568E-7</v>
      </c>
      <c r="CQ59" s="157">
        <f t="shared" si="85"/>
        <v>2.0475590875658769E-10</v>
      </c>
      <c r="CR59" s="157">
        <f t="shared" si="86"/>
        <v>4.1514544093091593E-8</v>
      </c>
      <c r="CS59" s="157">
        <f t="shared" si="87"/>
        <v>6.7826028723992727E-8</v>
      </c>
      <c r="CT59" s="157">
        <f t="shared" si="88"/>
        <v>1.5599041234534261E-7</v>
      </c>
      <c r="CU59" s="157">
        <f t="shared" si="89"/>
        <v>3.4885013248180346E-7</v>
      </c>
      <c r="CV59" s="157">
        <f t="shared" si="90"/>
        <v>2.1342906457264028E-8</v>
      </c>
      <c r="CW59" s="157">
        <f t="shared" si="91"/>
        <v>1.2678704890636109E-6</v>
      </c>
      <c r="CX59" s="157">
        <f t="shared" si="92"/>
        <v>4.7734172741337233E-7</v>
      </c>
      <c r="CY59" s="157">
        <f t="shared" si="93"/>
        <v>6.0273713169310258E-7</v>
      </c>
      <c r="CZ59" s="157"/>
      <c r="DA59" s="157">
        <f t="shared" si="94"/>
        <v>1.6604295421364343E-7</v>
      </c>
      <c r="DB59" s="157"/>
      <c r="DC59" s="157"/>
      <c r="DD59" s="157"/>
      <c r="DE59" s="157">
        <f t="shared" si="95"/>
        <v>3.4836056323279382E-8</v>
      </c>
      <c r="DF59" s="157">
        <f t="shared" si="96"/>
        <v>9.0990360777273103E-7</v>
      </c>
      <c r="DG59" s="157"/>
      <c r="DH59" s="157"/>
      <c r="DI59" s="157">
        <f t="shared" si="97"/>
        <v>2.5176267846282634E-6</v>
      </c>
      <c r="DN59" s="157" t="e">
        <f t="shared" si="49"/>
        <v>#DIV/0!</v>
      </c>
      <c r="DR59" s="1">
        <v>1.3888888888888887E-3</v>
      </c>
      <c r="EQ59" s="152"/>
      <c r="ER59" s="152"/>
    </row>
    <row r="60" spans="1:148" s="1" customFormat="1" x14ac:dyDescent="0.25">
      <c r="A60" s="13">
        <f t="shared" si="50"/>
        <v>37894</v>
      </c>
      <c r="B60" s="227">
        <v>-6.0262597983237E-2</v>
      </c>
      <c r="C60" s="227">
        <v>-6.7281386839216306E-2</v>
      </c>
      <c r="D60" s="227">
        <v>-3.8283693284252497E-2</v>
      </c>
      <c r="E60" s="227">
        <v>-5.2189614451736404E-3</v>
      </c>
      <c r="F60" s="227">
        <v>-1.5677633656055401E-2</v>
      </c>
      <c r="G60" s="227">
        <v>7.4494099743642704E-3</v>
      </c>
      <c r="H60" s="227">
        <v>2.0137749179012801E-2</v>
      </c>
      <c r="I60" s="227">
        <v>-7.8826903517208394E-3</v>
      </c>
      <c r="J60" s="227">
        <v>-4.2319493580556998E-2</v>
      </c>
      <c r="K60" s="227">
        <v>4.29890643233421E-3</v>
      </c>
      <c r="L60" s="227">
        <v>-3.5962436876548699E-3</v>
      </c>
      <c r="M60" s="227">
        <v>-1.7281774383120799E-2</v>
      </c>
      <c r="N60" s="228">
        <v>-1.7401575824988101E-2</v>
      </c>
      <c r="O60" s="227">
        <v>1.1897445317454701E-3</v>
      </c>
      <c r="P60" s="227">
        <v>-3.2043543757443199E-2</v>
      </c>
      <c r="Q60" s="227">
        <v>-4.18450367454411E-2</v>
      </c>
      <c r="R60" s="227">
        <v>-2.78220472118424E-2</v>
      </c>
      <c r="S60" s="18">
        <f>'Index Values Local'!S61/'Index Values Local'!S60-1</f>
        <v>-2.0308884134976224E-2</v>
      </c>
      <c r="T60" s="227">
        <v>-1.15424136314209E-2</v>
      </c>
      <c r="U60" s="227">
        <v>7.8299962448249404E-3</v>
      </c>
      <c r="V60" s="227">
        <v>2.2580000190933501E-2</v>
      </c>
      <c r="W60" s="18">
        <v>1.6775935210181059E-2</v>
      </c>
      <c r="X60" s="18">
        <v>9.9645287698344465E-3</v>
      </c>
      <c r="Y60" s="18">
        <v>5.8251335414243322E-3</v>
      </c>
      <c r="Z60" s="18">
        <v>-7.3735025925263709E-2</v>
      </c>
      <c r="AA60" s="18">
        <v>-1.507114173813906E-2</v>
      </c>
      <c r="AB60" s="18">
        <v>5.8564549415271561E-2</v>
      </c>
      <c r="AC60" s="18">
        <v>5.8090562930861199E-2</v>
      </c>
      <c r="AD60" s="18">
        <v>5.5555495839226705E-2</v>
      </c>
      <c r="AE60" s="18">
        <v>-5.2280717399999996E-2</v>
      </c>
      <c r="AF60" s="18">
        <v>-5.8750439471688586E-2</v>
      </c>
      <c r="AG60" s="18">
        <v>-5.1999159032828535E-2</v>
      </c>
      <c r="AH60" s="18">
        <v>-2.7365736853561806E-3</v>
      </c>
      <c r="AI60" s="18">
        <v>-1.9390669575712227E-2</v>
      </c>
      <c r="AJ60" s="18">
        <v>-2.6311934727498487E-2</v>
      </c>
      <c r="AK60" s="18">
        <v>-3.820579662616419E-2</v>
      </c>
      <c r="AL60" s="18">
        <v>1.2016716764875701E-2</v>
      </c>
      <c r="AM60" s="18">
        <v>-1.8923430002085739E-3</v>
      </c>
      <c r="AN60" s="18">
        <v>4.1300000000000003E-2</v>
      </c>
      <c r="AO60" s="18">
        <v>1.9397127791412672E-2</v>
      </c>
      <c r="AP60" s="18">
        <v>-5.9567373218473905E-2</v>
      </c>
      <c r="AQ60" s="18">
        <v>-1.439334146999293E-2</v>
      </c>
      <c r="AR60" s="18">
        <v>1.2749399784750315E-2</v>
      </c>
      <c r="AS60" s="18">
        <v>-7.1776558718509992E-3</v>
      </c>
      <c r="AT60" s="18">
        <v>-1.7251977543833792E-2</v>
      </c>
      <c r="AU60" s="18">
        <v>-1.7122467991967736E-3</v>
      </c>
      <c r="AV60" s="18">
        <v>2.7330882813040747E-2</v>
      </c>
      <c r="AW60" s="18">
        <v>-5.4847147294425636E-3</v>
      </c>
      <c r="AX60" s="18">
        <v>-6.0489046702640006E-2</v>
      </c>
      <c r="AY60" s="18">
        <v>-0.14062551543378249</v>
      </c>
      <c r="AZ60" s="18">
        <v>-7.5231610670833726E-2</v>
      </c>
      <c r="BF60" s="81"/>
      <c r="BG60" s="154">
        <f t="shared" si="2"/>
        <v>183</v>
      </c>
      <c r="BH60" s="18">
        <f>(1-'Building Blocks'!$B$29)*'Building Blocks'!$B$29^BG60</f>
        <v>1.5894270919978742E-3</v>
      </c>
      <c r="BI60" s="18">
        <f t="shared" si="52"/>
        <v>1.7459106521255645E-3</v>
      </c>
      <c r="BJ60" s="18">
        <f t="shared" si="51"/>
        <v>5.1855292278781386E-3</v>
      </c>
      <c r="BK60" s="157">
        <f t="shared" si="53"/>
        <v>7.7768120135730297E-6</v>
      </c>
      <c r="BL60" s="157">
        <f t="shared" si="54"/>
        <v>1.0603495191982707E-5</v>
      </c>
      <c r="BM60" s="157">
        <f t="shared" si="55"/>
        <v>3.3908297084737752E-6</v>
      </c>
      <c r="BN60" s="157">
        <f t="shared" si="56"/>
        <v>3.6603667004053E-7</v>
      </c>
      <c r="BO60" s="157">
        <f t="shared" si="57"/>
        <v>6.887866155159388E-7</v>
      </c>
      <c r="BP60" s="157">
        <f t="shared" si="58"/>
        <v>1.3254550273823836E-8</v>
      </c>
      <c r="BQ60" s="157">
        <f t="shared" si="59"/>
        <v>2.8602198349703211E-7</v>
      </c>
      <c r="BR60" s="157">
        <f t="shared" si="60"/>
        <v>5.1836622767327184E-7</v>
      </c>
      <c r="BS60" s="157">
        <f t="shared" si="61"/>
        <v>4.7676861846788266E-6</v>
      </c>
      <c r="BT60" s="157">
        <f t="shared" si="62"/>
        <v>1.5885699704064011E-11</v>
      </c>
      <c r="BU60" s="157">
        <f t="shared" si="63"/>
        <v>1.1450744816163689E-7</v>
      </c>
      <c r="BV60" s="157">
        <f t="shared" si="64"/>
        <v>1.0994700058710501E-6</v>
      </c>
      <c r="BW60" s="157">
        <f t="shared" si="65"/>
        <v>9.5212006459013569E-7</v>
      </c>
      <c r="BX60" s="157">
        <f t="shared" si="66"/>
        <v>9.2917002070248682E-8</v>
      </c>
      <c r="BY60" s="157">
        <f t="shared" si="67"/>
        <v>2.7230842864884002E-6</v>
      </c>
      <c r="BZ60" s="157">
        <f t="shared" si="68"/>
        <v>4.0969353988852667E-6</v>
      </c>
      <c r="CA60" s="157">
        <f t="shared" si="69"/>
        <v>1.934476848230283E-6</v>
      </c>
      <c r="CB60" s="157">
        <f t="shared" si="70"/>
        <v>1.4829971544598774E-6</v>
      </c>
      <c r="CC60" s="157">
        <f t="shared" si="71"/>
        <v>4.982745599685521E-7</v>
      </c>
      <c r="CD60" s="157">
        <f t="shared" si="72"/>
        <v>1.0257157000520043E-8</v>
      </c>
      <c r="CE60" s="157">
        <f t="shared" si="73"/>
        <v>5.9458835727808229E-7</v>
      </c>
      <c r="CF60" s="157">
        <f t="shared" si="74"/>
        <v>2.4457312059175481E-7</v>
      </c>
      <c r="CG60" s="157">
        <f t="shared" si="75"/>
        <v>5.9770677614502927E-8</v>
      </c>
      <c r="CH60" s="157">
        <f t="shared" si="76"/>
        <v>2.1849409608397644E-8</v>
      </c>
      <c r="CI60" s="157">
        <f t="shared" si="77"/>
        <v>1.1067208949883665E-5</v>
      </c>
      <c r="CJ60" s="157">
        <f t="shared" si="78"/>
        <v>6.3762377585356727E-7</v>
      </c>
      <c r="CK60" s="157">
        <f t="shared" si="79"/>
        <v>5.2693143856247026E-6</v>
      </c>
      <c r="CL60" s="157">
        <f t="shared" si="80"/>
        <v>5.1724244701078085E-6</v>
      </c>
      <c r="CM60" s="157">
        <f t="shared" si="81"/>
        <v>4.6694012314632208E-6</v>
      </c>
      <c r="CN60" s="157">
        <f t="shared" si="82"/>
        <v>6.2394478267235368E-6</v>
      </c>
      <c r="CO60" s="157">
        <f t="shared" si="83"/>
        <v>7.5894160200198805E-6</v>
      </c>
      <c r="CP60" s="157">
        <f t="shared" si="84"/>
        <v>5.8540687072678416E-6</v>
      </c>
      <c r="CQ60" s="157">
        <f t="shared" si="85"/>
        <v>7.3375241995018425E-8</v>
      </c>
      <c r="CR60" s="157">
        <f t="shared" si="86"/>
        <v>1.0657967521558554E-6</v>
      </c>
      <c r="CS60" s="157">
        <f t="shared" si="87"/>
        <v>1.8548430399145622E-6</v>
      </c>
      <c r="CT60" s="157">
        <f t="shared" si="88"/>
        <v>3.4421395148035738E-6</v>
      </c>
      <c r="CU60" s="157">
        <f t="shared" si="89"/>
        <v>9.7830519579142618E-8</v>
      </c>
      <c r="CV60" s="157">
        <f t="shared" si="90"/>
        <v>9.8349797179078483E-8</v>
      </c>
      <c r="CW60" s="157">
        <f t="shared" si="91"/>
        <v>2.1367553845362684E-6</v>
      </c>
      <c r="CX60" s="157">
        <f t="shared" si="92"/>
        <v>5.7559895407674654E-7</v>
      </c>
      <c r="CY60" s="157">
        <f t="shared" si="93"/>
        <v>7.5110976759386473E-6</v>
      </c>
      <c r="CZ60" s="157"/>
      <c r="DA60" s="157">
        <f t="shared" si="94"/>
        <v>1.508976936809097E-7</v>
      </c>
      <c r="DB60" s="157"/>
      <c r="DC60" s="157"/>
      <c r="DD60" s="157"/>
      <c r="DE60" s="157">
        <f t="shared" si="95"/>
        <v>5.8343193070799057E-7</v>
      </c>
      <c r="DF60" s="157">
        <f t="shared" si="96"/>
        <v>2.8095736015895685E-7</v>
      </c>
      <c r="DG60" s="157"/>
      <c r="DH60" s="157"/>
      <c r="DI60" s="157">
        <f t="shared" si="97"/>
        <v>1.2734701202153069E-5</v>
      </c>
      <c r="DN60" s="157" t="e">
        <f t="shared" si="49"/>
        <v>#DIV/0!</v>
      </c>
      <c r="DR60" s="1">
        <v>1.3888888888888887E-3</v>
      </c>
      <c r="EQ60" s="152"/>
      <c r="ER60" s="152"/>
    </row>
    <row r="61" spans="1:148" s="1" customFormat="1" x14ac:dyDescent="0.25">
      <c r="A61" s="13">
        <f t="shared" si="50"/>
        <v>37925</v>
      </c>
      <c r="B61" s="227">
        <v>3.5826635830539001E-2</v>
      </c>
      <c r="C61" s="227">
        <v>7.5053002805722094E-2</v>
      </c>
      <c r="D61" s="227">
        <v>4.4942636039534599E-2</v>
      </c>
      <c r="E61" s="227">
        <v>6.1028637062409102E-2</v>
      </c>
      <c r="F61" s="227">
        <v>4.6461155802501201E-2</v>
      </c>
      <c r="G61" s="227">
        <v>2.47489769739106E-2</v>
      </c>
      <c r="H61" s="227">
        <v>5.2523610012437702E-2</v>
      </c>
      <c r="I61" s="227">
        <v>4.9310407346646101E-2</v>
      </c>
      <c r="J61" s="227">
        <v>6.3280261347192696E-2</v>
      </c>
      <c r="K61" s="227">
        <v>-2.4867215472564302E-2</v>
      </c>
      <c r="L61" s="227">
        <v>-2.5571843124909999E-2</v>
      </c>
      <c r="M61" s="227">
        <v>-4.0832920443046802E-3</v>
      </c>
      <c r="N61" s="228">
        <v>-1.0761829455376499E-2</v>
      </c>
      <c r="O61" s="227">
        <v>-1.0796182580835E-2</v>
      </c>
      <c r="P61" s="227">
        <v>-8.9597095749896997E-3</v>
      </c>
      <c r="Q61" s="227">
        <v>1.04369382746301E-2</v>
      </c>
      <c r="R61" s="227">
        <v>-3.1639879776120799E-3</v>
      </c>
      <c r="S61" s="18">
        <f>'Index Values Local'!S62/'Index Values Local'!S61-1</f>
        <v>-1.2022239592106354E-2</v>
      </c>
      <c r="T61" s="227">
        <v>5.7080667191484503E-2</v>
      </c>
      <c r="U61" s="227">
        <v>3.11700007693274E-2</v>
      </c>
      <c r="V61" s="227">
        <v>1.7289998363698399E-2</v>
      </c>
      <c r="W61" s="18">
        <v>2.14299260383084E-2</v>
      </c>
      <c r="X61" s="18">
        <v>1.3280346436923329E-2</v>
      </c>
      <c r="Y61" s="18">
        <v>6.6599578079413746E-3</v>
      </c>
      <c r="Z61" s="18">
        <v>-4.3682198973091779E-2</v>
      </c>
      <c r="AA61" s="18">
        <v>-1.5150752504152543E-2</v>
      </c>
      <c r="AB61" s="18">
        <v>5.7187418767870035E-3</v>
      </c>
      <c r="AC61" s="18">
        <v>5.5845037687320296E-3</v>
      </c>
      <c r="AD61" s="18">
        <v>4.6533350472685803E-3</v>
      </c>
      <c r="AE61" s="18">
        <v>-4.5572338699999999E-2</v>
      </c>
      <c r="AF61" s="18">
        <v>-5.1211901051259133E-2</v>
      </c>
      <c r="AG61" s="18">
        <v>-4.532690837863726E-2</v>
      </c>
      <c r="AH61" s="18">
        <v>-1.4541561424844307E-2</v>
      </c>
      <c r="AI61" s="18">
        <v>-2.8607420395448058E-2</v>
      </c>
      <c r="AJ61" s="18">
        <v>-3.9296342253505756E-2</v>
      </c>
      <c r="AK61" s="18">
        <v>-4.3495052398647149E-2</v>
      </c>
      <c r="AL61" s="18">
        <v>-3.3860014573350306E-3</v>
      </c>
      <c r="AM61" s="18">
        <v>-1.9649116939420841E-3</v>
      </c>
      <c r="AN61" s="18">
        <v>4.7300000000000002E-2</v>
      </c>
      <c r="AO61" s="18">
        <v>-5.417001877178973E-3</v>
      </c>
      <c r="AP61" s="18">
        <v>-6.0388983531522056E-2</v>
      </c>
      <c r="AQ61" s="18">
        <v>-9.1288477632500784E-4</v>
      </c>
      <c r="AR61" s="18">
        <v>1.1117469140848435E-2</v>
      </c>
      <c r="AS61" s="18">
        <v>-3.2121789647537327E-2</v>
      </c>
      <c r="AT61" s="18">
        <v>-9.5126452330135548E-3</v>
      </c>
      <c r="AU61" s="18">
        <v>-1.7812644265804131E-2</v>
      </c>
      <c r="AV61" s="18">
        <v>-5.2306084394385555E-2</v>
      </c>
      <c r="AW61" s="18">
        <v>-5.0086710665822931E-2</v>
      </c>
      <c r="AX61" s="18">
        <v>-5.9736880145829729E-2</v>
      </c>
      <c r="AY61" s="18">
        <v>-9.3281241229181855E-2</v>
      </c>
      <c r="AZ61" s="18">
        <v>1.1506739086702744E-2</v>
      </c>
      <c r="BF61" s="81"/>
      <c r="BG61" s="154">
        <f t="shared" si="2"/>
        <v>182</v>
      </c>
      <c r="BH61" s="18">
        <f>(1-'Building Blocks'!$B$29)*'Building Blocks'!$B$29^BG61</f>
        <v>1.6054819111089638E-3</v>
      </c>
      <c r="BI61" s="18">
        <f t="shared" si="52"/>
        <v>1.7635461132581461E-3</v>
      </c>
      <c r="BJ61" s="18">
        <f t="shared" si="51"/>
        <v>5.2379083109880195E-3</v>
      </c>
      <c r="BK61" s="157">
        <f t="shared" si="53"/>
        <v>1.519021864252043E-6</v>
      </c>
      <c r="BL61" s="157">
        <f t="shared" si="54"/>
        <v>7.3146974629811631E-6</v>
      </c>
      <c r="BM61" s="157">
        <f t="shared" si="55"/>
        <v>2.7039158358145785E-6</v>
      </c>
      <c r="BN61" s="157">
        <f t="shared" si="56"/>
        <v>4.7262046048511156E-6</v>
      </c>
      <c r="BO61" s="157">
        <f t="shared" si="57"/>
        <v>3.1519764106619671E-6</v>
      </c>
      <c r="BP61" s="157">
        <f t="shared" si="58"/>
        <v>7.0929533987719988E-7</v>
      </c>
      <c r="BQ61" s="157">
        <f t="shared" si="59"/>
        <v>3.6006415657278311E-6</v>
      </c>
      <c r="BR61" s="157">
        <f t="shared" si="60"/>
        <v>2.8163464799433344E-6</v>
      </c>
      <c r="BS61" s="157">
        <f t="shared" si="61"/>
        <v>5.0181187728103939E-6</v>
      </c>
      <c r="BT61" s="157">
        <f t="shared" si="62"/>
        <v>1.510011566938695E-6</v>
      </c>
      <c r="BU61" s="157">
        <f t="shared" si="63"/>
        <v>1.595044372169547E-6</v>
      </c>
      <c r="BV61" s="157">
        <f t="shared" si="64"/>
        <v>2.4957383012120729E-7</v>
      </c>
      <c r="BW61" s="157">
        <f t="shared" si="65"/>
        <v>4.9259154366128749E-7</v>
      </c>
      <c r="BX61" s="157">
        <f t="shared" si="66"/>
        <v>6.5561848491227476E-7</v>
      </c>
      <c r="BY61" s="157">
        <f t="shared" si="67"/>
        <v>4.7485059318746367E-7</v>
      </c>
      <c r="BZ61" s="157">
        <f t="shared" si="68"/>
        <v>2.6009517189508856E-8</v>
      </c>
      <c r="CA61" s="157">
        <f t="shared" si="69"/>
        <v>1.3130212159045712E-7</v>
      </c>
      <c r="CB61" s="157">
        <f t="shared" si="70"/>
        <v>7.6724352565706692E-7</v>
      </c>
      <c r="CC61" s="157">
        <f t="shared" si="71"/>
        <v>4.7191340397741472E-6</v>
      </c>
      <c r="CD61" s="157">
        <f t="shared" si="72"/>
        <v>1.1705982913545582E-6</v>
      </c>
      <c r="CE61" s="157">
        <f t="shared" si="73"/>
        <v>3.0561957446192407E-7</v>
      </c>
      <c r="CF61" s="157">
        <f t="shared" si="74"/>
        <v>4.7952471303271145E-7</v>
      </c>
      <c r="CG61" s="157">
        <f t="shared" si="75"/>
        <v>1.4819304296980979E-7</v>
      </c>
      <c r="CH61" s="157">
        <f t="shared" si="76"/>
        <v>3.3715655460805486E-8</v>
      </c>
      <c r="CI61" s="157">
        <f t="shared" si="77"/>
        <v>4.3324119003252892E-6</v>
      </c>
      <c r="CJ61" s="157">
        <f t="shared" si="78"/>
        <v>6.4944171078863032E-7</v>
      </c>
      <c r="CK61" s="157">
        <f t="shared" si="79"/>
        <v>7.7131727726256668E-9</v>
      </c>
      <c r="CL61" s="157">
        <f t="shared" si="80"/>
        <v>6.5259268492614707E-9</v>
      </c>
      <c r="CM61" s="157">
        <f t="shared" si="81"/>
        <v>1.1662333122097924E-9</v>
      </c>
      <c r="CN61" s="157">
        <f t="shared" si="82"/>
        <v>4.9673574109370704E-6</v>
      </c>
      <c r="CO61" s="157">
        <f t="shared" si="83"/>
        <v>6.0132368855551354E-6</v>
      </c>
      <c r="CP61" s="157">
        <f t="shared" si="84"/>
        <v>4.6289905204751673E-6</v>
      </c>
      <c r="CQ61" s="157">
        <f t="shared" si="85"/>
        <v>5.8980707095558834E-7</v>
      </c>
      <c r="CR61" s="157">
        <f t="shared" si="86"/>
        <v>2.029567696421856E-6</v>
      </c>
      <c r="CS61" s="157">
        <f t="shared" si="87"/>
        <v>3.6636345199656501E-6</v>
      </c>
      <c r="CT61" s="157">
        <f t="shared" si="88"/>
        <v>4.3545973684305057E-6</v>
      </c>
      <c r="CU61" s="157">
        <f t="shared" si="89"/>
        <v>1.1054062593541896E-7</v>
      </c>
      <c r="CV61" s="157">
        <f t="shared" si="90"/>
        <v>1.0127358075298631E-7</v>
      </c>
      <c r="CW61" s="157">
        <f t="shared" si="91"/>
        <v>2.9621719687036296E-6</v>
      </c>
      <c r="CX61" s="157">
        <f t="shared" si="92"/>
        <v>7.8150927881151947E-8</v>
      </c>
      <c r="CY61" s="157">
        <f t="shared" si="93"/>
        <v>7.7782321178105672E-6</v>
      </c>
      <c r="CZ61" s="157"/>
      <c r="DA61" s="157">
        <f t="shared" si="94"/>
        <v>1.0360687738561457E-7</v>
      </c>
      <c r="DB61" s="157"/>
      <c r="DC61" s="157"/>
      <c r="DD61" s="157"/>
      <c r="DE61" s="157">
        <f t="shared" si="95"/>
        <v>6.6391102944375289E-6</v>
      </c>
      <c r="DF61" s="157">
        <f t="shared" si="96"/>
        <v>5.7877159941663792E-6</v>
      </c>
      <c r="DG61" s="157"/>
      <c r="DH61" s="157"/>
      <c r="DI61" s="157">
        <f t="shared" si="97"/>
        <v>3.1352006416247515E-9</v>
      </c>
      <c r="DN61" s="157" t="e">
        <f t="shared" si="49"/>
        <v>#DIV/0!</v>
      </c>
      <c r="DR61" s="1">
        <v>1.3888888888888887E-3</v>
      </c>
      <c r="EQ61" s="152"/>
      <c r="ER61" s="152"/>
    </row>
    <row r="62" spans="1:148" s="1" customFormat="1" x14ac:dyDescent="0.25">
      <c r="A62" s="13">
        <f t="shared" si="50"/>
        <v>37955</v>
      </c>
      <c r="B62" s="227">
        <v>-5.5572037671530704E-3</v>
      </c>
      <c r="C62" s="227">
        <v>2.0000476931362199E-2</v>
      </c>
      <c r="D62" s="227">
        <v>3.4431285804805201E-2</v>
      </c>
      <c r="E62" s="227">
        <v>2.2526889156854801E-2</v>
      </c>
      <c r="F62" s="227">
        <v>1.4158793058248E-2</v>
      </c>
      <c r="G62" s="227">
        <v>-4.5485618227511897E-2</v>
      </c>
      <c r="H62" s="227">
        <v>-8.2754398158989606E-2</v>
      </c>
      <c r="I62" s="227">
        <v>-1.6391374455602101E-2</v>
      </c>
      <c r="J62" s="227">
        <v>-2.9891484029969102E-3</v>
      </c>
      <c r="K62" s="227">
        <v>9.7914652871500208E-4</v>
      </c>
      <c r="L62" s="227">
        <v>-2.2607383579256101E-3</v>
      </c>
      <c r="M62" s="227">
        <v>2.4143628698150002E-3</v>
      </c>
      <c r="N62" s="228">
        <v>-2.85058357676044E-3</v>
      </c>
      <c r="O62" s="227">
        <v>1.01910876564381E-2</v>
      </c>
      <c r="P62" s="227">
        <v>3.0316920947499599E-3</v>
      </c>
      <c r="Q62" s="227">
        <v>-3.9137246071041503E-3</v>
      </c>
      <c r="R62" s="227">
        <v>-1.31915508066859E-2</v>
      </c>
      <c r="S62" s="18">
        <f>'Index Values Local'!S63/'Index Values Local'!S62-1</f>
        <v>-2.1487880942863136E-3</v>
      </c>
      <c r="T62" s="227">
        <v>9.6813308169936205E-3</v>
      </c>
      <c r="U62" s="227">
        <v>1.1349994144612E-2</v>
      </c>
      <c r="V62" s="227">
        <v>1.92999739892796E-3</v>
      </c>
      <c r="W62" s="18">
        <v>2.2651318232454587E-2</v>
      </c>
      <c r="X62" s="18">
        <v>1.104714637744264E-2</v>
      </c>
      <c r="Y62" s="18">
        <v>4.84261566699562E-3</v>
      </c>
      <c r="Z62" s="18">
        <v>2.8520679006115879E-2</v>
      </c>
      <c r="AA62" s="18">
        <v>-2.9132168046611673E-3</v>
      </c>
      <c r="AB62" s="18">
        <v>1.5981735159817489E-2</v>
      </c>
      <c r="AC62" s="18">
        <v>1.65066703504834E-2</v>
      </c>
      <c r="AD62" s="18">
        <v>1.49833054469779E-2</v>
      </c>
      <c r="AE62" s="18">
        <v>7.1450419600000009E-2</v>
      </c>
      <c r="AF62" s="18">
        <v>8.0292386193165602E-2</v>
      </c>
      <c r="AG62" s="18">
        <v>7.1065622594970929E-2</v>
      </c>
      <c r="AH62" s="18">
        <v>7.4149860771242082E-3</v>
      </c>
      <c r="AI62" s="18">
        <v>5.2994059197728483E-3</v>
      </c>
      <c r="AJ62" s="18">
        <v>2.8380905354310482E-3</v>
      </c>
      <c r="AK62" s="18">
        <v>3.6902852195801472E-3</v>
      </c>
      <c r="AL62" s="18">
        <v>6.2921800297350838E-3</v>
      </c>
      <c r="AM62" s="18">
        <v>6.8383694311273668E-3</v>
      </c>
      <c r="AN62" s="18">
        <v>1.8499999999999999E-2</v>
      </c>
      <c r="AO62" s="18">
        <v>3.9401783146390645E-2</v>
      </c>
      <c r="AP62" s="18">
        <v>1.2234543875819516E-2</v>
      </c>
      <c r="AQ62" s="18">
        <v>6.7004854819840871E-3</v>
      </c>
      <c r="AR62" s="18">
        <v>8.4081170668608429E-3</v>
      </c>
      <c r="AS62" s="18">
        <v>1.1906755157637675E-2</v>
      </c>
      <c r="AT62" s="18">
        <v>1.9351331613158693E-2</v>
      </c>
      <c r="AU62" s="18">
        <v>-3.1126318803297256E-3</v>
      </c>
      <c r="AV62" s="18">
        <v>-1.9548682516303817E-3</v>
      </c>
      <c r="AW62" s="18">
        <v>-1.3627514600908497E-2</v>
      </c>
      <c r="AX62" s="18">
        <v>9.3724688965310578E-3</v>
      </c>
      <c r="AY62" s="18">
        <v>-2.9489661890568654E-2</v>
      </c>
      <c r="AZ62" s="18">
        <v>6.4396802036514211E-2</v>
      </c>
      <c r="BF62" s="81"/>
      <c r="BG62" s="154">
        <f t="shared" si="2"/>
        <v>181</v>
      </c>
      <c r="BH62" s="18">
        <f>(1-'Building Blocks'!$B$29)*'Building Blocks'!$B$29^BG62</f>
        <v>1.6216989001100646E-3</v>
      </c>
      <c r="BI62" s="18">
        <f t="shared" si="52"/>
        <v>1.7813597103617637E-3</v>
      </c>
      <c r="BJ62" s="18">
        <f t="shared" si="51"/>
        <v>5.2908164757454745E-3</v>
      </c>
      <c r="BK62" s="157">
        <f t="shared" si="53"/>
        <v>2.5802108043791088E-7</v>
      </c>
      <c r="BL62" s="157">
        <f t="shared" si="54"/>
        <v>1.5574017347086269E-7</v>
      </c>
      <c r="BM62" s="157">
        <f t="shared" si="55"/>
        <v>1.4616787428439096E-6</v>
      </c>
      <c r="BN62" s="157">
        <f t="shared" si="56"/>
        <v>3.1351587192515286E-7</v>
      </c>
      <c r="BO62" s="157">
        <f t="shared" si="57"/>
        <v>1.7721243729117992E-7</v>
      </c>
      <c r="BP62" s="157">
        <f t="shared" si="58"/>
        <v>4.4854699279419467E-6</v>
      </c>
      <c r="BQ62" s="157">
        <f t="shared" si="59"/>
        <v>1.4458776550752056E-5</v>
      </c>
      <c r="BR62" s="157">
        <f t="shared" si="60"/>
        <v>1.1801952061495353E-6</v>
      </c>
      <c r="BS62" s="157">
        <f t="shared" si="61"/>
        <v>2.9765322106512694E-7</v>
      </c>
      <c r="BT62" s="157">
        <f t="shared" si="62"/>
        <v>2.0776413072244528E-8</v>
      </c>
      <c r="BU62" s="157">
        <f t="shared" si="63"/>
        <v>8.1476575620468775E-8</v>
      </c>
      <c r="BV62" s="157">
        <f t="shared" si="64"/>
        <v>5.1915332215085229E-8</v>
      </c>
      <c r="BW62" s="157">
        <f t="shared" si="65"/>
        <v>1.3799825056869024E-7</v>
      </c>
      <c r="BX62" s="157">
        <f t="shared" si="66"/>
        <v>5.1854662284830159E-9</v>
      </c>
      <c r="BY62" s="157">
        <f t="shared" si="67"/>
        <v>3.4765311091454052E-8</v>
      </c>
      <c r="BZ62" s="157">
        <f t="shared" si="68"/>
        <v>1.9678024894686422E-7</v>
      </c>
      <c r="CA62" s="157">
        <f t="shared" si="69"/>
        <v>6.2000934921591571E-7</v>
      </c>
      <c r="CB62" s="157">
        <f t="shared" si="70"/>
        <v>2.1494042798689456E-7</v>
      </c>
      <c r="CC62" s="157">
        <f t="shared" si="71"/>
        <v>3.3400077616976128E-8</v>
      </c>
      <c r="CD62" s="157">
        <f t="shared" si="72"/>
        <v>6.2933857624141518E-8</v>
      </c>
      <c r="CE62" s="157">
        <f t="shared" si="73"/>
        <v>8.5882598454188833E-9</v>
      </c>
      <c r="CF62" s="157">
        <f t="shared" si="74"/>
        <v>5.5878027882871499E-7</v>
      </c>
      <c r="CG62" s="157">
        <f t="shared" si="75"/>
        <v>8.5639955890536771E-8</v>
      </c>
      <c r="CH62" s="157">
        <f t="shared" si="76"/>
        <v>1.1629517248173244E-8</v>
      </c>
      <c r="CI62" s="157">
        <f t="shared" si="77"/>
        <v>9.1293328206658368E-7</v>
      </c>
      <c r="CJ62" s="157">
        <f t="shared" si="78"/>
        <v>8.6107021790659333E-8</v>
      </c>
      <c r="CK62" s="157">
        <f t="shared" si="79"/>
        <v>2.7188780943613639E-7</v>
      </c>
      <c r="CL62" s="157">
        <f t="shared" si="80"/>
        <v>2.9395141030517103E-7</v>
      </c>
      <c r="CM62" s="157">
        <f t="shared" si="81"/>
        <v>2.2119201874472457E-7</v>
      </c>
      <c r="CN62" s="157">
        <f t="shared" si="82"/>
        <v>7.2851189646841702E-6</v>
      </c>
      <c r="CO62" s="157">
        <f t="shared" si="83"/>
        <v>9.5218328439698441E-6</v>
      </c>
      <c r="CP62" s="157">
        <f t="shared" si="84"/>
        <v>7.5632351892985015E-6</v>
      </c>
      <c r="CQ62" s="157">
        <f t="shared" si="85"/>
        <v>2.3976519301987458E-8</v>
      </c>
      <c r="CR62" s="157">
        <f t="shared" si="86"/>
        <v>5.3164806926898945E-13</v>
      </c>
      <c r="CS62" s="157">
        <f t="shared" si="87"/>
        <v>2.1133165028688858E-8</v>
      </c>
      <c r="CT62" s="157">
        <f t="shared" si="88"/>
        <v>1.1186906438290011E-8</v>
      </c>
      <c r="CU62" s="157">
        <f t="shared" si="89"/>
        <v>5.5245609425073621E-9</v>
      </c>
      <c r="CV62" s="157">
        <f t="shared" si="90"/>
        <v>2.6743745053079058E-9</v>
      </c>
      <c r="CW62" s="157">
        <f t="shared" si="91"/>
        <v>2.6443186422075651E-7</v>
      </c>
      <c r="CX62" s="157">
        <f t="shared" si="92"/>
        <v>2.5942432510777923E-6</v>
      </c>
      <c r="CY62" s="157">
        <f t="shared" si="93"/>
        <v>6.8728705811218179E-8</v>
      </c>
      <c r="CZ62" s="157"/>
      <c r="DA62" s="157">
        <f t="shared" si="94"/>
        <v>4.3743913038637275E-8</v>
      </c>
      <c r="DB62" s="157"/>
      <c r="DC62" s="157"/>
      <c r="DD62" s="157"/>
      <c r="DE62" s="157">
        <f t="shared" si="95"/>
        <v>2.1575693229161177E-7</v>
      </c>
      <c r="DF62" s="157">
        <f t="shared" si="96"/>
        <v>7.7278953071970279E-7</v>
      </c>
      <c r="DG62" s="157"/>
      <c r="DH62" s="157"/>
      <c r="DI62" s="157">
        <f t="shared" si="97"/>
        <v>5.2375126329012798E-6</v>
      </c>
      <c r="DN62" s="157" t="e">
        <f t="shared" si="49"/>
        <v>#DIV/0!</v>
      </c>
      <c r="DR62" s="1">
        <v>1.3888888888888887E-3</v>
      </c>
      <c r="EQ62" s="152"/>
      <c r="ER62" s="152"/>
    </row>
    <row r="63" spans="1:148" s="1" customFormat="1" x14ac:dyDescent="0.25">
      <c r="A63" s="13">
        <f t="shared" si="50"/>
        <v>37986</v>
      </c>
      <c r="B63" s="227">
        <v>1.4290847977830499E-2</v>
      </c>
      <c r="C63" s="227">
        <v>-1.4919082334541501E-2</v>
      </c>
      <c r="D63" s="227">
        <v>4.7398783069378898E-2</v>
      </c>
      <c r="E63" s="227">
        <v>1.5952694814980999E-2</v>
      </c>
      <c r="F63" s="227">
        <v>3.6434602030123303E-2</v>
      </c>
      <c r="G63" s="227">
        <v>3.1082950560680202E-2</v>
      </c>
      <c r="H63" s="227">
        <v>3.3174943574368898E-2</v>
      </c>
      <c r="I63" s="227">
        <v>2.8262300790650299E-2</v>
      </c>
      <c r="J63" s="227">
        <v>3.4087329518509499E-2</v>
      </c>
      <c r="K63" s="227">
        <v>1.8818525844692599E-3</v>
      </c>
      <c r="L63" s="227">
        <v>-4.3113600113109298E-3</v>
      </c>
      <c r="M63" s="227">
        <v>-5.8365298008909898E-3</v>
      </c>
      <c r="N63" s="228">
        <v>-7.5433721381141699E-3</v>
      </c>
      <c r="O63" s="227">
        <v>-4.7295512092717599E-3</v>
      </c>
      <c r="P63" s="227">
        <v>-1.8593344797196099E-2</v>
      </c>
      <c r="Q63" s="227">
        <v>-1.7223136787810098E-2</v>
      </c>
      <c r="R63" s="227">
        <v>-3.2038512581589098E-3</v>
      </c>
      <c r="S63" s="18">
        <f>'Index Values Local'!S64/'Index Values Local'!S63-1</f>
        <v>-8.0055696143239707E-3</v>
      </c>
      <c r="T63" s="227">
        <v>5.1964508045578298E-2</v>
      </c>
      <c r="U63" s="227">
        <v>1.9280003845785199E-2</v>
      </c>
      <c r="V63" s="227">
        <v>3.38200056951092E-2</v>
      </c>
      <c r="W63" s="18">
        <v>2.4630839990317011E-2</v>
      </c>
      <c r="X63" s="18">
        <v>1.9957896895212768E-2</v>
      </c>
      <c r="Y63" s="18">
        <v>4.5566224761590668E-3</v>
      </c>
      <c r="Z63" s="18">
        <v>-1.31289740167988E-2</v>
      </c>
      <c r="AA63" s="18">
        <v>2.1528525296017342E-3</v>
      </c>
      <c r="AB63" s="18">
        <v>6.5719737121052724E-3</v>
      </c>
      <c r="AC63" s="18">
        <v>4.6535019180879997E-3</v>
      </c>
      <c r="AD63" s="18">
        <v>7.6872208755684899E-3</v>
      </c>
      <c r="AE63" s="18">
        <v>-2.7532682199999998E-2</v>
      </c>
      <c r="AF63" s="18">
        <v>-3.0939842824045445E-2</v>
      </c>
      <c r="AG63" s="18">
        <v>-2.7384404643195037E-2</v>
      </c>
      <c r="AH63" s="18">
        <v>-1.9892996618198211E-4</v>
      </c>
      <c r="AI63" s="18">
        <v>-1.544485003155216E-2</v>
      </c>
      <c r="AJ63" s="18">
        <v>-1.961436890149737E-2</v>
      </c>
      <c r="AK63" s="18">
        <v>-1.4880828339533636E-2</v>
      </c>
      <c r="AL63" s="18">
        <v>9.3184813846451942E-3</v>
      </c>
      <c r="AM63" s="18">
        <v>2.914390557457569E-3</v>
      </c>
      <c r="AN63" s="18">
        <v>4.65E-2</v>
      </c>
      <c r="AO63" s="18">
        <v>3.7660256410256387E-2</v>
      </c>
      <c r="AP63" s="18">
        <v>-8.5665518992735584E-2</v>
      </c>
      <c r="AQ63" s="18">
        <v>1.4389749602901736E-2</v>
      </c>
      <c r="AR63" s="18">
        <v>6.0931612282528747E-3</v>
      </c>
      <c r="AS63" s="18">
        <v>-1.9096045664858261E-2</v>
      </c>
      <c r="AT63" s="18">
        <v>-7.4469872572269696E-5</v>
      </c>
      <c r="AU63" s="18">
        <v>-3.5511775439121242E-2</v>
      </c>
      <c r="AV63" s="18">
        <v>-3.8378054283716434E-2</v>
      </c>
      <c r="AW63" s="18">
        <v>-4.0236842105263015E-2</v>
      </c>
      <c r="AX63" s="18">
        <v>-7.9118650453097114E-2</v>
      </c>
      <c r="AY63" s="18">
        <v>-0.21943824405910081</v>
      </c>
      <c r="AZ63" s="18">
        <v>-4.2189835575485835E-2</v>
      </c>
      <c r="BF63" s="81"/>
      <c r="BG63" s="154">
        <f t="shared" si="2"/>
        <v>180</v>
      </c>
      <c r="BH63" s="18">
        <f>(1-'Building Blocks'!$B$29)*'Building Blocks'!$B$29^BG63</f>
        <v>1.6380796970808735E-3</v>
      </c>
      <c r="BI63" s="18">
        <f t="shared" si="52"/>
        <v>1.7993532427896604E-3</v>
      </c>
      <c r="BJ63" s="18">
        <f t="shared" si="51"/>
        <v>5.3442590664095702E-3</v>
      </c>
      <c r="BK63" s="157">
        <f t="shared" si="53"/>
        <v>1.0983488774195926E-7</v>
      </c>
      <c r="BL63" s="157">
        <f t="shared" si="54"/>
        <v>1.1763958358389494E-6</v>
      </c>
      <c r="BM63" s="157">
        <f t="shared" si="55"/>
        <v>3.1157730459521877E-6</v>
      </c>
      <c r="BN63" s="157">
        <f t="shared" si="56"/>
        <v>8.0585781198840049E-8</v>
      </c>
      <c r="BO63" s="157">
        <f t="shared" si="57"/>
        <v>1.8714227865136523E-6</v>
      </c>
      <c r="BP63" s="157">
        <f t="shared" si="58"/>
        <v>1.2530188163437838E-6</v>
      </c>
      <c r="BQ63" s="157">
        <f t="shared" si="59"/>
        <v>1.2011190694077727E-6</v>
      </c>
      <c r="BR63" s="157">
        <f t="shared" si="60"/>
        <v>6.4370742010729673E-7</v>
      </c>
      <c r="BS63" s="157">
        <f t="shared" si="61"/>
        <v>1.0494251802632408E-6</v>
      </c>
      <c r="BT63" s="157">
        <f t="shared" si="62"/>
        <v>1.1358169573168121E-8</v>
      </c>
      <c r="BU63" s="157">
        <f t="shared" si="63"/>
        <v>1.3977421256801865E-7</v>
      </c>
      <c r="BV63" s="157">
        <f t="shared" si="64"/>
        <v>3.3522949033195885E-7</v>
      </c>
      <c r="BW63" s="157">
        <f t="shared" si="65"/>
        <v>3.2765892755123981E-7</v>
      </c>
      <c r="BX63" s="157">
        <f t="shared" si="66"/>
        <v>3.142077855169672E-7</v>
      </c>
      <c r="BY63" s="157">
        <f t="shared" si="67"/>
        <v>1.2203657934347199E-6</v>
      </c>
      <c r="BZ63" s="157">
        <f t="shared" si="68"/>
        <v>1.0209143252125699E-6</v>
      </c>
      <c r="CA63" s="157">
        <f t="shared" si="69"/>
        <v>1.3520877845346183E-7</v>
      </c>
      <c r="CB63" s="157">
        <f t="shared" si="70"/>
        <v>5.1035285502006504E-7</v>
      </c>
      <c r="CC63" s="157">
        <f t="shared" si="71"/>
        <v>3.9096304312217835E-6</v>
      </c>
      <c r="CD63" s="157">
        <f t="shared" si="72"/>
        <v>3.4634566969519296E-7</v>
      </c>
      <c r="CE63" s="157">
        <f t="shared" si="73"/>
        <v>1.5865811832946703E-6</v>
      </c>
      <c r="CF63" s="157">
        <f t="shared" si="74"/>
        <v>6.9764394321417509E-7</v>
      </c>
      <c r="CG63" s="157">
        <f t="shared" si="75"/>
        <v>4.5171913028255266E-7</v>
      </c>
      <c r="CH63" s="157">
        <f t="shared" si="76"/>
        <v>9.264454291697888E-9</v>
      </c>
      <c r="CI63" s="157">
        <f t="shared" si="77"/>
        <v>6.5034338959413876E-7</v>
      </c>
      <c r="CJ63" s="157">
        <f t="shared" si="78"/>
        <v>6.4034844843601282E-9</v>
      </c>
      <c r="CK63" s="157">
        <f t="shared" si="79"/>
        <v>1.5601220433162186E-8</v>
      </c>
      <c r="CL63" s="157">
        <f t="shared" si="80"/>
        <v>1.7730191960342826E-9</v>
      </c>
      <c r="CM63" s="157">
        <f t="shared" si="81"/>
        <v>2.6630603137426762E-8</v>
      </c>
      <c r="CN63" s="157">
        <f t="shared" si="82"/>
        <v>2.2083425897422312E-6</v>
      </c>
      <c r="CO63" s="157">
        <f t="shared" si="83"/>
        <v>2.6148305203121182E-6</v>
      </c>
      <c r="CP63" s="157">
        <f t="shared" si="84"/>
        <v>1.9941453533970753E-6</v>
      </c>
      <c r="CQ63" s="157">
        <f t="shared" si="85"/>
        <v>2.8005840375988484E-8</v>
      </c>
      <c r="CR63" s="157">
        <f t="shared" si="86"/>
        <v>7.7559537665818864E-7</v>
      </c>
      <c r="CS63" s="157">
        <f t="shared" si="87"/>
        <v>1.2067261822764791E-6</v>
      </c>
      <c r="CT63" s="157">
        <f t="shared" si="88"/>
        <v>7.9935234901011121E-7</v>
      </c>
      <c r="CU63" s="157">
        <f t="shared" si="89"/>
        <v>4.1238993286291562E-8</v>
      </c>
      <c r="CV63" s="157">
        <f t="shared" si="90"/>
        <v>1.3104647033725961E-8</v>
      </c>
      <c r="CW63" s="157">
        <f t="shared" si="91"/>
        <v>2.9054768465937206E-6</v>
      </c>
      <c r="CX63" s="157">
        <f t="shared" si="92"/>
        <v>2.3867353425456252E-6</v>
      </c>
      <c r="CY63" s="157">
        <f t="shared" si="93"/>
        <v>1.5126804648496515E-5</v>
      </c>
      <c r="CZ63" s="157"/>
      <c r="DA63" s="157">
        <f t="shared" si="94"/>
        <v>1.2545457160344516E-8</v>
      </c>
      <c r="DB63" s="157"/>
      <c r="DC63" s="157"/>
      <c r="DD63" s="157"/>
      <c r="DE63" s="157">
        <f t="shared" si="95"/>
        <v>4.0475957071178238E-6</v>
      </c>
      <c r="DF63" s="157">
        <f t="shared" si="96"/>
        <v>4.049143895131216E-6</v>
      </c>
      <c r="DG63" s="157"/>
      <c r="DH63" s="157"/>
      <c r="DI63" s="157">
        <f t="shared" si="97"/>
        <v>4.9336626244091955E-6</v>
      </c>
      <c r="DN63" s="157" t="e">
        <f t="shared" si="49"/>
        <v>#DIV/0!</v>
      </c>
      <c r="DR63" s="1">
        <v>1.3888888888888887E-3</v>
      </c>
      <c r="EQ63" s="152"/>
      <c r="ER63" s="152"/>
    </row>
    <row r="64" spans="1:148" s="1" customFormat="1" x14ac:dyDescent="0.25">
      <c r="A64" s="13">
        <f t="shared" si="50"/>
        <v>38017</v>
      </c>
      <c r="B64" s="227">
        <v>-3.1555045679135798E-3</v>
      </c>
      <c r="C64" s="227">
        <v>2.1233850967499801E-2</v>
      </c>
      <c r="D64" s="227">
        <v>-1.02361483499036E-3</v>
      </c>
      <c r="E64" s="227">
        <v>3.9411980199341501E-2</v>
      </c>
      <c r="F64" s="227">
        <v>-2.3878471255005501E-2</v>
      </c>
      <c r="G64" s="227">
        <v>-3.17695479183943E-3</v>
      </c>
      <c r="H64" s="227">
        <v>1.47645724277962E-2</v>
      </c>
      <c r="I64" s="227">
        <v>4.3111728898268496E-3</v>
      </c>
      <c r="J64" s="227">
        <v>1.3880146853443199E-2</v>
      </c>
      <c r="K64" s="227">
        <v>-1.76836681363092E-2</v>
      </c>
      <c r="L64" s="227">
        <v>-1.7237958228501899E-2</v>
      </c>
      <c r="M64" s="227">
        <v>-8.4285951197886604E-3</v>
      </c>
      <c r="N64" s="228">
        <v>-1.42330640026658E-2</v>
      </c>
      <c r="O64" s="227">
        <v>-2.17653737398718E-2</v>
      </c>
      <c r="P64" s="227">
        <v>-1.5625985706328002E-2</v>
      </c>
      <c r="Q64" s="227">
        <v>-1.8002661362369601E-3</v>
      </c>
      <c r="R64" s="227">
        <v>-1.45678266658979E-2</v>
      </c>
      <c r="S64" s="18">
        <f>'Index Values Local'!S65/'Index Values Local'!S64-1</f>
        <v>-1.6354279121446713E-2</v>
      </c>
      <c r="T64" s="227">
        <v>1.81158443223936E-2</v>
      </c>
      <c r="U64" s="227">
        <v>1.95000017576278E-2</v>
      </c>
      <c r="V64" s="227">
        <v>6.4599982985540302E-3</v>
      </c>
      <c r="W64" s="18">
        <v>-1.3584549052033656E-3</v>
      </c>
      <c r="X64" s="18">
        <v>-1.6560008139773208E-2</v>
      </c>
      <c r="Y64" s="18">
        <v>-3.6344954216690484E-3</v>
      </c>
      <c r="Z64" s="18">
        <v>-8.7298904289379031E-3</v>
      </c>
      <c r="AA64" s="18">
        <v>-1.3400849061429132E-2</v>
      </c>
      <c r="AB64" s="18">
        <v>-1.7691659646167368E-3</v>
      </c>
      <c r="AC64" s="18">
        <v>-9.9309190406755995E-4</v>
      </c>
      <c r="AD64" s="18">
        <v>-6.0378628640249997E-3</v>
      </c>
      <c r="AE64" s="18">
        <v>6.6052116800000005E-2</v>
      </c>
      <c r="AF64" s="18">
        <v>7.4226045146719918E-2</v>
      </c>
      <c r="AG64" s="18">
        <v>6.569639241289689E-2</v>
      </c>
      <c r="AH64" s="18">
        <v>9.3201524735064822E-4</v>
      </c>
      <c r="AI64" s="18">
        <v>5.9048077706209678E-3</v>
      </c>
      <c r="AJ64" s="18">
        <v>5.5571185758893638E-3</v>
      </c>
      <c r="AK64" s="18">
        <v>7.0193639529172458E-3</v>
      </c>
      <c r="AL64" s="18">
        <v>-1.6451153654711836E-2</v>
      </c>
      <c r="AM64" s="18">
        <v>4.1421308846987248E-3</v>
      </c>
      <c r="AN64" s="18">
        <v>-2.7400000000000001E-2</v>
      </c>
      <c r="AO64" s="18">
        <v>-1.0316380100552802E-2</v>
      </c>
      <c r="AP64" s="18">
        <v>5.1520851683659934E-2</v>
      </c>
      <c r="AQ64" s="18">
        <v>-1.0224230178792816E-2</v>
      </c>
      <c r="AR64" s="18">
        <v>5.1796955932743582E-3</v>
      </c>
      <c r="AS64" s="18">
        <v>2.3409947140920263E-3</v>
      </c>
      <c r="AT64" s="18">
        <v>3.5614307479249312E-3</v>
      </c>
      <c r="AU64" s="18">
        <v>2.9335399532053604E-2</v>
      </c>
      <c r="AV64" s="18">
        <v>-4.8123048599559626E-2</v>
      </c>
      <c r="AW64" s="18">
        <v>-1.3343935364170778E-2</v>
      </c>
      <c r="AX64" s="18">
        <v>6.3307579252600943E-2</v>
      </c>
      <c r="AY64" s="18">
        <v>0.16876428820972436</v>
      </c>
      <c r="AZ64" s="18">
        <v>2.262884787952002E-3</v>
      </c>
      <c r="BF64" s="81"/>
      <c r="BG64" s="154">
        <f t="shared" si="2"/>
        <v>179</v>
      </c>
      <c r="BH64" s="18">
        <f>(1-'Building Blocks'!$B$29)*'Building Blocks'!$B$29^BG64</f>
        <v>1.6546259566473469E-3</v>
      </c>
      <c r="BI64" s="18">
        <f t="shared" si="52"/>
        <v>1.817528528070364E-3</v>
      </c>
      <c r="BJ64" s="18">
        <f t="shared" si="51"/>
        <v>5.3982414812217879E-3</v>
      </c>
      <c r="BK64" s="157">
        <f t="shared" si="53"/>
        <v>1.6867304674023485E-7</v>
      </c>
      <c r="BL64" s="157">
        <f t="shared" si="54"/>
        <v>2.035880703437293E-7</v>
      </c>
      <c r="BM64" s="157">
        <f t="shared" si="55"/>
        <v>8.4285259822886754E-8</v>
      </c>
      <c r="BN64" s="157">
        <f t="shared" si="56"/>
        <v>1.6523406422072178E-6</v>
      </c>
      <c r="BO64" s="157">
        <f t="shared" si="57"/>
        <v>1.4313842787800522E-6</v>
      </c>
      <c r="BP64" s="157">
        <f t="shared" si="58"/>
        <v>1.1260207373280394E-7</v>
      </c>
      <c r="BQ64" s="157">
        <f t="shared" si="59"/>
        <v>1.0023377675925916E-7</v>
      </c>
      <c r="BR64" s="157">
        <f t="shared" si="60"/>
        <v>4.6113409652120355E-8</v>
      </c>
      <c r="BS64" s="157">
        <f t="shared" si="61"/>
        <v>2.8255261141080896E-8</v>
      </c>
      <c r="BT64" s="157">
        <f t="shared" si="62"/>
        <v>8.8592959151318131E-7</v>
      </c>
      <c r="BU64" s="157">
        <f t="shared" si="63"/>
        <v>8.5903297847005451E-7</v>
      </c>
      <c r="BV64" s="157">
        <f t="shared" si="64"/>
        <v>4.7943587870598326E-7</v>
      </c>
      <c r="BW64" s="157">
        <f t="shared" si="65"/>
        <v>7.4045488984613265E-7</v>
      </c>
      <c r="BX64" s="157">
        <f t="shared" si="66"/>
        <v>1.6631860592286938E-6</v>
      </c>
      <c r="BY64" s="157">
        <f t="shared" si="67"/>
        <v>9.6778585449356568E-7</v>
      </c>
      <c r="BZ64" s="157">
        <f t="shared" si="68"/>
        <v>1.2814826147620966E-7</v>
      </c>
      <c r="CA64" s="157">
        <f t="shared" si="69"/>
        <v>7.2937472787947417E-7</v>
      </c>
      <c r="CB64" s="157">
        <f t="shared" si="70"/>
        <v>1.1532934714160187E-6</v>
      </c>
      <c r="CC64" s="157">
        <f t="shared" si="71"/>
        <v>2.961396608945112E-7</v>
      </c>
      <c r="CD64" s="157">
        <f t="shared" si="72"/>
        <v>3.6102705578973668E-7</v>
      </c>
      <c r="CE64" s="157">
        <f t="shared" si="73"/>
        <v>9.9034796264397977E-9</v>
      </c>
      <c r="CF64" s="157">
        <f t="shared" si="74"/>
        <v>7.2108083212545405E-8</v>
      </c>
      <c r="CG64" s="157">
        <f t="shared" si="75"/>
        <v>7.7679981714051376E-7</v>
      </c>
      <c r="CH64" s="157">
        <f t="shared" si="76"/>
        <v>6.3741480484224141E-8</v>
      </c>
      <c r="CI64" s="157">
        <f t="shared" si="77"/>
        <v>3.8807610275906165E-7</v>
      </c>
      <c r="CJ64" s="157">
        <f t="shared" si="78"/>
        <v>5.5281874017907264E-7</v>
      </c>
      <c r="CK64" s="157">
        <f t="shared" si="79"/>
        <v>5.2931926386911981E-8</v>
      </c>
      <c r="CL64" s="157">
        <f t="shared" si="80"/>
        <v>3.9366110236417112E-8</v>
      </c>
      <c r="CM64" s="157">
        <f t="shared" si="81"/>
        <v>1.7734492977789649E-7</v>
      </c>
      <c r="CN64" s="157">
        <f t="shared" si="82"/>
        <v>6.2310968215494624E-6</v>
      </c>
      <c r="CO64" s="157">
        <f t="shared" si="83"/>
        <v>8.1698371976046827E-6</v>
      </c>
      <c r="CP64" s="157">
        <f t="shared" si="84"/>
        <v>6.4974478302194289E-6</v>
      </c>
      <c r="CQ64" s="157">
        <f t="shared" si="85"/>
        <v>1.4394607693881229E-8</v>
      </c>
      <c r="CR64" s="157">
        <f t="shared" si="86"/>
        <v>6.2866919324472284E-10</v>
      </c>
      <c r="CS64" s="157">
        <f t="shared" si="87"/>
        <v>9.5617004127246289E-10</v>
      </c>
      <c r="CT64" s="157">
        <f t="shared" si="88"/>
        <v>1.2313327305343813E-9</v>
      </c>
      <c r="CU64" s="157">
        <f t="shared" si="89"/>
        <v>8.0017782684117551E-7</v>
      </c>
      <c r="CV64" s="157">
        <f t="shared" si="90"/>
        <v>3.9326217805473521E-9</v>
      </c>
      <c r="CW64" s="157">
        <f t="shared" si="91"/>
        <v>2.066139752936523E-6</v>
      </c>
      <c r="CX64" s="157">
        <f t="shared" si="92"/>
        <v>2.4272755891312051E-7</v>
      </c>
      <c r="CY64" s="157">
        <f t="shared" si="93"/>
        <v>3.7623682511150342E-6</v>
      </c>
      <c r="CZ64" s="157"/>
      <c r="DA64" s="157">
        <f t="shared" si="94"/>
        <v>5.4210037142014385E-9</v>
      </c>
      <c r="DB64" s="157"/>
      <c r="DC64" s="157"/>
      <c r="DD64" s="157"/>
      <c r="DE64" s="157">
        <f t="shared" si="95"/>
        <v>5.9411743634316872E-6</v>
      </c>
      <c r="DF64" s="157">
        <f t="shared" si="96"/>
        <v>7.6715603277586715E-7</v>
      </c>
      <c r="DG64" s="157"/>
      <c r="DH64" s="157"/>
      <c r="DI64" s="157">
        <f t="shared" si="97"/>
        <v>1.1373424049315641E-7</v>
      </c>
      <c r="DN64" s="157" t="e">
        <f t="shared" si="49"/>
        <v>#DIV/0!</v>
      </c>
      <c r="DR64" s="1">
        <v>1.3888888888888887E-3</v>
      </c>
      <c r="EQ64" s="152"/>
      <c r="ER64" s="152"/>
    </row>
    <row r="65" spans="1:148" s="1" customFormat="1" x14ac:dyDescent="0.25">
      <c r="A65" s="13">
        <f t="shared" si="50"/>
        <v>38046</v>
      </c>
      <c r="B65" s="227">
        <v>-1.20478652996309E-2</v>
      </c>
      <c r="C65" s="227">
        <v>-1.39269253195327E-2</v>
      </c>
      <c r="D65" s="227">
        <v>-4.0699394126716398E-3</v>
      </c>
      <c r="E65" s="227">
        <v>1.9978474005432002E-2</v>
      </c>
      <c r="F65" s="227">
        <v>2.0741436629520198E-2</v>
      </c>
      <c r="G65" s="227">
        <v>-2.6743618935972199E-2</v>
      </c>
      <c r="H65" s="227">
        <v>-2.6379965712821099E-2</v>
      </c>
      <c r="I65" s="227">
        <v>1.44744087030797E-2</v>
      </c>
      <c r="J65" s="227">
        <v>2.1135761502543302E-2</v>
      </c>
      <c r="K65" s="227">
        <v>-2.2615906980555101E-2</v>
      </c>
      <c r="L65" s="227">
        <v>-1.8862911665314001E-2</v>
      </c>
      <c r="M65" s="227">
        <v>-2.38099357654252E-2</v>
      </c>
      <c r="N65" s="228">
        <v>-1.7274742874627901E-2</v>
      </c>
      <c r="O65" s="227">
        <v>-2.0720973571702599E-2</v>
      </c>
      <c r="P65" s="227">
        <v>-1.89712588941057E-2</v>
      </c>
      <c r="Q65" s="227">
        <v>-1.3057232545521E-2</v>
      </c>
      <c r="R65" s="227">
        <v>-4.3796355678928896E-3</v>
      </c>
      <c r="S65" s="18">
        <f>'Index Values Local'!S66/'Index Values Local'!S65-1</f>
        <v>-2.0150737005141917E-2</v>
      </c>
      <c r="T65" s="227">
        <v>1.21340722276013E-2</v>
      </c>
      <c r="U65" s="227">
        <v>1.10999988701248E-2</v>
      </c>
      <c r="V65" s="227">
        <v>1.99899959232516E-2</v>
      </c>
      <c r="W65" s="18">
        <v>-1.3307310149041851E-2</v>
      </c>
      <c r="X65" s="18">
        <v>-4.2373663037810205E-3</v>
      </c>
      <c r="Y65" s="18">
        <v>2.2773340360717764E-3</v>
      </c>
      <c r="Z65" s="18">
        <v>6.1948322901620889E-2</v>
      </c>
      <c r="AA65" s="18">
        <v>1.7211882420032243E-2</v>
      </c>
      <c r="AB65" s="18">
        <v>5.5700903029791693E-3</v>
      </c>
      <c r="AC65" s="18">
        <v>4.6647885351549798E-3</v>
      </c>
      <c r="AD65" s="18">
        <v>8.8156204041170312E-3</v>
      </c>
      <c r="AE65" s="18">
        <v>3.6317237799999999E-2</v>
      </c>
      <c r="AF65" s="18">
        <v>4.0811484372397323E-2</v>
      </c>
      <c r="AG65" s="18">
        <v>3.6121650924309086E-2</v>
      </c>
      <c r="AH65" s="18">
        <v>1.3370858224961202E-2</v>
      </c>
      <c r="AI65" s="18">
        <v>2.1183569224595189E-2</v>
      </c>
      <c r="AJ65" s="18">
        <v>2.6700179666057089E-2</v>
      </c>
      <c r="AK65" s="18">
        <v>2.9240759514480574E-2</v>
      </c>
      <c r="AL65" s="18">
        <v>-4.6349390329343265E-3</v>
      </c>
      <c r="AM65" s="18">
        <v>1.1170876401523477E-2</v>
      </c>
      <c r="AN65" s="18">
        <v>-2.86E-2</v>
      </c>
      <c r="AO65" s="18">
        <v>2.8347216920763252E-3</v>
      </c>
      <c r="AP65" s="18">
        <v>5.4653773530775961E-2</v>
      </c>
      <c r="AQ65" s="18">
        <v>-4.7239282763025612E-3</v>
      </c>
      <c r="AR65" s="18">
        <v>3.963849690819643E-3</v>
      </c>
      <c r="AS65" s="18">
        <v>2.458243819427559E-2</v>
      </c>
      <c r="AT65" s="18">
        <v>5.6623800981336339E-3</v>
      </c>
      <c r="AU65" s="18">
        <v>-1.2382195827949164E-2</v>
      </c>
      <c r="AV65" s="18">
        <v>4.7089696488462174E-2</v>
      </c>
      <c r="AW65" s="18">
        <v>3.7886858169759119E-2</v>
      </c>
      <c r="AX65" s="18">
        <v>3.8433345341283072E-2</v>
      </c>
      <c r="AY65" s="18">
        <v>9.1995686724595765E-2</v>
      </c>
      <c r="AZ65" s="18">
        <v>3.3088092179534012E-3</v>
      </c>
      <c r="BF65" s="81"/>
      <c r="BG65" s="154">
        <f t="shared" ref="BG65:BG128" si="98">BG66+1</f>
        <v>178</v>
      </c>
      <c r="BH65" s="18">
        <f>(1-'Building Blocks'!$B$29)*'Building Blocks'!$B$29^BG65</f>
        <v>1.671339350148835E-3</v>
      </c>
      <c r="BI65" s="18">
        <f t="shared" ref="BI65:BI128" si="99">BH65/SUM($BH$4:$BH$243)</f>
        <v>1.8358874020912767E-3</v>
      </c>
      <c r="BJ65" s="18">
        <f t="shared" si="51"/>
        <v>5.4527691729513014E-3</v>
      </c>
      <c r="BK65" s="157">
        <f t="shared" ref="BK65:BK128" si="100">(B65-AVERAGE(B$4:B$243))^2*$BI65</f>
        <v>6.3008752545619931E-7</v>
      </c>
      <c r="BL65" s="157">
        <f t="shared" ref="BL65:BL128" si="101">(C65-AVERAGE(C$4:C$243))^2*$BI65</f>
        <v>1.1089403314982732E-6</v>
      </c>
      <c r="BM65" s="157">
        <f t="shared" ref="BM65:BM128" si="102">(D65-AVERAGE(D$4:D$243))^2*$BI65</f>
        <v>1.783444383177444E-7</v>
      </c>
      <c r="BN65" s="157">
        <f t="shared" ref="BN65:BN128" si="103">(E65-AVERAGE(E$4:E$243))^2*$BI65</f>
        <v>2.1089897161914423E-7</v>
      </c>
      <c r="BO65" s="157">
        <f t="shared" ref="BO65:BO128" si="104">(F65-AVERAGE(F$4:F$243))^2*$BI65</f>
        <v>5.032606302885165E-7</v>
      </c>
      <c r="BP65" s="157">
        <f t="shared" ref="BP65:BP128" si="105">(G65-AVERAGE(G$4:G$243))^2*$BI65</f>
        <v>1.8144621598428308E-6</v>
      </c>
      <c r="BQ65" s="157">
        <f t="shared" ref="BQ65:BQ128" si="106">(H65-AVERAGE(H$4:H$243))^2*$BI65</f>
        <v>2.0872691698927932E-6</v>
      </c>
      <c r="BR65" s="157">
        <f t="shared" ref="BR65:BR128" si="107">(I65-AVERAGE(I$4:I$243))^2*$BI65</f>
        <v>4.8243759260159457E-8</v>
      </c>
      <c r="BS65" s="157">
        <f t="shared" ref="BS65:BS128" si="108">(J65-AVERAGE(J$4:J$243))^2*$BI65</f>
        <v>2.3023012851079319E-7</v>
      </c>
      <c r="BT65" s="157">
        <f t="shared" ref="BT65:BT128" si="109">(K65-AVERAGE(K$4:K$243))^2*$BI65</f>
        <v>1.3393734197037235E-6</v>
      </c>
      <c r="BU65" s="157">
        <f t="shared" ref="BU65:BU128" si="110">(L65-AVERAGE(L$4:L$243))^2*$BI65</f>
        <v>1.0022700209588705E-6</v>
      </c>
      <c r="BV65" s="157">
        <f t="shared" ref="BV65:BV128" si="111">(M65-AVERAGE(M$4:M$243))^2*$BI65</f>
        <v>1.8358883731959866E-6</v>
      </c>
      <c r="BW65" s="157">
        <f t="shared" ref="BW65:BW128" si="112">(N65-AVERAGE(N$4:N$243))^2*$BI65</f>
        <v>9.903424404682094E-7</v>
      </c>
      <c r="BX65" s="157">
        <f t="shared" ref="BX65:BX128" si="113">(O65-AVERAGE(O$4:O$243))^2*$BI65</f>
        <v>1.5659845043533724E-6</v>
      </c>
      <c r="BY65" s="157">
        <f t="shared" ref="BY65:BY128" si="114">(P65-AVERAGE(P$4:P$243))^2*$BI65</f>
        <v>1.2815436807925259E-6</v>
      </c>
      <c r="BZ65" s="157">
        <f t="shared" ref="BZ65:BZ128" si="115">(Q65-AVERAGE(Q$4:Q$243))^2*$BI65</f>
        <v>7.0915190317143665E-7</v>
      </c>
      <c r="CA65" s="157">
        <f t="shared" ref="CA65:CA128" si="116">(R65-AVERAGE(R$4:R$243))^2*$BI65</f>
        <v>1.7791592502518248E-7</v>
      </c>
      <c r="CB65" s="157">
        <f t="shared" ref="CB65:CB128" si="117">(S65-AVERAGE(S$4:S$243))^2*$BI65</f>
        <v>1.5425466402199637E-6</v>
      </c>
      <c r="CC65" s="157">
        <f t="shared" ref="CC65:CC128" si="118">(T65-AVERAGE(T$4:T$243))^2*$BI65</f>
        <v>8.4463556938293652E-8</v>
      </c>
      <c r="CD65" s="157">
        <f t="shared" ref="CD65:CD128" si="119">(U65-AVERAGE(U$4:U$243))^2*$BI65</f>
        <v>5.9519013225642258E-8</v>
      </c>
      <c r="CE65" s="157">
        <f t="shared" ref="CE65:CE128" si="120">(V65-AVERAGE(V$4:V$243))^2*$BI65</f>
        <v>4.6204762719998443E-7</v>
      </c>
      <c r="CF65" s="157">
        <f t="shared" ref="CF65:CF128" si="121">(W65-AVERAGE(W$4:W$243))^2*$BI65</f>
        <v>6.1130185731555677E-7</v>
      </c>
      <c r="CG65" s="157">
        <f t="shared" ref="CG65:CG128" si="122">(X65-AVERAGE(X$4:X$243))^2*$BI65</f>
        <v>1.2802887041713405E-7</v>
      </c>
      <c r="CH65" s="157">
        <f t="shared" ref="CH65:CH128" si="123">(Y65-AVERAGE(Y$4:Y$243))^2*$BI65</f>
        <v>1.9095040376894508E-13</v>
      </c>
      <c r="CI65" s="157">
        <f t="shared" ref="CI65:CI128" si="124">(Z65-AVERAGE(Z$4:Z$243))^2*$BI65</f>
        <v>5.7709091088517133E-6</v>
      </c>
      <c r="CJ65" s="157">
        <f t="shared" ref="CJ65:CJ128" si="125">(AA65-AVERAGE(AA$4:AA$243))^2*$BI65</f>
        <v>3.1855643870236344E-7</v>
      </c>
      <c r="CK65" s="157">
        <f t="shared" ref="CK65:CK128" si="126">(AB65-AVERAGE(AB$4:AB$243))^2*$BI65</f>
        <v>6.9286570486642285E-9</v>
      </c>
      <c r="CL65" s="157">
        <f t="shared" ref="CL65:CL128" si="127">(AC65-AVERAGE(AC$4:AC$243))^2*$BI65</f>
        <v>1.8503900783318677E-9</v>
      </c>
      <c r="CM65" s="157">
        <f t="shared" ref="CM65:CM128" si="128">(AD65-AVERAGE(AD$4:AD$243))^2*$BI65</f>
        <v>4.5448293520187267E-8</v>
      </c>
      <c r="CN65" s="157">
        <f t="shared" ref="CN65:CN128" si="129">(AE65-AVERAGE(AE$4:AE$243))^2*$BI65</f>
        <v>1.5245680188168265E-6</v>
      </c>
      <c r="CO65" s="157">
        <f t="shared" ref="CO65:CO128" si="130">(AF65-AVERAGE(AF$4:AF$243))^2*$BI65</f>
        <v>2.0763945298817271E-6</v>
      </c>
      <c r="CP65" s="157">
        <f t="shared" ref="CP65:CP128" si="131">(AG65-AVERAGE(AG$4:AG$243))^2*$BI65</f>
        <v>1.6761291986499917E-6</v>
      </c>
      <c r="CQ65" s="157">
        <f t="shared" ref="CQ65:CQ128" si="132">(AH65-AVERAGE(AH$4:AH$243))^2*$BI65</f>
        <v>1.7006414532366691E-7</v>
      </c>
      <c r="CR65" s="157">
        <f t="shared" ref="CR65:CR128" si="133">(AI65-AVERAGE(AI$4:AI$243))^2*$BI65</f>
        <v>4.621995635230213E-7</v>
      </c>
      <c r="CS65" s="157">
        <f t="shared" ref="CS65:CS128" si="134">(AJ65-AVERAGE(AJ$4:AJ$243))^2*$BI65</f>
        <v>7.6535270003794269E-7</v>
      </c>
      <c r="CT65" s="157">
        <f t="shared" ref="CT65:CT128" si="135">(AK65-AVERAGE(AK$4:AK$243))^2*$BI65</f>
        <v>9.7494487389855649E-7</v>
      </c>
      <c r="CU65" s="157">
        <f t="shared" ref="CU65:CU128" si="136">(AL65-AVERAGE(AL$4:AL$243))^2*$BI65</f>
        <v>1.5424523618307741E-7</v>
      </c>
      <c r="CV65" s="157">
        <f t="shared" ref="CV65:CV128" si="137">(AM65-AVERAGE(AM$4:AM$243))^2*$BI65</f>
        <v>5.6708716005455187E-8</v>
      </c>
      <c r="CW65" s="157">
        <f t="shared" ref="CW65:CW128" si="138">(AN65-AVERAGE(AN$4:AN$243))^2*$BI65</f>
        <v>2.2382116894470068E-6</v>
      </c>
      <c r="CX65" s="157">
        <f t="shared" ref="CX65:CX128" si="139">(AO65-AVERAGE(AO$4:AO$243))^2*$BI65</f>
        <v>4.669364268849426E-9</v>
      </c>
      <c r="CY65" s="157">
        <f t="shared" ref="CY65:CY128" si="140">(AP65-AVERAGE(AP$4:AP$243))^2*$BI65</f>
        <v>4.3417697736104092E-6</v>
      </c>
      <c r="CZ65" s="157"/>
      <c r="DA65" s="157">
        <f t="shared" ref="DA65:DA128" si="141">(AR65-AVERAGE(AR$4:AR$243))^2*$BI65</f>
        <v>4.7972940210159728E-10</v>
      </c>
      <c r="DB65" s="157"/>
      <c r="DC65" s="157"/>
      <c r="DD65" s="157"/>
      <c r="DE65" s="157">
        <f t="shared" ref="DE65:DE128" si="142">(AV65-AVERAGE(AV$4:AV$243))^2*$BI65</f>
        <v>2.6564861807573548E-6</v>
      </c>
      <c r="DF65" s="157">
        <f t="shared" ref="DF65:DF128" si="143">(AW65-AVERAGE(AW$4:AW$243))^2*$BI65</f>
        <v>1.7287306641926989E-6</v>
      </c>
      <c r="DG65" s="157"/>
      <c r="DH65" s="157"/>
      <c r="DI65" s="157">
        <f t="shared" ref="DI65:DI128" si="144">(AZ65-AVERAGE(AZ$4:AZ$243))^2*$BI65</f>
        <v>8.6511904362134838E-8</v>
      </c>
      <c r="DN65" s="157" t="e">
        <f t="shared" si="49"/>
        <v>#DIV/0!</v>
      </c>
      <c r="DR65" s="1">
        <v>1.3888888888888887E-3</v>
      </c>
      <c r="EQ65" s="152"/>
      <c r="ER65" s="152"/>
    </row>
    <row r="66" spans="1:148" s="1" customFormat="1" x14ac:dyDescent="0.25">
      <c r="A66" s="13">
        <f t="shared" si="50"/>
        <v>38077</v>
      </c>
      <c r="B66" s="227">
        <v>-3.9299571675925904E-3</v>
      </c>
      <c r="C66" s="227">
        <v>2.8585518634121201E-2</v>
      </c>
      <c r="D66" s="227">
        <v>-2.3325545375154501E-2</v>
      </c>
      <c r="E66" s="227">
        <v>-1.1377067218144601E-2</v>
      </c>
      <c r="F66" s="227">
        <v>-1.15870499746961E-2</v>
      </c>
      <c r="G66" s="227">
        <v>0.14841410065836499</v>
      </c>
      <c r="H66" s="227">
        <v>0.19816918208024401</v>
      </c>
      <c r="I66" s="227">
        <v>9.0388440971331807E-3</v>
      </c>
      <c r="J66" s="227">
        <v>2.51502631092459E-2</v>
      </c>
      <c r="K66" s="227">
        <v>2.7138529684554099E-2</v>
      </c>
      <c r="L66" s="227">
        <v>2.3356040777757301E-2</v>
      </c>
      <c r="M66" s="227">
        <v>2.33782638435087E-2</v>
      </c>
      <c r="N66" s="228">
        <v>2.8654679982940901E-2</v>
      </c>
      <c r="O66" s="227">
        <v>2.4382489385275499E-2</v>
      </c>
      <c r="P66" s="227">
        <v>3.4811664060595299E-2</v>
      </c>
      <c r="Q66" s="227">
        <v>1.5778590695013799E-2</v>
      </c>
      <c r="R66" s="227">
        <v>2.3511380415342301E-2</v>
      </c>
      <c r="S66" s="18">
        <f>'Index Values Local'!S67/'Index Values Local'!S66-1</f>
        <v>3.7170549126081642E-2</v>
      </c>
      <c r="T66" s="227">
        <v>-1.5882062167427401E-2</v>
      </c>
      <c r="U66" s="227">
        <v>3.5899976739366402E-3</v>
      </c>
      <c r="V66" s="227">
        <v>1.12299996276377E-2</v>
      </c>
      <c r="W66" s="18">
        <v>2.8412156087034512E-2</v>
      </c>
      <c r="X66" s="18">
        <v>2.412176209650041E-2</v>
      </c>
      <c r="Y66" s="18">
        <v>1.0336201353309482E-2</v>
      </c>
      <c r="Z66" s="18">
        <v>1.3979144627474627E-2</v>
      </c>
      <c r="AA66" s="18">
        <v>1.569746699964325E-2</v>
      </c>
      <c r="AB66" s="18">
        <v>5.7742341586235701E-2</v>
      </c>
      <c r="AC66" s="18">
        <v>5.6054374998682696E-2</v>
      </c>
      <c r="AD66" s="18">
        <v>6.0175096640732804E-2</v>
      </c>
      <c r="AE66" s="18">
        <v>2.9134967600000002E-2</v>
      </c>
      <c r="AF66" s="18">
        <v>3.2740410530277236E-2</v>
      </c>
      <c r="AG66" s="18">
        <v>2.8978060917899857E-2</v>
      </c>
      <c r="AH66" s="18">
        <v>7.9600243653143998E-3</v>
      </c>
      <c r="AI66" s="18">
        <v>-2.1011300253033216E-3</v>
      </c>
      <c r="AJ66" s="18">
        <v>-1.1349816222838705E-2</v>
      </c>
      <c r="AK66" s="18">
        <v>2.5591742492407921E-3</v>
      </c>
      <c r="AL66" s="18">
        <v>3.4140081075688E-2</v>
      </c>
      <c r="AM66" s="18">
        <v>6.9496081908140273E-3</v>
      </c>
      <c r="AN66" s="18">
        <v>4.3499999999999997E-2</v>
      </c>
      <c r="AO66" s="18">
        <v>4.8966432133801474E-2</v>
      </c>
      <c r="AP66" s="18">
        <v>3.7414356277884142E-2</v>
      </c>
      <c r="AQ66" s="18">
        <v>3.2770964529703663E-2</v>
      </c>
      <c r="AR66" s="18">
        <v>4.0271636133923927E-3</v>
      </c>
      <c r="AS66" s="18">
        <v>4.5029174765773448E-3</v>
      </c>
      <c r="AT66" s="18">
        <v>6.2085943428051779E-3</v>
      </c>
      <c r="AU66" s="18">
        <v>-1.4600999049596584E-2</v>
      </c>
      <c r="AV66" s="18">
        <v>7.4250786781475675E-3</v>
      </c>
      <c r="AW66" s="18">
        <v>4.8820542113297005E-3</v>
      </c>
      <c r="AX66" s="18">
        <v>-3.9735817769073395E-2</v>
      </c>
      <c r="AY66" s="18">
        <v>-0.17045360942947849</v>
      </c>
      <c r="AZ66" s="18">
        <v>3.3405757740358588E-2</v>
      </c>
      <c r="BF66" s="81"/>
      <c r="BG66" s="154">
        <f t="shared" si="98"/>
        <v>177</v>
      </c>
      <c r="BH66" s="18">
        <f>(1-'Building Blocks'!$B$29)*'Building Blocks'!$B$29^BG66</f>
        <v>1.6882215658069043E-3</v>
      </c>
      <c r="BI66" s="18">
        <f t="shared" si="99"/>
        <v>1.8544317192841181E-3</v>
      </c>
      <c r="BJ66" s="18">
        <f t="shared" si="51"/>
        <v>5.5078476494457591E-3</v>
      </c>
      <c r="BK66" s="157">
        <f t="shared" si="100"/>
        <v>2.0088059562758256E-7</v>
      </c>
      <c r="BL66" s="157">
        <f t="shared" si="101"/>
        <v>5.965255951011114E-7</v>
      </c>
      <c r="BM66" s="157">
        <f t="shared" si="102"/>
        <v>1.5716190538789734E-6</v>
      </c>
      <c r="BN66" s="157">
        <f t="shared" si="103"/>
        <v>7.8981664038122428E-7</v>
      </c>
      <c r="BO66" s="157">
        <f t="shared" si="104"/>
        <v>4.6128922217117568E-7</v>
      </c>
      <c r="BP66" s="157">
        <f t="shared" si="105"/>
        <v>3.8304103967472616E-5</v>
      </c>
      <c r="BQ66" s="157">
        <f t="shared" si="106"/>
        <v>6.7531720823765952E-5</v>
      </c>
      <c r="BR66" s="157">
        <f t="shared" si="107"/>
        <v>1.7745395878915625E-10</v>
      </c>
      <c r="BS66" s="157">
        <f t="shared" si="108"/>
        <v>4.2917856511984846E-7</v>
      </c>
      <c r="BT66" s="157">
        <f t="shared" si="109"/>
        <v>9.5929799747348751E-7</v>
      </c>
      <c r="BU66" s="157">
        <f t="shared" si="110"/>
        <v>6.5918425933208133E-7</v>
      </c>
      <c r="BV66" s="157">
        <f t="shared" si="111"/>
        <v>4.4929567250799743E-7</v>
      </c>
      <c r="BW66" s="157">
        <f t="shared" si="112"/>
        <v>9.5587969417727326E-7</v>
      </c>
      <c r="BX66" s="157">
        <f t="shared" si="113"/>
        <v>4.686747215113063E-7</v>
      </c>
      <c r="BY66" s="157">
        <f t="shared" si="114"/>
        <v>1.3884007063032627E-6</v>
      </c>
      <c r="BZ66" s="157">
        <f t="shared" si="115"/>
        <v>1.563461769480314E-7</v>
      </c>
      <c r="CA66" s="157">
        <f t="shared" si="116"/>
        <v>6.0395934375412536E-7</v>
      </c>
      <c r="CB66" s="157">
        <f t="shared" si="117"/>
        <v>1.4888467762722246E-6</v>
      </c>
      <c r="CC66" s="157">
        <f t="shared" si="118"/>
        <v>8.3607560569585869E-7</v>
      </c>
      <c r="CD66" s="157">
        <f t="shared" si="119"/>
        <v>6.1167715039240599E-9</v>
      </c>
      <c r="CE66" s="157">
        <f t="shared" si="120"/>
        <v>9.3594724918382255E-8</v>
      </c>
      <c r="CF66" s="157">
        <f t="shared" si="121"/>
        <v>1.0216626427729884E-6</v>
      </c>
      <c r="CG66" s="157">
        <f t="shared" si="122"/>
        <v>7.4238652265085853E-7</v>
      </c>
      <c r="CH66" s="157">
        <f t="shared" si="123"/>
        <v>1.2013206983610685E-7</v>
      </c>
      <c r="CI66" s="157">
        <f t="shared" si="124"/>
        <v>1.2157195587843383E-7</v>
      </c>
      <c r="CJ66" s="157">
        <f t="shared" si="125"/>
        <v>2.5204012871821974E-7</v>
      </c>
      <c r="CK66" s="157">
        <f t="shared" si="126"/>
        <v>5.430565886359044E-6</v>
      </c>
      <c r="CL66" s="157">
        <f t="shared" si="127"/>
        <v>5.0905668086509659E-6</v>
      </c>
      <c r="CM66" s="157">
        <f t="shared" si="128"/>
        <v>5.8852769982238488E-6</v>
      </c>
      <c r="CN66" s="157">
        <f t="shared" si="129"/>
        <v>8.6799675437287446E-7</v>
      </c>
      <c r="CO66" s="157">
        <f t="shared" si="130"/>
        <v>1.2114607350905056E-6</v>
      </c>
      <c r="CP66" s="157">
        <f t="shared" si="131"/>
        <v>9.8714376344905185E-7</v>
      </c>
      <c r="CQ66" s="157">
        <f t="shared" si="132"/>
        <v>3.2927197415649735E-8</v>
      </c>
      <c r="CR66" s="157">
        <f t="shared" si="133"/>
        <v>1.0203812108905128E-7</v>
      </c>
      <c r="CS66" s="157">
        <f t="shared" si="134"/>
        <v>5.7653586737075542E-7</v>
      </c>
      <c r="CT66" s="157">
        <f t="shared" si="135"/>
        <v>2.453134526475912E-8</v>
      </c>
      <c r="CU66" s="157">
        <f t="shared" si="136"/>
        <v>1.6257623273780765E-6</v>
      </c>
      <c r="CV66" s="157">
        <f t="shared" si="137"/>
        <v>3.312538094170206E-9</v>
      </c>
      <c r="CW66" s="157">
        <f t="shared" si="138"/>
        <v>2.5639956650491078E-6</v>
      </c>
      <c r="CX66" s="157">
        <f t="shared" si="139"/>
        <v>4.2240610454603598E-6</v>
      </c>
      <c r="CY66" s="157">
        <f t="shared" si="140"/>
        <v>1.8273785342376911E-6</v>
      </c>
      <c r="CZ66" s="157"/>
      <c r="DA66" s="157">
        <f t="shared" si="141"/>
        <v>6.1204594813923025E-10</v>
      </c>
      <c r="DB66" s="157"/>
      <c r="DC66" s="157"/>
      <c r="DD66" s="157"/>
      <c r="DE66" s="157">
        <f t="shared" si="142"/>
        <v>4.8997019694921912E-9</v>
      </c>
      <c r="DF66" s="157">
        <f t="shared" si="143"/>
        <v>9.9707819825258282E-9</v>
      </c>
      <c r="DG66" s="157"/>
      <c r="DH66" s="157"/>
      <c r="DI66" s="157">
        <f t="shared" si="144"/>
        <v>1.0009151550483E-6</v>
      </c>
      <c r="DN66" s="157" t="e">
        <f t="shared" si="49"/>
        <v>#DIV/0!</v>
      </c>
      <c r="DR66" s="1">
        <v>1.3888888888888887E-3</v>
      </c>
      <c r="EQ66" s="152"/>
      <c r="ER66" s="152"/>
    </row>
    <row r="67" spans="1:148" s="1" customFormat="1" x14ac:dyDescent="0.25">
      <c r="A67" s="13">
        <f t="shared" si="50"/>
        <v>38107</v>
      </c>
      <c r="B67" s="227">
        <v>2.2273937763021799E-2</v>
      </c>
      <c r="C67" s="227">
        <v>-2.0489512967746301E-2</v>
      </c>
      <c r="D67" s="227">
        <v>3.0838706417638299E-2</v>
      </c>
      <c r="E67" s="227">
        <v>1.5876803311799501E-2</v>
      </c>
      <c r="F67" s="227">
        <v>3.08961715039517E-2</v>
      </c>
      <c r="G67" s="227">
        <v>-1.80604573123311E-2</v>
      </c>
      <c r="H67" s="227">
        <v>5.2237975337616699E-3</v>
      </c>
      <c r="I67" s="227">
        <v>-1.58891989649972E-2</v>
      </c>
      <c r="J67" s="227">
        <v>-4.6668424626149098E-2</v>
      </c>
      <c r="K67" s="227">
        <v>-6.4285203629642603E-3</v>
      </c>
      <c r="L67" s="227">
        <v>2.5177397156905801E-4</v>
      </c>
      <c r="M67" s="227">
        <v>1.6779062970394901E-2</v>
      </c>
      <c r="N67" s="228">
        <v>-1.2568243730862299E-2</v>
      </c>
      <c r="O67" s="227">
        <v>2.1451185384912998E-2</v>
      </c>
      <c r="P67" s="227">
        <v>1.4823614069523401E-3</v>
      </c>
      <c r="Q67" s="227">
        <v>1.66389688570651E-2</v>
      </c>
      <c r="R67" s="227">
        <v>8.7277846081572595E-3</v>
      </c>
      <c r="S67" s="18">
        <f>'Index Values Local'!S68/'Index Values Local'!S67-1</f>
        <v>-1.4276563674801679E-2</v>
      </c>
      <c r="T67" s="227">
        <v>-1.5352432279109301E-2</v>
      </c>
      <c r="U67" s="227">
        <v>-2.07799974575529E-2</v>
      </c>
      <c r="V67" s="227">
        <v>-2.8399998360172998E-2</v>
      </c>
      <c r="W67" s="18">
        <v>5.8285248003775436E-5</v>
      </c>
      <c r="X67" s="18">
        <v>-5.2843537739822866E-3</v>
      </c>
      <c r="Y67" s="18">
        <v>1.2264345976418234E-3</v>
      </c>
      <c r="Z67" s="18">
        <v>3.3292346672628481E-2</v>
      </c>
      <c r="AA67" s="18">
        <v>1.3548095739876587E-2</v>
      </c>
      <c r="AB67" s="18">
        <v>2.0074585416170798E-2</v>
      </c>
      <c r="AC67" s="18">
        <v>1.8735456562121101E-2</v>
      </c>
      <c r="AD67" s="18">
        <v>2.15211363752889E-2</v>
      </c>
      <c r="AE67" s="18">
        <v>1.78365625E-2</v>
      </c>
      <c r="AF67" s="18">
        <v>2.0043831409613376E-2</v>
      </c>
      <c r="AG67" s="18">
        <v>1.7740503500368682E-2</v>
      </c>
      <c r="AH67" s="18">
        <v>1.2701014032572067E-2</v>
      </c>
      <c r="AI67" s="18">
        <v>6.5204812201504758E-3</v>
      </c>
      <c r="AJ67" s="18">
        <v>-7.0618814446921085E-5</v>
      </c>
      <c r="AK67" s="18">
        <v>1.3090696665811086E-2</v>
      </c>
      <c r="AL67" s="18">
        <v>2.5199533200024771E-2</v>
      </c>
      <c r="AM67" s="18">
        <v>1.0281462126160879E-2</v>
      </c>
      <c r="AN67" s="18">
        <v>5.2999999999999999E-2</v>
      </c>
      <c r="AO67" s="18">
        <v>7.697397559244612E-2</v>
      </c>
      <c r="AP67" s="18">
        <v>-3.8032887600433885E-2</v>
      </c>
      <c r="AQ67" s="18">
        <v>1.4188043114074889E-2</v>
      </c>
      <c r="AR67" s="18">
        <v>3.9323633503736133E-3</v>
      </c>
      <c r="AS67" s="18">
        <v>9.0022887841536108E-3</v>
      </c>
      <c r="AT67" s="18">
        <v>4.1726905299926381E-3</v>
      </c>
      <c r="AU67" s="18">
        <v>-1.6340623496832764E-2</v>
      </c>
      <c r="AV67" s="18">
        <v>-2.9070782073804979E-2</v>
      </c>
      <c r="AW67" s="18">
        <v>-2.1289634958699732E-2</v>
      </c>
      <c r="AX67" s="18">
        <v>-2.2113244850595633E-2</v>
      </c>
      <c r="AY67" s="18">
        <v>-7.2171593732329287E-2</v>
      </c>
      <c r="AZ67" s="18">
        <v>4.4640510606344996E-2</v>
      </c>
      <c r="BF67" s="81"/>
      <c r="BG67" s="154">
        <f t="shared" si="98"/>
        <v>176</v>
      </c>
      <c r="BH67" s="18">
        <f>(1-'Building Blocks'!$B$29)*'Building Blocks'!$B$29^BG67</f>
        <v>1.7052743088958628E-3</v>
      </c>
      <c r="BI67" s="18">
        <f t="shared" si="99"/>
        <v>1.8731633528122403E-3</v>
      </c>
      <c r="BJ67" s="18">
        <f t="shared" ref="BJ67:BJ130" si="145">SUM(BI65:BI67)</f>
        <v>5.5634824741876351E-3</v>
      </c>
      <c r="BK67" s="157">
        <f t="shared" si="100"/>
        <v>4.6737881012467782E-7</v>
      </c>
      <c r="BL67" s="157">
        <f t="shared" si="101"/>
        <v>1.8163721669270656E-6</v>
      </c>
      <c r="BM67" s="157">
        <f t="shared" si="102"/>
        <v>1.1756500711254872E-6</v>
      </c>
      <c r="BN67" s="157">
        <f t="shared" si="103"/>
        <v>8.1999529408646352E-8</v>
      </c>
      <c r="BO67" s="157">
        <f t="shared" si="104"/>
        <v>1.3365022347961914E-6</v>
      </c>
      <c r="BP67" s="157">
        <f t="shared" si="105"/>
        <v>9.6986700632244912E-7</v>
      </c>
      <c r="BQ67" s="157">
        <f t="shared" si="106"/>
        <v>8.3757418953552142E-9</v>
      </c>
      <c r="BR67" s="157">
        <f t="shared" si="107"/>
        <v>1.1930656025750723E-6</v>
      </c>
      <c r="BS67" s="157">
        <f t="shared" si="108"/>
        <v>6.0020067772577799E-6</v>
      </c>
      <c r="BT67" s="157">
        <f t="shared" si="109"/>
        <v>2.1940982855635526E-7</v>
      </c>
      <c r="BU67" s="157">
        <f t="shared" si="110"/>
        <v>3.3842071663854276E-8</v>
      </c>
      <c r="BV67" s="157">
        <f t="shared" si="111"/>
        <v>1.5058920152980914E-7</v>
      </c>
      <c r="BW67" s="157">
        <f t="shared" si="112"/>
        <v>6.4242480282290104E-7</v>
      </c>
      <c r="BX67" s="157">
        <f t="shared" si="113"/>
        <v>3.1492309737835308E-7</v>
      </c>
      <c r="BY67" s="157">
        <f t="shared" si="114"/>
        <v>6.6695067435876823E-8</v>
      </c>
      <c r="BZ67" s="157">
        <f t="shared" si="115"/>
        <v>1.8890805635898321E-7</v>
      </c>
      <c r="CA67" s="157">
        <f t="shared" si="116"/>
        <v>1.9945480431939556E-8</v>
      </c>
      <c r="CB67" s="157">
        <f t="shared" si="117"/>
        <v>1.0006077672114231E-6</v>
      </c>
      <c r="CC67" s="157">
        <f t="shared" si="118"/>
        <v>8.0291586014797878E-7</v>
      </c>
      <c r="CD67" s="157">
        <f t="shared" si="119"/>
        <v>1.2844563409776882E-6</v>
      </c>
      <c r="CE67" s="157">
        <f t="shared" si="120"/>
        <v>1.9816609558339708E-6</v>
      </c>
      <c r="CF67" s="157">
        <f t="shared" si="121"/>
        <v>4.4644213619186436E-8</v>
      </c>
      <c r="CG67" s="157">
        <f t="shared" si="122"/>
        <v>1.6543673951212375E-7</v>
      </c>
      <c r="CH67" s="157">
        <f t="shared" si="123"/>
        <v>2.1090487219813018E-9</v>
      </c>
      <c r="CI67" s="157">
        <f t="shared" si="124"/>
        <v>1.4073189251145451E-6</v>
      </c>
      <c r="CJ67" s="157">
        <f t="shared" si="125"/>
        <v>1.6936536660569424E-7</v>
      </c>
      <c r="CK67" s="157">
        <f t="shared" si="126"/>
        <v>5.0670867851603046E-7</v>
      </c>
      <c r="CL67" s="157">
        <f t="shared" si="127"/>
        <v>4.2566488486222369E-7</v>
      </c>
      <c r="CM67" s="157">
        <f t="shared" si="128"/>
        <v>5.8558446207628402E-7</v>
      </c>
      <c r="CN67" s="157">
        <f t="shared" si="129"/>
        <v>2.0013218921838334E-7</v>
      </c>
      <c r="CO67" s="157">
        <f t="shared" si="130"/>
        <v>3.0991493469859424E-7</v>
      </c>
      <c r="CP67" s="157">
        <f t="shared" si="131"/>
        <v>2.6234298691204303E-7</v>
      </c>
      <c r="CQ67" s="157">
        <f t="shared" si="132"/>
        <v>1.5020506865906241E-7</v>
      </c>
      <c r="CR67" s="157">
        <f t="shared" si="133"/>
        <v>2.7144636067468218E-9</v>
      </c>
      <c r="CS67" s="157">
        <f t="shared" si="134"/>
        <v>7.5603272077174243E-8</v>
      </c>
      <c r="CT67" s="157">
        <f t="shared" si="135"/>
        <v>8.9037183213924359E-8</v>
      </c>
      <c r="CU67" s="157">
        <f t="shared" si="136"/>
        <v>8.0018376859941151E-7</v>
      </c>
      <c r="CV67" s="157">
        <f t="shared" si="137"/>
        <v>4.082316468904417E-8</v>
      </c>
      <c r="CW67" s="157">
        <f t="shared" si="138"/>
        <v>4.0823212237291025E-6</v>
      </c>
      <c r="CX67" s="157">
        <f t="shared" si="139"/>
        <v>1.074380323004683E-5</v>
      </c>
      <c r="CY67" s="157">
        <f t="shared" si="140"/>
        <v>3.6356773639907744E-6</v>
      </c>
      <c r="CZ67" s="157"/>
      <c r="DA67" s="157">
        <f t="shared" si="141"/>
        <v>4.3102887645180259E-10</v>
      </c>
      <c r="DB67" s="157"/>
      <c r="DC67" s="157"/>
      <c r="DD67" s="157"/>
      <c r="DE67" s="157">
        <f t="shared" si="142"/>
        <v>2.7221483933647873E-6</v>
      </c>
      <c r="DF67" s="157">
        <f t="shared" si="143"/>
        <v>1.5204592890565574E-6</v>
      </c>
      <c r="DG67" s="157"/>
      <c r="DH67" s="157"/>
      <c r="DI67" s="157">
        <f t="shared" si="144"/>
        <v>2.2252832740681042E-6</v>
      </c>
      <c r="DN67" s="157" t="e">
        <f t="shared" si="49"/>
        <v>#DIV/0!</v>
      </c>
      <c r="DR67" s="1">
        <v>1.3888888888888887E-3</v>
      </c>
      <c r="EQ67" s="152"/>
      <c r="ER67" s="152"/>
    </row>
    <row r="68" spans="1:148" s="1" customFormat="1" x14ac:dyDescent="0.25">
      <c r="A68" s="13">
        <f t="shared" si="50"/>
        <v>38138</v>
      </c>
      <c r="B68" s="227">
        <v>-1.6606746569633998E-2</v>
      </c>
      <c r="C68" s="227">
        <v>-8.2130759071855595E-3</v>
      </c>
      <c r="D68" s="227">
        <v>-1.4818848433609901E-2</v>
      </c>
      <c r="E68" s="227">
        <v>-2.6579063622125899E-2</v>
      </c>
      <c r="F68" s="227">
        <v>-8.3456750240041792E-3</v>
      </c>
      <c r="G68" s="227">
        <v>-6.3560077963886297E-2</v>
      </c>
      <c r="H68" s="227">
        <v>-7.7701705426344206E-2</v>
      </c>
      <c r="I68" s="227">
        <v>-2.6788337049922999E-2</v>
      </c>
      <c r="J68" s="227">
        <v>-4.8630170992552998E-2</v>
      </c>
      <c r="K68" s="227">
        <v>-2.2192180609251801E-2</v>
      </c>
      <c r="L68" s="227">
        <v>-2.4760638108363299E-2</v>
      </c>
      <c r="M68" s="227">
        <v>-4.2135010350844097E-2</v>
      </c>
      <c r="N68" s="228">
        <v>-3.4226698967614301E-2</v>
      </c>
      <c r="O68" s="227">
        <v>-2.44720585251639E-2</v>
      </c>
      <c r="P68" s="227">
        <v>-3.33041518630652E-2</v>
      </c>
      <c r="Q68" s="227">
        <v>-3.13699792318997E-2</v>
      </c>
      <c r="R68" s="227">
        <v>-3.6261216078131098E-2</v>
      </c>
      <c r="S68" s="18">
        <f>'Index Values Local'!S69/'Index Values Local'!S68-1</f>
        <v>-4.1306964920768241E-2</v>
      </c>
      <c r="T68" s="227">
        <v>1.33022457479625E-2</v>
      </c>
      <c r="U68" s="227">
        <v>-1.9099969219866699E-3</v>
      </c>
      <c r="V68" s="227">
        <v>-6.9499961933691097E-3</v>
      </c>
      <c r="W68" s="18">
        <v>1.8591910479076823E-2</v>
      </c>
      <c r="X68" s="18">
        <v>1.604997664161667E-2</v>
      </c>
      <c r="Y68" s="18">
        <v>4.5999572216128826E-3</v>
      </c>
      <c r="Z68" s="18">
        <v>1.2332546021672108E-2</v>
      </c>
      <c r="AA68" s="18">
        <v>5.1982771424328167E-3</v>
      </c>
      <c r="AB68" s="18">
        <v>1.2328873677660335E-2</v>
      </c>
      <c r="AC68" s="18">
        <v>1.2764486889856499E-2</v>
      </c>
      <c r="AD68" s="18">
        <v>8.6319762532606811E-3</v>
      </c>
      <c r="AE68" s="18">
        <v>3.1576662800000002E-2</v>
      </c>
      <c r="AF68" s="18">
        <v>3.02181332E-2</v>
      </c>
      <c r="AG68" s="18">
        <v>3.1406606342077495E-2</v>
      </c>
      <c r="AH68" s="18">
        <v>6.6956609689490243E-3</v>
      </c>
      <c r="AI68" s="18">
        <v>2.0936298736962122E-4</v>
      </c>
      <c r="AJ68" s="18">
        <v>-7.8198774107490765E-3</v>
      </c>
      <c r="AK68" s="18">
        <v>-9.6977109907392389E-4</v>
      </c>
      <c r="AL68" s="18">
        <v>1.9099970607496575E-2</v>
      </c>
      <c r="AM68" s="18">
        <v>6.9498829303165088E-3</v>
      </c>
      <c r="AN68" s="18">
        <v>1.7399999999999999E-2</v>
      </c>
      <c r="AO68" s="18">
        <v>3.3647795625935117E-2</v>
      </c>
      <c r="AP68" s="18">
        <v>7.6738082645617656E-3</v>
      </c>
      <c r="AQ68" s="18">
        <v>1.5457972289911125E-2</v>
      </c>
      <c r="AR68" s="18">
        <v>5.3270661966313693E-3</v>
      </c>
      <c r="AS68" s="18">
        <v>8.9979802608521915E-3</v>
      </c>
      <c r="AT68" s="18">
        <v>7.5365862745425168E-3</v>
      </c>
      <c r="AU68" s="18">
        <v>-1.0483482744617793E-2</v>
      </c>
      <c r="AV68" s="18">
        <v>1.6544956432370528E-2</v>
      </c>
      <c r="AW68" s="18">
        <v>4.9821676513026603E-3</v>
      </c>
      <c r="AX68" s="18">
        <v>-1.2107874710363334E-2</v>
      </c>
      <c r="AY68" s="18">
        <v>-7.3863432693484998E-2</v>
      </c>
      <c r="AZ68" s="18">
        <v>1.2111845888441719E-2</v>
      </c>
      <c r="BF68" s="81"/>
      <c r="BG68" s="154">
        <f t="shared" si="98"/>
        <v>175</v>
      </c>
      <c r="BH68" s="18">
        <f>(1-'Building Blocks'!$B$29)*'Building Blocks'!$B$29^BG68</f>
        <v>1.7224993019150129E-3</v>
      </c>
      <c r="BI68" s="18">
        <f t="shared" si="99"/>
        <v>1.8920841947598387E-3</v>
      </c>
      <c r="BJ68" s="18">
        <f t="shared" si="145"/>
        <v>5.6196792668561975E-3</v>
      </c>
      <c r="BK68" s="157">
        <f t="shared" si="100"/>
        <v>1.0082980872454067E-6</v>
      </c>
      <c r="BL68" s="157">
        <f t="shared" si="101"/>
        <v>6.7324734882466512E-7</v>
      </c>
      <c r="BM68" s="157">
        <f t="shared" si="102"/>
        <v>8.0331831195569651E-7</v>
      </c>
      <c r="BN68" s="157">
        <f t="shared" si="103"/>
        <v>2.4303285040188083E-6</v>
      </c>
      <c r="BO68" s="157">
        <f t="shared" si="104"/>
        <v>2.9707902247325913E-7</v>
      </c>
      <c r="BP68" s="157">
        <f t="shared" si="105"/>
        <v>8.8145238257920897E-6</v>
      </c>
      <c r="BQ68" s="157">
        <f t="shared" si="106"/>
        <v>1.36832037282792E-5</v>
      </c>
      <c r="BR68" s="157">
        <f t="shared" si="107"/>
        <v>2.4707747961095563E-6</v>
      </c>
      <c r="BS68" s="157">
        <f t="shared" si="108"/>
        <v>6.4901318010323333E-6</v>
      </c>
      <c r="BT68" s="157">
        <f t="shared" si="109"/>
        <v>1.3374019969709066E-6</v>
      </c>
      <c r="BU68" s="157">
        <f t="shared" si="110"/>
        <v>1.6202264736377442E-6</v>
      </c>
      <c r="BV68" s="157">
        <f t="shared" si="111"/>
        <v>4.7203502187554587E-6</v>
      </c>
      <c r="BW68" s="157">
        <f t="shared" si="112"/>
        <v>3.0542926647286768E-6</v>
      </c>
      <c r="BX68" s="157">
        <f t="shared" si="113"/>
        <v>2.0551125433390799E-6</v>
      </c>
      <c r="BY68" s="157">
        <f t="shared" si="114"/>
        <v>3.1424721910920276E-6</v>
      </c>
      <c r="BZ68" s="157">
        <f t="shared" si="115"/>
        <v>2.7273617029480672E-6</v>
      </c>
      <c r="CA68" s="157">
        <f t="shared" si="116"/>
        <v>3.2942098838132525E-6</v>
      </c>
      <c r="CB68" s="157">
        <f t="shared" si="117"/>
        <v>4.7572588119519583E-6</v>
      </c>
      <c r="CC68" s="157">
        <f t="shared" si="118"/>
        <v>1.1961498633500537E-7</v>
      </c>
      <c r="CD68" s="157">
        <f t="shared" si="119"/>
        <v>1.0127610711894991E-7</v>
      </c>
      <c r="CE68" s="157">
        <f t="shared" si="120"/>
        <v>2.3210463816432475E-7</v>
      </c>
      <c r="CF68" s="157">
        <f t="shared" si="121"/>
        <v>3.5262356135881808E-7</v>
      </c>
      <c r="CG68" s="157">
        <f t="shared" si="122"/>
        <v>2.6958367853112821E-7</v>
      </c>
      <c r="CH68" s="157">
        <f t="shared" si="123"/>
        <v>1.0117556612657006E-8</v>
      </c>
      <c r="CI68" s="157">
        <f t="shared" si="124"/>
        <v>7.8719377516031685E-8</v>
      </c>
      <c r="CJ68" s="157">
        <f t="shared" si="125"/>
        <v>2.5414005067781054E-9</v>
      </c>
      <c r="CK68" s="157">
        <f t="shared" si="126"/>
        <v>1.4326007011252188E-7</v>
      </c>
      <c r="CL68" s="157">
        <f t="shared" si="127"/>
        <v>1.5680887635743013E-7</v>
      </c>
      <c r="CM68" s="157">
        <f t="shared" si="128"/>
        <v>4.344561530452513E-8</v>
      </c>
      <c r="CN68" s="157">
        <f t="shared" si="129"/>
        <v>1.096802234049347E-6</v>
      </c>
      <c r="CO68" s="157">
        <f t="shared" si="130"/>
        <v>1.0041389324522536E-6</v>
      </c>
      <c r="CP68" s="157">
        <f t="shared" si="131"/>
        <v>1.2303780032354193E-6</v>
      </c>
      <c r="CQ68" s="157">
        <f t="shared" si="132"/>
        <v>1.6459361843004873E-8</v>
      </c>
      <c r="CR68" s="157">
        <f t="shared" si="133"/>
        <v>4.9354455933775992E-8</v>
      </c>
      <c r="CS68" s="157">
        <f t="shared" si="134"/>
        <v>3.7628860140781349E-7</v>
      </c>
      <c r="CT68" s="157">
        <f t="shared" si="135"/>
        <v>9.7162701080958068E-8</v>
      </c>
      <c r="CU68" s="157">
        <f t="shared" si="136"/>
        <v>4.0159729109192998E-7</v>
      </c>
      <c r="CV68" s="157">
        <f t="shared" si="137"/>
        <v>3.3811857037723463E-9</v>
      </c>
      <c r="CW68" s="157">
        <f t="shared" si="138"/>
        <v>2.3244174338464381E-7</v>
      </c>
      <c r="CX68" s="157">
        <f t="shared" si="139"/>
        <v>1.9871996548126663E-6</v>
      </c>
      <c r="CY68" s="157">
        <f t="shared" si="140"/>
        <v>5.1556854555462714E-9</v>
      </c>
      <c r="CZ68" s="157"/>
      <c r="DA68" s="157">
        <f t="shared" si="141"/>
        <v>6.6475880067042314E-9</v>
      </c>
      <c r="DB68" s="157"/>
      <c r="DC68" s="157"/>
      <c r="DD68" s="157"/>
      <c r="DE68" s="157">
        <f t="shared" si="142"/>
        <v>1.0627103234989102E-7</v>
      </c>
      <c r="DF68" s="157">
        <f t="shared" si="143"/>
        <v>9.3137329707430097E-9</v>
      </c>
      <c r="DG68" s="157"/>
      <c r="DH68" s="157"/>
      <c r="DI68" s="157">
        <f t="shared" si="144"/>
        <v>7.1096130421762647E-9</v>
      </c>
      <c r="DN68" s="157" t="e">
        <f t="shared" ref="DN68:DN131" si="146">(BD68-AVERAGE(BD$4:BD$243))^2*$BI68</f>
        <v>#DIV/0!</v>
      </c>
      <c r="DR68" s="1">
        <v>1.3888888888888887E-3</v>
      </c>
      <c r="EQ68" s="152"/>
      <c r="ER68" s="152"/>
    </row>
    <row r="69" spans="1:148" s="1" customFormat="1" x14ac:dyDescent="0.25">
      <c r="A69" s="13">
        <f t="shared" si="50"/>
        <v>38168</v>
      </c>
      <c r="B69" s="227">
        <v>2.56108062921232E-2</v>
      </c>
      <c r="C69" s="227">
        <v>4.4573806862371501E-2</v>
      </c>
      <c r="D69" s="227">
        <v>2.8558368936265101E-2</v>
      </c>
      <c r="E69" s="227">
        <v>4.2484325136843602E-2</v>
      </c>
      <c r="F69" s="227">
        <v>6.77885449996806E-3</v>
      </c>
      <c r="G69" s="227">
        <v>6.0830407081967797E-2</v>
      </c>
      <c r="H69" s="227">
        <v>0.112502469609763</v>
      </c>
      <c r="I69" s="227">
        <v>9.4424518087599107E-3</v>
      </c>
      <c r="J69" s="227">
        <v>1.11938004891158E-2</v>
      </c>
      <c r="K69" s="227">
        <v>8.3694623542478405E-3</v>
      </c>
      <c r="L69" s="227">
        <v>9.5376653502465807E-3</v>
      </c>
      <c r="M69" s="227">
        <v>2.2262333129888099E-2</v>
      </c>
      <c r="N69" s="228">
        <v>1.55534536971648E-2</v>
      </c>
      <c r="O69" s="227">
        <v>8.9170002422502802E-3</v>
      </c>
      <c r="P69" s="227">
        <v>-0.15093905620942599</v>
      </c>
      <c r="Q69" s="227">
        <v>1.73160635268561E-2</v>
      </c>
      <c r="R69" s="227">
        <v>5.4885620865268098E-3</v>
      </c>
      <c r="S69" s="18">
        <f>'Index Values Local'!S70/'Index Values Local'!S69-1</f>
        <v>2.0819729860462433E-2</v>
      </c>
      <c r="T69" s="227">
        <v>1.8890386010631002E-2</v>
      </c>
      <c r="U69" s="227">
        <v>1.06499954003602E-2</v>
      </c>
      <c r="V69" s="227">
        <v>-1.10000512044727E-3</v>
      </c>
      <c r="W69" s="18">
        <v>-1.7737597985924003E-3</v>
      </c>
      <c r="X69" s="18">
        <v>-9.9793862226027485E-6</v>
      </c>
      <c r="Y69" s="18">
        <v>-9.3000827384503992E-4</v>
      </c>
      <c r="Z69" s="18">
        <v>2.8763780789712756E-2</v>
      </c>
      <c r="AA69" s="18">
        <v>3.2505910165483431E-3</v>
      </c>
      <c r="AB69" s="18">
        <v>5.186522724653031E-3</v>
      </c>
      <c r="AC69" s="18">
        <v>4.7722725082553702E-3</v>
      </c>
      <c r="AD69" s="18">
        <v>5.6867639643057603E-3</v>
      </c>
      <c r="AE69" s="18">
        <v>1.6824932000000001E-2</v>
      </c>
      <c r="AF69" s="18">
        <v>8.1891575000000005E-3</v>
      </c>
      <c r="AG69" s="18">
        <v>1.6734321147332344E-2</v>
      </c>
      <c r="AH69" s="18">
        <v>4.7020053852027122E-3</v>
      </c>
      <c r="AI69" s="18">
        <v>1.4206251436923445E-3</v>
      </c>
      <c r="AJ69" s="18">
        <v>-6.4980838689088216E-4</v>
      </c>
      <c r="AK69" s="18">
        <v>9.5094841231668781E-3</v>
      </c>
      <c r="AL69" s="18">
        <v>-2.2310518086737341E-2</v>
      </c>
      <c r="AM69" s="18">
        <v>7.1192828867994162E-3</v>
      </c>
      <c r="AN69" s="18">
        <v>-3.3700000000000001E-2</v>
      </c>
      <c r="AO69" s="18">
        <v>-7.5449268276314929E-2</v>
      </c>
      <c r="AP69" s="18">
        <v>-2.1865715983362954E-2</v>
      </c>
      <c r="AQ69" s="18">
        <v>-2.3129844223539024E-4</v>
      </c>
      <c r="AR69" s="18">
        <v>7.6365619886229474E-3</v>
      </c>
      <c r="AS69" s="18">
        <v>-9.2778497381752548E-3</v>
      </c>
      <c r="AT69" s="18">
        <v>3.291312393710734E-3</v>
      </c>
      <c r="AU69" s="18">
        <v>1.1270407294287313E-3</v>
      </c>
      <c r="AV69" s="18">
        <v>2.001865829212246E-2</v>
      </c>
      <c r="AW69" s="18">
        <v>-9.1202976287230175E-4</v>
      </c>
      <c r="AX69" s="18">
        <v>2.9187307644211393E-3</v>
      </c>
      <c r="AY69" s="18">
        <v>9.0435820854642551E-3</v>
      </c>
      <c r="AZ69" s="18">
        <v>1.2712616739462224E-2</v>
      </c>
      <c r="BF69" s="81"/>
      <c r="BG69" s="154">
        <f t="shared" si="98"/>
        <v>174</v>
      </c>
      <c r="BH69" s="18">
        <f>(1-'Building Blocks'!$B$29)*'Building Blocks'!$B$29^BG69</f>
        <v>1.7398982847626394E-3</v>
      </c>
      <c r="BI69" s="18">
        <f t="shared" si="99"/>
        <v>1.9111961563230695E-3</v>
      </c>
      <c r="BJ69" s="18">
        <f t="shared" si="145"/>
        <v>5.6764437038951485E-3</v>
      </c>
      <c r="BK69" s="157">
        <f t="shared" si="100"/>
        <v>6.9962401424592354E-7</v>
      </c>
      <c r="BL69" s="157">
        <f t="shared" si="101"/>
        <v>2.1994258690332852E-6</v>
      </c>
      <c r="BM69" s="157">
        <f t="shared" si="102"/>
        <v>9.9109234311065701E-7</v>
      </c>
      <c r="BN69" s="157">
        <f t="shared" si="103"/>
        <v>2.1096261625815046E-6</v>
      </c>
      <c r="BO69" s="157">
        <f t="shared" si="104"/>
        <v>1.2861172563082288E-8</v>
      </c>
      <c r="BP69" s="157">
        <f t="shared" si="105"/>
        <v>6.0227251250970813E-6</v>
      </c>
      <c r="BQ69" s="157">
        <f t="shared" si="106"/>
        <v>2.1136848229461421E-5</v>
      </c>
      <c r="BR69" s="157">
        <f t="shared" si="107"/>
        <v>1.6983312016818551E-11</v>
      </c>
      <c r="BS69" s="157">
        <f t="shared" si="108"/>
        <v>3.0173463509212499E-9</v>
      </c>
      <c r="BT69" s="157">
        <f t="shared" si="109"/>
        <v>3.0200650488452489E-8</v>
      </c>
      <c r="BU69" s="157">
        <f t="shared" si="110"/>
        <v>4.8458578969232228E-8</v>
      </c>
      <c r="BV69" s="157">
        <f t="shared" si="111"/>
        <v>3.9903403155686911E-7</v>
      </c>
      <c r="BW69" s="157">
        <f t="shared" si="112"/>
        <v>1.7622576828385131E-7</v>
      </c>
      <c r="BX69" s="157">
        <f t="shared" si="113"/>
        <v>3.5678414678526368E-10</v>
      </c>
      <c r="BY69" s="157">
        <f t="shared" si="114"/>
        <v>4.7945994242021181E-5</v>
      </c>
      <c r="BZ69" s="157">
        <f t="shared" si="115"/>
        <v>2.1961080155700787E-7</v>
      </c>
      <c r="CA69" s="157">
        <f t="shared" si="116"/>
        <v>1.0924110208243987E-12</v>
      </c>
      <c r="CB69" s="157">
        <f t="shared" si="117"/>
        <v>2.7447624253925811E-7</v>
      </c>
      <c r="CC69" s="157">
        <f t="shared" si="118"/>
        <v>3.5033892705850755E-7</v>
      </c>
      <c r="CD69" s="157">
        <f t="shared" si="119"/>
        <v>5.2553620824592252E-8</v>
      </c>
      <c r="CE69" s="157">
        <f t="shared" si="120"/>
        <v>5.2191262288315693E-8</v>
      </c>
      <c r="CF69" s="157">
        <f t="shared" si="121"/>
        <v>8.6152797414122477E-8</v>
      </c>
      <c r="CG69" s="157">
        <f t="shared" si="122"/>
        <v>3.2496045199849483E-8</v>
      </c>
      <c r="CH69" s="157">
        <f t="shared" si="123"/>
        <v>1.9785790099935268E-8</v>
      </c>
      <c r="CI69" s="157">
        <f t="shared" si="124"/>
        <v>1.0006226116715429E-6</v>
      </c>
      <c r="CJ69" s="157">
        <f t="shared" si="125"/>
        <v>1.188950973718295E-9</v>
      </c>
      <c r="CK69" s="157">
        <f t="shared" si="126"/>
        <v>4.6458023728257377E-9</v>
      </c>
      <c r="CL69" s="157">
        <f t="shared" si="127"/>
        <v>2.3608388813795742E-9</v>
      </c>
      <c r="CM69" s="157">
        <f t="shared" si="128"/>
        <v>6.5172778578393046E-9</v>
      </c>
      <c r="CN69" s="157">
        <f t="shared" si="129"/>
        <v>1.6618217671345403E-7</v>
      </c>
      <c r="CO69" s="157">
        <f t="shared" si="130"/>
        <v>1.9421448713181202E-9</v>
      </c>
      <c r="CP69" s="157">
        <f t="shared" si="131"/>
        <v>2.2408906094498767E-7</v>
      </c>
      <c r="CQ69" s="157">
        <f t="shared" si="132"/>
        <v>1.7458414368018522E-9</v>
      </c>
      <c r="CR69" s="157">
        <f t="shared" si="133"/>
        <v>2.9010536234355503E-8</v>
      </c>
      <c r="CS69" s="157">
        <f t="shared" si="134"/>
        <v>9.1844414432829407E-8</v>
      </c>
      <c r="CT69" s="157">
        <f t="shared" si="135"/>
        <v>2.0979885799403583E-8</v>
      </c>
      <c r="CU69" s="157">
        <f t="shared" si="136"/>
        <v>1.3769667040346627E-6</v>
      </c>
      <c r="CV69" s="157">
        <f t="shared" si="137"/>
        <v>4.3357746472958366E-9</v>
      </c>
      <c r="CW69" s="157">
        <f t="shared" si="138"/>
        <v>3.0603984740256093E-6</v>
      </c>
      <c r="CX69" s="157">
        <f t="shared" si="139"/>
        <v>1.1240188119770289E-5</v>
      </c>
      <c r="CY69" s="157">
        <f t="shared" si="140"/>
        <v>1.4865006478882265E-6</v>
      </c>
      <c r="CZ69" s="157"/>
      <c r="DA69" s="157">
        <f t="shared" si="141"/>
        <v>3.3455426608633619E-8</v>
      </c>
      <c r="DB69" s="157"/>
      <c r="DC69" s="157"/>
      <c r="DD69" s="157"/>
      <c r="DE69" s="157">
        <f t="shared" si="142"/>
        <v>2.2991573473359879E-7</v>
      </c>
      <c r="DF69" s="157">
        <f t="shared" si="143"/>
        <v>1.2579212296522124E-7</v>
      </c>
      <c r="DG69" s="157"/>
      <c r="DH69" s="157"/>
      <c r="DI69" s="157">
        <f t="shared" si="144"/>
        <v>1.2322629458315232E-8</v>
      </c>
      <c r="DN69" s="157" t="e">
        <f t="shared" si="146"/>
        <v>#DIV/0!</v>
      </c>
      <c r="DR69" s="1">
        <v>1.3888888888888887E-3</v>
      </c>
      <c r="EQ69" s="152"/>
      <c r="ER69" s="152"/>
    </row>
    <row r="70" spans="1:148" s="1" customFormat="1" x14ac:dyDescent="0.25">
      <c r="A70" s="13">
        <f t="shared" ref="A70:A133" si="147">EOMONTH(A69,1)</f>
        <v>38199</v>
      </c>
      <c r="B70" s="227">
        <v>-3.38730786035049E-2</v>
      </c>
      <c r="C70" s="227">
        <v>-5.9408392763133401E-2</v>
      </c>
      <c r="D70" s="227">
        <v>-3.7119001341785501E-2</v>
      </c>
      <c r="E70" s="227">
        <v>-4.16062888655244E-2</v>
      </c>
      <c r="F70" s="227">
        <v>-9.7661257101682095E-3</v>
      </c>
      <c r="G70" s="227">
        <v>-5.9107320906079598E-2</v>
      </c>
      <c r="H70" s="227">
        <v>-8.1780087566315496E-2</v>
      </c>
      <c r="I70" s="227">
        <v>9.2265456017819308E-3</v>
      </c>
      <c r="J70" s="227">
        <v>-1.7503433757361901E-2</v>
      </c>
      <c r="K70" s="227">
        <v>-4.96920368362707E-3</v>
      </c>
      <c r="L70" s="227">
        <v>-2.5503819892414001E-5</v>
      </c>
      <c r="M70" s="227">
        <v>1.6634507283999199E-2</v>
      </c>
      <c r="N70" s="228">
        <v>2.0570063073878399E-2</v>
      </c>
      <c r="O70" s="227">
        <v>3.2799526117752698E-3</v>
      </c>
      <c r="P70" s="227">
        <v>1.6840871798682901E-2</v>
      </c>
      <c r="Q70" s="227">
        <v>-1.86414089957045E-2</v>
      </c>
      <c r="R70" s="227">
        <v>-3.1085785992185301E-3</v>
      </c>
      <c r="S70" s="18">
        <f>'Index Values Local'!S71/'Index Values Local'!S70-1</f>
        <v>2.708079018174403E-2</v>
      </c>
      <c r="T70" s="227">
        <v>-3.4048897879464302E-2</v>
      </c>
      <c r="U70" s="227">
        <v>-1.8820000186060198E-2</v>
      </c>
      <c r="V70" s="227">
        <v>-3.2899965103014798E-3</v>
      </c>
      <c r="W70" s="18">
        <v>8.3113607703770853E-3</v>
      </c>
      <c r="X70" s="18">
        <v>7.6200189049373535E-3</v>
      </c>
      <c r="Y70" s="18">
        <v>2.5200500002973136E-3</v>
      </c>
      <c r="Z70" s="18">
        <v>5.9329663100308183E-2</v>
      </c>
      <c r="AA70" s="18">
        <v>1.4089347079037751E-2</v>
      </c>
      <c r="AB70" s="18">
        <v>1.6778780003057658E-2</v>
      </c>
      <c r="AC70" s="18">
        <v>1.4586656687722499E-2</v>
      </c>
      <c r="AD70" s="18">
        <v>2.2789796014358699E-2</v>
      </c>
      <c r="AE70" s="18">
        <v>6.0968300900000001E-2</v>
      </c>
      <c r="AF70" s="18">
        <v>4.2360289800000006E-2</v>
      </c>
      <c r="AG70" s="18">
        <v>6.0639955458232551E-2</v>
      </c>
      <c r="AH70" s="18">
        <v>1.8289999999999917E-2</v>
      </c>
      <c r="AI70" s="18">
        <v>2.6359072763719293E-2</v>
      </c>
      <c r="AJ70" s="18">
        <v>2.431932541414894E-2</v>
      </c>
      <c r="AK70" s="18">
        <v>3.1520386983655113E-2</v>
      </c>
      <c r="AL70" s="18">
        <v>1.2270875302599293E-2</v>
      </c>
      <c r="AM70" s="18">
        <v>1.3850799465372932E-2</v>
      </c>
      <c r="AN70" s="18">
        <v>1.6999999999999999E-3</v>
      </c>
      <c r="AO70" s="18">
        <v>-6.2267662811015256E-3</v>
      </c>
      <c r="AP70" s="18">
        <v>1.9813307415056824E-2</v>
      </c>
      <c r="AQ70" s="18">
        <v>2.3800089470491712E-2</v>
      </c>
      <c r="AR70" s="18">
        <v>9.1253576676204595E-3</v>
      </c>
      <c r="AS70" s="18">
        <v>3.0138910761063696E-2</v>
      </c>
      <c r="AT70" s="18">
        <v>2.3938800015222042E-2</v>
      </c>
      <c r="AU70" s="18">
        <v>1.3959183738851735E-2</v>
      </c>
      <c r="AV70" s="18">
        <v>4.3968872487554433E-2</v>
      </c>
      <c r="AW70" s="18">
        <v>4.1738595999674555E-2</v>
      </c>
      <c r="AX70" s="18">
        <v>6.8303374835146383E-2</v>
      </c>
      <c r="AY70" s="18">
        <v>9.7539763891224207E-2</v>
      </c>
      <c r="AZ70" s="18">
        <v>8.1033696833689772E-2</v>
      </c>
      <c r="BF70" s="81"/>
      <c r="BG70" s="154">
        <f t="shared" si="98"/>
        <v>173</v>
      </c>
      <c r="BH70" s="18">
        <f>(1-'Building Blocks'!$B$29)*'Building Blocks'!$B$29^BG70</f>
        <v>1.757473014911757E-3</v>
      </c>
      <c r="BI70" s="18">
        <f t="shared" si="99"/>
        <v>1.9305011680031006E-3</v>
      </c>
      <c r="BJ70" s="18">
        <f t="shared" si="145"/>
        <v>5.7337815190860088E-3</v>
      </c>
      <c r="BK70" s="157">
        <f t="shared" si="100"/>
        <v>3.1432532358449636E-6</v>
      </c>
      <c r="BL70" s="157">
        <f t="shared" si="101"/>
        <v>9.4752979904148347E-6</v>
      </c>
      <c r="BM70" s="157">
        <f t="shared" si="102"/>
        <v>3.5537749651071923E-6</v>
      </c>
      <c r="BN70" s="157">
        <f t="shared" si="103"/>
        <v>4.9950297190243102E-6</v>
      </c>
      <c r="BO70" s="157">
        <f t="shared" si="104"/>
        <v>3.7572746245022744E-7</v>
      </c>
      <c r="BP70" s="157">
        <f t="shared" si="105"/>
        <v>7.8583375882673416E-6</v>
      </c>
      <c r="BQ70" s="157">
        <f t="shared" si="106"/>
        <v>1.5332234404164852E-5</v>
      </c>
      <c r="BR70" s="157">
        <f t="shared" si="107"/>
        <v>2.8563996441742396E-11</v>
      </c>
      <c r="BS70" s="157">
        <f t="shared" si="108"/>
        <v>1.4536563750445895E-6</v>
      </c>
      <c r="BT70" s="157">
        <f t="shared" si="109"/>
        <v>1.6925686458588666E-7</v>
      </c>
      <c r="BU70" s="157">
        <f t="shared" si="110"/>
        <v>3.957687046794346E-8</v>
      </c>
      <c r="BV70" s="157">
        <f t="shared" si="111"/>
        <v>1.5023478883598652E-7</v>
      </c>
      <c r="BW70" s="157">
        <f t="shared" si="112"/>
        <v>4.1258074458226766E-7</v>
      </c>
      <c r="BX70" s="157">
        <f t="shared" si="113"/>
        <v>5.2300815734085567E-8</v>
      </c>
      <c r="BY70" s="157">
        <f t="shared" si="114"/>
        <v>1.7026961383098101E-7</v>
      </c>
      <c r="BZ70" s="157">
        <f t="shared" si="115"/>
        <v>1.2296436174661713E-6</v>
      </c>
      <c r="CA70" s="157">
        <f t="shared" si="116"/>
        <v>1.4189245624738629E-7</v>
      </c>
      <c r="CB70" s="157">
        <f t="shared" si="117"/>
        <v>6.4262553734506819E-7</v>
      </c>
      <c r="CC70" s="157">
        <f t="shared" si="118"/>
        <v>2.9968523722489935E-6</v>
      </c>
      <c r="CD70" s="157">
        <f t="shared" si="119"/>
        <v>1.1330247428616773E-6</v>
      </c>
      <c r="CE70" s="157">
        <f t="shared" si="120"/>
        <v>1.0616366289050676E-7</v>
      </c>
      <c r="CF70" s="157">
        <f t="shared" si="121"/>
        <v>2.1938945969108637E-8</v>
      </c>
      <c r="CG70" s="157">
        <f t="shared" si="122"/>
        <v>2.3736969442362897E-8</v>
      </c>
      <c r="CH70" s="157">
        <f t="shared" si="123"/>
        <v>1.0437131125335217E-10</v>
      </c>
      <c r="CI70" s="157">
        <f t="shared" si="124"/>
        <v>5.514692030480886E-6</v>
      </c>
      <c r="CJ70" s="157">
        <f t="shared" si="125"/>
        <v>1.9498638633167999E-7</v>
      </c>
      <c r="CK70" s="157">
        <f t="shared" si="126"/>
        <v>3.3389668963567901E-7</v>
      </c>
      <c r="CL70" s="157">
        <f t="shared" si="127"/>
        <v>2.3045034827867582E-7</v>
      </c>
      <c r="CM70" s="157">
        <f t="shared" si="128"/>
        <v>6.9322325616552354E-7</v>
      </c>
      <c r="CN70" s="157">
        <f t="shared" si="129"/>
        <v>5.5190040612783488E-6</v>
      </c>
      <c r="CO70" s="157">
        <f t="shared" si="130"/>
        <v>2.3891416517180092E-6</v>
      </c>
      <c r="CP70" s="157">
        <f t="shared" si="131"/>
        <v>5.7833886728182634E-6</v>
      </c>
      <c r="CQ70" s="157">
        <f t="shared" si="132"/>
        <v>4.0834126138773895E-7</v>
      </c>
      <c r="CR70" s="157">
        <f t="shared" si="133"/>
        <v>8.5479160052564268E-7</v>
      </c>
      <c r="CS70" s="157">
        <f t="shared" si="134"/>
        <v>6.2804888278337221E-7</v>
      </c>
      <c r="CT70" s="157">
        <f t="shared" si="135"/>
        <v>1.2380510140184067E-6</v>
      </c>
      <c r="CU70" s="157">
        <f t="shared" si="136"/>
        <v>1.156442474093022E-7</v>
      </c>
      <c r="CV70" s="157">
        <f t="shared" si="137"/>
        <v>1.3100354764969004E-7</v>
      </c>
      <c r="CW70" s="157">
        <f t="shared" si="138"/>
        <v>4.1138473634630181E-8</v>
      </c>
      <c r="CX70" s="157">
        <f t="shared" si="139"/>
        <v>1.0762823853131994E-7</v>
      </c>
      <c r="CY70" s="157">
        <f t="shared" si="140"/>
        <v>3.6712359741908167E-7</v>
      </c>
      <c r="CZ70" s="157"/>
      <c r="DA70" s="157">
        <f t="shared" si="141"/>
        <v>6.2122381178233438E-8</v>
      </c>
      <c r="DB70" s="157"/>
      <c r="DC70" s="157"/>
      <c r="DD70" s="157"/>
      <c r="DE70" s="157">
        <f t="shared" si="142"/>
        <v>2.3538392633484414E-6</v>
      </c>
      <c r="DF70" s="157">
        <f t="shared" si="143"/>
        <v>2.3028120669877947E-6</v>
      </c>
      <c r="DG70" s="157"/>
      <c r="DH70" s="157"/>
      <c r="DI70" s="157">
        <f t="shared" si="144"/>
        <v>9.6933959388300369E-6</v>
      </c>
      <c r="DN70" s="157" t="e">
        <f t="shared" si="146"/>
        <v>#DIV/0!</v>
      </c>
      <c r="DR70" s="1">
        <v>1.3888888888888887E-3</v>
      </c>
      <c r="EQ70" s="152"/>
      <c r="ER70" s="152"/>
    </row>
    <row r="71" spans="1:148" s="1" customFormat="1" x14ac:dyDescent="0.25">
      <c r="A71" s="13">
        <f t="shared" si="147"/>
        <v>38230</v>
      </c>
      <c r="B71" s="227">
        <v>1.4815648517259901E-2</v>
      </c>
      <c r="C71" s="227">
        <v>1.10583756407645E-3</v>
      </c>
      <c r="D71" s="227">
        <v>7.4401335993266003E-3</v>
      </c>
      <c r="E71" s="227">
        <v>7.26067735817026E-3</v>
      </c>
      <c r="F71" s="227">
        <v>1.5434766905652699E-2</v>
      </c>
      <c r="G71" s="227">
        <v>1.6969172104823502E-2</v>
      </c>
      <c r="H71" s="227">
        <v>2.0201190217791799E-2</v>
      </c>
      <c r="I71" s="227">
        <v>4.1070158437426403E-2</v>
      </c>
      <c r="J71" s="227">
        <v>5.1909068170781801E-2</v>
      </c>
      <c r="K71" s="227">
        <v>3.3837898368765398E-2</v>
      </c>
      <c r="L71" s="227">
        <v>3.1743504514106097E-2</v>
      </c>
      <c r="M71" s="227">
        <v>3.5925953292614603E-2</v>
      </c>
      <c r="N71" s="228">
        <v>3.9133391257155502E-2</v>
      </c>
      <c r="O71" s="227">
        <v>2.7423004415741501E-2</v>
      </c>
      <c r="P71" s="227">
        <v>4.0681704816479099E-2</v>
      </c>
      <c r="Q71" s="227">
        <v>5.9397338723705603E-3</v>
      </c>
      <c r="R71" s="227">
        <v>7.2926540693403199E-3</v>
      </c>
      <c r="S71" s="18">
        <f>'Index Values Local'!S72/'Index Values Local'!S71-1</f>
        <v>5.0248277566296906E-2</v>
      </c>
      <c r="T71" s="227">
        <v>5.1211226752601001E-3</v>
      </c>
      <c r="U71" s="227">
        <v>-3.6700004274193799E-3</v>
      </c>
      <c r="V71" s="227">
        <v>-2.3300046663617901E-3</v>
      </c>
      <c r="W71" s="18">
        <v>3.0299585015064689E-2</v>
      </c>
      <c r="X71" s="18">
        <v>2.3219967891394688E-2</v>
      </c>
      <c r="Y71" s="18">
        <v>5.6499982956104144E-3</v>
      </c>
      <c r="Z71" s="18">
        <v>1.0328653843011182E-2</v>
      </c>
      <c r="AA71" s="18">
        <v>1.3409497990995778E-2</v>
      </c>
      <c r="AB71" s="18">
        <v>4.9167387136789253E-2</v>
      </c>
      <c r="AC71" s="18">
        <v>4.6046587952693493E-2</v>
      </c>
      <c r="AD71" s="18">
        <v>5.2145742827958301E-2</v>
      </c>
      <c r="AE71" s="18">
        <v>4.3403139800000004E-2</v>
      </c>
      <c r="AF71" s="18">
        <v>4.2148535699999996E-2</v>
      </c>
      <c r="AG71" s="18">
        <v>4.3169391722698319E-2</v>
      </c>
      <c r="AH71" s="18">
        <v>2.7222107651062144E-2</v>
      </c>
      <c r="AI71" s="18">
        <v>3.5761324085434421E-2</v>
      </c>
      <c r="AJ71" s="18">
        <v>4.0790508159783911E-2</v>
      </c>
      <c r="AK71" s="18">
        <v>4.1459584295612029E-2</v>
      </c>
      <c r="AL71" s="18">
        <v>5.6649594629657907E-2</v>
      </c>
      <c r="AM71" s="18">
        <v>9.788680129682481E-3</v>
      </c>
      <c r="AN71" s="18">
        <v>5.2200000000000003E-2</v>
      </c>
      <c r="AO71" s="18">
        <v>5.8458022913666863E-2</v>
      </c>
      <c r="AP71" s="18">
        <v>8.0612336070049473E-2</v>
      </c>
      <c r="AQ71" s="18">
        <v>5.3025678133128813E-2</v>
      </c>
      <c r="AR71" s="18">
        <v>1.0345620354050178E-2</v>
      </c>
      <c r="AS71" s="18">
        <v>4.5958003091132557E-2</v>
      </c>
      <c r="AT71" s="18">
        <v>1.7429609517213149E-2</v>
      </c>
      <c r="AU71" s="18">
        <v>1.0014817620188108E-2</v>
      </c>
      <c r="AV71" s="18">
        <v>6.0391255093296792E-2</v>
      </c>
      <c r="AW71" s="18">
        <v>7.5759810513712722E-2</v>
      </c>
      <c r="AX71" s="18">
        <v>4.795730571220256E-2</v>
      </c>
      <c r="AY71" s="18">
        <v>1.0796093658766499E-2</v>
      </c>
      <c r="AZ71" s="18">
        <v>3.2825170288679928E-2</v>
      </c>
      <c r="BF71" s="81"/>
      <c r="BG71" s="154">
        <f t="shared" si="98"/>
        <v>172</v>
      </c>
      <c r="BH71" s="18">
        <f>(1-'Building Blocks'!$B$29)*'Building Blocks'!$B$29^BG71</f>
        <v>1.7752252675876335E-3</v>
      </c>
      <c r="BI71" s="18">
        <f t="shared" si="99"/>
        <v>1.950001179801112E-3</v>
      </c>
      <c r="BJ71" s="18">
        <f t="shared" si="145"/>
        <v>5.7916985041272821E-3</v>
      </c>
      <c r="BK71" s="157">
        <f t="shared" si="100"/>
        <v>1.355585294480338E-7</v>
      </c>
      <c r="BL71" s="157">
        <f t="shared" si="101"/>
        <v>1.7763504088518247E-7</v>
      </c>
      <c r="BM71" s="157">
        <f t="shared" si="102"/>
        <v>5.3342318732539068E-9</v>
      </c>
      <c r="BN71" s="157">
        <f t="shared" si="103"/>
        <v>7.7983305964390777E-9</v>
      </c>
      <c r="BO71" s="157">
        <f t="shared" si="104"/>
        <v>2.4679781426545533E-7</v>
      </c>
      <c r="BP71" s="157">
        <f t="shared" si="105"/>
        <v>2.9382141017991006E-7</v>
      </c>
      <c r="BQ71" s="157">
        <f t="shared" si="106"/>
        <v>3.2263157214725743E-7</v>
      </c>
      <c r="BR71" s="157">
        <f t="shared" si="107"/>
        <v>1.9622541982955428E-6</v>
      </c>
      <c r="BS71" s="157">
        <f t="shared" si="108"/>
        <v>3.4351779748220299E-6</v>
      </c>
      <c r="BT71" s="157">
        <f t="shared" si="109"/>
        <v>1.6905063974432487E-6</v>
      </c>
      <c r="BU71" s="157">
        <f t="shared" si="110"/>
        <v>1.4470652779383435E-6</v>
      </c>
      <c r="BV71" s="157">
        <f t="shared" si="111"/>
        <v>1.541176844832529E-6</v>
      </c>
      <c r="BW71" s="157">
        <f t="shared" si="112"/>
        <v>2.1470895029434981E-6</v>
      </c>
      <c r="BX71" s="157">
        <f t="shared" si="113"/>
        <v>6.9936890554248383E-7</v>
      </c>
      <c r="BY71" s="157">
        <f t="shared" si="114"/>
        <v>2.1535538361700684E-6</v>
      </c>
      <c r="BZ71" s="157">
        <f t="shared" si="115"/>
        <v>8.4129934949058576E-10</v>
      </c>
      <c r="CA71" s="157">
        <f t="shared" si="116"/>
        <v>6.5160915043506619E-9</v>
      </c>
      <c r="CB71" s="157">
        <f t="shared" si="117"/>
        <v>3.3442411372801495E-6</v>
      </c>
      <c r="CC71" s="157">
        <f t="shared" si="118"/>
        <v>1.0325209608544331E-10</v>
      </c>
      <c r="CD71" s="157">
        <f t="shared" si="119"/>
        <v>1.6063479332462535E-7</v>
      </c>
      <c r="CE71" s="157">
        <f t="shared" si="120"/>
        <v>8.1268903337067527E-8</v>
      </c>
      <c r="CF71" s="157">
        <f t="shared" si="121"/>
        <v>1.2540375731217214E-6</v>
      </c>
      <c r="CG71" s="157">
        <f t="shared" si="122"/>
        <v>7.1186265761193607E-7</v>
      </c>
      <c r="CH71" s="157">
        <f t="shared" si="123"/>
        <v>2.2047056209441099E-8</v>
      </c>
      <c r="CI71" s="157">
        <f t="shared" si="124"/>
        <v>3.8550181582164348E-8</v>
      </c>
      <c r="CJ71" s="157">
        <f t="shared" si="125"/>
        <v>1.7121046065871747E-7</v>
      </c>
      <c r="CK71" s="157">
        <f t="shared" si="126"/>
        <v>4.0440871451537647E-6</v>
      </c>
      <c r="CL71" s="157">
        <f t="shared" si="127"/>
        <v>3.5032767173391204E-6</v>
      </c>
      <c r="CM71" s="157">
        <f t="shared" si="128"/>
        <v>4.5501953367275472E-6</v>
      </c>
      <c r="CN71" s="157">
        <f t="shared" si="129"/>
        <v>2.5136023535103894E-6</v>
      </c>
      <c r="CO71" s="157">
        <f t="shared" si="130"/>
        <v>2.3843093933163048E-6</v>
      </c>
      <c r="CP71" s="157">
        <f t="shared" si="131"/>
        <v>2.7076819135768873E-6</v>
      </c>
      <c r="CQ71" s="157">
        <f t="shared" si="132"/>
        <v>1.0746772476052298E-6</v>
      </c>
      <c r="CR71" s="157">
        <f t="shared" si="133"/>
        <v>1.8074097874213797E-6</v>
      </c>
      <c r="CS71" s="157">
        <f t="shared" si="134"/>
        <v>2.3220754023776366E-6</v>
      </c>
      <c r="CT71" s="157">
        <f t="shared" si="135"/>
        <v>2.4248284665540876E-6</v>
      </c>
      <c r="CU71" s="157">
        <f t="shared" si="136"/>
        <v>5.2968563331064855E-6</v>
      </c>
      <c r="CV71" s="157">
        <f t="shared" si="137"/>
        <v>3.3999355951815267E-8</v>
      </c>
      <c r="CW71" s="157">
        <f t="shared" si="138"/>
        <v>4.1053740960900487E-6</v>
      </c>
      <c r="CX71" s="157">
        <f t="shared" si="139"/>
        <v>6.3841302187946682E-6</v>
      </c>
      <c r="CY71" s="157">
        <f t="shared" si="140"/>
        <v>1.0848940064445062E-5</v>
      </c>
      <c r="CZ71" s="157"/>
      <c r="DA71" s="157">
        <f t="shared" si="141"/>
        <v>9.2649996245022066E-8</v>
      </c>
      <c r="DB71" s="157"/>
      <c r="DC71" s="157"/>
      <c r="DD71" s="157"/>
      <c r="DE71" s="157">
        <f t="shared" si="142"/>
        <v>5.1399456361208009E-6</v>
      </c>
      <c r="DF71" s="157">
        <f t="shared" si="143"/>
        <v>9.1656558600213822E-6</v>
      </c>
      <c r="DG71" s="157"/>
      <c r="DH71" s="157"/>
      <c r="DI71" s="157">
        <f t="shared" si="144"/>
        <v>1.0005504985097654E-6</v>
      </c>
      <c r="DN71" s="157" t="e">
        <f t="shared" si="146"/>
        <v>#DIV/0!</v>
      </c>
      <c r="DR71" s="1">
        <v>1.3888888888888887E-3</v>
      </c>
      <c r="EQ71" s="152"/>
      <c r="ER71" s="152"/>
    </row>
    <row r="72" spans="1:148" s="1" customFormat="1" x14ac:dyDescent="0.25">
      <c r="A72" s="13">
        <f t="shared" si="147"/>
        <v>38260</v>
      </c>
      <c r="B72" s="227">
        <v>5.6958548849947999E-3</v>
      </c>
      <c r="C72" s="227">
        <v>4.16859821138637E-2</v>
      </c>
      <c r="D72" s="227">
        <v>3.9363111942117099E-2</v>
      </c>
      <c r="E72" s="227">
        <v>4.2834778523897298E-2</v>
      </c>
      <c r="F72" s="227">
        <v>2.6771011324237998E-2</v>
      </c>
      <c r="G72" s="227">
        <v>-2.8355744734409299E-2</v>
      </c>
      <c r="H72" s="227">
        <v>-3.5060918852719197E-2</v>
      </c>
      <c r="I72" s="227">
        <v>4.8513937775153101E-2</v>
      </c>
      <c r="J72" s="227">
        <v>5.2227789334965601E-2</v>
      </c>
      <c r="K72" s="227">
        <v>8.5460205314427107E-3</v>
      </c>
      <c r="L72" s="227">
        <v>6.5282116358218404E-3</v>
      </c>
      <c r="M72" s="227">
        <v>1.26040487231848E-2</v>
      </c>
      <c r="N72" s="228">
        <v>6.9975620692052497E-3</v>
      </c>
      <c r="O72" s="227">
        <v>7.16865578667902E-3</v>
      </c>
      <c r="P72" s="227">
        <v>9.3619770473114504E-3</v>
      </c>
      <c r="Q72" s="227">
        <v>1.4539034173109E-2</v>
      </c>
      <c r="R72" s="227">
        <v>3.07924684338267E-3</v>
      </c>
      <c r="S72" s="18">
        <f>'Index Values Local'!S73/'Index Values Local'!S72-1</f>
        <v>1.0142043566186532E-2</v>
      </c>
      <c r="T72" s="227">
        <v>1.09803592864561E-2</v>
      </c>
      <c r="U72" s="227">
        <v>1.9870005724299498E-2</v>
      </c>
      <c r="V72" s="227">
        <v>8.3500020813711499E-3</v>
      </c>
      <c r="W72" s="18">
        <v>-2.0966674023393805E-3</v>
      </c>
      <c r="X72" s="18">
        <v>-4.4300034811163291E-3</v>
      </c>
      <c r="Y72" s="18">
        <v>9.0000439308246527E-4</v>
      </c>
      <c r="Z72" s="18">
        <v>2.8760453567557853E-2</v>
      </c>
      <c r="AA72" s="18">
        <v>1.413967708034769E-2</v>
      </c>
      <c r="AB72" s="18">
        <v>-1.7555802371824858E-2</v>
      </c>
      <c r="AC72" s="18">
        <v>-1.8566437485890701E-2</v>
      </c>
      <c r="AD72" s="18">
        <v>-1.37924684931093E-2</v>
      </c>
      <c r="AE72" s="18">
        <v>2.9857434E-3</v>
      </c>
      <c r="AF72" s="18">
        <v>1.7929672899999999E-2</v>
      </c>
      <c r="AG72" s="18">
        <v>2.9696636467314084E-3</v>
      </c>
      <c r="AH72" s="18">
        <v>8.6136843816024822E-3</v>
      </c>
      <c r="AI72" s="18">
        <v>1.3458978400523458E-2</v>
      </c>
      <c r="AJ72" s="18">
        <v>1.5189671540594363E-2</v>
      </c>
      <c r="AK72" s="18">
        <v>2.4560566010653817E-2</v>
      </c>
      <c r="AL72" s="18">
        <v>5.3103211353200397E-3</v>
      </c>
      <c r="AM72" s="18">
        <v>4.7908059849295359E-3</v>
      </c>
      <c r="AN72" s="18">
        <v>-1.61E-2</v>
      </c>
      <c r="AO72" s="18">
        <v>-2.472385289899004E-2</v>
      </c>
      <c r="AP72" s="18">
        <v>3.1153248996315996E-2</v>
      </c>
      <c r="AQ72" s="18">
        <v>1.0321502437320818E-2</v>
      </c>
      <c r="AR72" s="18">
        <v>1.054308252427183E-2</v>
      </c>
      <c r="AS72" s="18">
        <v>7.6603185116526275E-3</v>
      </c>
      <c r="AT72" s="18">
        <v>1.3392517975722479E-3</v>
      </c>
      <c r="AU72" s="18">
        <v>-1.1150544370538742E-2</v>
      </c>
      <c r="AV72" s="18">
        <v>2.1751587082583956E-2</v>
      </c>
      <c r="AW72" s="18">
        <v>2.1154761232670127E-2</v>
      </c>
      <c r="AX72" s="18">
        <v>1.9201195592543283E-2</v>
      </c>
      <c r="AY72" s="18">
        <v>7.4534367359222239E-2</v>
      </c>
      <c r="AZ72" s="18">
        <v>3.6304252245461965E-2</v>
      </c>
      <c r="BF72" s="81"/>
      <c r="BG72" s="154">
        <f t="shared" si="98"/>
        <v>171</v>
      </c>
      <c r="BH72" s="18">
        <f>(1-'Building Blocks'!$B$29)*'Building Blocks'!$B$29^BG72</f>
        <v>1.7931568359471045E-3</v>
      </c>
      <c r="BI72" s="18">
        <f t="shared" si="99"/>
        <v>1.9696981614152646E-3</v>
      </c>
      <c r="BJ72" s="18">
        <f t="shared" si="145"/>
        <v>5.8502005092194772E-3</v>
      </c>
      <c r="BK72" s="157">
        <f t="shared" si="100"/>
        <v>1.204822559723305E-9</v>
      </c>
      <c r="BL72" s="157">
        <f t="shared" si="101"/>
        <v>1.8972523195186476E-6</v>
      </c>
      <c r="BM72" s="157">
        <f t="shared" si="102"/>
        <v>2.2206556858071354E-6</v>
      </c>
      <c r="BN72" s="157">
        <f t="shared" si="103"/>
        <v>2.2203120806018897E-6</v>
      </c>
      <c r="BO72" s="157">
        <f t="shared" si="104"/>
        <v>1.0048203432689163E-6</v>
      </c>
      <c r="BP72" s="157">
        <f t="shared" si="105"/>
        <v>2.1514851628708098E-6</v>
      </c>
      <c r="BQ72" s="157">
        <f t="shared" si="106"/>
        <v>3.5409267958528095E-6</v>
      </c>
      <c r="BR72" s="157">
        <f t="shared" si="107"/>
        <v>3.0214306798907462E-6</v>
      </c>
      <c r="BS72" s="157">
        <f t="shared" si="108"/>
        <v>3.5227752708414864E-6</v>
      </c>
      <c r="BT72" s="157">
        <f t="shared" si="109"/>
        <v>3.3951357237420598E-8</v>
      </c>
      <c r="BU72" s="157">
        <f t="shared" si="110"/>
        <v>8.0844265509539734E-9</v>
      </c>
      <c r="BV72" s="157">
        <f t="shared" si="111"/>
        <v>4.5215589076003801E-8</v>
      </c>
      <c r="BW72" s="157">
        <f t="shared" si="112"/>
        <v>2.1573815599453467E-9</v>
      </c>
      <c r="BX72" s="157">
        <f t="shared" si="113"/>
        <v>3.4126770534340963E-9</v>
      </c>
      <c r="BY72" s="157">
        <f t="shared" si="114"/>
        <v>7.2050401325189351E-9</v>
      </c>
      <c r="BZ72" s="157">
        <f t="shared" si="115"/>
        <v>1.2425391315451008E-7</v>
      </c>
      <c r="CA72" s="157">
        <f t="shared" si="116"/>
        <v>1.1207914358036353E-8</v>
      </c>
      <c r="CB72" s="157">
        <f t="shared" si="117"/>
        <v>3.3609108580593195E-9</v>
      </c>
      <c r="CC72" s="157">
        <f t="shared" si="118"/>
        <v>6.2413997456393364E-8</v>
      </c>
      <c r="CD72" s="157">
        <f t="shared" si="119"/>
        <v>4.1206618736056985E-7</v>
      </c>
      <c r="CE72" s="157">
        <f t="shared" si="120"/>
        <v>3.5148453896593143E-8</v>
      </c>
      <c r="CF72" s="157">
        <f t="shared" si="121"/>
        <v>9.7535958696143663E-8</v>
      </c>
      <c r="CG72" s="157">
        <f t="shared" si="122"/>
        <v>1.4377074340312878E-7</v>
      </c>
      <c r="CH72" s="157">
        <f t="shared" si="123"/>
        <v>3.7921306791713106E-9</v>
      </c>
      <c r="CI72" s="157">
        <f t="shared" si="124"/>
        <v>1.0309519317354694E-6</v>
      </c>
      <c r="CJ72" s="157">
        <f t="shared" si="125"/>
        <v>2.0094300577348324E-7</v>
      </c>
      <c r="CK72" s="157">
        <f t="shared" si="126"/>
        <v>8.8385960929794748E-7</v>
      </c>
      <c r="CL72" s="157">
        <f t="shared" si="127"/>
        <v>9.73133620980922E-7</v>
      </c>
      <c r="CM72" s="157">
        <f t="shared" si="128"/>
        <v>6.1239605727024464E-7</v>
      </c>
      <c r="CN72" s="157">
        <f t="shared" si="129"/>
        <v>4.0141841837293427E-8</v>
      </c>
      <c r="CO72" s="157">
        <f t="shared" si="130"/>
        <v>2.2756309473366458E-7</v>
      </c>
      <c r="CP72" s="157">
        <f t="shared" si="131"/>
        <v>1.6983867285920576E-8</v>
      </c>
      <c r="CQ72" s="157">
        <f t="shared" si="132"/>
        <v>4.6666053409267873E-8</v>
      </c>
      <c r="CR72" s="157">
        <f t="shared" si="133"/>
        <v>1.3058507199945393E-7</v>
      </c>
      <c r="CS72" s="157">
        <f t="shared" si="134"/>
        <v>1.5627364520587996E-7</v>
      </c>
      <c r="CT72" s="157">
        <f t="shared" si="135"/>
        <v>6.6427520290214205E-7</v>
      </c>
      <c r="CU72" s="157">
        <f t="shared" si="136"/>
        <v>1.1958973747414504E-9</v>
      </c>
      <c r="CV72" s="157">
        <f t="shared" si="137"/>
        <v>1.3318119590109286E-9</v>
      </c>
      <c r="CW72" s="157">
        <f t="shared" si="138"/>
        <v>9.897499582755235E-7</v>
      </c>
      <c r="CX72" s="157">
        <f t="shared" si="139"/>
        <v>1.3278083185770841E-6</v>
      </c>
      <c r="CY72" s="157">
        <f t="shared" si="140"/>
        <v>1.2439134250170772E-6</v>
      </c>
      <c r="CZ72" s="157"/>
      <c r="DA72" s="157">
        <f t="shared" si="141"/>
        <v>9.9024557592362442E-8</v>
      </c>
      <c r="DB72" s="157"/>
      <c r="DC72" s="157"/>
      <c r="DD72" s="157"/>
      <c r="DE72" s="157">
        <f t="shared" si="142"/>
        <v>3.1774448600399255E-7</v>
      </c>
      <c r="DF72" s="157">
        <f t="shared" si="143"/>
        <v>3.8352413007824672E-7</v>
      </c>
      <c r="DG72" s="157"/>
      <c r="DH72" s="157"/>
      <c r="DI72" s="157">
        <f t="shared" si="144"/>
        <v>1.3449517061616505E-6</v>
      </c>
      <c r="DN72" s="157" t="e">
        <f t="shared" si="146"/>
        <v>#DIV/0!</v>
      </c>
      <c r="DR72" s="1">
        <v>1.3888888888888887E-3</v>
      </c>
      <c r="EQ72" s="152"/>
      <c r="ER72" s="152"/>
    </row>
    <row r="73" spans="1:148" s="1" customFormat="1" x14ac:dyDescent="0.25">
      <c r="A73" s="13">
        <f t="shared" si="147"/>
        <v>38291</v>
      </c>
      <c r="B73" s="227">
        <v>1.6775698156745701E-3</v>
      </c>
      <c r="C73" s="227">
        <v>6.9617694926944404E-3</v>
      </c>
      <c r="D73" s="227">
        <v>2.9004007989674001E-2</v>
      </c>
      <c r="E73" s="227">
        <v>2.7111463119936501E-2</v>
      </c>
      <c r="F73" s="227">
        <v>1.0627743976687301E-2</v>
      </c>
      <c r="G73" s="227">
        <v>1.2423019952905999E-2</v>
      </c>
      <c r="H73" s="227">
        <v>4.8439668565003402E-3</v>
      </c>
      <c r="I73" s="227">
        <v>2.5207517771744101E-2</v>
      </c>
      <c r="J73" s="227">
        <v>1.02274096586847E-2</v>
      </c>
      <c r="K73" s="227">
        <v>1.57095774141238E-2</v>
      </c>
      <c r="L73" s="227">
        <v>1.02245511772558E-2</v>
      </c>
      <c r="M73" s="227">
        <v>6.5502166795330299E-3</v>
      </c>
      <c r="N73" s="228">
        <v>1.2535753429838701E-3</v>
      </c>
      <c r="O73" s="227">
        <v>1.15953982524446E-2</v>
      </c>
      <c r="P73" s="227">
        <v>3.8719308279371299E-3</v>
      </c>
      <c r="Q73" s="227">
        <v>-8.7219224564471995E-3</v>
      </c>
      <c r="R73" s="227">
        <v>-5.1405865477912498E-3</v>
      </c>
      <c r="S73" s="18">
        <f>'Index Values Local'!S74/'Index Values Local'!S73-1</f>
        <v>2.9730824181000148E-3</v>
      </c>
      <c r="T73" s="227">
        <v>1.52908186983853E-2</v>
      </c>
      <c r="U73" s="227">
        <v>4.7499926469913804E-3</v>
      </c>
      <c r="V73" s="227">
        <v>8.38000052208265E-3</v>
      </c>
      <c r="W73" s="18">
        <v>-4.4675439566515651E-2</v>
      </c>
      <c r="X73" s="18">
        <v>-3.436004368274026E-2</v>
      </c>
      <c r="Y73" s="18">
        <v>-4.4900420960577447E-3</v>
      </c>
      <c r="Z73" s="18">
        <v>-1.0990738848095094E-2</v>
      </c>
      <c r="AA73" s="18">
        <v>6.8299576071595425E-3</v>
      </c>
      <c r="AB73" s="18">
        <v>-2.5929032493344328E-2</v>
      </c>
      <c r="AC73" s="18">
        <v>-2.5412913059778299E-2</v>
      </c>
      <c r="AD73" s="18">
        <v>-2.3851654135273501E-2</v>
      </c>
      <c r="AE73" s="18">
        <v>-3.63830006E-2</v>
      </c>
      <c r="AF73" s="18">
        <v>-7.7006046999999996E-3</v>
      </c>
      <c r="AG73" s="18">
        <v>-3.6187059558040725E-2</v>
      </c>
      <c r="AH73" s="18">
        <v>3.6586984133002431E-3</v>
      </c>
      <c r="AI73" s="18">
        <v>1.3040111063580051E-2</v>
      </c>
      <c r="AJ73" s="18">
        <v>2.4139816048275309E-2</v>
      </c>
      <c r="AK73" s="18">
        <v>1.4599677626525365E-2</v>
      </c>
      <c r="AL73" s="18">
        <v>7.2592114857499279E-3</v>
      </c>
      <c r="AM73" s="18">
        <v>3.7920421012915817E-4</v>
      </c>
      <c r="AN73" s="18">
        <v>-2.76E-2</v>
      </c>
      <c r="AO73" s="18">
        <v>6.0142016021025313E-3</v>
      </c>
      <c r="AP73" s="18">
        <v>1.7925873129009062E-2</v>
      </c>
      <c r="AQ73" s="18">
        <v>-1.7755283237552183E-2</v>
      </c>
      <c r="AR73" s="18">
        <v>1.0658260151617638E-2</v>
      </c>
      <c r="AS73" s="18">
        <v>1.8685473641347514E-2</v>
      </c>
      <c r="AT73" s="18">
        <v>-1.6760578040815929E-2</v>
      </c>
      <c r="AU73" s="18">
        <v>2.7306790397852998E-3</v>
      </c>
      <c r="AV73" s="18">
        <v>5.3518262630501967E-2</v>
      </c>
      <c r="AW73" s="18">
        <v>3.8953038368584769E-2</v>
      </c>
      <c r="AX73" s="18">
        <v>1.7196094497252772E-2</v>
      </c>
      <c r="AY73" s="18">
        <v>0.14366155799709235</v>
      </c>
      <c r="AZ73" s="18">
        <v>1.939511485544565E-2</v>
      </c>
      <c r="BF73" s="81"/>
      <c r="BG73" s="154">
        <f t="shared" si="98"/>
        <v>170</v>
      </c>
      <c r="BH73" s="18">
        <f>(1-'Building Blocks'!$B$29)*'Building Blocks'!$B$29^BG73</f>
        <v>1.8112695312597015E-3</v>
      </c>
      <c r="BI73" s="18">
        <f t="shared" si="99"/>
        <v>1.9895941024396608E-3</v>
      </c>
      <c r="BJ73" s="18">
        <f t="shared" si="145"/>
        <v>5.9092934436560376E-3</v>
      </c>
      <c r="BK73" s="157">
        <f t="shared" si="100"/>
        <v>4.5847583320430278E-8</v>
      </c>
      <c r="BL73" s="157">
        <f t="shared" si="101"/>
        <v>2.7067459166419479E-8</v>
      </c>
      <c r="BM73" s="157">
        <f t="shared" si="102"/>
        <v>1.072523897927733E-6</v>
      </c>
      <c r="BN73" s="157">
        <f t="shared" si="103"/>
        <v>6.3400050612050475E-7</v>
      </c>
      <c r="BO73" s="157">
        <f t="shared" si="104"/>
        <v>8.2592399535480102E-8</v>
      </c>
      <c r="BP73" s="157">
        <f t="shared" si="105"/>
        <v>1.1885099877806065E-7</v>
      </c>
      <c r="BQ73" s="157">
        <f t="shared" si="106"/>
        <v>1.2379408203990075E-8</v>
      </c>
      <c r="BR73" s="157">
        <f t="shared" si="107"/>
        <v>5.0041959352974905E-7</v>
      </c>
      <c r="BS73" s="157">
        <f t="shared" si="108"/>
        <v>1.6744237404688367E-10</v>
      </c>
      <c r="BT73" s="157">
        <f t="shared" si="109"/>
        <v>2.5473894786342511E-7</v>
      </c>
      <c r="BU73" s="157">
        <f t="shared" si="110"/>
        <v>6.5148038400988297E-8</v>
      </c>
      <c r="BV73" s="157">
        <f t="shared" si="111"/>
        <v>3.1718922551510197E-9</v>
      </c>
      <c r="BW73" s="157">
        <f t="shared" si="112"/>
        <v>4.3902043145458872E-8</v>
      </c>
      <c r="BX73" s="157">
        <f t="shared" si="113"/>
        <v>1.924929642200997E-8</v>
      </c>
      <c r="BY73" s="157">
        <f t="shared" si="114"/>
        <v>2.5463429889474025E-8</v>
      </c>
      <c r="BZ73" s="157">
        <f t="shared" si="115"/>
        <v>4.6687068821964655E-7</v>
      </c>
      <c r="CA73" s="157">
        <f t="shared" si="116"/>
        <v>2.2377190138082912E-7</v>
      </c>
      <c r="CB73" s="157">
        <f t="shared" si="117"/>
        <v>6.8384933780886829E-8</v>
      </c>
      <c r="CC73" s="157">
        <f t="shared" si="118"/>
        <v>1.9656275927823289E-7</v>
      </c>
      <c r="CD73" s="157">
        <f t="shared" si="119"/>
        <v>8.5664225709966312E-10</v>
      </c>
      <c r="CE73" s="157">
        <f t="shared" si="120"/>
        <v>3.6009529846183673E-8</v>
      </c>
      <c r="CF73" s="157">
        <f t="shared" si="121"/>
        <v>4.8978172041030814E-6</v>
      </c>
      <c r="CG73" s="157">
        <f t="shared" si="122"/>
        <v>2.9450224256225189E-6</v>
      </c>
      <c r="CH73" s="157">
        <f t="shared" si="123"/>
        <v>9.1393036108543753E-8</v>
      </c>
      <c r="CI73" s="157">
        <f t="shared" si="124"/>
        <v>5.664419936906954E-7</v>
      </c>
      <c r="CJ73" s="157">
        <f t="shared" si="125"/>
        <v>1.5494247844744392E-8</v>
      </c>
      <c r="CK73" s="157">
        <f t="shared" si="126"/>
        <v>1.7380760754104602E-6</v>
      </c>
      <c r="CL73" s="157">
        <f t="shared" si="127"/>
        <v>1.6817710601298573E-6</v>
      </c>
      <c r="CM73" s="157">
        <f t="shared" si="128"/>
        <v>1.5256903673231451E-6</v>
      </c>
      <c r="CN73" s="157">
        <f t="shared" si="129"/>
        <v>3.8314194707913363E-6</v>
      </c>
      <c r="CO73" s="157">
        <f t="shared" si="130"/>
        <v>4.4062533096640662E-7</v>
      </c>
      <c r="CP73" s="157">
        <f t="shared" si="131"/>
        <v>3.5252282178882313E-6</v>
      </c>
      <c r="CQ73" s="157">
        <f t="shared" si="132"/>
        <v>1.5248486468000819E-11</v>
      </c>
      <c r="CR73" s="157">
        <f t="shared" si="133"/>
        <v>1.1868199798116857E-7</v>
      </c>
      <c r="CS73" s="157">
        <f t="shared" si="134"/>
        <v>6.3445388706175541E-7</v>
      </c>
      <c r="CT73" s="157">
        <f t="shared" si="135"/>
        <v>1.4049953664664447E-7</v>
      </c>
      <c r="CU73" s="157">
        <f t="shared" si="136"/>
        <v>1.4807472676031909E-8</v>
      </c>
      <c r="CV73" s="157">
        <f t="shared" si="137"/>
        <v>5.4502057174672079E-8</v>
      </c>
      <c r="CW73" s="157">
        <f t="shared" si="138"/>
        <v>2.2886536146518506E-6</v>
      </c>
      <c r="CX73" s="157">
        <f t="shared" si="139"/>
        <v>4.5350282091675649E-8</v>
      </c>
      <c r="CY73" s="157">
        <f t="shared" si="140"/>
        <v>2.8187822774144379E-7</v>
      </c>
      <c r="CZ73" s="157"/>
      <c r="DA73" s="157">
        <f t="shared" si="141"/>
        <v>1.033008316866509E-7</v>
      </c>
      <c r="DB73" s="157"/>
      <c r="DC73" s="157"/>
      <c r="DD73" s="157"/>
      <c r="DE73" s="157">
        <f t="shared" si="142"/>
        <v>3.9341784816123791E-6</v>
      </c>
      <c r="DF73" s="157">
        <f t="shared" si="143"/>
        <v>2.0059139284352575E-6</v>
      </c>
      <c r="DG73" s="157"/>
      <c r="DH73" s="157"/>
      <c r="DI73" s="157">
        <f t="shared" si="144"/>
        <v>1.6919497976536373E-7</v>
      </c>
      <c r="DN73" s="157" t="e">
        <f t="shared" si="146"/>
        <v>#DIV/0!</v>
      </c>
      <c r="DR73" s="1">
        <v>1.3888888888888887E-3</v>
      </c>
      <c r="EQ73" s="152"/>
      <c r="ER73" s="152"/>
    </row>
    <row r="74" spans="1:148" s="1" customFormat="1" x14ac:dyDescent="0.25">
      <c r="A74" s="13">
        <f t="shared" si="147"/>
        <v>38321</v>
      </c>
      <c r="B74" s="227">
        <v>1.3508509852746501E-3</v>
      </c>
      <c r="C74" s="227">
        <v>3.8411042542074197E-2</v>
      </c>
      <c r="D74" s="227">
        <v>3.74386210736537E-2</v>
      </c>
      <c r="E74" s="227">
        <v>5.9447975672445898E-2</v>
      </c>
      <c r="F74" s="227">
        <v>2.4002885740992401E-2</v>
      </c>
      <c r="G74" s="227">
        <v>8.2310845704622795E-3</v>
      </c>
      <c r="H74" s="227">
        <v>3.65435632373478E-3</v>
      </c>
      <c r="I74" s="227">
        <v>4.0551548753334998E-2</v>
      </c>
      <c r="J74" s="227">
        <v>5.0886772999300701E-2</v>
      </c>
      <c r="K74" s="227">
        <v>-3.34508527650678E-3</v>
      </c>
      <c r="L74" s="227">
        <v>-1.27153944184738E-2</v>
      </c>
      <c r="M74" s="227">
        <v>-1.9791911081197301E-2</v>
      </c>
      <c r="N74" s="228">
        <v>-2.4992833509434501E-2</v>
      </c>
      <c r="O74" s="227">
        <v>-2.1748320059253798E-3</v>
      </c>
      <c r="P74" s="227">
        <v>-2.59733279549102E-2</v>
      </c>
      <c r="Q74" s="227">
        <v>-5.78752579514918E-3</v>
      </c>
      <c r="R74" s="227">
        <v>-1.12216969978578E-2</v>
      </c>
      <c r="S74" s="18">
        <f>'Index Values Local'!S75/'Index Values Local'!S74-1</f>
        <v>-2.9782835211532577E-2</v>
      </c>
      <c r="T74" s="227">
        <v>4.1121898723471099E-2</v>
      </c>
      <c r="U74" s="227">
        <v>3.37000042095498E-2</v>
      </c>
      <c r="V74" s="227">
        <v>2.8050001880210701E-2</v>
      </c>
      <c r="W74" s="18">
        <v>4.6301655284177734E-3</v>
      </c>
      <c r="X74" s="18">
        <v>9.8566656863132707E-3</v>
      </c>
      <c r="Y74" s="18">
        <v>2.9471503894449302E-3</v>
      </c>
      <c r="Z74" s="18">
        <v>1.1494435612082743E-2</v>
      </c>
      <c r="AA74" s="18">
        <v>2.1520467836257939E-3</v>
      </c>
      <c r="AB74" s="18">
        <v>-9.0228378884313898E-3</v>
      </c>
      <c r="AC74" s="18">
        <v>-7.974000307826629E-3</v>
      </c>
      <c r="AD74" s="18">
        <v>-9.7595682614293692E-3</v>
      </c>
      <c r="AE74" s="18">
        <v>2.3246565700000003E-2</v>
      </c>
      <c r="AF74" s="18">
        <v>2.021845E-3</v>
      </c>
      <c r="AG74" s="18">
        <v>2.312137106981239E-2</v>
      </c>
      <c r="AH74" s="18">
        <v>7.8479147778784952E-3</v>
      </c>
      <c r="AI74" s="18">
        <v>1.8300579722430266E-2</v>
      </c>
      <c r="AJ74" s="18">
        <v>2.3810239449772341E-2</v>
      </c>
      <c r="AK74" s="18">
        <v>1.9479864652485412E-2</v>
      </c>
      <c r="AL74" s="18">
        <v>1.8560173930702639E-2</v>
      </c>
      <c r="AM74" s="18">
        <v>3.7309555787310433E-3</v>
      </c>
      <c r="AN74" s="18">
        <v>1.6299999999999999E-2</v>
      </c>
      <c r="AO74" s="18">
        <v>3.9491597799603095E-2</v>
      </c>
      <c r="AP74" s="18">
        <v>6.0847950145292762E-2</v>
      </c>
      <c r="AQ74" s="18">
        <v>2.0820948834578638E-3</v>
      </c>
      <c r="AR74" s="18">
        <v>9.8031934645377294E-3</v>
      </c>
      <c r="AS74" s="18">
        <v>1.8774523320079471E-2</v>
      </c>
      <c r="AT74" s="18">
        <v>2.8216430144574959E-3</v>
      </c>
      <c r="AU74" s="18">
        <v>-8.3138827252459344E-3</v>
      </c>
      <c r="AV74" s="18">
        <v>5.3558749430551167E-3</v>
      </c>
      <c r="AW74" s="18">
        <v>2.8598361029601671E-2</v>
      </c>
      <c r="AX74" s="18">
        <v>2.2876649357430393E-2</v>
      </c>
      <c r="AY74" s="18">
        <v>6.5734707484566779E-2</v>
      </c>
      <c r="AZ74" s="18">
        <v>5.7672869968488083E-3</v>
      </c>
      <c r="BF74" s="81"/>
      <c r="BG74" s="154">
        <f t="shared" si="98"/>
        <v>169</v>
      </c>
      <c r="BH74" s="18">
        <f>(1-'Building Blocks'!$B$29)*'Building Blocks'!$B$29^BG74</f>
        <v>1.8295651830906076E-3</v>
      </c>
      <c r="BI74" s="18">
        <f t="shared" si="99"/>
        <v>2.0096910125653143E-3</v>
      </c>
      <c r="BJ74" s="18">
        <f t="shared" si="145"/>
        <v>5.9689832764202398E-3</v>
      </c>
      <c r="BK74" s="157">
        <f t="shared" si="100"/>
        <v>5.2829116795928161E-8</v>
      </c>
      <c r="BL74" s="157">
        <f t="shared" si="101"/>
        <v>1.5487973728615033E-6</v>
      </c>
      <c r="BM74" s="157">
        <f t="shared" si="102"/>
        <v>2.0134609224790596E-6</v>
      </c>
      <c r="BN74" s="157">
        <f t="shared" si="103"/>
        <v>5.061982504777478E-6</v>
      </c>
      <c r="BO74" s="157">
        <f t="shared" si="104"/>
        <v>7.8932332362407991E-7</v>
      </c>
      <c r="BP74" s="157">
        <f t="shared" si="105"/>
        <v>2.5141849385809742E-8</v>
      </c>
      <c r="BQ74" s="157">
        <f t="shared" si="106"/>
        <v>2.727552920160219E-8</v>
      </c>
      <c r="BR74" s="157">
        <f t="shared" si="107"/>
        <v>1.9567354659533966E-6</v>
      </c>
      <c r="BS74" s="157">
        <f t="shared" si="108"/>
        <v>3.36996785154696E-6</v>
      </c>
      <c r="BT74" s="157">
        <f t="shared" si="109"/>
        <v>1.2037645804072477E-7</v>
      </c>
      <c r="BU74" s="157">
        <f t="shared" si="110"/>
        <v>5.9576951427820197E-7</v>
      </c>
      <c r="BV74" s="157">
        <f t="shared" si="111"/>
        <v>1.5314303527767335E-6</v>
      </c>
      <c r="BW74" s="157">
        <f t="shared" si="112"/>
        <v>1.9243214152735554E-6</v>
      </c>
      <c r="BX74" s="157">
        <f t="shared" si="113"/>
        <v>2.2836242651193038E-7</v>
      </c>
      <c r="BY74" s="157">
        <f t="shared" si="114"/>
        <v>2.2449834535157106E-6</v>
      </c>
      <c r="BZ74" s="157">
        <f t="shared" si="115"/>
        <v>3.0821798828627448E-7</v>
      </c>
      <c r="CA74" s="157">
        <f t="shared" si="116"/>
        <v>5.595669459383078E-7</v>
      </c>
      <c r="CB74" s="157">
        <f t="shared" si="117"/>
        <v>2.9972490399722036E-6</v>
      </c>
      <c r="CC74" s="157">
        <f t="shared" si="118"/>
        <v>2.5714814085529649E-6</v>
      </c>
      <c r="CD74" s="157">
        <f t="shared" si="119"/>
        <v>1.6088408033663079E-6</v>
      </c>
      <c r="CE74" s="157">
        <f t="shared" si="120"/>
        <v>1.1502897229264412E-6</v>
      </c>
      <c r="CF74" s="157">
        <f t="shared" si="121"/>
        <v>1.9323829684349886E-10</v>
      </c>
      <c r="CG74" s="157">
        <f t="shared" si="122"/>
        <v>6.628781606974624E-8</v>
      </c>
      <c r="CH74" s="157">
        <f t="shared" si="123"/>
        <v>8.7440788263775598E-10</v>
      </c>
      <c r="CI74" s="157">
        <f t="shared" si="124"/>
        <v>6.3295457123699489E-8</v>
      </c>
      <c r="CJ74" s="157">
        <f t="shared" si="125"/>
        <v>7.1581390752437697E-9</v>
      </c>
      <c r="CK74" s="157">
        <f t="shared" si="126"/>
        <v>3.2160834431504957E-7</v>
      </c>
      <c r="CL74" s="157">
        <f t="shared" si="127"/>
        <v>2.7205119106043938E-7</v>
      </c>
      <c r="CM74" s="157">
        <f t="shared" si="128"/>
        <v>3.7169603295949603E-7</v>
      </c>
      <c r="CN74" s="157">
        <f t="shared" si="129"/>
        <v>4.9830332402740527E-7</v>
      </c>
      <c r="CO74" s="157">
        <f t="shared" si="130"/>
        <v>5.3493640478303399E-8</v>
      </c>
      <c r="CP74" s="157">
        <f t="shared" si="131"/>
        <v>5.9560419863716766E-7</v>
      </c>
      <c r="CQ74" s="157">
        <f t="shared" si="132"/>
        <v>3.3810455463172736E-8</v>
      </c>
      <c r="CR74" s="157">
        <f t="shared" si="133"/>
        <v>3.3879694502284667E-7</v>
      </c>
      <c r="CS74" s="157">
        <f t="shared" si="134"/>
        <v>6.1742523494919863E-7</v>
      </c>
      <c r="CT74" s="157">
        <f t="shared" si="135"/>
        <v>3.5461755612965301E-7</v>
      </c>
      <c r="CU74" s="157">
        <f t="shared" si="136"/>
        <v>3.9553578986670871E-7</v>
      </c>
      <c r="CV74" s="157">
        <f t="shared" si="137"/>
        <v>7.1191863641194889E-9</v>
      </c>
      <c r="CW74" s="157">
        <f t="shared" si="138"/>
        <v>2.0031659668576753E-7</v>
      </c>
      <c r="CX74" s="157">
        <f t="shared" si="139"/>
        <v>2.9405610408658459E-6</v>
      </c>
      <c r="CY74" s="157">
        <f t="shared" si="140"/>
        <v>6.0406595068393985E-6</v>
      </c>
      <c r="CZ74" s="157"/>
      <c r="DA74" s="157">
        <f t="shared" si="141"/>
        <v>8.104917359493276E-8</v>
      </c>
      <c r="DB74" s="157"/>
      <c r="DC74" s="157"/>
      <c r="DD74" s="157"/>
      <c r="DE74" s="157">
        <f t="shared" si="142"/>
        <v>2.7433541308246981E-8</v>
      </c>
      <c r="DF74" s="157">
        <f t="shared" si="143"/>
        <v>9.2014554320893743E-7</v>
      </c>
      <c r="DG74" s="157"/>
      <c r="DH74" s="157"/>
      <c r="DI74" s="157">
        <f t="shared" si="144"/>
        <v>3.9015876735170696E-8</v>
      </c>
      <c r="DN74" s="157" t="e">
        <f t="shared" si="146"/>
        <v>#DIV/0!</v>
      </c>
      <c r="DR74" s="1">
        <v>1.3888888888888887E-3</v>
      </c>
      <c r="EQ74" s="152"/>
      <c r="ER74" s="152"/>
    </row>
    <row r="75" spans="1:148" s="1" customFormat="1" x14ac:dyDescent="0.25">
      <c r="A75" s="13">
        <f t="shared" si="147"/>
        <v>38352</v>
      </c>
      <c r="B75" s="227">
        <v>3.0311465445158101E-2</v>
      </c>
      <c r="C75" s="227">
        <v>3.03097410389798E-2</v>
      </c>
      <c r="D75" s="227">
        <v>4.3108191528220298E-2</v>
      </c>
      <c r="E75" s="227">
        <v>4.7997814148069202E-2</v>
      </c>
      <c r="F75" s="227">
        <v>2.7783255000317399E-2</v>
      </c>
      <c r="G75" s="227">
        <v>4.65016800508593E-2</v>
      </c>
      <c r="H75" s="227">
        <v>4.36464448790954E-2</v>
      </c>
      <c r="I75" s="227">
        <v>3.2473005346364603E-2</v>
      </c>
      <c r="J75" s="227">
        <v>4.3338114056339798E-2</v>
      </c>
      <c r="K75" s="227">
        <v>1.2261734826646701E-2</v>
      </c>
      <c r="L75" s="227">
        <v>1.0668624891142E-2</v>
      </c>
      <c r="M75" s="227">
        <v>1.52480098680303E-2</v>
      </c>
      <c r="N75" s="228">
        <v>1.3834526974093E-2</v>
      </c>
      <c r="O75" s="227">
        <v>1.8884772209332799E-2</v>
      </c>
      <c r="P75" s="227">
        <v>9.4855297086349193E-3</v>
      </c>
      <c r="Q75" s="227">
        <v>1.29465238249675E-2</v>
      </c>
      <c r="R75" s="227">
        <v>1.44944944268843E-3</v>
      </c>
      <c r="S75" s="18">
        <f>'Index Values Local'!S76/'Index Values Local'!S75-1</f>
        <v>1.8674696007197511E-2</v>
      </c>
      <c r="T75" s="227">
        <v>3.5054890569018601E-2</v>
      </c>
      <c r="U75" s="227">
        <v>1.7610002929475399E-2</v>
      </c>
      <c r="V75" s="227">
        <v>6.0599974547017599E-3</v>
      </c>
      <c r="W75" s="18">
        <v>3.439336329070164E-2</v>
      </c>
      <c r="X75" s="18">
        <v>3.0304261080668748E-2</v>
      </c>
      <c r="Y75" s="18">
        <v>9.1130246503008383E-3</v>
      </c>
      <c r="Z75" s="18">
        <v>2.7332882762522992E-2</v>
      </c>
      <c r="AA75" s="18">
        <v>1.0036879697493228E-2</v>
      </c>
      <c r="AB75" s="18">
        <v>6.4528316143412923E-2</v>
      </c>
      <c r="AC75" s="18">
        <v>6.3132678475153692E-2</v>
      </c>
      <c r="AD75" s="18">
        <v>6.7481922486051102E-2</v>
      </c>
      <c r="AE75" s="18">
        <v>3.3206522799999999E-2</v>
      </c>
      <c r="AF75" s="18">
        <v>1.81394608E-2</v>
      </c>
      <c r="AG75" s="18">
        <v>3.3027688713476736E-2</v>
      </c>
      <c r="AH75" s="18">
        <v>7.0840244005283548E-3</v>
      </c>
      <c r="AI75" s="18">
        <v>1.1629645730529603E-2</v>
      </c>
      <c r="AJ75" s="18">
        <v>7.830453224810574E-3</v>
      </c>
      <c r="AK75" s="18">
        <v>1.2690243319703143E-2</v>
      </c>
      <c r="AL75" s="18">
        <v>2.25801382040971E-2</v>
      </c>
      <c r="AM75" s="18">
        <v>8.5690459987155521E-3</v>
      </c>
      <c r="AN75" s="18">
        <v>1.9199999999999998E-2</v>
      </c>
      <c r="AO75" s="18">
        <v>8.3608807438761978E-4</v>
      </c>
      <c r="AP75" s="18">
        <v>-4.1335269463054214E-3</v>
      </c>
      <c r="AQ75" s="18">
        <v>2.6930640617967572E-2</v>
      </c>
      <c r="AR75" s="18">
        <v>8.1635654923881695E-3</v>
      </c>
      <c r="AS75" s="18">
        <v>1.0115297172133646E-2</v>
      </c>
      <c r="AT75" s="18">
        <v>1.4841469920511462E-2</v>
      </c>
      <c r="AU75" s="18">
        <v>5.2057944456400038E-4</v>
      </c>
      <c r="AV75" s="18">
        <v>3.4001573042708788E-2</v>
      </c>
      <c r="AW75" s="18">
        <v>4.6671298075501966E-2</v>
      </c>
      <c r="AX75" s="18">
        <v>-2.9748453874861346E-3</v>
      </c>
      <c r="AY75" s="18">
        <v>-9.2922506107399924E-2</v>
      </c>
      <c r="AZ75" s="18">
        <v>1.6020335776779415E-2</v>
      </c>
      <c r="BF75" s="81"/>
      <c r="BG75" s="154">
        <f t="shared" si="98"/>
        <v>168</v>
      </c>
      <c r="BH75" s="18">
        <f>(1-'Building Blocks'!$B$29)*'Building Blocks'!$B$29^BG75</f>
        <v>1.8480456394854622E-3</v>
      </c>
      <c r="BI75" s="18">
        <f t="shared" si="99"/>
        <v>2.0299909217831457E-3</v>
      </c>
      <c r="BJ75" s="18">
        <f t="shared" si="145"/>
        <v>6.0292760367881212E-3</v>
      </c>
      <c r="BK75" s="157">
        <f t="shared" si="100"/>
        <v>1.1531084823603135E-6</v>
      </c>
      <c r="BL75" s="157">
        <f t="shared" si="101"/>
        <v>7.8458659530175384E-7</v>
      </c>
      <c r="BM75" s="157">
        <f t="shared" si="102"/>
        <v>2.8276376422847541E-6</v>
      </c>
      <c r="BN75" s="157">
        <f t="shared" si="103"/>
        <v>3.0461686412637269E-6</v>
      </c>
      <c r="BO75" s="157">
        <f t="shared" si="104"/>
        <v>1.1304806093607933E-6</v>
      </c>
      <c r="BP75" s="157">
        <f t="shared" si="105"/>
        <v>3.5481689498948341E-6</v>
      </c>
      <c r="BQ75" s="157">
        <f t="shared" si="106"/>
        <v>2.6760880316787732E-6</v>
      </c>
      <c r="BR75" s="157">
        <f t="shared" si="107"/>
        <v>1.0855524920013617E-6</v>
      </c>
      <c r="BS75" s="157">
        <f t="shared" si="108"/>
        <v>2.2646859990200144E-6</v>
      </c>
      <c r="BT75" s="157">
        <f t="shared" si="109"/>
        <v>1.2564958441315206E-7</v>
      </c>
      <c r="BU75" s="157">
        <f t="shared" si="110"/>
        <v>7.7187985844143243E-8</v>
      </c>
      <c r="BV75" s="157">
        <f t="shared" si="111"/>
        <v>1.1222117489133109E-7</v>
      </c>
      <c r="BW75" s="157">
        <f t="shared" si="112"/>
        <v>1.2616382676478657E-7</v>
      </c>
      <c r="BX75" s="157">
        <f t="shared" si="113"/>
        <v>2.1955697862632338E-7</v>
      </c>
      <c r="BY75" s="157">
        <f t="shared" si="114"/>
        <v>8.4159644567954824E-9</v>
      </c>
      <c r="BZ75" s="157">
        <f t="shared" si="115"/>
        <v>8.1853087031465907E-8</v>
      </c>
      <c r="CA75" s="157">
        <f t="shared" si="116"/>
        <v>3.2727248906712029E-8</v>
      </c>
      <c r="CB75" s="157">
        <f t="shared" si="117"/>
        <v>1.965115265035986E-7</v>
      </c>
      <c r="CC75" s="157">
        <f t="shared" si="118"/>
        <v>1.7910760165986521E-6</v>
      </c>
      <c r="CD75" s="157">
        <f t="shared" si="119"/>
        <v>3.0233400987943499E-7</v>
      </c>
      <c r="CE75" s="157">
        <f t="shared" si="120"/>
        <v>7.5950951291436178E-9</v>
      </c>
      <c r="CF75" s="157">
        <f t="shared" si="121"/>
        <v>1.7609883008842186E-6</v>
      </c>
      <c r="CG75" s="157">
        <f t="shared" si="122"/>
        <v>1.3924855996633094E-6</v>
      </c>
      <c r="CH75" s="157">
        <f t="shared" si="123"/>
        <v>9.457188191999532E-8</v>
      </c>
      <c r="CI75" s="157">
        <f t="shared" si="124"/>
        <v>9.3404729897840079E-7</v>
      </c>
      <c r="CJ75" s="157">
        <f t="shared" si="125"/>
        <v>7.3020171594819186E-8</v>
      </c>
      <c r="CK75" s="157">
        <f t="shared" si="126"/>
        <v>7.5290748724039737E-6</v>
      </c>
      <c r="CL75" s="157">
        <f t="shared" si="127"/>
        <v>7.1798724444429695E-6</v>
      </c>
      <c r="CM75" s="157">
        <f t="shared" si="128"/>
        <v>8.2220266999465887E-6</v>
      </c>
      <c r="CN75" s="157">
        <f t="shared" si="129"/>
        <v>1.3414557565628011E-6</v>
      </c>
      <c r="CO75" s="157">
        <f t="shared" si="130"/>
        <v>2.4377311965781887E-7</v>
      </c>
      <c r="CP75" s="157">
        <f t="shared" si="131"/>
        <v>1.493223479947143E-6</v>
      </c>
      <c r="CQ75" s="157">
        <f t="shared" si="132"/>
        <v>2.2615686757983038E-8</v>
      </c>
      <c r="CR75" s="157">
        <f t="shared" si="133"/>
        <v>8.0902274737632587E-8</v>
      </c>
      <c r="CS75" s="157">
        <f t="shared" si="134"/>
        <v>4.864595824542746E-9</v>
      </c>
      <c r="CT75" s="157">
        <f t="shared" si="135"/>
        <v>8.5608031001910418E-8</v>
      </c>
      <c r="CU75" s="157">
        <f t="shared" si="136"/>
        <v>6.6130384717574558E-7</v>
      </c>
      <c r="CV75" s="157">
        <f t="shared" si="137"/>
        <v>1.7737407966924233E-8</v>
      </c>
      <c r="CW75" s="157">
        <f t="shared" si="138"/>
        <v>3.3696040066696691E-7</v>
      </c>
      <c r="CX75" s="157">
        <f t="shared" si="139"/>
        <v>3.3105637654661999E-10</v>
      </c>
      <c r="CY75" s="157">
        <f t="shared" si="140"/>
        <v>2.0940750182092803E-7</v>
      </c>
      <c r="CZ75" s="157"/>
      <c r="DA75" s="157">
        <f t="shared" si="141"/>
        <v>4.5050682343196656E-8</v>
      </c>
      <c r="DB75" s="157"/>
      <c r="DC75" s="157"/>
      <c r="DD75" s="157"/>
      <c r="DE75" s="157">
        <f t="shared" si="142"/>
        <v>1.2637780198457457E-6</v>
      </c>
      <c r="DF75" s="157">
        <f t="shared" si="143"/>
        <v>3.1625587251094025E-6</v>
      </c>
      <c r="DG75" s="157"/>
      <c r="DH75" s="157"/>
      <c r="DI75" s="157">
        <f t="shared" si="144"/>
        <v>6.9398506882360593E-8</v>
      </c>
      <c r="DN75" s="157" t="e">
        <f t="shared" si="146"/>
        <v>#DIV/0!</v>
      </c>
      <c r="DR75" s="1">
        <v>1.3888888888888887E-3</v>
      </c>
      <c r="EQ75" s="152"/>
      <c r="ER75" s="152"/>
    </row>
    <row r="76" spans="1:148" s="1" customFormat="1" x14ac:dyDescent="0.25">
      <c r="A76" s="13">
        <f t="shared" si="147"/>
        <v>38383</v>
      </c>
      <c r="B76" s="227">
        <v>-6.4242550015737301E-3</v>
      </c>
      <c r="C76" s="227">
        <v>-2.5706556243149301E-2</v>
      </c>
      <c r="D76" s="227">
        <v>-6.3236963322029702E-3</v>
      </c>
      <c r="E76" s="227">
        <v>3.40492853525107E-2</v>
      </c>
      <c r="F76" s="227">
        <v>1.1504570387172701E-2</v>
      </c>
      <c r="G76" s="227">
        <v>-4.8581379278292902E-3</v>
      </c>
      <c r="H76" s="227">
        <v>5.34622000655193E-2</v>
      </c>
      <c r="I76" s="227">
        <v>1.5794580654651998E-2</v>
      </c>
      <c r="J76" s="227">
        <v>2.2023768669386198E-2</v>
      </c>
      <c r="K76" s="227">
        <v>4.6543470407231996E-3</v>
      </c>
      <c r="L76" s="227">
        <v>8.0773592423630802E-3</v>
      </c>
      <c r="M76" s="227">
        <v>1.50641133804692E-2</v>
      </c>
      <c r="N76" s="228">
        <v>1.9531974792768799E-2</v>
      </c>
      <c r="O76" s="227">
        <v>1.9020509558296199E-2</v>
      </c>
      <c r="P76" s="227">
        <v>2.6432746920328199E-2</v>
      </c>
      <c r="Q76" s="227">
        <v>1.2869743541582299E-2</v>
      </c>
      <c r="R76" s="227">
        <v>1.2930870816979301E-2</v>
      </c>
      <c r="S76" s="18">
        <f>'Index Values Local'!S77/'Index Values Local'!S76-1</f>
        <v>2.5785076846883248E-2</v>
      </c>
      <c r="T76" s="227">
        <v>-2.47579817968752E-2</v>
      </c>
      <c r="U76" s="227">
        <v>-5.8200013025290201E-3</v>
      </c>
      <c r="V76" s="227">
        <v>-5.7600019640531297E-3</v>
      </c>
      <c r="W76" s="18">
        <v>-1.1250348092453399E-2</v>
      </c>
      <c r="X76" s="18">
        <v>-5.6499764073830727E-3</v>
      </c>
      <c r="Y76" s="18">
        <v>-1.3599811452857935E-3</v>
      </c>
      <c r="Z76" s="18">
        <v>2.0195220464490182E-2</v>
      </c>
      <c r="AA76" s="18">
        <v>8.9665372527270026E-3</v>
      </c>
      <c r="AB76" s="18">
        <v>-2.8037051495899412E-3</v>
      </c>
      <c r="AC76" s="18">
        <v>-2.22868006916704E-3</v>
      </c>
      <c r="AD76" s="18">
        <v>-3.0013200610397401E-3</v>
      </c>
      <c r="AE76" s="18">
        <v>6.6937601999999992E-3</v>
      </c>
      <c r="AF76" s="18">
        <v>1.13748494E-2</v>
      </c>
      <c r="AG76" s="18">
        <v>6.6577108822806269E-3</v>
      </c>
      <c r="AH76" s="18">
        <v>1.0597813444987336E-2</v>
      </c>
      <c r="AI76" s="18">
        <v>2.4480708774806459E-2</v>
      </c>
      <c r="AJ76" s="18">
        <v>3.1169861734025028E-2</v>
      </c>
      <c r="AK76" s="18">
        <v>2.5110525382518567E-2</v>
      </c>
      <c r="AL76" s="18">
        <v>1.7289727665284582E-2</v>
      </c>
      <c r="AM76" s="18">
        <v>1.0569932429221884E-2</v>
      </c>
      <c r="AN76" s="18">
        <v>5.3900000000000003E-2</v>
      </c>
      <c r="AO76" s="18">
        <v>4.7757244469769145E-2</v>
      </c>
      <c r="AP76" s="18">
        <v>6.9227773957565297E-2</v>
      </c>
      <c r="AQ76" s="18">
        <v>9.7906036487338984E-3</v>
      </c>
      <c r="AR76" s="18">
        <v>6.5655091917127262E-3</v>
      </c>
      <c r="AS76" s="18">
        <v>2.9608230190398932E-2</v>
      </c>
      <c r="AT76" s="18">
        <v>5.9122362579716271E-3</v>
      </c>
      <c r="AU76" s="18">
        <v>6.6538856481335824E-3</v>
      </c>
      <c r="AV76" s="18">
        <v>1.8065803174694306E-2</v>
      </c>
      <c r="AW76" s="18">
        <v>3.001631090995116E-2</v>
      </c>
      <c r="AX76" s="18">
        <v>4.7139581087737414E-2</v>
      </c>
      <c r="AY76" s="18">
        <v>0.11918394804135884</v>
      </c>
      <c r="AZ76" s="18">
        <v>2.429161575609462E-2</v>
      </c>
      <c r="BF76" s="81"/>
      <c r="BG76" s="154">
        <f t="shared" si="98"/>
        <v>167</v>
      </c>
      <c r="BH76" s="18">
        <f>(1-'Building Blocks'!$B$29)*'Building Blocks'!$B$29^BG76</f>
        <v>1.8667127671570327E-3</v>
      </c>
      <c r="BI76" s="18">
        <f t="shared" si="99"/>
        <v>2.0504958805890364E-3</v>
      </c>
      <c r="BJ76" s="18">
        <f t="shared" si="145"/>
        <v>6.0901778149374964E-3</v>
      </c>
      <c r="BK76" s="157">
        <f t="shared" si="100"/>
        <v>3.4133988339017817E-7</v>
      </c>
      <c r="BL76" s="157">
        <f t="shared" si="101"/>
        <v>2.7103734669027025E-6</v>
      </c>
      <c r="BM76" s="157">
        <f t="shared" si="102"/>
        <v>3.0070429564187342E-7</v>
      </c>
      <c r="BN76" s="157">
        <f t="shared" si="103"/>
        <v>1.2600004533733146E-6</v>
      </c>
      <c r="BO76" s="157">
        <f t="shared" si="104"/>
        <v>1.0986513167875053E-7</v>
      </c>
      <c r="BP76" s="157">
        <f t="shared" si="105"/>
        <v>1.8709775292781202E-7</v>
      </c>
      <c r="BQ76" s="157">
        <f t="shared" si="106"/>
        <v>4.3622395796170669E-6</v>
      </c>
      <c r="BR76" s="157">
        <f t="shared" si="107"/>
        <v>8.5210440150429612E-8</v>
      </c>
      <c r="BS76" s="157">
        <f t="shared" si="108"/>
        <v>2.9954163677637896E-7</v>
      </c>
      <c r="BT76" s="157">
        <f t="shared" si="109"/>
        <v>1.3866999049135713E-10</v>
      </c>
      <c r="BU76" s="157">
        <f t="shared" si="110"/>
        <v>2.6207779601645499E-8</v>
      </c>
      <c r="BV76" s="157">
        <f t="shared" si="111"/>
        <v>1.0781677986079809E-7</v>
      </c>
      <c r="BW76" s="157">
        <f t="shared" si="112"/>
        <v>3.7819917703866379E-7</v>
      </c>
      <c r="BX76" s="157">
        <f t="shared" si="113"/>
        <v>2.2760165593761054E-7</v>
      </c>
      <c r="BY76" s="157">
        <f t="shared" si="114"/>
        <v>7.3893179495000765E-7</v>
      </c>
      <c r="BZ76" s="157">
        <f t="shared" si="115"/>
        <v>8.069253070616603E-8</v>
      </c>
      <c r="CA76" s="157">
        <f t="shared" si="116"/>
        <v>1.1430364191652444E-7</v>
      </c>
      <c r="CB76" s="157">
        <f t="shared" si="117"/>
        <v>5.8906326540139477E-7</v>
      </c>
      <c r="CC76" s="157">
        <f t="shared" si="118"/>
        <v>1.8589071515514052E-6</v>
      </c>
      <c r="CD76" s="157">
        <f t="shared" si="119"/>
        <v>2.5841742498347659E-7</v>
      </c>
      <c r="CE76" s="157">
        <f t="shared" si="120"/>
        <v>2.0038969074864311E-7</v>
      </c>
      <c r="CF76" s="157">
        <f t="shared" si="121"/>
        <v>5.3750778623971447E-7</v>
      </c>
      <c r="CG76" s="157">
        <f t="shared" si="122"/>
        <v>1.9546402887180308E-7</v>
      </c>
      <c r="CH76" s="157">
        <f t="shared" si="123"/>
        <v>2.7280527626614566E-8</v>
      </c>
      <c r="CI76" s="157">
        <f t="shared" si="124"/>
        <v>4.2005900076054775E-7</v>
      </c>
      <c r="CJ76" s="157">
        <f t="shared" si="125"/>
        <v>4.9780795356029532E-8</v>
      </c>
      <c r="CK76" s="157">
        <f t="shared" si="126"/>
        <v>8.4806934839359343E-8</v>
      </c>
      <c r="CL76" s="157">
        <f t="shared" si="127"/>
        <v>7.1124573725994278E-8</v>
      </c>
      <c r="CM76" s="157">
        <f t="shared" si="128"/>
        <v>9.5974399359515631E-8</v>
      </c>
      <c r="CN76" s="157">
        <f t="shared" si="129"/>
        <v>1.3333006147751672E-9</v>
      </c>
      <c r="CO76" s="157">
        <f t="shared" si="130"/>
        <v>3.6063280823294882E-8</v>
      </c>
      <c r="CP76" s="157">
        <f t="shared" si="131"/>
        <v>1.1584084736992207E-9</v>
      </c>
      <c r="CQ76" s="157">
        <f t="shared" si="132"/>
        <v>9.6258504264546524E-8</v>
      </c>
      <c r="CR76" s="157">
        <f t="shared" si="133"/>
        <v>7.5306498546676214E-7</v>
      </c>
      <c r="CS76" s="157">
        <f t="shared" si="134"/>
        <v>1.2700444559636695E-6</v>
      </c>
      <c r="CT76" s="157">
        <f t="shared" si="135"/>
        <v>7.335626263341075E-7</v>
      </c>
      <c r="CU76" s="157">
        <f t="shared" si="136"/>
        <v>3.3378373210925529E-7</v>
      </c>
      <c r="CV76" s="157">
        <f t="shared" si="137"/>
        <v>5.0381280952762766E-8</v>
      </c>
      <c r="CW76" s="157">
        <f t="shared" si="138"/>
        <v>4.6427605266817514E-6</v>
      </c>
      <c r="CX76" s="157">
        <f t="shared" si="139"/>
        <v>4.4369884603474183E-6</v>
      </c>
      <c r="CY76" s="157">
        <f t="shared" si="140"/>
        <v>8.1913867326140419E-6</v>
      </c>
      <c r="CZ76" s="157"/>
      <c r="DA76" s="157">
        <f t="shared" si="141"/>
        <v>1.9868852414620007E-8</v>
      </c>
      <c r="DB76" s="157"/>
      <c r="DC76" s="157"/>
      <c r="DD76" s="157"/>
      <c r="DE76" s="157">
        <f t="shared" si="142"/>
        <v>1.6665360827228728E-7</v>
      </c>
      <c r="DF76" s="157">
        <f t="shared" si="143"/>
        <v>1.0673775609421607E-6</v>
      </c>
      <c r="DG76" s="157"/>
      <c r="DH76" s="157"/>
      <c r="DI76" s="157">
        <f t="shared" si="144"/>
        <v>4.0871283384541926E-7</v>
      </c>
      <c r="DN76" s="157" t="e">
        <f t="shared" si="146"/>
        <v>#DIV/0!</v>
      </c>
      <c r="DR76" s="1">
        <v>1.3888888888888887E-3</v>
      </c>
      <c r="EQ76" s="152"/>
      <c r="ER76" s="152"/>
    </row>
    <row r="77" spans="1:148" s="1" customFormat="1" x14ac:dyDescent="0.25">
      <c r="A77" s="13">
        <f t="shared" si="147"/>
        <v>38411</v>
      </c>
      <c r="B77" s="227">
        <v>4.8269383676879902E-4</v>
      </c>
      <c r="C77" s="227">
        <v>2.2739749632538699E-4</v>
      </c>
      <c r="D77" s="227">
        <v>3.0085535612205099E-2</v>
      </c>
      <c r="E77" s="227">
        <v>3.3645683960422799E-2</v>
      </c>
      <c r="F77" s="227">
        <v>2.76068370277908E-2</v>
      </c>
      <c r="G77" s="227">
        <v>2.5007689684231001E-4</v>
      </c>
      <c r="H77" s="227">
        <v>-1.1944972931821E-3</v>
      </c>
      <c r="I77" s="227">
        <v>2.5864218504537899E-2</v>
      </c>
      <c r="J77" s="227">
        <v>6.6097698405874497E-2</v>
      </c>
      <c r="K77" s="227">
        <v>-1.7894573779592901E-2</v>
      </c>
      <c r="L77" s="227">
        <v>-1.8093003104993999E-2</v>
      </c>
      <c r="M77" s="227">
        <v>-3.8234844083006002E-3</v>
      </c>
      <c r="N77" s="228">
        <v>-7.8962549735598995E-3</v>
      </c>
      <c r="O77" s="227">
        <v>-8.7924451056813294E-3</v>
      </c>
      <c r="P77" s="227">
        <v>-6.1722956152194799E-3</v>
      </c>
      <c r="Q77" s="227">
        <v>8.9670577972933397E-4</v>
      </c>
      <c r="R77" s="227">
        <v>-2.2590215093145601E-3</v>
      </c>
      <c r="S77" s="18">
        <f>'Index Values Local'!S78/'Index Values Local'!S77-1</f>
        <v>-8.4458505902827996E-3</v>
      </c>
      <c r="T77" s="227">
        <v>2.08575575345013E-2</v>
      </c>
      <c r="U77" s="227">
        <v>2.1280000844599901E-2</v>
      </c>
      <c r="V77" s="227">
        <v>1.8060007063214398E-2</v>
      </c>
      <c r="W77" s="18">
        <v>1.4645412043035044E-3</v>
      </c>
      <c r="X77" s="18">
        <v>9.5916605433936653E-3</v>
      </c>
      <c r="Y77" s="18">
        <v>1.0470759762819526E-3</v>
      </c>
      <c r="Z77" s="18">
        <v>1.5161512852043924E-2</v>
      </c>
      <c r="AA77" s="18">
        <v>7.283554741181808E-3</v>
      </c>
      <c r="AB77" s="18">
        <v>2.089116663107693E-2</v>
      </c>
      <c r="AC77" s="18">
        <v>2.0079343945496403E-2</v>
      </c>
      <c r="AD77" s="18">
        <v>2.2029938172020702E-2</v>
      </c>
      <c r="AE77" s="18">
        <v>1.1699173199999999E-2</v>
      </c>
      <c r="AF77" s="18">
        <v>1.8402343200000001E-2</v>
      </c>
      <c r="AG77" s="18">
        <v>1.163616717660813E-2</v>
      </c>
      <c r="AH77" s="18">
        <v>1.2521406080245878E-3</v>
      </c>
      <c r="AI77" s="18">
        <v>1.0548924878327481E-2</v>
      </c>
      <c r="AJ77" s="18">
        <v>1.1349378906189145E-2</v>
      </c>
      <c r="AK77" s="18">
        <v>1.628924253263131E-2</v>
      </c>
      <c r="AL77" s="18">
        <v>1.9301449863582398E-3</v>
      </c>
      <c r="AM77" s="18">
        <v>4.8300092537558736E-3</v>
      </c>
      <c r="AN77" s="18">
        <v>2.8999999999999998E-3</v>
      </c>
      <c r="AO77" s="18">
        <v>-3.1477700606972192E-3</v>
      </c>
      <c r="AP77" s="18">
        <v>1.7883293687383395E-2</v>
      </c>
      <c r="AQ77" s="18">
        <v>1.5654319718741642E-2</v>
      </c>
      <c r="AR77" s="18">
        <v>5.7254674590521137E-3</v>
      </c>
      <c r="AS77" s="18">
        <v>1.2783894357647613E-2</v>
      </c>
      <c r="AT77" s="18">
        <v>6.7880048338822023E-3</v>
      </c>
      <c r="AU77" s="18">
        <v>5.2977551784228263E-3</v>
      </c>
      <c r="AV77" s="18">
        <v>4.3594939988299997E-2</v>
      </c>
      <c r="AW77" s="18">
        <v>3.6106502872341961E-2</v>
      </c>
      <c r="AX77" s="18">
        <v>1.1671236374283224E-2</v>
      </c>
      <c r="AY77" s="18">
        <v>-7.3869636468528212E-3</v>
      </c>
      <c r="AZ77" s="18">
        <v>3.9166122298275985E-2</v>
      </c>
      <c r="BF77" s="81"/>
      <c r="BG77" s="154">
        <f t="shared" si="98"/>
        <v>166</v>
      </c>
      <c r="BH77" s="18">
        <f>(1-'Building Blocks'!$B$29)*'Building Blocks'!$B$29^BG77</f>
        <v>1.8855684516737707E-3</v>
      </c>
      <c r="BI77" s="18">
        <f t="shared" si="99"/>
        <v>2.0712079601909461E-3</v>
      </c>
      <c r="BJ77" s="18">
        <f t="shared" si="145"/>
        <v>6.1516947625631282E-3</v>
      </c>
      <c r="BK77" s="157">
        <f t="shared" si="100"/>
        <v>7.4445722876651877E-8</v>
      </c>
      <c r="BL77" s="157">
        <f t="shared" si="101"/>
        <v>2.2500524974626554E-7</v>
      </c>
      <c r="BM77" s="157">
        <f t="shared" si="102"/>
        <v>1.2229608795159803E-6</v>
      </c>
      <c r="BN77" s="157">
        <f t="shared" si="103"/>
        <v>1.2316210616314273E-6</v>
      </c>
      <c r="BO77" s="157">
        <f t="shared" si="104"/>
        <v>1.1362526992444845E-6</v>
      </c>
      <c r="BP77" s="157">
        <f t="shared" si="105"/>
        <v>4.0904873090790977E-8</v>
      </c>
      <c r="BQ77" s="157">
        <f t="shared" si="106"/>
        <v>1.5080450158848013E-7</v>
      </c>
      <c r="BR77" s="157">
        <f t="shared" si="107"/>
        <v>5.649827838474571E-7</v>
      </c>
      <c r="BS77" s="157">
        <f t="shared" si="108"/>
        <v>6.532568092380736E-6</v>
      </c>
      <c r="BT77" s="157">
        <f t="shared" si="109"/>
        <v>1.0289629225551009E-6</v>
      </c>
      <c r="BU77" s="157">
        <f t="shared" si="110"/>
        <v>1.0574486417524774E-6</v>
      </c>
      <c r="BV77" s="157">
        <f t="shared" si="111"/>
        <v>2.8045038082209582E-7</v>
      </c>
      <c r="BW77" s="157">
        <f t="shared" si="112"/>
        <v>3.9714700210776288E-7</v>
      </c>
      <c r="BX77" s="157">
        <f t="shared" si="113"/>
        <v>6.1827180485391644E-7</v>
      </c>
      <c r="BY77" s="157">
        <f t="shared" si="114"/>
        <v>3.8431400542679899E-7</v>
      </c>
      <c r="BZ77" s="157">
        <f t="shared" si="115"/>
        <v>6.7290369498857385E-8</v>
      </c>
      <c r="CA77" s="157">
        <f t="shared" si="116"/>
        <v>1.2355825701973333E-7</v>
      </c>
      <c r="CB77" s="157">
        <f t="shared" si="117"/>
        <v>6.1857657206832753E-7</v>
      </c>
      <c r="CC77" s="157">
        <f t="shared" si="118"/>
        <v>4.9801401716902941E-7</v>
      </c>
      <c r="CD77" s="157">
        <f t="shared" si="119"/>
        <v>5.2190025762772205E-7</v>
      </c>
      <c r="CE77" s="157">
        <f t="shared" si="120"/>
        <v>4.0215496304980939E-7</v>
      </c>
      <c r="CF77" s="157">
        <f t="shared" si="121"/>
        <v>2.5021354619088394E-8</v>
      </c>
      <c r="CG77" s="157">
        <f t="shared" si="122"/>
        <v>6.2157713564488747E-8</v>
      </c>
      <c r="CH77" s="157">
        <f t="shared" si="123"/>
        <v>3.1870350713769426E-9</v>
      </c>
      <c r="CI77" s="157">
        <f t="shared" si="124"/>
        <v>1.7833561331651855E-7</v>
      </c>
      <c r="CJ77" s="157">
        <f t="shared" si="125"/>
        <v>2.179954847172117E-8</v>
      </c>
      <c r="CK77" s="157">
        <f t="shared" si="126"/>
        <v>6.172972697071472E-7</v>
      </c>
      <c r="CL77" s="157">
        <f t="shared" si="127"/>
        <v>5.5832943491668654E-7</v>
      </c>
      <c r="CM77" s="157">
        <f t="shared" si="128"/>
        <v>6.8529865146286042E-7</v>
      </c>
      <c r="CN77" s="157">
        <f t="shared" si="129"/>
        <v>3.6519452953584996E-8</v>
      </c>
      <c r="CO77" s="157">
        <f t="shared" si="130"/>
        <v>2.6079915083558746E-7</v>
      </c>
      <c r="CP77" s="157">
        <f t="shared" si="131"/>
        <v>6.8005701483908977E-8</v>
      </c>
      <c r="CQ77" s="157">
        <f t="shared" si="132"/>
        <v>1.28840497395665E-8</v>
      </c>
      <c r="CR77" s="157">
        <f t="shared" si="133"/>
        <v>5.670215390020595E-8</v>
      </c>
      <c r="CS77" s="157">
        <f t="shared" si="134"/>
        <v>5.3176048372614103E-8</v>
      </c>
      <c r="CT77" s="157">
        <f t="shared" si="135"/>
        <v>2.109898246901957E-7</v>
      </c>
      <c r="CU77" s="157">
        <f t="shared" si="136"/>
        <v>1.4011916508442503E-8</v>
      </c>
      <c r="CV77" s="157">
        <f t="shared" si="137"/>
        <v>1.270095304629917E-9</v>
      </c>
      <c r="CW77" s="157">
        <f t="shared" si="138"/>
        <v>2.4172539110722111E-8</v>
      </c>
      <c r="CX77" s="157">
        <f t="shared" si="139"/>
        <v>3.9874586710217835E-8</v>
      </c>
      <c r="CY77" s="157">
        <f t="shared" si="140"/>
        <v>2.9134529420752313E-7</v>
      </c>
      <c r="CZ77" s="157"/>
      <c r="DA77" s="157">
        <f t="shared" si="141"/>
        <v>1.0699066258315368E-8</v>
      </c>
      <c r="DB77" s="157"/>
      <c r="DC77" s="157"/>
      <c r="DD77" s="157"/>
      <c r="DE77" s="157">
        <f t="shared" si="142"/>
        <v>2.4716032258467296E-6</v>
      </c>
      <c r="DF77" s="157">
        <f t="shared" si="143"/>
        <v>1.7305725250700951E-6</v>
      </c>
      <c r="DG77" s="157"/>
      <c r="DH77" s="157"/>
      <c r="DI77" s="157">
        <f t="shared" si="144"/>
        <v>1.7410112353331312E-6</v>
      </c>
      <c r="DN77" s="157" t="e">
        <f t="shared" si="146"/>
        <v>#DIV/0!</v>
      </c>
      <c r="DR77" s="1">
        <v>1.3888888888888887E-3</v>
      </c>
      <c r="EQ77" s="152"/>
      <c r="ER77" s="152"/>
    </row>
    <row r="78" spans="1:148" s="1" customFormat="1" x14ac:dyDescent="0.25">
      <c r="A78" s="13">
        <f t="shared" si="147"/>
        <v>38442</v>
      </c>
      <c r="B78" s="227">
        <v>9.6350030676095599E-5</v>
      </c>
      <c r="C78" s="227">
        <v>-1.54426551444031E-2</v>
      </c>
      <c r="D78" s="227">
        <v>-8.0807796038179208E-3</v>
      </c>
      <c r="E78" s="227">
        <v>-4.5789345366894496E-3</v>
      </c>
      <c r="F78" s="227">
        <v>-1.05084339278928E-2</v>
      </c>
      <c r="G78" s="227">
        <v>-4.2806462601023797E-3</v>
      </c>
      <c r="H78" s="227">
        <v>1.43915879258964E-2</v>
      </c>
      <c r="I78" s="227">
        <v>-1.9904956446863801E-2</v>
      </c>
      <c r="J78" s="227">
        <v>-5.0626378991976598E-2</v>
      </c>
      <c r="K78" s="227">
        <v>2.49823855448205E-3</v>
      </c>
      <c r="L78" s="227">
        <v>4.0347467831709496E-3</v>
      </c>
      <c r="M78" s="227">
        <v>-1.29952734978171E-2</v>
      </c>
      <c r="N78" s="228">
        <v>-9.0949081877943708E-3</v>
      </c>
      <c r="O78" s="227">
        <v>-1.07572060017936E-2</v>
      </c>
      <c r="P78" s="227">
        <v>6.6101442106500903E-3</v>
      </c>
      <c r="Q78" s="227">
        <v>5.6284852953720696E-3</v>
      </c>
      <c r="R78" s="227">
        <v>1.02223023750214E-2</v>
      </c>
      <c r="S78" s="18">
        <f>'Index Values Local'!S79/'Index Values Local'!S78-1</f>
        <v>-9.9419888733911499E-3</v>
      </c>
      <c r="T78" s="227">
        <v>-1.5973251056773601E-2</v>
      </c>
      <c r="U78" s="227">
        <v>-1.0530006434326699E-2</v>
      </c>
      <c r="V78" s="227">
        <v>-6.0100030506643398E-3</v>
      </c>
      <c r="W78" s="18">
        <v>1.0686765284886768E-2</v>
      </c>
      <c r="X78" s="18">
        <v>7.3722035124486052E-3</v>
      </c>
      <c r="Y78" s="18">
        <v>1.6815889625034774E-3</v>
      </c>
      <c r="Z78" s="18">
        <v>2.2646359298598151E-2</v>
      </c>
      <c r="AA78" s="18">
        <v>6.1849106371367757E-3</v>
      </c>
      <c r="AB78" s="18">
        <v>4.8840857591075482E-2</v>
      </c>
      <c r="AC78" s="18">
        <v>4.6444452855768106E-2</v>
      </c>
      <c r="AD78" s="18">
        <v>5.4295316503197001E-2</v>
      </c>
      <c r="AE78" s="18">
        <v>3.1260045899999998E-2</v>
      </c>
      <c r="AF78" s="18">
        <v>1.78584348E-2</v>
      </c>
      <c r="AG78" s="18">
        <v>3.1091694585805737E-2</v>
      </c>
      <c r="AH78" s="18">
        <v>1.7885057471264343E-2</v>
      </c>
      <c r="AI78" s="18">
        <v>1.874039576795572E-2</v>
      </c>
      <c r="AJ78" s="18">
        <v>1.9280947230229994E-2</v>
      </c>
      <c r="AK78" s="18">
        <v>2.1190572351719394E-2</v>
      </c>
      <c r="AL78" s="18">
        <v>3.3820491238809369E-2</v>
      </c>
      <c r="AM78" s="18">
        <v>1.2331444059268781E-2</v>
      </c>
      <c r="AN78" s="18">
        <v>6.1499999999999999E-2</v>
      </c>
      <c r="AO78" s="18">
        <v>7.3755409253985382E-2</v>
      </c>
      <c r="AP78" s="18">
        <v>0.11696240303881478</v>
      </c>
      <c r="AQ78" s="18">
        <v>2.1270394287193153E-2</v>
      </c>
      <c r="AR78" s="18">
        <v>6.197304892988198E-3</v>
      </c>
      <c r="AS78" s="18">
        <v>3.6781028023465744E-2</v>
      </c>
      <c r="AT78" s="18">
        <v>1.7040859769085755E-2</v>
      </c>
      <c r="AU78" s="18">
        <v>1.4407541653681008E-2</v>
      </c>
      <c r="AV78" s="18">
        <v>3.4980189469563605E-2</v>
      </c>
      <c r="AW78" s="18">
        <v>4.8080931051137643E-2</v>
      </c>
      <c r="AX78" s="18">
        <v>3.8544088154559668E-2</v>
      </c>
      <c r="AY78" s="18">
        <v>3.9616641902775362E-2</v>
      </c>
      <c r="AZ78" s="18">
        <v>5.2230239422761615E-2</v>
      </c>
      <c r="BF78" s="81"/>
      <c r="BG78" s="154">
        <f t="shared" si="98"/>
        <v>165</v>
      </c>
      <c r="BH78" s="18">
        <f>(1-'Building Blocks'!$B$29)*'Building Blocks'!$B$29^BG78</f>
        <v>1.9046145976502732E-3</v>
      </c>
      <c r="BI78" s="18">
        <f t="shared" si="99"/>
        <v>2.0921292527181271E-3</v>
      </c>
      <c r="BJ78" s="18">
        <f t="shared" si="145"/>
        <v>6.2138330934981105E-3</v>
      </c>
      <c r="BK78" s="157">
        <f t="shared" si="100"/>
        <v>8.5201685942095699E-8</v>
      </c>
      <c r="BL78" s="157">
        <f t="shared" si="101"/>
        <v>1.4243990961640124E-6</v>
      </c>
      <c r="BM78" s="157">
        <f t="shared" si="102"/>
        <v>4.0230197161762895E-7</v>
      </c>
      <c r="BN78" s="157">
        <f t="shared" si="103"/>
        <v>4.0070324854998798E-7</v>
      </c>
      <c r="BO78" s="157">
        <f t="shared" si="104"/>
        <v>4.5166899280986283E-7</v>
      </c>
      <c r="BP78" s="157">
        <f t="shared" si="105"/>
        <v>1.685125455514763E-7</v>
      </c>
      <c r="BQ78" s="157">
        <f t="shared" si="106"/>
        <v>1.0407882280765307E-7</v>
      </c>
      <c r="BR78" s="157">
        <f t="shared" si="107"/>
        <v>1.7903318411698839E-6</v>
      </c>
      <c r="BS78" s="157">
        <f t="shared" si="108"/>
        <v>7.67384675541351E-6</v>
      </c>
      <c r="BT78" s="157">
        <f t="shared" si="109"/>
        <v>7.5212602706985498E-9</v>
      </c>
      <c r="BU78" s="157">
        <f t="shared" si="110"/>
        <v>4.5731304999847591E-10</v>
      </c>
      <c r="BV78" s="157">
        <f t="shared" si="111"/>
        <v>9.0584587723561741E-7</v>
      </c>
      <c r="BW78" s="157">
        <f t="shared" si="112"/>
        <v>4.7361507169860465E-7</v>
      </c>
      <c r="BX78" s="157">
        <f t="shared" si="113"/>
        <v>7.7463169183398847E-7</v>
      </c>
      <c r="BY78" s="157">
        <f t="shared" si="114"/>
        <v>1.4736007511745611E-9</v>
      </c>
      <c r="BZ78" s="157">
        <f t="shared" si="115"/>
        <v>1.9607233670566177E-9</v>
      </c>
      <c r="CA78" s="157">
        <f t="shared" si="116"/>
        <v>4.7355797008245914E-8</v>
      </c>
      <c r="CB78" s="157">
        <f t="shared" si="117"/>
        <v>7.3769491606850657E-7</v>
      </c>
      <c r="CC78" s="157">
        <f t="shared" si="118"/>
        <v>9.513613151778212E-7</v>
      </c>
      <c r="CD78" s="157">
        <f t="shared" si="119"/>
        <v>5.313203660369826E-7</v>
      </c>
      <c r="CE78" s="157">
        <f t="shared" si="120"/>
        <v>2.1493031769921076E-7</v>
      </c>
      <c r="CF78" s="157">
        <f t="shared" si="121"/>
        <v>6.9087175109566837E-8</v>
      </c>
      <c r="CG78" s="157">
        <f t="shared" si="122"/>
        <v>2.221678731225291E-8</v>
      </c>
      <c r="CH78" s="157">
        <f t="shared" si="123"/>
        <v>7.6816216434906261E-10</v>
      </c>
      <c r="CI78" s="157">
        <f t="shared" si="124"/>
        <v>5.8795287115184374E-7</v>
      </c>
      <c r="CJ78" s="157">
        <f t="shared" si="125"/>
        <v>9.631215695931118E-9</v>
      </c>
      <c r="CK78" s="157">
        <f t="shared" si="126"/>
        <v>4.2768475974107594E-6</v>
      </c>
      <c r="CL78" s="157">
        <f t="shared" si="127"/>
        <v>3.8295107303250287E-6</v>
      </c>
      <c r="CM78" s="157">
        <f t="shared" si="128"/>
        <v>5.3259872116845667E-6</v>
      </c>
      <c r="CN78" s="157">
        <f t="shared" si="129"/>
        <v>1.1810772043771625E-6</v>
      </c>
      <c r="CO78" s="157">
        <f t="shared" si="130"/>
        <v>2.3851449447001449E-7</v>
      </c>
      <c r="CP78" s="157">
        <f t="shared" si="131"/>
        <v>1.327068763591768E-6</v>
      </c>
      <c r="CQ78" s="157">
        <f t="shared" si="132"/>
        <v>4.1822932475195603E-7</v>
      </c>
      <c r="CR78" s="157">
        <f t="shared" si="133"/>
        <v>3.7699353377980394E-7</v>
      </c>
      <c r="CS78" s="157">
        <f t="shared" si="134"/>
        <v>3.5348897177917528E-7</v>
      </c>
      <c r="CT78" s="157">
        <f t="shared" si="135"/>
        <v>4.703712677353086E-7</v>
      </c>
      <c r="CU78" s="157">
        <f t="shared" si="136"/>
        <v>1.7947686644740761E-6</v>
      </c>
      <c r="CV78" s="157">
        <f t="shared" si="137"/>
        <v>9.4430946764485401E-8</v>
      </c>
      <c r="CW78" s="157">
        <f t="shared" si="138"/>
        <v>6.371049448608031E-6</v>
      </c>
      <c r="CX78" s="157">
        <f t="shared" si="139"/>
        <v>1.1001452761440575E-5</v>
      </c>
      <c r="CY78" s="157">
        <f t="shared" si="140"/>
        <v>2.5748946042617439E-5</v>
      </c>
      <c r="CZ78" s="157"/>
      <c r="DA78" s="157">
        <f t="shared" si="141"/>
        <v>1.5760073999484088E-8</v>
      </c>
      <c r="DB78" s="157"/>
      <c r="DC78" s="157"/>
      <c r="DD78" s="157"/>
      <c r="DE78" s="157">
        <f t="shared" si="142"/>
        <v>1.4066351199241822E-6</v>
      </c>
      <c r="DF78" s="157">
        <f t="shared" si="143"/>
        <v>3.4963297414534655E-6</v>
      </c>
      <c r="DG78" s="157"/>
      <c r="DH78" s="157"/>
      <c r="DI78" s="157">
        <f t="shared" si="144"/>
        <v>3.7005109261913799E-6</v>
      </c>
      <c r="DN78" s="157" t="e">
        <f t="shared" si="146"/>
        <v>#DIV/0!</v>
      </c>
      <c r="DR78" s="1">
        <v>1.3888888888888887E-3</v>
      </c>
      <c r="EQ78" s="152"/>
      <c r="ER78" s="152"/>
    </row>
    <row r="79" spans="1:148" s="1" customFormat="1" x14ac:dyDescent="0.25">
      <c r="A79" s="13">
        <f t="shared" si="147"/>
        <v>38472</v>
      </c>
      <c r="B79" s="227">
        <v>-2.7533499657617901E-2</v>
      </c>
      <c r="C79" s="227">
        <v>-6.22836253896068E-2</v>
      </c>
      <c r="D79" s="227">
        <v>-4.0464117897690999E-2</v>
      </c>
      <c r="E79" s="227">
        <v>-4.2772241264169203E-2</v>
      </c>
      <c r="F79" s="227">
        <v>-2.00558286252733E-2</v>
      </c>
      <c r="G79" s="227">
        <v>-3.5118556170064798E-2</v>
      </c>
      <c r="H79" s="227">
        <v>-1.7682646235318698E-2</v>
      </c>
      <c r="I79" s="227">
        <v>-1.07664703990653E-2</v>
      </c>
      <c r="J79" s="227">
        <v>-3.6037107763914299E-2</v>
      </c>
      <c r="K79" s="227">
        <v>5.2429949320396104E-3</v>
      </c>
      <c r="L79" s="227">
        <v>3.31972727110541E-3</v>
      </c>
      <c r="M79" s="227">
        <v>-1.4174207185562801E-2</v>
      </c>
      <c r="N79" s="228">
        <v>1.9234878378622899E-3</v>
      </c>
      <c r="O79" s="227">
        <v>1.0610633331310499E-2</v>
      </c>
      <c r="P79" s="227">
        <v>-2.1038767452611299E-3</v>
      </c>
      <c r="Q79" s="227">
        <v>-3.1745643781079302E-2</v>
      </c>
      <c r="R79" s="227">
        <v>-2.0148544691352899E-2</v>
      </c>
      <c r="S79" s="18">
        <f>'Index Values Local'!S80/'Index Values Local'!S79-1</f>
        <v>3.8093702004906582E-3</v>
      </c>
      <c r="T79" s="227">
        <v>-1.806684733514E-2</v>
      </c>
      <c r="U79" s="227">
        <v>-2.2319995342987099E-2</v>
      </c>
      <c r="V79" s="227">
        <v>-1.06100021792818E-2</v>
      </c>
      <c r="W79" s="18">
        <v>9.4607379375590828E-3</v>
      </c>
      <c r="X79" s="18">
        <v>4.3310600747688E-3</v>
      </c>
      <c r="Y79" s="18">
        <v>2.812795883465169E-3</v>
      </c>
      <c r="Z79" s="18">
        <v>1.9082425678213388E-2</v>
      </c>
      <c r="AA79" s="18">
        <v>1.0395480225988685E-2</v>
      </c>
      <c r="AB79" s="18">
        <v>7.9771322209665207E-4</v>
      </c>
      <c r="AC79" s="18">
        <v>2.0305414117094299E-3</v>
      </c>
      <c r="AD79" s="18">
        <v>-6.7558359622471001E-4</v>
      </c>
      <c r="AE79" s="18">
        <v>5.4354275999999998E-3</v>
      </c>
      <c r="AF79" s="18">
        <v>5.3792293999999994E-3</v>
      </c>
      <c r="AG79" s="18">
        <v>5.406155046063418E-3</v>
      </c>
      <c r="AH79" s="18">
        <v>1.132842495144315E-2</v>
      </c>
      <c r="AI79" s="18">
        <v>1.9759579263711524E-2</v>
      </c>
      <c r="AJ79" s="18">
        <v>1.9499265293008605E-2</v>
      </c>
      <c r="AK79" s="18">
        <v>2.7989847041757443E-2</v>
      </c>
      <c r="AL79" s="18">
        <v>6.4598780078977125E-3</v>
      </c>
      <c r="AM79" s="18">
        <v>1.2109120762085146E-2</v>
      </c>
      <c r="AN79" s="18">
        <v>1.9300000000000001E-2</v>
      </c>
      <c r="AO79" s="18">
        <v>1.8131402072775415E-2</v>
      </c>
      <c r="AP79" s="18">
        <v>-3.7837690483330189E-2</v>
      </c>
      <c r="AQ79" s="18">
        <v>1.94139213806068E-2</v>
      </c>
      <c r="AR79" s="18">
        <v>7.7347274940915423E-3</v>
      </c>
      <c r="AS79" s="18">
        <v>2.1868225719195378E-2</v>
      </c>
      <c r="AT79" s="18">
        <v>3.6211738279573777E-3</v>
      </c>
      <c r="AU79" s="18">
        <v>-9.7164416146567189E-3</v>
      </c>
      <c r="AV79" s="18">
        <v>4.3260990089220908E-2</v>
      </c>
      <c r="AW79" s="18">
        <v>4.5805767385485696E-2</v>
      </c>
      <c r="AX79" s="18">
        <v>1.6860732218825895E-2</v>
      </c>
      <c r="AY79" s="18">
        <v>3.1395504583539492E-2</v>
      </c>
      <c r="AZ79" s="18">
        <v>-1.3532819034260735E-2</v>
      </c>
      <c r="BF79" s="81"/>
      <c r="BG79" s="154">
        <f t="shared" si="98"/>
        <v>164</v>
      </c>
      <c r="BH79" s="18">
        <f>(1-'Building Blocks'!$B$29)*'Building Blocks'!$B$29^BG79</f>
        <v>1.9238531289396698E-3</v>
      </c>
      <c r="BI79" s="18">
        <f t="shared" si="99"/>
        <v>2.1132618714324513E-3</v>
      </c>
      <c r="BJ79" s="18">
        <f t="shared" si="145"/>
        <v>6.276599084341525E-3</v>
      </c>
      <c r="BK79" s="157">
        <f t="shared" si="100"/>
        <v>2.4445768889249531E-6</v>
      </c>
      <c r="BL79" s="157">
        <f t="shared" si="101"/>
        <v>1.1241164232919593E-5</v>
      </c>
      <c r="BM79" s="157">
        <f t="shared" si="102"/>
        <v>4.5204610375458155E-6</v>
      </c>
      <c r="BN79" s="157">
        <f t="shared" si="103"/>
        <v>5.7214500162490634E-6</v>
      </c>
      <c r="BO79" s="157">
        <f t="shared" si="104"/>
        <v>1.2417645074191748E-6</v>
      </c>
      <c r="BP79" s="157">
        <f t="shared" si="105"/>
        <v>3.3496195431385385E-6</v>
      </c>
      <c r="BQ79" s="157">
        <f t="shared" si="106"/>
        <v>1.3230108838378812E-6</v>
      </c>
      <c r="BR79" s="157">
        <f t="shared" si="107"/>
        <v>8.5502440902050973E-7</v>
      </c>
      <c r="BS79" s="157">
        <f t="shared" si="108"/>
        <v>4.4666893835333234E-6</v>
      </c>
      <c r="BT79" s="157">
        <f t="shared" si="109"/>
        <v>1.5221679989825142E-9</v>
      </c>
      <c r="BU79" s="157">
        <f t="shared" si="110"/>
        <v>2.9552511957728048E-9</v>
      </c>
      <c r="BV79" s="157">
        <f t="shared" si="111"/>
        <v>1.0216155569419413E-6</v>
      </c>
      <c r="BW79" s="157">
        <f t="shared" si="112"/>
        <v>3.4278968076027178E-8</v>
      </c>
      <c r="BX79" s="157">
        <f t="shared" si="113"/>
        <v>9.5489783947343698E-9</v>
      </c>
      <c r="BY79" s="157">
        <f t="shared" si="114"/>
        <v>1.9286715141200762E-7</v>
      </c>
      <c r="BZ79" s="157">
        <f t="shared" si="115"/>
        <v>3.1067600624138944E-6</v>
      </c>
      <c r="CA79" s="157">
        <f t="shared" si="116"/>
        <v>1.3863757798184781E-6</v>
      </c>
      <c r="CB79" s="157">
        <f t="shared" si="117"/>
        <v>5.3391266771718963E-8</v>
      </c>
      <c r="CC79" s="157">
        <f t="shared" si="118"/>
        <v>1.1589263029212273E-6</v>
      </c>
      <c r="CD79" s="157">
        <f t="shared" si="119"/>
        <v>1.6245487870869921E-6</v>
      </c>
      <c r="CE79" s="157">
        <f t="shared" si="120"/>
        <v>4.5887665040220858E-7</v>
      </c>
      <c r="CF79" s="157">
        <f t="shared" si="121"/>
        <v>4.3184080918963002E-8</v>
      </c>
      <c r="CG79" s="157">
        <f t="shared" si="122"/>
        <v>1.0003624228018143E-10</v>
      </c>
      <c r="CH79" s="157">
        <f t="shared" si="123"/>
        <v>5.8305224743831084E-10</v>
      </c>
      <c r="CI79" s="157">
        <f t="shared" si="124"/>
        <v>3.6821705119418823E-7</v>
      </c>
      <c r="CJ79" s="157">
        <f t="shared" si="125"/>
        <v>8.5377337558692214E-8</v>
      </c>
      <c r="CK79" s="157">
        <f t="shared" si="126"/>
        <v>1.6921266976685821E-8</v>
      </c>
      <c r="CL79" s="157">
        <f t="shared" si="127"/>
        <v>5.6168277082941992E-9</v>
      </c>
      <c r="CM79" s="157">
        <f t="shared" si="128"/>
        <v>4.3092964148506041E-8</v>
      </c>
      <c r="CN79" s="157">
        <f t="shared" si="129"/>
        <v>9.0088323310481739E-9</v>
      </c>
      <c r="CO79" s="157">
        <f t="shared" si="130"/>
        <v>6.861156091708193E-9</v>
      </c>
      <c r="CP79" s="157">
        <f t="shared" si="131"/>
        <v>5.2816860210910482E-10</v>
      </c>
      <c r="CQ79" s="157">
        <f t="shared" si="132"/>
        <v>1.2149032091583254E-7</v>
      </c>
      <c r="CR79" s="157">
        <f t="shared" si="133"/>
        <v>4.4082070282610298E-7</v>
      </c>
      <c r="CS79" s="157">
        <f t="shared" si="134"/>
        <v>3.6915436363211183E-7</v>
      </c>
      <c r="CT79" s="157">
        <f t="shared" si="135"/>
        <v>1.0037144544995183E-6</v>
      </c>
      <c r="CU79" s="157">
        <f t="shared" si="136"/>
        <v>7.861525255959012E-9</v>
      </c>
      <c r="CV79" s="157">
        <f t="shared" si="137"/>
        <v>8.9176314934362459E-8</v>
      </c>
      <c r="CW79" s="157">
        <f t="shared" si="138"/>
        <v>3.5624911750420431E-7</v>
      </c>
      <c r="CX79" s="157">
        <f t="shared" si="139"/>
        <v>6.0296023797596773E-7</v>
      </c>
      <c r="CY79" s="157">
        <f t="shared" si="140"/>
        <v>4.0654256854858199E-6</v>
      </c>
      <c r="CZ79" s="157"/>
      <c r="DA79" s="157">
        <f t="shared" si="141"/>
        <v>3.8748837453487639E-8</v>
      </c>
      <c r="DB79" s="157"/>
      <c r="DC79" s="157"/>
      <c r="DD79" s="157"/>
      <c r="DE79" s="157">
        <f t="shared" si="142"/>
        <v>2.473264877914877E-6</v>
      </c>
      <c r="DF79" s="157">
        <f t="shared" si="143"/>
        <v>3.149480839226509E-6</v>
      </c>
      <c r="DG79" s="157"/>
      <c r="DH79" s="157"/>
      <c r="DI79" s="157">
        <f t="shared" si="144"/>
        <v>1.1876215099054114E-6</v>
      </c>
      <c r="DN79" s="157" t="e">
        <f t="shared" si="146"/>
        <v>#DIV/0!</v>
      </c>
      <c r="DR79" s="1">
        <v>1.3888888888888887E-3</v>
      </c>
      <c r="EQ79" s="152"/>
      <c r="ER79" s="152"/>
    </row>
    <row r="80" spans="1:148" s="1" customFormat="1" x14ac:dyDescent="0.25">
      <c r="A80" s="13">
        <f t="shared" si="147"/>
        <v>38503</v>
      </c>
      <c r="B80" s="227">
        <v>8.4729687379513294E-2</v>
      </c>
      <c r="C80" s="227">
        <v>0.1201777661691</v>
      </c>
      <c r="D80" s="227">
        <v>6.4251481419039497E-2</v>
      </c>
      <c r="E80" s="227">
        <v>5.8800242403206297E-2</v>
      </c>
      <c r="F80" s="227">
        <v>4.0445791521285898E-2</v>
      </c>
      <c r="G80" s="227">
        <v>4.0834879056968101E-2</v>
      </c>
      <c r="H80" s="227">
        <v>3.1068439320247099E-2</v>
      </c>
      <c r="I80" s="227">
        <v>5.0237760778210898E-2</v>
      </c>
      <c r="J80" s="227">
        <v>8.7373878883414996E-2</v>
      </c>
      <c r="K80" s="227">
        <v>2.91921765439608E-2</v>
      </c>
      <c r="L80" s="227">
        <v>3.6318807480657897E-2</v>
      </c>
      <c r="M80" s="227">
        <v>6.3895437890167495E-2</v>
      </c>
      <c r="N80" s="228">
        <v>6.1579027362501398E-2</v>
      </c>
      <c r="O80" s="227">
        <v>6.7464060430828005E-2</v>
      </c>
      <c r="P80" s="227">
        <v>6.2568081693734998E-2</v>
      </c>
      <c r="Q80" s="227">
        <v>6.6693371864650894E-2</v>
      </c>
      <c r="R80" s="227">
        <v>5.4015149139380103E-2</v>
      </c>
      <c r="S80" s="18">
        <f>'Index Values Local'!S81/'Index Values Local'!S80-1</f>
        <v>7.8261076528135964E-2</v>
      </c>
      <c r="T80" s="227">
        <v>3.26910470981773E-2</v>
      </c>
      <c r="U80" s="227">
        <v>1.5520002761930799E-2</v>
      </c>
      <c r="V80" s="227">
        <v>3.45000296950992E-3</v>
      </c>
      <c r="W80" s="18">
        <v>1.1467004796295255E-2</v>
      </c>
      <c r="X80" s="18">
        <v>1.7142493179735263E-2</v>
      </c>
      <c r="Y80" s="18">
        <v>6.0487858873052858E-3</v>
      </c>
      <c r="Z80" s="18">
        <v>-2.5089656541028571E-3</v>
      </c>
      <c r="AA80" s="18">
        <v>3.0865578170431451E-3</v>
      </c>
      <c r="AB80" s="18">
        <v>1.1956160743937794E-3</v>
      </c>
      <c r="AC80" s="18">
        <v>-1.3494451876582699E-3</v>
      </c>
      <c r="AD80" s="18">
        <v>6.1919389195169098E-3</v>
      </c>
      <c r="AE80" s="18">
        <v>5.2338647999999998E-3</v>
      </c>
      <c r="AF80" s="18">
        <v>5.0412709000000003E-3</v>
      </c>
      <c r="AG80" s="18">
        <v>5.2056777646957717E-3</v>
      </c>
      <c r="AH80" s="18">
        <v>4.4216562899177525E-3</v>
      </c>
      <c r="AI80" s="18">
        <v>1.1880203344875939E-2</v>
      </c>
      <c r="AJ80" s="18">
        <v>1.1100400415245515E-2</v>
      </c>
      <c r="AK80" s="18">
        <v>1.2020000357247485E-2</v>
      </c>
      <c r="AL80" s="18">
        <v>1.9989553176602115E-2</v>
      </c>
      <c r="AM80" s="18">
        <v>5.5007389734023082E-3</v>
      </c>
      <c r="AN80" s="18">
        <v>4.0099999999999997E-2</v>
      </c>
      <c r="AO80" s="18">
        <v>6.4882009642222682E-2</v>
      </c>
      <c r="AP80" s="18">
        <v>5.7529395098455893E-2</v>
      </c>
      <c r="AQ80" s="18">
        <v>1.021760135462031E-2</v>
      </c>
      <c r="AR80" s="18">
        <v>9.3809963755240311E-3</v>
      </c>
      <c r="AS80" s="18">
        <v>2.2432991126464165E-2</v>
      </c>
      <c r="AT80" s="18">
        <v>2.1267420124030886E-3</v>
      </c>
      <c r="AU80" s="18">
        <v>-1.0403095925307774E-2</v>
      </c>
      <c r="AV80" s="18">
        <v>1.7485639727940816E-2</v>
      </c>
      <c r="AW80" s="18">
        <v>3.5155495460691633E-2</v>
      </c>
      <c r="AX80" s="18">
        <v>1.3495446627363636E-2</v>
      </c>
      <c r="AY80" s="18">
        <v>1.8129023212109411E-2</v>
      </c>
      <c r="AZ80" s="18">
        <v>1.1111696245194702E-2</v>
      </c>
      <c r="BF80" s="81"/>
      <c r="BG80" s="154">
        <f t="shared" si="98"/>
        <v>163</v>
      </c>
      <c r="BH80" s="18">
        <f>(1-'Building Blocks'!$B$29)*'Building Blocks'!$B$29^BG80</f>
        <v>1.9432859888279495E-3</v>
      </c>
      <c r="BI80" s="18">
        <f t="shared" si="99"/>
        <v>2.1346079509418706E-3</v>
      </c>
      <c r="BJ80" s="18">
        <f t="shared" si="145"/>
        <v>6.3399990750924486E-3</v>
      </c>
      <c r="BK80" s="157">
        <f t="shared" si="100"/>
        <v>1.3070917019846562E-5</v>
      </c>
      <c r="BL80" s="157">
        <f t="shared" si="101"/>
        <v>2.5607371623051641E-5</v>
      </c>
      <c r="BM80" s="157">
        <f t="shared" si="102"/>
        <v>7.2964941141495098E-6</v>
      </c>
      <c r="BN80" s="157">
        <f t="shared" si="103"/>
        <v>5.2387329993444166E-6</v>
      </c>
      <c r="BO80" s="157">
        <f t="shared" si="104"/>
        <v>2.8067174665149255E-6</v>
      </c>
      <c r="BP80" s="157">
        <f t="shared" si="105"/>
        <v>2.78813179742095E-6</v>
      </c>
      <c r="BQ80" s="157">
        <f t="shared" si="106"/>
        <v>1.202031682899232E-6</v>
      </c>
      <c r="BR80" s="157">
        <f t="shared" si="107"/>
        <v>3.5689735661195918E-6</v>
      </c>
      <c r="BS80" s="157">
        <f t="shared" si="108"/>
        <v>1.2800011218689832E-5</v>
      </c>
      <c r="BT80" s="157">
        <f t="shared" si="109"/>
        <v>1.312645085646509E-6</v>
      </c>
      <c r="BU80" s="157">
        <f t="shared" si="110"/>
        <v>2.1608453055818867E-6</v>
      </c>
      <c r="BV80" s="157">
        <f t="shared" si="111"/>
        <v>6.7138900752976871E-6</v>
      </c>
      <c r="BW80" s="157">
        <f t="shared" si="112"/>
        <v>6.6054953502760082E-6</v>
      </c>
      <c r="BX80" s="157">
        <f t="shared" si="113"/>
        <v>7.4253134463038304E-6</v>
      </c>
      <c r="BY80" s="157">
        <f t="shared" si="114"/>
        <v>6.485085797722071E-6</v>
      </c>
      <c r="BZ80" s="157">
        <f t="shared" si="115"/>
        <v>7.7094043962265412E-6</v>
      </c>
      <c r="CA80" s="157">
        <f t="shared" si="116"/>
        <v>5.0315923155943329E-6</v>
      </c>
      <c r="CB80" s="157">
        <f t="shared" si="117"/>
        <v>1.0288534739902671E-5</v>
      </c>
      <c r="CC80" s="157">
        <f t="shared" si="118"/>
        <v>1.595545914241892E-6</v>
      </c>
      <c r="CD80" s="157">
        <f t="shared" si="119"/>
        <v>2.1834846502176386E-7</v>
      </c>
      <c r="CE80" s="157">
        <f t="shared" si="120"/>
        <v>9.7463796135518558E-10</v>
      </c>
      <c r="CF80" s="157">
        <f t="shared" si="121"/>
        <v>9.0931118391841213E-8</v>
      </c>
      <c r="CG80" s="157">
        <f t="shared" si="122"/>
        <v>3.6236029001959242E-7</v>
      </c>
      <c r="CH80" s="157">
        <f t="shared" si="123"/>
        <v>3.0198355464497484E-8</v>
      </c>
      <c r="CI80" s="157">
        <f t="shared" si="124"/>
        <v>1.5030789757693772E-7</v>
      </c>
      <c r="CJ80" s="157">
        <f t="shared" si="125"/>
        <v>1.9377140879883507E-9</v>
      </c>
      <c r="CK80" s="157">
        <f t="shared" si="126"/>
        <v>1.2623255766186821E-8</v>
      </c>
      <c r="CL80" s="157">
        <f t="shared" si="127"/>
        <v>5.3585112737357198E-8</v>
      </c>
      <c r="CM80" s="157">
        <f t="shared" si="128"/>
        <v>1.1806513482158386E-8</v>
      </c>
      <c r="CN80" s="157">
        <f t="shared" si="129"/>
        <v>1.0963262704876137E-8</v>
      </c>
      <c r="CO80" s="157">
        <f t="shared" si="130"/>
        <v>9.7740283219113373E-9</v>
      </c>
      <c r="CP80" s="157">
        <f t="shared" si="131"/>
        <v>1.047176879581973E-9</v>
      </c>
      <c r="CQ80" s="157">
        <f t="shared" si="132"/>
        <v>9.7377103461610196E-10</v>
      </c>
      <c r="CR80" s="157">
        <f t="shared" si="133"/>
        <v>9.19585200947771E-8</v>
      </c>
      <c r="CS80" s="157">
        <f t="shared" si="134"/>
        <v>4.9550227049919E-8</v>
      </c>
      <c r="CT80" s="157">
        <f t="shared" si="135"/>
        <v>7.2396902445276589E-8</v>
      </c>
      <c r="CU80" s="157">
        <f t="shared" si="136"/>
        <v>5.1009236206797908E-7</v>
      </c>
      <c r="CV80" s="157">
        <f t="shared" si="137"/>
        <v>2.6944418238909575E-11</v>
      </c>
      <c r="CW80" s="157">
        <f t="shared" si="138"/>
        <v>2.4363176152148519E-6</v>
      </c>
      <c r="CX80" s="157">
        <f t="shared" si="139"/>
        <v>8.6458349992286141E-6</v>
      </c>
      <c r="CY80" s="157">
        <f t="shared" si="140"/>
        <v>5.662900308521167E-6</v>
      </c>
      <c r="CZ80" s="157"/>
      <c r="DA80" s="157">
        <f t="shared" si="141"/>
        <v>7.5020957251759259E-8</v>
      </c>
      <c r="DB80" s="157"/>
      <c r="DC80" s="157"/>
      <c r="DD80" s="157"/>
      <c r="DE80" s="157">
        <f t="shared" si="142"/>
        <v>1.5187891951595281E-7</v>
      </c>
      <c r="DF80" s="157">
        <f t="shared" si="143"/>
        <v>1.66811754474211E-6</v>
      </c>
      <c r="DG80" s="157"/>
      <c r="DH80" s="157"/>
      <c r="DI80" s="157">
        <f t="shared" si="144"/>
        <v>1.8792918919136496E-9</v>
      </c>
      <c r="DN80" s="157" t="e">
        <f t="shared" si="146"/>
        <v>#DIV/0!</v>
      </c>
      <c r="DR80" s="1">
        <v>1.3888888888888887E-3</v>
      </c>
      <c r="EQ80" s="152"/>
      <c r="ER80" s="152"/>
    </row>
    <row r="81" spans="1:148" s="1" customFormat="1" x14ac:dyDescent="0.25">
      <c r="A81" s="13">
        <f t="shared" si="147"/>
        <v>38533</v>
      </c>
      <c r="B81" s="227">
        <v>1.6898127235430001E-2</v>
      </c>
      <c r="C81" s="227">
        <v>4.80711592393996E-2</v>
      </c>
      <c r="D81" s="227">
        <v>2.7783573716953801E-2</v>
      </c>
      <c r="E81" s="227">
        <v>4.21047937714897E-2</v>
      </c>
      <c r="F81" s="227">
        <v>3.04908978810161E-2</v>
      </c>
      <c r="G81" s="227">
        <v>1.3373400190378901E-2</v>
      </c>
      <c r="H81" s="227">
        <v>2.8116868392521002E-2</v>
      </c>
      <c r="I81" s="227">
        <v>6.3921279204225606E-2</v>
      </c>
      <c r="J81" s="227">
        <v>4.93703709144084E-2</v>
      </c>
      <c r="K81" s="227">
        <v>5.64106878615877E-3</v>
      </c>
      <c r="L81" s="227">
        <v>9.8068367683357104E-3</v>
      </c>
      <c r="M81" s="227">
        <v>3.17386673615591E-2</v>
      </c>
      <c r="N81" s="228">
        <v>2.5085251635765599E-2</v>
      </c>
      <c r="O81" s="227">
        <v>3.0406232964996501E-2</v>
      </c>
      <c r="P81" s="227">
        <v>2.8682363123173401E-2</v>
      </c>
      <c r="Q81" s="227">
        <v>3.4237171755861599E-2</v>
      </c>
      <c r="R81" s="227">
        <v>2.5057261403238901E-2</v>
      </c>
      <c r="S81" s="18">
        <f>'Index Values Local'!S82/'Index Values Local'!S81-1</f>
        <v>3.2715728072651107E-2</v>
      </c>
      <c r="T81" s="227">
        <v>2.506340769719E-3</v>
      </c>
      <c r="U81" s="227">
        <v>1.9599992148424599E-2</v>
      </c>
      <c r="V81" s="227">
        <v>1.0550001702261501E-2</v>
      </c>
      <c r="W81" s="18">
        <v>1.1500517795824949E-2</v>
      </c>
      <c r="X81" s="18">
        <v>-6.5097166890885072E-3</v>
      </c>
      <c r="Y81" s="18">
        <v>-1.3286287704439292E-3</v>
      </c>
      <c r="Z81" s="18">
        <v>6.7926673298279727E-3</v>
      </c>
      <c r="AA81" s="18">
        <v>4.1473421334283778E-3</v>
      </c>
      <c r="AB81" s="18">
        <v>1.3567305778544592E-2</v>
      </c>
      <c r="AC81" s="18">
        <v>1.6137813138920799E-2</v>
      </c>
      <c r="AD81" s="18">
        <v>9.0523959478166511E-3</v>
      </c>
      <c r="AE81" s="18">
        <v>2.5700820599999997E-2</v>
      </c>
      <c r="AF81" s="18">
        <v>2.2394847699999998E-2</v>
      </c>
      <c r="AG81" s="18">
        <v>2.5562408553590269E-2</v>
      </c>
      <c r="AH81" s="18">
        <v>2.4545551563444068E-3</v>
      </c>
      <c r="AI81" s="18">
        <v>5.060341846114591E-3</v>
      </c>
      <c r="AJ81" s="18">
        <v>3.5898413722801337E-3</v>
      </c>
      <c r="AK81" s="18">
        <v>5.7974162802842955E-4</v>
      </c>
      <c r="AL81" s="18">
        <v>1.1230248725835335E-2</v>
      </c>
      <c r="AM81" s="18">
        <v>4.3296414192066646E-3</v>
      </c>
      <c r="AN81" s="18">
        <v>-1.5E-3</v>
      </c>
      <c r="AO81" s="18">
        <v>3.0877435445310297E-2</v>
      </c>
      <c r="AP81" s="18">
        <v>6.0816331998230222E-3</v>
      </c>
      <c r="AQ81" s="18">
        <v>8.1968968187085545E-3</v>
      </c>
      <c r="AR81" s="18">
        <v>1.4433570372456517E-2</v>
      </c>
      <c r="AS81" s="18">
        <v>1.8194258968651213E-2</v>
      </c>
      <c r="AT81" s="18">
        <v>5.4789811450095677E-3</v>
      </c>
      <c r="AU81" s="18">
        <v>-4.0852907957870882E-3</v>
      </c>
      <c r="AV81" s="18">
        <v>5.5264620841685375E-2</v>
      </c>
      <c r="AW81" s="18">
        <v>4.8335743608882265E-2</v>
      </c>
      <c r="AX81" s="18">
        <v>-2.6856584461986089E-3</v>
      </c>
      <c r="AY81" s="18">
        <v>-1.8384330386033779E-2</v>
      </c>
      <c r="AZ81" s="18">
        <v>2.9114583333333277E-2</v>
      </c>
      <c r="BF81" s="81"/>
      <c r="BG81" s="154">
        <f t="shared" si="98"/>
        <v>162</v>
      </c>
      <c r="BH81" s="18">
        <f>(1-'Building Blocks'!$B$29)*'Building Blocks'!$B$29^BG81</f>
        <v>1.9629151402302519E-3</v>
      </c>
      <c r="BI81" s="18">
        <f t="shared" si="99"/>
        <v>2.1561696474160304E-3</v>
      </c>
      <c r="BJ81" s="18">
        <f t="shared" si="145"/>
        <v>6.4040394697903527E-3</v>
      </c>
      <c r="BK81" s="157">
        <f t="shared" si="100"/>
        <v>2.3411692961470813E-7</v>
      </c>
      <c r="BL81" s="157">
        <f t="shared" si="101"/>
        <v>3.0193452814064291E-6</v>
      </c>
      <c r="BM81" s="157">
        <f t="shared" si="102"/>
        <v>1.0433371231632962E-6</v>
      </c>
      <c r="BN81" s="157">
        <f t="shared" si="103"/>
        <v>2.3259681850449012E-6</v>
      </c>
      <c r="BO81" s="157">
        <f t="shared" si="104"/>
        <v>1.4920984485624851E-6</v>
      </c>
      <c r="BP81" s="157">
        <f t="shared" si="105"/>
        <v>1.6242504623413013E-7</v>
      </c>
      <c r="BQ81" s="157">
        <f t="shared" si="106"/>
        <v>9.309170681964743E-7</v>
      </c>
      <c r="BR81" s="157">
        <f t="shared" si="107"/>
        <v>6.4215531847523364E-6</v>
      </c>
      <c r="BS81" s="157">
        <f t="shared" si="108"/>
        <v>3.352771490351149E-6</v>
      </c>
      <c r="BT81" s="157">
        <f t="shared" si="109"/>
        <v>3.351651768827715E-9</v>
      </c>
      <c r="BU81" s="157">
        <f t="shared" si="110"/>
        <v>6.067099520424873E-8</v>
      </c>
      <c r="BV81" s="157">
        <f t="shared" si="111"/>
        <v>1.2342880480511526E-6</v>
      </c>
      <c r="BW81" s="157">
        <f t="shared" si="112"/>
        <v>7.89415669679374E-7</v>
      </c>
      <c r="BX81" s="157">
        <f t="shared" si="113"/>
        <v>1.036132963746225E-6</v>
      </c>
      <c r="BY81" s="157">
        <f t="shared" si="114"/>
        <v>9.7208453764492887E-7</v>
      </c>
      <c r="BZ81" s="157">
        <f t="shared" si="115"/>
        <v>1.6473196434094977E-6</v>
      </c>
      <c r="CA81" s="157">
        <f t="shared" si="116"/>
        <v>8.2768939310014417E-7</v>
      </c>
      <c r="CB81" s="157">
        <f t="shared" si="117"/>
        <v>1.2295592131687961E-6</v>
      </c>
      <c r="CC81" s="157">
        <f t="shared" si="118"/>
        <v>1.7450742194835841E-8</v>
      </c>
      <c r="CD81" s="157">
        <f t="shared" si="119"/>
        <v>4.3439217312198726E-7</v>
      </c>
      <c r="CE81" s="157">
        <f t="shared" si="120"/>
        <v>8.8988227668967847E-8</v>
      </c>
      <c r="CF81" s="157">
        <f t="shared" si="121"/>
        <v>9.2795278825735476E-8</v>
      </c>
      <c r="CG81" s="157">
        <f t="shared" si="122"/>
        <v>2.43329113276112E-7</v>
      </c>
      <c r="CH81" s="157">
        <f t="shared" si="123"/>
        <v>2.8195417084498706E-8</v>
      </c>
      <c r="CI81" s="157">
        <f t="shared" si="124"/>
        <v>1.786634524638336E-9</v>
      </c>
      <c r="CJ81" s="157">
        <f t="shared" si="125"/>
        <v>2.5158567878423838E-11</v>
      </c>
      <c r="CK81" s="157">
        <f t="shared" si="126"/>
        <v>2.1303288953382181E-7</v>
      </c>
      <c r="CL81" s="157">
        <f t="shared" si="127"/>
        <v>3.3566105375832047E-7</v>
      </c>
      <c r="CM81" s="157">
        <f t="shared" si="128"/>
        <v>5.8578173551278975E-8</v>
      </c>
      <c r="CN81" s="157">
        <f t="shared" si="129"/>
        <v>7.1426378769293893E-7</v>
      </c>
      <c r="CO81" s="157">
        <f t="shared" si="130"/>
        <v>4.9906340872177345E-7</v>
      </c>
      <c r="CP81" s="157">
        <f t="shared" si="131"/>
        <v>8.3308149670228435E-7</v>
      </c>
      <c r="CQ81" s="157">
        <f t="shared" si="132"/>
        <v>3.5974794430661309E-9</v>
      </c>
      <c r="CR81" s="157">
        <f t="shared" si="133"/>
        <v>1.4168210783439317E-10</v>
      </c>
      <c r="CS81" s="157">
        <f t="shared" si="134"/>
        <v>1.5632349338256049E-8</v>
      </c>
      <c r="CT81" s="157">
        <f t="shared" si="135"/>
        <v>6.8017320861183641E-8</v>
      </c>
      <c r="CU81" s="157">
        <f t="shared" si="136"/>
        <v>9.6765156155548644E-8</v>
      </c>
      <c r="CV81" s="157">
        <f t="shared" si="137"/>
        <v>3.5517270142463025E-9</v>
      </c>
      <c r="CW81" s="157">
        <f t="shared" si="138"/>
        <v>1.3172842369021125E-7</v>
      </c>
      <c r="CX81" s="157">
        <f t="shared" si="139"/>
        <v>1.8939409111116559E-6</v>
      </c>
      <c r="CY81" s="157">
        <f t="shared" si="140"/>
        <v>7.3898740277587982E-12</v>
      </c>
      <c r="CZ81" s="157"/>
      <c r="DA81" s="157">
        <f t="shared" si="141"/>
        <v>2.5999139583746049E-7</v>
      </c>
      <c r="DB81" s="157"/>
      <c r="DC81" s="157"/>
      <c r="DD81" s="157"/>
      <c r="DE81" s="157">
        <f t="shared" si="142"/>
        <v>4.6050184316591979E-6</v>
      </c>
      <c r="DF81" s="157">
        <f t="shared" si="143"/>
        <v>3.6484135399802477E-6</v>
      </c>
      <c r="DG81" s="157"/>
      <c r="DH81" s="157"/>
      <c r="DI81" s="157">
        <f t="shared" si="144"/>
        <v>7.7356525195378995E-7</v>
      </c>
      <c r="DN81" s="157" t="e">
        <f t="shared" si="146"/>
        <v>#DIV/0!</v>
      </c>
      <c r="DR81" s="1">
        <v>1.3888888888888887E-3</v>
      </c>
      <c r="EQ81" s="152"/>
      <c r="ER81" s="152"/>
    </row>
    <row r="82" spans="1:148" s="1" customFormat="1" x14ac:dyDescent="0.25">
      <c r="A82" s="13">
        <f t="shared" si="147"/>
        <v>38564</v>
      </c>
      <c r="B82" s="227">
        <v>5.7463505743509502E-2</v>
      </c>
      <c r="C82" s="227">
        <v>8.2423976895427298E-2</v>
      </c>
      <c r="D82" s="227">
        <v>6.9419527581735002E-2</v>
      </c>
      <c r="E82" s="227">
        <v>7.7254036432726894E-2</v>
      </c>
      <c r="F82" s="227">
        <v>3.2559204441008502E-2</v>
      </c>
      <c r="G82" s="227">
        <v>2.9323288539900998E-2</v>
      </c>
      <c r="H82" s="227">
        <v>4.8039670742953997E-2</v>
      </c>
      <c r="I82" s="227">
        <v>5.6246968097107303E-2</v>
      </c>
      <c r="J82" s="227">
        <v>9.1283054870608699E-2</v>
      </c>
      <c r="K82" s="227">
        <v>9.6096150462245903E-3</v>
      </c>
      <c r="L82" s="227">
        <v>1.10084287798291E-2</v>
      </c>
      <c r="M82" s="227">
        <v>3.2832428098570302E-2</v>
      </c>
      <c r="N82" s="228">
        <v>1.57265191085765E-2</v>
      </c>
      <c r="O82" s="227">
        <v>2.20826781140257E-2</v>
      </c>
      <c r="P82" s="227">
        <v>2.4904806750900298E-2</v>
      </c>
      <c r="Q82" s="227">
        <v>4.9224045189849998E-2</v>
      </c>
      <c r="R82" s="227">
        <v>2.67207916568847E-2</v>
      </c>
      <c r="S82" s="18">
        <f>'Index Values Local'!S83/'Index Values Local'!S82-1</f>
        <v>2.1035971516695229E-2</v>
      </c>
      <c r="T82" s="227">
        <v>3.7574492715814797E-2</v>
      </c>
      <c r="U82" s="227">
        <v>2.9490001801677702E-2</v>
      </c>
      <c r="V82" s="227">
        <v>7.40999455593804E-3</v>
      </c>
      <c r="W82" s="18">
        <v>-3.243884039228373E-2</v>
      </c>
      <c r="X82" s="18">
        <v>-2.3679334934267326E-2</v>
      </c>
      <c r="Y82" s="18">
        <v>-6.5017975104596504E-3</v>
      </c>
      <c r="Z82" s="18">
        <v>-6.8032971996386804E-3</v>
      </c>
      <c r="AA82" s="18">
        <v>4.5743216236622253E-3</v>
      </c>
      <c r="AB82" s="18">
        <v>-4.3953526427753298E-2</v>
      </c>
      <c r="AC82" s="18">
        <v>-4.5656810264946605E-2</v>
      </c>
      <c r="AD82" s="18">
        <v>-4.0097225145990699E-2</v>
      </c>
      <c r="AE82" s="18">
        <v>-5.53551153E-2</v>
      </c>
      <c r="AF82" s="18">
        <v>-3.5379066799999997E-2</v>
      </c>
      <c r="AG82" s="18">
        <v>-5.5056999729794456E-2</v>
      </c>
      <c r="AH82" s="18">
        <v>-1.2331440738112209E-2</v>
      </c>
      <c r="AI82" s="18">
        <v>-1.4820387436524363E-2</v>
      </c>
      <c r="AJ82" s="18">
        <v>-2.0779669191393291E-2</v>
      </c>
      <c r="AK82" s="18">
        <v>-5.6203711996005712E-3</v>
      </c>
      <c r="AL82" s="18">
        <v>-2.8400256249220268E-2</v>
      </c>
      <c r="AM82" s="18">
        <v>-5.0599249242458955E-3</v>
      </c>
      <c r="AN82" s="18">
        <v>-7.5600000000000001E-2</v>
      </c>
      <c r="AO82" s="18">
        <v>-1.7736548307438538E-2</v>
      </c>
      <c r="AP82" s="18">
        <v>-2.9838226482923891E-2</v>
      </c>
      <c r="AQ82" s="18">
        <v>-1.0189751949231227E-2</v>
      </c>
      <c r="AR82" s="18">
        <v>1.4575235980011092E-2</v>
      </c>
      <c r="AS82" s="18">
        <v>-4.2316974596696755E-2</v>
      </c>
      <c r="AT82" s="18">
        <v>-3.4015734970091827E-3</v>
      </c>
      <c r="AU82" s="18">
        <v>-5.294470092528235E-3</v>
      </c>
      <c r="AV82" s="18">
        <v>-0.14581402749486161</v>
      </c>
      <c r="AW82" s="18">
        <v>-0.1092242055435344</v>
      </c>
      <c r="AX82" s="18">
        <v>-2.0882469006547041E-2</v>
      </c>
      <c r="AY82" s="18">
        <v>-1.9993162239930404E-2</v>
      </c>
      <c r="AZ82" s="18">
        <v>-8.2595273040133588E-2</v>
      </c>
      <c r="BF82" s="81"/>
      <c r="BG82" s="154">
        <f t="shared" si="98"/>
        <v>161</v>
      </c>
      <c r="BH82" s="18">
        <f>(1-'Building Blocks'!$B$29)*'Building Blocks'!$B$29^BG82</f>
        <v>1.9827425658891433E-3</v>
      </c>
      <c r="BI82" s="18">
        <f t="shared" si="99"/>
        <v>2.1779491388040713E-3</v>
      </c>
      <c r="BJ82" s="18">
        <f t="shared" si="145"/>
        <v>6.4687267371619714E-3</v>
      </c>
      <c r="BK82" s="157">
        <f t="shared" si="100"/>
        <v>5.6616365082723779E-6</v>
      </c>
      <c r="BL82" s="157">
        <f t="shared" si="101"/>
        <v>1.1219650921241919E-5</v>
      </c>
      <c r="BM82" s="157">
        <f t="shared" si="102"/>
        <v>8.8189529409954405E-6</v>
      </c>
      <c r="BN82" s="157">
        <f t="shared" si="103"/>
        <v>1.0068933435809817E-5</v>
      </c>
      <c r="BO82" s="157">
        <f t="shared" si="104"/>
        <v>1.7534880369568421E-6</v>
      </c>
      <c r="BP82" s="157">
        <f t="shared" si="105"/>
        <v>1.3211379559970404E-6</v>
      </c>
      <c r="BQ82" s="157">
        <f t="shared" si="106"/>
        <v>3.6079805013600503E-6</v>
      </c>
      <c r="BR82" s="157">
        <f t="shared" si="107"/>
        <v>4.7903900946053276E-6</v>
      </c>
      <c r="BS82" s="157">
        <f t="shared" si="108"/>
        <v>1.4411773802670924E-5</v>
      </c>
      <c r="BT82" s="157">
        <f t="shared" si="109"/>
        <v>5.9239285973597656E-8</v>
      </c>
      <c r="BU82" s="157">
        <f t="shared" si="110"/>
        <v>9.2192523815637804E-8</v>
      </c>
      <c r="BV82" s="157">
        <f t="shared" si="111"/>
        <v>1.3633511389192164E-6</v>
      </c>
      <c r="BW82" s="157">
        <f t="shared" si="112"/>
        <v>2.081263666636726E-7</v>
      </c>
      <c r="BX82" s="157">
        <f t="shared" si="113"/>
        <v>4.026998332488721E-7</v>
      </c>
      <c r="BY82" s="157">
        <f t="shared" si="114"/>
        <v>6.6360179746920759E-7</v>
      </c>
      <c r="BZ82" s="157">
        <f t="shared" si="115"/>
        <v>3.9575547275161004E-6</v>
      </c>
      <c r="CA82" s="157">
        <f t="shared" si="116"/>
        <v>9.8404833647948992E-7</v>
      </c>
      <c r="CB82" s="157">
        <f t="shared" si="117"/>
        <v>3.241757827385134E-7</v>
      </c>
      <c r="CC82" s="157">
        <f t="shared" si="118"/>
        <v>2.2614486745733678E-6</v>
      </c>
      <c r="CD82" s="157">
        <f t="shared" si="119"/>
        <v>1.263278508959635E-6</v>
      </c>
      <c r="CE82" s="157">
        <f t="shared" si="120"/>
        <v>2.3492410282725871E-8</v>
      </c>
      <c r="CF82" s="157">
        <f t="shared" si="121"/>
        <v>3.043022918176112E-6</v>
      </c>
      <c r="CG82" s="157">
        <f t="shared" si="122"/>
        <v>1.6823372935753135E-6</v>
      </c>
      <c r="CH82" s="157">
        <f t="shared" si="123"/>
        <v>1.6825163049447658E-7</v>
      </c>
      <c r="CI82" s="157">
        <f t="shared" si="124"/>
        <v>3.5048977072297864E-7</v>
      </c>
      <c r="CJ82" s="157">
        <f t="shared" si="125"/>
        <v>6.2338075139494033E-10</v>
      </c>
      <c r="CK82" s="157">
        <f t="shared" si="126"/>
        <v>4.9307580144979281E-6</v>
      </c>
      <c r="CL82" s="157">
        <f t="shared" si="127"/>
        <v>5.2972760041082134E-6</v>
      </c>
      <c r="CM82" s="157">
        <f t="shared" si="128"/>
        <v>4.2045118672290251E-6</v>
      </c>
      <c r="CN82" s="157">
        <f t="shared" si="129"/>
        <v>8.6046021235495007E-6</v>
      </c>
      <c r="CO82" s="157">
        <f t="shared" si="130"/>
        <v>3.9450656989391364E-6</v>
      </c>
      <c r="CP82" s="157">
        <f t="shared" si="131"/>
        <v>8.0943431090576035E-6</v>
      </c>
      <c r="CQ82" s="157">
        <f t="shared" si="132"/>
        <v>5.629822681540107E-7</v>
      </c>
      <c r="CR82" s="157">
        <f t="shared" si="133"/>
        <v>8.8316175427613733E-7</v>
      </c>
      <c r="CS82" s="157">
        <f t="shared" si="134"/>
        <v>1.5950372389815707E-6</v>
      </c>
      <c r="CT82" s="157">
        <f t="shared" si="135"/>
        <v>3.0411381828040345E-7</v>
      </c>
      <c r="CU82" s="157">
        <f t="shared" si="136"/>
        <v>2.3619332051904912E-6</v>
      </c>
      <c r="CV82" s="157">
        <f t="shared" si="137"/>
        <v>2.4809723899348239E-7</v>
      </c>
      <c r="CW82" s="157">
        <f t="shared" si="138"/>
        <v>1.4614630137607961E-5</v>
      </c>
      <c r="CX82" s="157">
        <f t="shared" si="139"/>
        <v>7.8429356578469503E-7</v>
      </c>
      <c r="CY82" s="157">
        <f t="shared" si="140"/>
        <v>2.8009166735103394E-6</v>
      </c>
      <c r="CZ82" s="157"/>
      <c r="DA82" s="157">
        <f t="shared" si="141"/>
        <v>2.6943738697780653E-7</v>
      </c>
      <c r="DB82" s="157"/>
      <c r="DC82" s="157"/>
      <c r="DD82" s="157"/>
      <c r="DE82" s="157">
        <f t="shared" si="142"/>
        <v>5.2233835814705247E-5</v>
      </c>
      <c r="DF82" s="157">
        <f t="shared" si="143"/>
        <v>2.9521641977224423E-5</v>
      </c>
      <c r="DG82" s="157"/>
      <c r="DH82" s="157"/>
      <c r="DI82" s="157">
        <f t="shared" si="144"/>
        <v>1.8743490110647728E-5</v>
      </c>
      <c r="DN82" s="157" t="e">
        <f t="shared" si="146"/>
        <v>#DIV/0!</v>
      </c>
      <c r="DR82" s="1">
        <v>1.3888888888888887E-3</v>
      </c>
      <c r="EQ82" s="152"/>
      <c r="ER82" s="152"/>
    </row>
    <row r="83" spans="1:148" s="1" customFormat="1" x14ac:dyDescent="0.25">
      <c r="A83" s="13">
        <f t="shared" si="147"/>
        <v>38595</v>
      </c>
      <c r="B83" s="227">
        <v>-3.4712414663814202E-2</v>
      </c>
      <c r="C83" s="227">
        <v>-3.9705792684985003E-2</v>
      </c>
      <c r="D83" s="227">
        <v>-1.9345073347488601E-2</v>
      </c>
      <c r="E83" s="227">
        <v>7.6816198946780797E-3</v>
      </c>
      <c r="F83" s="227">
        <v>3.5174288079968799E-3</v>
      </c>
      <c r="G83" s="227">
        <v>4.2136281409927701E-2</v>
      </c>
      <c r="H83" s="227">
        <v>7.7944839807042501E-3</v>
      </c>
      <c r="I83" s="227">
        <v>-2.55231221159961E-2</v>
      </c>
      <c r="J83" s="227">
        <v>-1.68927921911959E-2</v>
      </c>
      <c r="K83" s="227">
        <v>-8.8524655619386296E-3</v>
      </c>
      <c r="L83" s="227">
        <v>-9.62682710454121E-3</v>
      </c>
      <c r="M83" s="227">
        <v>-1.8063580359146299E-2</v>
      </c>
      <c r="N83" s="228">
        <v>-8.2097141368560993E-3</v>
      </c>
      <c r="O83" s="227">
        <v>-1.0688999366164799E-2</v>
      </c>
      <c r="P83" s="227">
        <v>-9.4482128611597105E-3</v>
      </c>
      <c r="Q83" s="227">
        <v>-1.8443728632969999E-2</v>
      </c>
      <c r="R83" s="227">
        <v>-1.85996237871199E-2</v>
      </c>
      <c r="S83" s="18">
        <f>'Index Values Local'!S84/'Index Values Local'!S83-1</f>
        <v>-8.8372222741416318E-3</v>
      </c>
      <c r="T83" s="227">
        <v>-9.2871959268339098E-3</v>
      </c>
      <c r="U83" s="227">
        <v>7.4099996043719401E-3</v>
      </c>
      <c r="V83" s="227">
        <v>7.2499982455480599E-3</v>
      </c>
      <c r="W83" s="18">
        <v>-3.7870349743818199E-3</v>
      </c>
      <c r="X83" s="18">
        <v>-9.0482050668971858E-4</v>
      </c>
      <c r="Y83" s="18">
        <v>-1.8264863420777155E-3</v>
      </c>
      <c r="Z83" s="18">
        <v>-1.6939999431543562E-2</v>
      </c>
      <c r="AA83" s="18">
        <v>2.2546419098143922E-3</v>
      </c>
      <c r="AB83" s="18">
        <v>1.1296727372312798E-2</v>
      </c>
      <c r="AC83" s="18">
        <v>1.0295061673501501E-2</v>
      </c>
      <c r="AD83" s="18">
        <v>1.35045793017662E-2</v>
      </c>
      <c r="AE83" s="18">
        <v>-1.4097198500000001E-2</v>
      </c>
      <c r="AF83" s="18">
        <v>-1.4097198500000001E-2</v>
      </c>
      <c r="AG83" s="18">
        <v>-1.4021277885503003E-2</v>
      </c>
      <c r="AH83" s="18">
        <v>-6.1618611335667595E-3</v>
      </c>
      <c r="AI83" s="18">
        <v>-3.0601408173855926E-3</v>
      </c>
      <c r="AJ83" s="18">
        <v>-1.9104067729889262E-3</v>
      </c>
      <c r="AK83" s="18">
        <v>-3.1194563467153991E-3</v>
      </c>
      <c r="AL83" s="18">
        <v>-6.9496002900701903E-3</v>
      </c>
      <c r="AM83" s="18">
        <v>-3.451047132794316E-3</v>
      </c>
      <c r="AN83" s="18">
        <v>-2.1100000000000001E-2</v>
      </c>
      <c r="AO83" s="18">
        <v>1.6954736383852254E-2</v>
      </c>
      <c r="AP83" s="18">
        <v>2.6549462011418612E-2</v>
      </c>
      <c r="AQ83" s="18">
        <v>1.6339227131595659E-2</v>
      </c>
      <c r="AR83" s="18">
        <v>1.4776303187850504E-2</v>
      </c>
      <c r="AS83" s="18">
        <v>1.7035605969794199E-2</v>
      </c>
      <c r="AT83" s="18">
        <v>-8.1338474774499082E-4</v>
      </c>
      <c r="AU83" s="18">
        <v>8.3050394414138657E-3</v>
      </c>
      <c r="AV83" s="18">
        <v>7.1279916351512096E-2</v>
      </c>
      <c r="AW83" s="18">
        <v>5.0343135112182358E-2</v>
      </c>
      <c r="AX83" s="18">
        <v>6.1653790645589956E-3</v>
      </c>
      <c r="AY83" s="18">
        <v>-7.7383780176371701E-3</v>
      </c>
      <c r="AZ83" s="18">
        <v>-4.7718872400287493E-3</v>
      </c>
      <c r="BF83" s="81"/>
      <c r="BG83" s="154">
        <f t="shared" si="98"/>
        <v>160</v>
      </c>
      <c r="BH83" s="18">
        <f>(1-'Building Blocks'!$B$29)*'Building Blocks'!$B$29^BG83</f>
        <v>2.0027702685748924E-3</v>
      </c>
      <c r="BI83" s="18">
        <f t="shared" si="99"/>
        <v>2.1999486250546176E-3</v>
      </c>
      <c r="BJ83" s="18">
        <f t="shared" si="145"/>
        <v>6.5340674112747193E-3</v>
      </c>
      <c r="BK83" s="157">
        <f t="shared" si="100"/>
        <v>3.7325350413605419E-6</v>
      </c>
      <c r="BL83" s="157">
        <f t="shared" si="101"/>
        <v>5.5784667322664004E-6</v>
      </c>
      <c r="BM83" s="157">
        <f t="shared" si="102"/>
        <v>1.3894453482325158E-6</v>
      </c>
      <c r="BN83" s="157">
        <f t="shared" si="103"/>
        <v>5.4839101727746869E-9</v>
      </c>
      <c r="BO83" s="157">
        <f t="shared" si="104"/>
        <v>9.7967255682600833E-10</v>
      </c>
      <c r="BP83" s="157">
        <f t="shared" si="105"/>
        <v>3.0841463368280744E-6</v>
      </c>
      <c r="BQ83" s="157">
        <f t="shared" si="106"/>
        <v>4.5766507932481019E-10</v>
      </c>
      <c r="BR83" s="157">
        <f t="shared" si="107"/>
        <v>2.6751552676781603E-6</v>
      </c>
      <c r="BS83" s="157">
        <f t="shared" si="108"/>
        <v>1.5836424070190978E-6</v>
      </c>
      <c r="BT83" s="157">
        <f t="shared" si="109"/>
        <v>3.8603959548133457E-7</v>
      </c>
      <c r="BU83" s="157">
        <f t="shared" si="110"/>
        <v>4.3917941725982216E-7</v>
      </c>
      <c r="BV83" s="157">
        <f t="shared" si="111"/>
        <v>1.4730627346520287E-6</v>
      </c>
      <c r="BW83" s="157">
        <f t="shared" si="112"/>
        <v>4.4114671525414064E-7</v>
      </c>
      <c r="BX83" s="157">
        <f t="shared" si="113"/>
        <v>8.0878851433637048E-7</v>
      </c>
      <c r="BY83" s="157">
        <f t="shared" si="114"/>
        <v>6.2815002482384707E-7</v>
      </c>
      <c r="BZ83" s="157">
        <f t="shared" si="115"/>
        <v>1.3794043439859282E-6</v>
      </c>
      <c r="CA83" s="157">
        <f t="shared" si="116"/>
        <v>1.2739670989537255E-6</v>
      </c>
      <c r="CB83" s="157">
        <f t="shared" si="117"/>
        <v>6.8712147886555654E-7</v>
      </c>
      <c r="CC83" s="157">
        <f t="shared" si="118"/>
        <v>4.7141277432153933E-7</v>
      </c>
      <c r="CD83" s="157">
        <f t="shared" si="119"/>
        <v>8.8335762212994413E-9</v>
      </c>
      <c r="CE83" s="157">
        <f t="shared" si="120"/>
        <v>2.1473998985685746E-8</v>
      </c>
      <c r="CF83" s="157">
        <f t="shared" si="121"/>
        <v>1.6756024676627454E-7</v>
      </c>
      <c r="CG83" s="157">
        <f t="shared" si="122"/>
        <v>5.5402243260013244E-8</v>
      </c>
      <c r="CH83" s="157">
        <f t="shared" si="123"/>
        <v>3.723446380884804E-8</v>
      </c>
      <c r="CI83" s="157">
        <f t="shared" si="124"/>
        <v>1.1458678894107604E-6</v>
      </c>
      <c r="CJ83" s="157">
        <f t="shared" si="125"/>
        <v>7.0070253003094153E-9</v>
      </c>
      <c r="CK83" s="157">
        <f t="shared" si="126"/>
        <v>1.2939754832527254E-7</v>
      </c>
      <c r="CL83" s="157">
        <f t="shared" si="127"/>
        <v>9.6825922038957644E-8</v>
      </c>
      <c r="CM83" s="157">
        <f t="shared" si="128"/>
        <v>2.0547861811219743E-7</v>
      </c>
      <c r="CN83" s="157">
        <f t="shared" si="129"/>
        <v>1.0261542118499574E-6</v>
      </c>
      <c r="CO83" s="157">
        <f t="shared" si="130"/>
        <v>9.960612860650905E-7</v>
      </c>
      <c r="CP83" s="157">
        <f t="shared" si="131"/>
        <v>8.7359918817635989E-7</v>
      </c>
      <c r="CQ83" s="157">
        <f t="shared" si="132"/>
        <v>2.1597013312483648E-7</v>
      </c>
      <c r="CR83" s="157">
        <f t="shared" si="133"/>
        <v>1.5437293503579302E-7</v>
      </c>
      <c r="CS83" s="157">
        <f t="shared" si="134"/>
        <v>1.4766636153313366E-7</v>
      </c>
      <c r="CT83" s="157">
        <f t="shared" si="135"/>
        <v>1.9091778776164026E-7</v>
      </c>
      <c r="CU83" s="157">
        <f t="shared" si="136"/>
        <v>2.8996871582505344E-7</v>
      </c>
      <c r="CV83" s="157">
        <f t="shared" si="137"/>
        <v>1.8074464187530825E-7</v>
      </c>
      <c r="CW83" s="157">
        <f t="shared" si="138"/>
        <v>1.6535927212549841E-6</v>
      </c>
      <c r="CX83" s="157">
        <f t="shared" si="139"/>
        <v>5.4328910048360193E-7</v>
      </c>
      <c r="CY83" s="157">
        <f t="shared" si="140"/>
        <v>9.2690864685908876E-7</v>
      </c>
      <c r="CZ83" s="157"/>
      <c r="DA83" s="157">
        <f t="shared" si="141"/>
        <v>2.8208777460619287E-7</v>
      </c>
      <c r="DB83" s="157"/>
      <c r="DC83" s="157"/>
      <c r="DD83" s="157"/>
      <c r="DE83" s="157">
        <f t="shared" si="142"/>
        <v>8.5192878317963096E-6</v>
      </c>
      <c r="DF83" s="157">
        <f t="shared" si="143"/>
        <v>4.0946726215207928E-6</v>
      </c>
      <c r="DG83" s="157"/>
      <c r="DH83" s="157"/>
      <c r="DI83" s="157">
        <f t="shared" si="144"/>
        <v>4.9138434106053514E-7</v>
      </c>
      <c r="DN83" s="157" t="e">
        <f t="shared" si="146"/>
        <v>#DIV/0!</v>
      </c>
      <c r="DR83" s="1">
        <v>1.3888888888888887E-3</v>
      </c>
      <c r="EQ83" s="152"/>
      <c r="ER83" s="152"/>
    </row>
    <row r="84" spans="1:148" s="1" customFormat="1" x14ac:dyDescent="0.25">
      <c r="A84" s="13">
        <f t="shared" si="147"/>
        <v>38625</v>
      </c>
      <c r="B84" s="227">
        <v>3.0768976382937501E-2</v>
      </c>
      <c r="C84" s="227">
        <v>2.8713621668450401E-2</v>
      </c>
      <c r="D84" s="227">
        <v>5.0839069804505803E-2</v>
      </c>
      <c r="E84" s="227">
        <v>4.7565583067205E-2</v>
      </c>
      <c r="F84" s="227">
        <v>4.00701211449088E-2</v>
      </c>
      <c r="G84" s="227">
        <v>0.12796605706789899</v>
      </c>
      <c r="H84" s="227">
        <v>8.6104499997014403E-2</v>
      </c>
      <c r="I84" s="227">
        <v>8.0197031202302996E-2</v>
      </c>
      <c r="J84" s="227">
        <v>0.117308240318914</v>
      </c>
      <c r="K84" s="227">
        <v>2.8375579485471199E-3</v>
      </c>
      <c r="L84" s="227">
        <v>5.7390653955373596E-3</v>
      </c>
      <c r="M84" s="227">
        <v>2.00345091613276E-2</v>
      </c>
      <c r="N84" s="228">
        <v>3.4908695546848202E-2</v>
      </c>
      <c r="O84" s="227">
        <v>3.1917093677954401E-2</v>
      </c>
      <c r="P84" s="227">
        <v>3.3568087708418702E-2</v>
      </c>
      <c r="Q84" s="227">
        <v>4.5035623342531299E-2</v>
      </c>
      <c r="R84" s="227">
        <v>4.3553713051523502E-2</v>
      </c>
      <c r="S84" s="18">
        <f>'Index Values Local'!S85/'Index Values Local'!S84-1</f>
        <v>4.4975779563773077E-2</v>
      </c>
      <c r="T84" s="227">
        <v>8.5705977212044895E-3</v>
      </c>
      <c r="U84" s="227">
        <v>2.25300017983498E-2</v>
      </c>
      <c r="V84" s="227">
        <v>2.1080005550678699E-2</v>
      </c>
      <c r="W84" s="18">
        <v>2.5156529516996429E-3</v>
      </c>
      <c r="X84" s="18">
        <v>4.4652436951317931E-3</v>
      </c>
      <c r="Y84" s="18">
        <v>1.1365350027929821E-3</v>
      </c>
      <c r="Z84" s="18">
        <v>1.4340648220429575E-2</v>
      </c>
      <c r="AA84" s="18">
        <v>6.395836090159257E-3</v>
      </c>
      <c r="AB84" s="18">
        <v>9.8165323945553773E-4</v>
      </c>
      <c r="AC84" s="18">
        <v>1.2124735905147E-3</v>
      </c>
      <c r="AD84" s="18">
        <v>8.5503161025696E-4</v>
      </c>
      <c r="AE84" s="18">
        <v>1.2659318399999999E-2</v>
      </c>
      <c r="AF84" s="18">
        <v>2.0603887599999999E-2</v>
      </c>
      <c r="AG84" s="18">
        <v>1.2591141504282657E-2</v>
      </c>
      <c r="AH84" s="18">
        <v>-1.7081811937386115E-3</v>
      </c>
      <c r="AI84" s="18">
        <v>7.5206420489279946E-3</v>
      </c>
      <c r="AJ84" s="18">
        <v>1.0649781536951952E-2</v>
      </c>
      <c r="AK84" s="18">
        <v>1.758029058195798E-2</v>
      </c>
      <c r="AL84" s="18">
        <v>-1.0997226786287895E-3</v>
      </c>
      <c r="AM84" s="18">
        <v>1.6110786746459382E-3</v>
      </c>
      <c r="AN84" s="18">
        <v>-1.54E-2</v>
      </c>
      <c r="AO84" s="18">
        <v>-4.1462267061582181E-2</v>
      </c>
      <c r="AP84" s="18">
        <v>2.1678242210739551E-2</v>
      </c>
      <c r="AQ84" s="18">
        <v>1.497398874217208E-2</v>
      </c>
      <c r="AR84" s="18">
        <v>1.4695968720507047E-2</v>
      </c>
      <c r="AS84" s="18">
        <v>2.3761496290545595E-3</v>
      </c>
      <c r="AT84" s="18">
        <v>3.4882428950260163E-3</v>
      </c>
      <c r="AU84" s="18">
        <v>3.9432064187849879E-3</v>
      </c>
      <c r="AV84" s="18">
        <v>2.9325374822641415E-2</v>
      </c>
      <c r="AW84" s="18">
        <v>2.4696349054416311E-2</v>
      </c>
      <c r="AX84" s="18">
        <v>1.8205179529024181E-2</v>
      </c>
      <c r="AY84" s="18">
        <v>3.232218806255141E-2</v>
      </c>
      <c r="AZ84" s="18">
        <v>2.2809789085668442E-2</v>
      </c>
      <c r="BF84" s="81"/>
      <c r="BG84" s="154">
        <f t="shared" si="98"/>
        <v>159</v>
      </c>
      <c r="BH84" s="18">
        <f>(1-'Building Blocks'!$B$29)*'Building Blocks'!$B$29^BG84</f>
        <v>2.0230002712877701E-3</v>
      </c>
      <c r="BI84" s="18">
        <f t="shared" si="99"/>
        <v>2.2221703283379973E-3</v>
      </c>
      <c r="BJ84" s="18">
        <f t="shared" si="145"/>
        <v>6.6000680921966858E-3</v>
      </c>
      <c r="BK84" s="157">
        <f t="shared" si="100"/>
        <v>1.3111999935402511E-6</v>
      </c>
      <c r="BL84" s="157">
        <f t="shared" si="101"/>
        <v>7.250658096996074E-7</v>
      </c>
      <c r="BM84" s="157">
        <f t="shared" si="102"/>
        <v>4.5104751743625057E-6</v>
      </c>
      <c r="BN84" s="157">
        <f t="shared" si="103"/>
        <v>3.2605510684616267E-6</v>
      </c>
      <c r="BO84" s="157">
        <f t="shared" si="104"/>
        <v>2.8616219310685049E-6</v>
      </c>
      <c r="BP84" s="157">
        <f t="shared" si="105"/>
        <v>3.3768049211008043E-5</v>
      </c>
      <c r="BQ84" s="157">
        <f t="shared" si="106"/>
        <v>1.3786572002358366E-5</v>
      </c>
      <c r="BR84" s="157">
        <f t="shared" si="107"/>
        <v>1.1154315072788621E-5</v>
      </c>
      <c r="BS84" s="157">
        <f t="shared" si="108"/>
        <v>2.5618328718959199E-5</v>
      </c>
      <c r="BT84" s="157">
        <f t="shared" si="109"/>
        <v>5.3852684659747207E-9</v>
      </c>
      <c r="BU84" s="157">
        <f t="shared" si="110"/>
        <v>3.3991160186235377E-9</v>
      </c>
      <c r="BV84" s="157">
        <f t="shared" si="111"/>
        <v>3.319232980312324E-7</v>
      </c>
      <c r="BW84" s="157">
        <f t="shared" si="112"/>
        <v>1.8633963580542291E-6</v>
      </c>
      <c r="BX84" s="157">
        <f t="shared" si="113"/>
        <v>1.2201183916576718E-6</v>
      </c>
      <c r="BY84" s="157">
        <f t="shared" si="114"/>
        <v>1.5159328539060343E-6</v>
      </c>
      <c r="BZ84" s="157">
        <f t="shared" si="115"/>
        <v>3.2833916080496542E-6</v>
      </c>
      <c r="CA84" s="157">
        <f t="shared" si="116"/>
        <v>3.2238722711755853E-6</v>
      </c>
      <c r="CB84" s="157">
        <f t="shared" si="117"/>
        <v>2.9023746649878229E-6</v>
      </c>
      <c r="CC84" s="157">
        <f t="shared" si="118"/>
        <v>2.3031291508026985E-8</v>
      </c>
      <c r="CD84" s="157">
        <f t="shared" si="119"/>
        <v>6.5159769140280676E-7</v>
      </c>
      <c r="CE84" s="157">
        <f t="shared" si="120"/>
        <v>6.387582343694667E-7</v>
      </c>
      <c r="CF84" s="157">
        <f t="shared" si="121"/>
        <v>1.3063422829924183E-8</v>
      </c>
      <c r="CG84" s="157">
        <f t="shared" si="122"/>
        <v>2.7495284986076642E-10</v>
      </c>
      <c r="CH84" s="157">
        <f t="shared" si="123"/>
        <v>2.943920971264867E-9</v>
      </c>
      <c r="CI84" s="157">
        <f t="shared" si="124"/>
        <v>1.5897901360514123E-7</v>
      </c>
      <c r="CJ84" s="157">
        <f t="shared" si="125"/>
        <v>1.2340056020049159E-8</v>
      </c>
      <c r="CK84" s="157">
        <f t="shared" si="126"/>
        <v>1.555524717285833E-8</v>
      </c>
      <c r="CL84" s="157">
        <f t="shared" si="127"/>
        <v>1.3320866833550953E-8</v>
      </c>
      <c r="CM84" s="157">
        <f t="shared" si="128"/>
        <v>1.9801361647394179E-8</v>
      </c>
      <c r="CN84" s="157">
        <f t="shared" si="129"/>
        <v>5.9147993244929816E-8</v>
      </c>
      <c r="CO84" s="157">
        <f t="shared" si="130"/>
        <v>4.0037155256760519E-7</v>
      </c>
      <c r="CP84" s="157">
        <f t="shared" si="131"/>
        <v>9.9308732400274829E-8</v>
      </c>
      <c r="CQ84" s="157">
        <f t="shared" si="132"/>
        <v>6.6111227917496498E-8</v>
      </c>
      <c r="CR84" s="157">
        <f t="shared" si="133"/>
        <v>1.0794062280943392E-8</v>
      </c>
      <c r="CS84" s="157">
        <f t="shared" si="134"/>
        <v>4.2385063519914245E-8</v>
      </c>
      <c r="CT84" s="157">
        <f t="shared" si="135"/>
        <v>2.8798399614000232E-7</v>
      </c>
      <c r="CU84" s="157">
        <f t="shared" si="136"/>
        <v>7.0457107918434554E-8</v>
      </c>
      <c r="CV84" s="157">
        <f t="shared" si="137"/>
        <v>3.559048247685055E-8</v>
      </c>
      <c r="CW84" s="157">
        <f t="shared" si="138"/>
        <v>1.0479652833618761E-6</v>
      </c>
      <c r="CX84" s="157">
        <f t="shared" si="139"/>
        <v>4.052076573575388E-6</v>
      </c>
      <c r="CY84" s="157">
        <f t="shared" si="140"/>
        <v>5.4461793334474483E-7</v>
      </c>
      <c r="CZ84" s="157"/>
      <c r="DA84" s="157">
        <f t="shared" si="141"/>
        <v>2.8090856737032167E-7</v>
      </c>
      <c r="DB84" s="157"/>
      <c r="DC84" s="157"/>
      <c r="DD84" s="157"/>
      <c r="DE84" s="157">
        <f t="shared" si="142"/>
        <v>9.1346423888989853E-7</v>
      </c>
      <c r="DF84" s="157">
        <f t="shared" si="143"/>
        <v>6.8019101951472561E-7</v>
      </c>
      <c r="DG84" s="157"/>
      <c r="DH84" s="157"/>
      <c r="DI84" s="157">
        <f t="shared" si="144"/>
        <v>3.548322121253868E-7</v>
      </c>
      <c r="DN84" s="157" t="e">
        <f t="shared" si="146"/>
        <v>#DIV/0!</v>
      </c>
      <c r="DR84" s="1">
        <v>1.3888888888888887E-3</v>
      </c>
      <c r="EQ84" s="152"/>
      <c r="ER84" s="152"/>
    </row>
    <row r="85" spans="1:148" s="1" customFormat="1" x14ac:dyDescent="0.25">
      <c r="A85" s="13">
        <f t="shared" si="147"/>
        <v>38656</v>
      </c>
      <c r="B85" s="227">
        <v>-1.8836546170163102E-2</v>
      </c>
      <c r="C85" s="227">
        <v>-3.1825744297762602E-2</v>
      </c>
      <c r="D85" s="227">
        <v>-3.4352769269702897E-2</v>
      </c>
      <c r="E85" s="227">
        <v>-6.0582189099751597E-2</v>
      </c>
      <c r="F85" s="227">
        <v>-3.2848618399044099E-2</v>
      </c>
      <c r="G85" s="227">
        <v>-1.4423396840301099E-2</v>
      </c>
      <c r="H85" s="227">
        <v>1.7456845791754098E-2</v>
      </c>
      <c r="I85" s="227">
        <v>-6.2021030825812402E-2</v>
      </c>
      <c r="J85" s="227">
        <v>-6.7645176097325899E-2</v>
      </c>
      <c r="K85" s="227">
        <v>-2.0504437333422301E-2</v>
      </c>
      <c r="L85" s="227">
        <v>-1.73205442417858E-2</v>
      </c>
      <c r="M85" s="227">
        <v>-1.12613387122908E-2</v>
      </c>
      <c r="N85" s="228">
        <v>-1.4653669159370801E-2</v>
      </c>
      <c r="O85" s="227">
        <v>-1.6355966706863002E-2</v>
      </c>
      <c r="P85" s="227">
        <v>-1.2282952644277201E-2</v>
      </c>
      <c r="Q85" s="227">
        <v>-2.1155025106041999E-2</v>
      </c>
      <c r="R85" s="227">
        <v>-8.79565184204089E-3</v>
      </c>
      <c r="S85" s="18">
        <f>'Index Values Local'!S86/'Index Values Local'!S85-1</f>
        <v>-1.6879522657193058E-2</v>
      </c>
      <c r="T85" s="227">
        <v>-1.6405774916647398E-2</v>
      </c>
      <c r="U85" s="227">
        <v>-1.8729997739467E-2</v>
      </c>
      <c r="V85" s="227">
        <v>-6.3400048991615297E-3</v>
      </c>
      <c r="W85" s="18">
        <v>1.0427703117158238E-2</v>
      </c>
      <c r="X85" s="18">
        <v>1.1729902576000928E-2</v>
      </c>
      <c r="Y85" s="18">
        <v>5.9100164776406672E-3</v>
      </c>
      <c r="Z85" s="18">
        <v>1.359632870621108E-2</v>
      </c>
      <c r="AA85" s="18">
        <v>3.4624824684432731E-3</v>
      </c>
      <c r="AB85" s="18">
        <v>-7.1353691116294859E-3</v>
      </c>
      <c r="AC85" s="18">
        <v>-8.7668513821427402E-3</v>
      </c>
      <c r="AD85" s="18">
        <v>-4.0015963564138998E-3</v>
      </c>
      <c r="AE85" s="18">
        <v>2.9295301900000001E-2</v>
      </c>
      <c r="AF85" s="18">
        <v>1.66558087E-2</v>
      </c>
      <c r="AG85" s="18">
        <v>2.9137531735798718E-2</v>
      </c>
      <c r="AH85" s="18">
        <v>-9.1802091349416637E-3</v>
      </c>
      <c r="AI85" s="18">
        <v>-9.6199466418882551E-3</v>
      </c>
      <c r="AJ85" s="18">
        <v>-1.8819645449753564E-2</v>
      </c>
      <c r="AK85" s="18">
        <v>-9.3102154088705591E-3</v>
      </c>
      <c r="AL85" s="18">
        <v>-3.2897456539241476E-3</v>
      </c>
      <c r="AM85" s="18">
        <v>6.519565070870037E-3</v>
      </c>
      <c r="AN85" s="18">
        <v>-1.21E-2</v>
      </c>
      <c r="AO85" s="18">
        <v>1.766682089762428E-2</v>
      </c>
      <c r="AP85" s="18">
        <v>2.0511646165925157E-2</v>
      </c>
      <c r="AQ85" s="18">
        <v>-2.7555838550509613E-4</v>
      </c>
      <c r="AR85" s="18">
        <v>1.2091416423066548E-2</v>
      </c>
      <c r="AS85" s="18">
        <v>-3.9608115781021858E-3</v>
      </c>
      <c r="AT85" s="18">
        <v>2.8108203883324794E-3</v>
      </c>
      <c r="AU85" s="18">
        <v>-1.8954337053725883E-2</v>
      </c>
      <c r="AV85" s="18">
        <v>3.294046062865208E-3</v>
      </c>
      <c r="AW85" s="18">
        <v>8.0530526755513421E-3</v>
      </c>
      <c r="AX85" s="18">
        <v>-2.1964769074170498E-2</v>
      </c>
      <c r="AY85" s="18">
        <v>-5.6071489708261799E-2</v>
      </c>
      <c r="AZ85" s="18">
        <v>3.9535009755039985E-2</v>
      </c>
      <c r="BF85" s="81"/>
      <c r="BG85" s="154">
        <f t="shared" si="98"/>
        <v>158</v>
      </c>
      <c r="BH85" s="18">
        <f>(1-'Building Blocks'!$B$29)*'Building Blocks'!$B$29^BG85</f>
        <v>2.0434346174623944E-3</v>
      </c>
      <c r="BI85" s="18">
        <f t="shared" si="99"/>
        <v>2.2446164932707047E-3</v>
      </c>
      <c r="BJ85" s="18">
        <f t="shared" si="145"/>
        <v>6.6667354466633192E-3</v>
      </c>
      <c r="BK85" s="157">
        <f t="shared" si="100"/>
        <v>1.4384039193991416E-6</v>
      </c>
      <c r="BL85" s="157">
        <f t="shared" si="101"/>
        <v>4.0497500282308141E-6</v>
      </c>
      <c r="BM85" s="157">
        <f t="shared" si="102"/>
        <v>3.6163840548543663E-6</v>
      </c>
      <c r="BN85" s="157">
        <f t="shared" si="103"/>
        <v>1.0949230304010012E-5</v>
      </c>
      <c r="BO85" s="157">
        <f t="shared" si="104"/>
        <v>3.0784248410321443E-6</v>
      </c>
      <c r="BP85" s="157">
        <f t="shared" si="105"/>
        <v>8.2035892628098708E-7</v>
      </c>
      <c r="BQ85" s="157">
        <f t="shared" si="106"/>
        <v>2.298115351819547E-7</v>
      </c>
      <c r="BR85" s="157">
        <f t="shared" si="107"/>
        <v>1.1433099952661554E-5</v>
      </c>
      <c r="BS85" s="157">
        <f t="shared" si="108"/>
        <v>1.3510440530868145E-5</v>
      </c>
      <c r="BT85" s="157">
        <f t="shared" si="109"/>
        <v>1.3915428712744803E-6</v>
      </c>
      <c r="BU85" s="157">
        <f t="shared" si="110"/>
        <v>1.0689664197355159E-6</v>
      </c>
      <c r="BV85" s="157">
        <f t="shared" si="111"/>
        <v>8.1664679771555371E-7</v>
      </c>
      <c r="BW85" s="157">
        <f t="shared" si="112"/>
        <v>9.5295760018153574E-7</v>
      </c>
      <c r="BX85" s="157">
        <f t="shared" si="113"/>
        <v>1.3850863018830109E-6</v>
      </c>
      <c r="BY85" s="157">
        <f t="shared" si="114"/>
        <v>8.7397698905918725E-7</v>
      </c>
      <c r="BZ85" s="157">
        <f t="shared" si="115"/>
        <v>1.728693858474917E-6</v>
      </c>
      <c r="CA85" s="157">
        <f t="shared" si="116"/>
        <v>4.5645697151880257E-7</v>
      </c>
      <c r="CB85" s="157">
        <f t="shared" si="117"/>
        <v>1.4843135400007368E-6</v>
      </c>
      <c r="CC85" s="157">
        <f t="shared" si="118"/>
        <v>1.0625280464093315E-6</v>
      </c>
      <c r="CD85" s="157">
        <f t="shared" si="119"/>
        <v>1.3076110369060379E-6</v>
      </c>
      <c r="CE85" s="157">
        <f t="shared" si="120"/>
        <v>2.4585581617031987E-7</v>
      </c>
      <c r="CF85" s="157">
        <f t="shared" si="121"/>
        <v>6.7590175863532975E-8</v>
      </c>
      <c r="CG85" s="157">
        <f t="shared" si="122"/>
        <v>1.3020966943792357E-7</v>
      </c>
      <c r="CH85" s="157">
        <f t="shared" si="123"/>
        <v>2.9454732446000538E-8</v>
      </c>
      <c r="CI85" s="157">
        <f t="shared" si="124"/>
        <v>1.3356576235438337E-7</v>
      </c>
      <c r="CJ85" s="157">
        <f t="shared" si="125"/>
        <v>7.4688439401487643E-10</v>
      </c>
      <c r="CK85" s="157">
        <f t="shared" si="126"/>
        <v>2.6001053264474801E-7</v>
      </c>
      <c r="CL85" s="157">
        <f t="shared" si="127"/>
        <v>3.4667579965446719E-7</v>
      </c>
      <c r="CM85" s="157">
        <f t="shared" si="128"/>
        <v>1.3802751606790675E-7</v>
      </c>
      <c r="CN85" s="157">
        <f t="shared" si="129"/>
        <v>1.0662590304050525E-6</v>
      </c>
      <c r="CO85" s="157">
        <f t="shared" si="130"/>
        <v>2.0149974195221182E-7</v>
      </c>
      <c r="CP85" s="157">
        <f t="shared" si="131"/>
        <v>1.2114197282824264E-6</v>
      </c>
      <c r="CQ85" s="157">
        <f t="shared" si="132"/>
        <v>3.7506009502420179E-7</v>
      </c>
      <c r="CR85" s="157">
        <f t="shared" si="133"/>
        <v>5.0078036958666389E-7</v>
      </c>
      <c r="CS85" s="157">
        <f t="shared" si="134"/>
        <v>1.4143651650881898E-6</v>
      </c>
      <c r="CT85" s="157">
        <f t="shared" si="135"/>
        <v>5.3972078757118747E-7</v>
      </c>
      <c r="CU85" s="157">
        <f t="shared" si="136"/>
        <v>1.3729423177251687E-7</v>
      </c>
      <c r="CV85" s="157">
        <f t="shared" si="137"/>
        <v>1.8443965507424526E-9</v>
      </c>
      <c r="CW85" s="157">
        <f t="shared" si="138"/>
        <v>7.612799978069489E-7</v>
      </c>
      <c r="CX85" s="157">
        <f t="shared" si="139"/>
        <v>6.0569398749479851E-7</v>
      </c>
      <c r="CY85" s="157">
        <f t="shared" si="140"/>
        <v>4.7118599336297304E-7</v>
      </c>
      <c r="CZ85" s="157"/>
      <c r="DA85" s="157">
        <f t="shared" si="141"/>
        <v>1.6751117550044564E-7</v>
      </c>
      <c r="DB85" s="157"/>
      <c r="DC85" s="157"/>
      <c r="DD85" s="157"/>
      <c r="DE85" s="157">
        <f t="shared" si="142"/>
        <v>7.4380623848870339E-8</v>
      </c>
      <c r="DF85" s="157">
        <f t="shared" si="143"/>
        <v>1.6302191243968293E-9</v>
      </c>
      <c r="DG85" s="157"/>
      <c r="DH85" s="157"/>
      <c r="DI85" s="157">
        <f t="shared" si="144"/>
        <v>1.9350925965894254E-6</v>
      </c>
      <c r="DN85" s="157" t="e">
        <f t="shared" si="146"/>
        <v>#DIV/0!</v>
      </c>
      <c r="DR85" s="1">
        <v>1.3888888888888887E-3</v>
      </c>
      <c r="EQ85" s="152"/>
      <c r="ER85" s="152"/>
    </row>
    <row r="86" spans="1:148" s="1" customFormat="1" x14ac:dyDescent="0.25">
      <c r="A86" s="13">
        <f t="shared" si="147"/>
        <v>38686</v>
      </c>
      <c r="B86" s="227">
        <v>6.4709967069404004E-2</v>
      </c>
      <c r="C86" s="227">
        <v>7.4644319072424595E-2</v>
      </c>
      <c r="D86" s="227">
        <v>4.8462928854769098E-2</v>
      </c>
      <c r="E86" s="227">
        <v>4.7335100914199998E-2</v>
      </c>
      <c r="F86" s="227">
        <v>2.79730962606301E-2</v>
      </c>
      <c r="G86" s="227">
        <v>6.7047644246599203E-2</v>
      </c>
      <c r="H86" s="227">
        <v>6.7106571741211998E-2</v>
      </c>
      <c r="I86" s="227">
        <v>5.92903119335619E-2</v>
      </c>
      <c r="J86" s="227">
        <v>0.10808977305536201</v>
      </c>
      <c r="K86" s="227">
        <v>1.20525784052136E-2</v>
      </c>
      <c r="L86" s="227">
        <v>1.60949956555211E-2</v>
      </c>
      <c r="M86" s="227">
        <v>2.8063618031226801E-2</v>
      </c>
      <c r="N86" s="228">
        <v>3.0779529291044199E-2</v>
      </c>
      <c r="O86" s="227">
        <v>2.5307585086373902E-2</v>
      </c>
      <c r="P86" s="227">
        <v>3.7617460989522698E-2</v>
      </c>
      <c r="Q86" s="227">
        <v>4.5207405559710902E-2</v>
      </c>
      <c r="R86" s="227">
        <v>3.8320209015039797E-2</v>
      </c>
      <c r="S86" s="18">
        <f>'Index Values Local'!S87/'Index Values Local'!S86-1</f>
        <v>3.9822502945177085E-2</v>
      </c>
      <c r="T86" s="227">
        <v>4.0407405137333902E-2</v>
      </c>
      <c r="U86" s="227">
        <v>2.1349999795595001E-2</v>
      </c>
      <c r="V86" s="227">
        <v>1.46200071146445E-2</v>
      </c>
      <c r="W86" s="18">
        <v>2.5165562913907369E-2</v>
      </c>
      <c r="X86" s="18">
        <v>1.9740045091755087E-2</v>
      </c>
      <c r="Y86" s="18">
        <v>7.9700077312601092E-3</v>
      </c>
      <c r="Z86" s="18">
        <v>1.9614735658042726E-2</v>
      </c>
      <c r="AA86" s="18">
        <v>1.5723957195894478E-3</v>
      </c>
      <c r="AB86" s="18">
        <v>2.3773841961852726E-2</v>
      </c>
      <c r="AC86" s="18">
        <v>2.4794092008425101E-2</v>
      </c>
      <c r="AD86" s="18">
        <v>2.1736124679311901E-2</v>
      </c>
      <c r="AE86" s="18">
        <v>4.28179084E-2</v>
      </c>
      <c r="AF86" s="18">
        <v>3.0740534199999999E-2</v>
      </c>
      <c r="AG86" s="18">
        <v>4.2587312092712125E-2</v>
      </c>
      <c r="AH86" s="18">
        <v>-2.4944947505962656E-3</v>
      </c>
      <c r="AI86" s="18">
        <v>1.1500265828148226E-3</v>
      </c>
      <c r="AJ86" s="18">
        <v>-3.670056803883881E-3</v>
      </c>
      <c r="AK86" s="18">
        <v>4.9100014121685742E-3</v>
      </c>
      <c r="AL86" s="18">
        <v>-2.3302874057514744E-3</v>
      </c>
      <c r="AM86" s="18">
        <v>8.2491466712033557E-3</v>
      </c>
      <c r="AN86" s="18">
        <v>-2.01E-2</v>
      </c>
      <c r="AO86" s="18">
        <v>-1.8225954391624777E-2</v>
      </c>
      <c r="AP86" s="18">
        <v>3.6159640968105311E-3</v>
      </c>
      <c r="AQ86" s="18">
        <v>2.994225565933407E-3</v>
      </c>
      <c r="AR86" s="18">
        <v>9.7151109360640309E-3</v>
      </c>
      <c r="AS86" s="18">
        <v>1.3543520319933462E-2</v>
      </c>
      <c r="AT86" s="18">
        <v>2.4099842059028811E-3</v>
      </c>
      <c r="AU86" s="18">
        <v>-7.9840403627006624E-3</v>
      </c>
      <c r="AV86" s="18">
        <v>7.9365359798647672E-2</v>
      </c>
      <c r="AW86" s="18">
        <v>5.5765633543411353E-2</v>
      </c>
      <c r="AX86" s="18">
        <v>7.9226643604258466E-3</v>
      </c>
      <c r="AY86" s="18">
        <v>1.7152253513140061E-2</v>
      </c>
      <c r="AZ86" s="18">
        <v>3.1514740765842264E-2</v>
      </c>
      <c r="BF86" s="81"/>
      <c r="BG86" s="154">
        <f t="shared" si="98"/>
        <v>157</v>
      </c>
      <c r="BH86" s="18">
        <f>(1-'Building Blocks'!$B$29)*'Building Blocks'!$B$29^BG86</f>
        <v>2.0640753711741351E-3</v>
      </c>
      <c r="BI86" s="18">
        <f t="shared" si="99"/>
        <v>2.2672893871421257E-3</v>
      </c>
      <c r="BJ86" s="18">
        <f t="shared" si="145"/>
        <v>6.7340762087508277E-3</v>
      </c>
      <c r="BK86" s="157">
        <f t="shared" si="100"/>
        <v>7.6883043182074065E-6</v>
      </c>
      <c r="BL86" s="157">
        <f t="shared" si="101"/>
        <v>9.2851109395564966E-6</v>
      </c>
      <c r="BM86" s="157">
        <f t="shared" si="102"/>
        <v>4.1294217066668881E-6</v>
      </c>
      <c r="BN86" s="157">
        <f t="shared" si="103"/>
        <v>3.286839711839099E-6</v>
      </c>
      <c r="BO86" s="157">
        <f t="shared" si="104"/>
        <v>1.2830261206805716E-6</v>
      </c>
      <c r="BP86" s="157">
        <f t="shared" si="105"/>
        <v>8.815142444974325E-6</v>
      </c>
      <c r="BQ86" s="157">
        <f t="shared" si="106"/>
        <v>8.0992955271595015E-6</v>
      </c>
      <c r="BR86" s="157">
        <f t="shared" si="107"/>
        <v>5.655109550818108E-6</v>
      </c>
      <c r="BS86" s="157">
        <f t="shared" si="108"/>
        <v>2.1842853798374034E-5</v>
      </c>
      <c r="BT86" s="157">
        <f t="shared" si="109"/>
        <v>1.3297497787743355E-7</v>
      </c>
      <c r="BU86" s="157">
        <f t="shared" si="110"/>
        <v>3.0470341165971967E-7</v>
      </c>
      <c r="BV86" s="157">
        <f t="shared" si="111"/>
        <v>9.2980095377064798E-7</v>
      </c>
      <c r="BW86" s="157">
        <f t="shared" si="112"/>
        <v>1.397683478323348E-6</v>
      </c>
      <c r="BX86" s="157">
        <f t="shared" si="113"/>
        <v>6.4164648593612132E-7</v>
      </c>
      <c r="BY86" s="157">
        <f t="shared" si="114"/>
        <v>2.0634867130199186E-6</v>
      </c>
      <c r="BZ86" s="157">
        <f t="shared" si="115"/>
        <v>3.3800671470397894E-6</v>
      </c>
      <c r="CA86" s="157">
        <f t="shared" si="116"/>
        <v>2.447510505547723E-6</v>
      </c>
      <c r="CB86" s="157">
        <f t="shared" si="117"/>
        <v>2.1769982078519509E-6</v>
      </c>
      <c r="CC86" s="157">
        <f t="shared" si="118"/>
        <v>2.7863520932677766E-6</v>
      </c>
      <c r="CD86" s="157">
        <f t="shared" si="119"/>
        <v>5.7635831290810431E-7</v>
      </c>
      <c r="CE86" s="157">
        <f t="shared" si="120"/>
        <v>2.4969688856715294E-7</v>
      </c>
      <c r="CF86" s="157">
        <f t="shared" si="121"/>
        <v>9.2746471215007869E-7</v>
      </c>
      <c r="CG86" s="157">
        <f t="shared" si="122"/>
        <v>5.5364773782219607E-7</v>
      </c>
      <c r="CH86" s="157">
        <f t="shared" si="123"/>
        <v>7.3211962563643915E-8</v>
      </c>
      <c r="CI86" s="157">
        <f t="shared" si="124"/>
        <v>4.2755969859308317E-7</v>
      </c>
      <c r="CJ86" s="157">
        <f t="shared" si="125"/>
        <v>1.3798109271356447E-8</v>
      </c>
      <c r="CK86" s="157">
        <f t="shared" si="126"/>
        <v>9.2024458762955772E-7</v>
      </c>
      <c r="CL86" s="157">
        <f t="shared" si="127"/>
        <v>1.0126033282824078E-6</v>
      </c>
      <c r="CM86" s="157">
        <f t="shared" si="128"/>
        <v>7.2613700657140081E-7</v>
      </c>
      <c r="CN86" s="157">
        <f t="shared" si="129"/>
        <v>2.8280930491902213E-6</v>
      </c>
      <c r="CO86" s="157">
        <f t="shared" si="130"/>
        <v>1.2584527487903218E-6</v>
      </c>
      <c r="CP86" s="157">
        <f t="shared" si="131"/>
        <v>3.0506659419689027E-6</v>
      </c>
      <c r="CQ86" s="157">
        <f t="shared" si="132"/>
        <v>8.830369413717325E-8</v>
      </c>
      <c r="CR86" s="157">
        <f t="shared" si="133"/>
        <v>3.9362443730461849E-8</v>
      </c>
      <c r="CS86" s="157">
        <f t="shared" si="134"/>
        <v>2.2457971698018411E-7</v>
      </c>
      <c r="CT86" s="157">
        <f t="shared" si="135"/>
        <v>3.7512261605644506E-9</v>
      </c>
      <c r="CU86" s="157">
        <f t="shared" si="136"/>
        <v>1.067416539346496E-7</v>
      </c>
      <c r="CV86" s="157">
        <f t="shared" si="137"/>
        <v>1.5754933903822767E-8</v>
      </c>
      <c r="CW86" s="157">
        <f t="shared" si="138"/>
        <v>1.5821556029964334E-6</v>
      </c>
      <c r="CX86" s="157">
        <f t="shared" si="139"/>
        <v>8.5912216658620863E-7</v>
      </c>
      <c r="CY86" s="157">
        <f t="shared" si="140"/>
        <v>1.3137252246989728E-8</v>
      </c>
      <c r="CZ86" s="157"/>
      <c r="DA86" s="157">
        <f t="shared" si="141"/>
        <v>8.8918984665485754E-8</v>
      </c>
      <c r="DB86" s="157"/>
      <c r="DC86" s="157"/>
      <c r="DD86" s="157"/>
      <c r="DE86" s="157">
        <f t="shared" si="142"/>
        <v>1.120986966964399E-5</v>
      </c>
      <c r="DF86" s="157">
        <f t="shared" si="143"/>
        <v>5.3474925308493215E-6</v>
      </c>
      <c r="DG86" s="157"/>
      <c r="DH86" s="157"/>
      <c r="DI86" s="157">
        <f t="shared" si="144"/>
        <v>1.0326429566326415E-6</v>
      </c>
      <c r="DN86" s="157" t="e">
        <f t="shared" si="146"/>
        <v>#DIV/0!</v>
      </c>
      <c r="DR86" s="1">
        <v>1.3888888888888887E-3</v>
      </c>
      <c r="EQ86" s="152"/>
      <c r="ER86" s="152"/>
    </row>
    <row r="87" spans="1:148" s="1" customFormat="1" x14ac:dyDescent="0.25">
      <c r="A87" s="13">
        <f t="shared" si="147"/>
        <v>38717</v>
      </c>
      <c r="B87" s="227">
        <v>4.1943103039683198E-3</v>
      </c>
      <c r="C87" s="227">
        <v>1.74798243904095E-3</v>
      </c>
      <c r="D87" s="227">
        <v>4.2617766248946198E-2</v>
      </c>
      <c r="E87" s="227">
        <v>5.7398776331496197E-2</v>
      </c>
      <c r="F87" s="227">
        <v>3.2541017437046099E-2</v>
      </c>
      <c r="G87" s="227">
        <v>8.9730652986384302E-2</v>
      </c>
      <c r="H87" s="227">
        <v>0.13938771123653701</v>
      </c>
      <c r="I87" s="227">
        <v>2.5238623170558999E-2</v>
      </c>
      <c r="J87" s="227">
        <v>6.3084259355442998E-2</v>
      </c>
      <c r="K87" s="227">
        <v>1.51364303661118E-2</v>
      </c>
      <c r="L87" s="227">
        <v>1.35386936573664E-2</v>
      </c>
      <c r="M87" s="227">
        <v>1.55563983678397E-2</v>
      </c>
      <c r="N87" s="228">
        <v>2.0676862833468E-2</v>
      </c>
      <c r="O87" s="227">
        <v>1.34074061058755E-2</v>
      </c>
      <c r="P87" s="227">
        <v>2.0643581116449299E-2</v>
      </c>
      <c r="Q87" s="227">
        <v>2.68754373203565E-2</v>
      </c>
      <c r="R87" s="227">
        <v>1.6427630402041999E-2</v>
      </c>
      <c r="S87" s="18">
        <f>'Index Values Local'!S88/'Index Values Local'!S87-1</f>
        <v>2.7214090416877168E-2</v>
      </c>
      <c r="T87" s="227">
        <v>5.6094012540475104E-4</v>
      </c>
      <c r="U87" s="227">
        <v>2.3160002416199501E-2</v>
      </c>
      <c r="V87" s="227">
        <v>1.2749997693833399E-2</v>
      </c>
      <c r="W87" s="18">
        <v>2.2071490094746071E-3</v>
      </c>
      <c r="X87" s="18">
        <v>4.2300384069615671E-3</v>
      </c>
      <c r="Y87" s="18">
        <v>7.1996888599334952E-4</v>
      </c>
      <c r="Z87" s="18">
        <v>1.4521133558573984E-2</v>
      </c>
      <c r="AA87" s="18">
        <v>3.7939906676551782E-3</v>
      </c>
      <c r="AB87" s="18">
        <v>1.8098343203140521E-2</v>
      </c>
      <c r="AC87" s="18">
        <v>1.67026059181134E-2</v>
      </c>
      <c r="AD87" s="18">
        <v>1.9875698064286199E-2</v>
      </c>
      <c r="AE87" s="18">
        <v>1.5265403799999999E-2</v>
      </c>
      <c r="AF87" s="18">
        <v>1.4665316900000001E-2</v>
      </c>
      <c r="AG87" s="18">
        <v>1.518319180326598E-2</v>
      </c>
      <c r="AH87" s="18">
        <v>7.4747178660412583E-3</v>
      </c>
      <c r="AI87" s="18">
        <v>1.6489391157665123E-2</v>
      </c>
      <c r="AJ87" s="18">
        <v>1.9869930235308031E-2</v>
      </c>
      <c r="AK87" s="18">
        <v>1.3650023240981968E-2</v>
      </c>
      <c r="AL87" s="18">
        <v>8.3495521633676351E-3</v>
      </c>
      <c r="AM87" s="18">
        <v>3.5612995871476816E-3</v>
      </c>
      <c r="AN87" s="18">
        <v>5.0999999999999997E-2</v>
      </c>
      <c r="AO87" s="18">
        <v>6.84664513582951E-2</v>
      </c>
      <c r="AP87" s="18">
        <v>7.8274423626061296E-2</v>
      </c>
      <c r="AQ87" s="18">
        <v>7.1360908275212949E-3</v>
      </c>
      <c r="AR87" s="18">
        <v>8.3864256923678049E-3</v>
      </c>
      <c r="AS87" s="18">
        <v>2.1281220547601828E-2</v>
      </c>
      <c r="AT87" s="18">
        <v>8.1964962836616542E-3</v>
      </c>
      <c r="AU87" s="18">
        <v>-2.4652640038814607E-3</v>
      </c>
      <c r="AV87" s="18">
        <v>-5.9534768529412307E-4</v>
      </c>
      <c r="AW87" s="18">
        <v>1.0783169968489936E-2</v>
      </c>
      <c r="AX87" s="18">
        <v>1.4570890041301781E-2</v>
      </c>
      <c r="AY87" s="18">
        <v>1.622254112569417E-2</v>
      </c>
      <c r="AZ87" s="18">
        <v>5.3168907308197566E-2</v>
      </c>
      <c r="BF87" s="81"/>
      <c r="BG87" s="154">
        <f t="shared" si="98"/>
        <v>156</v>
      </c>
      <c r="BH87" s="18">
        <f>(1-'Building Blocks'!$B$29)*'Building Blocks'!$B$29^BG87</f>
        <v>2.0849246173476116E-3</v>
      </c>
      <c r="BI87" s="18">
        <f t="shared" si="99"/>
        <v>2.2901913001435615E-3</v>
      </c>
      <c r="BJ87" s="18">
        <f t="shared" si="145"/>
        <v>6.8020971805563919E-3</v>
      </c>
      <c r="BK87" s="157">
        <f t="shared" si="100"/>
        <v>1.1943411298149056E-8</v>
      </c>
      <c r="BL87" s="157">
        <f t="shared" si="101"/>
        <v>1.8149642832694843E-7</v>
      </c>
      <c r="BM87" s="157">
        <f t="shared" si="102"/>
        <v>3.106791976079393E-6</v>
      </c>
      <c r="BN87" s="157">
        <f t="shared" si="103"/>
        <v>5.3070539738030069E-6</v>
      </c>
      <c r="BO87" s="157">
        <f t="shared" si="104"/>
        <v>1.8414923607157559E-6</v>
      </c>
      <c r="BP87" s="157">
        <f t="shared" si="105"/>
        <v>1.6560869006797417E-5</v>
      </c>
      <c r="BQ87" s="157">
        <f t="shared" si="106"/>
        <v>3.9934127356668513E-5</v>
      </c>
      <c r="BR87" s="157">
        <f t="shared" si="107"/>
        <v>5.7828709843665187E-7</v>
      </c>
      <c r="BS87" s="157">
        <f t="shared" si="108"/>
        <v>6.4688708077087282E-6</v>
      </c>
      <c r="BT87" s="157">
        <f t="shared" si="109"/>
        <v>2.6427317114396176E-7</v>
      </c>
      <c r="BU87" s="157">
        <f t="shared" si="110"/>
        <v>1.8700962523633338E-7</v>
      </c>
      <c r="BV87" s="157">
        <f t="shared" si="111"/>
        <v>1.3732571885917509E-7</v>
      </c>
      <c r="BW87" s="157">
        <f t="shared" si="112"/>
        <v>4.9663013723279683E-7</v>
      </c>
      <c r="BX87" s="157">
        <f t="shared" si="113"/>
        <v>5.5493006452528247E-8</v>
      </c>
      <c r="BY87" s="157">
        <f t="shared" si="114"/>
        <v>3.98691040252069E-7</v>
      </c>
      <c r="BZ87" s="157">
        <f t="shared" si="115"/>
        <v>9.4180088833213715E-7</v>
      </c>
      <c r="CA87" s="157">
        <f t="shared" si="116"/>
        <v>2.7525086970488076E-7</v>
      </c>
      <c r="CB87" s="157">
        <f t="shared" si="117"/>
        <v>7.735397206619847E-7</v>
      </c>
      <c r="CC87" s="157">
        <f t="shared" si="118"/>
        <v>5.2552756373768166E-8</v>
      </c>
      <c r="CD87" s="157">
        <f t="shared" si="119"/>
        <v>7.2186547107638546E-7</v>
      </c>
      <c r="CE87" s="157">
        <f t="shared" si="120"/>
        <v>1.7034036729846287E-7</v>
      </c>
      <c r="CF87" s="157">
        <f t="shared" si="121"/>
        <v>1.7107382242759548E-8</v>
      </c>
      <c r="CG87" s="157">
        <f t="shared" si="122"/>
        <v>3.1109651169175446E-11</v>
      </c>
      <c r="CH87" s="157">
        <f t="shared" si="123"/>
        <v>5.6275860120797068E-9</v>
      </c>
      <c r="CI87" s="157">
        <f t="shared" si="124"/>
        <v>1.709123664866466E-7</v>
      </c>
      <c r="CJ87" s="157">
        <f t="shared" si="125"/>
        <v>1.3784170203135162E-10</v>
      </c>
      <c r="CK87" s="157">
        <f t="shared" si="126"/>
        <v>4.7958422043732583E-7</v>
      </c>
      <c r="CL87" s="157">
        <f t="shared" si="127"/>
        <v>3.8953288501505342E-7</v>
      </c>
      <c r="CM87" s="157">
        <f t="shared" si="128"/>
        <v>5.8889841187022613E-7</v>
      </c>
      <c r="CN87" s="157">
        <f t="shared" si="129"/>
        <v>1.380973159499835E-7</v>
      </c>
      <c r="CO87" s="157">
        <f t="shared" si="130"/>
        <v>1.282818650722571E-7</v>
      </c>
      <c r="CP87" s="157">
        <f t="shared" si="131"/>
        <v>1.9710462843717093E-7</v>
      </c>
      <c r="CQ87" s="157">
        <f t="shared" si="132"/>
        <v>3.1837144916537111E-8</v>
      </c>
      <c r="CR87" s="157">
        <f t="shared" si="133"/>
        <v>2.8588329253554134E-7</v>
      </c>
      <c r="CS87" s="157">
        <f t="shared" si="134"/>
        <v>4.2281523774030775E-7</v>
      </c>
      <c r="CT87" s="157">
        <f t="shared" si="135"/>
        <v>1.2723929998939109E-7</v>
      </c>
      <c r="CU87" s="157">
        <f t="shared" si="136"/>
        <v>3.339188342444932E-8</v>
      </c>
      <c r="CV87" s="157">
        <f t="shared" si="137"/>
        <v>9.6413437354630763E-9</v>
      </c>
      <c r="CW87" s="157">
        <f t="shared" si="138"/>
        <v>4.572682447337877E-6</v>
      </c>
      <c r="CX87" s="157">
        <f t="shared" si="139"/>
        <v>1.0350304550984919E-5</v>
      </c>
      <c r="CY87" s="157">
        <f t="shared" si="140"/>
        <v>1.1955383094824231E-5</v>
      </c>
      <c r="CZ87" s="157"/>
      <c r="DA87" s="157">
        <f t="shared" si="141"/>
        <v>5.5747752601785739E-8</v>
      </c>
      <c r="DB87" s="157"/>
      <c r="DC87" s="157"/>
      <c r="DD87" s="157"/>
      <c r="DE87" s="157">
        <f t="shared" si="142"/>
        <v>2.1308706877277202E-7</v>
      </c>
      <c r="DF87" s="157">
        <f t="shared" si="143"/>
        <v>2.9390352956299877E-8</v>
      </c>
      <c r="DG87" s="157"/>
      <c r="DH87" s="157"/>
      <c r="DI87" s="157">
        <f t="shared" si="144"/>
        <v>4.233678078734736E-6</v>
      </c>
      <c r="DN87" s="157" t="e">
        <f t="shared" si="146"/>
        <v>#DIV/0!</v>
      </c>
      <c r="DR87" s="1">
        <v>1.3888888888888887E-3</v>
      </c>
      <c r="EQ87" s="152"/>
      <c r="ER87" s="152"/>
    </row>
    <row r="88" spans="1:148" s="1" customFormat="1" x14ac:dyDescent="0.25">
      <c r="A88" s="13">
        <f t="shared" si="147"/>
        <v>38748</v>
      </c>
      <c r="B88" s="227">
        <v>-5.27353556950849E-3</v>
      </c>
      <c r="C88" s="227">
        <v>4.7070063176016502E-2</v>
      </c>
      <c r="D88" s="227">
        <v>3.4858561172051702E-2</v>
      </c>
      <c r="E88" s="227">
        <v>6.75675334678245E-2</v>
      </c>
      <c r="F88" s="227">
        <v>2.60103804953968E-2</v>
      </c>
      <c r="G88" s="227">
        <v>1.7122120202873001E-2</v>
      </c>
      <c r="H88" s="227">
        <v>-8.3468456006174896E-4</v>
      </c>
      <c r="I88" s="227">
        <v>3.0222122250236301E-2</v>
      </c>
      <c r="J88" s="227">
        <v>7.7042519483164901E-2</v>
      </c>
      <c r="K88" s="227">
        <v>-1.7265323538451199E-2</v>
      </c>
      <c r="L88" s="227">
        <v>-1.9487878534437598E-2</v>
      </c>
      <c r="M88" s="227">
        <v>-1.11829958597868E-2</v>
      </c>
      <c r="N88" s="228">
        <v>-1.6888104597346201E-2</v>
      </c>
      <c r="O88" s="227">
        <v>-2.2243462699414199E-2</v>
      </c>
      <c r="P88" s="227">
        <v>-3.07797162678877E-2</v>
      </c>
      <c r="Q88" s="227">
        <v>6.5648452835807003E-3</v>
      </c>
      <c r="R88" s="227">
        <v>-8.4534525220370995E-3</v>
      </c>
      <c r="S88" s="18">
        <f>'Index Values Local'!S89/'Index Values Local'!S88-1</f>
        <v>-1.9667923120605169E-2</v>
      </c>
      <c r="T88" s="227">
        <v>2.7294021273055399E-2</v>
      </c>
      <c r="U88" s="227">
        <v>3.9519993243042999E-2</v>
      </c>
      <c r="V88" s="227">
        <v>2.4009993160515299E-2</v>
      </c>
      <c r="W88" s="18">
        <v>8.2720094537251931E-3</v>
      </c>
      <c r="X88" s="18">
        <v>7.022039482147191E-3</v>
      </c>
      <c r="Y88" s="18">
        <v>1.5764637549884331E-3</v>
      </c>
      <c r="Z88" s="18">
        <v>1.8064919530230705E-2</v>
      </c>
      <c r="AA88" s="18">
        <v>4.9526457554955883E-3</v>
      </c>
      <c r="AB88" s="18">
        <v>3.4638258937324418E-2</v>
      </c>
      <c r="AC88" s="18">
        <v>3.4994639464266501E-2</v>
      </c>
      <c r="AD88" s="18">
        <v>3.2810816778978402E-2</v>
      </c>
      <c r="AE88" s="18">
        <v>1.7356496499999999E-2</v>
      </c>
      <c r="AF88" s="18">
        <v>1.75150502E-2</v>
      </c>
      <c r="AG88" s="18">
        <v>1.7263022900987045E-2</v>
      </c>
      <c r="AH88" s="18">
        <v>1.6275094559210501E-3</v>
      </c>
      <c r="AI88" s="18">
        <v>8.4203586055842106E-3</v>
      </c>
      <c r="AJ88" s="18">
        <v>4.749891014998342E-3</v>
      </c>
      <c r="AK88" s="18">
        <v>1.4889878881432894E-2</v>
      </c>
      <c r="AL88" s="18">
        <v>8.3802307275848698E-3</v>
      </c>
      <c r="AM88" s="18">
        <v>3.1104449420837899E-3</v>
      </c>
      <c r="AN88" s="18">
        <v>2.23E-2</v>
      </c>
      <c r="AO88" s="18">
        <v>1.6922450702526737E-2</v>
      </c>
      <c r="AP88" s="18">
        <v>7.5359021754586308E-3</v>
      </c>
      <c r="AQ88" s="18">
        <v>1.3813351695413969E-2</v>
      </c>
      <c r="AR88" s="18">
        <v>7.6719747276126071E-3</v>
      </c>
      <c r="AS88" s="18">
        <v>1.8965096646700916E-2</v>
      </c>
      <c r="AT88" s="18">
        <v>1.0301309523663392E-2</v>
      </c>
      <c r="AU88" s="18">
        <v>5.5378926344459619E-3</v>
      </c>
      <c r="AV88" s="18">
        <v>5.3592553409788524E-2</v>
      </c>
      <c r="AW88" s="18">
        <v>4.4209652018208034E-2</v>
      </c>
      <c r="AX88" s="18">
        <v>1.4262611059684059E-2</v>
      </c>
      <c r="AY88" s="18">
        <v>8.3046922541830936E-5</v>
      </c>
      <c r="AZ88" s="18">
        <v>1.0557635089740725E-3</v>
      </c>
      <c r="BF88" s="81"/>
      <c r="BG88" s="154">
        <f t="shared" si="98"/>
        <v>155</v>
      </c>
      <c r="BH88" s="18">
        <f>(1-'Building Blocks'!$B$29)*'Building Blocks'!$B$29^BG88</f>
        <v>2.1059844619672847E-3</v>
      </c>
      <c r="BI88" s="18">
        <f t="shared" si="99"/>
        <v>2.3133245455995576E-3</v>
      </c>
      <c r="BJ88" s="18">
        <f t="shared" si="145"/>
        <v>6.8708052328852447E-3</v>
      </c>
      <c r="BK88" s="157">
        <f t="shared" si="100"/>
        <v>3.1946434417366262E-7</v>
      </c>
      <c r="BL88" s="157">
        <f t="shared" si="101"/>
        <v>3.0684087077328492E-6</v>
      </c>
      <c r="BM88" s="157">
        <f t="shared" si="102"/>
        <v>1.9552271829220691E-6</v>
      </c>
      <c r="BN88" s="157">
        <f t="shared" si="103"/>
        <v>7.8646430001823156E-6</v>
      </c>
      <c r="BO88" s="157">
        <f t="shared" si="104"/>
        <v>1.1019711038019616E-6</v>
      </c>
      <c r="BP88" s="157">
        <f t="shared" si="105"/>
        <v>3.5730650452639274E-7</v>
      </c>
      <c r="BQ88" s="157">
        <f t="shared" si="106"/>
        <v>1.5452758084603049E-7</v>
      </c>
      <c r="BR88" s="157">
        <f t="shared" si="107"/>
        <v>1.007964672218127E-6</v>
      </c>
      <c r="BS88" s="157">
        <f t="shared" si="108"/>
        <v>1.0417153573639054E-5</v>
      </c>
      <c r="BT88" s="157">
        <f t="shared" si="109"/>
        <v>1.0852708464555446E-6</v>
      </c>
      <c r="BU88" s="157">
        <f t="shared" si="110"/>
        <v>1.3313823784712638E-6</v>
      </c>
      <c r="BV88" s="157">
        <f t="shared" si="111"/>
        <v>8.3474495532272384E-7</v>
      </c>
      <c r="BW88" s="157">
        <f t="shared" si="112"/>
        <v>1.2066875628679703E-6</v>
      </c>
      <c r="BX88" s="157">
        <f t="shared" si="113"/>
        <v>2.1843205576855554E-6</v>
      </c>
      <c r="BY88" s="157">
        <f t="shared" si="114"/>
        <v>3.3808440714675442E-6</v>
      </c>
      <c r="BZ88" s="157">
        <f t="shared" si="115"/>
        <v>2.3284423934406899E-12</v>
      </c>
      <c r="CA88" s="157">
        <f t="shared" si="116"/>
        <v>4.4812264759740597E-7</v>
      </c>
      <c r="CB88" s="157">
        <f t="shared" si="117"/>
        <v>1.8794870409883896E-6</v>
      </c>
      <c r="CC88" s="157">
        <f t="shared" si="118"/>
        <v>1.1138335038972681E-6</v>
      </c>
      <c r="CD88" s="157">
        <f t="shared" si="119"/>
        <v>2.6921391226254727E-6</v>
      </c>
      <c r="CE88" s="157">
        <f t="shared" si="120"/>
        <v>9.1465257455192447E-7</v>
      </c>
      <c r="CF88" s="157">
        <f t="shared" si="121"/>
        <v>2.5679317842563521E-8</v>
      </c>
      <c r="CG88" s="157">
        <f t="shared" si="122"/>
        <v>1.9569958649700375E-8</v>
      </c>
      <c r="CH88" s="157">
        <f t="shared" si="123"/>
        <v>1.1696604820953795E-9</v>
      </c>
      <c r="CI88" s="157">
        <f t="shared" si="124"/>
        <v>3.4333012412413889E-7</v>
      </c>
      <c r="CJ88" s="157">
        <f t="shared" si="125"/>
        <v>1.9296800765028167E-9</v>
      </c>
      <c r="CK88" s="157">
        <f t="shared" si="126"/>
        <v>2.2246612939089453E-6</v>
      </c>
      <c r="CL88" s="157">
        <f t="shared" si="127"/>
        <v>2.2712372594322656E-6</v>
      </c>
      <c r="CM88" s="157">
        <f t="shared" si="128"/>
        <v>1.9415747036530827E-6</v>
      </c>
      <c r="CN88" s="157">
        <f t="shared" si="129"/>
        <v>2.247347334208135E-7</v>
      </c>
      <c r="CO88" s="157">
        <f t="shared" si="130"/>
        <v>2.4704146572481344E-7</v>
      </c>
      <c r="CP88" s="157">
        <f t="shared" si="131"/>
        <v>2.9837266033725094E-7</v>
      </c>
      <c r="CQ88" s="157">
        <f t="shared" si="132"/>
        <v>1.0384591136538432E-8</v>
      </c>
      <c r="CR88" s="157">
        <f t="shared" si="133"/>
        <v>2.2283817367781207E-8</v>
      </c>
      <c r="CS88" s="157">
        <f t="shared" si="134"/>
        <v>5.4332780165718256E-9</v>
      </c>
      <c r="CT88" s="157">
        <f t="shared" si="135"/>
        <v>1.7483819837024249E-7</v>
      </c>
      <c r="CU88" s="157">
        <f t="shared" si="136"/>
        <v>3.4273336048023195E-8</v>
      </c>
      <c r="CV88" s="157">
        <f t="shared" si="137"/>
        <v>1.448888388683536E-8</v>
      </c>
      <c r="CW88" s="157">
        <f t="shared" si="138"/>
        <v>5.9100897645563955E-7</v>
      </c>
      <c r="CX88" s="157">
        <f t="shared" si="139"/>
        <v>5.6894291020014582E-7</v>
      </c>
      <c r="CY88" s="157">
        <f t="shared" si="140"/>
        <v>5.2942766875952834E-9</v>
      </c>
      <c r="CZ88" s="157"/>
      <c r="DA88" s="157">
        <f t="shared" si="141"/>
        <v>4.1183070903884185E-8</v>
      </c>
      <c r="DB88" s="157"/>
      <c r="DC88" s="157"/>
      <c r="DD88" s="157"/>
      <c r="DE88" s="157">
        <f t="shared" si="142"/>
        <v>4.5896128471869814E-6</v>
      </c>
      <c r="DF88" s="157">
        <f t="shared" si="143"/>
        <v>3.1684512964717751E-6</v>
      </c>
      <c r="DG88" s="157"/>
      <c r="DH88" s="157"/>
      <c r="DI88" s="157">
        <f t="shared" si="144"/>
        <v>1.9230984061786658E-7</v>
      </c>
      <c r="DN88" s="157" t="e">
        <f t="shared" si="146"/>
        <v>#DIV/0!</v>
      </c>
      <c r="DR88" s="1">
        <v>1.3888888888888887E-3</v>
      </c>
      <c r="EQ88" s="152"/>
      <c r="ER88" s="152"/>
    </row>
    <row r="89" spans="1:148" s="1" customFormat="1" x14ac:dyDescent="0.25">
      <c r="A89" s="13">
        <f t="shared" si="147"/>
        <v>38776</v>
      </c>
      <c r="B89" s="227">
        <v>1.5797873260720598E-2</v>
      </c>
      <c r="C89" s="227">
        <v>1.25807340969574E-2</v>
      </c>
      <c r="D89" s="227">
        <v>1.9868789414405799E-2</v>
      </c>
      <c r="E89" s="227">
        <v>3.9728363366626898E-2</v>
      </c>
      <c r="F89" s="227">
        <v>8.2102191674531203E-3</v>
      </c>
      <c r="G89" s="227">
        <v>6.1777446526141101E-3</v>
      </c>
      <c r="H89" s="227">
        <v>-5.12855056324098E-2</v>
      </c>
      <c r="I89" s="227">
        <v>8.43462287314844E-3</v>
      </c>
      <c r="J89" s="227">
        <v>1.37971518355897E-2</v>
      </c>
      <c r="K89" s="227">
        <v>9.9658385538456892E-3</v>
      </c>
      <c r="L89" s="227">
        <v>1.1169739317808E-2</v>
      </c>
      <c r="M89" s="227">
        <v>2.4044138235253601E-2</v>
      </c>
      <c r="N89" s="228">
        <v>2.8484899370570801E-2</v>
      </c>
      <c r="O89" s="227">
        <v>2.3505649494970301E-2</v>
      </c>
      <c r="P89" s="227">
        <v>3.1308232097463501E-2</v>
      </c>
      <c r="Q89" s="227">
        <v>1.4971642302902001E-2</v>
      </c>
      <c r="R89" s="227">
        <v>9.9789838330208696E-3</v>
      </c>
      <c r="S89" s="18">
        <f>'Index Values Local'!S90/'Index Values Local'!S89-1</f>
        <v>3.6958603585711014E-2</v>
      </c>
      <c r="T89" s="227">
        <v>1.01421141947244E-3</v>
      </c>
      <c r="U89" s="227">
        <v>2.0000521520402399E-4</v>
      </c>
      <c r="V89" s="227">
        <v>-4.7199913832056597E-3</v>
      </c>
      <c r="W89" s="18">
        <v>-1.0175270363859124E-2</v>
      </c>
      <c r="X89" s="18">
        <v>-9.4006421525750783E-3</v>
      </c>
      <c r="Y89" s="18">
        <v>-3.2845841384018248E-3</v>
      </c>
      <c r="Z89" s="18">
        <v>1.2056557672536883E-2</v>
      </c>
      <c r="AA89" s="18">
        <v>5.4469998270794129E-3</v>
      </c>
      <c r="AB89" s="18">
        <v>4.9365169603941661E-2</v>
      </c>
      <c r="AC89" s="18">
        <v>4.8540018571936398E-2</v>
      </c>
      <c r="AD89" s="18">
        <v>5.2390079048328105E-2</v>
      </c>
      <c r="AE89" s="18">
        <v>8.1710726000000008E-3</v>
      </c>
      <c r="AF89" s="18">
        <v>1.2712618799999999E-2</v>
      </c>
      <c r="AG89" s="18">
        <v>8.1270672004242206E-3</v>
      </c>
      <c r="AH89" s="18">
        <v>1.9235133393244341E-2</v>
      </c>
      <c r="AI89" s="18">
        <v>2.839958332871606E-2</v>
      </c>
      <c r="AJ89" s="18">
        <v>3.3700407384807285E-2</v>
      </c>
      <c r="AK89" s="18">
        <v>4.0329995376597205E-2</v>
      </c>
      <c r="AL89" s="18">
        <v>2.8049841997725533E-2</v>
      </c>
      <c r="AM89" s="18">
        <v>1.0670033147713198E-2</v>
      </c>
      <c r="AN89" s="18">
        <v>5.5199999999999999E-2</v>
      </c>
      <c r="AO89" s="18">
        <v>-1.197844472941012E-2</v>
      </c>
      <c r="AP89" s="18">
        <v>7.7229748800451636E-2</v>
      </c>
      <c r="AQ89" s="18">
        <v>-2.1955348196605259E-3</v>
      </c>
      <c r="AR89" s="18">
        <v>7.6775431861804133E-3</v>
      </c>
      <c r="AS89" s="18">
        <v>2.2817175319919648E-2</v>
      </c>
      <c r="AT89" s="18">
        <v>-1.3538666083880366E-3</v>
      </c>
      <c r="AU89" s="18">
        <v>1.8866197436592482E-2</v>
      </c>
      <c r="AV89" s="18">
        <v>4.3031669676650175E-2</v>
      </c>
      <c r="AW89" s="18">
        <v>7.0187852837419795E-2</v>
      </c>
      <c r="AX89" s="18">
        <v>3.5397934930397792E-2</v>
      </c>
      <c r="AY89" s="18">
        <v>0.11614152364477243</v>
      </c>
      <c r="AZ89" s="18">
        <v>5.1342281879194651E-2</v>
      </c>
      <c r="BF89" s="81"/>
      <c r="BG89" s="154">
        <f t="shared" si="98"/>
        <v>154</v>
      </c>
      <c r="BH89" s="18">
        <f>(1-'Building Blocks'!$B$29)*'Building Blocks'!$B$29^BG89</f>
        <v>2.1272570322901866E-3</v>
      </c>
      <c r="BI89" s="18">
        <f t="shared" si="99"/>
        <v>2.3366914602015731E-3</v>
      </c>
      <c r="BJ89" s="18">
        <f t="shared" si="145"/>
        <v>6.9402073059446918E-3</v>
      </c>
      <c r="BK89" s="157">
        <f t="shared" si="100"/>
        <v>2.0296711859675371E-7</v>
      </c>
      <c r="BL89" s="157">
        <f t="shared" si="101"/>
        <v>8.7087679179666301E-9</v>
      </c>
      <c r="BM89" s="157">
        <f t="shared" si="102"/>
        <v>4.6341118202048628E-7</v>
      </c>
      <c r="BN89" s="157">
        <f t="shared" si="103"/>
        <v>2.1691342557447355E-6</v>
      </c>
      <c r="BO89" s="157">
        <f t="shared" si="104"/>
        <v>3.786470848482022E-8</v>
      </c>
      <c r="BP89" s="157">
        <f t="shared" si="105"/>
        <v>5.1435738039116927E-9</v>
      </c>
      <c r="BQ89" s="157">
        <f t="shared" si="106"/>
        <v>8.0306465840879621E-6</v>
      </c>
      <c r="BR89" s="157">
        <f t="shared" si="107"/>
        <v>1.9501930088889039E-9</v>
      </c>
      <c r="BS89" s="157">
        <f t="shared" si="108"/>
        <v>3.4812953843616536E-8</v>
      </c>
      <c r="BT89" s="157">
        <f t="shared" si="109"/>
        <v>7.2535828098562229E-8</v>
      </c>
      <c r="BU89" s="157">
        <f t="shared" si="110"/>
        <v>1.0387764866368337E-7</v>
      </c>
      <c r="BV89" s="157">
        <f t="shared" si="111"/>
        <v>6.1561244987627065E-7</v>
      </c>
      <c r="BW89" s="157">
        <f t="shared" si="112"/>
        <v>1.1865169512577148E-6</v>
      </c>
      <c r="BX89" s="157">
        <f t="shared" si="113"/>
        <v>5.2720873941919094E-7</v>
      </c>
      <c r="BY89" s="157">
        <f t="shared" si="114"/>
        <v>1.3301470041670993E-6</v>
      </c>
      <c r="BZ89" s="157">
        <f t="shared" si="115"/>
        <v>1.6389978157077625E-7</v>
      </c>
      <c r="CA89" s="157">
        <f t="shared" si="116"/>
        <v>4.7619836354320929E-8</v>
      </c>
      <c r="CB89" s="157">
        <f t="shared" si="117"/>
        <v>1.8480725488350414E-6</v>
      </c>
      <c r="CC89" s="157">
        <f t="shared" si="118"/>
        <v>4.3952552584526332E-8</v>
      </c>
      <c r="CD89" s="157">
        <f t="shared" si="119"/>
        <v>6.3333902746696076E-8</v>
      </c>
      <c r="CE89" s="157">
        <f t="shared" si="120"/>
        <v>1.8283803941245885E-7</v>
      </c>
      <c r="CF89" s="157">
        <f t="shared" si="121"/>
        <v>5.3388492272447662E-7</v>
      </c>
      <c r="CG89" s="157">
        <f t="shared" si="122"/>
        <v>4.2675400161219347E-7</v>
      </c>
      <c r="CH89" s="157">
        <f t="shared" si="123"/>
        <v>7.2550728554486063E-8</v>
      </c>
      <c r="CI89" s="157">
        <f t="shared" si="124"/>
        <v>8.9075649484727952E-8</v>
      </c>
      <c r="CJ89" s="157">
        <f t="shared" si="125"/>
        <v>4.6302817424688816E-9</v>
      </c>
      <c r="CK89" s="157">
        <f t="shared" si="126"/>
        <v>4.8882247011807142E-6</v>
      </c>
      <c r="CL89" s="157">
        <f t="shared" si="127"/>
        <v>4.706423931562092E-6</v>
      </c>
      <c r="CM89" s="157">
        <f t="shared" si="128"/>
        <v>5.507809401538135E-6</v>
      </c>
      <c r="CN89" s="157">
        <f t="shared" si="129"/>
        <v>1.051892360939425E-9</v>
      </c>
      <c r="CO89" s="157">
        <f t="shared" si="130"/>
        <v>7.1497557312237114E-8</v>
      </c>
      <c r="CP89" s="157">
        <f t="shared" si="131"/>
        <v>1.1526337040834603E-8</v>
      </c>
      <c r="CQ89" s="157">
        <f t="shared" si="132"/>
        <v>5.6058563359130772E-7</v>
      </c>
      <c r="CR89" s="157">
        <f t="shared" si="133"/>
        <v>1.2450367619088018E-6</v>
      </c>
      <c r="CS89" s="157">
        <f t="shared" si="134"/>
        <v>1.7565967323893771E-6</v>
      </c>
      <c r="CT89" s="157">
        <f t="shared" si="135"/>
        <v>2.7225047095308121E-6</v>
      </c>
      <c r="CU89" s="157">
        <f t="shared" si="136"/>
        <v>1.2924943268058901E-6</v>
      </c>
      <c r="CV89" s="157">
        <f t="shared" si="137"/>
        <v>5.9755459347521279E-8</v>
      </c>
      <c r="CW89" s="157">
        <f t="shared" si="138"/>
        <v>5.5838076675287262E-6</v>
      </c>
      <c r="CX89" s="157">
        <f t="shared" si="139"/>
        <v>4.0827899201785418E-7</v>
      </c>
      <c r="CY89" s="157">
        <f t="shared" si="140"/>
        <v>1.1847932968058732E-5</v>
      </c>
      <c r="CZ89" s="157"/>
      <c r="DA89" s="157">
        <f t="shared" si="141"/>
        <v>4.1708935264075619E-8</v>
      </c>
      <c r="DB89" s="157"/>
      <c r="DC89" s="157"/>
      <c r="DD89" s="157"/>
      <c r="DE89" s="157">
        <f t="shared" si="142"/>
        <v>2.6982161139747208E-6</v>
      </c>
      <c r="DF89" s="157">
        <f t="shared" si="143"/>
        <v>9.270507347289903E-6</v>
      </c>
      <c r="DG89" s="157"/>
      <c r="DH89" s="157"/>
      <c r="DI89" s="157">
        <f t="shared" si="144"/>
        <v>3.9604034288673985E-6</v>
      </c>
      <c r="DN89" s="157" t="e">
        <f t="shared" si="146"/>
        <v>#DIV/0!</v>
      </c>
      <c r="DR89" s="1">
        <v>1.3888888888888887E-3</v>
      </c>
      <c r="EQ89" s="152"/>
      <c r="ER89" s="152"/>
    </row>
    <row r="90" spans="1:148" s="1" customFormat="1" x14ac:dyDescent="0.25">
      <c r="A90" s="13">
        <f t="shared" si="147"/>
        <v>38807</v>
      </c>
      <c r="B90" s="227">
        <v>2.2418017132339801E-2</v>
      </c>
      <c r="C90" s="227">
        <v>5.6006842634750802E-2</v>
      </c>
      <c r="D90" s="227">
        <v>5.50406563158252E-2</v>
      </c>
      <c r="E90" s="227">
        <v>6.2348840397542897E-2</v>
      </c>
      <c r="F90" s="227">
        <v>3.8417357862098302E-2</v>
      </c>
      <c r="G90" s="227">
        <v>3.5305008865234001E-2</v>
      </c>
      <c r="H90" s="227">
        <v>5.5128351704553102E-2</v>
      </c>
      <c r="I90" s="227">
        <v>1.8425396401716001E-2</v>
      </c>
      <c r="J90" s="227">
        <v>1.8517732650168199E-2</v>
      </c>
      <c r="K90" s="227">
        <v>-1.9492061091929099E-3</v>
      </c>
      <c r="L90" s="227">
        <v>-5.38336542114215E-4</v>
      </c>
      <c r="M90" s="227">
        <v>1.19921988091202E-2</v>
      </c>
      <c r="N90" s="228">
        <v>-7.9279718830745603E-3</v>
      </c>
      <c r="O90" s="227">
        <v>-6.7847815614416798E-3</v>
      </c>
      <c r="P90" s="227">
        <v>-9.4650437612081497E-3</v>
      </c>
      <c r="Q90" s="227">
        <v>3.5169770674571901E-2</v>
      </c>
      <c r="R90" s="227">
        <v>2.1047298825385499E-2</v>
      </c>
      <c r="S90" s="18">
        <f>'Index Values Local'!S91/'Index Values Local'!S90-1</f>
        <v>-8.4855935376119129E-3</v>
      </c>
      <c r="T90" s="227">
        <v>1.2827853344751399E-2</v>
      </c>
      <c r="U90" s="227">
        <v>2.5459996900657401E-2</v>
      </c>
      <c r="V90" s="227">
        <v>1.1469992218373099E-2</v>
      </c>
      <c r="W90" s="18">
        <v>8.4499461786866625E-3</v>
      </c>
      <c r="X90" s="18">
        <v>1.2346364801368859E-2</v>
      </c>
      <c r="Y90" s="18">
        <v>4.1985489415203858E-3</v>
      </c>
      <c r="Z90" s="18">
        <v>1.4907651715039494E-2</v>
      </c>
      <c r="AA90" s="18">
        <v>4.5575715882706369E-3</v>
      </c>
      <c r="AB90" s="18">
        <v>1.9172310007524507E-2</v>
      </c>
      <c r="AC90" s="18">
        <v>1.85388317673084E-2</v>
      </c>
      <c r="AD90" s="18">
        <v>2.0544276774004899E-2</v>
      </c>
      <c r="AE90" s="18">
        <v>2.5270109999999998E-2</v>
      </c>
      <c r="AF90" s="18">
        <v>1.41332474E-2</v>
      </c>
      <c r="AG90" s="18">
        <v>2.5134017550169859E-2</v>
      </c>
      <c r="AH90" s="18">
        <v>1.2415168949609034E-2</v>
      </c>
      <c r="AI90" s="18">
        <v>1.6470594573916975E-2</v>
      </c>
      <c r="AJ90" s="18">
        <v>1.7610070756423069E-2</v>
      </c>
      <c r="AK90" s="18">
        <v>2.7989429946884581E-2</v>
      </c>
      <c r="AL90" s="18">
        <v>6.0597370764856606E-3</v>
      </c>
      <c r="AM90" s="18">
        <v>7.4593291896536407E-3</v>
      </c>
      <c r="AN90" s="18">
        <v>6.3E-3</v>
      </c>
      <c r="AO90" s="18">
        <v>-4.9106104596640554E-2</v>
      </c>
      <c r="AP90" s="18">
        <v>-9.3450801864649602E-3</v>
      </c>
      <c r="AQ90" s="18">
        <v>8.4517243963160554E-3</v>
      </c>
      <c r="AR90" s="18">
        <v>7.4920634920634388E-3</v>
      </c>
      <c r="AS90" s="18">
        <v>1.18838682593106E-2</v>
      </c>
      <c r="AT90" s="18">
        <v>4.2740554529181185E-3</v>
      </c>
      <c r="AU90" s="18">
        <v>3.4686073310057153E-3</v>
      </c>
      <c r="AV90" s="18">
        <v>4.8534259372791766E-2</v>
      </c>
      <c r="AW90" s="18">
        <v>5.4764042123958578E-2</v>
      </c>
      <c r="AX90" s="18">
        <v>3.1105422996875777E-2</v>
      </c>
      <c r="AY90" s="18">
        <v>7.0516592586341895E-2</v>
      </c>
      <c r="AZ90" s="18">
        <v>2.4052710774702613E-2</v>
      </c>
      <c r="BF90" s="81"/>
      <c r="BG90" s="154">
        <f t="shared" si="98"/>
        <v>153</v>
      </c>
      <c r="BH90" s="18">
        <f>(1-'Building Blocks'!$B$29)*'Building Blocks'!$B$29^BG90</f>
        <v>2.1487444770607943E-3</v>
      </c>
      <c r="BI90" s="18">
        <f t="shared" si="99"/>
        <v>2.360294404244013E-3</v>
      </c>
      <c r="BJ90" s="18">
        <f t="shared" si="145"/>
        <v>7.0103104100451433E-3</v>
      </c>
      <c r="BK90" s="157">
        <f t="shared" si="100"/>
        <v>5.9971686179697533E-7</v>
      </c>
      <c r="BL90" s="157">
        <f t="shared" si="101"/>
        <v>4.8556569160515868E-6</v>
      </c>
      <c r="BM90" s="157">
        <f t="shared" si="102"/>
        <v>5.726078075081523E-6</v>
      </c>
      <c r="BN90" s="157">
        <f t="shared" si="103"/>
        <v>6.6521967357607475E-6</v>
      </c>
      <c r="BO90" s="157">
        <f t="shared" si="104"/>
        <v>2.7659617823459879E-6</v>
      </c>
      <c r="BP90" s="157">
        <f t="shared" si="105"/>
        <v>2.211662276203663E-6</v>
      </c>
      <c r="BQ90" s="157">
        <f t="shared" si="106"/>
        <v>5.3906333677110258E-6</v>
      </c>
      <c r="BR90" s="157">
        <f t="shared" si="107"/>
        <v>1.9447826513076369E-7</v>
      </c>
      <c r="BS90" s="157">
        <f t="shared" si="108"/>
        <v>1.7377358314317258E-7</v>
      </c>
      <c r="BT90" s="157">
        <f t="shared" si="109"/>
        <v>9.4978234384507225E-8</v>
      </c>
      <c r="BU90" s="157">
        <f t="shared" si="110"/>
        <v>5.9969925649576034E-8</v>
      </c>
      <c r="BV90" s="157">
        <f t="shared" si="111"/>
        <v>4.122717539851958E-8</v>
      </c>
      <c r="BW90" s="157">
        <f t="shared" si="112"/>
        <v>4.5465395371675637E-7</v>
      </c>
      <c r="BX90" s="157">
        <f t="shared" si="113"/>
        <v>5.5033620182869667E-7</v>
      </c>
      <c r="BY90" s="157">
        <f t="shared" si="114"/>
        <v>6.7527667383900773E-7</v>
      </c>
      <c r="BZ90" s="157">
        <f t="shared" si="115"/>
        <v>1.9270097955134637E-6</v>
      </c>
      <c r="CA90" s="157">
        <f t="shared" si="116"/>
        <v>5.7312388363588456E-7</v>
      </c>
      <c r="CB90" s="157">
        <f t="shared" si="117"/>
        <v>7.0815961621858034E-7</v>
      </c>
      <c r="CC90" s="157">
        <f t="shared" si="118"/>
        <v>1.3194018409861696E-7</v>
      </c>
      <c r="CD90" s="157">
        <f t="shared" si="119"/>
        <v>9.4920702746860068E-7</v>
      </c>
      <c r="CE90" s="157">
        <f t="shared" si="120"/>
        <v>1.2731047106801575E-7</v>
      </c>
      <c r="CF90" s="157">
        <f t="shared" si="121"/>
        <v>2.9074006295397147E-8</v>
      </c>
      <c r="CG90" s="157">
        <f t="shared" si="122"/>
        <v>1.5998134745998351E-7</v>
      </c>
      <c r="CH90" s="157">
        <f t="shared" si="123"/>
        <v>8.6197564906026862E-9</v>
      </c>
      <c r="CI90" s="157">
        <f t="shared" si="124"/>
        <v>1.9225884292910878E-7</v>
      </c>
      <c r="CJ90" s="157">
        <f t="shared" si="125"/>
        <v>6.3393213557334856E-10</v>
      </c>
      <c r="CK90" s="157">
        <f t="shared" si="126"/>
        <v>5.703508407683375E-7</v>
      </c>
      <c r="CL90" s="157">
        <f t="shared" si="127"/>
        <v>5.2246165708676604E-7</v>
      </c>
      <c r="CM90" s="157">
        <f t="shared" si="128"/>
        <v>6.5858934170030684E-7</v>
      </c>
      <c r="CN90" s="157">
        <f t="shared" si="129"/>
        <v>7.4531527903722205E-7</v>
      </c>
      <c r="CO90" s="157">
        <f t="shared" si="130"/>
        <v>1.140788023987096E-7</v>
      </c>
      <c r="CP90" s="157">
        <f t="shared" si="131"/>
        <v>8.7263239657251212E-7</v>
      </c>
      <c r="CQ90" s="157">
        <f t="shared" si="132"/>
        <v>1.773767634662846E-7</v>
      </c>
      <c r="CR90" s="157">
        <f t="shared" si="133"/>
        <v>2.9364369248080605E-7</v>
      </c>
      <c r="CS90" s="157">
        <f t="shared" si="134"/>
        <v>3.0286201004706092E-7</v>
      </c>
      <c r="CT90" s="157">
        <f t="shared" si="135"/>
        <v>1.1210020693804861E-6</v>
      </c>
      <c r="CU90" s="157">
        <f t="shared" si="136"/>
        <v>5.5151976677669878E-9</v>
      </c>
      <c r="CV90" s="157">
        <f t="shared" si="137"/>
        <v>8.0453013241725836E-9</v>
      </c>
      <c r="CW90" s="157">
        <f t="shared" si="138"/>
        <v>6.2304671823780605E-13</v>
      </c>
      <c r="CX90" s="157">
        <f t="shared" si="139"/>
        <v>5.982691332778468E-6</v>
      </c>
      <c r="CY90" s="157">
        <f t="shared" si="140"/>
        <v>5.5745587226259797E-7</v>
      </c>
      <c r="CZ90" s="157"/>
      <c r="DA90" s="157">
        <f t="shared" si="141"/>
        <v>3.8512250130537963E-8</v>
      </c>
      <c r="DB90" s="157"/>
      <c r="DC90" s="157"/>
      <c r="DD90" s="157"/>
      <c r="DE90" s="157">
        <f t="shared" si="142"/>
        <v>3.6796122995483777E-6</v>
      </c>
      <c r="DF90" s="157">
        <f t="shared" si="143"/>
        <v>5.3395970920362629E-6</v>
      </c>
      <c r="DG90" s="157"/>
      <c r="DH90" s="157"/>
      <c r="DI90" s="157">
        <f t="shared" si="144"/>
        <v>4.5467567238342758E-7</v>
      </c>
      <c r="DN90" s="157" t="e">
        <f t="shared" si="146"/>
        <v>#DIV/0!</v>
      </c>
      <c r="DR90" s="1">
        <v>1.3888888888888887E-3</v>
      </c>
      <c r="EQ90" s="152"/>
      <c r="ER90" s="152"/>
    </row>
    <row r="91" spans="1:148" s="1" customFormat="1" x14ac:dyDescent="0.25">
      <c r="A91" s="13">
        <f t="shared" si="147"/>
        <v>38837</v>
      </c>
      <c r="B91" s="227">
        <v>-3.6096010060342298E-2</v>
      </c>
      <c r="C91" s="227">
        <v>-4.8092192529675802E-2</v>
      </c>
      <c r="D91" s="227">
        <v>-2.6784107193036301E-3</v>
      </c>
      <c r="E91" s="227">
        <v>1.49366501684673E-2</v>
      </c>
      <c r="F91" s="227">
        <v>7.8065979701982197E-3</v>
      </c>
      <c r="G91" s="227">
        <v>-2.0943427804903499E-2</v>
      </c>
      <c r="H91" s="227">
        <v>-4.3901481879781899E-2</v>
      </c>
      <c r="I91" s="227">
        <v>2.8226752320422401E-2</v>
      </c>
      <c r="J91" s="227">
        <v>1.92555134588412E-2</v>
      </c>
      <c r="K91" s="227">
        <v>-2.59512707129151E-2</v>
      </c>
      <c r="L91" s="227">
        <v>-3.0628189015899001E-2</v>
      </c>
      <c r="M91" s="227">
        <v>-3.7985598974104001E-2</v>
      </c>
      <c r="N91" s="228">
        <v>-4.0636817627248502E-2</v>
      </c>
      <c r="O91" s="227">
        <v>-3.9147511023347903E-2</v>
      </c>
      <c r="P91" s="227">
        <v>-5.2111161435842199E-2</v>
      </c>
      <c r="Q91" s="227">
        <v>-3.1892444230474097E-2</v>
      </c>
      <c r="R91" s="227">
        <v>-2.234075318806E-2</v>
      </c>
      <c r="S91" s="18">
        <f>'Index Values Local'!S92/'Index Values Local'!S91-1</f>
        <v>-4.9306968764252224E-2</v>
      </c>
      <c r="T91" s="227">
        <v>1.3181535527224401E-2</v>
      </c>
      <c r="U91" s="227">
        <v>1.7599999738024501E-2</v>
      </c>
      <c r="V91" s="227">
        <v>2.76400007114001E-2</v>
      </c>
      <c r="W91" s="18">
        <v>5.9774777178844829E-3</v>
      </c>
      <c r="X91" s="18">
        <v>5.2520876687354168E-3</v>
      </c>
      <c r="Y91" s="18">
        <v>-6.8045704811703356E-4</v>
      </c>
      <c r="Z91" s="18">
        <v>-1.2998830105290793E-3</v>
      </c>
      <c r="AA91" s="18">
        <v>5.1789077212807122E-3</v>
      </c>
      <c r="AB91" s="18">
        <v>-2.0672139861791949E-2</v>
      </c>
      <c r="AC91" s="18">
        <v>-1.8670723215398199E-2</v>
      </c>
      <c r="AD91" s="18">
        <v>-2.2377838148393999E-2</v>
      </c>
      <c r="AE91" s="18">
        <v>7.0449555000000001E-3</v>
      </c>
      <c r="AF91" s="18">
        <v>7.4925041000000001E-3</v>
      </c>
      <c r="AG91" s="18">
        <v>7.0070148162064069E-3</v>
      </c>
      <c r="AH91" s="18">
        <v>-9.456701502515874E-3</v>
      </c>
      <c r="AI91" s="18">
        <v>-2.0499786653804808E-3</v>
      </c>
      <c r="AJ91" s="18">
        <v>-5.8202191182613605E-3</v>
      </c>
      <c r="AK91" s="18">
        <v>-1.4799476307327808E-3</v>
      </c>
      <c r="AL91" s="18">
        <v>-5.760046271782282E-3</v>
      </c>
      <c r="AM91" s="18">
        <v>3.0103233602143398E-3</v>
      </c>
      <c r="AN91" s="18">
        <v>-2.3900000000000001E-2</v>
      </c>
      <c r="AO91" s="18">
        <v>1.0434130850706991E-2</v>
      </c>
      <c r="AP91" s="18">
        <v>5.4329259557210907E-3</v>
      </c>
      <c r="AQ91" s="18">
        <v>-1.8872891384604431E-3</v>
      </c>
      <c r="AR91" s="18">
        <v>9.2009074867656082E-3</v>
      </c>
      <c r="AS91" s="18">
        <v>-1.9653188396958773E-2</v>
      </c>
      <c r="AT91" s="18">
        <v>-4.322880899614575E-3</v>
      </c>
      <c r="AU91" s="18">
        <v>-2.3903745487998906E-2</v>
      </c>
      <c r="AV91" s="18">
        <v>-8.3969800563035157E-2</v>
      </c>
      <c r="AW91" s="18">
        <v>-4.5688530966162544E-2</v>
      </c>
      <c r="AX91" s="18">
        <v>-1.322359210456934E-2</v>
      </c>
      <c r="AY91" s="18">
        <v>-9.3817275415593315E-4</v>
      </c>
      <c r="AZ91" s="18">
        <v>5.0559921633234639E-2</v>
      </c>
      <c r="BF91" s="81"/>
      <c r="BG91" s="154">
        <f t="shared" si="98"/>
        <v>152</v>
      </c>
      <c r="BH91" s="18">
        <f>(1-'Building Blocks'!$B$29)*'Building Blocks'!$B$29^BG91</f>
        <v>2.1704489667280754E-3</v>
      </c>
      <c r="BI91" s="18">
        <f t="shared" si="99"/>
        <v>2.3841357618626397E-3</v>
      </c>
      <c r="BJ91" s="18">
        <f t="shared" si="145"/>
        <v>7.0811216263082259E-3</v>
      </c>
      <c r="BK91" s="157">
        <f t="shared" si="100"/>
        <v>4.3213471609744348E-6</v>
      </c>
      <c r="BL91" s="157">
        <f t="shared" si="101"/>
        <v>8.2268623581086354E-6</v>
      </c>
      <c r="BM91" s="157">
        <f t="shared" si="102"/>
        <v>1.7082238890664347E-7</v>
      </c>
      <c r="BN91" s="157">
        <f t="shared" si="103"/>
        <v>7.6814718060198485E-8</v>
      </c>
      <c r="BO91" s="157">
        <f t="shared" si="104"/>
        <v>3.1274593873645802E-8</v>
      </c>
      <c r="BP91" s="157">
        <f t="shared" si="105"/>
        <v>1.5670507090687814E-6</v>
      </c>
      <c r="BQ91" s="157">
        <f t="shared" si="106"/>
        <v>6.2596033761458291E-6</v>
      </c>
      <c r="BR91" s="157">
        <f t="shared" si="107"/>
        <v>8.4970670573908057E-7</v>
      </c>
      <c r="BS91" s="157">
        <f t="shared" si="108"/>
        <v>2.070120188361961E-7</v>
      </c>
      <c r="BT91" s="157">
        <f t="shared" si="109"/>
        <v>2.195439291052464E-6</v>
      </c>
      <c r="BU91" s="157">
        <f t="shared" si="110"/>
        <v>2.9423808132744016E-6</v>
      </c>
      <c r="BV91" s="157">
        <f t="shared" si="111"/>
        <v>5.0007196468631077E-6</v>
      </c>
      <c r="BW91" s="157">
        <f t="shared" si="112"/>
        <v>5.1745879901113537E-6</v>
      </c>
      <c r="BX91" s="157">
        <f t="shared" si="113"/>
        <v>5.409246035156154E-6</v>
      </c>
      <c r="BY91" s="157">
        <f t="shared" si="114"/>
        <v>8.457628112614345E-6</v>
      </c>
      <c r="BZ91" s="157">
        <f t="shared" si="115"/>
        <v>3.531868994294792E-6</v>
      </c>
      <c r="CA91" s="157">
        <f t="shared" si="116"/>
        <v>1.8432723498779757E-6</v>
      </c>
      <c r="CB91" s="157">
        <f t="shared" si="117"/>
        <v>8.0597616457013119E-6</v>
      </c>
      <c r="CC91" s="157">
        <f t="shared" si="118"/>
        <v>1.4618011744141714E-7</v>
      </c>
      <c r="CD91" s="157">
        <f t="shared" si="119"/>
        <v>3.5449624338019522E-7</v>
      </c>
      <c r="CE91" s="157">
        <f t="shared" si="120"/>
        <v>1.3182400720779042E-6</v>
      </c>
      <c r="CF91" s="157">
        <f t="shared" si="121"/>
        <v>2.5649449690330817E-9</v>
      </c>
      <c r="CG91" s="157">
        <f t="shared" si="122"/>
        <v>3.0908124838442564E-9</v>
      </c>
      <c r="CH91" s="157">
        <f t="shared" si="123"/>
        <v>2.100176206098737E-8</v>
      </c>
      <c r="CI91" s="157">
        <f t="shared" si="124"/>
        <v>1.2298556032891907E-7</v>
      </c>
      <c r="CJ91" s="157">
        <f t="shared" si="125"/>
        <v>3.0961669508412774E-9</v>
      </c>
      <c r="CK91" s="157">
        <f t="shared" si="126"/>
        <v>1.4077560787488186E-6</v>
      </c>
      <c r="CL91" s="157">
        <f t="shared" si="127"/>
        <v>1.18896613791249E-6</v>
      </c>
      <c r="CM91" s="157">
        <f t="shared" si="128"/>
        <v>1.6388118363480065E-6</v>
      </c>
      <c r="CN91" s="157">
        <f t="shared" si="129"/>
        <v>4.9395571679897345E-10</v>
      </c>
      <c r="CO91" s="157">
        <f t="shared" si="130"/>
        <v>2.3120554411897764E-10</v>
      </c>
      <c r="CP91" s="157">
        <f t="shared" si="131"/>
        <v>2.8896804548293265E-9</v>
      </c>
      <c r="CQ91" s="157">
        <f t="shared" si="132"/>
        <v>4.1559718951785033E-7</v>
      </c>
      <c r="CR91" s="157">
        <f t="shared" si="133"/>
        <v>1.293815264720442E-7</v>
      </c>
      <c r="CS91" s="157">
        <f t="shared" si="134"/>
        <v>3.4921441158520268E-7</v>
      </c>
      <c r="CT91" s="157">
        <f t="shared" si="135"/>
        <v>1.4048373242722842E-7</v>
      </c>
      <c r="CU91" s="157">
        <f t="shared" si="136"/>
        <v>2.5249951298690508E-7</v>
      </c>
      <c r="CV91" s="157">
        <f t="shared" si="137"/>
        <v>1.6151069971323481E-8</v>
      </c>
      <c r="CW91" s="157">
        <f t="shared" si="138"/>
        <v>2.1767674285850682E-6</v>
      </c>
      <c r="CX91" s="157">
        <f t="shared" si="139"/>
        <v>2.0153923806796151E-7</v>
      </c>
      <c r="CY91" s="157">
        <f t="shared" si="140"/>
        <v>8.3037899878681149E-10</v>
      </c>
      <c r="CZ91" s="157"/>
      <c r="DA91" s="157">
        <f t="shared" si="141"/>
        <v>7.8777222434844033E-8</v>
      </c>
      <c r="DB91" s="157"/>
      <c r="DC91" s="157"/>
      <c r="DD91" s="157"/>
      <c r="DE91" s="157">
        <f t="shared" si="142"/>
        <v>2.0629415794632786E-5</v>
      </c>
      <c r="DF91" s="157">
        <f t="shared" si="143"/>
        <v>6.66910659899319E-6</v>
      </c>
      <c r="DG91" s="157"/>
      <c r="DH91" s="157"/>
      <c r="DI91" s="157">
        <f t="shared" si="144"/>
        <v>3.8886942115685387E-6</v>
      </c>
      <c r="DN91" s="157" t="e">
        <f t="shared" si="146"/>
        <v>#DIV/0!</v>
      </c>
      <c r="DR91" s="1">
        <v>1.3888888888888887E-3</v>
      </c>
      <c r="EQ91" s="152"/>
      <c r="ER91" s="152"/>
    </row>
    <row r="92" spans="1:148" s="1" customFormat="1" x14ac:dyDescent="0.25">
      <c r="A92" s="13">
        <f t="shared" si="147"/>
        <v>38868</v>
      </c>
      <c r="B92" s="227">
        <v>-5.2269898263340699E-2</v>
      </c>
      <c r="C92" s="227">
        <v>-7.8942082577703104E-2</v>
      </c>
      <c r="D92" s="227">
        <v>-5.2166628329374E-2</v>
      </c>
      <c r="E92" s="227">
        <v>-6.4649183805853994E-2</v>
      </c>
      <c r="F92" s="227">
        <v>-4.2143452825319297E-2</v>
      </c>
      <c r="G92" s="227">
        <v>-8.4094139382612704E-2</v>
      </c>
      <c r="H92" s="227">
        <v>-0.10169410599376</v>
      </c>
      <c r="I92" s="227">
        <v>-8.0679213486971199E-2</v>
      </c>
      <c r="J92" s="227">
        <v>-0.12549095467194099</v>
      </c>
      <c r="K92" s="227">
        <v>-6.9611169709122801E-3</v>
      </c>
      <c r="L92" s="227">
        <v>-1.0773906579901399E-2</v>
      </c>
      <c r="M92" s="227">
        <v>-2.6039934576068399E-2</v>
      </c>
      <c r="N92" s="228">
        <v>-3.5522340792470602E-2</v>
      </c>
      <c r="O92" s="227">
        <v>-2.9157052643074399E-2</v>
      </c>
      <c r="P92" s="227">
        <v>-3.03572901746983E-2</v>
      </c>
      <c r="Q92" s="227">
        <v>-4.6057560324097802E-2</v>
      </c>
      <c r="R92" s="227">
        <v>-3.6691685944384399E-2</v>
      </c>
      <c r="S92" s="18">
        <f>'Index Values Local'!S93/'Index Values Local'!S92-1</f>
        <v>-4.2923971644475811E-2</v>
      </c>
      <c r="T92" s="227">
        <v>-2.9590995099704E-2</v>
      </c>
      <c r="U92" s="227">
        <v>-2.3229997736975899E-2</v>
      </c>
      <c r="V92" s="227">
        <v>-1.36400007323599E-2</v>
      </c>
      <c r="W92" s="18">
        <v>-7.7988222186853307E-3</v>
      </c>
      <c r="X92" s="18">
        <v>-4.8521912669664546E-3</v>
      </c>
      <c r="Y92" s="18">
        <v>-1.1714884559339556E-3</v>
      </c>
      <c r="Z92" s="18">
        <v>1.4707796433684805E-2</v>
      </c>
      <c r="AA92" s="18">
        <v>5.8335107515434803E-3</v>
      </c>
      <c r="AB92" s="18">
        <v>6.7245642602979938E-3</v>
      </c>
      <c r="AC92" s="18">
        <v>4.4890689945158201E-3</v>
      </c>
      <c r="AD92" s="18">
        <v>1.2377344781194599E-2</v>
      </c>
      <c r="AE92" s="18">
        <v>1.2002993500000001E-2</v>
      </c>
      <c r="AF92" s="18">
        <v>1.40667272E-2</v>
      </c>
      <c r="AG92" s="18">
        <v>1.1938351249107139E-2</v>
      </c>
      <c r="AH92" s="18">
        <v>8.7921066420371119E-3</v>
      </c>
      <c r="AI92" s="18">
        <v>1.8340315630830162E-2</v>
      </c>
      <c r="AJ92" s="18">
        <v>2.1280070336251011E-2</v>
      </c>
      <c r="AK92" s="18">
        <v>1.3850947032827188E-2</v>
      </c>
      <c r="AL92" s="18">
        <v>1.8060351141523823E-2</v>
      </c>
      <c r="AM92" s="18">
        <v>7.8288410032929523E-3</v>
      </c>
      <c r="AN92" s="18">
        <v>6.1999999999999998E-3</v>
      </c>
      <c r="AO92" s="18">
        <v>7.0644959787616202E-2</v>
      </c>
      <c r="AP92" s="18">
        <v>0.13413016791617327</v>
      </c>
      <c r="AQ92" s="18">
        <v>7.8343706575650547E-3</v>
      </c>
      <c r="AR92" s="18">
        <v>1.1177719495441663E-2</v>
      </c>
      <c r="AS92" s="18">
        <v>3.0763416106754111E-2</v>
      </c>
      <c r="AT92" s="18">
        <v>9.1758564040656399E-3</v>
      </c>
      <c r="AU92" s="18">
        <v>8.4281111943022412E-4</v>
      </c>
      <c r="AV92" s="18">
        <v>3.0668659838611667E-2</v>
      </c>
      <c r="AW92" s="18">
        <v>2.137993862677412E-2</v>
      </c>
      <c r="AX92" s="18">
        <v>2.5371038634675401E-2</v>
      </c>
      <c r="AY92" s="18">
        <v>5.7146629143298149E-2</v>
      </c>
      <c r="AZ92" s="18">
        <v>8.9217597694328798E-3</v>
      </c>
      <c r="BF92" s="81"/>
      <c r="BG92" s="154">
        <f t="shared" si="98"/>
        <v>151</v>
      </c>
      <c r="BH92" s="18">
        <f>(1-'Building Blocks'!$B$29)*'Building Blocks'!$B$29^BG92</f>
        <v>2.1923726936647226E-3</v>
      </c>
      <c r="BI92" s="18">
        <f t="shared" si="99"/>
        <v>2.4082179412753938E-3</v>
      </c>
      <c r="BJ92" s="18">
        <f t="shared" si="145"/>
        <v>7.152648107382047E-3</v>
      </c>
      <c r="BK92" s="157">
        <f t="shared" si="100"/>
        <v>8.3115069681960939E-6</v>
      </c>
      <c r="BL92" s="157">
        <f t="shared" si="101"/>
        <v>1.9330228240133044E-5</v>
      </c>
      <c r="BM92" s="157">
        <f t="shared" si="102"/>
        <v>8.0880724864852568E-6</v>
      </c>
      <c r="BN92" s="157">
        <f t="shared" si="103"/>
        <v>1.3155217658059226E-5</v>
      </c>
      <c r="BO92" s="157">
        <f t="shared" si="104"/>
        <v>5.1687636465662432E-6</v>
      </c>
      <c r="BP92" s="157">
        <f t="shared" si="105"/>
        <v>1.8984825620299469E-5</v>
      </c>
      <c r="BQ92" s="157">
        <f t="shared" si="106"/>
        <v>2.8629092701206093E-5</v>
      </c>
      <c r="BR92" s="157">
        <f t="shared" si="107"/>
        <v>1.9518443829962472E-5</v>
      </c>
      <c r="BS92" s="157">
        <f t="shared" si="108"/>
        <v>4.416867802681035E-5</v>
      </c>
      <c r="BT92" s="157">
        <f t="shared" si="109"/>
        <v>3.1052853005895066E-7</v>
      </c>
      <c r="BU92" s="157">
        <f t="shared" si="110"/>
        <v>5.6198626313902946E-7</v>
      </c>
      <c r="BV92" s="157">
        <f t="shared" si="111"/>
        <v>2.759844177348191E-6</v>
      </c>
      <c r="BW92" s="157">
        <f t="shared" si="112"/>
        <v>4.1422270122082922E-6</v>
      </c>
      <c r="BX92" s="157">
        <f t="shared" si="113"/>
        <v>3.4122501735016348E-6</v>
      </c>
      <c r="BY92" s="157">
        <f t="shared" si="114"/>
        <v>3.4421767156084176E-6</v>
      </c>
      <c r="BZ92" s="157">
        <f t="shared" si="115"/>
        <v>6.6766820585826069E-6</v>
      </c>
      <c r="CA92" s="157">
        <f t="shared" si="116"/>
        <v>4.2797814151977467E-6</v>
      </c>
      <c r="CB92" s="157">
        <f t="shared" si="117"/>
        <v>6.4517906093567499E-6</v>
      </c>
      <c r="CC92" s="157">
        <f t="shared" si="118"/>
        <v>2.9403357368828494E-6</v>
      </c>
      <c r="CD92" s="157">
        <f t="shared" si="119"/>
        <v>1.9748104277274894E-6</v>
      </c>
      <c r="CE92" s="157">
        <f t="shared" si="120"/>
        <v>7.6008345148516685E-7</v>
      </c>
      <c r="CF92" s="157">
        <f t="shared" si="121"/>
        <v>3.9081523131025098E-7</v>
      </c>
      <c r="CG92" s="157">
        <f t="shared" si="122"/>
        <v>1.9358078180419906E-7</v>
      </c>
      <c r="CH92" s="157">
        <f t="shared" si="123"/>
        <v>2.8813909554070429E-8</v>
      </c>
      <c r="CI92" s="157">
        <f t="shared" si="124"/>
        <v>1.8757103216715202E-7</v>
      </c>
      <c r="CJ92" s="157">
        <f t="shared" si="125"/>
        <v>7.7523194351709799E-9</v>
      </c>
      <c r="CK92" s="157">
        <f t="shared" si="126"/>
        <v>2.3100515993546371E-8</v>
      </c>
      <c r="CL92" s="157">
        <f t="shared" si="127"/>
        <v>1.6519229905226589E-9</v>
      </c>
      <c r="CM92" s="157">
        <f t="shared" si="128"/>
        <v>1.7552058557990962E-7</v>
      </c>
      <c r="CN92" s="157">
        <f t="shared" si="129"/>
        <v>4.8828482963449421E-8</v>
      </c>
      <c r="CO92" s="157">
        <f t="shared" si="130"/>
        <v>1.1417831781138892E-7</v>
      </c>
      <c r="CP92" s="157">
        <f t="shared" si="131"/>
        <v>8.7630787220856953E-8</v>
      </c>
      <c r="CQ92" s="157">
        <f t="shared" si="132"/>
        <v>6.1315001645137794E-8</v>
      </c>
      <c r="CR92" s="157">
        <f t="shared" si="133"/>
        <v>4.0846998767915224E-7</v>
      </c>
      <c r="CS92" s="157">
        <f t="shared" si="134"/>
        <v>5.4167827949849035E-7</v>
      </c>
      <c r="CT92" s="157">
        <f t="shared" si="135"/>
        <v>1.4110715393745725E-7</v>
      </c>
      <c r="CU92" s="157">
        <f t="shared" si="136"/>
        <v>4.4080015380367566E-7</v>
      </c>
      <c r="CV92" s="157">
        <f t="shared" si="137"/>
        <v>1.182327713075847E-8</v>
      </c>
      <c r="CW92" s="157">
        <f t="shared" si="138"/>
        <v>3.2543212631748767E-11</v>
      </c>
      <c r="CX92" s="157">
        <f t="shared" si="139"/>
        <v>1.160052820764698E-5</v>
      </c>
      <c r="CY92" s="157">
        <f t="shared" si="140"/>
        <v>3.9522284352860863E-5</v>
      </c>
      <c r="CZ92" s="157"/>
      <c r="DA92" s="157">
        <f t="shared" si="141"/>
        <v>1.4371382053074412E-7</v>
      </c>
      <c r="DB92" s="157"/>
      <c r="DC92" s="157"/>
      <c r="DD92" s="157"/>
      <c r="DE92" s="157">
        <f t="shared" si="142"/>
        <v>1.1254629720445211E-6</v>
      </c>
      <c r="DF92" s="157">
        <f t="shared" si="143"/>
        <v>4.841651283117512E-7</v>
      </c>
      <c r="DG92" s="157"/>
      <c r="DH92" s="157"/>
      <c r="DI92" s="157">
        <f t="shared" si="144"/>
        <v>3.772747097797705E-9</v>
      </c>
      <c r="DN92" s="157" t="e">
        <f t="shared" si="146"/>
        <v>#DIV/0!</v>
      </c>
      <c r="DR92" s="1">
        <v>1.3888888888888887E-3</v>
      </c>
      <c r="EQ92" s="152"/>
      <c r="ER92" s="152"/>
    </row>
    <row r="93" spans="1:148" s="1" customFormat="1" x14ac:dyDescent="0.25">
      <c r="A93" s="13">
        <f t="shared" si="147"/>
        <v>38898</v>
      </c>
      <c r="B93" s="227">
        <v>1.25392393005223E-2</v>
      </c>
      <c r="C93" s="227">
        <v>8.1320251882310794E-3</v>
      </c>
      <c r="D93" s="227">
        <v>1.1621906342386801E-2</v>
      </c>
      <c r="E93" s="227">
        <v>-6.46063269048668E-3</v>
      </c>
      <c r="F93" s="227">
        <v>2.15125726730334E-2</v>
      </c>
      <c r="G93" s="227">
        <v>2.1658476122388099E-4</v>
      </c>
      <c r="H93" s="227">
        <v>-2.0249698033912501E-2</v>
      </c>
      <c r="I93" s="227">
        <v>1.8846867976765901E-2</v>
      </c>
      <c r="J93" s="227">
        <v>9.2594676996049508E-3</v>
      </c>
      <c r="K93" s="227">
        <v>-1.15722992190536E-4</v>
      </c>
      <c r="L93" s="227">
        <v>3.3682244708945698E-3</v>
      </c>
      <c r="M93" s="227">
        <v>7.2439531818573304E-3</v>
      </c>
      <c r="N93" s="228">
        <v>7.8406177701331303E-3</v>
      </c>
      <c r="O93" s="227">
        <v>8.5931869179984802E-3</v>
      </c>
      <c r="P93" s="227">
        <v>9.5102829486604003E-3</v>
      </c>
      <c r="Q93" s="227">
        <v>5.9929898928514601E-3</v>
      </c>
      <c r="R93" s="227">
        <v>6.5088111157303096E-3</v>
      </c>
      <c r="S93" s="18">
        <f>'Index Values Local'!S94/'Index Values Local'!S93-1</f>
        <v>1.1194003643110628E-2</v>
      </c>
      <c r="T93" s="227">
        <v>1.12243826589542E-3</v>
      </c>
      <c r="U93" s="227">
        <v>-5.3499994571417596E-3</v>
      </c>
      <c r="V93" s="227">
        <v>-4.8399943330792398E-3</v>
      </c>
      <c r="W93" s="18">
        <v>-6.523366484867954E-3</v>
      </c>
      <c r="X93" s="18">
        <v>-8.1590531807617106E-3</v>
      </c>
      <c r="Y93" s="18">
        <v>-1.8369775826178047E-3</v>
      </c>
      <c r="Z93" s="18">
        <v>-2.9079014879425436E-2</v>
      </c>
      <c r="AA93" s="18">
        <v>5.1223435780205495E-3</v>
      </c>
      <c r="AB93" s="18">
        <v>-1.6264789576156957E-2</v>
      </c>
      <c r="AC93" s="18">
        <v>-1.5985397395120001E-2</v>
      </c>
      <c r="AD93" s="18">
        <v>-1.9874525743397899E-2</v>
      </c>
      <c r="AE93" s="18">
        <v>-2.9579469099999998E-2</v>
      </c>
      <c r="AF93" s="18">
        <v>-9.5634155999999998E-3</v>
      </c>
      <c r="AG93" s="18">
        <v>-2.9420168550279641E-2</v>
      </c>
      <c r="AH93" s="18">
        <v>-9.6662587705012015E-3</v>
      </c>
      <c r="AI93" s="18">
        <v>-8.6607632998525474E-3</v>
      </c>
      <c r="AJ93" s="18">
        <v>-1.0530264462367045E-2</v>
      </c>
      <c r="AK93" s="18">
        <v>-1.9799241514349974E-3</v>
      </c>
      <c r="AL93" s="18">
        <v>-6.0102713152401233E-3</v>
      </c>
      <c r="AM93" s="18">
        <v>-3.4994231149023669E-3</v>
      </c>
      <c r="AN93" s="18">
        <v>-2.12E-2</v>
      </c>
      <c r="AO93" s="18">
        <v>3.5651904388571687E-2</v>
      </c>
      <c r="AP93" s="18">
        <v>-3.8966498668741245E-2</v>
      </c>
      <c r="AQ93" s="18">
        <v>2.172768999132714E-2</v>
      </c>
      <c r="AR93" s="18">
        <v>1.6365096029148374E-2</v>
      </c>
      <c r="AS93" s="18">
        <v>-2.3511403039193795E-3</v>
      </c>
      <c r="AT93" s="18">
        <v>-1.2807070692666543E-3</v>
      </c>
      <c r="AU93" s="18">
        <v>-7.5444297696217848E-3</v>
      </c>
      <c r="AV93" s="18">
        <v>-1.5498275796222427E-2</v>
      </c>
      <c r="AW93" s="18">
        <v>-2.4542411709753686E-2</v>
      </c>
      <c r="AX93" s="18">
        <v>-1.3582308041592408E-2</v>
      </c>
      <c r="AY93" s="18">
        <v>-3.7548725357910102E-2</v>
      </c>
      <c r="AZ93" s="18">
        <v>-3.8291079417757112E-2</v>
      </c>
      <c r="BF93" s="81"/>
      <c r="BG93" s="154">
        <f t="shared" si="98"/>
        <v>150</v>
      </c>
      <c r="BH93" s="18">
        <f>(1-'Building Blocks'!$B$29)*'Building Blocks'!$B$29^BG93</f>
        <v>2.2145178723886084E-3</v>
      </c>
      <c r="BI93" s="18">
        <f t="shared" si="99"/>
        <v>2.43254337502565E-3</v>
      </c>
      <c r="BJ93" s="18">
        <f t="shared" si="145"/>
        <v>7.2248970781636831E-3</v>
      </c>
      <c r="BK93" s="157">
        <f t="shared" si="100"/>
        <v>8.9369652397152435E-8</v>
      </c>
      <c r="BL93" s="157">
        <f t="shared" si="101"/>
        <v>1.5425244017362338E-8</v>
      </c>
      <c r="BM93" s="157">
        <f t="shared" si="102"/>
        <v>8.2841451685279422E-8</v>
      </c>
      <c r="BN93" s="157">
        <f t="shared" si="103"/>
        <v>6.0121000543168996E-7</v>
      </c>
      <c r="BO93" s="157">
        <f t="shared" si="104"/>
        <v>7.3037960549724577E-7</v>
      </c>
      <c r="BP93" s="157">
        <f t="shared" si="105"/>
        <v>4.8767834855860278E-8</v>
      </c>
      <c r="BQ93" s="157">
        <f t="shared" si="106"/>
        <v>1.8514132190393537E-6</v>
      </c>
      <c r="BR93" s="157">
        <f t="shared" si="107"/>
        <v>2.1947617077690781E-7</v>
      </c>
      <c r="BS93" s="157">
        <f t="shared" si="108"/>
        <v>1.1176740458824568E-9</v>
      </c>
      <c r="BT93" s="157">
        <f t="shared" si="109"/>
        <v>4.9478550228515683E-8</v>
      </c>
      <c r="BU93" s="157">
        <f t="shared" si="110"/>
        <v>3.1284505247282398E-9</v>
      </c>
      <c r="BV93" s="157">
        <f t="shared" si="111"/>
        <v>7.8727485522588558E-10</v>
      </c>
      <c r="BW93" s="157">
        <f t="shared" si="112"/>
        <v>8.6857440498906975E-9</v>
      </c>
      <c r="BX93" s="157">
        <f t="shared" si="113"/>
        <v>2.8506130937691521E-11</v>
      </c>
      <c r="BY93" s="157">
        <f t="shared" si="114"/>
        <v>1.0331566457591928E-8</v>
      </c>
      <c r="BZ93" s="157">
        <f t="shared" si="115"/>
        <v>8.8620089844335773E-10</v>
      </c>
      <c r="CA93" s="157">
        <f t="shared" si="116"/>
        <v>2.6521134360826698E-9</v>
      </c>
      <c r="CB93" s="157">
        <f t="shared" si="117"/>
        <v>1.3527831405464135E-8</v>
      </c>
      <c r="CC93" s="157">
        <f t="shared" si="118"/>
        <v>4.350041060379402E-8</v>
      </c>
      <c r="CD93" s="157">
        <f t="shared" si="119"/>
        <v>2.8143325187808744E-7</v>
      </c>
      <c r="CE93" s="157">
        <f t="shared" si="120"/>
        <v>1.9553749444913396E-7</v>
      </c>
      <c r="CF93" s="157">
        <f t="shared" si="121"/>
        <v>3.1967155558165941E-7</v>
      </c>
      <c r="CG93" s="157">
        <f t="shared" si="122"/>
        <v>3.6637820371106041E-7</v>
      </c>
      <c r="CH93" s="157">
        <f t="shared" si="123"/>
        <v>4.1381415731576065E-8</v>
      </c>
      <c r="CI93" s="157">
        <f t="shared" si="124"/>
        <v>2.9732964046586973E-6</v>
      </c>
      <c r="CJ93" s="157">
        <f t="shared" si="125"/>
        <v>2.8532128458129734E-9</v>
      </c>
      <c r="CK93" s="157">
        <f t="shared" si="126"/>
        <v>9.6255637440486972E-7</v>
      </c>
      <c r="CL93" s="157">
        <f t="shared" si="127"/>
        <v>9.3890068700592275E-7</v>
      </c>
      <c r="CM93" s="157">
        <f t="shared" si="128"/>
        <v>1.3680258184388981E-6</v>
      </c>
      <c r="CN93" s="157">
        <f t="shared" si="129"/>
        <v>3.3444958966803249E-6</v>
      </c>
      <c r="CO93" s="157">
        <f t="shared" si="130"/>
        <v>6.8203305544627375E-7</v>
      </c>
      <c r="CP93" s="157">
        <f t="shared" si="131"/>
        <v>3.0356784650428291E-6</v>
      </c>
      <c r="CQ93" s="157">
        <f t="shared" si="132"/>
        <v>4.3760291013855132E-7</v>
      </c>
      <c r="CR93" s="157">
        <f t="shared" si="133"/>
        <v>4.7524348686854097E-7</v>
      </c>
      <c r="CS93" s="157">
        <f t="shared" si="134"/>
        <v>6.8759932842807382E-7</v>
      </c>
      <c r="CT93" s="157">
        <f t="shared" si="135"/>
        <v>1.6261606615104184E-7</v>
      </c>
      <c r="CU93" s="157">
        <f t="shared" si="136"/>
        <v>2.7030671056078946E-7</v>
      </c>
      <c r="CV93" s="157">
        <f t="shared" si="137"/>
        <v>2.0199326250574492E-7</v>
      </c>
      <c r="CW93" s="157">
        <f t="shared" si="138"/>
        <v>1.8417852739616038E-6</v>
      </c>
      <c r="CX93" s="157">
        <f t="shared" si="139"/>
        <v>2.8805800619813177E-6</v>
      </c>
      <c r="CY93" s="157">
        <f t="shared" si="140"/>
        <v>4.9236212391405942E-6</v>
      </c>
      <c r="CZ93" s="157"/>
      <c r="DA93" s="157">
        <f t="shared" si="141"/>
        <v>4.0557988658714341E-7</v>
      </c>
      <c r="DB93" s="157"/>
      <c r="DC93" s="157"/>
      <c r="DD93" s="157"/>
      <c r="DE93" s="157">
        <f t="shared" si="142"/>
        <v>1.4659597757703018E-6</v>
      </c>
      <c r="DF93" s="157">
        <f t="shared" si="143"/>
        <v>2.4511122917620196E-6</v>
      </c>
      <c r="DG93" s="157"/>
      <c r="DH93" s="157"/>
      <c r="DI93" s="157">
        <f t="shared" si="144"/>
        <v>5.7135728813904839E-6</v>
      </c>
      <c r="DN93" s="157" t="e">
        <f t="shared" si="146"/>
        <v>#DIV/0!</v>
      </c>
      <c r="DR93" s="1">
        <v>1.3888888888888887E-3</v>
      </c>
      <c r="EQ93" s="152"/>
      <c r="ER93" s="152"/>
    </row>
    <row r="94" spans="1:148" s="1" customFormat="1" x14ac:dyDescent="0.25">
      <c r="A94" s="13">
        <f t="shared" si="147"/>
        <v>38929</v>
      </c>
      <c r="B94" s="227">
        <v>-7.0471908422102799E-3</v>
      </c>
      <c r="C94" s="227">
        <v>-4.2577602278854897E-2</v>
      </c>
      <c r="D94" s="227">
        <v>7.7828979297045399E-4</v>
      </c>
      <c r="E94" s="227">
        <v>-2.00138374341116E-2</v>
      </c>
      <c r="F94" s="227">
        <v>1.2317949650693501E-2</v>
      </c>
      <c r="G94" s="227">
        <v>-1.58261852307886E-2</v>
      </c>
      <c r="H94" s="227">
        <v>-7.57712046992155E-2</v>
      </c>
      <c r="I94" s="227">
        <v>1.59091531314681E-3</v>
      </c>
      <c r="J94" s="227">
        <v>4.2024329730727603E-3</v>
      </c>
      <c r="K94" s="227">
        <v>-2.1705225612874599E-3</v>
      </c>
      <c r="L94" s="227">
        <v>-4.9240156409036096E-4</v>
      </c>
      <c r="M94" s="227">
        <v>6.1926439555162098E-3</v>
      </c>
      <c r="N94" s="228">
        <v>1.6022682960690302E-2</v>
      </c>
      <c r="O94" s="227">
        <v>1.6606203803633601E-2</v>
      </c>
      <c r="P94" s="227">
        <v>1.4446774839555501E-2</v>
      </c>
      <c r="Q94" s="227">
        <v>-1.5715097073467001E-2</v>
      </c>
      <c r="R94" s="227">
        <v>-1.2924288115696099E-2</v>
      </c>
      <c r="S94" s="18">
        <f>'Index Values Local'!S95/'Index Values Local'!S94-1</f>
        <v>2.1405455435083764E-2</v>
      </c>
      <c r="T94" s="227">
        <v>3.33856883519656E-3</v>
      </c>
      <c r="U94" s="227">
        <v>-5.4199990973956497E-3</v>
      </c>
      <c r="V94" s="227">
        <v>-2.59999975829572E-3</v>
      </c>
      <c r="W94" s="18">
        <v>1.5069967707211918E-2</v>
      </c>
      <c r="X94" s="18">
        <v>1.5764139300179059E-2</v>
      </c>
      <c r="Y94" s="18">
        <v>3.5713620410093849E-3</v>
      </c>
      <c r="Z94" s="18">
        <v>-9.7499108239863519E-3</v>
      </c>
      <c r="AA94" s="18">
        <v>8.0023585899002825E-4</v>
      </c>
      <c r="AB94" s="18">
        <v>1.2666707265087229E-2</v>
      </c>
      <c r="AC94" s="18">
        <v>1.4429538758724301E-2</v>
      </c>
      <c r="AD94" s="18">
        <v>9.7822506221651503E-3</v>
      </c>
      <c r="AE94" s="18">
        <v>1.5072746100000001E-2</v>
      </c>
      <c r="AF94" s="18">
        <v>7.6097289999999991E-3</v>
      </c>
      <c r="AG94" s="18">
        <v>1.4991571663386284E-2</v>
      </c>
      <c r="AH94" s="18">
        <v>-1.757442685322641E-2</v>
      </c>
      <c r="AI94" s="18">
        <v>-1.4950050311404506E-2</v>
      </c>
      <c r="AJ94" s="18">
        <v>-2.2319806283893295E-2</v>
      </c>
      <c r="AK94" s="18">
        <v>-1.7060884321490999E-2</v>
      </c>
      <c r="AL94" s="18">
        <v>-1.0609489915246129E-2</v>
      </c>
      <c r="AM94" s="18">
        <v>-8.4402782944901222E-3</v>
      </c>
      <c r="AN94" s="18">
        <v>-2.18E-2</v>
      </c>
      <c r="AO94" s="18">
        <v>-5.8346126220019001E-2</v>
      </c>
      <c r="AP94" s="18">
        <v>-5.382058798389E-2</v>
      </c>
      <c r="AQ94" s="18">
        <v>5.6784235880891929E-3</v>
      </c>
      <c r="AR94" s="18">
        <v>1.4704095272815465E-2</v>
      </c>
      <c r="AS94" s="18">
        <v>-1.0024718076699191E-2</v>
      </c>
      <c r="AT94" s="18">
        <v>-4.4313666435550451E-3</v>
      </c>
      <c r="AU94" s="18">
        <v>-9.7839817903658827E-3</v>
      </c>
      <c r="AV94" s="18">
        <v>5.3193470452952862E-2</v>
      </c>
      <c r="AW94" s="18">
        <v>3.2580814375983591E-2</v>
      </c>
      <c r="AX94" s="18">
        <v>-1.2446457451798898E-2</v>
      </c>
      <c r="AY94" s="18">
        <v>-1.4585635149772663E-2</v>
      </c>
      <c r="AZ94" s="18">
        <v>3.0686235967326336E-2</v>
      </c>
      <c r="BF94" s="81"/>
      <c r="BG94" s="154">
        <f t="shared" si="98"/>
        <v>149</v>
      </c>
      <c r="BH94" s="18">
        <f>(1-'Building Blocks'!$B$29)*'Building Blocks'!$B$29^BG94</f>
        <v>2.2368867397864734E-3</v>
      </c>
      <c r="BI94" s="18">
        <f t="shared" si="99"/>
        <v>2.4571145202279296E-3</v>
      </c>
      <c r="BJ94" s="18">
        <f t="shared" si="145"/>
        <v>7.2978758365289734E-3</v>
      </c>
      <c r="BK94" s="157">
        <f t="shared" si="100"/>
        <v>4.4947882566491176E-7</v>
      </c>
      <c r="BL94" s="157">
        <f t="shared" si="101"/>
        <v>6.9614940146443497E-6</v>
      </c>
      <c r="BM94" s="157">
        <f t="shared" si="102"/>
        <v>6.1622338537890581E-8</v>
      </c>
      <c r="BN94" s="157">
        <f t="shared" si="103"/>
        <v>2.1057094253063102E-6</v>
      </c>
      <c r="BO94" s="157">
        <f t="shared" si="104"/>
        <v>1.6253555643205454E-7</v>
      </c>
      <c r="BP94" s="157">
        <f t="shared" si="105"/>
        <v>1.0346462999303909E-6</v>
      </c>
      <c r="BQ94" s="157">
        <f t="shared" si="106"/>
        <v>1.6971787343620816E-5</v>
      </c>
      <c r="BR94" s="157">
        <f t="shared" si="107"/>
        <v>1.4785744075510285E-7</v>
      </c>
      <c r="BS94" s="157">
        <f t="shared" si="108"/>
        <v>8.0811522961574257E-8</v>
      </c>
      <c r="BT94" s="157">
        <f t="shared" si="109"/>
        <v>1.0589381633662469E-7</v>
      </c>
      <c r="BU94" s="157">
        <f t="shared" si="110"/>
        <v>6.129725428924414E-8</v>
      </c>
      <c r="BV94" s="157">
        <f t="shared" si="111"/>
        <v>6.4500854105750349E-9</v>
      </c>
      <c r="BW94" s="157">
        <f t="shared" si="112"/>
        <v>2.4924658174210158E-7</v>
      </c>
      <c r="BX94" s="157">
        <f t="shared" si="113"/>
        <v>1.6205903758016313E-7</v>
      </c>
      <c r="BY94" s="157">
        <f t="shared" si="114"/>
        <v>1.2030823653885044E-7</v>
      </c>
      <c r="BZ94" s="157">
        <f t="shared" si="115"/>
        <v>1.2231775112944744E-6</v>
      </c>
      <c r="CA94" s="157">
        <f t="shared" si="116"/>
        <v>8.3088114041419058E-7</v>
      </c>
      <c r="CB94" s="157">
        <f t="shared" si="117"/>
        <v>3.8821568463865144E-7</v>
      </c>
      <c r="CC94" s="157">
        <f t="shared" si="118"/>
        <v>9.9532998616309819E-9</v>
      </c>
      <c r="CD94" s="157">
        <f t="shared" si="119"/>
        <v>2.8798811040152257E-7</v>
      </c>
      <c r="CE94" s="157">
        <f t="shared" si="120"/>
        <v>1.1114821138797021E-7</v>
      </c>
      <c r="CF94" s="157">
        <f t="shared" si="121"/>
        <v>2.5212735349676534E-7</v>
      </c>
      <c r="CG94" s="157">
        <f t="shared" si="122"/>
        <v>3.3352298162355114E-7</v>
      </c>
      <c r="CH94" s="157">
        <f t="shared" si="123"/>
        <v>4.0498607225651663E-9</v>
      </c>
      <c r="CI94" s="157">
        <f t="shared" si="124"/>
        <v>6.0044176823882444E-7</v>
      </c>
      <c r="CJ94" s="157">
        <f t="shared" si="125"/>
        <v>2.5779269614238288E-8</v>
      </c>
      <c r="CK94" s="157">
        <f t="shared" si="126"/>
        <v>2.0076814722096219E-7</v>
      </c>
      <c r="CL94" s="157">
        <f t="shared" si="127"/>
        <v>2.8493862750184479E-7</v>
      </c>
      <c r="CM94" s="157">
        <f t="shared" si="128"/>
        <v>8.6757717755712056E-8</v>
      </c>
      <c r="CN94" s="157">
        <f t="shared" si="129"/>
        <v>1.4090201633968216E-7</v>
      </c>
      <c r="CO94" s="157">
        <f t="shared" si="130"/>
        <v>4.5144206127581067E-10</v>
      </c>
      <c r="CP94" s="157">
        <f t="shared" si="131"/>
        <v>2.028251177599976E-7</v>
      </c>
      <c r="CQ94" s="157">
        <f t="shared" si="132"/>
        <v>1.1169329522905456E-6</v>
      </c>
      <c r="CR94" s="157">
        <f t="shared" si="133"/>
        <v>1.009236260407227E-6</v>
      </c>
      <c r="CS94" s="157">
        <f t="shared" si="134"/>
        <v>2.010136278577705E-6</v>
      </c>
      <c r="CT94" s="157">
        <f t="shared" si="135"/>
        <v>1.329042018460048E-6</v>
      </c>
      <c r="CU94" s="157">
        <f t="shared" si="136"/>
        <v>5.6326451537684951E-7</v>
      </c>
      <c r="CV94" s="157">
        <f t="shared" si="137"/>
        <v>4.8527311018459909E-7</v>
      </c>
      <c r="CW94" s="157">
        <f t="shared" si="138"/>
        <v>1.9424064113454822E-6</v>
      </c>
      <c r="CX94" s="157">
        <f t="shared" si="139"/>
        <v>8.7239783905157867E-6</v>
      </c>
      <c r="CY94" s="157">
        <f t="shared" si="140"/>
        <v>8.7995801611236456E-6</v>
      </c>
      <c r="CZ94" s="157"/>
      <c r="DA94" s="157">
        <f t="shared" si="141"/>
        <v>3.1105745907591631E-7</v>
      </c>
      <c r="DB94" s="157"/>
      <c r="DC94" s="157"/>
      <c r="DD94" s="157"/>
      <c r="DE94" s="157">
        <f t="shared" si="142"/>
        <v>4.7879269510686854E-6</v>
      </c>
      <c r="DF94" s="157">
        <f t="shared" si="143"/>
        <v>1.5827343236791154E-6</v>
      </c>
      <c r="DG94" s="157"/>
      <c r="DH94" s="157"/>
      <c r="DI94" s="157">
        <f t="shared" si="144"/>
        <v>1.0338954809722893E-6</v>
      </c>
      <c r="DN94" s="157" t="e">
        <f t="shared" si="146"/>
        <v>#DIV/0!</v>
      </c>
      <c r="DR94" s="1">
        <v>1.3888888888888887E-3</v>
      </c>
      <c r="EQ94" s="152"/>
      <c r="ER94" s="152"/>
    </row>
    <row r="95" spans="1:148" s="1" customFormat="1" x14ac:dyDescent="0.25">
      <c r="A95" s="13">
        <f t="shared" si="147"/>
        <v>38960</v>
      </c>
      <c r="B95" s="227">
        <v>4.2643067678509398E-3</v>
      </c>
      <c r="C95" s="227">
        <v>6.46157200373065E-3</v>
      </c>
      <c r="D95" s="227">
        <v>1.5841204497089E-2</v>
      </c>
      <c r="E95" s="227">
        <v>7.8622212528245399E-3</v>
      </c>
      <c r="F95" s="227">
        <v>4.4337927308899499E-3</v>
      </c>
      <c r="G95" s="227">
        <v>-4.7002162105244097E-3</v>
      </c>
      <c r="H95" s="227">
        <v>6.6840184028820098E-3</v>
      </c>
      <c r="I95" s="227">
        <v>1.2386340916744801E-2</v>
      </c>
      <c r="J95" s="227">
        <v>6.0493884203664996E-3</v>
      </c>
      <c r="K95" s="227">
        <v>-1.06513632085357E-2</v>
      </c>
      <c r="L95" s="227">
        <v>-8.0941170997593792E-3</v>
      </c>
      <c r="M95" s="227">
        <v>-1.15055258503982E-3</v>
      </c>
      <c r="N95" s="228">
        <v>2.6624561868517399E-3</v>
      </c>
      <c r="O95" s="227">
        <v>-2.7264094869483498E-4</v>
      </c>
      <c r="P95" s="227">
        <v>5.9199415981825399E-4</v>
      </c>
      <c r="Q95" s="227">
        <v>-9.3248038790082408E-3</v>
      </c>
      <c r="R95" s="227">
        <v>-1.7149798389431599E-2</v>
      </c>
      <c r="S95" s="18">
        <f>'Index Values Local'!S96/'Index Values Local'!S95-1</f>
        <v>4.7315470956281747E-3</v>
      </c>
      <c r="T95" s="227">
        <v>2.4158304463823301E-2</v>
      </c>
      <c r="U95" s="227">
        <v>1.0300000006055099E-2</v>
      </c>
      <c r="V95" s="227">
        <v>2.3199960805679802E-3</v>
      </c>
      <c r="W95" s="18">
        <v>1.182396606574776E-2</v>
      </c>
      <c r="X95" s="18">
        <v>7.2832795797177496E-3</v>
      </c>
      <c r="Y95" s="18">
        <v>2.244546150411475E-3</v>
      </c>
      <c r="Z95" s="18">
        <v>1.7757321059302278E-2</v>
      </c>
      <c r="AA95" s="18">
        <v>8.4167999326645315E-4</v>
      </c>
      <c r="AB95" s="18">
        <v>-2.8414216128450298E-2</v>
      </c>
      <c r="AC95" s="18">
        <v>-2.7814201391903999E-2</v>
      </c>
      <c r="AD95" s="18">
        <v>-3.1209756873128099E-2</v>
      </c>
      <c r="AE95" s="18">
        <v>2.9888270499999998E-2</v>
      </c>
      <c r="AF95" s="18">
        <v>1.1592589300000001E-2</v>
      </c>
      <c r="AG95" s="18">
        <v>2.9727306897010898E-2</v>
      </c>
      <c r="AH95" s="18">
        <v>1.4206087806289958E-3</v>
      </c>
      <c r="AI95" s="18">
        <v>1.0429977874186092E-2</v>
      </c>
      <c r="AJ95" s="18">
        <v>1.5519778559475172E-2</v>
      </c>
      <c r="AK95" s="18">
        <v>1.2000885473412826E-2</v>
      </c>
      <c r="AL95" s="18">
        <v>3.4497101031254473E-3</v>
      </c>
      <c r="AM95" s="18">
        <v>-1.0396887596145765E-3</v>
      </c>
      <c r="AN95" s="18">
        <v>9.7999999999999997E-3</v>
      </c>
      <c r="AO95" s="18">
        <v>-7.7624597574791343E-3</v>
      </c>
      <c r="AP95" s="18">
        <v>1.5740332343141539E-2</v>
      </c>
      <c r="AQ95" s="18">
        <v>1.6566722491765228E-3</v>
      </c>
      <c r="AR95" s="18">
        <v>1.5269461077844326E-2</v>
      </c>
      <c r="AS95" s="18">
        <v>1.3725335843149302E-2</v>
      </c>
      <c r="AT95" s="18">
        <v>4.2029279956996004E-3</v>
      </c>
      <c r="AU95" s="18">
        <v>-1.814626247624947E-2</v>
      </c>
      <c r="AV95" s="18">
        <v>3.4659555350188054E-2</v>
      </c>
      <c r="AW95" s="18">
        <v>1.8959643178396712E-2</v>
      </c>
      <c r="AX95" s="18">
        <v>2.9878996968222511E-2</v>
      </c>
      <c r="AY95" s="18">
        <v>9.7883269487264085E-2</v>
      </c>
      <c r="AZ95" s="18">
        <v>9.1119069314062884E-3</v>
      </c>
      <c r="BF95" s="81"/>
      <c r="BG95" s="154">
        <f t="shared" si="98"/>
        <v>148</v>
      </c>
      <c r="BH95" s="18">
        <f>(1-'Building Blocks'!$B$29)*'Building Blocks'!$B$29^BG95</f>
        <v>2.2594815553398724E-3</v>
      </c>
      <c r="BI95" s="18">
        <f t="shared" si="99"/>
        <v>2.4819338588160907E-3</v>
      </c>
      <c r="BJ95" s="18">
        <f t="shared" si="145"/>
        <v>7.3715917540696707E-3</v>
      </c>
      <c r="BK95" s="157">
        <f t="shared" si="100"/>
        <v>1.216205509380017E-8</v>
      </c>
      <c r="BL95" s="157">
        <f t="shared" si="101"/>
        <v>4.3544529778168119E-8</v>
      </c>
      <c r="BM95" s="157">
        <f t="shared" si="102"/>
        <v>2.5093132870426812E-7</v>
      </c>
      <c r="BN95" s="157">
        <f t="shared" si="103"/>
        <v>4.8523772343269901E-9</v>
      </c>
      <c r="BO95" s="157">
        <f t="shared" si="104"/>
        <v>1.539365595907332E-10</v>
      </c>
      <c r="BP95" s="157">
        <f t="shared" si="105"/>
        <v>2.1903824457038202E-7</v>
      </c>
      <c r="BQ95" s="157">
        <f t="shared" si="106"/>
        <v>1.062724211850648E-9</v>
      </c>
      <c r="BR95" s="157">
        <f t="shared" si="107"/>
        <v>2.290922008876683E-8</v>
      </c>
      <c r="BS95" s="157">
        <f t="shared" si="108"/>
        <v>3.7516707331923638E-8</v>
      </c>
      <c r="BT95" s="157">
        <f t="shared" si="109"/>
        <v>5.6183984361315166E-7</v>
      </c>
      <c r="BU95" s="157">
        <f t="shared" si="110"/>
        <v>3.9380651390428365E-7</v>
      </c>
      <c r="BV95" s="157">
        <f t="shared" si="111"/>
        <v>1.9940494865014607E-7</v>
      </c>
      <c r="BW95" s="157">
        <f t="shared" si="112"/>
        <v>2.6840977443126399E-8</v>
      </c>
      <c r="BX95" s="157">
        <f t="shared" si="113"/>
        <v>1.9035222095538499E-7</v>
      </c>
      <c r="BY95" s="157">
        <f t="shared" si="114"/>
        <v>1.1671058117540924E-7</v>
      </c>
      <c r="BZ95" s="157">
        <f t="shared" si="115"/>
        <v>6.291458732310707E-7</v>
      </c>
      <c r="CA95" s="157">
        <f t="shared" si="116"/>
        <v>1.2692944017474161E-6</v>
      </c>
      <c r="CB95" s="157">
        <f t="shared" si="117"/>
        <v>4.1807632261307316E-8</v>
      </c>
      <c r="CC95" s="157">
        <f t="shared" si="118"/>
        <v>8.7787494421501153E-7</v>
      </c>
      <c r="CD95" s="157">
        <f t="shared" si="119"/>
        <v>5.9441390976428176E-8</v>
      </c>
      <c r="CE95" s="157">
        <f t="shared" si="120"/>
        <v>8.0926584355977395E-9</v>
      </c>
      <c r="CF95" s="157">
        <f t="shared" si="121"/>
        <v>1.1760774594258369E-7</v>
      </c>
      <c r="CG95" s="157">
        <f t="shared" si="122"/>
        <v>2.493741678873926E-8</v>
      </c>
      <c r="CH95" s="157">
        <f t="shared" si="123"/>
        <v>4.5861950919857302E-12</v>
      </c>
      <c r="CI95" s="157">
        <f t="shared" si="124"/>
        <v>3.4998772042774329E-7</v>
      </c>
      <c r="CJ95" s="157">
        <f t="shared" si="125"/>
        <v>2.5377573955722501E-8</v>
      </c>
      <c r="CK95" s="157">
        <f t="shared" si="126"/>
        <v>2.5481164985126584E-6</v>
      </c>
      <c r="CL95" s="157">
        <f t="shared" si="127"/>
        <v>2.4587988643273323E-6</v>
      </c>
      <c r="CM95" s="157">
        <f t="shared" si="128"/>
        <v>3.0490425139471403E-6</v>
      </c>
      <c r="CN95" s="157">
        <f t="shared" si="129"/>
        <v>1.2440167476330167E-6</v>
      </c>
      <c r="CO95" s="157">
        <f t="shared" si="130"/>
        <v>4.8301651238799462E-8</v>
      </c>
      <c r="CP95" s="157">
        <f t="shared" si="131"/>
        <v>1.4083748244519669E-6</v>
      </c>
      <c r="CQ95" s="157">
        <f t="shared" si="132"/>
        <v>1.3423728493678707E-8</v>
      </c>
      <c r="CR95" s="157">
        <f t="shared" si="133"/>
        <v>6.4892142114529517E-8</v>
      </c>
      <c r="CS95" s="157">
        <f t="shared" si="134"/>
        <v>2.1177977624623143E-7</v>
      </c>
      <c r="CT95" s="157">
        <f t="shared" si="135"/>
        <v>8.3625062815561169E-8</v>
      </c>
      <c r="CU95" s="157">
        <f t="shared" si="136"/>
        <v>2.9025147054256786E-9</v>
      </c>
      <c r="CV95" s="157">
        <f t="shared" si="137"/>
        <v>1.0984905078239403E-7</v>
      </c>
      <c r="CW95" s="157">
        <f t="shared" si="138"/>
        <v>3.012207444634163E-8</v>
      </c>
      <c r="CX95" s="157">
        <f t="shared" si="139"/>
        <v>2.0114310816326937E-7</v>
      </c>
      <c r="CY95" s="157">
        <f t="shared" si="140"/>
        <v>2.3435610902683004E-7</v>
      </c>
      <c r="CZ95" s="157"/>
      <c r="DA95" s="157">
        <f t="shared" si="141"/>
        <v>3.4656879225806989E-7</v>
      </c>
      <c r="DB95" s="157"/>
      <c r="DC95" s="157"/>
      <c r="DD95" s="157"/>
      <c r="DE95" s="157">
        <f t="shared" si="142"/>
        <v>1.627704683857579E-6</v>
      </c>
      <c r="DF95" s="157">
        <f t="shared" si="143"/>
        <v>3.4317608486838343E-7</v>
      </c>
      <c r="DG95" s="157"/>
      <c r="DH95" s="157"/>
      <c r="DI95" s="157">
        <f t="shared" si="144"/>
        <v>2.7965843497644057E-9</v>
      </c>
      <c r="DN95" s="157" t="e">
        <f t="shared" si="146"/>
        <v>#DIV/0!</v>
      </c>
      <c r="DR95" s="1">
        <v>1.3888888888888887E-3</v>
      </c>
      <c r="EQ95" s="152"/>
      <c r="ER95" s="152"/>
    </row>
    <row r="96" spans="1:148" s="1" customFormat="1" x14ac:dyDescent="0.25">
      <c r="A96" s="13">
        <f t="shared" si="147"/>
        <v>38990</v>
      </c>
      <c r="B96" s="227">
        <v>4.3231742868830199E-2</v>
      </c>
      <c r="C96" s="227">
        <v>2.9360283887847002E-2</v>
      </c>
      <c r="D96" s="227">
        <v>3.3681741851396101E-2</v>
      </c>
      <c r="E96" s="227">
        <v>3.4649942025363603E-2</v>
      </c>
      <c r="F96" s="227">
        <v>1.22310444542161E-2</v>
      </c>
      <c r="G96" s="227">
        <v>9.6707486246505603E-4</v>
      </c>
      <c r="H96" s="227">
        <v>-4.7056584177853598E-3</v>
      </c>
      <c r="I96" s="227">
        <v>1.44175981200314E-2</v>
      </c>
      <c r="J96" s="227">
        <v>2.58850664489556E-2</v>
      </c>
      <c r="K96" s="227">
        <v>1.50903628552976E-2</v>
      </c>
      <c r="L96" s="227">
        <v>1.7257355761168301E-2</v>
      </c>
      <c r="M96" s="227">
        <v>2.6953094717812001E-2</v>
      </c>
      <c r="N96" s="228">
        <v>1.74848374107789E-2</v>
      </c>
      <c r="O96" s="227">
        <v>1.9515244711225E-2</v>
      </c>
      <c r="P96" s="227">
        <v>2.3539781097765299E-2</v>
      </c>
      <c r="Q96" s="227">
        <v>1.8940717627824399E-2</v>
      </c>
      <c r="R96" s="227">
        <v>9.6015966403939501E-3</v>
      </c>
      <c r="S96" s="18">
        <f>'Index Values Local'!S97/'Index Values Local'!S96-1</f>
        <v>2.3230308848534831E-2</v>
      </c>
      <c r="T96" s="227">
        <v>2.54571522301738E-2</v>
      </c>
      <c r="U96" s="227">
        <v>1.5799976682417899E-3</v>
      </c>
      <c r="V96" s="227">
        <v>-7.6000033023650897E-3</v>
      </c>
      <c r="W96" s="18">
        <v>5.502279515799291E-3</v>
      </c>
      <c r="X96" s="18">
        <v>5.569083512751094E-3</v>
      </c>
      <c r="Y96" s="18">
        <v>4.5787624323672116E-3</v>
      </c>
      <c r="Z96" s="18">
        <v>1.9623522009280858E-2</v>
      </c>
      <c r="AA96" s="18">
        <v>6.6857287023800449E-3</v>
      </c>
      <c r="AB96" s="18">
        <v>-1.0831553863769994E-2</v>
      </c>
      <c r="AC96" s="18">
        <v>-1.2126283657946E-2</v>
      </c>
      <c r="AD96" s="18">
        <v>-9.0417603078441697E-3</v>
      </c>
      <c r="AE96" s="18">
        <v>1.97785963E-2</v>
      </c>
      <c r="AF96" s="18">
        <v>1.41239125E-2</v>
      </c>
      <c r="AG96" s="18">
        <v>1.967207845640263E-2</v>
      </c>
      <c r="AH96" s="18">
        <v>9.1440550088999206E-3</v>
      </c>
      <c r="AI96" s="18">
        <v>1.5920233643007098E-2</v>
      </c>
      <c r="AJ96" s="18">
        <v>1.9599907442193087E-2</v>
      </c>
      <c r="AK96" s="18">
        <v>1.3249241425326241E-2</v>
      </c>
      <c r="AL96" s="18">
        <v>1.0549962351318776E-2</v>
      </c>
      <c r="AM96" s="18">
        <v>9.589834494620586E-3</v>
      </c>
      <c r="AN96" s="18">
        <v>1.7399999999999999E-2</v>
      </c>
      <c r="AO96" s="18">
        <v>1.6833418122208954E-2</v>
      </c>
      <c r="AP96" s="18">
        <v>4.9455637461350399E-2</v>
      </c>
      <c r="AQ96" s="18">
        <v>1.0007132375262575E-2</v>
      </c>
      <c r="AR96" s="18">
        <v>1.4567974048953047E-2</v>
      </c>
      <c r="AS96" s="18">
        <v>2.113074024409493E-2</v>
      </c>
      <c r="AT96" s="18">
        <v>8.6010796695577679E-3</v>
      </c>
      <c r="AU96" s="18">
        <v>-1.2203171939412135E-2</v>
      </c>
      <c r="AV96" s="18">
        <v>5.027381620390492E-2</v>
      </c>
      <c r="AW96" s="18">
        <v>3.8691116000164838E-2</v>
      </c>
      <c r="AX96" s="18">
        <v>1.3482178242453756E-2</v>
      </c>
      <c r="AY96" s="18">
        <v>3.0531103571026626E-2</v>
      </c>
      <c r="AZ96" s="18">
        <v>4.0780328006551736E-2</v>
      </c>
      <c r="BF96" s="81"/>
      <c r="BG96" s="154">
        <f t="shared" si="98"/>
        <v>147</v>
      </c>
      <c r="BH96" s="18">
        <f>(1-'Building Blocks'!$B$29)*'Building Blocks'!$B$29^BG96</f>
        <v>2.2823046013534061E-3</v>
      </c>
      <c r="BI96" s="18">
        <f t="shared" si="99"/>
        <v>2.5070038977940304E-3</v>
      </c>
      <c r="BJ96" s="18">
        <f t="shared" si="145"/>
        <v>7.4460522768380506E-3</v>
      </c>
      <c r="BK96" s="157">
        <f t="shared" si="100"/>
        <v>3.3865636722712393E-6</v>
      </c>
      <c r="BL96" s="157">
        <f t="shared" si="101"/>
        <v>8.7762001477261204E-7</v>
      </c>
      <c r="BM96" s="157">
        <f t="shared" si="102"/>
        <v>1.9508535332069159E-6</v>
      </c>
      <c r="BN96" s="157">
        <f t="shared" si="103"/>
        <v>1.6160790412802319E-6</v>
      </c>
      <c r="BO96" s="157">
        <f t="shared" si="104"/>
        <v>1.6231063277585488E-7</v>
      </c>
      <c r="BP96" s="157">
        <f t="shared" si="105"/>
        <v>3.4823958380369139E-8</v>
      </c>
      <c r="BQ96" s="157">
        <f t="shared" si="106"/>
        <v>3.6366289274830387E-7</v>
      </c>
      <c r="BR96" s="157">
        <f t="shared" si="107"/>
        <v>6.4427364931172206E-8</v>
      </c>
      <c r="BS96" s="157">
        <f t="shared" si="108"/>
        <v>6.3760881958790265E-7</v>
      </c>
      <c r="BT96" s="157">
        <f t="shared" si="109"/>
        <v>2.8681600492540502E-7</v>
      </c>
      <c r="BU96" s="157">
        <f t="shared" si="110"/>
        <v>4.0786936722375926E-7</v>
      </c>
      <c r="BV96" s="157">
        <f t="shared" si="111"/>
        <v>9.1843836716726827E-7</v>
      </c>
      <c r="BW96" s="157">
        <f t="shared" si="112"/>
        <v>3.335050498999307E-7</v>
      </c>
      <c r="BX96" s="157">
        <f t="shared" si="113"/>
        <v>3.0502152386129606E-7</v>
      </c>
      <c r="BY96" s="157">
        <f t="shared" si="114"/>
        <v>6.4906401629197043E-7</v>
      </c>
      <c r="BZ96" s="157">
        <f t="shared" si="115"/>
        <v>3.8201211586213339E-7</v>
      </c>
      <c r="CA96" s="157">
        <f t="shared" si="116"/>
        <v>4.2905597753175385E-8</v>
      </c>
      <c r="CB96" s="157">
        <f t="shared" si="117"/>
        <v>5.1945690859698355E-7</v>
      </c>
      <c r="CC96" s="157">
        <f t="shared" si="118"/>
        <v>1.0134515010270409E-6</v>
      </c>
      <c r="CD96" s="157">
        <f t="shared" si="119"/>
        <v>3.6701412806745113E-8</v>
      </c>
      <c r="CE96" s="157">
        <f t="shared" si="120"/>
        <v>3.4469424426077994E-7</v>
      </c>
      <c r="CF96" s="157">
        <f t="shared" si="121"/>
        <v>7.9190141528869681E-10</v>
      </c>
      <c r="CG96" s="157">
        <f t="shared" si="122"/>
        <v>5.3117311876998559E-9</v>
      </c>
      <c r="CH96" s="157">
        <f t="shared" si="123"/>
        <v>1.3161104436110416E-8</v>
      </c>
      <c r="CI96" s="157">
        <f t="shared" si="124"/>
        <v>4.7336962475765802E-7</v>
      </c>
      <c r="CJ96" s="157">
        <f t="shared" si="125"/>
        <v>1.7557712050585441E-8</v>
      </c>
      <c r="CK96" s="157">
        <f t="shared" si="126"/>
        <v>5.2411827961936893E-7</v>
      </c>
      <c r="CL96" s="157">
        <f t="shared" si="127"/>
        <v>6.2482930490805323E-7</v>
      </c>
      <c r="CM96" s="157">
        <f t="shared" si="128"/>
        <v>4.1602008448536177E-7</v>
      </c>
      <c r="CN96" s="157">
        <f t="shared" si="129"/>
        <v>3.7795771120515428E-7</v>
      </c>
      <c r="CO96" s="157">
        <f t="shared" si="130"/>
        <v>1.2084445218109889E-7</v>
      </c>
      <c r="CP96" s="157">
        <f t="shared" si="131"/>
        <v>4.7508365872542138E-7</v>
      </c>
      <c r="CQ96" s="157">
        <f t="shared" si="132"/>
        <v>7.3044994412916433E-8</v>
      </c>
      <c r="CR96" s="157">
        <f t="shared" si="133"/>
        <v>2.8187577284863744E-7</v>
      </c>
      <c r="CS96" s="157">
        <f t="shared" si="134"/>
        <v>4.4462992029410054E-7</v>
      </c>
      <c r="CT96" s="157">
        <f t="shared" si="135"/>
        <v>1.2470926423957632E-7</v>
      </c>
      <c r="CU96" s="157">
        <f t="shared" si="136"/>
        <v>9.0819751364899304E-8</v>
      </c>
      <c r="CV96" s="157">
        <f t="shared" si="137"/>
        <v>3.9647013831612777E-8</v>
      </c>
      <c r="CW96" s="157">
        <f t="shared" si="138"/>
        <v>3.0798436892461211E-7</v>
      </c>
      <c r="CX96" s="157">
        <f t="shared" si="139"/>
        <v>6.0959576874863277E-7</v>
      </c>
      <c r="CY96" s="157">
        <f t="shared" si="140"/>
        <v>4.7291775209894498E-6</v>
      </c>
      <c r="CZ96" s="157"/>
      <c r="DA96" s="157">
        <f t="shared" si="141"/>
        <v>3.0974039382041289E-7</v>
      </c>
      <c r="DB96" s="157"/>
      <c r="DC96" s="157"/>
      <c r="DD96" s="157"/>
      <c r="DE96" s="157">
        <f t="shared" si="142"/>
        <v>4.2602962437717755E-6</v>
      </c>
      <c r="DF96" s="157">
        <f t="shared" si="143"/>
        <v>2.4860402508468353E-6</v>
      </c>
      <c r="DG96" s="157"/>
      <c r="DH96" s="157"/>
      <c r="DI96" s="157">
        <f t="shared" si="144"/>
        <v>2.3485206081692578E-6</v>
      </c>
      <c r="DN96" s="157" t="e">
        <f t="shared" si="146"/>
        <v>#DIV/0!</v>
      </c>
      <c r="DR96" s="1">
        <v>1.3888888888888887E-3</v>
      </c>
      <c r="EQ96" s="152"/>
      <c r="ER96" s="152"/>
    </row>
    <row r="97" spans="1:148" s="1" customFormat="1" x14ac:dyDescent="0.25">
      <c r="A97" s="13">
        <f t="shared" si="147"/>
        <v>39021</v>
      </c>
      <c r="B97" s="227">
        <v>1.51980501171171E-2</v>
      </c>
      <c r="C97" s="227">
        <v>3.0484939009528901E-2</v>
      </c>
      <c r="D97" s="227">
        <v>2.0196178743714599E-2</v>
      </c>
      <c r="E97" s="227">
        <v>3.5519261982744903E-2</v>
      </c>
      <c r="F97" s="227">
        <v>3.0662839679432299E-2</v>
      </c>
      <c r="G97" s="227">
        <v>-1.2582562637698501E-3</v>
      </c>
      <c r="H97" s="227">
        <v>-2.4644752211728099E-2</v>
      </c>
      <c r="I97" s="227">
        <v>4.92346871067725E-2</v>
      </c>
      <c r="J97" s="227">
        <v>2.8329146465677399E-2</v>
      </c>
      <c r="K97" s="227">
        <v>-8.5699934058251995E-3</v>
      </c>
      <c r="L97" s="227">
        <v>-8.8525352104087407E-3</v>
      </c>
      <c r="M97" s="227">
        <v>-1.6378902533941101E-3</v>
      </c>
      <c r="N97" s="228">
        <v>-1.7394154216348601E-3</v>
      </c>
      <c r="O97" s="227">
        <v>-3.8316706838349402E-3</v>
      </c>
      <c r="P97" s="227">
        <v>-5.8858970782512598E-3</v>
      </c>
      <c r="Q97" s="227">
        <v>-6.0456979913081598E-5</v>
      </c>
      <c r="R97" s="227">
        <v>-7.1872428842050199E-3</v>
      </c>
      <c r="S97" s="18">
        <f>'Index Values Local'!S98/'Index Values Local'!S97-1</f>
        <v>-7.6192921743178932E-4</v>
      </c>
      <c r="T97" s="227">
        <v>3.41737146052878E-2</v>
      </c>
      <c r="U97" s="227">
        <v>1.8630001768126001E-2</v>
      </c>
      <c r="V97" s="227">
        <v>1.13700049123519E-2</v>
      </c>
      <c r="W97" s="18">
        <v>-1.323744006670835E-2</v>
      </c>
      <c r="X97" s="18">
        <v>-6.736507801048397E-3</v>
      </c>
      <c r="Y97" s="18">
        <v>-6.0456293279576023E-4</v>
      </c>
      <c r="Z97" s="18">
        <v>1.7484540323720932E-2</v>
      </c>
      <c r="AA97" s="18">
        <v>7.8108683847792904E-3</v>
      </c>
      <c r="AB97" s="18">
        <v>-7.3209648656258342E-3</v>
      </c>
      <c r="AC97" s="18">
        <v>-8.3500078849614301E-3</v>
      </c>
      <c r="AD97" s="18">
        <v>-5.57222305642718E-3</v>
      </c>
      <c r="AE97" s="18">
        <v>1.4987389000000002E-3</v>
      </c>
      <c r="AF97" s="18">
        <v>5.6282717000000005E-3</v>
      </c>
      <c r="AG97" s="18">
        <v>1.490667425496853E-3</v>
      </c>
      <c r="AH97" s="18">
        <v>1.6689797197475098E-2</v>
      </c>
      <c r="AI97" s="18">
        <v>2.2969546943962804E-2</v>
      </c>
      <c r="AJ97" s="18">
        <v>2.9490086843667607E-2</v>
      </c>
      <c r="AK97" s="18">
        <v>2.3510739272486258E-2</v>
      </c>
      <c r="AL97" s="18">
        <v>7.4099037124750744E-3</v>
      </c>
      <c r="AM97" s="18">
        <v>1.3399764269844905E-2</v>
      </c>
      <c r="AN97" s="18">
        <v>1.23E-2</v>
      </c>
      <c r="AO97" s="18">
        <v>4.4831598920809901E-2</v>
      </c>
      <c r="AP97" s="18">
        <v>6.0280965532368835E-2</v>
      </c>
      <c r="AQ97" s="18">
        <v>5.6249520510518614E-3</v>
      </c>
      <c r="AR97" s="18">
        <v>1.2091617253807696E-2</v>
      </c>
      <c r="AS97" s="18">
        <v>3.753015683979434E-2</v>
      </c>
      <c r="AT97" s="18">
        <v>3.6185274770680915E-3</v>
      </c>
      <c r="AU97" s="18">
        <v>-4.5680776752266387E-3</v>
      </c>
      <c r="AV97" s="18">
        <v>7.1362886069055609E-2</v>
      </c>
      <c r="AW97" s="18">
        <v>4.9421369689283345E-2</v>
      </c>
      <c r="AX97" s="18">
        <v>3.1796955067668296E-2</v>
      </c>
      <c r="AY97" s="18">
        <v>9.8094477291094953E-2</v>
      </c>
      <c r="AZ97" s="18">
        <v>5.1853196941266777E-2</v>
      </c>
      <c r="BF97" s="81"/>
      <c r="BG97" s="154">
        <f t="shared" si="98"/>
        <v>146</v>
      </c>
      <c r="BH97" s="18">
        <f>(1-'Building Blocks'!$B$29)*'Building Blocks'!$B$29^BG97</f>
        <v>2.305358183185259E-3</v>
      </c>
      <c r="BI97" s="18">
        <f t="shared" si="99"/>
        <v>2.5323271694889203E-3</v>
      </c>
      <c r="BJ97" s="18">
        <f t="shared" si="145"/>
        <v>7.5212649260990409E-3</v>
      </c>
      <c r="BK97" s="157">
        <f t="shared" si="100"/>
        <v>1.9255835822416666E-7</v>
      </c>
      <c r="BL97" s="157">
        <f t="shared" si="101"/>
        <v>9.9626032050965819E-7</v>
      </c>
      <c r="BM97" s="157">
        <f t="shared" si="102"/>
        <v>5.2583149576418509E-7</v>
      </c>
      <c r="BN97" s="157">
        <f t="shared" si="103"/>
        <v>1.7461017240102218E-6</v>
      </c>
      <c r="BO97" s="157">
        <f t="shared" si="104"/>
        <v>1.7753874604974521E-6</v>
      </c>
      <c r="BP97" s="157">
        <f t="shared" si="105"/>
        <v>8.9721535608037726E-8</v>
      </c>
      <c r="BQ97" s="157">
        <f t="shared" si="106"/>
        <v>2.5903693585438661E-6</v>
      </c>
      <c r="BR97" s="157">
        <f t="shared" si="107"/>
        <v>4.0287629775164793E-6</v>
      </c>
      <c r="BS97" s="157">
        <f t="shared" si="108"/>
        <v>8.5658429917780322E-7</v>
      </c>
      <c r="BT97" s="157">
        <f t="shared" si="109"/>
        <v>4.2561519171882296E-7</v>
      </c>
      <c r="BU97" s="157">
        <f t="shared" si="110"/>
        <v>4.5164331423203884E-7</v>
      </c>
      <c r="BV97" s="157">
        <f t="shared" si="111"/>
        <v>2.2617853939483636E-7</v>
      </c>
      <c r="BW97" s="157">
        <f t="shared" si="112"/>
        <v>1.497682592930391E-7</v>
      </c>
      <c r="BX97" s="157">
        <f t="shared" si="113"/>
        <v>3.8415088055646753E-7</v>
      </c>
      <c r="BY97" s="157">
        <f t="shared" si="114"/>
        <v>4.5032428742968553E-7</v>
      </c>
      <c r="BZ97" s="157">
        <f t="shared" si="115"/>
        <v>1.1222267281002298E-7</v>
      </c>
      <c r="CA97" s="157">
        <f t="shared" si="116"/>
        <v>4.0535087850676628E-7</v>
      </c>
      <c r="CB97" s="157">
        <f t="shared" si="117"/>
        <v>2.3326822114262653E-7</v>
      </c>
      <c r="CC97" s="157">
        <f t="shared" si="118"/>
        <v>2.1036942576953303E-6</v>
      </c>
      <c r="CD97" s="157">
        <f t="shared" si="119"/>
        <v>4.4282773760086453E-7</v>
      </c>
      <c r="CE97" s="157">
        <f t="shared" si="120"/>
        <v>1.3289580800554343E-7</v>
      </c>
      <c r="CF97" s="157">
        <f t="shared" si="121"/>
        <v>8.3675298315459367E-7</v>
      </c>
      <c r="CG97" s="157">
        <f t="shared" si="122"/>
        <v>2.9811168549754555E-7</v>
      </c>
      <c r="CH97" s="157">
        <f t="shared" si="123"/>
        <v>2.11809322708355E-8</v>
      </c>
      <c r="CI97" s="157">
        <f t="shared" si="124"/>
        <v>3.4087661597959368E-7</v>
      </c>
      <c r="CJ97" s="157">
        <f t="shared" si="125"/>
        <v>3.6021229885006823E-8</v>
      </c>
      <c r="CK97" s="157">
        <f t="shared" si="126"/>
        <v>3.0354219507979876E-7</v>
      </c>
      <c r="CL97" s="157">
        <f t="shared" si="127"/>
        <v>3.6531509720372497E-7</v>
      </c>
      <c r="CM97" s="157">
        <f t="shared" si="128"/>
        <v>2.2434498368765886E-7</v>
      </c>
      <c r="CN97" s="157">
        <f t="shared" si="129"/>
        <v>9.1206074541504689E-8</v>
      </c>
      <c r="CO97" s="157">
        <f t="shared" si="130"/>
        <v>6.1060865719608525E-9</v>
      </c>
      <c r="CP97" s="157">
        <f t="shared" si="131"/>
        <v>4.9370040722521358E-8</v>
      </c>
      <c r="CQ97" s="157">
        <f t="shared" si="132"/>
        <v>4.2425491555672118E-7</v>
      </c>
      <c r="CR97" s="157">
        <f t="shared" si="133"/>
        <v>7.8913304374351176E-7</v>
      </c>
      <c r="CS97" s="157">
        <f t="shared" si="134"/>
        <v>1.3638991261311037E-6</v>
      </c>
      <c r="CT97" s="157">
        <f t="shared" si="135"/>
        <v>7.5916811983713594E-7</v>
      </c>
      <c r="CU97" s="157">
        <f t="shared" si="136"/>
        <v>2.0986332846827271E-8</v>
      </c>
      <c r="CV97" s="157">
        <f t="shared" si="137"/>
        <v>1.5354082833000753E-7</v>
      </c>
      <c r="CW97" s="157">
        <f t="shared" si="138"/>
        <v>9.0670729335550939E-8</v>
      </c>
      <c r="CX97" s="157">
        <f t="shared" si="139"/>
        <v>4.8120147061015351E-6</v>
      </c>
      <c r="CY97" s="157">
        <f t="shared" si="140"/>
        <v>7.4549611710148693E-6</v>
      </c>
      <c r="CZ97" s="157"/>
      <c r="DA97" s="157">
        <f t="shared" si="141"/>
        <v>1.8899122652515106E-7</v>
      </c>
      <c r="DB97" s="157"/>
      <c r="DC97" s="157"/>
      <c r="DD97" s="157"/>
      <c r="DE97" s="157">
        <f t="shared" si="142"/>
        <v>9.8325887652792722E-6</v>
      </c>
      <c r="DF97" s="157">
        <f t="shared" si="143"/>
        <v>4.5140600096941501E-6</v>
      </c>
      <c r="DG97" s="157"/>
      <c r="DH97" s="157"/>
      <c r="DI97" s="157">
        <f t="shared" si="144"/>
        <v>4.3991717428859579E-6</v>
      </c>
      <c r="DN97" s="157" t="e">
        <f t="shared" si="146"/>
        <v>#DIV/0!</v>
      </c>
      <c r="DR97" s="1">
        <v>1.3888888888888887E-3</v>
      </c>
      <c r="EQ97" s="152"/>
      <c r="ER97" s="152"/>
    </row>
    <row r="98" spans="1:148" s="1" customFormat="1" x14ac:dyDescent="0.25">
      <c r="A98" s="13">
        <f t="shared" si="147"/>
        <v>39051</v>
      </c>
      <c r="B98" s="227">
        <v>-1.0500750306328299E-2</v>
      </c>
      <c r="C98" s="227">
        <v>-6.5268359264595201E-3</v>
      </c>
      <c r="D98" s="227">
        <v>1.10031706551989E-2</v>
      </c>
      <c r="E98" s="227">
        <v>3.64513751833992E-2</v>
      </c>
      <c r="F98" s="227">
        <v>-6.0348682623012602E-3</v>
      </c>
      <c r="G98" s="227">
        <v>-2.28613842291619E-2</v>
      </c>
      <c r="H98" s="227">
        <v>-3.7913386626822497E-2</v>
      </c>
      <c r="I98" s="227">
        <v>1.6708280185386299E-2</v>
      </c>
      <c r="J98" s="227">
        <v>4.2505403024957998E-2</v>
      </c>
      <c r="K98" s="227">
        <v>-3.2757565829707402E-3</v>
      </c>
      <c r="L98" s="227">
        <v>-6.1241305029142703E-3</v>
      </c>
      <c r="M98" s="227">
        <v>-1.03243645837669E-2</v>
      </c>
      <c r="N98" s="228">
        <v>-1.5930832467579099E-2</v>
      </c>
      <c r="O98" s="227">
        <v>-9.2526833926239692E-3</v>
      </c>
      <c r="P98" s="227">
        <v>-1.6527400673137502E-2</v>
      </c>
      <c r="Q98" s="227">
        <v>-1.03490383784246E-2</v>
      </c>
      <c r="R98" s="227">
        <v>-6.88525518533322E-3</v>
      </c>
      <c r="S98" s="18">
        <f>'Index Values Local'!S99/'Index Values Local'!S98-1</f>
        <v>-1.8473361095688756E-2</v>
      </c>
      <c r="T98" s="227">
        <v>1.9843633997232098E-2</v>
      </c>
      <c r="U98" s="227">
        <v>1.9999998384493602E-2</v>
      </c>
      <c r="V98" s="227">
        <v>2.35700033542947E-2</v>
      </c>
      <c r="W98" s="18">
        <v>1.6742368226470905E-2</v>
      </c>
      <c r="X98" s="18">
        <v>1.0362812012233213E-2</v>
      </c>
      <c r="Y98" s="18">
        <v>2.957288083148768E-3</v>
      </c>
      <c r="Z98" s="18">
        <v>1.907938794334374E-3</v>
      </c>
      <c r="AA98" s="18">
        <v>6.96286472148544E-3</v>
      </c>
      <c r="AB98" s="18">
        <v>1.8815594566484739E-2</v>
      </c>
      <c r="AC98" s="18">
        <v>1.75901036283613E-2</v>
      </c>
      <c r="AD98" s="18">
        <v>2.1785289872322998E-2</v>
      </c>
      <c r="AE98" s="18">
        <v>1.8618638E-2</v>
      </c>
      <c r="AF98" s="18">
        <v>1.66427512E-2</v>
      </c>
      <c r="AG98" s="18">
        <v>1.8518367124332243E-2</v>
      </c>
      <c r="AH98" s="18">
        <v>4.2624769923116368E-3</v>
      </c>
      <c r="AI98" s="18">
        <v>8.2005048225175514E-3</v>
      </c>
      <c r="AJ98" s="18">
        <v>7.4104870000057943E-3</v>
      </c>
      <c r="AK98" s="18">
        <v>8.869412134845378E-3</v>
      </c>
      <c r="AL98" s="18">
        <v>7.2500314573822333E-3</v>
      </c>
      <c r="AM98" s="18">
        <v>6.9097783312919159E-3</v>
      </c>
      <c r="AN98" s="18">
        <v>1.67E-2</v>
      </c>
      <c r="AO98" s="18">
        <v>7.5479996736767196E-2</v>
      </c>
      <c r="AP98" s="18">
        <v>4.650047487845943E-2</v>
      </c>
      <c r="AQ98" s="18">
        <v>2.6646645952181851E-2</v>
      </c>
      <c r="AR98" s="18">
        <v>1.0511200459506043E-2</v>
      </c>
      <c r="AS98" s="18">
        <v>1.0835762946432785E-2</v>
      </c>
      <c r="AT98" s="18">
        <v>1.5306918046099273E-2</v>
      </c>
      <c r="AU98" s="18">
        <v>-7.0907190836521717E-3</v>
      </c>
      <c r="AV98" s="18">
        <v>-3.6562925314393757E-2</v>
      </c>
      <c r="AW98" s="18">
        <v>-9.8946334831375715E-3</v>
      </c>
      <c r="AX98" s="18">
        <v>2.7987614949612984E-3</v>
      </c>
      <c r="AY98" s="18">
        <v>-5.9862342459604145E-2</v>
      </c>
      <c r="AZ98" s="18">
        <v>-2.4073043945293859E-2</v>
      </c>
      <c r="BF98" s="81"/>
      <c r="BG98" s="154">
        <f t="shared" si="98"/>
        <v>145</v>
      </c>
      <c r="BH98" s="18">
        <f>(1-'Building Blocks'!$B$29)*'Building Blocks'!$B$29^BG98</f>
        <v>2.3286446294800592E-3</v>
      </c>
      <c r="BI98" s="18">
        <f t="shared" si="99"/>
        <v>2.5579062318069894E-3</v>
      </c>
      <c r="BJ98" s="18">
        <f t="shared" si="145"/>
        <v>7.5972372990899401E-3</v>
      </c>
      <c r="BK98" s="157">
        <f t="shared" si="100"/>
        <v>7.3738398595641619E-7</v>
      </c>
      <c r="BL98" s="157">
        <f t="shared" si="101"/>
        <v>7.5471159765537034E-7</v>
      </c>
      <c r="BM98" s="157">
        <f t="shared" si="102"/>
        <v>6.9618022904791034E-8</v>
      </c>
      <c r="BN98" s="157">
        <f t="shared" si="103"/>
        <v>1.8911770267666327E-6</v>
      </c>
      <c r="BO98" s="157">
        <f t="shared" si="104"/>
        <v>2.6714919756502434E-7</v>
      </c>
      <c r="BP98" s="157">
        <f t="shared" si="105"/>
        <v>1.9422293341945632E-6</v>
      </c>
      <c r="BQ98" s="157">
        <f t="shared" si="106"/>
        <v>5.2378809309108521E-6</v>
      </c>
      <c r="BR98" s="157">
        <f t="shared" si="107"/>
        <v>1.3856433941256895E-7</v>
      </c>
      <c r="BS98" s="157">
        <f t="shared" si="108"/>
        <v>2.7131220887776885E-6</v>
      </c>
      <c r="BT98" s="157">
        <f t="shared" si="109"/>
        <v>1.5048079809674193E-7</v>
      </c>
      <c r="BU98" s="157">
        <f t="shared" si="110"/>
        <v>2.8884031097302137E-7</v>
      </c>
      <c r="BV98" s="157">
        <f t="shared" si="111"/>
        <v>8.4144505811241543E-7</v>
      </c>
      <c r="BW98" s="157">
        <f t="shared" si="112"/>
        <v>1.2247631930353875E-6</v>
      </c>
      <c r="BX98" s="157">
        <f t="shared" si="113"/>
        <v>8.0477633081110532E-7</v>
      </c>
      <c r="BY98" s="157">
        <f t="shared" si="114"/>
        <v>1.4705072762678647E-6</v>
      </c>
      <c r="BZ98" s="157">
        <f t="shared" si="115"/>
        <v>7.3451219958748883E-7</v>
      </c>
      <c r="CA98" s="157">
        <f t="shared" si="116"/>
        <v>3.9013253091812927E-7</v>
      </c>
      <c r="CB98" s="157">
        <f t="shared" si="117"/>
        <v>1.9076597163030061E-6</v>
      </c>
      <c r="CC98" s="157">
        <f t="shared" si="118"/>
        <v>5.3723640559864217E-7</v>
      </c>
      <c r="CD98" s="157">
        <f t="shared" si="119"/>
        <v>5.4478284759186744E-7</v>
      </c>
      <c r="CE98" s="157">
        <f t="shared" si="120"/>
        <v>9.6709393553668235E-7</v>
      </c>
      <c r="CF98" s="157">
        <f t="shared" si="121"/>
        <v>3.5629066178537147E-7</v>
      </c>
      <c r="CG98" s="157">
        <f t="shared" si="122"/>
        <v>9.9896581381587681E-8</v>
      </c>
      <c r="CH98" s="157">
        <f t="shared" si="123"/>
        <v>1.1474062968523527E-9</v>
      </c>
      <c r="CI98" s="157">
        <f t="shared" si="124"/>
        <v>4.040524420912977E-8</v>
      </c>
      <c r="CJ98" s="157">
        <f t="shared" si="125"/>
        <v>2.1862673621191415E-8</v>
      </c>
      <c r="CK98" s="157">
        <f t="shared" si="126"/>
        <v>5.9006030147148973E-7</v>
      </c>
      <c r="CL98" s="157">
        <f t="shared" si="127"/>
        <v>4.9629571862759249E-7</v>
      </c>
      <c r="CM98" s="157">
        <f t="shared" si="128"/>
        <v>8.2371924962957873E-7</v>
      </c>
      <c r="CN98" s="157">
        <f t="shared" si="129"/>
        <v>3.1621145403467634E-7</v>
      </c>
      <c r="CO98" s="157">
        <f t="shared" si="130"/>
        <v>2.2899136204145012E-7</v>
      </c>
      <c r="CP98" s="157">
        <f t="shared" si="131"/>
        <v>4.0688524048385413E-7</v>
      </c>
      <c r="CQ98" s="157">
        <f t="shared" si="132"/>
        <v>6.8167473077911135E-10</v>
      </c>
      <c r="CR98" s="157">
        <f t="shared" si="133"/>
        <v>2.1272663764044136E-8</v>
      </c>
      <c r="CS98" s="157">
        <f t="shared" si="134"/>
        <v>3.2549444767011731E-9</v>
      </c>
      <c r="CT98" s="157">
        <f t="shared" si="135"/>
        <v>1.8277942039340268E-8</v>
      </c>
      <c r="CU98" s="157">
        <f t="shared" si="136"/>
        <v>1.8909208019600396E-8</v>
      </c>
      <c r="CV98" s="157">
        <f t="shared" si="137"/>
        <v>4.3008680647657406E-9</v>
      </c>
      <c r="CW98" s="157">
        <f t="shared" si="138"/>
        <v>2.7579939251322524E-7</v>
      </c>
      <c r="CX98" s="157">
        <f t="shared" si="139"/>
        <v>1.4098126675906197E-5</v>
      </c>
      <c r="CY98" s="157">
        <f t="shared" si="140"/>
        <v>4.1909213854347777E-6</v>
      </c>
      <c r="CZ98" s="157"/>
      <c r="DA98" s="157">
        <f t="shared" si="141"/>
        <v>1.274422504087436E-7</v>
      </c>
      <c r="DB98" s="157"/>
      <c r="DC98" s="157"/>
      <c r="DD98" s="157"/>
      <c r="DE98" s="157">
        <f t="shared" si="142"/>
        <v>5.3219519867918667E-6</v>
      </c>
      <c r="DF98" s="157">
        <f t="shared" si="143"/>
        <v>7.4756075815829161E-7</v>
      </c>
      <c r="DG98" s="157"/>
      <c r="DH98" s="157"/>
      <c r="DI98" s="157">
        <f t="shared" si="144"/>
        <v>2.9999615583231216E-6</v>
      </c>
      <c r="DN98" s="157" t="e">
        <f t="shared" si="146"/>
        <v>#DIV/0!</v>
      </c>
      <c r="DR98" s="1">
        <v>1.3888888888888887E-3</v>
      </c>
      <c r="EQ98" s="152"/>
      <c r="ER98" s="152"/>
    </row>
    <row r="99" spans="1:148" s="1" customFormat="1" x14ac:dyDescent="0.25">
      <c r="A99" s="13">
        <f t="shared" si="147"/>
        <v>39082</v>
      </c>
      <c r="B99" s="227">
        <v>1.5725504895128101E-2</v>
      </c>
      <c r="C99" s="227">
        <v>3.6534677975210701E-3</v>
      </c>
      <c r="D99" s="227">
        <v>3.9363219051358402E-2</v>
      </c>
      <c r="E99" s="227">
        <v>5.0925628400818997E-2</v>
      </c>
      <c r="F99" s="227">
        <v>2.90237902098049E-2</v>
      </c>
      <c r="G99" s="227">
        <v>2.85097803695506E-2</v>
      </c>
      <c r="H99" s="227">
        <v>9.4328222752257905E-3</v>
      </c>
      <c r="I99" s="227">
        <v>4.7406211104627297E-2</v>
      </c>
      <c r="J99" s="227">
        <v>4.8821573546215601E-2</v>
      </c>
      <c r="K99" s="227">
        <v>-1.32348836405659E-2</v>
      </c>
      <c r="L99" s="227">
        <v>-9.7647880418509896E-3</v>
      </c>
      <c r="M99" s="227">
        <v>1.3969587744227401E-2</v>
      </c>
      <c r="N99" s="228">
        <v>8.9635150328218702E-3</v>
      </c>
      <c r="O99" s="227">
        <v>5.3586447594302601E-3</v>
      </c>
      <c r="P99" s="227">
        <v>6.5871510699040403E-3</v>
      </c>
      <c r="Q99" s="227">
        <v>1.7046056052773199E-2</v>
      </c>
      <c r="R99" s="227">
        <v>1.6283365029358999E-2</v>
      </c>
      <c r="S99" s="18">
        <f>'Index Values Local'!S100/'Index Values Local'!S99-1</f>
        <v>1.2595438595143893E-2</v>
      </c>
      <c r="T99" s="227">
        <v>1.21441025272315E-2</v>
      </c>
      <c r="U99" s="227">
        <v>1.3459997480990801E-2</v>
      </c>
      <c r="V99" s="227">
        <v>1.2699995671763E-2</v>
      </c>
      <c r="W99" s="18">
        <v>-1.3557737260401992E-2</v>
      </c>
      <c r="X99" s="18">
        <v>-6.121166072613482E-3</v>
      </c>
      <c r="Y99" s="18">
        <v>9.9085168755874697E-4</v>
      </c>
      <c r="Z99" s="18">
        <v>-9.9755340883296295E-3</v>
      </c>
      <c r="AA99" s="18">
        <v>4.6921303918339152E-3</v>
      </c>
      <c r="AB99" s="18">
        <v>-1.9674565365340624E-2</v>
      </c>
      <c r="AC99" s="18">
        <v>-2.0092023276736398E-2</v>
      </c>
      <c r="AD99" s="18">
        <v>-1.9910365588675399E-2</v>
      </c>
      <c r="AE99" s="18">
        <v>2.5526195099999999E-2</v>
      </c>
      <c r="AF99" s="18">
        <v>1.13092408E-2</v>
      </c>
      <c r="AG99" s="18">
        <v>2.5388723501103078E-2</v>
      </c>
      <c r="AH99" s="18">
        <v>1.1058202450167975E-2</v>
      </c>
      <c r="AI99" s="18">
        <v>1.9280734148605649E-2</v>
      </c>
      <c r="AJ99" s="18">
        <v>2.2529703464572171E-2</v>
      </c>
      <c r="AK99" s="18">
        <v>9.9804478996092794E-3</v>
      </c>
      <c r="AL99" s="18">
        <v>2.1080641885029339E-2</v>
      </c>
      <c r="AM99" s="18">
        <v>1.1750174625619669E-2</v>
      </c>
      <c r="AN99" s="18">
        <v>3.1899999999999998E-2</v>
      </c>
      <c r="AO99" s="18">
        <v>4.6525663816047613E-2</v>
      </c>
      <c r="AP99" s="18">
        <v>8.1311552009201149E-2</v>
      </c>
      <c r="AQ99" s="18">
        <v>1.6308522022920324E-3</v>
      </c>
      <c r="AR99" s="18">
        <v>9.6060933325754494E-3</v>
      </c>
      <c r="AS99" s="18">
        <v>2.1842191139036092E-2</v>
      </c>
      <c r="AT99" s="18">
        <v>1.1284258269497046E-3</v>
      </c>
      <c r="AU99" s="18">
        <v>-1.9638775758549307E-3</v>
      </c>
      <c r="AV99" s="18">
        <v>5.9563005505096633E-3</v>
      </c>
      <c r="AW99" s="18">
        <v>2.0906705996533104E-2</v>
      </c>
      <c r="AX99" s="18">
        <v>2.6390054729849566E-2</v>
      </c>
      <c r="AY99" s="18">
        <v>0.10515407461340005</v>
      </c>
      <c r="AZ99" s="18">
        <v>1.2480836510869286E-2</v>
      </c>
      <c r="BF99" s="81"/>
      <c r="BG99" s="154">
        <f t="shared" si="98"/>
        <v>144</v>
      </c>
      <c r="BH99" s="18">
        <f>(1-'Building Blocks'!$B$29)*'Building Blocks'!$B$29^BG99</f>
        <v>2.3521662924041007E-3</v>
      </c>
      <c r="BI99" s="18">
        <f t="shared" si="99"/>
        <v>2.5837436684919093E-3</v>
      </c>
      <c r="BJ99" s="18">
        <f t="shared" si="145"/>
        <v>7.6739770697878181E-3</v>
      </c>
      <c r="BK99" s="157">
        <f t="shared" si="100"/>
        <v>2.209545253772458E-7</v>
      </c>
      <c r="BL99" s="157">
        <f t="shared" si="101"/>
        <v>1.2648523167245745E-7</v>
      </c>
      <c r="BM99" s="157">
        <f t="shared" si="102"/>
        <v>2.9129547796198607E-6</v>
      </c>
      <c r="BN99" s="157">
        <f t="shared" si="103"/>
        <v>4.4853429176642295E-6</v>
      </c>
      <c r="BO99" s="157">
        <f t="shared" si="104"/>
        <v>1.5941129316762933E-6</v>
      </c>
      <c r="BP99" s="157">
        <f t="shared" si="105"/>
        <v>1.4654656694794239E-6</v>
      </c>
      <c r="BQ99" s="157">
        <f t="shared" si="106"/>
        <v>1.1334121186631803E-8</v>
      </c>
      <c r="BR99" s="157">
        <f t="shared" si="107"/>
        <v>3.7423288146059223E-6</v>
      </c>
      <c r="BS99" s="157">
        <f t="shared" si="108"/>
        <v>3.9065845621347855E-6</v>
      </c>
      <c r="BT99" s="157">
        <f t="shared" si="109"/>
        <v>8.0299628778363725E-7</v>
      </c>
      <c r="BU99" s="157">
        <f t="shared" si="110"/>
        <v>5.2591904109497627E-7</v>
      </c>
      <c r="BV99" s="157">
        <f t="shared" si="111"/>
        <v>9.7937913483708741E-8</v>
      </c>
      <c r="BW99" s="157">
        <f t="shared" si="112"/>
        <v>2.3448060910905414E-8</v>
      </c>
      <c r="BX99" s="157">
        <f t="shared" si="113"/>
        <v>2.5252698329235623E-8</v>
      </c>
      <c r="BY99" s="157">
        <f t="shared" si="114"/>
        <v>1.9209555441508208E-9</v>
      </c>
      <c r="BZ99" s="157">
        <f t="shared" si="115"/>
        <v>2.821234494243768E-7</v>
      </c>
      <c r="CA99" s="157">
        <f t="shared" si="116"/>
        <v>3.0241299376185057E-7</v>
      </c>
      <c r="CB99" s="157">
        <f t="shared" si="117"/>
        <v>3.6521175349173821E-8</v>
      </c>
      <c r="CC99" s="157">
        <f t="shared" si="118"/>
        <v>1.1922195785720278E-7</v>
      </c>
      <c r="CD99" s="157">
        <f t="shared" si="119"/>
        <v>1.6759253825115385E-7</v>
      </c>
      <c r="CE99" s="157">
        <f t="shared" si="120"/>
        <v>1.8995234841442815E-7</v>
      </c>
      <c r="CF99" s="157">
        <f t="shared" si="121"/>
        <v>8.8409399830318588E-7</v>
      </c>
      <c r="CG99" s="157">
        <f t="shared" si="122"/>
        <v>2.7064238367093089E-7</v>
      </c>
      <c r="CH99" s="157">
        <f t="shared" si="123"/>
        <v>4.3442582415301713E-9</v>
      </c>
      <c r="CI99" s="157">
        <f t="shared" si="124"/>
        <v>6.4974326727195426E-7</v>
      </c>
      <c r="CJ99" s="157">
        <f t="shared" si="125"/>
        <v>1.1010823940925429E-9</v>
      </c>
      <c r="CK99" s="157">
        <f t="shared" si="126"/>
        <v>1.4029263548543797E-6</v>
      </c>
      <c r="CL99" s="157">
        <f t="shared" si="127"/>
        <v>1.4577451396764922E-6</v>
      </c>
      <c r="CM99" s="157">
        <f t="shared" si="128"/>
        <v>1.4574539095131135E-6</v>
      </c>
      <c r="CN99" s="157">
        <f t="shared" si="129"/>
        <v>8.3955908538699209E-7</v>
      </c>
      <c r="CO99" s="157">
        <f t="shared" si="130"/>
        <v>4.4031130102763838E-8</v>
      </c>
      <c r="CP99" s="157">
        <f t="shared" si="131"/>
        <v>9.807198051163181E-7</v>
      </c>
      <c r="CQ99" s="157">
        <f t="shared" si="132"/>
        <v>1.3813919794674883E-7</v>
      </c>
      <c r="CR99" s="157">
        <f t="shared" si="133"/>
        <v>5.038164824853301E-7</v>
      </c>
      <c r="CS99" s="157">
        <f t="shared" si="134"/>
        <v>6.8204053920303738E-7</v>
      </c>
      <c r="CT99" s="157">
        <f t="shared" si="135"/>
        <v>3.699912959043467E-8</v>
      </c>
      <c r="CU99" s="157">
        <f t="shared" si="136"/>
        <v>7.076525839637856E-7</v>
      </c>
      <c r="CV99" s="157">
        <f t="shared" si="137"/>
        <v>9.7313638635949945E-8</v>
      </c>
      <c r="CW99" s="157">
        <f t="shared" si="138"/>
        <v>1.6911336347627936E-6</v>
      </c>
      <c r="CX99" s="157">
        <f t="shared" si="139"/>
        <v>5.2987371660093031E-6</v>
      </c>
      <c r="CY99" s="157">
        <f t="shared" si="140"/>
        <v>1.4645569944241073E-5</v>
      </c>
      <c r="CZ99" s="157"/>
      <c r="DA99" s="157">
        <f t="shared" si="141"/>
        <v>9.7832527108523494E-8</v>
      </c>
      <c r="DB99" s="157"/>
      <c r="DC99" s="157"/>
      <c r="DD99" s="157"/>
      <c r="DE99" s="157">
        <f t="shared" si="142"/>
        <v>2.473774861734992E-8</v>
      </c>
      <c r="DF99" s="157">
        <f t="shared" si="143"/>
        <v>4.853587646229766E-7</v>
      </c>
      <c r="DG99" s="157"/>
      <c r="DH99" s="157"/>
      <c r="DI99" s="157">
        <f t="shared" si="144"/>
        <v>1.3756482010924904E-8</v>
      </c>
      <c r="DN99" s="157" t="e">
        <f t="shared" si="146"/>
        <v>#DIV/0!</v>
      </c>
      <c r="DR99" s="1">
        <v>1.3888888888888887E-3</v>
      </c>
      <c r="EQ99" s="152"/>
      <c r="ER99" s="152"/>
    </row>
    <row r="100" spans="1:148" s="1" customFormat="1" x14ac:dyDescent="0.25">
      <c r="A100" s="13">
        <f t="shared" si="147"/>
        <v>39113</v>
      </c>
      <c r="B100" s="227">
        <v>1.4732592397536701E-2</v>
      </c>
      <c r="C100" s="227">
        <v>1.1699424144279101E-2</v>
      </c>
      <c r="D100" s="227">
        <v>6.6213402937085296E-3</v>
      </c>
      <c r="E100" s="227">
        <v>1.7198880469904299E-2</v>
      </c>
      <c r="F100" s="227">
        <v>-4.8855788805841601E-3</v>
      </c>
      <c r="G100" s="227">
        <v>5.10447027006488E-3</v>
      </c>
      <c r="H100" s="227">
        <v>1.6049020058935302E-2</v>
      </c>
      <c r="I100" s="227">
        <v>5.8912044278271996E-3</v>
      </c>
      <c r="J100" s="227">
        <v>-1.3397100624621801E-2</v>
      </c>
      <c r="K100" s="227">
        <v>-1.68870778786421E-2</v>
      </c>
      <c r="L100" s="227">
        <v>-1.31257996055854E-2</v>
      </c>
      <c r="M100" s="227">
        <v>2.7580868171075399E-3</v>
      </c>
      <c r="N100" s="228">
        <v>-5.7217365755610396E-3</v>
      </c>
      <c r="O100" s="227">
        <v>-1.1118947876490801E-2</v>
      </c>
      <c r="P100" s="227">
        <v>-3.9427493673709303E-3</v>
      </c>
      <c r="Q100" s="227">
        <v>8.2058917187772806E-3</v>
      </c>
      <c r="R100" s="227">
        <v>3.7557804397669799E-4</v>
      </c>
      <c r="S100" s="18">
        <f>'Index Values Local'!S101/'Index Values Local'!S100-1</f>
        <v>-5.7319843911456392E-3</v>
      </c>
      <c r="T100" s="227">
        <v>1.8123011829682598E-2</v>
      </c>
      <c r="U100" s="227">
        <v>1.15745041714538E-2</v>
      </c>
      <c r="V100" s="227">
        <v>3.7180278920005902E-3</v>
      </c>
      <c r="W100" s="18">
        <v>-7.8462348604528831E-3</v>
      </c>
      <c r="X100" s="18">
        <v>-6.1588655112266855E-3</v>
      </c>
      <c r="Y100" s="18">
        <v>-5.7520675606992366E-4</v>
      </c>
      <c r="Z100" s="18">
        <v>-6.9806249442696533E-3</v>
      </c>
      <c r="AA100" s="18">
        <v>3.2363785333879846E-3</v>
      </c>
      <c r="AB100" s="18">
        <v>-1.9312085831492576E-2</v>
      </c>
      <c r="AC100" s="18">
        <v>-2.06006644545755E-2</v>
      </c>
      <c r="AD100" s="18">
        <v>-1.60820257979425E-2</v>
      </c>
      <c r="AE100" s="18">
        <v>-1.5769034299999998E-2</v>
      </c>
      <c r="AF100" s="18">
        <v>-9.8357024000000001E-3</v>
      </c>
      <c r="AG100" s="18">
        <v>-1.5684109995778826E-2</v>
      </c>
      <c r="AH100" s="18">
        <v>-1.8517876038649184E-2</v>
      </c>
      <c r="AI100" s="18">
        <v>-1.4070390310721659E-2</v>
      </c>
      <c r="AJ100" s="18">
        <v>-1.8729688077216644E-2</v>
      </c>
      <c r="AK100" s="18">
        <v>-1.7980407508103924E-2</v>
      </c>
      <c r="AL100" s="18">
        <v>-6.3400427311320895E-3</v>
      </c>
      <c r="AM100" s="18">
        <v>-3.549616328235139E-3</v>
      </c>
      <c r="AN100" s="18">
        <v>-3.4000000000000002E-2</v>
      </c>
      <c r="AO100" s="18">
        <v>-6.2839566867097796E-2</v>
      </c>
      <c r="AP100" s="18">
        <v>-8.5522324804507277E-2</v>
      </c>
      <c r="AQ100" s="18">
        <v>8.7936126455179266E-3</v>
      </c>
      <c r="AR100" s="18">
        <v>6.4181961490821227E-3</v>
      </c>
      <c r="AS100" s="18">
        <v>-2.6276416817501546E-2</v>
      </c>
      <c r="AT100" s="18">
        <v>1.1922353415507684E-3</v>
      </c>
      <c r="AU100" s="18">
        <v>-3.9186542516225983E-3</v>
      </c>
      <c r="AV100" s="18">
        <v>-2.3659554411395778E-2</v>
      </c>
      <c r="AW100" s="18">
        <v>-2.9885506006990914E-2</v>
      </c>
      <c r="AX100" s="18">
        <v>-1.2294696459643309E-2</v>
      </c>
      <c r="AY100" s="18">
        <v>-2.9787057514717986E-2</v>
      </c>
      <c r="AZ100" s="18">
        <v>-1.7335429891483733E-2</v>
      </c>
      <c r="BF100" s="81"/>
      <c r="BG100" s="154">
        <f t="shared" si="98"/>
        <v>143</v>
      </c>
      <c r="BH100" s="18">
        <f>(1-'Building Blocks'!$B$29)*'Building Blocks'!$B$29^BG100</f>
        <v>2.3759255478829301E-3</v>
      </c>
      <c r="BI100" s="18">
        <f t="shared" si="99"/>
        <v>2.6098420893857668E-3</v>
      </c>
      <c r="BJ100" s="18">
        <f t="shared" si="145"/>
        <v>7.7514919896846651E-3</v>
      </c>
      <c r="BK100" s="157">
        <f t="shared" si="100"/>
        <v>1.7783218075157198E-7</v>
      </c>
      <c r="BL100" s="157">
        <f t="shared" si="101"/>
        <v>2.8731050468383431E-9</v>
      </c>
      <c r="BM100" s="157">
        <f t="shared" si="102"/>
        <v>1.8202659359969048E-9</v>
      </c>
      <c r="BN100" s="157">
        <f t="shared" si="103"/>
        <v>1.644682722244912E-7</v>
      </c>
      <c r="BO100" s="157">
        <f t="shared" si="104"/>
        <v>2.1471391679983141E-7</v>
      </c>
      <c r="BP100" s="157">
        <f t="shared" si="105"/>
        <v>4.395211688010262E-10</v>
      </c>
      <c r="BQ100" s="157">
        <f t="shared" si="106"/>
        <v>1.9802260096066573E-7</v>
      </c>
      <c r="BR100" s="157">
        <f t="shared" si="107"/>
        <v>3.1189479110205497E-8</v>
      </c>
      <c r="BS100" s="157">
        <f t="shared" si="108"/>
        <v>1.4210449731349199E-6</v>
      </c>
      <c r="BT100" s="157">
        <f t="shared" si="109"/>
        <v>1.1819891117479897E-6</v>
      </c>
      <c r="BU100" s="157">
        <f t="shared" si="110"/>
        <v>8.1100632373008217E-7</v>
      </c>
      <c r="BV100" s="157">
        <f t="shared" si="111"/>
        <v>6.6683090651053357E-8</v>
      </c>
      <c r="BW100" s="157">
        <f t="shared" si="112"/>
        <v>3.5559843592790355E-7</v>
      </c>
      <c r="BX100" s="157">
        <f t="shared" si="113"/>
        <v>1.0029941345545189E-6</v>
      </c>
      <c r="BY100" s="157">
        <f t="shared" si="114"/>
        <v>3.3870824275630118E-7</v>
      </c>
      <c r="BZ100" s="157">
        <f t="shared" si="115"/>
        <v>6.7592625562054242E-9</v>
      </c>
      <c r="CA100" s="157">
        <f t="shared" si="116"/>
        <v>6.7591508341117998E-8</v>
      </c>
      <c r="CB100" s="157">
        <f t="shared" si="117"/>
        <v>5.5386055342682292E-7</v>
      </c>
      <c r="CC100" s="157">
        <f t="shared" si="118"/>
        <v>4.2571323982079035E-7</v>
      </c>
      <c r="CD100" s="157">
        <f t="shared" si="119"/>
        <v>9.9300357586547043E-8</v>
      </c>
      <c r="CE100" s="157">
        <f t="shared" si="120"/>
        <v>4.3378180586190111E-10</v>
      </c>
      <c r="CF100" s="157">
        <f t="shared" si="121"/>
        <v>4.2669412402075871E-7</v>
      </c>
      <c r="CG100" s="157">
        <f t="shared" si="122"/>
        <v>2.7539382113009629E-7</v>
      </c>
      <c r="CH100" s="157">
        <f t="shared" si="123"/>
        <v>2.1388377244018361E-8</v>
      </c>
      <c r="CI100" s="157">
        <f t="shared" si="124"/>
        <v>4.3181666733743817E-7</v>
      </c>
      <c r="CJ100" s="157">
        <f t="shared" si="125"/>
        <v>1.6826160737760483E-9</v>
      </c>
      <c r="CK100" s="157">
        <f t="shared" si="126"/>
        <v>1.3733522345778702E-6</v>
      </c>
      <c r="CL100" s="157">
        <f t="shared" si="127"/>
        <v>1.5362076395842375E-6</v>
      </c>
      <c r="CM100" s="157">
        <f t="shared" si="128"/>
        <v>1.0358263545447593E-6</v>
      </c>
      <c r="CN100" s="157">
        <f t="shared" si="129"/>
        <v>1.4131095330165676E-6</v>
      </c>
      <c r="CO100" s="157">
        <f t="shared" si="130"/>
        <v>7.5573546280563931E-7</v>
      </c>
      <c r="CP100" s="157">
        <f t="shared" si="131"/>
        <v>1.2165427704913844E-6</v>
      </c>
      <c r="CQ100" s="157">
        <f t="shared" si="132"/>
        <v>1.2936752690429505E-6</v>
      </c>
      <c r="CR100" s="157">
        <f t="shared" si="133"/>
        <v>9.8093148705661058E-7</v>
      </c>
      <c r="CS100" s="157">
        <f t="shared" si="134"/>
        <v>1.6327335323615024E-6</v>
      </c>
      <c r="CT100" s="157">
        <f t="shared" si="135"/>
        <v>1.5254838828332653E-6</v>
      </c>
      <c r="CU100" s="157">
        <f t="shared" si="136"/>
        <v>3.0843707576529814E-7</v>
      </c>
      <c r="CV100" s="157">
        <f t="shared" si="137"/>
        <v>2.1910976028213438E-7</v>
      </c>
      <c r="CW100" s="157">
        <f t="shared" si="138"/>
        <v>4.2420367692600815E-6</v>
      </c>
      <c r="CX100" s="157">
        <f t="shared" si="139"/>
        <v>1.0716484073882684E-5</v>
      </c>
      <c r="CY100" s="157">
        <f t="shared" si="140"/>
        <v>2.1871945937889888E-5</v>
      </c>
      <c r="CZ100" s="157"/>
      <c r="DA100" s="157">
        <f t="shared" si="141"/>
        <v>2.2951880978708084E-8</v>
      </c>
      <c r="DB100" s="157"/>
      <c r="DC100" s="157"/>
      <c r="DD100" s="157"/>
      <c r="DE100" s="157">
        <f t="shared" si="142"/>
        <v>2.7924030342257342E-6</v>
      </c>
      <c r="DF100" s="157">
        <f t="shared" si="143"/>
        <v>3.5895676453133863E-6</v>
      </c>
      <c r="DG100" s="157"/>
      <c r="DH100" s="157"/>
      <c r="DI100" s="157">
        <f t="shared" si="144"/>
        <v>1.9749613333632865E-6</v>
      </c>
      <c r="DN100" s="157" t="e">
        <f t="shared" si="146"/>
        <v>#DIV/0!</v>
      </c>
      <c r="DR100" s="1">
        <v>1.3888888888888887E-3</v>
      </c>
      <c r="EQ100" s="152"/>
      <c r="ER100" s="152"/>
    </row>
    <row r="101" spans="1:148" s="1" customFormat="1" x14ac:dyDescent="0.25">
      <c r="A101" s="13">
        <f t="shared" si="147"/>
        <v>39141</v>
      </c>
      <c r="B101" s="227">
        <v>-1.7517028603468199E-2</v>
      </c>
      <c r="C101" s="227">
        <v>-5.3995658838787899E-3</v>
      </c>
      <c r="D101" s="227">
        <v>-3.8993397569251301E-3</v>
      </c>
      <c r="E101" s="227">
        <v>4.7710370370415102E-3</v>
      </c>
      <c r="F101" s="227">
        <v>-5.7323621386839996E-4</v>
      </c>
      <c r="G101" s="227">
        <v>4.1057870188420997E-2</v>
      </c>
      <c r="H101" s="227">
        <v>4.0303174427187297E-2</v>
      </c>
      <c r="I101" s="227">
        <v>1.9102684525007199E-2</v>
      </c>
      <c r="J101" s="227">
        <v>-5.01106671939377E-3</v>
      </c>
      <c r="K101" s="227">
        <v>2.32056723168063E-2</v>
      </c>
      <c r="L101" s="227">
        <v>2.13808072634891E-2</v>
      </c>
      <c r="M101" s="227">
        <v>1.6067109445015701E-2</v>
      </c>
      <c r="N101" s="228">
        <v>1.2200907064393701E-2</v>
      </c>
      <c r="O101" s="227">
        <v>1.7134635740583E-2</v>
      </c>
      <c r="P101" s="227">
        <v>1.9924858849952098E-2</v>
      </c>
      <c r="Q101" s="227">
        <v>7.0611923828165502E-3</v>
      </c>
      <c r="R101" s="227">
        <v>3.0215555387069701E-3</v>
      </c>
      <c r="S101" s="18">
        <f>'Index Values Local'!S102/'Index Values Local'!S101-1</f>
        <v>1.6635848778144391E-2</v>
      </c>
      <c r="T101" s="227">
        <v>-1.8288814126953299E-2</v>
      </c>
      <c r="U101" s="227">
        <v>6.2700995372684202E-3</v>
      </c>
      <c r="V101" s="227">
        <v>2.2336360135390902E-3</v>
      </c>
      <c r="W101" s="18">
        <v>4.1929833872935696E-3</v>
      </c>
      <c r="X101" s="18">
        <v>4.4810691514369783E-3</v>
      </c>
      <c r="Y101" s="18">
        <v>5.5173476087810869E-4</v>
      </c>
      <c r="Z101" s="18">
        <v>5.2209608107240957E-3</v>
      </c>
      <c r="AA101" s="18">
        <v>3.3076074972435698E-3</v>
      </c>
      <c r="AB101" s="18">
        <v>-1.4704935967565502E-2</v>
      </c>
      <c r="AC101" s="18">
        <v>-1.4977075142418399E-2</v>
      </c>
      <c r="AD101" s="18">
        <v>-1.5068641822894699E-2</v>
      </c>
      <c r="AE101" s="18">
        <v>1.71772343E-2</v>
      </c>
      <c r="AF101" s="18">
        <v>1.3932541599999999E-2</v>
      </c>
      <c r="AG101" s="18">
        <v>1.7084726119497688E-2</v>
      </c>
      <c r="AH101" s="18">
        <v>1.6878904903719683E-2</v>
      </c>
      <c r="AI101" s="18">
        <v>1.6629433469715682E-2</v>
      </c>
      <c r="AJ101" s="18">
        <v>2.1349320861734578E-2</v>
      </c>
      <c r="AK101" s="18">
        <v>1.2899639766313475E-2</v>
      </c>
      <c r="AL101" s="18">
        <v>1.4619883040935866E-2</v>
      </c>
      <c r="AM101" s="18">
        <v>8.239840881169469E-3</v>
      </c>
      <c r="AN101" s="18">
        <v>5.0799999999999998E-2</v>
      </c>
      <c r="AO101" s="18">
        <v>2.5825890455182243E-3</v>
      </c>
      <c r="AP101" s="18">
        <v>2.3949184655438049E-2</v>
      </c>
      <c r="AQ101" s="18">
        <v>2.7688244556738854E-3</v>
      </c>
      <c r="AR101" s="18">
        <v>5.1465652271203144E-3</v>
      </c>
      <c r="AS101" s="18">
        <v>2.2701101261526857E-2</v>
      </c>
      <c r="AT101" s="18">
        <v>-5.2154693552085383E-4</v>
      </c>
      <c r="AU101" s="18">
        <v>-1.4661774967801085E-2</v>
      </c>
      <c r="AV101" s="18">
        <v>4.21353858612874E-2</v>
      </c>
      <c r="AW101" s="18">
        <v>3.5774347738641854E-2</v>
      </c>
      <c r="AX101" s="18">
        <v>3.5279193027393303E-2</v>
      </c>
      <c r="AY101" s="18">
        <v>0.12234520790577381</v>
      </c>
      <c r="AZ101" s="18">
        <v>-3.7514816278150898E-2</v>
      </c>
      <c r="BF101" s="81"/>
      <c r="BG101" s="154">
        <f t="shared" si="98"/>
        <v>142</v>
      </c>
      <c r="BH101" s="18">
        <f>(1-'Building Blocks'!$B$29)*'Building Blocks'!$B$29^BG101</f>
        <v>2.3999247958413432E-3</v>
      </c>
      <c r="BI101" s="18">
        <f t="shared" si="99"/>
        <v>2.6362041306926937E-3</v>
      </c>
      <c r="BJ101" s="18">
        <f t="shared" si="145"/>
        <v>7.8297898885703703E-3</v>
      </c>
      <c r="BK101" s="157">
        <f t="shared" si="100"/>
        <v>1.5178187351079677E-6</v>
      </c>
      <c r="BL101" s="157">
        <f t="shared" si="101"/>
        <v>6.7907288945060565E-7</v>
      </c>
      <c r="BM101" s="157">
        <f t="shared" si="102"/>
        <v>2.4730138172793713E-7</v>
      </c>
      <c r="BN101" s="157">
        <f t="shared" si="103"/>
        <v>5.3132543789664577E-8</v>
      </c>
      <c r="BO101" s="157">
        <f t="shared" si="104"/>
        <v>5.9679502524945409E-8</v>
      </c>
      <c r="BP101" s="157">
        <f t="shared" si="105"/>
        <v>3.4859166658244135E-6</v>
      </c>
      <c r="BQ101" s="157">
        <f t="shared" si="106"/>
        <v>2.8647048522715999E-6</v>
      </c>
      <c r="BR101" s="157">
        <f t="shared" si="107"/>
        <v>2.5083550833444937E-7</v>
      </c>
      <c r="BS101" s="157">
        <f t="shared" si="108"/>
        <v>5.8907009977984921E-7</v>
      </c>
      <c r="BT101" s="157">
        <f t="shared" si="109"/>
        <v>9.3286815397786871E-7</v>
      </c>
      <c r="BU101" s="157">
        <f t="shared" si="110"/>
        <v>7.5101417031729392E-7</v>
      </c>
      <c r="BV101" s="157">
        <f t="shared" si="111"/>
        <v>1.7961200094634736E-7</v>
      </c>
      <c r="BW101" s="157">
        <f t="shared" si="112"/>
        <v>1.0297355428706782E-7</v>
      </c>
      <c r="BX101" s="157">
        <f t="shared" si="113"/>
        <v>1.9723377252775221E-7</v>
      </c>
      <c r="BY101" s="157">
        <f t="shared" si="114"/>
        <v>4.1029092889866912E-7</v>
      </c>
      <c r="BZ101" s="157">
        <f t="shared" si="115"/>
        <v>5.690848298741158E-10</v>
      </c>
      <c r="CA101" s="157">
        <f t="shared" si="116"/>
        <v>1.5734794052476486E-8</v>
      </c>
      <c r="CB101" s="157">
        <f t="shared" si="117"/>
        <v>1.6038922103445743E-7</v>
      </c>
      <c r="CC101" s="157">
        <f t="shared" si="118"/>
        <v>1.4732472268288124E-6</v>
      </c>
      <c r="CD101" s="157">
        <f t="shared" si="119"/>
        <v>1.9676205586313675E-9</v>
      </c>
      <c r="CE101" s="157">
        <f t="shared" si="120"/>
        <v>9.4375276872078304E-9</v>
      </c>
      <c r="CF101" s="157">
        <f t="shared" si="121"/>
        <v>1.4720813188335217E-9</v>
      </c>
      <c r="CG101" s="157">
        <f t="shared" si="122"/>
        <v>3.5619200709517624E-10</v>
      </c>
      <c r="CH101" s="157">
        <f t="shared" si="123"/>
        <v>7.9428672164224843E-9</v>
      </c>
      <c r="CI101" s="157">
        <f t="shared" si="124"/>
        <v>1.1532896655770066E-9</v>
      </c>
      <c r="CJ101" s="157">
        <f t="shared" si="125"/>
        <v>1.4114428936451332E-9</v>
      </c>
      <c r="CK101" s="157">
        <f t="shared" si="126"/>
        <v>8.8596198681390001E-7</v>
      </c>
      <c r="CL101" s="157">
        <f t="shared" si="127"/>
        <v>9.1574382908229977E-7</v>
      </c>
      <c r="CM101" s="157">
        <f t="shared" si="128"/>
        <v>9.4255292031583983E-7</v>
      </c>
      <c r="CN101" s="157">
        <f t="shared" si="129"/>
        <v>2.4687085673615074E-7</v>
      </c>
      <c r="CO101" s="157">
        <f t="shared" si="130"/>
        <v>1.2016359842506643E-7</v>
      </c>
      <c r="CP101" s="157">
        <f t="shared" si="131"/>
        <v>3.2942535406398676E-7</v>
      </c>
      <c r="CQ101" s="157">
        <f t="shared" si="132"/>
        <v>4.5465768789869057E-7</v>
      </c>
      <c r="CR101" s="157">
        <f t="shared" si="133"/>
        <v>3.3737706500521509E-7</v>
      </c>
      <c r="CS101" s="157">
        <f t="shared" si="134"/>
        <v>5.9844754138918098E-7</v>
      </c>
      <c r="CT101" s="157">
        <f t="shared" si="135"/>
        <v>1.1845811559248694E-7</v>
      </c>
      <c r="CU101" s="157">
        <f t="shared" si="136"/>
        <v>2.6832089851515012E-7</v>
      </c>
      <c r="CV101" s="157">
        <f t="shared" si="137"/>
        <v>1.8189340584465228E-8</v>
      </c>
      <c r="CW101" s="157">
        <f t="shared" si="138"/>
        <v>5.2165319838865687E-6</v>
      </c>
      <c r="CX101" s="157">
        <f t="shared" si="139"/>
        <v>4.7524221985887528E-9</v>
      </c>
      <c r="CY101" s="157">
        <f t="shared" si="140"/>
        <v>8.4713068021570691E-7</v>
      </c>
      <c r="CZ101" s="157"/>
      <c r="DA101" s="157">
        <f t="shared" si="141"/>
        <v>7.5640268934058281E-9</v>
      </c>
      <c r="DB101" s="157"/>
      <c r="DC101" s="157"/>
      <c r="DD101" s="157"/>
      <c r="DE101" s="157">
        <f t="shared" si="142"/>
        <v>2.8856057548761699E-6</v>
      </c>
      <c r="DF101" s="157">
        <f t="shared" si="143"/>
        <v>2.1523177506762346E-6</v>
      </c>
      <c r="DG101" s="157"/>
      <c r="DH101" s="157"/>
      <c r="DI101" s="157">
        <f t="shared" si="144"/>
        <v>5.9951667715677336E-6</v>
      </c>
      <c r="DN101" s="157" t="e">
        <f t="shared" si="146"/>
        <v>#DIV/0!</v>
      </c>
      <c r="DR101" s="1">
        <v>1.3888888888888887E-3</v>
      </c>
      <c r="EQ101" s="152"/>
      <c r="ER101" s="152"/>
    </row>
    <row r="102" spans="1:148" s="1" customFormat="1" x14ac:dyDescent="0.25">
      <c r="A102" s="13">
        <f t="shared" si="147"/>
        <v>39172</v>
      </c>
      <c r="B102" s="227">
        <v>8.8310348214122297E-3</v>
      </c>
      <c r="C102" s="227">
        <v>1.06968383306191E-2</v>
      </c>
      <c r="D102" s="227">
        <v>3.6438529243447003E-2</v>
      </c>
      <c r="E102" s="227">
        <v>4.7938432550989903E-2</v>
      </c>
      <c r="F102" s="227">
        <v>3.1148501050621301E-2</v>
      </c>
      <c r="G102" s="227">
        <v>-1.4771464773283E-2</v>
      </c>
      <c r="H102" s="227">
        <v>-1.0732536128141699E-2</v>
      </c>
      <c r="I102" s="227">
        <v>4.4810525587296098E-2</v>
      </c>
      <c r="J102" s="227">
        <v>3.8015613583308197E-2</v>
      </c>
      <c r="K102" s="227">
        <v>9.7574472978534301E-4</v>
      </c>
      <c r="L102" s="227">
        <v>3.95313376459371E-4</v>
      </c>
      <c r="M102" s="227">
        <v>1.9462987878251499E-3</v>
      </c>
      <c r="N102" s="228">
        <v>3.7505559160206001E-3</v>
      </c>
      <c r="O102" s="227">
        <v>4.8538166830993596E-3</v>
      </c>
      <c r="P102" s="227">
        <v>-3.8648009490878099E-3</v>
      </c>
      <c r="Q102" s="227">
        <v>8.1045865435489493E-3</v>
      </c>
      <c r="R102" s="227">
        <v>-2.8589641981843199E-3</v>
      </c>
      <c r="S102" s="18">
        <f>'Index Values Local'!S103/'Index Values Local'!S102-1</f>
        <v>6.0894279141783247E-3</v>
      </c>
      <c r="T102" s="227">
        <v>1.08161411473104E-2</v>
      </c>
      <c r="U102" s="227">
        <v>1.0088263415928901E-2</v>
      </c>
      <c r="V102" s="227">
        <v>-8.9686062517790801E-4</v>
      </c>
      <c r="W102" s="18">
        <v>8.4038054968287312E-3</v>
      </c>
      <c r="X102" s="18">
        <v>8.171483189867601E-3</v>
      </c>
      <c r="Y102" s="18">
        <v>3.9508478727661167E-3</v>
      </c>
      <c r="Z102" s="18">
        <v>8.5883463923841497E-3</v>
      </c>
      <c r="AA102" s="18">
        <v>5.0061050061049883E-3</v>
      </c>
      <c r="AB102" s="18">
        <v>1.0189085921426422E-2</v>
      </c>
      <c r="AC102" s="18">
        <v>1.1734893957884501E-2</v>
      </c>
      <c r="AD102" s="18">
        <v>6.6131413937807601E-3</v>
      </c>
      <c r="AE102" s="18">
        <v>2.5849201299999999E-2</v>
      </c>
      <c r="AF102" s="18">
        <v>1.69509108E-2</v>
      </c>
      <c r="AG102" s="18">
        <v>2.5709990147730802E-2</v>
      </c>
      <c r="AH102" s="18">
        <v>1.4773744448982828E-2</v>
      </c>
      <c r="AI102" s="18">
        <v>1.8230189005345343E-2</v>
      </c>
      <c r="AJ102" s="18">
        <v>2.3160123602931293E-2</v>
      </c>
      <c r="AK102" s="18">
        <v>1.5669815433803302E-2</v>
      </c>
      <c r="AL102" s="18">
        <v>1.2749768890090385E-2</v>
      </c>
      <c r="AM102" s="18">
        <v>1.474938614060517E-2</v>
      </c>
      <c r="AN102" s="18">
        <v>2.0199999999999999E-2</v>
      </c>
      <c r="AO102" s="18">
        <v>3.18839218632605E-2</v>
      </c>
      <c r="AP102" s="18">
        <v>1.5960987211686151E-2</v>
      </c>
      <c r="AQ102" s="18">
        <v>1.130146930167784E-2</v>
      </c>
      <c r="AR102" s="18">
        <v>2.4487978628673357E-3</v>
      </c>
      <c r="AS102" s="18">
        <v>1.5985957821795987E-2</v>
      </c>
      <c r="AT102" s="18">
        <v>1.1404035097716056E-2</v>
      </c>
      <c r="AU102" s="18">
        <v>-6.5737873182277265E-3</v>
      </c>
      <c r="AV102" s="18">
        <v>-2.000513657029801E-3</v>
      </c>
      <c r="AW102" s="18">
        <v>4.1516730221816456E-2</v>
      </c>
      <c r="AX102" s="18">
        <v>1.7042447448421073E-2</v>
      </c>
      <c r="AY102" s="18">
        <v>2.865174484640251E-2</v>
      </c>
      <c r="AZ102" s="18">
        <v>-1.9806654214814867E-2</v>
      </c>
      <c r="BF102" s="81"/>
      <c r="BG102" s="154">
        <f t="shared" si="98"/>
        <v>141</v>
      </c>
      <c r="BH102" s="18">
        <f>(1-'Building Blocks'!$B$29)*'Building Blocks'!$B$29^BG102</f>
        <v>2.4241664604458014E-3</v>
      </c>
      <c r="BI102" s="18">
        <f t="shared" si="99"/>
        <v>2.6628324552451454E-3</v>
      </c>
      <c r="BJ102" s="18">
        <f t="shared" si="145"/>
        <v>7.9088786753236055E-3</v>
      </c>
      <c r="BK102" s="157">
        <f t="shared" si="100"/>
        <v>1.4744076954556308E-8</v>
      </c>
      <c r="BL102" s="157">
        <f t="shared" si="101"/>
        <v>5.7922338961082991E-12</v>
      </c>
      <c r="BM102" s="157">
        <f t="shared" si="102"/>
        <v>2.5019052151874807E-6</v>
      </c>
      <c r="BN102" s="157">
        <f t="shared" si="103"/>
        <v>3.9835583441031821E-6</v>
      </c>
      <c r="BO102" s="157">
        <f t="shared" si="104"/>
        <v>1.9359961731288572E-6</v>
      </c>
      <c r="BP102" s="157">
        <f t="shared" si="105"/>
        <v>1.0089684091009992E-6</v>
      </c>
      <c r="BQ102" s="157">
        <f t="shared" si="106"/>
        <v>8.6956888714398163E-7</v>
      </c>
      <c r="BR102" s="157">
        <f t="shared" si="107"/>
        <v>3.3487184381428555E-6</v>
      </c>
      <c r="BS102" s="157">
        <f t="shared" si="108"/>
        <v>2.0993538162791773E-6</v>
      </c>
      <c r="BT102" s="157">
        <f t="shared" si="109"/>
        <v>3.1119137438063076E-8</v>
      </c>
      <c r="BU102" s="157">
        <f t="shared" si="110"/>
        <v>4.4914462253033877E-8</v>
      </c>
      <c r="BV102" s="157">
        <f t="shared" si="111"/>
        <v>9.1645143489862937E-8</v>
      </c>
      <c r="BW102" s="157">
        <f t="shared" si="112"/>
        <v>1.2893350799317924E-8</v>
      </c>
      <c r="BX102" s="157">
        <f t="shared" si="113"/>
        <v>3.5109484170519269E-8</v>
      </c>
      <c r="BY102" s="157">
        <f t="shared" si="114"/>
        <v>3.4087237968714982E-7</v>
      </c>
      <c r="BZ102" s="157">
        <f t="shared" si="115"/>
        <v>6.0555744805219536E-9</v>
      </c>
      <c r="CA102" s="157">
        <f t="shared" si="116"/>
        <v>1.8448801965037529E-7</v>
      </c>
      <c r="CB102" s="157">
        <f t="shared" si="117"/>
        <v>2.0084374943255218E-8</v>
      </c>
      <c r="CC102" s="157">
        <f t="shared" si="118"/>
        <v>7.9526143203636524E-8</v>
      </c>
      <c r="CD102" s="157">
        <f t="shared" si="119"/>
        <v>5.8374750403451618E-8</v>
      </c>
      <c r="CE102" s="157">
        <f t="shared" si="120"/>
        <v>6.7173359077448928E-8</v>
      </c>
      <c r="CF102" s="157">
        <f t="shared" si="121"/>
        <v>3.1943889601373023E-8</v>
      </c>
      <c r="CG102" s="157">
        <f t="shared" si="122"/>
        <v>4.3849715155157613E-8</v>
      </c>
      <c r="CH102" s="157">
        <f t="shared" si="123"/>
        <v>7.3670397584403824E-9</v>
      </c>
      <c r="CI102" s="157">
        <f t="shared" si="124"/>
        <v>1.9497872446179739E-8</v>
      </c>
      <c r="CJ102" s="157">
        <f t="shared" si="125"/>
        <v>2.4888638444232451E-9</v>
      </c>
      <c r="CK102" s="157">
        <f t="shared" si="126"/>
        <v>1.1464985217550051E-7</v>
      </c>
      <c r="CL102" s="157">
        <f t="shared" si="127"/>
        <v>1.7359069172245049E-7</v>
      </c>
      <c r="CM102" s="157">
        <f t="shared" si="128"/>
        <v>2.0476074792063991E-8</v>
      </c>
      <c r="CN102" s="157">
        <f t="shared" si="129"/>
        <v>8.9654478486724892E-7</v>
      </c>
      <c r="CO102" s="157">
        <f t="shared" si="130"/>
        <v>2.5416558289442144E-7</v>
      </c>
      <c r="CP102" s="157">
        <f t="shared" si="131"/>
        <v>1.0443486096458575E-6</v>
      </c>
      <c r="CQ102" s="157">
        <f t="shared" si="132"/>
        <v>3.2381581791807616E-7</v>
      </c>
      <c r="CR102" s="157">
        <f t="shared" si="133"/>
        <v>4.4405040486139528E-7</v>
      </c>
      <c r="CS102" s="157">
        <f t="shared" si="134"/>
        <v>7.5852487861720226E-7</v>
      </c>
      <c r="CT102" s="157">
        <f t="shared" si="135"/>
        <v>2.3898383360044744E-7</v>
      </c>
      <c r="CU102" s="157">
        <f t="shared" si="136"/>
        <v>1.79863992640798E-7</v>
      </c>
      <c r="CV102" s="157">
        <f t="shared" si="137"/>
        <v>2.2227172492049386E-7</v>
      </c>
      <c r="CW102" s="157">
        <f t="shared" si="138"/>
        <v>5.1328383792271253E-7</v>
      </c>
      <c r="CX102" s="157">
        <f t="shared" si="139"/>
        <v>2.5005452344610858E-6</v>
      </c>
      <c r="CY102" s="157">
        <f t="shared" si="140"/>
        <v>2.6298613327650708E-7</v>
      </c>
      <c r="CZ102" s="157"/>
      <c r="DA102" s="157">
        <f t="shared" si="141"/>
        <v>2.6834842901528371E-9</v>
      </c>
      <c r="DB102" s="157"/>
      <c r="DC102" s="157"/>
      <c r="DD102" s="157"/>
      <c r="DE102" s="157">
        <f t="shared" si="142"/>
        <v>3.2520111896042695E-7</v>
      </c>
      <c r="DF102" s="157">
        <f t="shared" si="143"/>
        <v>3.1357005077876743E-6</v>
      </c>
      <c r="DG102" s="157"/>
      <c r="DH102" s="157"/>
      <c r="DI102" s="157">
        <f t="shared" si="144"/>
        <v>2.3933641942671692E-6</v>
      </c>
      <c r="DN102" s="157" t="e">
        <f t="shared" si="146"/>
        <v>#DIV/0!</v>
      </c>
      <c r="DR102" s="1">
        <v>1.3888888888888887E-3</v>
      </c>
      <c r="EQ102" s="152"/>
      <c r="ER102" s="152"/>
    </row>
    <row r="103" spans="1:148" s="1" customFormat="1" x14ac:dyDescent="0.25">
      <c r="A103" s="13">
        <f t="shared" si="147"/>
        <v>39202</v>
      </c>
      <c r="B103" s="227">
        <v>2.6243514730443299E-2</v>
      </c>
      <c r="C103" s="227">
        <v>7.29461596406588E-3</v>
      </c>
      <c r="D103" s="227">
        <v>5.9663752872129702E-2</v>
      </c>
      <c r="E103" s="227">
        <v>4.1184825086737403E-2</v>
      </c>
      <c r="F103" s="227">
        <v>2.7671118079389798E-2</v>
      </c>
      <c r="G103" s="227">
        <v>-3.5066703649549301E-2</v>
      </c>
      <c r="H103" s="227">
        <v>-3.2754251626402497E-2</v>
      </c>
      <c r="I103" s="227">
        <v>3.4018329765397697E-2</v>
      </c>
      <c r="J103" s="227">
        <v>3.0888680500284101E-2</v>
      </c>
      <c r="K103" s="227">
        <v>-5.6861370319331002E-3</v>
      </c>
      <c r="L103" s="227">
        <v>-4.8160438267934504E-3</v>
      </c>
      <c r="M103" s="227">
        <v>-1.3330481789617301E-3</v>
      </c>
      <c r="N103" s="228">
        <v>-5.9880856416234902E-3</v>
      </c>
      <c r="O103" s="227">
        <v>2.18500807511934E-3</v>
      </c>
      <c r="P103" s="227">
        <v>-5.1273149670427697E-3</v>
      </c>
      <c r="Q103" s="227">
        <v>2.3444660360507599E-3</v>
      </c>
      <c r="R103" s="227">
        <v>7.5236353195506895E-5</v>
      </c>
      <c r="S103" s="18">
        <f>'Index Values Local'!S104/'Index Values Local'!S103-1</f>
        <v>-6.064510916114485E-3</v>
      </c>
      <c r="T103" s="227">
        <v>4.2865335304961498E-2</v>
      </c>
      <c r="U103" s="227">
        <v>1.8579199439153898E-2</v>
      </c>
      <c r="V103" s="227">
        <v>1.6273215586270501E-2</v>
      </c>
      <c r="W103" s="18">
        <v>1.5724094554214751E-4</v>
      </c>
      <c r="X103" s="18">
        <v>2.9796064828371271E-3</v>
      </c>
      <c r="Y103" s="18">
        <v>2.5844772191228049E-3</v>
      </c>
      <c r="Z103" s="18">
        <v>1.595495666476876E-2</v>
      </c>
      <c r="AA103" s="18">
        <v>6.560563722512569E-3</v>
      </c>
      <c r="AB103" s="18">
        <v>2.0786861927391431E-2</v>
      </c>
      <c r="AC103" s="18">
        <v>1.9298083509046601E-2</v>
      </c>
      <c r="AD103" s="18">
        <v>2.4987257089707601E-2</v>
      </c>
      <c r="AE103" s="18">
        <v>1.39966608E-2</v>
      </c>
      <c r="AF103" s="18">
        <v>9.5319669999999993E-4</v>
      </c>
      <c r="AG103" s="18">
        <v>1.39212816323702E-2</v>
      </c>
      <c r="AH103" s="18">
        <v>2.4518493778314276E-2</v>
      </c>
      <c r="AI103" s="18">
        <v>3.4860699056858957E-2</v>
      </c>
      <c r="AJ103" s="18">
        <v>3.9520334673848412E-2</v>
      </c>
      <c r="AK103" s="18">
        <v>3.3221039762912907E-2</v>
      </c>
      <c r="AL103" s="18">
        <v>2.4010482119024568E-2</v>
      </c>
      <c r="AM103" s="18">
        <v>2.1990800003303335E-2</v>
      </c>
      <c r="AN103" s="18">
        <v>3.6400000000000002E-2</v>
      </c>
      <c r="AO103" s="18">
        <v>1.8495043068421868E-2</v>
      </c>
      <c r="AP103" s="18">
        <v>0.12173795308330315</v>
      </c>
      <c r="AQ103" s="18">
        <v>8.5990908718783093E-3</v>
      </c>
      <c r="AR103" s="18">
        <v>3.9973351099267251E-3</v>
      </c>
      <c r="AS103" s="18">
        <v>3.7528693601055964E-2</v>
      </c>
      <c r="AT103" s="18">
        <v>6.2718262764951769E-3</v>
      </c>
      <c r="AU103" s="18">
        <v>1.7316318100151626E-3</v>
      </c>
      <c r="AV103" s="18">
        <v>7.305351275180727E-2</v>
      </c>
      <c r="AW103" s="18">
        <v>6.6272372429550641E-2</v>
      </c>
      <c r="AX103" s="18">
        <v>3.6715719349877433E-2</v>
      </c>
      <c r="AY103" s="18">
        <v>0.10337375584414943</v>
      </c>
      <c r="AZ103" s="18">
        <v>5.5364770918837403E-2</v>
      </c>
      <c r="BF103" s="81"/>
      <c r="BG103" s="154">
        <f t="shared" si="98"/>
        <v>140</v>
      </c>
      <c r="BH103" s="18">
        <f>(1-'Building Blocks'!$B$29)*'Building Blocks'!$B$29^BG103</f>
        <v>2.4486529903492943E-3</v>
      </c>
      <c r="BI103" s="18">
        <f t="shared" si="99"/>
        <v>2.6897297527728741E-3</v>
      </c>
      <c r="BJ103" s="18">
        <f t="shared" si="145"/>
        <v>7.9887663387107136E-3</v>
      </c>
      <c r="BK103" s="157">
        <f t="shared" si="100"/>
        <v>1.0508166192770045E-6</v>
      </c>
      <c r="BL103" s="157">
        <f t="shared" si="101"/>
        <v>3.0286191233225839E-8</v>
      </c>
      <c r="BM103" s="157">
        <f t="shared" si="102"/>
        <v>7.807723004791331E-6</v>
      </c>
      <c r="BN103" s="157">
        <f t="shared" si="103"/>
        <v>2.7412781889402205E-6</v>
      </c>
      <c r="BO103" s="157">
        <f t="shared" si="104"/>
        <v>1.4836805840519502E-6</v>
      </c>
      <c r="BP103" s="157">
        <f t="shared" si="105"/>
        <v>4.2522502206444652E-6</v>
      </c>
      <c r="BQ103" s="157">
        <f t="shared" si="106"/>
        <v>4.3235221565354244E-6</v>
      </c>
      <c r="BR103" s="157">
        <f t="shared" si="107"/>
        <v>1.6370126712042309E-6</v>
      </c>
      <c r="BS103" s="157">
        <f t="shared" si="108"/>
        <v>1.1806838156931129E-6</v>
      </c>
      <c r="BT103" s="157">
        <f t="shared" si="109"/>
        <v>2.7331713501017032E-7</v>
      </c>
      <c r="BU103" s="157">
        <f t="shared" si="110"/>
        <v>2.3355235543558914E-7</v>
      </c>
      <c r="BV103" s="157">
        <f t="shared" si="111"/>
        <v>2.2498900505239976E-7</v>
      </c>
      <c r="BW103" s="157">
        <f t="shared" si="112"/>
        <v>3.8339903770514022E-7</v>
      </c>
      <c r="BX103" s="157">
        <f t="shared" si="113"/>
        <v>1.0675286996053698E-7</v>
      </c>
      <c r="BY103" s="157">
        <f t="shared" si="114"/>
        <v>4.2544483863927567E-7</v>
      </c>
      <c r="BZ103" s="157">
        <f t="shared" si="115"/>
        <v>4.8631385802332048E-8</v>
      </c>
      <c r="CA103" s="157">
        <f t="shared" si="116"/>
        <v>7.8125420209918052E-8</v>
      </c>
      <c r="CB103" s="157">
        <f t="shared" si="117"/>
        <v>5.9717074067852922E-7</v>
      </c>
      <c r="CC103" s="157">
        <f t="shared" si="118"/>
        <v>3.7852782927665403E-6</v>
      </c>
      <c r="CD103" s="157">
        <f t="shared" si="119"/>
        <v>4.6674571940337795E-7</v>
      </c>
      <c r="CE103" s="157">
        <f t="shared" si="120"/>
        <v>3.9690118800343904E-7</v>
      </c>
      <c r="CF103" s="157">
        <f t="shared" si="121"/>
        <v>6.1533455499657108E-8</v>
      </c>
      <c r="CG103" s="157">
        <f t="shared" si="122"/>
        <v>3.458154813946974E-9</v>
      </c>
      <c r="CH103" s="157">
        <f t="shared" si="123"/>
        <v>2.3716996376746585E-10</v>
      </c>
      <c r="CI103" s="157">
        <f t="shared" si="124"/>
        <v>2.7289113676474205E-7</v>
      </c>
      <c r="CJ103" s="157">
        <f t="shared" si="125"/>
        <v>1.7097686207560422E-8</v>
      </c>
      <c r="CK103" s="157">
        <f t="shared" si="126"/>
        <v>7.919823651311355E-7</v>
      </c>
      <c r="CL103" s="157">
        <f t="shared" si="127"/>
        <v>6.5770127322750652E-7</v>
      </c>
      <c r="CM103" s="157">
        <f t="shared" si="128"/>
        <v>1.2028496318529216E-6</v>
      </c>
      <c r="CN103" s="157">
        <f t="shared" si="129"/>
        <v>1.1351978696463461E-7</v>
      </c>
      <c r="CO103" s="157">
        <f t="shared" si="130"/>
        <v>1.0432573135028244E-7</v>
      </c>
      <c r="CP103" s="157">
        <f t="shared" si="131"/>
        <v>1.7279729922695312E-7</v>
      </c>
      <c r="CQ103" s="157">
        <f t="shared" si="132"/>
        <v>1.1605817732205591E-6</v>
      </c>
      <c r="CR103" s="157">
        <f t="shared" si="133"/>
        <v>2.347727830260737E-6</v>
      </c>
      <c r="CS103" s="157">
        <f t="shared" si="134"/>
        <v>2.9715005625986075E-6</v>
      </c>
      <c r="CT103" s="157">
        <f t="shared" si="135"/>
        <v>1.9644116958382081E-6</v>
      </c>
      <c r="CU103" s="157">
        <f t="shared" si="136"/>
        <v>1.0206055189999594E-6</v>
      </c>
      <c r="CV103" s="157">
        <f t="shared" si="137"/>
        <v>7.2146459604156952E-7</v>
      </c>
      <c r="CW103" s="157">
        <f t="shared" si="138"/>
        <v>2.4342919964944249E-6</v>
      </c>
      <c r="CX103" s="157">
        <f t="shared" si="139"/>
        <v>8.0083789556535326E-7</v>
      </c>
      <c r="CY103" s="157">
        <f t="shared" si="140"/>
        <v>3.6015291917057882E-5</v>
      </c>
      <c r="CZ103" s="157"/>
      <c r="DA103" s="157">
        <f t="shared" si="141"/>
        <v>7.979408170408943E-10</v>
      </c>
      <c r="DB103" s="157"/>
      <c r="DC103" s="157"/>
      <c r="DD103" s="157"/>
      <c r="DE103" s="157">
        <f t="shared" si="142"/>
        <v>1.1018152998243539E-5</v>
      </c>
      <c r="DF103" s="157">
        <f t="shared" si="143"/>
        <v>9.385669024155744E-6</v>
      </c>
      <c r="DG103" s="157"/>
      <c r="DH103" s="157"/>
      <c r="DI103" s="157">
        <f t="shared" si="144"/>
        <v>5.4931264914419992E-6</v>
      </c>
      <c r="DN103" s="157" t="e">
        <f t="shared" si="146"/>
        <v>#DIV/0!</v>
      </c>
      <c r="DR103" s="1">
        <v>1.3888888888888887E-3</v>
      </c>
      <c r="EQ103" s="152"/>
      <c r="ER103" s="152"/>
    </row>
    <row r="104" spans="1:148" s="1" customFormat="1" x14ac:dyDescent="0.25">
      <c r="A104" s="13">
        <f t="shared" si="147"/>
        <v>39233</v>
      </c>
      <c r="B104" s="227">
        <v>4.5366826700394998E-2</v>
      </c>
      <c r="C104" s="227">
        <v>5.2748270791700601E-2</v>
      </c>
      <c r="D104" s="227">
        <v>3.0742933126641999E-2</v>
      </c>
      <c r="E104" s="227">
        <v>2.49446882989665E-2</v>
      </c>
      <c r="F104" s="227">
        <v>2.72425612722999E-2</v>
      </c>
      <c r="G104" s="227">
        <v>2.6496408881863699E-2</v>
      </c>
      <c r="H104" s="227">
        <v>-1.40510054606634E-2</v>
      </c>
      <c r="I104" s="227">
        <v>3.0723884231498001E-2</v>
      </c>
      <c r="J104" s="227">
        <v>5.9324957570169E-2</v>
      </c>
      <c r="K104" s="227">
        <v>-9.3551559841939993E-3</v>
      </c>
      <c r="L104" s="227">
        <v>-5.7505554174161998E-3</v>
      </c>
      <c r="M104" s="227">
        <v>1.26964741782173E-2</v>
      </c>
      <c r="N104" s="228">
        <v>3.7602742657260701E-3</v>
      </c>
      <c r="O104" s="227">
        <v>2.9233501594896302E-3</v>
      </c>
      <c r="P104" s="227">
        <v>5.9300834530060503E-3</v>
      </c>
      <c r="Q104" s="227">
        <v>3.2596989470209302E-2</v>
      </c>
      <c r="R104" s="227">
        <v>2.8286376537364401E-2</v>
      </c>
      <c r="S104" s="18">
        <f>'Index Values Local'!S105/'Index Values Local'!S104-1</f>
        <v>6.1017782806829235E-3</v>
      </c>
      <c r="T104" s="227">
        <v>3.5018709231572999E-2</v>
      </c>
      <c r="U104" s="227">
        <v>2.2375281001884399E-2</v>
      </c>
      <c r="V104" s="227">
        <v>1.8107338955327599E-2</v>
      </c>
      <c r="W104" s="18">
        <v>1.7817838800964214E-3</v>
      </c>
      <c r="X104" s="18">
        <v>4.4094153316902585E-3</v>
      </c>
      <c r="Y104" s="18">
        <v>1.1762245583428754E-3</v>
      </c>
      <c r="Z104" s="18">
        <v>6.6753013848759313E-3</v>
      </c>
      <c r="AA104" s="18">
        <v>7.0006035003016276E-3</v>
      </c>
      <c r="AB104" s="18">
        <v>-7.8857360020269107E-3</v>
      </c>
      <c r="AC104" s="18">
        <v>-6.2152261583243692E-3</v>
      </c>
      <c r="AD104" s="18">
        <v>-1.1805440825230799E-2</v>
      </c>
      <c r="AE104" s="18">
        <v>2.4084805099999999E-2</v>
      </c>
      <c r="AF104" s="18">
        <v>1.6298642200000001E-2</v>
      </c>
      <c r="AG104" s="18">
        <v>2.3955096122487023E-2</v>
      </c>
      <c r="AH104" s="18">
        <v>1.7135883375685168E-3</v>
      </c>
      <c r="AI104" s="18">
        <v>4.5094019096714177E-3</v>
      </c>
      <c r="AJ104" s="18">
        <v>1.9999755728172808E-4</v>
      </c>
      <c r="AK104" s="18">
        <v>9.6496330148179155E-3</v>
      </c>
      <c r="AL104" s="18">
        <v>-4.7205127302580863E-3</v>
      </c>
      <c r="AM104" s="18">
        <v>6.2303130994958433E-3</v>
      </c>
      <c r="AN104" s="18">
        <v>-5.1000000000000004E-3</v>
      </c>
      <c r="AO104" s="18">
        <v>-6.2602923342056527E-2</v>
      </c>
      <c r="AP104" s="18">
        <v>-5.5246230999252521E-2</v>
      </c>
      <c r="AQ104" s="18">
        <v>3.6718059054665275E-3</v>
      </c>
      <c r="AR104" s="18">
        <v>3.704932537049288E-3</v>
      </c>
      <c r="AS104" s="18">
        <v>-6.3225277308488776E-3</v>
      </c>
      <c r="AT104" s="18">
        <v>-2.8071390614685891E-3</v>
      </c>
      <c r="AU104" s="18">
        <v>-9.8783730771728161E-3</v>
      </c>
      <c r="AV104" s="18">
        <v>1.7890851007215547E-2</v>
      </c>
      <c r="AW104" s="18">
        <v>2.2581593211385309E-2</v>
      </c>
      <c r="AX104" s="18">
        <v>6.876443433356659E-3</v>
      </c>
      <c r="AY104" s="18">
        <v>3.9422755670022125E-2</v>
      </c>
      <c r="AZ104" s="18">
        <v>-8.670634920634912E-3</v>
      </c>
      <c r="BF104" s="81"/>
      <c r="BG104" s="154">
        <f t="shared" si="98"/>
        <v>139</v>
      </c>
      <c r="BH104" s="18">
        <f>(1-'Building Blocks'!$B$29)*'Building Blocks'!$B$29^BG104</f>
        <v>2.4733868589386812E-3</v>
      </c>
      <c r="BI104" s="18">
        <f t="shared" si="99"/>
        <v>2.7168987401746201E-3</v>
      </c>
      <c r="BJ104" s="18">
        <f t="shared" si="145"/>
        <v>8.0694609481926395E-3</v>
      </c>
      <c r="BK104" s="157">
        <f t="shared" si="100"/>
        <v>4.1088866829396326E-6</v>
      </c>
      <c r="BL104" s="157">
        <f t="shared" si="101"/>
        <v>4.8150173746140356E-6</v>
      </c>
      <c r="BM104" s="157">
        <f t="shared" si="102"/>
        <v>1.6921894392643016E-6</v>
      </c>
      <c r="BN104" s="157">
        <f t="shared" si="103"/>
        <v>6.6834332124249562E-7</v>
      </c>
      <c r="BO104" s="157">
        <f t="shared" si="104"/>
        <v>1.4444737506409276E-6</v>
      </c>
      <c r="BP104" s="157">
        <f t="shared" si="105"/>
        <v>1.2914532461187187E-6</v>
      </c>
      <c r="BQ104" s="157">
        <f t="shared" si="106"/>
        <v>1.2429965013863659E-6</v>
      </c>
      <c r="BR104" s="157">
        <f t="shared" si="107"/>
        <v>1.2414067726114986E-6</v>
      </c>
      <c r="BS104" s="157">
        <f t="shared" si="108"/>
        <v>6.6268962447066452E-6</v>
      </c>
      <c r="BT104" s="157">
        <f t="shared" si="109"/>
        <v>5.1362258104933894E-7</v>
      </c>
      <c r="BU104" s="157">
        <f t="shared" si="110"/>
        <v>2.8560212252708757E-7</v>
      </c>
      <c r="BV104" s="157">
        <f t="shared" si="111"/>
        <v>6.4797472364582832E-8</v>
      </c>
      <c r="BW104" s="157">
        <f t="shared" si="112"/>
        <v>1.3039194427759537E-8</v>
      </c>
      <c r="BX104" s="157">
        <f t="shared" si="113"/>
        <v>8.4036984366394208E-8</v>
      </c>
      <c r="BY104" s="157">
        <f t="shared" si="114"/>
        <v>6.2715002107354008E-9</v>
      </c>
      <c r="BZ104" s="157">
        <f t="shared" si="115"/>
        <v>1.8366826385246569E-6</v>
      </c>
      <c r="CA104" s="157">
        <f t="shared" si="116"/>
        <v>1.4150451107861727E-6</v>
      </c>
      <c r="CB104" s="157">
        <f t="shared" si="117"/>
        <v>2.030827707167757E-8</v>
      </c>
      <c r="CC104" s="157">
        <f t="shared" si="118"/>
        <v>2.3913036253245282E-6</v>
      </c>
      <c r="CD104" s="157">
        <f t="shared" si="119"/>
        <v>7.8233349070396606E-7</v>
      </c>
      <c r="CE104" s="157">
        <f t="shared" si="120"/>
        <v>5.3111503448946952E-7</v>
      </c>
      <c r="CF104" s="157">
        <f t="shared" si="121"/>
        <v>2.7103556242061178E-8</v>
      </c>
      <c r="CG104" s="157">
        <f t="shared" si="122"/>
        <v>2.3792602646871243E-10</v>
      </c>
      <c r="CH104" s="157">
        <f t="shared" si="123"/>
        <v>3.3553848108826838E-9</v>
      </c>
      <c r="CI104" s="157">
        <f t="shared" si="124"/>
        <v>1.7081613465424893E-9</v>
      </c>
      <c r="CJ104" s="157">
        <f t="shared" si="125"/>
        <v>2.3824983297053321E-8</v>
      </c>
      <c r="CK104" s="157">
        <f t="shared" si="126"/>
        <v>3.6013175514315333E-7</v>
      </c>
      <c r="CL104" s="157">
        <f t="shared" si="127"/>
        <v>2.6499764106091757E-7</v>
      </c>
      <c r="CM104" s="157">
        <f t="shared" si="128"/>
        <v>6.6505315278259501E-7</v>
      </c>
      <c r="CN104" s="157">
        <f t="shared" si="129"/>
        <v>7.4728687700002294E-7</v>
      </c>
      <c r="CO104" s="157">
        <f t="shared" si="130"/>
        <v>2.2585497021718092E-7</v>
      </c>
      <c r="CP104" s="157">
        <f t="shared" si="131"/>
        <v>8.8507536194462119E-7</v>
      </c>
      <c r="CQ104" s="157">
        <f t="shared" si="132"/>
        <v>1.122537378270679E-8</v>
      </c>
      <c r="CR104" s="157">
        <f t="shared" si="133"/>
        <v>1.7706044639810766E-9</v>
      </c>
      <c r="CS104" s="157">
        <f t="shared" si="134"/>
        <v>1.005144775963375E-7</v>
      </c>
      <c r="CT104" s="157">
        <f t="shared" si="135"/>
        <v>3.240088066836461E-8</v>
      </c>
      <c r="CU104" s="157">
        <f t="shared" si="136"/>
        <v>2.3254694290593234E-7</v>
      </c>
      <c r="CV104" s="157">
        <f t="shared" si="137"/>
        <v>1.0350430507081277E-9</v>
      </c>
      <c r="CW104" s="157">
        <f t="shared" si="138"/>
        <v>3.5409531195657068E-7</v>
      </c>
      <c r="CX104" s="157">
        <f t="shared" si="139"/>
        <v>1.1073832123741373E-5</v>
      </c>
      <c r="CY104" s="157">
        <f t="shared" si="140"/>
        <v>1.0199046834168866E-5</v>
      </c>
      <c r="CZ104" s="157"/>
      <c r="DA104" s="157">
        <f t="shared" si="141"/>
        <v>1.7289613265951959E-10</v>
      </c>
      <c r="DB104" s="157"/>
      <c r="DC104" s="157"/>
      <c r="DD104" s="157"/>
      <c r="DE104" s="157">
        <f t="shared" si="142"/>
        <v>2.1232812381717961E-7</v>
      </c>
      <c r="DF104" s="157">
        <f t="shared" si="143"/>
        <v>6.4273077523897281E-7</v>
      </c>
      <c r="DG104" s="157"/>
      <c r="DH104" s="157"/>
      <c r="DI104" s="157">
        <f t="shared" si="144"/>
        <v>9.6476478829937895E-7</v>
      </c>
      <c r="DN104" s="157" t="e">
        <f t="shared" si="146"/>
        <v>#DIV/0!</v>
      </c>
      <c r="DR104" s="1">
        <v>1.3888888888888887E-3</v>
      </c>
      <c r="EQ104" s="152"/>
      <c r="ER104" s="152"/>
    </row>
    <row r="105" spans="1:148" s="1" customFormat="1" x14ac:dyDescent="0.25">
      <c r="A105" s="13">
        <f t="shared" si="147"/>
        <v>39263</v>
      </c>
      <c r="B105" s="227">
        <v>-3.0931437675022402E-2</v>
      </c>
      <c r="C105" s="227">
        <v>-2.98942864130393E-2</v>
      </c>
      <c r="D105" s="227">
        <v>-2.04781967730484E-2</v>
      </c>
      <c r="E105" s="227">
        <v>-2.94207189837246E-2</v>
      </c>
      <c r="F105" s="227">
        <v>-1.66049632030407E-3</v>
      </c>
      <c r="G105" s="227">
        <v>-1.7407000745599699E-2</v>
      </c>
      <c r="H105" s="227">
        <v>-7.9815412841236499E-3</v>
      </c>
      <c r="I105" s="227">
        <v>7.9549972025443304E-3</v>
      </c>
      <c r="J105" s="227">
        <v>3.2164342143923497E-2</v>
      </c>
      <c r="K105" s="227">
        <v>-2.0176549195065299E-2</v>
      </c>
      <c r="L105" s="227">
        <v>-1.8823393379435501E-2</v>
      </c>
      <c r="M105" s="227">
        <v>-3.10426783686262E-2</v>
      </c>
      <c r="N105" s="228">
        <v>-2.6374388520589799E-2</v>
      </c>
      <c r="O105" s="227">
        <v>-2.84964752223025E-2</v>
      </c>
      <c r="P105" s="227">
        <v>-2.2538053487317099E-2</v>
      </c>
      <c r="Q105" s="227">
        <v>-5.7002636919017899E-3</v>
      </c>
      <c r="R105" s="227">
        <v>3.94706719087922E-4</v>
      </c>
      <c r="S105" s="18">
        <f>'Index Values Local'!S106/'Index Values Local'!S105-1</f>
        <v>-3.150716631162187E-2</v>
      </c>
      <c r="T105" s="227">
        <v>-1.6720508577046701E-2</v>
      </c>
      <c r="U105" s="227">
        <v>8.8806685601052707E-3</v>
      </c>
      <c r="V105" s="227">
        <v>1.50650188103882E-2</v>
      </c>
      <c r="W105" s="18">
        <v>-6.3820883029922504E-3</v>
      </c>
      <c r="X105" s="18">
        <v>-6.5516895965244126E-3</v>
      </c>
      <c r="Y105" s="18">
        <v>-8.4678215184652572E-5</v>
      </c>
      <c r="Z105" s="18">
        <v>5.9877276326205653E-3</v>
      </c>
      <c r="AA105" s="18">
        <v>7.3514722921410591E-3</v>
      </c>
      <c r="AB105" s="18">
        <v>-9.9913812366329013E-3</v>
      </c>
      <c r="AC105" s="18">
        <v>-1.14359486191283E-2</v>
      </c>
      <c r="AD105" s="18">
        <v>-7.6843729935343295E-3</v>
      </c>
      <c r="AE105" s="18">
        <v>-1.92053298E-2</v>
      </c>
      <c r="AF105" s="18">
        <v>-1.87559398E-2</v>
      </c>
      <c r="AG105" s="18">
        <v>-1.9101899289318498E-2</v>
      </c>
      <c r="AH105" s="18">
        <v>1.1507297412318485E-2</v>
      </c>
      <c r="AI105" s="18">
        <v>1.951016971095143E-2</v>
      </c>
      <c r="AJ105" s="18">
        <v>2.546024584095874E-2</v>
      </c>
      <c r="AK105" s="18">
        <v>2.4760379004427513E-2</v>
      </c>
      <c r="AL105" s="18">
        <v>1.1470137020345161E-2</v>
      </c>
      <c r="AM105" s="18">
        <v>1.3339136915278438E-2</v>
      </c>
      <c r="AN105" s="18">
        <v>4.7399999999999998E-2</v>
      </c>
      <c r="AO105" s="18">
        <v>2.2241968650842381E-2</v>
      </c>
      <c r="AP105" s="18">
        <v>4.4530441842542512E-2</v>
      </c>
      <c r="AQ105" s="18">
        <v>2.1267738345148751E-2</v>
      </c>
      <c r="AR105" s="18">
        <v>6.8866729105834246E-3</v>
      </c>
      <c r="AS105" s="18">
        <v>2.4832878997718896E-2</v>
      </c>
      <c r="AT105" s="18">
        <v>1.5631204288372485E-2</v>
      </c>
      <c r="AU105" s="18">
        <v>3.6137039481249559E-4</v>
      </c>
      <c r="AV105" s="18">
        <v>5.0505449553108539E-2</v>
      </c>
      <c r="AW105" s="18">
        <v>4.5399147970153431E-2</v>
      </c>
      <c r="AX105" s="18">
        <v>2.0399509661373647E-2</v>
      </c>
      <c r="AY105" s="18">
        <v>2.6720484161346505E-2</v>
      </c>
      <c r="AZ105" s="18">
        <v>1.142845705822304E-2</v>
      </c>
      <c r="BF105" s="81"/>
      <c r="BG105" s="154">
        <f t="shared" si="98"/>
        <v>138</v>
      </c>
      <c r="BH105" s="18">
        <f>(1-'Building Blocks'!$B$29)*'Building Blocks'!$B$29^BG105</f>
        <v>2.4983705645845265E-3</v>
      </c>
      <c r="BI105" s="18">
        <f t="shared" si="99"/>
        <v>2.7443421617925458E-3</v>
      </c>
      <c r="BJ105" s="18">
        <f t="shared" si="145"/>
        <v>8.1509706547400404E-3</v>
      </c>
      <c r="BK105" s="157">
        <f t="shared" si="100"/>
        <v>3.8406041443999917E-6</v>
      </c>
      <c r="BL105" s="157">
        <f t="shared" si="101"/>
        <v>4.5113014288609023E-6</v>
      </c>
      <c r="BM105" s="157">
        <f t="shared" si="102"/>
        <v>1.8930978569080102E-6</v>
      </c>
      <c r="BN105" s="157">
        <f t="shared" si="103"/>
        <v>4.1061775497060523E-6</v>
      </c>
      <c r="BO105" s="157">
        <f t="shared" si="104"/>
        <v>9.3765641428085927E-8</v>
      </c>
      <c r="BP105" s="157">
        <f t="shared" si="105"/>
        <v>1.3404968888157633E-6</v>
      </c>
      <c r="BQ105" s="157">
        <f t="shared" si="106"/>
        <v>6.4409674116529397E-7</v>
      </c>
      <c r="BR105" s="157">
        <f t="shared" si="107"/>
        <v>5.3266923526961347E-9</v>
      </c>
      <c r="BS105" s="157">
        <f t="shared" si="108"/>
        <v>1.3558176933976561E-6</v>
      </c>
      <c r="BT105" s="157">
        <f t="shared" si="109"/>
        <v>1.6568316478139168E-6</v>
      </c>
      <c r="BU105" s="157">
        <f t="shared" si="110"/>
        <v>1.4931610093401486E-6</v>
      </c>
      <c r="BV105" s="157">
        <f t="shared" si="111"/>
        <v>4.1432761295286281E-6</v>
      </c>
      <c r="BW105" s="157">
        <f t="shared" si="112"/>
        <v>2.8676480709838698E-6</v>
      </c>
      <c r="BX105" s="157">
        <f t="shared" si="113"/>
        <v>3.7532299672902184E-6</v>
      </c>
      <c r="BY105" s="157">
        <f t="shared" si="114"/>
        <v>2.467842880565339E-6</v>
      </c>
      <c r="BZ105" s="157">
        <f t="shared" si="115"/>
        <v>4.1497787554656352E-7</v>
      </c>
      <c r="CA105" s="157">
        <f t="shared" si="116"/>
        <v>7.054158055707947E-8</v>
      </c>
      <c r="CB105" s="157">
        <f t="shared" si="117"/>
        <v>4.4665646250878522E-6</v>
      </c>
      <c r="CC105" s="157">
        <f t="shared" si="118"/>
        <v>1.3369383387362283E-6</v>
      </c>
      <c r="CD105" s="157">
        <f t="shared" si="119"/>
        <v>3.3130191011336792E-8</v>
      </c>
      <c r="CE105" s="157">
        <f t="shared" si="120"/>
        <v>3.2841085870603892E-7</v>
      </c>
      <c r="CF105" s="157">
        <f t="shared" si="121"/>
        <v>3.5181197521703154E-7</v>
      </c>
      <c r="CG105" s="157">
        <f t="shared" si="122"/>
        <v>3.1215801271652412E-7</v>
      </c>
      <c r="CH105" s="157">
        <f t="shared" si="123"/>
        <v>1.5443467052100002E-8</v>
      </c>
      <c r="CI105" s="157">
        <f t="shared" si="124"/>
        <v>3.0454502554566359E-11</v>
      </c>
      <c r="CJ105" s="157">
        <f t="shared" si="125"/>
        <v>3.0106350837741999E-8</v>
      </c>
      <c r="CK105" s="157">
        <f t="shared" si="126"/>
        <v>5.0899712944892427E-7</v>
      </c>
      <c r="CL105" s="157">
        <f t="shared" si="127"/>
        <v>6.2547186940508568E-7</v>
      </c>
      <c r="CM105" s="157">
        <f t="shared" si="128"/>
        <v>3.6448761369400948E-7</v>
      </c>
      <c r="CN105" s="157">
        <f t="shared" si="129"/>
        <v>1.9572143787185693E-6</v>
      </c>
      <c r="CO105" s="157">
        <f t="shared" si="130"/>
        <v>1.8462004448791278E-6</v>
      </c>
      <c r="CP105" s="157">
        <f t="shared" si="131"/>
        <v>1.7163096818361694E-6</v>
      </c>
      <c r="CQ105" s="157">
        <f t="shared" si="132"/>
        <v>1.6530259562814173E-7</v>
      </c>
      <c r="CR105" s="157">
        <f t="shared" si="133"/>
        <v>5.5286173412227612E-7</v>
      </c>
      <c r="CS105" s="157">
        <f t="shared" si="134"/>
        <v>1.0093373904802492E-6</v>
      </c>
      <c r="CT105" s="157">
        <f t="shared" si="135"/>
        <v>9.4577160714700462E-7</v>
      </c>
      <c r="CU105" s="157">
        <f t="shared" si="136"/>
        <v>1.3213978954648985E-7</v>
      </c>
      <c r="CV105" s="157">
        <f t="shared" si="137"/>
        <v>1.6381474468448257E-7</v>
      </c>
      <c r="CW105" s="157">
        <f t="shared" si="138"/>
        <v>4.6321058351838478E-6</v>
      </c>
      <c r="CX105" s="157">
        <f t="shared" si="139"/>
        <v>1.2104906855409835E-6</v>
      </c>
      <c r="CY105" s="157">
        <f t="shared" si="140"/>
        <v>4.069354884468675E-6</v>
      </c>
      <c r="CZ105" s="157"/>
      <c r="DA105" s="157">
        <f t="shared" si="141"/>
        <v>3.2362349148711508E-8</v>
      </c>
      <c r="DB105" s="157"/>
      <c r="DC105" s="157"/>
      <c r="DD105" s="157"/>
      <c r="DE105" s="157">
        <f t="shared" si="142"/>
        <v>4.7161757899027127E-6</v>
      </c>
      <c r="DF105" s="157">
        <f t="shared" si="143"/>
        <v>4.0043007157615378E-6</v>
      </c>
      <c r="DG105" s="157"/>
      <c r="DH105" s="157"/>
      <c r="DI105" s="157">
        <f t="shared" si="144"/>
        <v>4.322771984931873E-9</v>
      </c>
      <c r="DN105" s="157" t="e">
        <f t="shared" si="146"/>
        <v>#DIV/0!</v>
      </c>
      <c r="DR105" s="1">
        <v>1.3888888888888887E-3</v>
      </c>
      <c r="EQ105" s="152"/>
      <c r="ER105" s="152"/>
    </row>
    <row r="106" spans="1:148" s="1" customFormat="1" x14ac:dyDescent="0.25">
      <c r="A106" s="13">
        <f t="shared" si="147"/>
        <v>39294</v>
      </c>
      <c r="B106" s="227">
        <v>-4.1658589852514E-2</v>
      </c>
      <c r="C106" s="227">
        <v>-8.3983072386314903E-2</v>
      </c>
      <c r="D106" s="227">
        <v>-3.00559158463777E-2</v>
      </c>
      <c r="E106" s="227">
        <v>-1.7626247109173199E-2</v>
      </c>
      <c r="F106" s="227">
        <v>-3.5815133940497498E-2</v>
      </c>
      <c r="G106" s="227">
        <v>-1.26250293077181E-2</v>
      </c>
      <c r="H106" s="227">
        <v>-1.12723807846987E-2</v>
      </c>
      <c r="I106" s="227">
        <v>-6.12286340564272E-3</v>
      </c>
      <c r="J106" s="227">
        <v>4.1643999328069697E-2</v>
      </c>
      <c r="K106" s="227">
        <v>1.7122270483837101E-2</v>
      </c>
      <c r="L106" s="227">
        <v>9.0351420295078297E-3</v>
      </c>
      <c r="M106" s="227">
        <v>-4.0616033251884197E-2</v>
      </c>
      <c r="N106" s="228">
        <v>-1.9542195614521699E-2</v>
      </c>
      <c r="O106" s="227">
        <v>-1.6195791149724598E-2</v>
      </c>
      <c r="P106" s="227">
        <v>-2.5745701433611299E-2</v>
      </c>
      <c r="Q106" s="227">
        <v>-9.3937767491930595E-3</v>
      </c>
      <c r="R106" s="227">
        <v>-3.20546209803873E-3</v>
      </c>
      <c r="S106" s="18">
        <f>'Index Values Local'!S107/'Index Values Local'!S106-1</f>
        <v>-2.2980292793210122E-2</v>
      </c>
      <c r="T106" s="227">
        <v>-3.0951952119808099E-2</v>
      </c>
      <c r="U106" s="227">
        <v>1.673325074653E-3</v>
      </c>
      <c r="V106" s="227">
        <v>7.9307758838031896E-3</v>
      </c>
      <c r="W106" s="18">
        <v>2.1059281878477165E-4</v>
      </c>
      <c r="X106" s="18">
        <v>-3.5249564828476743E-4</v>
      </c>
      <c r="Y106" s="18">
        <v>1.3705465354814095E-3</v>
      </c>
      <c r="Z106" s="18">
        <v>6.1611490973485505E-3</v>
      </c>
      <c r="AA106" s="18">
        <v>4.7991115694285824E-3</v>
      </c>
      <c r="AB106" s="18">
        <v>3.2372476945895512E-2</v>
      </c>
      <c r="AC106" s="18">
        <v>3.0701249381966101E-2</v>
      </c>
      <c r="AD106" s="18">
        <v>3.6418756113137898E-2</v>
      </c>
      <c r="AE106" s="18">
        <v>-8.1848809999999995E-4</v>
      </c>
      <c r="AF106" s="18">
        <v>-3.6525334999999996E-3</v>
      </c>
      <c r="AG106" s="18">
        <v>-8.1408012351371576E-4</v>
      </c>
      <c r="AH106" s="18">
        <v>1.1541380675818447E-2</v>
      </c>
      <c r="AI106" s="18">
        <v>1.8670055952967779E-2</v>
      </c>
      <c r="AJ106" s="18">
        <v>1.7599978565655539E-2</v>
      </c>
      <c r="AK106" s="18">
        <v>1.6289752650176625E-2</v>
      </c>
      <c r="AL106" s="18">
        <v>2.7639518236241889E-2</v>
      </c>
      <c r="AM106" s="18">
        <v>1.1150577975587606E-2</v>
      </c>
      <c r="AN106" s="18">
        <v>7.9500000000000001E-2</v>
      </c>
      <c r="AO106" s="18">
        <v>6.7798585878097617E-2</v>
      </c>
      <c r="AP106" s="18">
        <v>8.3961996149111595E-2</v>
      </c>
      <c r="AQ106" s="18">
        <v>9.5407500983424459E-3</v>
      </c>
      <c r="AR106" s="18">
        <v>4.924491135916087E-3</v>
      </c>
      <c r="AS106" s="18">
        <v>1.5454509961269226E-2</v>
      </c>
      <c r="AT106" s="18">
        <v>1.0611423146806312E-2</v>
      </c>
      <c r="AU106" s="18">
        <v>5.3647775241150077E-4</v>
      </c>
      <c r="AV106" s="18">
        <v>-3.7163904065153019E-2</v>
      </c>
      <c r="AW106" s="18">
        <v>-4.7815919151423802E-3</v>
      </c>
      <c r="AX106" s="18">
        <v>1.6426431364615305E-2</v>
      </c>
      <c r="AY106" s="18">
        <v>2.2637462995734027E-2</v>
      </c>
      <c r="AZ106" s="18">
        <v>1.6582894684766813E-2</v>
      </c>
      <c r="BF106" s="81"/>
      <c r="BG106" s="154">
        <f t="shared" si="98"/>
        <v>137</v>
      </c>
      <c r="BH106" s="18">
        <f>(1-'Building Blocks'!$B$29)*'Building Blocks'!$B$29^BG106</f>
        <v>2.5236066308934606E-3</v>
      </c>
      <c r="BI106" s="18">
        <f t="shared" si="99"/>
        <v>2.7720627896894398E-3</v>
      </c>
      <c r="BJ106" s="18">
        <f t="shared" si="145"/>
        <v>8.2333036916566061E-3</v>
      </c>
      <c r="BK106" s="157">
        <f t="shared" si="100"/>
        <v>6.4232210884785067E-6</v>
      </c>
      <c r="BL106" s="157">
        <f t="shared" si="101"/>
        <v>2.4825086556700874E-5</v>
      </c>
      <c r="BM106" s="157">
        <f t="shared" si="102"/>
        <v>3.5611502795587034E-6</v>
      </c>
      <c r="BN106" s="157">
        <f t="shared" si="103"/>
        <v>2.003910788310353E-6</v>
      </c>
      <c r="BO106" s="157">
        <f t="shared" si="104"/>
        <v>4.4352744819254366E-6</v>
      </c>
      <c r="BP106" s="157">
        <f t="shared" si="105"/>
        <v>8.3148581771789389E-7</v>
      </c>
      <c r="BQ106" s="157">
        <f t="shared" si="106"/>
        <v>9.6013241673433689E-7</v>
      </c>
      <c r="BR106" s="157">
        <f t="shared" si="107"/>
        <v>6.6350248850518591E-7</v>
      </c>
      <c r="BS106" s="157">
        <f t="shared" si="108"/>
        <v>2.7867943208477431E-6</v>
      </c>
      <c r="BT106" s="157">
        <f t="shared" si="109"/>
        <v>4.4907800619064691E-7</v>
      </c>
      <c r="BU106" s="157">
        <f t="shared" si="110"/>
        <v>5.6957123673375756E-8</v>
      </c>
      <c r="BV106" s="157">
        <f t="shared" si="111"/>
        <v>6.5014759133135493E-6</v>
      </c>
      <c r="BW106" s="157">
        <f t="shared" si="112"/>
        <v>1.8015724454490665E-6</v>
      </c>
      <c r="BX106" s="157">
        <f t="shared" si="113"/>
        <v>1.6885693474105117E-6</v>
      </c>
      <c r="BY106" s="157">
        <f t="shared" si="114"/>
        <v>3.0545773691599574E-6</v>
      </c>
      <c r="BZ106" s="157">
        <f t="shared" si="115"/>
        <v>7.0879213938234269E-7</v>
      </c>
      <c r="CA106" s="157">
        <f t="shared" si="116"/>
        <v>2.0837850290027771E-7</v>
      </c>
      <c r="CB106" s="157">
        <f t="shared" si="117"/>
        <v>2.8060563205798208E-6</v>
      </c>
      <c r="CC106" s="157">
        <f t="shared" si="118"/>
        <v>3.6533600187800064E-6</v>
      </c>
      <c r="CD106" s="157">
        <f t="shared" si="119"/>
        <v>3.8626169987331053E-8</v>
      </c>
      <c r="CE106" s="157">
        <f t="shared" si="120"/>
        <v>4.0135247607694621E-8</v>
      </c>
      <c r="CF106" s="157">
        <f t="shared" si="121"/>
        <v>6.2010130200226445E-8</v>
      </c>
      <c r="CG106" s="157">
        <f t="shared" si="122"/>
        <v>5.5288833893035938E-8</v>
      </c>
      <c r="CH106" s="157">
        <f t="shared" si="123"/>
        <v>2.3309260509551867E-9</v>
      </c>
      <c r="CI106" s="157">
        <f t="shared" si="124"/>
        <v>2.1541631870426708E-10</v>
      </c>
      <c r="CJ106" s="157">
        <f t="shared" si="125"/>
        <v>1.6002535643817181E-9</v>
      </c>
      <c r="CK106" s="157">
        <f t="shared" si="126"/>
        <v>2.2904970444988831E-6</v>
      </c>
      <c r="CL106" s="157">
        <f t="shared" si="127"/>
        <v>2.0268862575616121E-6</v>
      </c>
      <c r="CM106" s="157">
        <f t="shared" si="128"/>
        <v>2.9421753775321145E-6</v>
      </c>
      <c r="CN106" s="157">
        <f t="shared" si="129"/>
        <v>1.9182513014380616E-7</v>
      </c>
      <c r="CO106" s="157">
        <f t="shared" si="130"/>
        <v>3.2534999700816082E-7</v>
      </c>
      <c r="CP106" s="157">
        <f t="shared" si="131"/>
        <v>1.2518809255549939E-7</v>
      </c>
      <c r="CQ106" s="157">
        <f t="shared" si="132"/>
        <v>1.6844208249900754E-7</v>
      </c>
      <c r="CR106" s="157">
        <f t="shared" si="133"/>
        <v>4.9429373832755486E-7</v>
      </c>
      <c r="CS106" s="157">
        <f t="shared" si="134"/>
        <v>3.5506469003390347E-7</v>
      </c>
      <c r="CT106" s="157">
        <f t="shared" si="135"/>
        <v>2.8241305379731758E-7</v>
      </c>
      <c r="CU106" s="157">
        <f t="shared" si="136"/>
        <v>1.4802756114689617E-6</v>
      </c>
      <c r="CV106" s="157">
        <f t="shared" si="137"/>
        <v>8.5001917854852238E-8</v>
      </c>
      <c r="CW106" s="157">
        <f t="shared" si="138"/>
        <v>1.4846784872781086E-5</v>
      </c>
      <c r="CX106" s="157">
        <f t="shared" si="139"/>
        <v>1.2280392277679201E-5</v>
      </c>
      <c r="CY106" s="157">
        <f t="shared" si="140"/>
        <v>1.683882085932121E-5</v>
      </c>
      <c r="CZ106" s="157"/>
      <c r="DA106" s="157">
        <f t="shared" si="141"/>
        <v>6.0050166369894054E-9</v>
      </c>
      <c r="DB106" s="157"/>
      <c r="DC106" s="157"/>
      <c r="DD106" s="157"/>
      <c r="DE106" s="157">
        <f t="shared" si="142"/>
        <v>5.9205046169789415E-6</v>
      </c>
      <c r="DF106" s="157">
        <f t="shared" si="143"/>
        <v>3.9800858927232916E-7</v>
      </c>
      <c r="DG106" s="157"/>
      <c r="DH106" s="157"/>
      <c r="DI106" s="157">
        <f t="shared" si="144"/>
        <v>1.1388068861574981E-7</v>
      </c>
      <c r="DN106" s="157" t="e">
        <f t="shared" si="146"/>
        <v>#DIV/0!</v>
      </c>
      <c r="DR106" s="1">
        <v>1.3888888888888887E-3</v>
      </c>
      <c r="EQ106" s="152"/>
      <c r="ER106" s="152"/>
    </row>
    <row r="107" spans="1:148" s="1" customFormat="1" x14ac:dyDescent="0.25">
      <c r="A107" s="13">
        <f t="shared" si="147"/>
        <v>39325</v>
      </c>
      <c r="B107" s="227">
        <v>2.21964110472299E-2</v>
      </c>
      <c r="C107" s="227">
        <v>1.7590464508212101E-2</v>
      </c>
      <c r="D107" s="227">
        <v>-5.31123482646034E-3</v>
      </c>
      <c r="E107" s="227">
        <v>-3.5917991581827201E-2</v>
      </c>
      <c r="F107" s="227">
        <v>-1.5006189007749E-3</v>
      </c>
      <c r="G107" s="227">
        <v>-2.2661091582299502E-2</v>
      </c>
      <c r="H107" s="227">
        <v>-5.4393647174294901E-2</v>
      </c>
      <c r="I107" s="227">
        <v>-9.3851562735365306E-3</v>
      </c>
      <c r="J107" s="227">
        <v>-1.41625001534104E-2</v>
      </c>
      <c r="K107" s="227">
        <v>2.2261594387504101E-2</v>
      </c>
      <c r="L107" s="227">
        <v>1.9304071352317102E-2</v>
      </c>
      <c r="M107" s="227">
        <v>1.5540961431108301E-2</v>
      </c>
      <c r="N107" s="228">
        <v>1.20762327629824E-2</v>
      </c>
      <c r="O107" s="227">
        <v>3.35699888410401E-3</v>
      </c>
      <c r="P107" s="227">
        <v>1.42994016707349E-2</v>
      </c>
      <c r="Q107" s="227">
        <v>-9.8829327989530206E-3</v>
      </c>
      <c r="R107" s="227">
        <v>-1.43489166379475E-2</v>
      </c>
      <c r="S107" s="18">
        <f>'Index Values Local'!S108/'Index Values Local'!S107-1</f>
        <v>1.6480082970343757E-2</v>
      </c>
      <c r="T107" s="227">
        <v>1.51851788552579E-2</v>
      </c>
      <c r="U107" s="227">
        <v>-1.667413317919E-2</v>
      </c>
      <c r="V107" s="227">
        <v>-2.1109484891792599E-2</v>
      </c>
      <c r="W107" s="18">
        <v>-1.5791135909042353E-3</v>
      </c>
      <c r="X107" s="18">
        <v>5.7653033634192941E-3</v>
      </c>
      <c r="Y107" s="18">
        <v>4.0852432820885909E-3</v>
      </c>
      <c r="Z107" s="18">
        <v>-1.3444638644777296E-4</v>
      </c>
      <c r="AA107" s="18">
        <v>3.8683192547563916E-3</v>
      </c>
      <c r="AB107" s="18">
        <v>2.1644075207695623E-2</v>
      </c>
      <c r="AC107" s="18">
        <v>2.0712486763513199E-2</v>
      </c>
      <c r="AD107" s="18">
        <v>2.42679533388044E-2</v>
      </c>
      <c r="AE107" s="18">
        <v>-2.23255924E-2</v>
      </c>
      <c r="AF107" s="18">
        <v>-7.1539630000000002E-3</v>
      </c>
      <c r="AG107" s="18">
        <v>-2.2205357681448119E-2</v>
      </c>
      <c r="AH107" s="18">
        <v>-1.3138686131386912E-2</v>
      </c>
      <c r="AI107" s="18">
        <v>-1.5600030097243311E-2</v>
      </c>
      <c r="AJ107" s="18">
        <v>-2.3230692042484291E-2</v>
      </c>
      <c r="AK107" s="18">
        <v>-5.4197972211947887E-3</v>
      </c>
      <c r="AL107" s="18">
        <v>-1.3639335578968237E-2</v>
      </c>
      <c r="AM107" s="18">
        <v>2.0393639567108934E-3</v>
      </c>
      <c r="AN107" s="18">
        <v>-1.18E-2</v>
      </c>
      <c r="AO107" s="18">
        <v>9.5660201987437521E-3</v>
      </c>
      <c r="AP107" s="18">
        <v>-3.0590256544655192E-2</v>
      </c>
      <c r="AQ107" s="18">
        <v>1.1578607362209822E-2</v>
      </c>
      <c r="AR107" s="18">
        <v>3.9747359250787984E-3</v>
      </c>
      <c r="AS107" s="18">
        <v>-1.5874217599742675E-2</v>
      </c>
      <c r="AT107" s="18">
        <v>9.4231040257259369E-3</v>
      </c>
      <c r="AU107" s="18">
        <v>-8.947325581635298E-3</v>
      </c>
      <c r="AV107" s="18">
        <v>-2.8466237893538637E-2</v>
      </c>
      <c r="AW107" s="18">
        <v>-3.3922189818797355E-2</v>
      </c>
      <c r="AX107" s="18">
        <v>-3.1732154075288274E-2</v>
      </c>
      <c r="AY107" s="18">
        <v>-0.11006562501496658</v>
      </c>
      <c r="AZ107" s="18">
        <v>1.1835240987308149E-2</v>
      </c>
      <c r="BF107" s="81"/>
      <c r="BG107" s="154">
        <f t="shared" si="98"/>
        <v>136</v>
      </c>
      <c r="BH107" s="18">
        <f>(1-'Building Blocks'!$B$29)*'Building Blocks'!$B$29^BG107</f>
        <v>2.5490976069630924E-3</v>
      </c>
      <c r="BI107" s="18">
        <f t="shared" si="99"/>
        <v>2.8000634239287278E-3</v>
      </c>
      <c r="BJ107" s="18">
        <f t="shared" si="145"/>
        <v>8.3164683754107134E-3</v>
      </c>
      <c r="BK107" s="157">
        <f t="shared" si="100"/>
        <v>6.9181138166351911E-7</v>
      </c>
      <c r="BL107" s="157">
        <f t="shared" si="101"/>
        <v>1.3487144892476238E-7</v>
      </c>
      <c r="BM107" s="157">
        <f t="shared" si="102"/>
        <v>3.4483627440439083E-7</v>
      </c>
      <c r="BN107" s="157">
        <f t="shared" si="103"/>
        <v>5.7151891057080184E-6</v>
      </c>
      <c r="BO107" s="157">
        <f t="shared" si="104"/>
        <v>9.0507589799622935E-8</v>
      </c>
      <c r="BP107" s="157">
        <f t="shared" si="105"/>
        <v>2.0953046809547138E-6</v>
      </c>
      <c r="BQ107" s="157">
        <f t="shared" si="106"/>
        <v>1.0670601236281865E-5</v>
      </c>
      <c r="BR107" s="157">
        <f t="shared" si="107"/>
        <v>9.8264887415031274E-7</v>
      </c>
      <c r="BS107" s="157">
        <f t="shared" si="108"/>
        <v>1.6262789242312455E-6</v>
      </c>
      <c r="BT107" s="157">
        <f t="shared" si="109"/>
        <v>8.9389342364467825E-7</v>
      </c>
      <c r="BU107" s="157">
        <f t="shared" si="110"/>
        <v>6.1347436578095877E-7</v>
      </c>
      <c r="BV107" s="157">
        <f t="shared" si="111"/>
        <v>1.6723020016023196E-7</v>
      </c>
      <c r="BW107" s="157">
        <f t="shared" si="112"/>
        <v>1.0505400197680668E-7</v>
      </c>
      <c r="BX107" s="157">
        <f t="shared" si="113"/>
        <v>7.3629685240397599E-8</v>
      </c>
      <c r="BY107" s="157">
        <f t="shared" si="114"/>
        <v>1.3138594259058794E-7</v>
      </c>
      <c r="BZ107" s="157">
        <f t="shared" si="115"/>
        <v>7.6042457199364137E-7</v>
      </c>
      <c r="CA107" s="157">
        <f t="shared" si="116"/>
        <v>1.099242153765259E-6</v>
      </c>
      <c r="CB107" s="157">
        <f t="shared" si="117"/>
        <v>1.6362245862817396E-7</v>
      </c>
      <c r="CC107" s="157">
        <f t="shared" si="118"/>
        <v>2.7078442829127876E-7</v>
      </c>
      <c r="CD107" s="157">
        <f t="shared" si="119"/>
        <v>1.3651416320538456E-6</v>
      </c>
      <c r="CE107" s="157">
        <f t="shared" si="120"/>
        <v>1.7831234759652636E-6</v>
      </c>
      <c r="CF107" s="157">
        <f t="shared" si="121"/>
        <v>1.1900863071327359E-7</v>
      </c>
      <c r="CG107" s="157">
        <f t="shared" si="122"/>
        <v>7.639951014494691E-9</v>
      </c>
      <c r="CH107" s="157">
        <f t="shared" si="123"/>
        <v>9.049143735742782E-9</v>
      </c>
      <c r="CI107" s="157">
        <f t="shared" si="124"/>
        <v>1.0136860380799681E-7</v>
      </c>
      <c r="CJ107" s="157">
        <f t="shared" si="125"/>
        <v>8.188004941846637E-11</v>
      </c>
      <c r="CK107" s="157">
        <f t="shared" si="126"/>
        <v>9.0890129697371841E-7</v>
      </c>
      <c r="CL107" s="157">
        <f t="shared" si="127"/>
        <v>8.1414205787519304E-7</v>
      </c>
      <c r="CM107" s="157">
        <f t="shared" si="128"/>
        <v>1.1684550107800832E-6</v>
      </c>
      <c r="CN107" s="157">
        <f t="shared" si="129"/>
        <v>2.4908629308048526E-6</v>
      </c>
      <c r="CO107" s="157">
        <f t="shared" si="130"/>
        <v>5.7539578503903847E-7</v>
      </c>
      <c r="CP107" s="157">
        <f t="shared" si="131"/>
        <v>2.2127591935821491E-6</v>
      </c>
      <c r="CQ107" s="157">
        <f t="shared" si="132"/>
        <v>7.9830044606026922E-7</v>
      </c>
      <c r="CR107" s="157">
        <f t="shared" si="133"/>
        <v>1.2250524729240355E-6</v>
      </c>
      <c r="CS107" s="157">
        <f t="shared" si="134"/>
        <v>2.4389241580959797E-6</v>
      </c>
      <c r="CT107" s="157">
        <f t="shared" si="135"/>
        <v>3.7782129320232071E-7</v>
      </c>
      <c r="CU107" s="157">
        <f t="shared" si="136"/>
        <v>9.2448466619163608E-7</v>
      </c>
      <c r="CV107" s="157">
        <f t="shared" si="137"/>
        <v>3.5761051144480512E-8</v>
      </c>
      <c r="CW107" s="157">
        <f t="shared" si="138"/>
        <v>9.1897636597839583E-7</v>
      </c>
      <c r="CX107" s="157">
        <f t="shared" si="139"/>
        <v>1.9411129919976648E-7</v>
      </c>
      <c r="CY107" s="157">
        <f t="shared" si="140"/>
        <v>3.7535890121791491E-6</v>
      </c>
      <c r="CZ107" s="157"/>
      <c r="DA107" s="157">
        <f t="shared" si="141"/>
        <v>7.631705671654451E-10</v>
      </c>
      <c r="DB107" s="157"/>
      <c r="DC107" s="157"/>
      <c r="DD107" s="157"/>
      <c r="DE107" s="157">
        <f t="shared" si="142"/>
        <v>3.9411155927914456E-6</v>
      </c>
      <c r="DF107" s="157">
        <f t="shared" si="143"/>
        <v>4.7351955097281067E-6</v>
      </c>
      <c r="DG107" s="157"/>
      <c r="DH107" s="157"/>
      <c r="DI107" s="157">
        <f t="shared" si="144"/>
        <v>7.732939866621892E-9</v>
      </c>
      <c r="DN107" s="157" t="e">
        <f t="shared" si="146"/>
        <v>#DIV/0!</v>
      </c>
      <c r="DR107" s="1">
        <v>1.3888888888888887E-3</v>
      </c>
      <c r="EQ107" s="152"/>
      <c r="ER107" s="152"/>
    </row>
    <row r="108" spans="1:148" s="1" customFormat="1" x14ac:dyDescent="0.25">
      <c r="A108" s="13">
        <f t="shared" si="147"/>
        <v>39355</v>
      </c>
      <c r="B108" s="227">
        <v>2.2880733346842101E-2</v>
      </c>
      <c r="C108" s="227">
        <v>3.4110403580500598E-3</v>
      </c>
      <c r="D108" s="227">
        <v>4.2368644762735101E-2</v>
      </c>
      <c r="E108" s="227">
        <v>-1.8140427371461001E-2</v>
      </c>
      <c r="F108" s="227">
        <v>2.1069462022727799E-2</v>
      </c>
      <c r="G108" s="227">
        <v>8.5811995409585898E-3</v>
      </c>
      <c r="H108" s="227">
        <v>-2.02246502580362E-2</v>
      </c>
      <c r="I108" s="227">
        <v>0.129837678700092</v>
      </c>
      <c r="J108" s="227">
        <v>9.43897596997125E-2</v>
      </c>
      <c r="K108" s="227">
        <v>9.4562724928834996E-3</v>
      </c>
      <c r="L108" s="227">
        <v>7.5926756277806496E-3</v>
      </c>
      <c r="M108" s="227">
        <v>1.66508665695312E-2</v>
      </c>
      <c r="N108" s="228">
        <v>5.5049344407316E-3</v>
      </c>
      <c r="O108" s="227">
        <v>1.6422780136531701E-2</v>
      </c>
      <c r="P108" s="227">
        <v>-3.5335910937311899E-3</v>
      </c>
      <c r="Q108" s="227">
        <v>1.6777365900656701E-2</v>
      </c>
      <c r="R108" s="227">
        <v>1.7298384616799299E-2</v>
      </c>
      <c r="S108" s="18">
        <f>'Index Values Local'!S109/'Index Values Local'!S108-1</f>
        <v>8.2791857768824695E-3</v>
      </c>
      <c r="T108" s="227">
        <v>3.79569693347587E-2</v>
      </c>
      <c r="U108" s="227">
        <v>3.1763644374525002E-2</v>
      </c>
      <c r="V108" s="227">
        <v>3.2292342383925199E-2</v>
      </c>
      <c r="W108" s="18">
        <v>1.423450021088124E-3</v>
      </c>
      <c r="X108" s="18">
        <v>-3.7955090652105339E-3</v>
      </c>
      <c r="Y108" s="18">
        <v>-3.9407763707288712E-4</v>
      </c>
      <c r="Z108" s="18">
        <v>-3.5083001246850598E-3</v>
      </c>
      <c r="AA108" s="18">
        <v>4.1286568103178212E-3</v>
      </c>
      <c r="AB108" s="18">
        <v>-1.397083549876188E-2</v>
      </c>
      <c r="AC108" s="18">
        <v>-1.46990992124435E-2</v>
      </c>
      <c r="AD108" s="18">
        <v>-1.3869158448322601E-2</v>
      </c>
      <c r="AE108" s="18">
        <v>-4.4988819999999997E-4</v>
      </c>
      <c r="AF108" s="18">
        <v>-1.8724603000000002E-3</v>
      </c>
      <c r="AG108" s="18">
        <v>-4.4746532224886748E-4</v>
      </c>
      <c r="AH108" s="18">
        <v>-4.9089286304585533E-3</v>
      </c>
      <c r="AI108" s="18">
        <v>-2.3501065533748644E-3</v>
      </c>
      <c r="AJ108" s="18">
        <v>-5.349964021585496E-3</v>
      </c>
      <c r="AK108" s="18">
        <v>-1.1599957201985367E-3</v>
      </c>
      <c r="AL108" s="18">
        <v>-4.8405246636478161E-3</v>
      </c>
      <c r="AM108" s="18">
        <v>5.5205750533833253E-3</v>
      </c>
      <c r="AN108" s="18">
        <v>-3.0200000000000001E-2</v>
      </c>
      <c r="AO108" s="18">
        <v>-1.5536902073337577E-2</v>
      </c>
      <c r="AP108" s="18">
        <v>7.4383082260707223E-3</v>
      </c>
      <c r="AQ108" s="18">
        <v>1.1634634207621505E-2</v>
      </c>
      <c r="AR108" s="18">
        <v>9.2195889148016796E-4</v>
      </c>
      <c r="AS108" s="18">
        <v>7.2971101086453409E-3</v>
      </c>
      <c r="AT108" s="18">
        <v>3.408443062638641E-3</v>
      </c>
      <c r="AU108" s="18">
        <v>-1.1707587347656362E-2</v>
      </c>
      <c r="AV108" s="18">
        <v>5.2025943628530857E-2</v>
      </c>
      <c r="AW108" s="18">
        <v>3.6242611581854378E-2</v>
      </c>
      <c r="AX108" s="18">
        <v>7.255544171866842E-3</v>
      </c>
      <c r="AY108" s="18">
        <v>1.6069575674877452E-2</v>
      </c>
      <c r="AZ108" s="18">
        <v>-1.5332820315505868E-2</v>
      </c>
      <c r="BF108" s="81"/>
      <c r="BG108" s="154">
        <f t="shared" si="98"/>
        <v>135</v>
      </c>
      <c r="BH108" s="18">
        <f>(1-'Building Blocks'!$B$29)*'Building Blocks'!$B$29^BG108</f>
        <v>2.5748460676394869E-3</v>
      </c>
      <c r="BI108" s="18">
        <f t="shared" si="99"/>
        <v>2.8283468928573005E-3</v>
      </c>
      <c r="BJ108" s="18">
        <f t="shared" si="145"/>
        <v>8.4004731064754676E-3</v>
      </c>
      <c r="BK108" s="157">
        <f t="shared" si="100"/>
        <v>7.6097005637458371E-7</v>
      </c>
      <c r="BL108" s="157">
        <f t="shared" si="101"/>
        <v>1.4822070593320471E-7</v>
      </c>
      <c r="BM108" s="157">
        <f t="shared" si="102"/>
        <v>3.7851070322804578E-6</v>
      </c>
      <c r="BN108" s="157">
        <f t="shared" si="103"/>
        <v>2.1235476731599267E-6</v>
      </c>
      <c r="BO108" s="157">
        <f t="shared" si="104"/>
        <v>8.0634342010371397E-7</v>
      </c>
      <c r="BP108" s="157">
        <f t="shared" si="105"/>
        <v>4.2735171764169299E-8</v>
      </c>
      <c r="BQ108" s="157">
        <f t="shared" si="106"/>
        <v>2.1487528880792597E-6</v>
      </c>
      <c r="BR108" s="157">
        <f t="shared" si="107"/>
        <v>4.1061142821315604E-5</v>
      </c>
      <c r="BS108" s="157">
        <f t="shared" si="108"/>
        <v>2.0172382728455376E-5</v>
      </c>
      <c r="BT108" s="157">
        <f t="shared" si="109"/>
        <v>7.2472501255778519E-8</v>
      </c>
      <c r="BU108" s="157">
        <f t="shared" si="110"/>
        <v>2.7012253348334777E-8</v>
      </c>
      <c r="BV108" s="157">
        <f t="shared" si="111"/>
        <v>2.2092373429871982E-7</v>
      </c>
      <c r="BW108" s="157">
        <f t="shared" si="112"/>
        <v>5.6277706423196471E-10</v>
      </c>
      <c r="BX108" s="157">
        <f t="shared" si="113"/>
        <v>1.7821243572887444E-7</v>
      </c>
      <c r="BY108" s="157">
        <f t="shared" si="114"/>
        <v>3.4117259428814935E-7</v>
      </c>
      <c r="BZ108" s="157">
        <f t="shared" si="115"/>
        <v>2.9315414005568181E-7</v>
      </c>
      <c r="CA108" s="157">
        <f t="shared" si="116"/>
        <v>3.9607370755068288E-7</v>
      </c>
      <c r="CB108" s="157">
        <f t="shared" si="117"/>
        <v>8.762341719101552E-10</v>
      </c>
      <c r="CC108" s="157">
        <f t="shared" si="118"/>
        <v>3.006912265246262E-6</v>
      </c>
      <c r="CD108" s="157">
        <f t="shared" si="119"/>
        <v>1.9648999689517731E-6</v>
      </c>
      <c r="CE108" s="157">
        <f t="shared" si="120"/>
        <v>2.2438939394004602E-6</v>
      </c>
      <c r="CF108" s="157">
        <f t="shared" si="121"/>
        <v>3.4980688400899331E-8</v>
      </c>
      <c r="CG108" s="157">
        <f t="shared" si="122"/>
        <v>1.7691944356843575E-7</v>
      </c>
      <c r="CH108" s="157">
        <f t="shared" si="123"/>
        <v>2.0338736528728391E-8</v>
      </c>
      <c r="CI108" s="157">
        <f t="shared" si="124"/>
        <v>2.4941764604717529E-7</v>
      </c>
      <c r="CJ108" s="157">
        <f t="shared" si="125"/>
        <v>2.2571807455305401E-11</v>
      </c>
      <c r="CK108" s="157">
        <f t="shared" si="126"/>
        <v>8.759339900159742E-7</v>
      </c>
      <c r="CL108" s="157">
        <f t="shared" si="127"/>
        <v>9.5340068797440087E-7</v>
      </c>
      <c r="CM108" s="157">
        <f t="shared" si="128"/>
        <v>8.8702317534273615E-7</v>
      </c>
      <c r="CN108" s="157">
        <f t="shared" si="129"/>
        <v>1.7875944092063431E-7</v>
      </c>
      <c r="CO108" s="157">
        <f t="shared" si="130"/>
        <v>2.3183063827829444E-7</v>
      </c>
      <c r="CP108" s="157">
        <f t="shared" si="131"/>
        <v>1.1417360038596522E-7</v>
      </c>
      <c r="CQ108" s="157">
        <f t="shared" si="132"/>
        <v>2.1187712905258746E-7</v>
      </c>
      <c r="CR108" s="157">
        <f t="shared" si="133"/>
        <v>1.6624921580823834E-7</v>
      </c>
      <c r="CS108" s="157">
        <f t="shared" si="134"/>
        <v>3.8271121244293118E-7</v>
      </c>
      <c r="CT108" s="157">
        <f t="shared" si="135"/>
        <v>1.5305517177691622E-7</v>
      </c>
      <c r="CU108" s="157">
        <f t="shared" si="136"/>
        <v>2.4840750343266113E-7</v>
      </c>
      <c r="CV108" s="157">
        <f t="shared" si="137"/>
        <v>2.4207634188168823E-11</v>
      </c>
      <c r="CW108" s="157">
        <f t="shared" si="138"/>
        <v>3.7714204328876562E-6</v>
      </c>
      <c r="CX108" s="157">
        <f t="shared" si="139"/>
        <v>7.960717807157492E-7</v>
      </c>
      <c r="CY108" s="157">
        <f t="shared" si="140"/>
        <v>5.6647343667224002E-9</v>
      </c>
      <c r="CZ108" s="157"/>
      <c r="DA108" s="157">
        <f t="shared" si="141"/>
        <v>1.8114117812770892E-8</v>
      </c>
      <c r="DB108" s="157"/>
      <c r="DC108" s="157"/>
      <c r="DD108" s="157"/>
      <c r="DE108" s="157">
        <f t="shared" si="142"/>
        <v>5.2236298286977286E-6</v>
      </c>
      <c r="DF108" s="157">
        <f t="shared" si="143"/>
        <v>2.385498320438562E-6</v>
      </c>
      <c r="DG108" s="157"/>
      <c r="DH108" s="157"/>
      <c r="DI108" s="157">
        <f t="shared" si="144"/>
        <v>1.8400305286534204E-6</v>
      </c>
      <c r="DN108" s="157" t="e">
        <f t="shared" si="146"/>
        <v>#DIV/0!</v>
      </c>
      <c r="DR108" s="1">
        <v>1.3888888888888887E-3</v>
      </c>
      <c r="EQ108" s="152"/>
      <c r="ER108" s="152"/>
    </row>
    <row r="109" spans="1:148" s="1" customFormat="1" x14ac:dyDescent="0.25">
      <c r="A109" s="13">
        <f t="shared" si="147"/>
        <v>39386</v>
      </c>
      <c r="B109" s="227">
        <v>8.2390611900717804E-4</v>
      </c>
      <c r="C109" s="227">
        <v>5.2121570146896803E-3</v>
      </c>
      <c r="D109" s="227">
        <v>2.3873332072195701E-2</v>
      </c>
      <c r="E109" s="227">
        <v>5.7572188651029199E-2</v>
      </c>
      <c r="F109" s="227">
        <v>4.3521599915772702E-2</v>
      </c>
      <c r="G109" s="227">
        <v>-1.95000658219944E-2</v>
      </c>
      <c r="H109" s="227">
        <v>1.9831027918377701E-2</v>
      </c>
      <c r="I109" s="227">
        <v>6.0953088950226997E-2</v>
      </c>
      <c r="J109" s="227">
        <v>9.4076782658522207E-2</v>
      </c>
      <c r="K109" s="227">
        <v>3.8279084450754098E-4</v>
      </c>
      <c r="L109" s="227">
        <v>2.7983066862424799E-4</v>
      </c>
      <c r="M109" s="227">
        <v>-3.3069919896363499E-3</v>
      </c>
      <c r="N109" s="228">
        <v>2.5108236412730101E-3</v>
      </c>
      <c r="O109" s="227">
        <v>1.8924102751482999E-3</v>
      </c>
      <c r="P109" s="227">
        <v>-7.6236448722503099E-3</v>
      </c>
      <c r="Q109" s="227">
        <v>1.46783697254773E-2</v>
      </c>
      <c r="R109" s="227">
        <v>1.6300285449334501E-2</v>
      </c>
      <c r="S109" s="18">
        <f>'Index Values Local'!S110/'Index Values Local'!S109-1</f>
        <v>4.5423653900502625E-3</v>
      </c>
      <c r="T109" s="227">
        <v>1.68520759965371E-2</v>
      </c>
      <c r="U109" s="227">
        <v>3.0928418491879599E-2</v>
      </c>
      <c r="V109" s="227">
        <v>3.2576309155573899E-2</v>
      </c>
      <c r="W109" s="18">
        <v>1.4898657541458249E-2</v>
      </c>
      <c r="X109" s="18">
        <v>1.1736804139292234E-2</v>
      </c>
      <c r="Y109" s="18">
        <v>5.8604426419048838E-3</v>
      </c>
      <c r="Z109" s="18">
        <v>9.789128914731382E-3</v>
      </c>
      <c r="AA109" s="18">
        <v>5.1689705133726171E-3</v>
      </c>
      <c r="AB109" s="18">
        <v>7.7199727165622178E-3</v>
      </c>
      <c r="AC109" s="18">
        <v>7.3152718001429492E-3</v>
      </c>
      <c r="AD109" s="18">
        <v>9.4338335530012793E-3</v>
      </c>
      <c r="AE109" s="18">
        <v>3.35548149E-2</v>
      </c>
      <c r="AF109" s="18">
        <v>2.50572199E-2</v>
      </c>
      <c r="AG109" s="18">
        <v>3.3374105082617414E-2</v>
      </c>
      <c r="AH109" s="18">
        <v>-5.6972012291337526E-3</v>
      </c>
      <c r="AI109" s="18">
        <v>-1.7701624707259223E-3</v>
      </c>
      <c r="AJ109" s="18">
        <v>-5.4193911672731909E-3</v>
      </c>
      <c r="AK109" s="18">
        <v>-4.3706794333070453E-3</v>
      </c>
      <c r="AL109" s="18">
        <v>-2.5997288787251716E-3</v>
      </c>
      <c r="AM109" s="18">
        <v>4.1803184322950493E-3</v>
      </c>
      <c r="AN109" s="18">
        <v>-7.0000000000000001E-3</v>
      </c>
      <c r="AO109" s="18">
        <v>3.2100849829908462E-2</v>
      </c>
      <c r="AP109" s="18">
        <v>2.7424013715733997E-2</v>
      </c>
      <c r="AQ109" s="18">
        <v>8.2705523428233639E-3</v>
      </c>
      <c r="AR109" s="18">
        <v>3.2509752925879987E-4</v>
      </c>
      <c r="AS109" s="18">
        <v>1.2971131963973963E-2</v>
      </c>
      <c r="AT109" s="18">
        <v>7.1861548558012547E-3</v>
      </c>
      <c r="AU109" s="18">
        <v>-1.7021076699725246E-2</v>
      </c>
      <c r="AV109" s="18">
        <v>3.3730090167774396E-2</v>
      </c>
      <c r="AW109" s="18">
        <v>3.5893674246393337E-2</v>
      </c>
      <c r="AX109" s="18">
        <v>6.4920835220466334E-3</v>
      </c>
      <c r="AY109" s="18">
        <v>6.8903747315686506E-3</v>
      </c>
      <c r="AZ109" s="18">
        <v>4.360822929488295E-2</v>
      </c>
      <c r="BF109" s="81"/>
      <c r="BG109" s="154">
        <f t="shared" si="98"/>
        <v>134</v>
      </c>
      <c r="BH109" s="18">
        <f>(1-'Building Blocks'!$B$29)*'Building Blocks'!$B$29^BG109</f>
        <v>2.6008546137772592E-3</v>
      </c>
      <c r="BI109" s="18">
        <f t="shared" si="99"/>
        <v>2.8569160533912122E-3</v>
      </c>
      <c r="BJ109" s="18">
        <f t="shared" si="145"/>
        <v>8.4853263701772409E-3</v>
      </c>
      <c r="BK109" s="157">
        <f t="shared" si="100"/>
        <v>9.1330622716080837E-8</v>
      </c>
      <c r="BL109" s="157">
        <f t="shared" si="101"/>
        <v>8.4485584368103968E-8</v>
      </c>
      <c r="BM109" s="157">
        <f t="shared" si="102"/>
        <v>9.3462410798895576E-7</v>
      </c>
      <c r="BN109" s="157">
        <f t="shared" si="103"/>
        <v>6.6681073858707649E-6</v>
      </c>
      <c r="BO109" s="157">
        <f t="shared" si="104"/>
        <v>4.420757183040641E-6</v>
      </c>
      <c r="BP109" s="157">
        <f t="shared" si="105"/>
        <v>1.6723167949075149E-6</v>
      </c>
      <c r="BQ109" s="157">
        <f t="shared" si="106"/>
        <v>4.4586846234087522E-7</v>
      </c>
      <c r="BR109" s="157">
        <f t="shared" si="107"/>
        <v>7.6081563102760476E-6</v>
      </c>
      <c r="BS109" s="157">
        <f t="shared" si="108"/>
        <v>2.0225397845041854E-5</v>
      </c>
      <c r="BT109" s="157">
        <f t="shared" si="109"/>
        <v>4.5973945260506456E-8</v>
      </c>
      <c r="BU109" s="157">
        <f t="shared" si="110"/>
        <v>5.0936181984268016E-8</v>
      </c>
      <c r="BV109" s="157">
        <f t="shared" si="111"/>
        <v>3.5326015002831132E-7</v>
      </c>
      <c r="BW109" s="157">
        <f t="shared" si="112"/>
        <v>3.381113223441302E-8</v>
      </c>
      <c r="BX109" s="157">
        <f t="shared" si="113"/>
        <v>1.2416549021134251E-7</v>
      </c>
      <c r="BY109" s="157">
        <f t="shared" si="114"/>
        <v>6.4908206620647414E-7</v>
      </c>
      <c r="BZ109" s="157">
        <f t="shared" si="115"/>
        <v>1.8660080638933814E-7</v>
      </c>
      <c r="CA109" s="157">
        <f t="shared" si="116"/>
        <v>3.3543309545141163E-7</v>
      </c>
      <c r="CB109" s="157">
        <f t="shared" si="117"/>
        <v>5.2662861264209096E-8</v>
      </c>
      <c r="CC109" s="157">
        <f t="shared" si="118"/>
        <v>3.7788268550083834E-7</v>
      </c>
      <c r="CD109" s="157">
        <f t="shared" si="119"/>
        <v>1.8609535661041734E-6</v>
      </c>
      <c r="CE109" s="157">
        <f t="shared" si="120"/>
        <v>2.3124913419939175E-6</v>
      </c>
      <c r="CF109" s="157">
        <f t="shared" si="121"/>
        <v>2.8331994565892941E-7</v>
      </c>
      <c r="CG109" s="157">
        <f t="shared" si="122"/>
        <v>1.6602950603129524E-7</v>
      </c>
      <c r="CH109" s="157">
        <f t="shared" si="123"/>
        <v>3.6470494584956798E-8</v>
      </c>
      <c r="CI109" s="157">
        <f t="shared" si="124"/>
        <v>4.3604117444004922E-8</v>
      </c>
      <c r="CJ109" s="157">
        <f t="shared" si="125"/>
        <v>3.6457218799640365E-9</v>
      </c>
      <c r="CK109" s="157">
        <f t="shared" si="126"/>
        <v>4.7850704091884924E-8</v>
      </c>
      <c r="CL109" s="157">
        <f t="shared" si="127"/>
        <v>3.8153611190275626E-8</v>
      </c>
      <c r="CM109" s="157">
        <f t="shared" si="128"/>
        <v>8.9391485243934976E-8</v>
      </c>
      <c r="CN109" s="157">
        <f t="shared" si="129"/>
        <v>1.939407671746574E-6</v>
      </c>
      <c r="CO109" s="157">
        <f t="shared" si="130"/>
        <v>9.1294438412448011E-7</v>
      </c>
      <c r="CP109" s="157">
        <f t="shared" si="131"/>
        <v>2.1555205851365281E-6</v>
      </c>
      <c r="CQ109" s="157">
        <f t="shared" si="132"/>
        <v>2.5477590502412628E-7</v>
      </c>
      <c r="CR109" s="157">
        <f t="shared" si="133"/>
        <v>1.4348392210161428E-7</v>
      </c>
      <c r="CS109" s="157">
        <f t="shared" si="134"/>
        <v>3.9120526775404949E-7</v>
      </c>
      <c r="CT109" s="157">
        <f t="shared" si="135"/>
        <v>3.1900471252765275E-7</v>
      </c>
      <c r="CU109" s="157">
        <f t="shared" si="136"/>
        <v>1.4527152061631119E-7</v>
      </c>
      <c r="CV109" s="157">
        <f t="shared" si="137"/>
        <v>5.8647718506668316E-9</v>
      </c>
      <c r="CW109" s="157">
        <f t="shared" si="138"/>
        <v>5.0659532028501813E-7</v>
      </c>
      <c r="CX109" s="157">
        <f t="shared" si="139"/>
        <v>2.720917711870849E-6</v>
      </c>
      <c r="CY109" s="157">
        <f t="shared" si="140"/>
        <v>1.3084662363668309E-6</v>
      </c>
      <c r="CZ109" s="157"/>
      <c r="DA109" s="157">
        <f t="shared" si="141"/>
        <v>2.794549033023118E-8</v>
      </c>
      <c r="DB109" s="157"/>
      <c r="DC109" s="157"/>
      <c r="DD109" s="157"/>
      <c r="DE109" s="157">
        <f t="shared" si="142"/>
        <v>1.7400895298177001E-6</v>
      </c>
      <c r="DF109" s="157">
        <f t="shared" si="143"/>
        <v>2.3520395039185491E-6</v>
      </c>
      <c r="DG109" s="157"/>
      <c r="DH109" s="157"/>
      <c r="DI109" s="157">
        <f t="shared" si="144"/>
        <v>3.1937108378461591E-6</v>
      </c>
      <c r="DN109" s="157" t="e">
        <f t="shared" si="146"/>
        <v>#DIV/0!</v>
      </c>
      <c r="DR109" s="1">
        <v>1.3888888888888887E-3</v>
      </c>
      <c r="EQ109" s="152"/>
      <c r="ER109" s="152"/>
    </row>
    <row r="110" spans="1:148" s="1" customFormat="1" x14ac:dyDescent="0.25">
      <c r="A110" s="13">
        <f t="shared" si="147"/>
        <v>39416</v>
      </c>
      <c r="B110" s="227">
        <v>-3.1454375032729499E-2</v>
      </c>
      <c r="C110" s="227">
        <v>-5.4988792203346799E-2</v>
      </c>
      <c r="D110" s="227">
        <v>-9.9118927226495793E-3</v>
      </c>
      <c r="E110" s="227">
        <v>-7.4434779917253696E-2</v>
      </c>
      <c r="F110" s="227">
        <v>-4.3141291935546201E-2</v>
      </c>
      <c r="G110" s="227">
        <v>-7.2912546658494498E-3</v>
      </c>
      <c r="H110" s="227">
        <v>-3.1262761457537001E-2</v>
      </c>
      <c r="I110" s="227">
        <v>-5.5065965602625798E-2</v>
      </c>
      <c r="J110" s="227">
        <v>-6.0407101579651498E-2</v>
      </c>
      <c r="K110" s="227">
        <v>3.7378884124607797E-2</v>
      </c>
      <c r="L110" s="227">
        <v>3.05564416749852E-2</v>
      </c>
      <c r="M110" s="227">
        <v>-7.9405718444606199E-3</v>
      </c>
      <c r="N110" s="228">
        <v>2.52150289074807E-3</v>
      </c>
      <c r="O110" s="227">
        <v>-1.5804377020369701E-3</v>
      </c>
      <c r="P110" s="227">
        <v>5.5733643996691497E-4</v>
      </c>
      <c r="Q110" s="227">
        <v>-1.7995748141236102E-2</v>
      </c>
      <c r="R110" s="227">
        <v>2.2071284305826798E-3</v>
      </c>
      <c r="S110" s="18">
        <f>'Index Values Local'!S111/'Index Values Local'!S110-1</f>
        <v>4.555650737812833E-3</v>
      </c>
      <c r="T110" s="227">
        <v>-4.2211566260255698E-2</v>
      </c>
      <c r="U110" s="227">
        <v>-2.8902418153653599E-2</v>
      </c>
      <c r="V110" s="227">
        <v>-8.9239256490659599E-3</v>
      </c>
      <c r="W110" s="18">
        <v>1.5976761074800283E-2</v>
      </c>
      <c r="X110" s="18">
        <v>1.3990052561322353E-2</v>
      </c>
      <c r="Y110" s="18">
        <v>6.8805574206109998E-3</v>
      </c>
      <c r="Z110" s="18">
        <v>1.6217792193593095E-2</v>
      </c>
      <c r="AA110" s="18">
        <v>6.7396470450737933E-3</v>
      </c>
      <c r="AB110" s="18">
        <v>9.2299172384087136E-3</v>
      </c>
      <c r="AC110" s="18">
        <v>7.5871677368614596E-3</v>
      </c>
      <c r="AD110" s="18">
        <v>1.21675052373674E-2</v>
      </c>
      <c r="AE110" s="18">
        <v>2.6173784499999998E-2</v>
      </c>
      <c r="AF110" s="18">
        <v>2.0413653200000003E-2</v>
      </c>
      <c r="AG110" s="18">
        <v>2.6032825301408023E-2</v>
      </c>
      <c r="AH110" s="18">
        <v>7.6258728408671317E-3</v>
      </c>
      <c r="AI110" s="18">
        <v>1.0100257976420224E-2</v>
      </c>
      <c r="AJ110" s="18">
        <v>1.0299891233511937E-2</v>
      </c>
      <c r="AK110" s="18">
        <v>1.0550166018111096E-2</v>
      </c>
      <c r="AL110" s="18">
        <v>2.3200243461662939E-3</v>
      </c>
      <c r="AM110" s="18">
        <v>7.109647213387138E-3</v>
      </c>
      <c r="AN110" s="18">
        <v>2.1700000000000001E-2</v>
      </c>
      <c r="AO110" s="18">
        <v>-3.6037350895916642E-2</v>
      </c>
      <c r="AP110" s="18">
        <v>-7.8066334618719369E-3</v>
      </c>
      <c r="AQ110" s="18">
        <v>9.9466995179004099E-3</v>
      </c>
      <c r="AR110" s="18">
        <v>-1.0833062506772073E-3</v>
      </c>
      <c r="AS110" s="18">
        <v>8.5574638112133027E-3</v>
      </c>
      <c r="AT110" s="18">
        <v>5.3066228712397058E-3</v>
      </c>
      <c r="AU110" s="18">
        <v>-1.3293912868320521E-2</v>
      </c>
      <c r="AV110" s="18">
        <v>3.7849170959105116E-2</v>
      </c>
      <c r="AW110" s="18">
        <v>3.7738648395298169E-2</v>
      </c>
      <c r="AX110" s="18">
        <v>2.3249368175590687E-2</v>
      </c>
      <c r="AY110" s="18">
        <v>5.3175350896531894E-2</v>
      </c>
      <c r="AZ110" s="18">
        <v>2.4730880838715885E-2</v>
      </c>
      <c r="BF110" s="81"/>
      <c r="BG110" s="154">
        <f t="shared" si="98"/>
        <v>133</v>
      </c>
      <c r="BH110" s="18">
        <f>(1-'Building Blocks'!$B$29)*'Building Blocks'!$B$29^BG110</f>
        <v>2.6271258725022823E-3</v>
      </c>
      <c r="BI110" s="18">
        <f t="shared" si="99"/>
        <v>2.8857737913042551E-3</v>
      </c>
      <c r="BJ110" s="18">
        <f t="shared" si="145"/>
        <v>8.5710367375527678E-3</v>
      </c>
      <c r="BK110" s="157">
        <f t="shared" si="100"/>
        <v>4.152229018752481E-6</v>
      </c>
      <c r="BL110" s="157">
        <f t="shared" si="101"/>
        <v>1.2433290534805828E-5</v>
      </c>
      <c r="BM110" s="157">
        <f t="shared" si="102"/>
        <v>7.1114141646991604E-7</v>
      </c>
      <c r="BN110" s="157">
        <f t="shared" si="103"/>
        <v>2.0214538475402583E-5</v>
      </c>
      <c r="BO110" s="157">
        <f t="shared" si="104"/>
        <v>6.4634237998724222E-6</v>
      </c>
      <c r="BP110" s="157">
        <f t="shared" si="105"/>
        <v>4.1453727943603925E-7</v>
      </c>
      <c r="BQ110" s="157">
        <f t="shared" si="106"/>
        <v>4.2999409389192037E-6</v>
      </c>
      <c r="BR110" s="157">
        <f t="shared" si="107"/>
        <v>1.1973602992952008E-5</v>
      </c>
      <c r="BS110" s="157">
        <f t="shared" si="108"/>
        <v>1.4279778158430343E-5</v>
      </c>
      <c r="BT110" s="157">
        <f t="shared" si="109"/>
        <v>3.1396733462357672E-6</v>
      </c>
      <c r="BU110" s="157">
        <f t="shared" si="110"/>
        <v>1.9589190508022218E-6</v>
      </c>
      <c r="BV110" s="157">
        <f t="shared" si="111"/>
        <v>7.1616327421454645E-7</v>
      </c>
      <c r="BW110" s="157">
        <f t="shared" si="112"/>
        <v>3.3940949724345525E-8</v>
      </c>
      <c r="BX110" s="157">
        <f t="shared" si="113"/>
        <v>2.9236268141207374E-7</v>
      </c>
      <c r="BY110" s="157">
        <f t="shared" si="114"/>
        <v>1.3707591484966535E-7</v>
      </c>
      <c r="BZ110" s="157">
        <f t="shared" si="115"/>
        <v>1.7452645403201464E-6</v>
      </c>
      <c r="CA110" s="157">
        <f t="shared" si="116"/>
        <v>3.0622314764187032E-8</v>
      </c>
      <c r="CB110" s="157">
        <f t="shared" si="117"/>
        <v>5.2866111976786917E-8</v>
      </c>
      <c r="CC110" s="157">
        <f t="shared" si="118"/>
        <v>6.528254224120098E-6</v>
      </c>
      <c r="CD110" s="157">
        <f t="shared" si="119"/>
        <v>3.3967832497452445E-6</v>
      </c>
      <c r="CE110" s="157">
        <f t="shared" si="120"/>
        <v>4.9142753680420983E-7</v>
      </c>
      <c r="CF110" s="157">
        <f t="shared" si="121"/>
        <v>3.5150036701019235E-7</v>
      </c>
      <c r="CG110" s="157">
        <f t="shared" si="122"/>
        <v>2.8149718040589831E-7</v>
      </c>
      <c r="CH110" s="157">
        <f t="shared" si="123"/>
        <v>6.0877930050296017E-8</v>
      </c>
      <c r="CI110" s="157">
        <f t="shared" si="124"/>
        <v>3.0826024421496369E-7</v>
      </c>
      <c r="CJ110" s="157">
        <f t="shared" si="125"/>
        <v>2.1042344014079826E-8</v>
      </c>
      <c r="CK110" s="157">
        <f t="shared" si="126"/>
        <v>9.0578945162275967E-8</v>
      </c>
      <c r="CL110" s="157">
        <f t="shared" si="127"/>
        <v>4.4487083581991166E-8</v>
      </c>
      <c r="CM110" s="157">
        <f t="shared" si="128"/>
        <v>2.001144303334893E-7</v>
      </c>
      <c r="CN110" s="157">
        <f t="shared" si="129"/>
        <v>1.0062847575160174E-6</v>
      </c>
      <c r="CO110" s="157">
        <f t="shared" si="130"/>
        <v>5.0530083994714761E-7</v>
      </c>
      <c r="CP110" s="157">
        <f t="shared" si="131"/>
        <v>1.1689855614123949E-6</v>
      </c>
      <c r="CQ110" s="157">
        <f t="shared" si="132"/>
        <v>4.3435295901354166E-8</v>
      </c>
      <c r="CR110" s="157">
        <f t="shared" si="133"/>
        <v>6.6034014602986839E-8</v>
      </c>
      <c r="CS110" s="157">
        <f t="shared" si="134"/>
        <v>4.6576279775924643E-8</v>
      </c>
      <c r="CT110" s="157">
        <f t="shared" si="135"/>
        <v>5.4703802342202073E-8</v>
      </c>
      <c r="CU110" s="157">
        <f t="shared" si="136"/>
        <v>1.4108442762992825E-8</v>
      </c>
      <c r="CV110" s="157">
        <f t="shared" si="137"/>
        <v>6.463223725418648E-9</v>
      </c>
      <c r="CW110" s="157">
        <f t="shared" si="138"/>
        <v>6.8294679754090178E-7</v>
      </c>
      <c r="CX110" s="157">
        <f t="shared" si="139"/>
        <v>4.0100572727651036E-6</v>
      </c>
      <c r="CY110" s="157">
        <f t="shared" si="140"/>
        <v>5.5193669909249938E-7</v>
      </c>
      <c r="CZ110" s="157"/>
      <c r="DA110" s="157">
        <f t="shared" si="141"/>
        <v>5.9374980231727972E-8</v>
      </c>
      <c r="DB110" s="157"/>
      <c r="DC110" s="157"/>
      <c r="DD110" s="157"/>
      <c r="DE110" s="157">
        <f t="shared" si="142"/>
        <v>2.3933469336680421E-6</v>
      </c>
      <c r="DF110" s="157">
        <f t="shared" si="143"/>
        <v>2.6911520478879768E-6</v>
      </c>
      <c r="DG110" s="157"/>
      <c r="DH110" s="157"/>
      <c r="DI110" s="157">
        <f t="shared" si="144"/>
        <v>6.1155355010987421E-7</v>
      </c>
      <c r="DN110" s="157" t="e">
        <f t="shared" si="146"/>
        <v>#DIV/0!</v>
      </c>
      <c r="DR110" s="1">
        <v>1.3888888888888887E-3</v>
      </c>
      <c r="EQ110" s="152"/>
      <c r="ER110" s="152"/>
    </row>
    <row r="111" spans="1:148" s="1" customFormat="1" x14ac:dyDescent="0.25">
      <c r="A111" s="13">
        <f t="shared" si="147"/>
        <v>39447</v>
      </c>
      <c r="B111" s="227">
        <v>3.0077756910636501E-2</v>
      </c>
      <c r="C111" s="227">
        <v>2.9677546455822101E-2</v>
      </c>
      <c r="D111" s="227">
        <v>2.2468310030724501E-2</v>
      </c>
      <c r="E111" s="227">
        <v>5.2180224628650598E-3</v>
      </c>
      <c r="F111" s="227">
        <v>8.0811047593134493E-3</v>
      </c>
      <c r="G111" s="227">
        <v>-4.9704367332419298E-3</v>
      </c>
      <c r="H111" s="227">
        <v>-2.59440559440559E-2</v>
      </c>
      <c r="I111" s="227">
        <v>1.29197318677507E-2</v>
      </c>
      <c r="J111" s="227">
        <v>3.9713320187582501E-2</v>
      </c>
      <c r="K111" s="227">
        <v>3.0655429648850801E-2</v>
      </c>
      <c r="L111" s="227">
        <v>3.2904828805935898E-2</v>
      </c>
      <c r="M111" s="227">
        <v>3.8908383597606698E-2</v>
      </c>
      <c r="N111" s="228">
        <v>3.2970338014005299E-2</v>
      </c>
      <c r="O111" s="227">
        <v>3.9380876843171798E-2</v>
      </c>
      <c r="P111" s="227">
        <v>3.7793357460478898E-2</v>
      </c>
      <c r="Q111" s="227">
        <v>4.1464865262739098E-2</v>
      </c>
      <c r="R111" s="227">
        <v>4.6194218680803499E-2</v>
      </c>
      <c r="S111" s="18">
        <f>'Index Values Local'!S112/'Index Values Local'!S111-1</f>
        <v>4.2556632661538307E-2</v>
      </c>
      <c r="T111" s="227">
        <v>-5.7101341871124102E-3</v>
      </c>
      <c r="U111" s="227">
        <v>5.2813529695130397E-3</v>
      </c>
      <c r="V111" s="227">
        <v>9.8463949227847094E-3</v>
      </c>
      <c r="W111" s="18">
        <v>1.0109261717553331E-2</v>
      </c>
      <c r="X111" s="18">
        <v>6.3072145350595576E-3</v>
      </c>
      <c r="Y111" s="18">
        <v>3.8346849670478633E-3</v>
      </c>
      <c r="Z111" s="18">
        <v>1.4177784153397432E-2</v>
      </c>
      <c r="AA111" s="18">
        <v>5.3401439517064553E-3</v>
      </c>
      <c r="AB111" s="18">
        <v>-5.6397280736516509E-3</v>
      </c>
      <c r="AC111" s="18">
        <v>-4.91005352930765E-3</v>
      </c>
      <c r="AD111" s="18">
        <v>-7.9773544628895E-3</v>
      </c>
      <c r="AE111" s="18">
        <v>5.7069181000000005E-3</v>
      </c>
      <c r="AF111" s="18">
        <v>6.1000560000000004E-3</v>
      </c>
      <c r="AG111" s="18">
        <v>5.6761834310488576E-3</v>
      </c>
      <c r="AH111" s="18">
        <v>4.9901771429994302E-3</v>
      </c>
      <c r="AI111" s="18">
        <v>1.7601061507317439E-3</v>
      </c>
      <c r="AJ111" s="18">
        <v>1.5800273751540583E-3</v>
      </c>
      <c r="AK111" s="18">
        <v>2.3296091211049141E-3</v>
      </c>
      <c r="AL111" s="18">
        <v>-7.5999377760950226E-3</v>
      </c>
      <c r="AM111" s="18">
        <v>3.6997154065072646E-3</v>
      </c>
      <c r="AN111" s="18">
        <v>-2.3E-3</v>
      </c>
      <c r="AO111" s="18">
        <v>-6.021215724744422E-2</v>
      </c>
      <c r="AP111" s="18">
        <v>-4.3647239050714659E-2</v>
      </c>
      <c r="AQ111" s="18">
        <v>4.8207298750920294E-3</v>
      </c>
      <c r="AR111" s="18">
        <v>-1.084481075805166E-3</v>
      </c>
      <c r="AS111" s="18">
        <v>-3.6062701727527756E-3</v>
      </c>
      <c r="AT111" s="18">
        <v>1.4544372584592128E-3</v>
      </c>
      <c r="AU111" s="18">
        <v>-1.8017567440784463E-2</v>
      </c>
      <c r="AV111" s="18">
        <v>1.8481350451670098E-2</v>
      </c>
      <c r="AW111" s="18">
        <v>2.2511193860111023E-2</v>
      </c>
      <c r="AX111" s="18">
        <v>1.694917263827907E-2</v>
      </c>
      <c r="AY111" s="18">
        <v>6.5504430796703969E-2</v>
      </c>
      <c r="AZ111" s="18">
        <v>-1.3665594855305496E-2</v>
      </c>
      <c r="BF111" s="81"/>
      <c r="BG111" s="154">
        <f t="shared" si="98"/>
        <v>132</v>
      </c>
      <c r="BH111" s="18">
        <f>(1-'Building Blocks'!$B$29)*'Building Blocks'!$B$29^BG111</f>
        <v>2.6536624974770528E-3</v>
      </c>
      <c r="BI111" s="18">
        <f t="shared" si="99"/>
        <v>2.9149230215194497E-3</v>
      </c>
      <c r="BJ111" s="18">
        <f t="shared" si="145"/>
        <v>8.6576128662149161E-3</v>
      </c>
      <c r="BK111" s="157">
        <f t="shared" si="100"/>
        <v>1.6234684317588493E-6</v>
      </c>
      <c r="BL111" s="157">
        <f t="shared" si="101"/>
        <v>1.0553185743705885E-6</v>
      </c>
      <c r="BM111" s="157">
        <f t="shared" si="102"/>
        <v>8.1120223734836858E-7</v>
      </c>
      <c r="BN111" s="157">
        <f t="shared" si="103"/>
        <v>4.7633699190204764E-8</v>
      </c>
      <c r="BO111" s="157">
        <f t="shared" si="104"/>
        <v>4.4253163201013427E-8</v>
      </c>
      <c r="BP111" s="157">
        <f t="shared" si="105"/>
        <v>2.7226297581016443E-7</v>
      </c>
      <c r="BQ111" s="157">
        <f t="shared" si="106"/>
        <v>3.2289193449760598E-6</v>
      </c>
      <c r="BR111" s="157">
        <f t="shared" si="107"/>
        <v>3.7182602559079274E-8</v>
      </c>
      <c r="BS111" s="157">
        <f t="shared" si="108"/>
        <v>2.5844025556821883E-6</v>
      </c>
      <c r="BT111" s="157">
        <f t="shared" si="109"/>
        <v>2.0102686196399696E-6</v>
      </c>
      <c r="BU111" s="157">
        <f t="shared" si="110"/>
        <v>2.3514823184911274E-6</v>
      </c>
      <c r="BV111" s="157">
        <f t="shared" si="111"/>
        <v>2.8185331034240261E-6</v>
      </c>
      <c r="BW111" s="157">
        <f t="shared" si="112"/>
        <v>2.1280233770631338E-6</v>
      </c>
      <c r="BX111" s="157">
        <f t="shared" si="113"/>
        <v>2.7824667982390358E-6</v>
      </c>
      <c r="BY111" s="157">
        <f t="shared" si="114"/>
        <v>2.6839316959263526E-6</v>
      </c>
      <c r="BZ111" s="157">
        <f t="shared" si="115"/>
        <v>3.5439573738290895E-6</v>
      </c>
      <c r="CA111" s="157">
        <f t="shared" si="116"/>
        <v>4.8355582778369627E-6</v>
      </c>
      <c r="CB111" s="157">
        <f t="shared" si="117"/>
        <v>3.3145457536419083E-6</v>
      </c>
      <c r="CC111" s="157">
        <f t="shared" si="118"/>
        <v>3.5665189656535945E-7</v>
      </c>
      <c r="CD111" s="157">
        <f t="shared" si="119"/>
        <v>4.5408330394841812E-11</v>
      </c>
      <c r="CE111" s="157">
        <f t="shared" si="120"/>
        <v>9.5394242697163866E-8</v>
      </c>
      <c r="CF111" s="157">
        <f t="shared" si="121"/>
        <v>7.7882859982831904E-8</v>
      </c>
      <c r="CG111" s="157">
        <f t="shared" si="122"/>
        <v>1.4027873587633967E-8</v>
      </c>
      <c r="CH111" s="157">
        <f t="shared" si="123"/>
        <v>6.9773946119951846E-9</v>
      </c>
      <c r="CI111" s="157">
        <f t="shared" si="124"/>
        <v>2.0058651300755779E-7</v>
      </c>
      <c r="CJ111" s="157">
        <f t="shared" si="125"/>
        <v>4.9324452178742907E-9</v>
      </c>
      <c r="CK111" s="157">
        <f t="shared" si="126"/>
        <v>2.5033310395349035E-7</v>
      </c>
      <c r="CL111" s="157">
        <f t="shared" si="127"/>
        <v>2.1413120085274985E-7</v>
      </c>
      <c r="CM111" s="157">
        <f t="shared" si="128"/>
        <v>4.0707766431241848E-7</v>
      </c>
      <c r="CN111" s="157">
        <f t="shared" si="129"/>
        <v>9.3732589631578971E-9</v>
      </c>
      <c r="CO111" s="157">
        <f t="shared" si="130"/>
        <v>3.4065006097725731E-9</v>
      </c>
      <c r="CP111" s="157">
        <f t="shared" si="131"/>
        <v>1.5406820255677685E-10</v>
      </c>
      <c r="CQ111" s="157">
        <f t="shared" si="132"/>
        <v>4.5104680337073327E-9</v>
      </c>
      <c r="CR111" s="157">
        <f t="shared" si="133"/>
        <v>3.6871529551267743E-8</v>
      </c>
      <c r="CS111" s="157">
        <f t="shared" si="134"/>
        <v>6.4456610215493752E-8</v>
      </c>
      <c r="CT111" s="157">
        <f t="shared" si="135"/>
        <v>4.358130650793276E-8</v>
      </c>
      <c r="CU111" s="157">
        <f t="shared" si="136"/>
        <v>4.2896785427897783E-7</v>
      </c>
      <c r="CV111" s="157">
        <f t="shared" si="137"/>
        <v>1.0671535079888277E-8</v>
      </c>
      <c r="CW111" s="157">
        <f t="shared" si="138"/>
        <v>2.1640305427099185E-7</v>
      </c>
      <c r="CX111" s="157">
        <f t="shared" si="139"/>
        <v>1.1007793375939615E-5</v>
      </c>
      <c r="CY111" s="157">
        <f t="shared" si="140"/>
        <v>7.1915277889103682E-6</v>
      </c>
      <c r="CZ111" s="157"/>
      <c r="DA111" s="157">
        <f t="shared" si="141"/>
        <v>6.0005798643897383E-8</v>
      </c>
      <c r="DB111" s="157"/>
      <c r="DC111" s="157"/>
      <c r="DD111" s="157"/>
      <c r="DE111" s="157">
        <f t="shared" si="142"/>
        <v>2.5925322530209234E-7</v>
      </c>
      <c r="DF111" s="157">
        <f t="shared" si="143"/>
        <v>6.8327886006387566E-7</v>
      </c>
      <c r="DG111" s="157"/>
      <c r="DH111" s="157"/>
      <c r="DI111" s="157">
        <f t="shared" si="144"/>
        <v>1.6565445544369157E-6</v>
      </c>
      <c r="DN111" s="157" t="e">
        <f t="shared" si="146"/>
        <v>#DIV/0!</v>
      </c>
      <c r="DR111" s="1">
        <v>1.3888888888888887E-3</v>
      </c>
      <c r="EQ111" s="152"/>
      <c r="ER111" s="152"/>
    </row>
    <row r="112" spans="1:148" s="1" customFormat="1" x14ac:dyDescent="0.25">
      <c r="A112" s="13">
        <f t="shared" si="147"/>
        <v>39478</v>
      </c>
      <c r="B112" s="227">
        <v>-6.1621520424092399E-2</v>
      </c>
      <c r="C112" s="227">
        <v>-6.19262620944519E-2</v>
      </c>
      <c r="D112" s="227">
        <v>-0.112043451168789</v>
      </c>
      <c r="E112" s="227">
        <v>-0.108823768407289</v>
      </c>
      <c r="F112" s="227">
        <v>-9.0209608954731096E-2</v>
      </c>
      <c r="G112" s="227">
        <v>-4.6647112654066701E-2</v>
      </c>
      <c r="H112" s="227">
        <v>-5.0043761882509002E-2</v>
      </c>
      <c r="I112" s="227">
        <v>-0.10227493733852699</v>
      </c>
      <c r="J112" s="227">
        <v>-0.125370244743012</v>
      </c>
      <c r="K112" s="227">
        <v>3.5156457524371902E-2</v>
      </c>
      <c r="L112" s="227">
        <v>2.6758597495378698E-2</v>
      </c>
      <c r="M112" s="227">
        <v>-1.17425070572567E-2</v>
      </c>
      <c r="N112" s="228">
        <v>2.8219866706176199E-3</v>
      </c>
      <c r="O112" s="227">
        <v>9.7878522779541993E-3</v>
      </c>
      <c r="P112" s="227">
        <v>-4.5438552786199998E-3</v>
      </c>
      <c r="Q112" s="227">
        <v>-4.5687315470631901E-2</v>
      </c>
      <c r="R112" s="227">
        <v>9.8230929879945493E-3</v>
      </c>
      <c r="S112" s="18">
        <f>'Index Values Local'!S113/'Index Values Local'!S112-1</f>
        <v>4.9306211346431539E-3</v>
      </c>
      <c r="T112" s="227">
        <v>-6.06891093752292E-2</v>
      </c>
      <c r="U112" s="227">
        <v>-4.4739071547212302E-2</v>
      </c>
      <c r="V112" s="227">
        <v>1.08264943125055E-2</v>
      </c>
      <c r="W112" s="18">
        <v>6.4193287505054375E-3</v>
      </c>
      <c r="X112" s="18">
        <v>5.1166859019124988E-3</v>
      </c>
      <c r="Y112" s="18">
        <v>3.0162990986788429E-3</v>
      </c>
      <c r="Z112" s="18">
        <v>1.3602395153115232E-2</v>
      </c>
      <c r="AA112" s="18">
        <v>6.8514241724402236E-3</v>
      </c>
      <c r="AB112" s="18">
        <v>1.1619351278435275E-2</v>
      </c>
      <c r="AC112" s="18">
        <v>1.1141749767993701E-2</v>
      </c>
      <c r="AD112" s="18">
        <v>1.46477785972297E-2</v>
      </c>
      <c r="AE112" s="18">
        <v>1.92585082E-2</v>
      </c>
      <c r="AF112" s="18">
        <v>1.26963118E-2</v>
      </c>
      <c r="AG112" s="18">
        <v>1.9154791296472004E-2</v>
      </c>
      <c r="AH112" s="18">
        <v>2.0216267042783231E-2</v>
      </c>
      <c r="AI112" s="18">
        <v>1.7679949553784269E-2</v>
      </c>
      <c r="AJ112" s="18">
        <v>1.862972138446084E-2</v>
      </c>
      <c r="AK112" s="18">
        <v>2.3290323462692442E-2</v>
      </c>
      <c r="AL112" s="18">
        <v>1.1370117582180983E-2</v>
      </c>
      <c r="AM112" s="18">
        <v>1.2270578047528069E-2</v>
      </c>
      <c r="AN112" s="18">
        <v>4.1000000000000003E-3</v>
      </c>
      <c r="AO112" s="18">
        <v>4.7435725313821564E-2</v>
      </c>
      <c r="AP112" s="18">
        <v>4.9863709174876591E-2</v>
      </c>
      <c r="AQ112" s="18">
        <v>1.4441979039144872E-2</v>
      </c>
      <c r="AR112" s="18">
        <v>-7.5996091629570994E-4</v>
      </c>
      <c r="AS112" s="18">
        <v>3.5592204451313843E-2</v>
      </c>
      <c r="AT112" s="18">
        <v>9.7441239350644551E-3</v>
      </c>
      <c r="AU112" s="18">
        <v>-7.3395403362059106E-3</v>
      </c>
      <c r="AV112" s="18">
        <v>6.2641000465830876E-2</v>
      </c>
      <c r="AW112" s="18">
        <v>5.6739098657073939E-2</v>
      </c>
      <c r="AX112" s="18">
        <v>2.9988079880349267E-2</v>
      </c>
      <c r="AY112" s="18">
        <v>5.6162075042837302E-2</v>
      </c>
      <c r="AZ112" s="18">
        <v>5.175224123879385E-2</v>
      </c>
      <c r="BF112" s="81"/>
      <c r="BG112" s="154">
        <f t="shared" si="98"/>
        <v>131</v>
      </c>
      <c r="BH112" s="18">
        <f>(1-'Building Blocks'!$B$29)*'Building Blocks'!$B$29^BG112</f>
        <v>2.6804671691687404E-3</v>
      </c>
      <c r="BI112" s="18">
        <f t="shared" si="99"/>
        <v>2.9443666884034847E-3</v>
      </c>
      <c r="BJ112" s="18">
        <f t="shared" si="145"/>
        <v>8.7450635012271891E-3</v>
      </c>
      <c r="BK112" s="157">
        <f t="shared" si="100"/>
        <v>1.3654613566617203E-5</v>
      </c>
      <c r="BL112" s="157">
        <f t="shared" si="101"/>
        <v>1.5508988451336977E-5</v>
      </c>
      <c r="BM112" s="157">
        <f t="shared" si="102"/>
        <v>4.0879075669404979E-5</v>
      </c>
      <c r="BN112" s="157">
        <f t="shared" si="103"/>
        <v>4.1055912385022445E-5</v>
      </c>
      <c r="BO112" s="157">
        <f t="shared" si="104"/>
        <v>2.6235175178346704E-5</v>
      </c>
      <c r="BP112" s="157">
        <f t="shared" si="105"/>
        <v>7.7611134159589812E-6</v>
      </c>
      <c r="BQ112" s="157">
        <f t="shared" si="106"/>
        <v>9.6949449151949994E-6</v>
      </c>
      <c r="BR112" s="157">
        <f t="shared" si="107"/>
        <v>3.6685988791084627E-5</v>
      </c>
      <c r="BS112" s="157">
        <f t="shared" si="108"/>
        <v>5.3905859250315193E-5</v>
      </c>
      <c r="BT112" s="157">
        <f t="shared" si="109"/>
        <v>2.7862857001900442E-6</v>
      </c>
      <c r="BU112" s="157">
        <f t="shared" si="110"/>
        <v>1.45847338686887E-6</v>
      </c>
      <c r="BV112" s="157">
        <f t="shared" si="111"/>
        <v>1.1259610313840893E-6</v>
      </c>
      <c r="BW112" s="157">
        <f t="shared" si="112"/>
        <v>2.8827542726013785E-8</v>
      </c>
      <c r="BX112" s="157">
        <f t="shared" si="113"/>
        <v>4.9983437542860776E-9</v>
      </c>
      <c r="BY112" s="157">
        <f t="shared" si="114"/>
        <v>4.2351250220420607E-7</v>
      </c>
      <c r="BZ112" s="157">
        <f t="shared" si="115"/>
        <v>8.0487349347684482E-6</v>
      </c>
      <c r="CA112" s="157">
        <f t="shared" si="116"/>
        <v>5.5931155145777506E-8</v>
      </c>
      <c r="CB112" s="157">
        <f t="shared" si="117"/>
        <v>4.4902523680214022E-8</v>
      </c>
      <c r="CC112" s="157">
        <f t="shared" si="118"/>
        <v>1.284134456347172E-5</v>
      </c>
      <c r="CD112" s="157">
        <f t="shared" si="119"/>
        <v>7.4037416046482094E-6</v>
      </c>
      <c r="CE112" s="157">
        <f t="shared" si="120"/>
        <v>1.3220331157733736E-7</v>
      </c>
      <c r="CF112" s="157">
        <f t="shared" si="121"/>
        <v>6.4413022569363776E-9</v>
      </c>
      <c r="CG112" s="157">
        <f t="shared" si="122"/>
        <v>2.9632250554672196E-9</v>
      </c>
      <c r="CH112" s="157">
        <f t="shared" si="123"/>
        <v>1.5637551197387916E-9</v>
      </c>
      <c r="CI112" s="157">
        <f t="shared" si="124"/>
        <v>1.7548003232385322E-7</v>
      </c>
      <c r="CJ112" s="157">
        <f t="shared" si="125"/>
        <v>2.328379893925405E-8</v>
      </c>
      <c r="CK112" s="157">
        <f t="shared" si="126"/>
        <v>1.8806005081013148E-7</v>
      </c>
      <c r="CL112" s="157">
        <f t="shared" si="127"/>
        <v>1.647782818539516E-7</v>
      </c>
      <c r="CM112" s="157">
        <f t="shared" si="128"/>
        <v>3.4391745082889626E-7</v>
      </c>
      <c r="CN112" s="157">
        <f t="shared" si="129"/>
        <v>4.0708649913509676E-7</v>
      </c>
      <c r="CO112" s="157">
        <f t="shared" si="130"/>
        <v>8.9560670620287545E-8</v>
      </c>
      <c r="CP112" s="157">
        <f t="shared" si="131"/>
        <v>5.1681939706939701E-7</v>
      </c>
      <c r="CQ112" s="157">
        <f t="shared" si="132"/>
        <v>7.9869385389565826E-7</v>
      </c>
      <c r="CR112" s="157">
        <f t="shared" si="133"/>
        <v>4.5004760653283072E-7</v>
      </c>
      <c r="CS112" s="157">
        <f t="shared" si="134"/>
        <v>4.4888490835988651E-7</v>
      </c>
      <c r="CT112" s="157">
        <f t="shared" si="135"/>
        <v>8.6036312488625736E-7</v>
      </c>
      <c r="CU112" s="157">
        <f t="shared" si="136"/>
        <v>1.3771341100931984E-7</v>
      </c>
      <c r="CV112" s="157">
        <f t="shared" si="137"/>
        <v>1.3050067073924502E-7</v>
      </c>
      <c r="CW112" s="157">
        <f t="shared" si="138"/>
        <v>1.4461997305515691E-8</v>
      </c>
      <c r="CX112" s="157">
        <f t="shared" si="139"/>
        <v>6.2834320521217793E-6</v>
      </c>
      <c r="CY112" s="157">
        <f t="shared" si="140"/>
        <v>5.6590724709494054E-6</v>
      </c>
      <c r="CZ112" s="157"/>
      <c r="DA112" s="157">
        <f t="shared" si="141"/>
        <v>5.2251449091706335E-8</v>
      </c>
      <c r="DB112" s="157"/>
      <c r="DC112" s="157"/>
      <c r="DD112" s="157"/>
      <c r="DE112" s="157">
        <f t="shared" si="142"/>
        <v>8.4560336972975158E-6</v>
      </c>
      <c r="DF112" s="157">
        <f t="shared" si="143"/>
        <v>7.2255931402548451E-6</v>
      </c>
      <c r="DG112" s="157"/>
      <c r="DH112" s="157"/>
      <c r="DI112" s="157">
        <f t="shared" si="144"/>
        <v>5.0902202295008095E-6</v>
      </c>
      <c r="DN112" s="157" t="e">
        <f t="shared" si="146"/>
        <v>#DIV/0!</v>
      </c>
      <c r="DR112" s="1">
        <v>1.3888888888888887E-3</v>
      </c>
      <c r="EQ112" s="152"/>
      <c r="ER112" s="152"/>
    </row>
    <row r="113" spans="1:148" s="1" customFormat="1" x14ac:dyDescent="0.25">
      <c r="A113" s="13">
        <f t="shared" si="147"/>
        <v>39507</v>
      </c>
      <c r="B113" s="227">
        <v>-3.2051986959637901E-2</v>
      </c>
      <c r="C113" s="227">
        <v>-3.1715060649890797E-2</v>
      </c>
      <c r="D113" s="227">
        <v>2.0995523525759199E-2</v>
      </c>
      <c r="E113" s="227">
        <v>5.10458999363139E-2</v>
      </c>
      <c r="F113" s="227">
        <v>3.1722551233452898E-3</v>
      </c>
      <c r="G113" s="227">
        <v>5.9083207188104199E-3</v>
      </c>
      <c r="H113" s="227">
        <v>1.0020578942224001E-2</v>
      </c>
      <c r="I113" s="227">
        <v>1.8481204273176701E-2</v>
      </c>
      <c r="J113" s="227">
        <v>7.3108486952096305E-2</v>
      </c>
      <c r="K113" s="227">
        <v>2.3053633308452701E-2</v>
      </c>
      <c r="L113" s="227">
        <v>1.5717235737064499E-2</v>
      </c>
      <c r="M113" s="227">
        <v>-1.03864794666216E-2</v>
      </c>
      <c r="N113" s="228">
        <v>-3.3342568973232199E-3</v>
      </c>
      <c r="O113" s="227">
        <v>-6.8381087340585402E-4</v>
      </c>
      <c r="P113" s="227">
        <v>8.2463392066316407E-3</v>
      </c>
      <c r="Q113" s="227">
        <v>1.20832959170451E-2</v>
      </c>
      <c r="R113" s="227">
        <v>4.1156902884429802E-2</v>
      </c>
      <c r="S113" s="18">
        <f>'Index Values Local'!S114/'Index Values Local'!S113-1</f>
        <v>-2.7524451416133244E-3</v>
      </c>
      <c r="T113" s="227">
        <v>-3.1089237792102299E-2</v>
      </c>
      <c r="U113" s="227">
        <v>1.30899433170024E-2</v>
      </c>
      <c r="V113" s="227">
        <v>4.2192467737109697E-2</v>
      </c>
      <c r="W113" s="18">
        <v>1.2405203154035371E-2</v>
      </c>
      <c r="X113" s="18">
        <v>6.5355671610700661E-3</v>
      </c>
      <c r="Y113" s="18">
        <v>3.5240999590941957E-3</v>
      </c>
      <c r="Z113" s="18">
        <v>1.6803888733835759E-2</v>
      </c>
      <c r="AA113" s="18">
        <v>5.466778805719219E-3</v>
      </c>
      <c r="AB113" s="18">
        <v>3.2487801921386783E-2</v>
      </c>
      <c r="AC113" s="18">
        <v>3.1351068962427397E-2</v>
      </c>
      <c r="AD113" s="18">
        <v>3.5519183458121703E-2</v>
      </c>
      <c r="AE113" s="18">
        <v>1.15915668E-2</v>
      </c>
      <c r="AF113" s="18">
        <v>1.3631811899999999E-2</v>
      </c>
      <c r="AG113" s="18">
        <v>1.1529140292035384E-2</v>
      </c>
      <c r="AH113" s="18">
        <v>1.5401406742663104E-2</v>
      </c>
      <c r="AI113" s="18">
        <v>2.0700073642781369E-2</v>
      </c>
      <c r="AJ113" s="18">
        <v>1.9999970627154307E-2</v>
      </c>
      <c r="AK113" s="18">
        <v>1.8690397764469902E-2</v>
      </c>
      <c r="AL113" s="18">
        <v>2.3569504549295184E-2</v>
      </c>
      <c r="AM113" s="18">
        <v>1.3729803879411584E-2</v>
      </c>
      <c r="AN113" s="18">
        <v>4.1799999999999997E-2</v>
      </c>
      <c r="AO113" s="18">
        <v>5.4689127223438216E-2</v>
      </c>
      <c r="AP113" s="18">
        <v>6.0448043813907448E-2</v>
      </c>
      <c r="AQ113" s="18">
        <v>5.5596269601479106E-3</v>
      </c>
      <c r="AR113" s="18">
        <v>-2.3359408952630112E-3</v>
      </c>
      <c r="AS113" s="18">
        <v>3.1100774386030906E-2</v>
      </c>
      <c r="AT113" s="18">
        <v>5.6027200458816217E-3</v>
      </c>
      <c r="AU113" s="18">
        <v>-1.5540365844494301E-2</v>
      </c>
      <c r="AV113" s="18">
        <v>4.6486381788957809E-2</v>
      </c>
      <c r="AW113" s="18">
        <v>5.0444907545235118E-2</v>
      </c>
      <c r="AX113" s="18">
        <v>1.8226882532314029E-2</v>
      </c>
      <c r="AY113" s="18">
        <v>4.4963547774723743E-2</v>
      </c>
      <c r="AZ113" s="18">
        <v>4.2760029586840886E-2</v>
      </c>
      <c r="BF113" s="81"/>
      <c r="BG113" s="154">
        <f t="shared" si="98"/>
        <v>130</v>
      </c>
      <c r="BH113" s="18">
        <f>(1-'Building Blocks'!$B$29)*'Building Blocks'!$B$29^BG113</f>
        <v>2.7075425951199402E-3</v>
      </c>
      <c r="BI113" s="18">
        <f t="shared" si="99"/>
        <v>2.9741077660641263E-3</v>
      </c>
      <c r="BJ113" s="18">
        <f t="shared" si="145"/>
        <v>8.833397475987062E-3</v>
      </c>
      <c r="BK113" s="157">
        <f t="shared" si="100"/>
        <v>4.4152305341055679E-6</v>
      </c>
      <c r="BL113" s="157">
        <f t="shared" si="101"/>
        <v>5.337973931969419E-6</v>
      </c>
      <c r="BM113" s="157">
        <f t="shared" si="102"/>
        <v>6.8798123451795919E-7</v>
      </c>
      <c r="BN113" s="157">
        <f t="shared" si="103"/>
        <v>5.1928598613083673E-6</v>
      </c>
      <c r="BO113" s="157">
        <f t="shared" si="104"/>
        <v>3.0488876913192245E-9</v>
      </c>
      <c r="BP113" s="157">
        <f t="shared" si="105"/>
        <v>4.384869156531757E-9</v>
      </c>
      <c r="BQ113" s="157">
        <f t="shared" si="106"/>
        <v>2.1396362750739384E-8</v>
      </c>
      <c r="BR113" s="157">
        <f t="shared" si="107"/>
        <v>2.4807639619411055E-7</v>
      </c>
      <c r="BS113" s="157">
        <f t="shared" si="108"/>
        <v>1.1868468115761215E-5</v>
      </c>
      <c r="BT113" s="157">
        <f t="shared" si="109"/>
        <v>1.0354978972035367E-6</v>
      </c>
      <c r="BU113" s="157">
        <f t="shared" si="110"/>
        <v>3.7406908980846298E-7</v>
      </c>
      <c r="BV113" s="157">
        <f t="shared" si="111"/>
        <v>9.8507078086087324E-7</v>
      </c>
      <c r="BW113" s="157">
        <f t="shared" si="112"/>
        <v>2.5641584177187658E-7</v>
      </c>
      <c r="BX113" s="157">
        <f t="shared" si="113"/>
        <v>2.5002100463682325E-7</v>
      </c>
      <c r="BY113" s="157">
        <f t="shared" si="114"/>
        <v>1.8888797766305468E-9</v>
      </c>
      <c r="BZ113" s="157">
        <f t="shared" si="115"/>
        <v>8.9532980024573199E-8</v>
      </c>
      <c r="CA113" s="157">
        <f t="shared" si="116"/>
        <v>3.7888247744396007E-6</v>
      </c>
      <c r="CB113" s="157">
        <f t="shared" si="117"/>
        <v>3.9938434350447011E-7</v>
      </c>
      <c r="CC113" s="157">
        <f t="shared" si="118"/>
        <v>3.9493407610337437E-6</v>
      </c>
      <c r="CD113" s="157">
        <f t="shared" si="119"/>
        <v>1.7559268779989348E-7</v>
      </c>
      <c r="CE113" s="157">
        <f t="shared" si="120"/>
        <v>4.3097127997257835E-6</v>
      </c>
      <c r="CF113" s="157">
        <f t="shared" si="121"/>
        <v>1.6573365701469938E-7</v>
      </c>
      <c r="CG113" s="157">
        <f t="shared" si="122"/>
        <v>1.7447498305223807E-8</v>
      </c>
      <c r="CH113" s="157">
        <f t="shared" si="123"/>
        <v>4.5477050187909758E-9</v>
      </c>
      <c r="CI113" s="157">
        <f t="shared" si="124"/>
        <v>3.5474936408071286E-7</v>
      </c>
      <c r="CJ113" s="157">
        <f t="shared" si="125"/>
        <v>6.0601331371274455E-9</v>
      </c>
      <c r="CK113" s="157">
        <f t="shared" si="126"/>
        <v>2.4772005829204084E-6</v>
      </c>
      <c r="CL113" s="157">
        <f t="shared" si="127"/>
        <v>2.2803924253159371E-6</v>
      </c>
      <c r="CM113" s="157">
        <f t="shared" si="128"/>
        <v>2.9847025447000354E-6</v>
      </c>
      <c r="CN113" s="157">
        <f t="shared" si="129"/>
        <v>4.978611789183755E-8</v>
      </c>
      <c r="CO113" s="157">
        <f t="shared" si="130"/>
        <v>1.2375788859153722E-7</v>
      </c>
      <c r="CP113" s="157">
        <f t="shared" si="131"/>
        <v>9.403755416205729E-8</v>
      </c>
      <c r="CQ113" s="157">
        <f t="shared" si="132"/>
        <v>4.0401122538863902E-7</v>
      </c>
      <c r="CR113" s="157">
        <f t="shared" si="133"/>
        <v>7.038188832209598E-7</v>
      </c>
      <c r="CS113" s="157">
        <f t="shared" si="134"/>
        <v>5.5964026592433228E-7</v>
      </c>
      <c r="CT113" s="157">
        <f t="shared" si="135"/>
        <v>4.6426749807995074E-7</v>
      </c>
      <c r="CU113" s="157">
        <f t="shared" si="136"/>
        <v>1.0779948575407265E-6</v>
      </c>
      <c r="CV113" s="157">
        <f t="shared" si="137"/>
        <v>1.9593734643659167E-7</v>
      </c>
      <c r="CW113" s="157">
        <f t="shared" si="138"/>
        <v>3.7446893220120549E-6</v>
      </c>
      <c r="CX113" s="157">
        <f t="shared" si="139"/>
        <v>8.4964828949308425E-6</v>
      </c>
      <c r="CY113" s="157">
        <f t="shared" si="140"/>
        <v>8.8095320646957973E-6</v>
      </c>
      <c r="CZ113" s="157"/>
      <c r="DA113" s="157">
        <f t="shared" si="141"/>
        <v>9.9656387815697774E-8</v>
      </c>
      <c r="DB113" s="157"/>
      <c r="DC113" s="157"/>
      <c r="DD113" s="157"/>
      <c r="DE113" s="157">
        <f t="shared" si="142"/>
        <v>4.1680379731783108E-6</v>
      </c>
      <c r="DF113" s="157">
        <f t="shared" si="143"/>
        <v>5.5617303600022934E-6</v>
      </c>
      <c r="DG113" s="157"/>
      <c r="DH113" s="157"/>
      <c r="DI113" s="157">
        <f t="shared" si="144"/>
        <v>3.1581698159552223E-6</v>
      </c>
      <c r="DN113" s="157" t="e">
        <f t="shared" si="146"/>
        <v>#DIV/0!</v>
      </c>
      <c r="DR113" s="1">
        <v>1.3888888888888887E-3</v>
      </c>
      <c r="EQ113" s="152"/>
      <c r="ER113" s="152"/>
    </row>
    <row r="114" spans="1:148" s="1" customFormat="1" x14ac:dyDescent="0.25">
      <c r="A114" s="13">
        <f t="shared" si="147"/>
        <v>39538</v>
      </c>
      <c r="B114" s="227">
        <v>-9.0832955671349403E-4</v>
      </c>
      <c r="C114" s="227">
        <v>-5.7732721864169802E-3</v>
      </c>
      <c r="D114" s="227">
        <v>1.93512751491089E-2</v>
      </c>
      <c r="E114" s="227">
        <v>1.3420268605428901E-2</v>
      </c>
      <c r="F114" s="227">
        <v>-1.8769676362733901E-2</v>
      </c>
      <c r="G114" s="227">
        <v>-3.7271799577014299E-2</v>
      </c>
      <c r="H114" s="227">
        <v>3.75625510466148E-3</v>
      </c>
      <c r="I114" s="227">
        <v>-4.53585687119522E-2</v>
      </c>
      <c r="J114" s="227">
        <v>-5.01911293812735E-2</v>
      </c>
      <c r="K114" s="227">
        <v>3.2776419044181902E-2</v>
      </c>
      <c r="L114" s="227">
        <v>2.3241459207277299E-2</v>
      </c>
      <c r="M114" s="227">
        <v>1.58114609074111E-3</v>
      </c>
      <c r="N114" s="228">
        <v>-5.3255735230574796E-4</v>
      </c>
      <c r="O114" s="227">
        <v>7.1001025668690999E-3</v>
      </c>
      <c r="P114" s="227">
        <v>-7.4934537364912401E-4</v>
      </c>
      <c r="Q114" s="227">
        <v>-2.5721282029727E-2</v>
      </c>
      <c r="R114" s="227">
        <v>-9.4607643628754606E-3</v>
      </c>
      <c r="S114" s="18">
        <f>'Index Values Local'!S115/'Index Values Local'!S114-1</f>
        <v>7.4416154607037655E-4</v>
      </c>
      <c r="T114" s="227">
        <v>-3.6830336603051999E-3</v>
      </c>
      <c r="U114" s="227">
        <v>-2.84270749381942E-2</v>
      </c>
      <c r="V114" s="227">
        <v>-1.2211716415825E-2</v>
      </c>
      <c r="W114" s="18">
        <v>-7.0939577339022009E-3</v>
      </c>
      <c r="X114" s="18">
        <v>-3.1407101405850346E-3</v>
      </c>
      <c r="Y114" s="18">
        <v>1.0757868700717044E-3</v>
      </c>
      <c r="Z114" s="18">
        <v>1.0979333691686577E-2</v>
      </c>
      <c r="AA114" s="18">
        <v>7.7183377057907787E-3</v>
      </c>
      <c r="AB114" s="18">
        <v>-1.7963544571311219E-2</v>
      </c>
      <c r="AC114" s="18">
        <v>-1.86887584844832E-2</v>
      </c>
      <c r="AD114" s="18">
        <v>-1.62067703692064E-2</v>
      </c>
      <c r="AE114" s="18">
        <v>1.0020815400000001E-2</v>
      </c>
      <c r="AF114" s="18">
        <v>3.0381855000000003E-3</v>
      </c>
      <c r="AG114" s="18">
        <v>9.9668481906336152E-3</v>
      </c>
      <c r="AH114" s="18">
        <v>1.578884509733669E-2</v>
      </c>
      <c r="AI114" s="18">
        <v>1.4820030036772014E-2</v>
      </c>
      <c r="AJ114" s="18">
        <v>1.3460394892004457E-2</v>
      </c>
      <c r="AK114" s="18">
        <v>1.6500218422335067E-2</v>
      </c>
      <c r="AL114" s="18">
        <v>1.2700118308220043E-2</v>
      </c>
      <c r="AM114" s="18">
        <v>1.6109832434442639E-2</v>
      </c>
      <c r="AN114" s="18">
        <v>4.0000000000000001E-3</v>
      </c>
      <c r="AO114" s="18">
        <v>-4.5928784104028564E-2</v>
      </c>
      <c r="AP114" s="18">
        <v>1.5194906873248648E-2</v>
      </c>
      <c r="AQ114" s="18">
        <v>9.1391695120590748E-3</v>
      </c>
      <c r="AR114" s="18">
        <v>-2.1780560849442576E-3</v>
      </c>
      <c r="AS114" s="18">
        <v>-1.3358811739456993E-3</v>
      </c>
      <c r="AT114" s="18">
        <v>6.7201706386083712E-3</v>
      </c>
      <c r="AU114" s="18">
        <v>-5.2040183028626502E-3</v>
      </c>
      <c r="AV114" s="18">
        <v>-1.5632422568053861E-2</v>
      </c>
      <c r="AW114" s="18">
        <v>2.7344868256821808E-2</v>
      </c>
      <c r="AX114" s="18">
        <v>2.4272925668245224E-2</v>
      </c>
      <c r="AY114" s="18">
        <v>8.157320830700733E-2</v>
      </c>
      <c r="AZ114" s="18">
        <v>1.6821482857625192E-2</v>
      </c>
      <c r="BF114" s="81"/>
      <c r="BG114" s="154">
        <f t="shared" si="98"/>
        <v>129</v>
      </c>
      <c r="BH114" s="18">
        <f>(1-'Building Blocks'!$B$29)*'Building Blocks'!$B$29^BG114</f>
        <v>2.734891510222162E-3</v>
      </c>
      <c r="BI114" s="18">
        <f t="shared" si="99"/>
        <v>3.0041492586506328E-3</v>
      </c>
      <c r="BJ114" s="18">
        <f t="shared" si="145"/>
        <v>8.9226237131182443E-3</v>
      </c>
      <c r="BK114" s="157">
        <f t="shared" si="100"/>
        <v>1.6389791911657341E-7</v>
      </c>
      <c r="BL114" s="157">
        <f t="shared" si="101"/>
        <v>8.1031041120064354E-7</v>
      </c>
      <c r="BM114" s="157">
        <f t="shared" si="102"/>
        <v>5.5279743770738765E-7</v>
      </c>
      <c r="BN114" s="157">
        <f t="shared" si="103"/>
        <v>5.1983753831325537E-8</v>
      </c>
      <c r="BO114" s="157">
        <f t="shared" si="104"/>
        <v>1.582903185372816E-6</v>
      </c>
      <c r="BP114" s="157">
        <f t="shared" si="105"/>
        <v>5.2907159514262041E-6</v>
      </c>
      <c r="BQ114" s="157">
        <f t="shared" si="106"/>
        <v>3.8548013103704569E-8</v>
      </c>
      <c r="BR114" s="157">
        <f t="shared" si="107"/>
        <v>8.990904743607734E-6</v>
      </c>
      <c r="BS114" s="157">
        <f t="shared" si="108"/>
        <v>1.0861288239716564E-5</v>
      </c>
      <c r="BT114" s="157">
        <f t="shared" si="109"/>
        <v>2.4199774660282332E-6</v>
      </c>
      <c r="BU114" s="157">
        <f t="shared" si="110"/>
        <v>1.0549275441776631E-6</v>
      </c>
      <c r="BV114" s="157">
        <f t="shared" si="111"/>
        <v>1.1666350374163624E-7</v>
      </c>
      <c r="BW114" s="157">
        <f t="shared" si="112"/>
        <v>1.2628409484064327E-7</v>
      </c>
      <c r="BX114" s="157">
        <f t="shared" si="113"/>
        <v>5.7612331667594205E-9</v>
      </c>
      <c r="BY114" s="157">
        <f t="shared" si="114"/>
        <v>2.0193731310476865E-7</v>
      </c>
      <c r="BZ114" s="157">
        <f t="shared" si="115"/>
        <v>3.1376645830477019E-6</v>
      </c>
      <c r="CA114" s="157">
        <f t="shared" si="116"/>
        <v>6.6922868423314355E-7</v>
      </c>
      <c r="CB114" s="157">
        <f t="shared" si="117"/>
        <v>1.9669485274694279E-7</v>
      </c>
      <c r="CC114" s="157">
        <f t="shared" si="118"/>
        <v>2.4519245832299363E-7</v>
      </c>
      <c r="CD114" s="157">
        <f t="shared" si="119"/>
        <v>3.4388138511625121E-6</v>
      </c>
      <c r="CE114" s="157">
        <f t="shared" si="120"/>
        <v>8.0184262623955726E-7</v>
      </c>
      <c r="CF114" s="157">
        <f t="shared" si="121"/>
        <v>4.3506747193978928E-7</v>
      </c>
      <c r="CG114" s="157">
        <f t="shared" si="122"/>
        <v>1.5808854465618239E-7</v>
      </c>
      <c r="CH114" s="157">
        <f t="shared" si="123"/>
        <v>4.4110753137788187E-9</v>
      </c>
      <c r="CI114" s="157">
        <f t="shared" si="124"/>
        <v>7.8044469276794989E-8</v>
      </c>
      <c r="CJ114" s="157">
        <f t="shared" si="125"/>
        <v>4.0661612876696934E-8</v>
      </c>
      <c r="CK114" s="157">
        <f t="shared" si="126"/>
        <v>1.400442113441424E-6</v>
      </c>
      <c r="CL114" s="157">
        <f t="shared" si="127"/>
        <v>1.5005871079819894E-6</v>
      </c>
      <c r="CM114" s="157">
        <f t="shared" si="128"/>
        <v>1.207302310022188E-6</v>
      </c>
      <c r="CN114" s="157">
        <f t="shared" si="129"/>
        <v>1.9087919029509764E-8</v>
      </c>
      <c r="CO114" s="157">
        <f t="shared" si="130"/>
        <v>5.1562272388761279E-8</v>
      </c>
      <c r="CP114" s="157">
        <f t="shared" si="131"/>
        <v>4.9537800233072675E-8</v>
      </c>
      <c r="CQ114" s="157">
        <f t="shared" si="132"/>
        <v>4.3567451231839248E-7</v>
      </c>
      <c r="CR114" s="157">
        <f t="shared" si="133"/>
        <v>2.713156265343647E-7</v>
      </c>
      <c r="CS114" s="157">
        <f t="shared" si="134"/>
        <v>1.5478314794421965E-7</v>
      </c>
      <c r="CT114" s="157">
        <f t="shared" si="135"/>
        <v>3.1895431978032908E-7</v>
      </c>
      <c r="CU114" s="157">
        <f t="shared" si="136"/>
        <v>2.0047427397632857E-7</v>
      </c>
      <c r="CV114" s="157">
        <f t="shared" si="137"/>
        <v>3.3100200492036631E-7</v>
      </c>
      <c r="CW114" s="157">
        <f t="shared" si="138"/>
        <v>1.611726337043307E-8</v>
      </c>
      <c r="CX114" s="157">
        <f t="shared" si="139"/>
        <v>6.683892435343473E-6</v>
      </c>
      <c r="CY114" s="157">
        <f t="shared" si="140"/>
        <v>2.5271572357540457E-7</v>
      </c>
      <c r="CZ114" s="157"/>
      <c r="DA114" s="157">
        <f t="shared" si="141"/>
        <v>9.5246719310590153E-8</v>
      </c>
      <c r="DB114" s="157"/>
      <c r="DC114" s="157"/>
      <c r="DD114" s="157"/>
      <c r="DE114" s="157">
        <f t="shared" si="142"/>
        <v>1.8302753904449415E-6</v>
      </c>
      <c r="DF114" s="157">
        <f t="shared" si="143"/>
        <v>1.2190302499580525E-6</v>
      </c>
      <c r="DG114" s="157"/>
      <c r="DH114" s="157"/>
      <c r="DI114" s="157">
        <f t="shared" si="144"/>
        <v>1.3277423618160561E-7</v>
      </c>
      <c r="DN114" s="157" t="e">
        <f t="shared" si="146"/>
        <v>#DIV/0!</v>
      </c>
      <c r="DR114" s="1">
        <v>1.3888888888888887E-3</v>
      </c>
      <c r="EQ114" s="152"/>
      <c r="ER114" s="152"/>
    </row>
    <row r="115" spans="1:148" s="1" customFormat="1" x14ac:dyDescent="0.25">
      <c r="A115" s="13">
        <f t="shared" si="147"/>
        <v>39568</v>
      </c>
      <c r="B115" s="227">
        <v>4.7831685328140403E-2</v>
      </c>
      <c r="C115" s="227">
        <v>5.59013949571791E-2</v>
      </c>
      <c r="D115" s="227">
        <v>3.75648291174688E-2</v>
      </c>
      <c r="E115" s="227">
        <v>1.7358303488627099E-2</v>
      </c>
      <c r="F115" s="227">
        <v>6.3030023076828298E-2</v>
      </c>
      <c r="G115" s="227">
        <v>7.0966896855063397E-2</v>
      </c>
      <c r="H115" s="227">
        <v>1.08280283463855E-2</v>
      </c>
      <c r="I115" s="227">
        <v>7.9126411402931501E-2</v>
      </c>
      <c r="J115" s="227">
        <v>7.9599301263032204E-2</v>
      </c>
      <c r="K115" s="227">
        <v>-3.2891541575114397E-2</v>
      </c>
      <c r="L115" s="227">
        <v>-2.0644386593407799E-2</v>
      </c>
      <c r="M115" s="227">
        <v>3.3518816715932598E-2</v>
      </c>
      <c r="N115" s="228">
        <v>7.2460324228942503E-3</v>
      </c>
      <c r="O115" s="227">
        <v>9.3174598296237292E-3</v>
      </c>
      <c r="P115" s="227">
        <v>1.27111136171857E-2</v>
      </c>
      <c r="Q115" s="227">
        <v>2.28276506204248E-2</v>
      </c>
      <c r="R115" s="227">
        <v>-1.91459352776668E-3</v>
      </c>
      <c r="S115" s="18">
        <f>'Index Values Local'!S116/'Index Values Local'!S115-1</f>
        <v>1.0451939207042127E-2</v>
      </c>
      <c r="T115" s="227">
        <v>4.9497223472910003E-2</v>
      </c>
      <c r="U115" s="227">
        <v>2.4453444621013599E-2</v>
      </c>
      <c r="V115" s="227">
        <v>-3.2812755284550299E-4</v>
      </c>
      <c r="W115" s="18">
        <v>-2.9477891581314308E-3</v>
      </c>
      <c r="X115" s="18">
        <v>-1.8873824288244689E-3</v>
      </c>
      <c r="Y115" s="18">
        <v>1.0899456032971155E-3</v>
      </c>
      <c r="Z115" s="18">
        <v>1.1165537291989658E-2</v>
      </c>
      <c r="AA115" s="18">
        <v>8.4138243284030967E-3</v>
      </c>
      <c r="AB115" s="18">
        <v>-1.5751561706070394E-2</v>
      </c>
      <c r="AC115" s="18">
        <v>-1.6468100162378201E-2</v>
      </c>
      <c r="AD115" s="18">
        <v>-1.29566811806038E-2</v>
      </c>
      <c r="AE115" s="18">
        <v>-3.0937731000000002E-3</v>
      </c>
      <c r="AF115" s="18">
        <v>-6.1493180000000004E-4</v>
      </c>
      <c r="AG115" s="18">
        <v>-3.0771115516174414E-3</v>
      </c>
      <c r="AH115" s="18">
        <v>1.4986909968803586E-2</v>
      </c>
      <c r="AI115" s="18">
        <v>1.1018751208196509E-2</v>
      </c>
      <c r="AJ115" s="18">
        <v>1.1573911283018434E-2</v>
      </c>
      <c r="AK115" s="18">
        <v>1.5743076797868794E-2</v>
      </c>
      <c r="AL115" s="18">
        <v>3.7182087745402104E-3</v>
      </c>
      <c r="AM115" s="18">
        <v>1.3668668190470745E-2</v>
      </c>
      <c r="AN115" s="18">
        <v>5.4000000000000003E-3</v>
      </c>
      <c r="AO115" s="18">
        <v>2.1049413577987064E-3</v>
      </c>
      <c r="AP115" s="18">
        <v>-2.4076498185299E-2</v>
      </c>
      <c r="AQ115" s="18">
        <v>1.5050680635037009E-2</v>
      </c>
      <c r="AR115" s="18">
        <v>-2.7830832196452659E-3</v>
      </c>
      <c r="AS115" s="18">
        <v>2.5465459728288564E-2</v>
      </c>
      <c r="AT115" s="18">
        <v>7.631027308099423E-3</v>
      </c>
      <c r="AU115" s="18">
        <v>-1.2980641166674573E-2</v>
      </c>
      <c r="AV115" s="18">
        <v>8.4213031995601373E-2</v>
      </c>
      <c r="AW115" s="18">
        <v>4.8092892094029116E-2</v>
      </c>
      <c r="AX115" s="18">
        <v>1.5003664111042654E-2</v>
      </c>
      <c r="AY115" s="18">
        <v>2.8953640227065154E-2</v>
      </c>
      <c r="AZ115" s="18">
        <v>4.9762482144636744E-2</v>
      </c>
      <c r="BF115" s="81"/>
      <c r="BG115" s="154">
        <f t="shared" si="98"/>
        <v>128</v>
      </c>
      <c r="BH115" s="18">
        <f>(1-'Building Blocks'!$B$29)*'Building Blocks'!$B$29^BG115</f>
        <v>2.7625166769920826E-3</v>
      </c>
      <c r="BI115" s="18">
        <f t="shared" si="99"/>
        <v>3.0344942006572048E-3</v>
      </c>
      <c r="BJ115" s="18">
        <f t="shared" si="145"/>
        <v>9.0127512253719635E-3</v>
      </c>
      <c r="BK115" s="157">
        <f t="shared" si="100"/>
        <v>5.1893829295361973E-6</v>
      </c>
      <c r="BL115" s="157">
        <f t="shared" si="101"/>
        <v>6.213644936975353E-6</v>
      </c>
      <c r="BM115" s="157">
        <f t="shared" si="102"/>
        <v>3.0644791746421303E-6</v>
      </c>
      <c r="BN115" s="157">
        <f t="shared" si="103"/>
        <v>1.9898703362986833E-7</v>
      </c>
      <c r="BO115" s="157">
        <f t="shared" si="104"/>
        <v>1.0507744233750913E-5</v>
      </c>
      <c r="BP115" s="157">
        <f t="shared" si="105"/>
        <v>1.3327754841807708E-5</v>
      </c>
      <c r="BQ115" s="157">
        <f t="shared" si="106"/>
        <v>3.6953078437143968E-8</v>
      </c>
      <c r="BR115" s="157">
        <f t="shared" si="107"/>
        <v>1.4774954910884038E-5</v>
      </c>
      <c r="BS115" s="157">
        <f t="shared" si="108"/>
        <v>1.4725773207698411E-5</v>
      </c>
      <c r="BT115" s="157">
        <f t="shared" si="109"/>
        <v>4.2186556176020983E-6</v>
      </c>
      <c r="BU115" s="157">
        <f t="shared" si="110"/>
        <v>1.9188771085041916E-6</v>
      </c>
      <c r="BV115" s="157">
        <f t="shared" si="111"/>
        <v>2.0051839540601138E-6</v>
      </c>
      <c r="BW115" s="157">
        <f t="shared" si="112"/>
        <v>5.0891519116571318E-9</v>
      </c>
      <c r="BX115" s="157">
        <f t="shared" si="113"/>
        <v>2.1032047055471747E-9</v>
      </c>
      <c r="BY115" s="157">
        <f t="shared" si="114"/>
        <v>8.4011803079670594E-8</v>
      </c>
      <c r="BZ115" s="157">
        <f t="shared" si="115"/>
        <v>7.9943124144434306E-7</v>
      </c>
      <c r="CA115" s="157">
        <f t="shared" si="116"/>
        <v>1.6523821596309825E-7</v>
      </c>
      <c r="CB115" s="157">
        <f t="shared" si="117"/>
        <v>7.9259459583231321E-9</v>
      </c>
      <c r="CC115" s="157">
        <f t="shared" si="118"/>
        <v>5.9138306673110199E-6</v>
      </c>
      <c r="CD115" s="157">
        <f t="shared" si="119"/>
        <v>1.1009111135672492E-6</v>
      </c>
      <c r="CE115" s="157">
        <f t="shared" si="120"/>
        <v>6.0194431933875719E-8</v>
      </c>
      <c r="CF115" s="157">
        <f t="shared" si="121"/>
        <v>1.8880982073436456E-7</v>
      </c>
      <c r="CG115" s="157">
        <f t="shared" si="122"/>
        <v>1.0927350981994123E-7</v>
      </c>
      <c r="CH115" s="157">
        <f t="shared" si="123"/>
        <v>4.3521156315406055E-9</v>
      </c>
      <c r="CI115" s="157">
        <f t="shared" si="124"/>
        <v>8.4697905258191982E-8</v>
      </c>
      <c r="CJ115" s="157">
        <f t="shared" si="125"/>
        <v>5.8068880988698907E-8</v>
      </c>
      <c r="CK115" s="157">
        <f t="shared" si="126"/>
        <v>1.13958764996534E-6</v>
      </c>
      <c r="CL115" s="157">
        <f t="shared" si="127"/>
        <v>1.2294996554142368E-6</v>
      </c>
      <c r="CM115" s="157">
        <f t="shared" si="128"/>
        <v>8.5613068918091987E-7</v>
      </c>
      <c r="CN115" s="157">
        <f t="shared" si="129"/>
        <v>3.4056369979117605E-7</v>
      </c>
      <c r="CO115" s="157">
        <f t="shared" si="130"/>
        <v>1.8443051219569777E-7</v>
      </c>
      <c r="CP115" s="157">
        <f t="shared" si="131"/>
        <v>2.448770973214433E-7</v>
      </c>
      <c r="CQ115" s="157">
        <f t="shared" si="132"/>
        <v>3.8341618827100519E-7</v>
      </c>
      <c r="CR115" s="157">
        <f t="shared" si="133"/>
        <v>9.8662322432744412E-8</v>
      </c>
      <c r="CS115" s="157">
        <f t="shared" si="134"/>
        <v>8.4965022002524324E-8</v>
      </c>
      <c r="CT115" s="157">
        <f t="shared" si="135"/>
        <v>2.7656815952693034E-7</v>
      </c>
      <c r="CU115" s="157">
        <f t="shared" si="136"/>
        <v>2.0052903763332819E-9</v>
      </c>
      <c r="CV115" s="157">
        <f t="shared" si="137"/>
        <v>1.969154508571938E-7</v>
      </c>
      <c r="CW115" s="157">
        <f t="shared" si="138"/>
        <v>2.5474847118416015E-9</v>
      </c>
      <c r="CX115" s="157">
        <f t="shared" si="139"/>
        <v>2.270580529925478E-9</v>
      </c>
      <c r="CY115" s="157">
        <f t="shared" si="140"/>
        <v>2.7492068476533633E-6</v>
      </c>
      <c r="CZ115" s="157"/>
      <c r="DA115" s="157">
        <f t="shared" si="141"/>
        <v>1.1799507913646539E-7</v>
      </c>
      <c r="DB115" s="157"/>
      <c r="DC115" s="157"/>
      <c r="DD115" s="157"/>
      <c r="DE115" s="157">
        <f t="shared" si="142"/>
        <v>1.7143067426027132E-5</v>
      </c>
      <c r="DF115" s="157">
        <f t="shared" si="143"/>
        <v>5.0741615059828276E-6</v>
      </c>
      <c r="DG115" s="157"/>
      <c r="DH115" s="157"/>
      <c r="DI115" s="157">
        <f t="shared" si="144"/>
        <v>4.7559478815086196E-6</v>
      </c>
      <c r="DN115" s="157" t="e">
        <f t="shared" si="146"/>
        <v>#DIV/0!</v>
      </c>
      <c r="DR115" s="1">
        <v>1.3888888888888887E-3</v>
      </c>
      <c r="EQ115" s="152"/>
      <c r="ER115" s="152"/>
    </row>
    <row r="116" spans="1:148" s="1" customFormat="1" x14ac:dyDescent="0.25">
      <c r="A116" s="13">
        <f t="shared" si="147"/>
        <v>39599</v>
      </c>
      <c r="B116" s="227">
        <v>1.83793820587176E-2</v>
      </c>
      <c r="C116" s="227">
        <v>5.5081122922315297E-2</v>
      </c>
      <c r="D116" s="227">
        <v>1.53461978655895E-2</v>
      </c>
      <c r="E116" s="227">
        <v>1.6100527333221499E-2</v>
      </c>
      <c r="F116" s="227">
        <v>-3.54366405927075E-3</v>
      </c>
      <c r="G116" s="227">
        <v>2.7625459219245699E-2</v>
      </c>
      <c r="H116" s="227">
        <v>3.3309175966365498E-2</v>
      </c>
      <c r="I116" s="227">
        <v>1.8105562527886501E-2</v>
      </c>
      <c r="J116" s="227">
        <v>2.1271537167095501E-2</v>
      </c>
      <c r="K116" s="227">
        <v>-1.2303566785366199E-2</v>
      </c>
      <c r="L116" s="227">
        <v>-8.6997505074569697E-3</v>
      </c>
      <c r="M116" s="227">
        <v>8.1688844035792095E-3</v>
      </c>
      <c r="N116" s="228">
        <v>3.8108003332217098E-3</v>
      </c>
      <c r="O116" s="227">
        <v>1.00170639049392E-2</v>
      </c>
      <c r="P116" s="227">
        <v>1.44321185587339E-2</v>
      </c>
      <c r="Q116" s="227">
        <v>2.6260206657855001E-2</v>
      </c>
      <c r="R116" s="227">
        <v>1.4458537194398101E-2</v>
      </c>
      <c r="S116" s="18">
        <f>'Index Values Local'!S117/'Index Values Local'!S116-1</f>
        <v>6.1648857179614769E-3</v>
      </c>
      <c r="T116" s="227">
        <v>1.5957072329341099E-2</v>
      </c>
      <c r="U116" s="227">
        <v>2.3819151656885001E-2</v>
      </c>
      <c r="V116" s="227">
        <v>1.20455535578603E-2</v>
      </c>
      <c r="W116" s="18">
        <v>1.613549809581083E-2</v>
      </c>
      <c r="X116" s="18">
        <v>1.075471579575904E-2</v>
      </c>
      <c r="Y116" s="18">
        <v>4.907151581453606E-3</v>
      </c>
      <c r="Z116" s="18">
        <v>1.3984605745994916E-2</v>
      </c>
      <c r="AA116" s="18">
        <v>7.370823511804625E-3</v>
      </c>
      <c r="AB116" s="18">
        <v>2.3868812632857672E-2</v>
      </c>
      <c r="AC116" s="18">
        <v>2.3824762699598399E-2</v>
      </c>
      <c r="AD116" s="18">
        <v>2.3767856881677998E-2</v>
      </c>
      <c r="AE116" s="18">
        <v>1.63556311E-2</v>
      </c>
      <c r="AF116" s="18">
        <v>1.9123691300000002E-2</v>
      </c>
      <c r="AG116" s="18">
        <v>1.6267547672388603E-2</v>
      </c>
      <c r="AH116" s="18">
        <v>-2.061935284577987E-3</v>
      </c>
      <c r="AI116" s="18">
        <v>6.8100701083493309E-3</v>
      </c>
      <c r="AJ116" s="18">
        <v>6.2702418772664359E-3</v>
      </c>
      <c r="AK116" s="18">
        <v>1.0239238002923701E-2</v>
      </c>
      <c r="AL116" s="18">
        <v>2.2336091318628792E-3</v>
      </c>
      <c r="AM116" s="18">
        <v>7.5622014634273427E-3</v>
      </c>
      <c r="AN116" s="18">
        <v>-7.3000000000000001E-3</v>
      </c>
      <c r="AO116" s="18">
        <v>3.3675051797994016E-2</v>
      </c>
      <c r="AP116" s="18">
        <v>-2.6202417138321277E-3</v>
      </c>
      <c r="AQ116" s="18">
        <v>1.055401441914027E-2</v>
      </c>
      <c r="AR116" s="18">
        <v>-1.3680639159461272E-3</v>
      </c>
      <c r="AS116" s="18">
        <v>1.5985757965731235E-3</v>
      </c>
      <c r="AT116" s="18">
        <v>9.8035075580572249E-3</v>
      </c>
      <c r="AU116" s="18">
        <v>-1.8348126698692811E-2</v>
      </c>
      <c r="AV116" s="18">
        <v>-2.2392010608950685E-2</v>
      </c>
      <c r="AW116" s="18">
        <v>7.178426435751728E-3</v>
      </c>
      <c r="AX116" s="18">
        <v>-8.0382970299490569E-3</v>
      </c>
      <c r="AY116" s="18">
        <v>-4.9768230213711587E-2</v>
      </c>
      <c r="AZ116" s="18">
        <v>2.7768108604158126E-2</v>
      </c>
      <c r="BF116" s="81"/>
      <c r="BG116" s="154">
        <f t="shared" si="98"/>
        <v>127</v>
      </c>
      <c r="BH116" s="18">
        <f>(1-'Building Blocks'!$B$29)*'Building Blocks'!$B$29^BG116</f>
        <v>2.7904208858505887E-3</v>
      </c>
      <c r="BI116" s="18">
        <f t="shared" si="99"/>
        <v>3.0651456572295E-3</v>
      </c>
      <c r="BJ116" s="18">
        <f t="shared" si="145"/>
        <v>9.1037891165373381E-3</v>
      </c>
      <c r="BK116" s="157">
        <f t="shared" si="100"/>
        <v>4.3415947198499207E-7</v>
      </c>
      <c r="BL116" s="157">
        <f t="shared" si="101"/>
        <v>6.0509254651313836E-6</v>
      </c>
      <c r="BM116" s="157">
        <f t="shared" si="102"/>
        <v>2.8013466882536802E-7</v>
      </c>
      <c r="BN116" s="157">
        <f t="shared" si="103"/>
        <v>1.4340738816515365E-7</v>
      </c>
      <c r="BO116" s="157">
        <f t="shared" si="104"/>
        <v>1.8307614437841521E-7</v>
      </c>
      <c r="BP116" s="157">
        <f t="shared" si="105"/>
        <v>1.6117992863141329E-6</v>
      </c>
      <c r="BQ116" s="157">
        <f t="shared" si="106"/>
        <v>2.0673869464220187E-6</v>
      </c>
      <c r="BR116" s="157">
        <f t="shared" si="107"/>
        <v>2.3507110934338906E-7</v>
      </c>
      <c r="BS116" s="157">
        <f t="shared" si="108"/>
        <v>3.9376318383023687E-7</v>
      </c>
      <c r="BT116" s="157">
        <f t="shared" si="109"/>
        <v>8.5461949124323114E-7</v>
      </c>
      <c r="BU116" s="157">
        <f t="shared" si="110"/>
        <v>5.3423530638005687E-7</v>
      </c>
      <c r="BV116" s="157">
        <f t="shared" si="111"/>
        <v>3.8854113197782602E-10</v>
      </c>
      <c r="BW116" s="157">
        <f t="shared" si="112"/>
        <v>1.4039803219919117E-8</v>
      </c>
      <c r="BX116" s="157">
        <f t="shared" si="113"/>
        <v>7.1951886851190057E-9</v>
      </c>
      <c r="BY116" s="157">
        <f t="shared" si="114"/>
        <v>1.4945136191058222E-7</v>
      </c>
      <c r="BZ116" s="157">
        <f t="shared" si="115"/>
        <v>1.1851648016800141E-6</v>
      </c>
      <c r="CA116" s="157">
        <f t="shared" si="116"/>
        <v>2.4793941931886089E-7</v>
      </c>
      <c r="CB116" s="157">
        <f t="shared" si="117"/>
        <v>2.1865863039199187E-8</v>
      </c>
      <c r="CC116" s="157">
        <f t="shared" si="118"/>
        <v>3.4477945791050651E-7</v>
      </c>
      <c r="CD116" s="157">
        <f t="shared" si="119"/>
        <v>1.0392011635073808E-6</v>
      </c>
      <c r="CE116" s="157">
        <f t="shared" si="120"/>
        <v>1.9225764263933231E-7</v>
      </c>
      <c r="CF116" s="157">
        <f t="shared" si="121"/>
        <v>3.8416558329162084E-7</v>
      </c>
      <c r="CG116" s="157">
        <f t="shared" si="122"/>
        <v>1.3519100519425695E-7</v>
      </c>
      <c r="CH116" s="157">
        <f t="shared" si="123"/>
        <v>2.1034267278231401E-8</v>
      </c>
      <c r="CI116" s="157">
        <f t="shared" si="124"/>
        <v>2.0121452324806801E-7</v>
      </c>
      <c r="CJ116" s="157">
        <f t="shared" si="125"/>
        <v>3.401973592160246E-8</v>
      </c>
      <c r="CK116" s="157">
        <f t="shared" si="126"/>
        <v>1.255834351359984E-6</v>
      </c>
      <c r="CL116" s="157">
        <f t="shared" si="127"/>
        <v>1.2462376959527245E-6</v>
      </c>
      <c r="CM116" s="157">
        <f t="shared" si="128"/>
        <v>1.217212995446178E-6</v>
      </c>
      <c r="CN116" s="157">
        <f t="shared" si="129"/>
        <v>2.403683813559291E-7</v>
      </c>
      <c r="CO116" s="157">
        <f t="shared" si="130"/>
        <v>4.3716838041433235E-7</v>
      </c>
      <c r="CP116" s="157">
        <f t="shared" si="131"/>
        <v>3.2907372338967753E-7</v>
      </c>
      <c r="CQ116" s="157">
        <f t="shared" si="132"/>
        <v>1.0340250260314225E-7</v>
      </c>
      <c r="CR116" s="157">
        <f t="shared" si="133"/>
        <v>6.8359157379045354E-9</v>
      </c>
      <c r="CS116" s="157">
        <f t="shared" si="134"/>
        <v>4.5563169851435981E-13</v>
      </c>
      <c r="CT116" s="157">
        <f t="shared" si="135"/>
        <v>5.0101506189249794E-8</v>
      </c>
      <c r="CU116" s="157">
        <f t="shared" si="136"/>
        <v>1.6179605747633197E-8</v>
      </c>
      <c r="CV116" s="157">
        <f t="shared" si="137"/>
        <v>1.1644602412534506E-8</v>
      </c>
      <c r="CW116" s="157">
        <f t="shared" si="138"/>
        <v>5.6828470672501449E-7</v>
      </c>
      <c r="CX116" s="157">
        <f t="shared" si="139"/>
        <v>3.2246484099085061E-6</v>
      </c>
      <c r="CY116" s="157">
        <f t="shared" si="140"/>
        <v>2.2898839362320378E-7</v>
      </c>
      <c r="CZ116" s="157"/>
      <c r="DA116" s="157">
        <f t="shared" si="141"/>
        <v>7.1232323225954158E-8</v>
      </c>
      <c r="DB116" s="157"/>
      <c r="DC116" s="157"/>
      <c r="DD116" s="157"/>
      <c r="DE116" s="157">
        <f t="shared" si="142"/>
        <v>3.0303091748150033E-6</v>
      </c>
      <c r="DF116" s="157">
        <f t="shared" si="143"/>
        <v>1.5387719194840014E-12</v>
      </c>
      <c r="DG116" s="157"/>
      <c r="DH116" s="157"/>
      <c r="DI116" s="157">
        <f t="shared" si="144"/>
        <v>9.4888825199192829E-7</v>
      </c>
      <c r="DN116" s="157" t="e">
        <f t="shared" si="146"/>
        <v>#DIV/0!</v>
      </c>
      <c r="DR116" s="1">
        <v>1.3888888888888887E-3</v>
      </c>
      <c r="EQ116" s="152"/>
      <c r="ER116" s="152"/>
    </row>
    <row r="117" spans="1:148" s="1" customFormat="1" x14ac:dyDescent="0.25">
      <c r="A117" s="13">
        <f t="shared" si="147"/>
        <v>39629</v>
      </c>
      <c r="B117" s="227">
        <v>-8.6241186318273905E-2</v>
      </c>
      <c r="C117" s="227">
        <v>-8.8203335660377094E-2</v>
      </c>
      <c r="D117" s="227">
        <v>-0.102354715700556</v>
      </c>
      <c r="E117" s="227">
        <v>-8.8908903567219796E-2</v>
      </c>
      <c r="F117" s="227">
        <v>-6.7495926504698003E-2</v>
      </c>
      <c r="G117" s="227">
        <v>-7.2930335342236696E-2</v>
      </c>
      <c r="H117" s="227">
        <v>-6.6200880752295896E-2</v>
      </c>
      <c r="I117" s="227">
        <v>-7.8819965273344395E-2</v>
      </c>
      <c r="J117" s="227">
        <v>-0.10426405665889101</v>
      </c>
      <c r="K117" s="227">
        <v>-1.75474562398714E-3</v>
      </c>
      <c r="L117" s="227">
        <v>-4.30624872600038E-3</v>
      </c>
      <c r="M117" s="227">
        <v>-3.26854623737209E-2</v>
      </c>
      <c r="N117" s="228">
        <v>-2.1004714442764E-2</v>
      </c>
      <c r="O117" s="227">
        <v>-2.1705072637946299E-2</v>
      </c>
      <c r="P117" s="227">
        <v>-1.51977484550362E-2</v>
      </c>
      <c r="Q117" s="227">
        <v>-2.9424526093983799E-2</v>
      </c>
      <c r="R117" s="227">
        <v>6.7080499249205696E-3</v>
      </c>
      <c r="S117" s="18">
        <f>'Index Values Local'!S118/'Index Values Local'!S117-1</f>
        <v>-2.4805697083924994E-2</v>
      </c>
      <c r="T117" s="227">
        <v>-8.1507628008705299E-2</v>
      </c>
      <c r="U117" s="227">
        <v>-2.4396639598356099E-2</v>
      </c>
      <c r="V117" s="227">
        <v>1.19231145389964E-2</v>
      </c>
      <c r="W117" s="18">
        <v>8.8766150507946229E-4</v>
      </c>
      <c r="X117" s="18">
        <v>3.8083280533784958E-5</v>
      </c>
      <c r="Y117" s="18">
        <v>3.4704048975369162E-3</v>
      </c>
      <c r="Z117" s="18">
        <v>1.0592051547984038E-3</v>
      </c>
      <c r="AA117" s="18">
        <v>4.8284058832268606E-3</v>
      </c>
      <c r="AB117" s="18">
        <v>3.8260766401707613E-3</v>
      </c>
      <c r="AC117" s="18">
        <v>3.7650548560161103E-3</v>
      </c>
      <c r="AD117" s="18">
        <v>2.2036320447556203E-3</v>
      </c>
      <c r="AE117" s="18">
        <v>1.0328807200000002E-2</v>
      </c>
      <c r="AF117" s="18">
        <v>-1.9048519999999998E-3</v>
      </c>
      <c r="AG117" s="18">
        <v>1.0273181297474402E-2</v>
      </c>
      <c r="AH117" s="18">
        <v>2.8323131331109419E-3</v>
      </c>
      <c r="AI117" s="18">
        <v>9.5525373729572483E-3</v>
      </c>
      <c r="AJ117" s="18">
        <v>1.0088230142286214E-2</v>
      </c>
      <c r="AK117" s="18">
        <v>1.357778110930008E-2</v>
      </c>
      <c r="AL117" s="18">
        <v>-8.971830065301889E-4</v>
      </c>
      <c r="AM117" s="18">
        <v>7.5356670490149824E-3</v>
      </c>
      <c r="AN117" s="18">
        <v>-4.3E-3</v>
      </c>
      <c r="AO117" s="18">
        <v>9.748494378706285E-3</v>
      </c>
      <c r="AP117" s="18">
        <v>5.6643048021489673E-2</v>
      </c>
      <c r="AQ117" s="18">
        <v>1.6257763499673717E-2</v>
      </c>
      <c r="AR117" s="18">
        <v>-1.5343306482547003E-3</v>
      </c>
      <c r="AS117" s="18">
        <v>3.5667475482314193E-3</v>
      </c>
      <c r="AT117" s="18">
        <v>8.4424261700034586E-3</v>
      </c>
      <c r="AU117" s="18">
        <v>-2.9939184842821764E-3</v>
      </c>
      <c r="AV117" s="18">
        <v>-2.3868901631506012E-2</v>
      </c>
      <c r="AW117" s="18">
        <v>6.2614333191668425E-3</v>
      </c>
      <c r="AX117" s="18">
        <v>1.9569294487888633E-2</v>
      </c>
      <c r="AY117" s="18">
        <v>5.0043905389406222E-2</v>
      </c>
      <c r="AZ117" s="18">
        <v>4.7231245285342505E-2</v>
      </c>
      <c r="BF117" s="81"/>
      <c r="BG117" s="154">
        <f t="shared" si="98"/>
        <v>126</v>
      </c>
      <c r="BH117" s="18">
        <f>(1-'Building Blocks'!$B$29)*'Building Blocks'!$B$29^BG117</f>
        <v>2.8186069554046352E-3</v>
      </c>
      <c r="BI117" s="18">
        <f t="shared" si="99"/>
        <v>3.0961067244742423E-3</v>
      </c>
      <c r="BJ117" s="18">
        <f t="shared" si="145"/>
        <v>9.1957465823609471E-3</v>
      </c>
      <c r="BK117" s="157">
        <f t="shared" si="100"/>
        <v>2.6616730887623184E-5</v>
      </c>
      <c r="BL117" s="157">
        <f t="shared" si="101"/>
        <v>3.025522098245136E-5</v>
      </c>
      <c r="BM117" s="157">
        <f t="shared" si="102"/>
        <v>3.620728784758347E-5</v>
      </c>
      <c r="BN117" s="157">
        <f t="shared" si="103"/>
        <v>2.983787550659383E-5</v>
      </c>
      <c r="BO117" s="157">
        <f t="shared" si="104"/>
        <v>1.5908165488764084E-5</v>
      </c>
      <c r="BP117" s="157">
        <f t="shared" si="105"/>
        <v>1.8655751914195739E-5</v>
      </c>
      <c r="BQ117" s="157">
        <f t="shared" si="106"/>
        <v>1.6743814183807219E-5</v>
      </c>
      <c r="BR117" s="157">
        <f t="shared" si="107"/>
        <v>2.4067965613768823E-5</v>
      </c>
      <c r="BS117" s="157">
        <f t="shared" si="108"/>
        <v>4.037927421790873E-5</v>
      </c>
      <c r="BT117" s="157">
        <f t="shared" si="109"/>
        <v>1.1706592957530881E-7</v>
      </c>
      <c r="BU117" s="157">
        <f t="shared" si="110"/>
        <v>2.4022747693565661E-7</v>
      </c>
      <c r="BV117" s="157">
        <f t="shared" si="111"/>
        <v>5.0779656322093867E-6</v>
      </c>
      <c r="BW117" s="157">
        <f t="shared" si="112"/>
        <v>2.2496643250693054E-6</v>
      </c>
      <c r="BX117" s="157">
        <f t="shared" si="113"/>
        <v>2.8219047149552837E-6</v>
      </c>
      <c r="BY117" s="157">
        <f t="shared" si="114"/>
        <v>1.5879728541526037E-6</v>
      </c>
      <c r="BZ117" s="157">
        <f t="shared" si="115"/>
        <v>4.0172586998220157E-6</v>
      </c>
      <c r="CA117" s="157">
        <f t="shared" si="116"/>
        <v>4.7866826158923604E-9</v>
      </c>
      <c r="CB117" s="157">
        <f t="shared" si="117"/>
        <v>3.5040169799226138E-6</v>
      </c>
      <c r="CC117" s="157">
        <f t="shared" si="118"/>
        <v>2.3358457543004341E-5</v>
      </c>
      <c r="CD117" s="157">
        <f t="shared" si="119"/>
        <v>2.7499840486725637E-6</v>
      </c>
      <c r="CE117" s="157">
        <f t="shared" si="120"/>
        <v>1.8824148242408499E-7</v>
      </c>
      <c r="CF117" s="157">
        <f t="shared" si="121"/>
        <v>5.0848861480447225E-8</v>
      </c>
      <c r="CG117" s="157">
        <f t="shared" si="122"/>
        <v>5.1423014377533809E-8</v>
      </c>
      <c r="CH117" s="157">
        <f t="shared" si="123"/>
        <v>4.3320321855658065E-9</v>
      </c>
      <c r="CI117" s="157">
        <f t="shared" si="124"/>
        <v>7.2024910511888866E-8</v>
      </c>
      <c r="CJ117" s="157">
        <f t="shared" si="125"/>
        <v>1.9277973927085674E-9</v>
      </c>
      <c r="CK117" s="157">
        <f t="shared" si="126"/>
        <v>1.2219944656959213E-10</v>
      </c>
      <c r="CL117" s="157">
        <f t="shared" si="127"/>
        <v>3.3621783290768679E-11</v>
      </c>
      <c r="CM117" s="157">
        <f t="shared" si="128"/>
        <v>8.2917768607038841E-9</v>
      </c>
      <c r="CN117" s="157">
        <f t="shared" si="129"/>
        <v>2.4773222974578537E-8</v>
      </c>
      <c r="CO117" s="157">
        <f t="shared" si="130"/>
        <v>2.5559724073763799E-7</v>
      </c>
      <c r="CP117" s="157">
        <f t="shared" si="131"/>
        <v>5.9047477787953156E-8</v>
      </c>
      <c r="CQ117" s="157">
        <f t="shared" si="132"/>
        <v>2.5860803450383394E-9</v>
      </c>
      <c r="CR117" s="157">
        <f t="shared" si="133"/>
        <v>5.5551813604384024E-8</v>
      </c>
      <c r="CS117" s="157">
        <f t="shared" si="134"/>
        <v>4.4844269350158918E-8</v>
      </c>
      <c r="CT117" s="157">
        <f t="shared" si="135"/>
        <v>1.6869645689410686E-7</v>
      </c>
      <c r="CU117" s="157">
        <f t="shared" si="136"/>
        <v>9.1231495211797823E-8</v>
      </c>
      <c r="CV117" s="157">
        <f t="shared" si="137"/>
        <v>1.1444152293512264E-8</v>
      </c>
      <c r="CW117" s="157">
        <f t="shared" si="138"/>
        <v>3.489457906094232E-7</v>
      </c>
      <c r="CX117" s="157">
        <f t="shared" si="139"/>
        <v>2.2414507998673099E-7</v>
      </c>
      <c r="CY117" s="157">
        <f t="shared" si="140"/>
        <v>7.9334024386157979E-6</v>
      </c>
      <c r="CZ117" s="157"/>
      <c r="DA117" s="157">
        <f t="shared" si="141"/>
        <v>7.7000660921552007E-8</v>
      </c>
      <c r="DB117" s="157"/>
      <c r="DC117" s="157"/>
      <c r="DD117" s="157"/>
      <c r="DE117" s="157">
        <f t="shared" si="142"/>
        <v>3.3552208857943262E-6</v>
      </c>
      <c r="DF117" s="157">
        <f t="shared" si="143"/>
        <v>2.7322226396599197E-9</v>
      </c>
      <c r="DG117" s="157"/>
      <c r="DH117" s="157"/>
      <c r="DI117" s="157">
        <f t="shared" si="144"/>
        <v>4.2518325569490873E-6</v>
      </c>
      <c r="DN117" s="157" t="e">
        <f t="shared" si="146"/>
        <v>#DIV/0!</v>
      </c>
      <c r="DR117" s="1">
        <v>1.3888888888888887E-3</v>
      </c>
      <c r="EQ117" s="152"/>
      <c r="ER117" s="152"/>
    </row>
    <row r="118" spans="1:148" s="1" customFormat="1" x14ac:dyDescent="0.25">
      <c r="A118" s="13">
        <f t="shared" si="147"/>
        <v>39660</v>
      </c>
      <c r="B118" s="227">
        <v>-7.3008530436755497E-3</v>
      </c>
      <c r="C118" s="227">
        <v>1.5435776805422701E-2</v>
      </c>
      <c r="D118" s="227">
        <v>-1.87147078245497E-2</v>
      </c>
      <c r="E118" s="227">
        <v>-4.7089638474559603E-2</v>
      </c>
      <c r="F118" s="227">
        <v>-3.6987925043034602E-2</v>
      </c>
      <c r="G118" s="227">
        <v>-3.0037357872709801E-2</v>
      </c>
      <c r="H118" s="227">
        <v>-2.8670610604028399E-2</v>
      </c>
      <c r="I118" s="227">
        <v>-4.6318576234993497E-2</v>
      </c>
      <c r="J118" s="227">
        <v>-3.2899516215109698E-2</v>
      </c>
      <c r="K118" s="227">
        <v>7.7684492424507897E-3</v>
      </c>
      <c r="L118" s="227">
        <v>5.5671866667177296E-3</v>
      </c>
      <c r="M118" s="227">
        <v>-7.2872027301928901E-3</v>
      </c>
      <c r="N118" s="227">
        <v>4.9486861924686203E-2</v>
      </c>
      <c r="O118" s="227">
        <v>1.05019168366427E-3</v>
      </c>
      <c r="P118" s="227">
        <v>-6.2112851122104696E-3</v>
      </c>
      <c r="Q118" s="227">
        <v>-2.43803905342054E-2</v>
      </c>
      <c r="R118" s="227">
        <v>-2.2163133774392201E-2</v>
      </c>
      <c r="S118" s="18">
        <f>'Index Values Local'!S119/'Index Values Local'!S118-1</f>
        <v>1.0829023799163506E-2</v>
      </c>
      <c r="T118" s="227">
        <v>-1.14370994893268E-2</v>
      </c>
      <c r="U118" s="227">
        <v>-2.8445472240312901E-2</v>
      </c>
      <c r="V118" s="227">
        <v>-2.62374540503321E-2</v>
      </c>
      <c r="W118" s="18">
        <v>3.2518722901064834E-3</v>
      </c>
      <c r="X118" s="18">
        <v>3.0413881118829256E-3</v>
      </c>
      <c r="Y118" s="18">
        <v>2.2369100865979874E-3</v>
      </c>
      <c r="Z118" s="18">
        <v>1.2994599360740766E-2</v>
      </c>
      <c r="AA118" s="18">
        <v>5.5075035114953153E-3</v>
      </c>
      <c r="AB118" s="18">
        <v>1.5039149061899959E-2</v>
      </c>
      <c r="AC118" s="18">
        <v>1.1683526499944702E-2</v>
      </c>
      <c r="AD118" s="18">
        <v>1.9338212031353701E-2</v>
      </c>
      <c r="AE118" s="18">
        <v>9.5361024999999992E-3</v>
      </c>
      <c r="AF118" s="18">
        <v>1.0986672500000001E-2</v>
      </c>
      <c r="AG118" s="18">
        <v>9.4847457171820249E-3</v>
      </c>
      <c r="AH118" s="18">
        <v>2.2069774440731882E-2</v>
      </c>
      <c r="AI118" s="18">
        <v>1.7749630303125263E-2</v>
      </c>
      <c r="AJ118" s="18">
        <v>1.8579355028592426E-2</v>
      </c>
      <c r="AK118" s="18">
        <v>1.9871499418378846E-2</v>
      </c>
      <c r="AL118" s="18">
        <v>1.6274028142355457E-2</v>
      </c>
      <c r="AM118" s="18">
        <v>1.4190110918271825E-2</v>
      </c>
      <c r="AN118" s="18">
        <v>4.9500000000000002E-2</v>
      </c>
      <c r="AO118" s="18">
        <v>1.1551155115511413E-2</v>
      </c>
      <c r="AP118" s="18">
        <v>4.0875859596733566E-2</v>
      </c>
      <c r="AQ118" s="18">
        <v>1.4043976196656798E-2</v>
      </c>
      <c r="AR118" s="18">
        <v>-3.2929037923279392E-4</v>
      </c>
      <c r="AS118" s="18">
        <v>1.6902763624151319E-2</v>
      </c>
      <c r="AT118" s="18">
        <v>1.0827962995749469E-2</v>
      </c>
      <c r="AU118" s="18">
        <v>-4.2610363899071935E-3</v>
      </c>
      <c r="AV118" s="18">
        <v>-1.9801705017186144E-4</v>
      </c>
      <c r="AW118" s="18">
        <v>7.5760954252241941E-3</v>
      </c>
      <c r="AX118" s="18">
        <v>3.3341275311559893E-2</v>
      </c>
      <c r="AY118" s="18">
        <v>6.333535571762279E-2</v>
      </c>
      <c r="AZ118" s="18">
        <v>6.2624035281146684E-2</v>
      </c>
      <c r="BF118" s="81"/>
      <c r="BG118" s="154">
        <f t="shared" si="98"/>
        <v>125</v>
      </c>
      <c r="BH118" s="18">
        <f>(1-'Building Blocks'!$B$29)*'Building Blocks'!$B$29^BG118</f>
        <v>2.847077732731954E-3</v>
      </c>
      <c r="BI118" s="18">
        <f t="shared" si="99"/>
        <v>3.1273805297719615E-3</v>
      </c>
      <c r="BJ118" s="18">
        <f t="shared" si="145"/>
        <v>9.2886329114757037E-3</v>
      </c>
      <c r="BK118" s="157">
        <f t="shared" si="100"/>
        <v>5.9375045403198215E-7</v>
      </c>
      <c r="BL118" s="157">
        <f t="shared" si="101"/>
        <v>7.1622498664940965E-8</v>
      </c>
      <c r="BM118" s="157">
        <f t="shared" si="102"/>
        <v>1.8773490264296826E-6</v>
      </c>
      <c r="BN118" s="157">
        <f t="shared" si="103"/>
        <v>9.9304774273566801E-6</v>
      </c>
      <c r="BO118" s="157">
        <f t="shared" si="104"/>
        <v>5.3015013221905421E-6</v>
      </c>
      <c r="BP118" s="157">
        <f t="shared" si="105"/>
        <v>3.7724769252627716E-6</v>
      </c>
      <c r="BQ118" s="157">
        <f t="shared" si="106"/>
        <v>4.0551089578057415E-6</v>
      </c>
      <c r="BR118" s="157">
        <f t="shared" si="107"/>
        <v>9.6910902336233306E-6</v>
      </c>
      <c r="BS118" s="157">
        <f t="shared" si="108"/>
        <v>5.738722930257474E-6</v>
      </c>
      <c r="BT118" s="157">
        <f t="shared" si="109"/>
        <v>3.5604986581599234E-8</v>
      </c>
      <c r="BU118" s="157">
        <f t="shared" si="110"/>
        <v>3.5465309855344194E-9</v>
      </c>
      <c r="BV118" s="157">
        <f t="shared" si="111"/>
        <v>7.1307893922772157E-7</v>
      </c>
      <c r="BW118" s="157">
        <f t="shared" si="112"/>
        <v>5.9275463322573883E-6</v>
      </c>
      <c r="BX118" s="157">
        <f t="shared" si="113"/>
        <v>1.7286719774424723E-7</v>
      </c>
      <c r="BY118" s="157">
        <f t="shared" si="114"/>
        <v>5.8361420105209323E-7</v>
      </c>
      <c r="BZ118" s="157">
        <f t="shared" si="115"/>
        <v>3.0009472888304611E-6</v>
      </c>
      <c r="CA118" s="157">
        <f t="shared" si="116"/>
        <v>2.3871128917320523E-6</v>
      </c>
      <c r="CB118" s="157">
        <f t="shared" si="117"/>
        <v>1.2425067154376735E-8</v>
      </c>
      <c r="CC118" s="157">
        <f t="shared" si="118"/>
        <v>8.8144605626698598E-7</v>
      </c>
      <c r="CD118" s="157">
        <f t="shared" si="119"/>
        <v>3.5837694924747816E-6</v>
      </c>
      <c r="CE118" s="157">
        <f t="shared" si="120"/>
        <v>2.8832013018855803E-6</v>
      </c>
      <c r="CF118" s="157">
        <f t="shared" si="121"/>
        <v>8.9149858759390444E-9</v>
      </c>
      <c r="CG118" s="157">
        <f t="shared" si="122"/>
        <v>3.5946092442353151E-9</v>
      </c>
      <c r="CH118" s="157">
        <f t="shared" si="123"/>
        <v>8.0143338518886077E-12</v>
      </c>
      <c r="CI118" s="157">
        <f t="shared" si="124"/>
        <v>1.5819417075635347E-7</v>
      </c>
      <c r="CJ118" s="157">
        <f t="shared" si="125"/>
        <v>6.7412394938244871E-9</v>
      </c>
      <c r="CK118" s="157">
        <f t="shared" si="126"/>
        <v>4.0727190580030139E-7</v>
      </c>
      <c r="CL118" s="157">
        <f t="shared" si="127"/>
        <v>2.0128882481043032E-7</v>
      </c>
      <c r="CM118" s="157">
        <f t="shared" si="128"/>
        <v>7.5116710211235838E-7</v>
      </c>
      <c r="CN118" s="157">
        <f t="shared" si="129"/>
        <v>1.2963559882208597E-8</v>
      </c>
      <c r="CO118" s="157">
        <f t="shared" si="130"/>
        <v>4.5292078464876892E-8</v>
      </c>
      <c r="CP118" s="157">
        <f t="shared" si="131"/>
        <v>4.0051763972891741E-8</v>
      </c>
      <c r="CQ118" s="157">
        <f t="shared" si="132"/>
        <v>1.050023613821099E-6</v>
      </c>
      <c r="CR118" s="157">
        <f t="shared" si="133"/>
        <v>4.8342489152383628E-7</v>
      </c>
      <c r="CS118" s="157">
        <f t="shared" si="134"/>
        <v>4.7290454926940401E-7</v>
      </c>
      <c r="CT118" s="157">
        <f t="shared" si="135"/>
        <v>5.8485699812893808E-7</v>
      </c>
      <c r="CU118" s="157">
        <f t="shared" si="136"/>
        <v>4.3125260244987282E-7</v>
      </c>
      <c r="CV118" s="157">
        <f t="shared" si="137"/>
        <v>2.3006667244032192E-7</v>
      </c>
      <c r="CW118" s="157">
        <f t="shared" si="138"/>
        <v>5.8320533929557835E-6</v>
      </c>
      <c r="CX118" s="157">
        <f t="shared" si="139"/>
        <v>3.3250780992351901E-7</v>
      </c>
      <c r="CY118" s="157">
        <f t="shared" si="140"/>
        <v>3.7988777733409146E-6</v>
      </c>
      <c r="CZ118" s="157"/>
      <c r="DA118" s="157">
        <f t="shared" si="141"/>
        <v>4.4731581881271338E-8</v>
      </c>
      <c r="DB118" s="157"/>
      <c r="DC118" s="157"/>
      <c r="DD118" s="157"/>
      <c r="DE118" s="157">
        <f t="shared" si="142"/>
        <v>2.6750361847318233E-7</v>
      </c>
      <c r="DF118" s="157">
        <f t="shared" si="143"/>
        <v>4.4040528912751309E-10</v>
      </c>
      <c r="DG118" s="157"/>
      <c r="DH118" s="157"/>
      <c r="DI118" s="157">
        <f t="shared" si="144"/>
        <v>8.603638708155823E-6</v>
      </c>
      <c r="DN118" s="157" t="e">
        <f t="shared" si="146"/>
        <v>#DIV/0!</v>
      </c>
      <c r="DR118" s="1">
        <v>1.3888888888888887E-3</v>
      </c>
      <c r="EQ118" s="152"/>
      <c r="ER118" s="152"/>
    </row>
    <row r="119" spans="1:148" s="1" customFormat="1" x14ac:dyDescent="0.25">
      <c r="A119" s="13">
        <f t="shared" si="147"/>
        <v>39691</v>
      </c>
      <c r="B119" s="227">
        <v>0.10420544349103</v>
      </c>
      <c r="C119" s="227">
        <v>0.121937176345013</v>
      </c>
      <c r="D119" s="227">
        <v>4.30200257064818E-2</v>
      </c>
      <c r="E119" s="227">
        <v>6.0032044259421297E-2</v>
      </c>
      <c r="F119" s="227">
        <v>5.4244698727080799E-2</v>
      </c>
      <c r="G119" s="227">
        <v>4.5966168472873603E-2</v>
      </c>
      <c r="H119" s="227">
        <v>4.1226654678293999E-2</v>
      </c>
      <c r="I119" s="227">
        <v>3.66337658534516E-2</v>
      </c>
      <c r="J119" s="227">
        <v>2.63482275481252E-3</v>
      </c>
      <c r="K119" s="227">
        <v>6.6934367030099001E-2</v>
      </c>
      <c r="L119" s="227">
        <v>7.12816183702982E-2</v>
      </c>
      <c r="M119" s="227">
        <v>8.4784819054742805E-2</v>
      </c>
      <c r="N119" s="227">
        <v>4.4197331582966203E-2</v>
      </c>
      <c r="O119" s="227">
        <v>7.0277517135852702E-2</v>
      </c>
      <c r="P119" s="227">
        <v>9.1796434460261006E-2</v>
      </c>
      <c r="Q119" s="227">
        <v>6.5600753889866997E-2</v>
      </c>
      <c r="R119" s="227">
        <v>7.6446059512060405E-2</v>
      </c>
      <c r="S119" s="18">
        <f>'Index Values Local'!S120/'Index Values Local'!S119-1</f>
        <v>9.4552006698215729E-2</v>
      </c>
      <c r="T119" s="227">
        <v>1.36968005819293E-2</v>
      </c>
      <c r="U119" s="227">
        <v>-2.1743570199466301E-2</v>
      </c>
      <c r="V119" s="227">
        <v>-1.17872240545019E-2</v>
      </c>
      <c r="W119" s="18">
        <v>-9.9695511246439272E-3</v>
      </c>
      <c r="X119" s="18">
        <v>-4.0693907930041684E-3</v>
      </c>
      <c r="Y119" s="18">
        <v>1.0207232261170152E-3</v>
      </c>
      <c r="Z119" s="18">
        <v>7.4747848415279705E-3</v>
      </c>
      <c r="AA119" s="18">
        <v>6.3228320405839256E-3</v>
      </c>
      <c r="AB119" s="18">
        <v>-2.0521627758048555E-2</v>
      </c>
      <c r="AC119" s="18">
        <v>-2.1595425678204896E-2</v>
      </c>
      <c r="AD119" s="18">
        <v>-1.8942086386223002E-2</v>
      </c>
      <c r="AE119" s="18">
        <v>-4.5340859999999997E-3</v>
      </c>
      <c r="AF119" s="18">
        <v>-4.0275685999999998E-3</v>
      </c>
      <c r="AG119" s="18">
        <v>-4.5096676309671572E-3</v>
      </c>
      <c r="AH119" s="18">
        <v>2.5481506089136241E-2</v>
      </c>
      <c r="AI119" s="18">
        <v>1.9931221370048213E-2</v>
      </c>
      <c r="AJ119" s="18">
        <v>2.2375288695351436E-2</v>
      </c>
      <c r="AK119" s="18">
        <v>2.1749565149047134E-2</v>
      </c>
      <c r="AL119" s="18">
        <v>1.8106925482325176E-2</v>
      </c>
      <c r="AM119" s="18">
        <v>1.4873260384873799E-2</v>
      </c>
      <c r="AN119" s="18">
        <v>2.41E-2</v>
      </c>
      <c r="AO119" s="18">
        <v>1.2942217513529641E-3</v>
      </c>
      <c r="AP119" s="18">
        <v>6.3770158232647534E-2</v>
      </c>
      <c r="AQ119" s="18">
        <v>1.0994305437429078E-2</v>
      </c>
      <c r="AR119" s="18">
        <v>-1.3175953884161373E-3</v>
      </c>
      <c r="AS119" s="18">
        <v>1.5856035769189675E-2</v>
      </c>
      <c r="AT119" s="18">
        <v>5.2988205802219929E-3</v>
      </c>
      <c r="AU119" s="18">
        <v>-1.0460105607316772E-2</v>
      </c>
      <c r="AV119" s="18">
        <v>5.2272039544654092E-4</v>
      </c>
      <c r="AW119" s="18">
        <v>8.1544025181794488E-3</v>
      </c>
      <c r="AX119" s="18">
        <v>3.2050509239964407E-2</v>
      </c>
      <c r="AY119" s="18">
        <v>0.10331954225249211</v>
      </c>
      <c r="AZ119" s="18">
        <v>-2.4071384104585869E-3</v>
      </c>
      <c r="BF119" s="81"/>
      <c r="BG119" s="154">
        <f t="shared" si="98"/>
        <v>124</v>
      </c>
      <c r="BH119" s="18">
        <f>(1-'Building Blocks'!$B$29)*'Building Blocks'!$B$29^BG119</f>
        <v>2.8758360936686411E-3</v>
      </c>
      <c r="BI119" s="18">
        <f t="shared" si="99"/>
        <v>3.158970232092891E-3</v>
      </c>
      <c r="BJ119" s="18">
        <f t="shared" si="145"/>
        <v>9.3824574863390943E-3</v>
      </c>
      <c r="BK119" s="157">
        <f t="shared" si="100"/>
        <v>3.017025769229516E-5</v>
      </c>
      <c r="BL119" s="157">
        <f t="shared" si="101"/>
        <v>3.9123187041971454E-5</v>
      </c>
      <c r="BM119" s="157">
        <f t="shared" si="102"/>
        <v>4.3794633402209203E-6</v>
      </c>
      <c r="BN119" s="157">
        <f t="shared" si="103"/>
        <v>8.1430465483386883E-6</v>
      </c>
      <c r="BO119" s="157">
        <f t="shared" si="104"/>
        <v>7.9163749050537689E-6</v>
      </c>
      <c r="BP119" s="157">
        <f t="shared" si="105"/>
        <v>5.3809398984357342E-6</v>
      </c>
      <c r="BQ119" s="157">
        <f t="shared" si="106"/>
        <v>3.6278101512140904E-6</v>
      </c>
      <c r="BR119" s="157">
        <f t="shared" si="107"/>
        <v>2.351862560844408E-6</v>
      </c>
      <c r="BS119" s="157">
        <f t="shared" si="108"/>
        <v>1.6845615793465583E-7</v>
      </c>
      <c r="BT119" s="157">
        <f t="shared" si="109"/>
        <v>1.235555619654115E-5</v>
      </c>
      <c r="BU119" s="157">
        <f t="shared" si="110"/>
        <v>1.4087364643729092E-5</v>
      </c>
      <c r="BV119" s="157">
        <f t="shared" si="111"/>
        <v>1.8715900843398425E-5</v>
      </c>
      <c r="BW119" s="157">
        <f t="shared" si="112"/>
        <v>4.6208836280031183E-6</v>
      </c>
      <c r="BX119" s="157">
        <f t="shared" si="113"/>
        <v>1.2061969662904606E-5</v>
      </c>
      <c r="BY119" s="157">
        <f t="shared" si="114"/>
        <v>2.2474246664019602E-5</v>
      </c>
      <c r="BZ119" s="157">
        <f t="shared" si="115"/>
        <v>1.0997934558427792E-5</v>
      </c>
      <c r="CA119" s="157">
        <f t="shared" si="116"/>
        <v>1.5916028923623897E-5</v>
      </c>
      <c r="CB119" s="157">
        <f t="shared" si="117"/>
        <v>2.3209808503829716E-5</v>
      </c>
      <c r="CC119" s="157">
        <f t="shared" si="118"/>
        <v>2.2001764737965994E-7</v>
      </c>
      <c r="CD119" s="157">
        <f t="shared" si="119"/>
        <v>2.3285025035706356E-6</v>
      </c>
      <c r="CE119" s="157">
        <f t="shared" si="120"/>
        <v>7.9991973765775134E-7</v>
      </c>
      <c r="CF119" s="157">
        <f t="shared" si="121"/>
        <v>7.0224606651349049E-7</v>
      </c>
      <c r="CG119" s="157">
        <f t="shared" si="122"/>
        <v>2.1152311331749695E-7</v>
      </c>
      <c r="CH119" s="157">
        <f t="shared" si="123"/>
        <v>5.0695340204755851E-9</v>
      </c>
      <c r="CI119" s="157">
        <f t="shared" si="124"/>
        <v>8.010324505520808E-9</v>
      </c>
      <c r="CJ119" s="157">
        <f t="shared" si="125"/>
        <v>1.6472180034115818E-8</v>
      </c>
      <c r="CK119" s="157">
        <f t="shared" si="126"/>
        <v>1.8422355824828846E-6</v>
      </c>
      <c r="CL119" s="157">
        <f t="shared" si="127"/>
        <v>2.0150416760118032E-6</v>
      </c>
      <c r="CM119" s="157">
        <f t="shared" si="128"/>
        <v>1.6395985752618024E-6</v>
      </c>
      <c r="CN119" s="157">
        <f t="shared" si="129"/>
        <v>4.5748955481460088E-7</v>
      </c>
      <c r="CO119" s="157">
        <f t="shared" si="130"/>
        <v>3.9687438905164965E-7</v>
      </c>
      <c r="CP119" s="157">
        <f t="shared" si="131"/>
        <v>3.4271009150867578E-7</v>
      </c>
      <c r="CQ119" s="157">
        <f t="shared" si="132"/>
        <v>1.492365915184405E-6</v>
      </c>
      <c r="CR119" s="157">
        <f t="shared" si="133"/>
        <v>6.7470793472911628E-7</v>
      </c>
      <c r="CS119" s="157">
        <f t="shared" si="134"/>
        <v>8.1811001709323479E-7</v>
      </c>
      <c r="CT119" s="157">
        <f t="shared" si="135"/>
        <v>7.6417023082041857E-7</v>
      </c>
      <c r="CU119" s="157">
        <f t="shared" si="136"/>
        <v>5.8220571521801081E-7</v>
      </c>
      <c r="CV119" s="157">
        <f t="shared" si="137"/>
        <v>2.7088410992730258E-7</v>
      </c>
      <c r="CW119" s="157">
        <f t="shared" si="138"/>
        <v>9.9906181832165725E-7</v>
      </c>
      <c r="CX119" s="157">
        <f t="shared" si="139"/>
        <v>9.3137463400622819E-12</v>
      </c>
      <c r="CY119" s="157">
        <f t="shared" si="140"/>
        <v>1.0534293528450597E-5</v>
      </c>
      <c r="CZ119" s="157"/>
      <c r="DA119" s="157">
        <f t="shared" si="141"/>
        <v>7.1883676697830806E-8</v>
      </c>
      <c r="DB119" s="157"/>
      <c r="DC119" s="157"/>
      <c r="DD119" s="157"/>
      <c r="DE119" s="157">
        <f t="shared" si="142"/>
        <v>2.2973258457115713E-7</v>
      </c>
      <c r="DF119" s="157">
        <f t="shared" si="143"/>
        <v>2.8724395460175926E-9</v>
      </c>
      <c r="DG119" s="157"/>
      <c r="DH119" s="157"/>
      <c r="DI119" s="157">
        <f t="shared" si="144"/>
        <v>4.999703799185437E-7</v>
      </c>
      <c r="DN119" s="157" t="e">
        <f t="shared" si="146"/>
        <v>#DIV/0!</v>
      </c>
      <c r="DR119" s="1">
        <v>1.3888888888888887E-3</v>
      </c>
      <c r="EQ119" s="152"/>
      <c r="ER119" s="152"/>
    </row>
    <row r="120" spans="1:148" s="1" customFormat="1" x14ac:dyDescent="0.25">
      <c r="A120" s="13">
        <f t="shared" si="147"/>
        <v>39721</v>
      </c>
      <c r="B120" s="227">
        <v>-7.1045723107787506E-2</v>
      </c>
      <c r="C120" s="227">
        <v>-7.8851188306746506E-2</v>
      </c>
      <c r="D120" s="227">
        <v>-0.132369832055724</v>
      </c>
      <c r="E120" s="227">
        <v>-0.18091380263499701</v>
      </c>
      <c r="F120" s="227">
        <v>-0.12908628182852</v>
      </c>
      <c r="G120" s="227">
        <v>-9.1350720374820699E-2</v>
      </c>
      <c r="H120" s="227">
        <v>-7.6677702748623802E-2</v>
      </c>
      <c r="I120" s="227">
        <v>-0.150936929626245</v>
      </c>
      <c r="J120" s="227">
        <v>-0.15610904493384001</v>
      </c>
      <c r="K120" s="227">
        <v>9.0266237786682506E-3</v>
      </c>
      <c r="L120" s="227">
        <v>-1.2948376178382099E-3</v>
      </c>
      <c r="M120" s="227">
        <v>-6.1674317206818499E-2</v>
      </c>
      <c r="N120" s="227">
        <v>-4.81199359120432E-2</v>
      </c>
      <c r="O120" s="227">
        <v>-8.4067281374616901E-2</v>
      </c>
      <c r="P120" s="227">
        <v>-9.0792951465285196E-2</v>
      </c>
      <c r="Q120" s="227">
        <v>-6.04885803922771E-2</v>
      </c>
      <c r="R120" s="227">
        <v>1.03478323223968E-2</v>
      </c>
      <c r="S120" s="18">
        <f>'Index Values Local'!S121/'Index Values Local'!S120-1</f>
        <v>-4.7523542792350604E-2</v>
      </c>
      <c r="T120" s="227">
        <v>-9.1725916271015701E-2</v>
      </c>
      <c r="U120" s="227">
        <v>-8.1403794542048102E-2</v>
      </c>
      <c r="V120" s="227">
        <v>-1.21443277916369E-2</v>
      </c>
      <c r="W120" s="18">
        <v>-3.670817004811755E-3</v>
      </c>
      <c r="X120" s="18">
        <v>-3.0638708504429069E-3</v>
      </c>
      <c r="Y120" s="18">
        <v>1.4933086750203994E-3</v>
      </c>
      <c r="Z120" s="18">
        <v>-1.7959739081601755E-2</v>
      </c>
      <c r="AA120" s="18">
        <v>3.1415525114155685E-3</v>
      </c>
      <c r="AB120" s="18">
        <v>-5.2304674730303535E-3</v>
      </c>
      <c r="AC120" s="18">
        <v>-7.0710779925374102E-3</v>
      </c>
      <c r="AD120" s="18">
        <v>-1.7799180472042599E-3</v>
      </c>
      <c r="AE120" s="18">
        <v>-1.8602783300000002E-2</v>
      </c>
      <c r="AF120" s="18">
        <v>-8.2039977999999996E-3</v>
      </c>
      <c r="AG120" s="18">
        <v>-1.8502597809990019E-2</v>
      </c>
      <c r="AH120" s="18">
        <v>-7.2888443868535102E-4</v>
      </c>
      <c r="AI120" s="18">
        <v>7.3052446542141158E-3</v>
      </c>
      <c r="AJ120" s="18">
        <v>8.8808214461288948E-3</v>
      </c>
      <c r="AK120" s="18">
        <v>3.5714220303573185E-5</v>
      </c>
      <c r="AL120" s="18">
        <v>1.5065148343162749E-2</v>
      </c>
      <c r="AM120" s="18">
        <v>5.6220240119129183E-3</v>
      </c>
      <c r="AN120" s="18">
        <v>2.1399999999999999E-2</v>
      </c>
      <c r="AO120" s="18">
        <v>-1.3968545972658064E-2</v>
      </c>
      <c r="AP120" s="18">
        <v>4.9370468606595663E-2</v>
      </c>
      <c r="AQ120" s="18">
        <v>2.5739125709027663E-3</v>
      </c>
      <c r="AR120" s="18">
        <v>-1.9240283656752899E-3</v>
      </c>
      <c r="AS120" s="18">
        <v>-2.0069297483054409E-2</v>
      </c>
      <c r="AT120" s="18">
        <v>-4.8589149749892454E-3</v>
      </c>
      <c r="AU120" s="18">
        <v>-1.5277514937631112E-2</v>
      </c>
      <c r="AV120" s="18">
        <v>-9.0686979789270317E-2</v>
      </c>
      <c r="AW120" s="18">
        <v>-7.3149819611124434E-2</v>
      </c>
      <c r="AX120" s="18">
        <v>-2.2673218688724168E-3</v>
      </c>
      <c r="AY120" s="18">
        <v>3.1634065439293556E-2</v>
      </c>
      <c r="AZ120" s="18">
        <v>8.5701210633606362E-3</v>
      </c>
      <c r="BF120" s="81"/>
      <c r="BG120" s="154">
        <f t="shared" si="98"/>
        <v>123</v>
      </c>
      <c r="BH120" s="18">
        <f>(1-'Building Blocks'!$B$29)*'Building Blocks'!$B$29^BG120</f>
        <v>2.9048849430996378E-3</v>
      </c>
      <c r="BI120" s="18">
        <f t="shared" si="99"/>
        <v>3.190879022316052E-3</v>
      </c>
      <c r="BJ120" s="18">
        <f t="shared" si="145"/>
        <v>9.4772297841809044E-3</v>
      </c>
      <c r="BK120" s="157">
        <f t="shared" si="100"/>
        <v>1.9176929209431358E-5</v>
      </c>
      <c r="BL120" s="157">
        <f t="shared" si="101"/>
        <v>2.556053115159027E-5</v>
      </c>
      <c r="BM120" s="157">
        <f t="shared" si="102"/>
        <v>6.0904591033282474E-5</v>
      </c>
      <c r="BN120" s="157">
        <f t="shared" si="103"/>
        <v>1.1540213227519449E-4</v>
      </c>
      <c r="BO120" s="157">
        <f t="shared" si="104"/>
        <v>5.6673737208020308E-5</v>
      </c>
      <c r="BP120" s="157">
        <f t="shared" si="105"/>
        <v>2.9434602635064141E-5</v>
      </c>
      <c r="BQ120" s="157">
        <f t="shared" si="106"/>
        <v>2.2523462533461372E-5</v>
      </c>
      <c r="BR120" s="157">
        <f t="shared" si="107"/>
        <v>8.1977887622340922E-5</v>
      </c>
      <c r="BS120" s="157">
        <f t="shared" si="108"/>
        <v>8.7976974023176472E-5</v>
      </c>
      <c r="BT120" s="157">
        <f t="shared" si="109"/>
        <v>6.8471408513709113E-8</v>
      </c>
      <c r="BU120" s="157">
        <f t="shared" si="110"/>
        <v>1.0723451053891238E-7</v>
      </c>
      <c r="BV120" s="157">
        <f t="shared" si="111"/>
        <v>1.5407051811378979E-5</v>
      </c>
      <c r="BW120" s="157">
        <f t="shared" si="112"/>
        <v>9.3290659817434827E-6</v>
      </c>
      <c r="BX120" s="157">
        <f t="shared" si="113"/>
        <v>2.733279084242217E-5</v>
      </c>
      <c r="BY120" s="157">
        <f t="shared" si="114"/>
        <v>3.0796960722317125E-5</v>
      </c>
      <c r="BZ120" s="157">
        <f t="shared" si="115"/>
        <v>1.4360288006211349E-5</v>
      </c>
      <c r="CA120" s="157">
        <f t="shared" si="116"/>
        <v>7.6087876478263892E-8</v>
      </c>
      <c r="CB120" s="157">
        <f t="shared" si="117"/>
        <v>1.0135425153451368E-5</v>
      </c>
      <c r="CC120" s="157">
        <f t="shared" si="118"/>
        <v>3.0070756120143482E-5</v>
      </c>
      <c r="CD120" s="157">
        <f t="shared" si="119"/>
        <v>2.4046365281920329E-5</v>
      </c>
      <c r="CE120" s="157">
        <f t="shared" si="120"/>
        <v>8.4467143593451914E-7</v>
      </c>
      <c r="CF120" s="157">
        <f t="shared" si="121"/>
        <v>2.3660527105836036E-7</v>
      </c>
      <c r="CG120" s="157">
        <f t="shared" si="122"/>
        <v>1.643764996559858E-7</v>
      </c>
      <c r="CH120" s="157">
        <f t="shared" si="123"/>
        <v>2.0127796124961199E-9</v>
      </c>
      <c r="CI120" s="157">
        <f t="shared" si="124"/>
        <v>1.8138451362619885E-6</v>
      </c>
      <c r="CJ120" s="157">
        <f t="shared" si="125"/>
        <v>2.571821339819834E-9</v>
      </c>
      <c r="CK120" s="157">
        <f t="shared" si="126"/>
        <v>2.5036268430965743E-7</v>
      </c>
      <c r="CL120" s="157">
        <f t="shared" si="127"/>
        <v>3.6750695146025488E-7</v>
      </c>
      <c r="CM120" s="157">
        <f t="shared" si="128"/>
        <v>1.0078377329432446E-7</v>
      </c>
      <c r="CN120" s="157">
        <f t="shared" si="129"/>
        <v>2.1741440799987624E-6</v>
      </c>
      <c r="CO120" s="157">
        <f t="shared" si="130"/>
        <v>7.5528434807128912E-7</v>
      </c>
      <c r="CP120" s="157">
        <f t="shared" si="131"/>
        <v>1.9010741028940142E-6</v>
      </c>
      <c r="CQ120" s="157">
        <f t="shared" si="132"/>
        <v>6.3902996749832805E-8</v>
      </c>
      <c r="CR120" s="157">
        <f t="shared" si="133"/>
        <v>1.2617957245493518E-8</v>
      </c>
      <c r="CS120" s="157">
        <f t="shared" si="134"/>
        <v>2.154359310509691E-8</v>
      </c>
      <c r="CT120" s="157">
        <f t="shared" si="135"/>
        <v>1.2110184128647165E-7</v>
      </c>
      <c r="CU120" s="157">
        <f t="shared" si="136"/>
        <v>3.5407799714259651E-7</v>
      </c>
      <c r="CV120" s="157">
        <f t="shared" si="137"/>
        <v>2.5471010357296484E-13</v>
      </c>
      <c r="CW120" s="157">
        <f t="shared" si="138"/>
        <v>7.2598751883232427E-7</v>
      </c>
      <c r="CX120" s="157">
        <f t="shared" si="139"/>
        <v>7.3804243651328604E-7</v>
      </c>
      <c r="CY120" s="157">
        <f t="shared" si="140"/>
        <v>5.9956464912988121E-6</v>
      </c>
      <c r="CZ120" s="157"/>
      <c r="DA120" s="157">
        <f t="shared" si="141"/>
        <v>9.2244692846792771E-8</v>
      </c>
      <c r="DB120" s="157"/>
      <c r="DC120" s="157"/>
      <c r="DD120" s="157"/>
      <c r="DE120" s="157">
        <f t="shared" si="142"/>
        <v>3.1741508137861154E-5</v>
      </c>
      <c r="DF120" s="157">
        <f t="shared" si="143"/>
        <v>2.060104013184012E-5</v>
      </c>
      <c r="DG120" s="157"/>
      <c r="DH120" s="157"/>
      <c r="DI120" s="157">
        <f t="shared" si="144"/>
        <v>8.2022076497431245E-9</v>
      </c>
      <c r="DN120" s="157" t="e">
        <f t="shared" si="146"/>
        <v>#DIV/0!</v>
      </c>
      <c r="DR120" s="1">
        <v>1.3888888888888887E-3</v>
      </c>
      <c r="EQ120" s="152"/>
      <c r="ER120" s="152"/>
    </row>
    <row r="121" spans="1:148" s="1" customFormat="1" x14ac:dyDescent="0.25">
      <c r="A121" s="13">
        <f t="shared" si="147"/>
        <v>39752</v>
      </c>
      <c r="B121" s="227">
        <v>-8.16956663177901E-2</v>
      </c>
      <c r="C121" s="227">
        <v>-0.126758891868617</v>
      </c>
      <c r="D121" s="227">
        <v>-0.13931217608859101</v>
      </c>
      <c r="E121" s="227">
        <v>-0.20248835679656099</v>
      </c>
      <c r="F121" s="227">
        <v>-0.102288489042411</v>
      </c>
      <c r="G121" s="227">
        <v>-5.5998327454801697E-2</v>
      </c>
      <c r="H121" s="227">
        <v>-9.1460348979927001E-3</v>
      </c>
      <c r="I121" s="227">
        <v>-0.16920738857530701</v>
      </c>
      <c r="J121" s="227">
        <v>-0.195257761878008</v>
      </c>
      <c r="K121" s="227">
        <v>8.58044150276287E-2</v>
      </c>
      <c r="L121" s="227">
        <v>6.6913205590791502E-2</v>
      </c>
      <c r="M121" s="227">
        <v>-9.8775486492995695E-2</v>
      </c>
      <c r="N121" s="227">
        <v>-1.20489927989778E-2</v>
      </c>
      <c r="O121" s="227">
        <v>-0.14534565738000699</v>
      </c>
      <c r="P121" s="227">
        <v>-0.187349191728509</v>
      </c>
      <c r="Q121" s="227">
        <v>2.9724965596369299E-3</v>
      </c>
      <c r="R121" s="227">
        <v>0.12582234636693801</v>
      </c>
      <c r="S121" s="18">
        <f>'Index Values Local'!S122/'Index Values Local'!S121-1</f>
        <v>-0.10771654437791534</v>
      </c>
      <c r="T121" s="227">
        <v>-0.171016264690416</v>
      </c>
      <c r="U121" s="227">
        <v>-9.4583509938527002E-2</v>
      </c>
      <c r="V121" s="227">
        <v>1.6317118143144502E-2</v>
      </c>
      <c r="W121" s="18">
        <v>1.194921583271169E-3</v>
      </c>
      <c r="X121" s="18">
        <v>8.2712643872751013E-3</v>
      </c>
      <c r="Y121" s="18">
        <v>5.604361329427654E-3</v>
      </c>
      <c r="Z121" s="18">
        <v>-3.5410686989321816E-2</v>
      </c>
      <c r="AA121" s="18">
        <v>-3.3247150504351564E-2</v>
      </c>
      <c r="AB121" s="18">
        <v>2.7903086069369198E-2</v>
      </c>
      <c r="AC121" s="18">
        <v>3.1333567772718299E-2</v>
      </c>
      <c r="AD121" s="18">
        <v>1.9611738207690802E-2</v>
      </c>
      <c r="AE121" s="18">
        <v>-1.14019842E-2</v>
      </c>
      <c r="AF121" s="18">
        <v>-1.4861653900000001E-2</v>
      </c>
      <c r="AG121" s="18">
        <v>-1.1340578691171485E-2</v>
      </c>
      <c r="AH121" s="18">
        <v>-9.3055811383312426E-3</v>
      </c>
      <c r="AI121" s="18">
        <v>7.9359130048040072E-4</v>
      </c>
      <c r="AJ121" s="18">
        <v>1.67293689200676E-3</v>
      </c>
      <c r="AK121" s="18">
        <v>-8.8229288094494596E-3</v>
      </c>
      <c r="AL121" s="18">
        <v>7.9306296035879242E-3</v>
      </c>
      <c r="AM121" s="18">
        <v>-5.8045017319662273E-3</v>
      </c>
      <c r="AN121" s="18">
        <v>-4.0800000000000003E-2</v>
      </c>
      <c r="AO121" s="18">
        <v>2.0751214069487878E-2</v>
      </c>
      <c r="AP121" s="18">
        <v>6.7817526698197295E-3</v>
      </c>
      <c r="AQ121" s="18">
        <v>-5.0875436937644264E-2</v>
      </c>
      <c r="AR121" s="18">
        <v>-2.974223397223974E-3</v>
      </c>
      <c r="AS121" s="18">
        <v>-1.7016771153024919E-2</v>
      </c>
      <c r="AT121" s="18">
        <v>-7.5519263208826065E-4</v>
      </c>
      <c r="AU121" s="18">
        <v>-8.7064146448155438E-3</v>
      </c>
      <c r="AV121" s="18">
        <v>-7.8021893285380117E-2</v>
      </c>
      <c r="AW121" s="18">
        <v>-4.9588457873355418E-2</v>
      </c>
      <c r="AX121" s="18">
        <v>-1.9301186711381521E-2</v>
      </c>
      <c r="AY121" s="18">
        <v>3.0906526890402325E-2</v>
      </c>
      <c r="AZ121" s="18">
        <v>-1.0600998226292013E-2</v>
      </c>
      <c r="BF121" s="81"/>
      <c r="BG121" s="154">
        <f t="shared" si="98"/>
        <v>122</v>
      </c>
      <c r="BH121" s="18">
        <f>(1-'Building Blocks'!$B$29)*'Building Blocks'!$B$29^BG121</f>
        <v>2.9342272152521592E-3</v>
      </c>
      <c r="BI121" s="18">
        <f t="shared" si="99"/>
        <v>3.2231101235515674E-3</v>
      </c>
      <c r="BJ121" s="18">
        <f t="shared" si="145"/>
        <v>9.5729593779605108E-3</v>
      </c>
      <c r="BK121" s="157">
        <f t="shared" si="100"/>
        <v>2.5058351006485169E-5</v>
      </c>
      <c r="BL121" s="157">
        <f t="shared" si="101"/>
        <v>6.0856374734365711E-5</v>
      </c>
      <c r="BM121" s="157">
        <f t="shared" si="102"/>
        <v>6.7857872300432229E-5</v>
      </c>
      <c r="BN121" s="157">
        <f t="shared" si="103"/>
        <v>1.4451640181804333E-4</v>
      </c>
      <c r="BO121" s="157">
        <f t="shared" si="104"/>
        <v>3.6538950354574341E-5</v>
      </c>
      <c r="BP121" s="157">
        <f t="shared" si="105"/>
        <v>1.1872551628031908E-5</v>
      </c>
      <c r="BQ121" s="157">
        <f t="shared" si="106"/>
        <v>8.7583442234526596E-7</v>
      </c>
      <c r="BR121" s="157">
        <f t="shared" si="107"/>
        <v>1.0275949630090869E-4</v>
      </c>
      <c r="BS121" s="157">
        <f t="shared" si="108"/>
        <v>1.357091053802511E-4</v>
      </c>
      <c r="BT121" s="157">
        <f t="shared" si="109"/>
        <v>2.1361509768369485E-5</v>
      </c>
      <c r="BU121" s="157">
        <f t="shared" si="110"/>
        <v>1.2554412384116034E-5</v>
      </c>
      <c r="BV121" s="157">
        <f t="shared" si="111"/>
        <v>3.6617990386203622E-5</v>
      </c>
      <c r="BW121" s="157">
        <f t="shared" si="112"/>
        <v>1.0442872216962702E-6</v>
      </c>
      <c r="BX121" s="157">
        <f t="shared" si="113"/>
        <v>7.6271197408976998E-5</v>
      </c>
      <c r="BY121" s="157">
        <f t="shared" si="114"/>
        <v>1.2230572358121831E-4</v>
      </c>
      <c r="BZ121" s="157">
        <f t="shared" si="115"/>
        <v>4.2332061336279314E-8</v>
      </c>
      <c r="CA121" s="157">
        <f t="shared" si="116"/>
        <v>4.6689889621021123E-5</v>
      </c>
      <c r="CB121" s="157">
        <f t="shared" si="117"/>
        <v>4.3784164877600138E-5</v>
      </c>
      <c r="CC121" s="157">
        <f t="shared" si="118"/>
        <v>1.0025643091596388E-4</v>
      </c>
      <c r="CD121" s="157">
        <f t="shared" si="119"/>
        <v>3.2224445404611477E-5</v>
      </c>
      <c r="CE121" s="157">
        <f t="shared" si="120"/>
        <v>4.790517427456311E-7</v>
      </c>
      <c r="CF121" s="157">
        <f t="shared" si="121"/>
        <v>4.5212162141332583E-8</v>
      </c>
      <c r="CG121" s="157">
        <f t="shared" si="122"/>
        <v>5.5718226345015342E-8</v>
      </c>
      <c r="CH121" s="157">
        <f t="shared" si="123"/>
        <v>3.5458572528161726E-8</v>
      </c>
      <c r="CI121" s="157">
        <f t="shared" si="124"/>
        <v>5.495782265968425E-6</v>
      </c>
      <c r="CJ121" s="157">
        <f t="shared" si="125"/>
        <v>4.4810290604693138E-6</v>
      </c>
      <c r="CK121" s="157">
        <f t="shared" si="126"/>
        <v>1.8994061491453574E-6</v>
      </c>
      <c r="CL121" s="157">
        <f t="shared" si="127"/>
        <v>2.4681916616418863E-6</v>
      </c>
      <c r="CM121" s="157">
        <f t="shared" si="128"/>
        <v>8.0172795377962401E-7</v>
      </c>
      <c r="CN121" s="157">
        <f t="shared" si="129"/>
        <v>1.1515848379071832E-6</v>
      </c>
      <c r="CO121" s="157">
        <f t="shared" si="130"/>
        <v>1.5660534665264222E-6</v>
      </c>
      <c r="CP121" s="157">
        <f t="shared" si="131"/>
        <v>9.5870581396944873E-7</v>
      </c>
      <c r="CQ121" s="157">
        <f t="shared" si="132"/>
        <v>5.4905720588642617E-7</v>
      </c>
      <c r="CR121" s="157">
        <f t="shared" si="133"/>
        <v>6.5939502979858566E-8</v>
      </c>
      <c r="CS121" s="157">
        <f t="shared" si="134"/>
        <v>6.8482916727904796E-8</v>
      </c>
      <c r="CT121" s="157">
        <f t="shared" si="135"/>
        <v>7.2705778733727303E-7</v>
      </c>
      <c r="CU121" s="157">
        <f t="shared" si="136"/>
        <v>3.7248308985204524E-8</v>
      </c>
      <c r="CV121" s="157">
        <f t="shared" si="137"/>
        <v>4.2016911876187047E-7</v>
      </c>
      <c r="CW121" s="157">
        <f t="shared" si="138"/>
        <v>7.1551134908229449E-6</v>
      </c>
      <c r="CX121" s="157">
        <f t="shared" si="139"/>
        <v>1.2270073310502433E-6</v>
      </c>
      <c r="CY121" s="157">
        <f t="shared" si="140"/>
        <v>1.8551228146281578E-9</v>
      </c>
      <c r="CZ121" s="157"/>
      <c r="DA121" s="157">
        <f t="shared" si="141"/>
        <v>1.3313035476261859E-7</v>
      </c>
      <c r="DB121" s="157"/>
      <c r="DC121" s="157"/>
      <c r="DD121" s="157"/>
      <c r="DE121" s="157">
        <f t="shared" si="142"/>
        <v>2.4436365371269106E-5</v>
      </c>
      <c r="DF121" s="157">
        <f t="shared" si="143"/>
        <v>1.0394605819394307E-5</v>
      </c>
      <c r="DG121" s="157"/>
      <c r="DH121" s="157"/>
      <c r="DI121" s="157">
        <f t="shared" si="144"/>
        <v>1.3910163107026574E-6</v>
      </c>
      <c r="DN121" s="157" t="e">
        <f t="shared" si="146"/>
        <v>#DIV/0!</v>
      </c>
      <c r="DR121" s="1">
        <v>1.3888888888888887E-3</v>
      </c>
      <c r="EQ121" s="152"/>
      <c r="ER121" s="152"/>
    </row>
    <row r="122" spans="1:148" s="1" customFormat="1" x14ac:dyDescent="0.25">
      <c r="A122" s="13">
        <f t="shared" si="147"/>
        <v>39782</v>
      </c>
      <c r="B122" s="227">
        <v>-3.1344536831504802E-2</v>
      </c>
      <c r="C122" s="227">
        <v>-6.7421914465527297E-2</v>
      </c>
      <c r="D122" s="227">
        <v>-2.7259278894118E-2</v>
      </c>
      <c r="E122" s="227">
        <v>-4.4303684817582997E-2</v>
      </c>
      <c r="F122" s="227">
        <v>-2.1394542061688501E-2</v>
      </c>
      <c r="G122" s="227">
        <v>3.2777423711791202E-2</v>
      </c>
      <c r="H122" s="227">
        <v>8.8589830551245294E-2</v>
      </c>
      <c r="I122" s="227">
        <v>-9.9638116257544304E-3</v>
      </c>
      <c r="J122" s="227">
        <v>-3.28323971739964E-2</v>
      </c>
      <c r="K122" s="227">
        <v>8.0645199929625794E-2</v>
      </c>
      <c r="L122" s="227">
        <v>7.6059909376165497E-2</v>
      </c>
      <c r="M122" s="227">
        <v>-2.4644557749862399E-2</v>
      </c>
      <c r="N122" s="227">
        <v>5.5430780703433699E-3</v>
      </c>
      <c r="O122" s="227">
        <v>7.9570761835213902E-2</v>
      </c>
      <c r="P122" s="227">
        <v>0.124213803320644</v>
      </c>
      <c r="Q122" s="227">
        <v>6.3750962302864204E-3</v>
      </c>
      <c r="R122" s="227">
        <v>5.3484178986271003E-2</v>
      </c>
      <c r="S122" s="18">
        <f>'Index Values Local'!S123/'Index Values Local'!S122-1</f>
        <v>8.3309400988664573E-2</v>
      </c>
      <c r="T122" s="227">
        <v>-7.3783707777395804E-2</v>
      </c>
      <c r="U122" s="227">
        <v>-3.7716664327074302E-2</v>
      </c>
      <c r="V122" s="227">
        <v>7.3284540037825696E-3</v>
      </c>
      <c r="W122" s="18">
        <v>9.6971505296135074E-3</v>
      </c>
      <c r="X122" s="18">
        <v>2.9252658508518437E-3</v>
      </c>
      <c r="Y122" s="18">
        <v>4.722028352667218E-3</v>
      </c>
      <c r="Z122" s="18">
        <v>1.3635379020213723E-2</v>
      </c>
      <c r="AA122" s="18">
        <v>2.4860629802621048E-3</v>
      </c>
      <c r="AB122" s="18">
        <v>1.2061499113552587E-2</v>
      </c>
      <c r="AC122" s="18">
        <v>1.51478814152896E-2</v>
      </c>
      <c r="AD122" s="18">
        <v>3.3491014397490498E-3</v>
      </c>
      <c r="AE122" s="18">
        <v>1.2759937400000001E-2</v>
      </c>
      <c r="AF122" s="18">
        <v>7.3425035000000008E-3</v>
      </c>
      <c r="AG122" s="18">
        <v>1.2691218619573433E-2</v>
      </c>
      <c r="AH122" s="18">
        <v>-2.547188053130256E-2</v>
      </c>
      <c r="AI122" s="18">
        <v>-1.5320944883147947E-2</v>
      </c>
      <c r="AJ122" s="18">
        <v>-1.6673855371143964E-2</v>
      </c>
      <c r="AK122" s="18">
        <v>-1.6984384787224083E-2</v>
      </c>
      <c r="AL122" s="18">
        <v>-2.110978102041472E-2</v>
      </c>
      <c r="AM122" s="18">
        <v>-6.8808612944958325E-3</v>
      </c>
      <c r="AN122" s="18">
        <v>-2.92E-2</v>
      </c>
      <c r="AO122" s="18">
        <v>-3.6310313108506853E-2</v>
      </c>
      <c r="AP122" s="18">
        <v>-9.7667396688754238E-3</v>
      </c>
      <c r="AQ122" s="18">
        <v>1.9294579012722548E-2</v>
      </c>
      <c r="AR122" s="18">
        <v>-4.1984311125843332E-3</v>
      </c>
      <c r="AS122" s="18">
        <v>6.5997215148827856E-5</v>
      </c>
      <c r="AT122" s="18">
        <v>1.1333444903467773E-2</v>
      </c>
      <c r="AU122" s="18">
        <v>-1.3689153660567872E-2</v>
      </c>
      <c r="AV122" s="18">
        <v>6.5713308070660892E-2</v>
      </c>
      <c r="AW122" s="18">
        <v>2.914713409968428E-2</v>
      </c>
      <c r="AX122" s="18">
        <v>1.1719816528040607E-2</v>
      </c>
      <c r="AY122" s="18">
        <v>3.3300980719137528E-2</v>
      </c>
      <c r="AZ122" s="18">
        <v>-5.8214514022068453E-2</v>
      </c>
      <c r="BF122" s="81"/>
      <c r="BG122" s="154">
        <f t="shared" si="98"/>
        <v>121</v>
      </c>
      <c r="BH122" s="18">
        <f>(1-'Building Blocks'!$B$29)*'Building Blocks'!$B$29^BG122</f>
        <v>2.9638658739920797E-3</v>
      </c>
      <c r="BI122" s="18">
        <f t="shared" si="99"/>
        <v>3.2556667914662293E-3</v>
      </c>
      <c r="BJ122" s="18">
        <f t="shared" si="145"/>
        <v>9.6696559373338486E-3</v>
      </c>
      <c r="BK122" s="157">
        <f t="shared" si="100"/>
        <v>4.6573641783702118E-6</v>
      </c>
      <c r="BL122" s="157">
        <f t="shared" si="101"/>
        <v>1.9844119031265643E-5</v>
      </c>
      <c r="BM122" s="157">
        <f t="shared" si="102"/>
        <v>3.5551997429876201E-6</v>
      </c>
      <c r="BN122" s="157">
        <f t="shared" si="103"/>
        <v>9.340891870966081E-6</v>
      </c>
      <c r="BO122" s="157">
        <f t="shared" si="104"/>
        <v>2.1301831924031182E-6</v>
      </c>
      <c r="BP122" s="157">
        <f t="shared" si="105"/>
        <v>2.5676579166355994E-6</v>
      </c>
      <c r="BQ122" s="157">
        <f t="shared" si="106"/>
        <v>2.1493257304955861E-5</v>
      </c>
      <c r="BR122" s="157">
        <f t="shared" si="107"/>
        <v>1.2142113991434657E-6</v>
      </c>
      <c r="BS122" s="157">
        <f t="shared" si="108"/>
        <v>5.9554208841549678E-6</v>
      </c>
      <c r="BT122" s="157">
        <f t="shared" si="109"/>
        <v>1.8929099948912686E-5</v>
      </c>
      <c r="BU122" s="157">
        <f t="shared" si="110"/>
        <v>1.6670623284831714E-5</v>
      </c>
      <c r="BV122" s="157">
        <f t="shared" si="111"/>
        <v>3.4297904841419716E-6</v>
      </c>
      <c r="BW122" s="157">
        <f t="shared" si="112"/>
        <v>5.4175256799937289E-10</v>
      </c>
      <c r="BX122" s="157">
        <f t="shared" si="113"/>
        <v>1.6451518799766001E-5</v>
      </c>
      <c r="BY122" s="157">
        <f t="shared" si="114"/>
        <v>4.438751780144121E-5</v>
      </c>
      <c r="BZ122" s="157">
        <f t="shared" si="115"/>
        <v>1.5969427045500769E-10</v>
      </c>
      <c r="CA122" s="157">
        <f t="shared" si="116"/>
        <v>7.5071598702440372E-6</v>
      </c>
      <c r="CB122" s="157">
        <f t="shared" si="117"/>
        <v>1.8056967419732862E-5</v>
      </c>
      <c r="CC122" s="157">
        <f t="shared" si="118"/>
        <v>2.0388087516411356E-5</v>
      </c>
      <c r="CD122" s="157">
        <f t="shared" si="119"/>
        <v>6.0541674931813982E-6</v>
      </c>
      <c r="CE122" s="157">
        <f t="shared" si="120"/>
        <v>3.3395092199864066E-8</v>
      </c>
      <c r="CF122" s="157">
        <f t="shared" si="121"/>
        <v>7.3669519505635576E-8</v>
      </c>
      <c r="CG122" s="157">
        <f t="shared" si="122"/>
        <v>4.5965887479276001E-9</v>
      </c>
      <c r="CH122" s="157">
        <f t="shared" si="123"/>
        <v>1.9295587521432093E-8</v>
      </c>
      <c r="CI122" s="157">
        <f t="shared" si="124"/>
        <v>1.9569463270038216E-7</v>
      </c>
      <c r="CJ122" s="157">
        <f t="shared" si="125"/>
        <v>7.854674009791706E-9</v>
      </c>
      <c r="CK122" s="157">
        <f t="shared" si="126"/>
        <v>2.3158818605177048E-7</v>
      </c>
      <c r="CL122" s="157">
        <f t="shared" si="127"/>
        <v>4.2959164812822726E-7</v>
      </c>
      <c r="CM122" s="157">
        <f t="shared" si="128"/>
        <v>7.849752333297998E-10</v>
      </c>
      <c r="CN122" s="157">
        <f t="shared" si="129"/>
        <v>9.0069868873495457E-8</v>
      </c>
      <c r="CO122" s="157">
        <f t="shared" si="130"/>
        <v>8.4820679857963036E-11</v>
      </c>
      <c r="CP122" s="157">
        <f t="shared" si="131"/>
        <v>1.4988448819123086E-7</v>
      </c>
      <c r="CQ122" s="157">
        <f t="shared" si="132"/>
        <v>2.7793587166798466E-6</v>
      </c>
      <c r="CR122" s="157">
        <f t="shared" si="133"/>
        <v>1.3866263458138631E-6</v>
      </c>
      <c r="CS122" s="157">
        <f t="shared" si="134"/>
        <v>1.7157078285873576E-6</v>
      </c>
      <c r="CT122" s="157">
        <f t="shared" si="135"/>
        <v>1.7494096304220864E-6</v>
      </c>
      <c r="CU122" s="157">
        <f t="shared" si="136"/>
        <v>2.1404577685830519E-6</v>
      </c>
      <c r="CV122" s="157">
        <f t="shared" si="137"/>
        <v>5.0820570524329423E-7</v>
      </c>
      <c r="CW122" s="157">
        <f t="shared" si="138"/>
        <v>4.1067105003616445E-6</v>
      </c>
      <c r="CX122" s="157">
        <f t="shared" si="139"/>
        <v>4.5905560564104658E-6</v>
      </c>
      <c r="CY122" s="157">
        <f t="shared" si="140"/>
        <v>8.1169867208086798E-7</v>
      </c>
      <c r="CZ122" s="157"/>
      <c r="DA122" s="157">
        <f t="shared" si="141"/>
        <v>1.9058452076902753E-7</v>
      </c>
      <c r="DB122" s="157"/>
      <c r="DC122" s="157"/>
      <c r="DD122" s="157"/>
      <c r="DE122" s="157">
        <f t="shared" si="142"/>
        <v>1.0452865547567238E-5</v>
      </c>
      <c r="DF122" s="157">
        <f t="shared" si="143"/>
        <v>1.5680598840616712E-6</v>
      </c>
      <c r="DG122" s="157"/>
      <c r="DH122" s="157"/>
      <c r="DI122" s="157">
        <f t="shared" si="144"/>
        <v>1.5226451951327506E-5</v>
      </c>
      <c r="DN122" s="157" t="e">
        <f t="shared" si="146"/>
        <v>#DIV/0!</v>
      </c>
      <c r="DR122" s="1">
        <v>1.3888888888888887E-3</v>
      </c>
      <c r="EQ122" s="152"/>
      <c r="ER122" s="152"/>
    </row>
    <row r="123" spans="1:148" s="1" customFormat="1" x14ac:dyDescent="0.25">
      <c r="A123" s="13">
        <f t="shared" si="147"/>
        <v>39813</v>
      </c>
      <c r="B123" s="227">
        <v>6.6688574575137494E-2</v>
      </c>
      <c r="C123" s="227">
        <v>0.11232332180070501</v>
      </c>
      <c r="D123" s="227">
        <v>0.15025751493704101</v>
      </c>
      <c r="E123" s="227">
        <v>0.10897177968671801</v>
      </c>
      <c r="F123" s="227">
        <v>2.2768329730469699E-2</v>
      </c>
      <c r="G123" s="227">
        <v>0.138694792575421</v>
      </c>
      <c r="H123" s="227">
        <v>0.13513570453299201</v>
      </c>
      <c r="I123" s="227">
        <v>0.114301733965587</v>
      </c>
      <c r="J123" s="227">
        <v>0.13545668115932799</v>
      </c>
      <c r="K123" s="227">
        <v>0.129116822613868</v>
      </c>
      <c r="L123" s="227">
        <v>0.118462250356889</v>
      </c>
      <c r="M123" s="227">
        <v>0.134012478138652</v>
      </c>
      <c r="N123" s="227">
        <v>0.15975765251618099</v>
      </c>
      <c r="O123" s="227">
        <v>0.12931503226278601</v>
      </c>
      <c r="P123" s="227">
        <v>0.15526222785451599</v>
      </c>
      <c r="Q123" s="227">
        <v>5.5346539388333803E-2</v>
      </c>
      <c r="R123" s="227">
        <v>6.4753869053677304E-2</v>
      </c>
      <c r="S123" s="18">
        <f>'Index Values Local'!S124/'Index Values Local'!S123-1</f>
        <v>0.14455975656725495</v>
      </c>
      <c r="T123" s="227">
        <v>1.2964843446900701E-2</v>
      </c>
      <c r="U123" s="227">
        <v>2.1940494483372302E-3</v>
      </c>
      <c r="V123" s="227">
        <v>1.11275792984191E-2</v>
      </c>
      <c r="W123" s="18">
        <v>1.2411347517730542E-2</v>
      </c>
      <c r="X123" s="18">
        <v>1.2141254754770348E-2</v>
      </c>
      <c r="Y123" s="18">
        <v>5.9521362302588088E-3</v>
      </c>
      <c r="Z123" s="18">
        <v>2.6172828397575065E-2</v>
      </c>
      <c r="AA123" s="18">
        <v>1.5969038851732176E-2</v>
      </c>
      <c r="AB123" s="18">
        <v>3.187639997702596E-2</v>
      </c>
      <c r="AC123" s="18">
        <v>2.8751002812605599E-2</v>
      </c>
      <c r="AD123" s="18">
        <v>3.1850072475323496E-2</v>
      </c>
      <c r="AE123" s="18">
        <v>2.4626381300000003E-2</v>
      </c>
      <c r="AF123" s="18">
        <v>1.11531566E-2</v>
      </c>
      <c r="AG123" s="18">
        <v>2.4493755658023451E-2</v>
      </c>
      <c r="AH123" s="18">
        <v>1.2767386310736706E-2</v>
      </c>
      <c r="AI123" s="18">
        <v>2.6943065089333418E-2</v>
      </c>
      <c r="AJ123" s="18">
        <v>3.1763390249194723E-2</v>
      </c>
      <c r="AK123" s="18">
        <v>1.5479003253692225E-2</v>
      </c>
      <c r="AL123" s="18">
        <v>3.2292602685702665E-2</v>
      </c>
      <c r="AM123" s="18">
        <v>1.3502048369760322E-2</v>
      </c>
      <c r="AN123" s="18">
        <v>0.05</v>
      </c>
      <c r="AO123" s="18">
        <v>8.0045742195005598E-2</v>
      </c>
      <c r="AP123" s="18">
        <v>0.12762653205497654</v>
      </c>
      <c r="AQ123" s="18">
        <v>3.3606950733329963E-2</v>
      </c>
      <c r="AR123" s="18">
        <v>-6.1577721069565605E-3</v>
      </c>
      <c r="AS123" s="18">
        <v>4.0261124352492753E-2</v>
      </c>
      <c r="AT123" s="18">
        <v>1.2686145566865131E-2</v>
      </c>
      <c r="AU123" s="18">
        <v>-6.9874604504856436E-3</v>
      </c>
      <c r="AV123" s="18">
        <v>4.4057587142745547E-2</v>
      </c>
      <c r="AW123" s="18">
        <v>5.9751195736086338E-2</v>
      </c>
      <c r="AX123" s="18">
        <v>3.7491841024642487E-2</v>
      </c>
      <c r="AY123" s="18">
        <v>6.026261284599399E-2</v>
      </c>
      <c r="AZ123" s="18">
        <v>-3.0308843276424469E-2</v>
      </c>
      <c r="BF123" s="81"/>
      <c r="BG123" s="154">
        <f t="shared" si="98"/>
        <v>120</v>
      </c>
      <c r="BH123" s="18">
        <f>(1-'Building Blocks'!$B$29)*'Building Blocks'!$B$29^BG123</f>
        <v>2.9938039131233132E-3</v>
      </c>
      <c r="BI123" s="18">
        <f t="shared" si="99"/>
        <v>3.2885523146123532E-3</v>
      </c>
      <c r="BJ123" s="18">
        <f t="shared" si="145"/>
        <v>9.7673292296301499E-3</v>
      </c>
      <c r="BK123" s="157">
        <f t="shared" si="100"/>
        <v>1.1922050693056478E-5</v>
      </c>
      <c r="BL123" s="157">
        <f t="shared" si="101"/>
        <v>3.3995159208595609E-5</v>
      </c>
      <c r="BM123" s="157">
        <f t="shared" si="102"/>
        <v>6.8638536714968885E-5</v>
      </c>
      <c r="BN123" s="157">
        <f t="shared" si="103"/>
        <v>3.2695927358536213E-5</v>
      </c>
      <c r="BO123" s="157">
        <f t="shared" si="104"/>
        <v>1.1356998200914778E-6</v>
      </c>
      <c r="BP123" s="157">
        <f t="shared" si="105"/>
        <v>5.9049861492101834E-5</v>
      </c>
      <c r="BQ123" s="157">
        <f t="shared" si="106"/>
        <v>5.3709153250946625E-5</v>
      </c>
      <c r="BR123" s="157">
        <f t="shared" si="107"/>
        <v>3.6224217430066381E-5</v>
      </c>
      <c r="BS123" s="157">
        <f t="shared" si="108"/>
        <v>5.181151357709205E-5</v>
      </c>
      <c r="BT123" s="157">
        <f t="shared" si="109"/>
        <v>5.115576323971967E-5</v>
      </c>
      <c r="BU123" s="157">
        <f t="shared" si="110"/>
        <v>4.2708017270687252E-5</v>
      </c>
      <c r="BV123" s="157">
        <f t="shared" si="111"/>
        <v>5.2374623133882605E-5</v>
      </c>
      <c r="BW123" s="157">
        <f t="shared" si="112"/>
        <v>7.7795589680293239E-5</v>
      </c>
      <c r="BX123" s="157">
        <f t="shared" si="113"/>
        <v>4.8012576373169096E-5</v>
      </c>
      <c r="BY123" s="157">
        <f t="shared" si="114"/>
        <v>7.1850367121180662E-5</v>
      </c>
      <c r="BZ123" s="157">
        <f t="shared" si="115"/>
        <v>7.81543990350616E-6</v>
      </c>
      <c r="CA123" s="157">
        <f t="shared" si="116"/>
        <v>1.1559955246942445E-5</v>
      </c>
      <c r="CB123" s="157">
        <f t="shared" si="117"/>
        <v>6.0578409212049481E-5</v>
      </c>
      <c r="CC123" s="157">
        <f t="shared" si="118"/>
        <v>1.9062783149754739E-7</v>
      </c>
      <c r="CD123" s="157">
        <f t="shared" si="119"/>
        <v>3.3930237700305737E-8</v>
      </c>
      <c r="CE123" s="157">
        <f t="shared" si="120"/>
        <v>1.6122483866454162E-7</v>
      </c>
      <c r="CF123" s="157">
        <f t="shared" si="121"/>
        <v>1.8355803696050861E-7</v>
      </c>
      <c r="CG123" s="157">
        <f t="shared" si="122"/>
        <v>2.1193085258464862E-7</v>
      </c>
      <c r="CH123" s="157">
        <f t="shared" si="123"/>
        <v>4.4163021595259987E-8</v>
      </c>
      <c r="CI123" s="157">
        <f t="shared" si="124"/>
        <v>1.3539039513378852E-6</v>
      </c>
      <c r="CJ123" s="157">
        <f t="shared" si="125"/>
        <v>4.680205996427613E-7</v>
      </c>
      <c r="CK123" s="157">
        <f t="shared" si="126"/>
        <v>2.6242827648586887E-6</v>
      </c>
      <c r="CL123" s="157">
        <f t="shared" si="127"/>
        <v>2.0701961087500447E-6</v>
      </c>
      <c r="CM123" s="157">
        <f t="shared" si="128"/>
        <v>2.5800560751453149E-6</v>
      </c>
      <c r="CN123" s="157">
        <f t="shared" si="129"/>
        <v>9.6456022258256127E-7</v>
      </c>
      <c r="CO123" s="157">
        <f t="shared" si="130"/>
        <v>5.1884432482134808E-8</v>
      </c>
      <c r="CP123" s="157">
        <f t="shared" si="131"/>
        <v>1.1361996926305552E-6</v>
      </c>
      <c r="CQ123" s="157">
        <f t="shared" si="132"/>
        <v>2.6762574161003946E-7</v>
      </c>
      <c r="CR123" s="157">
        <f t="shared" si="133"/>
        <v>1.538057433064268E-6</v>
      </c>
      <c r="CS123" s="157">
        <f t="shared" si="134"/>
        <v>2.1351883805177719E-6</v>
      </c>
      <c r="CT123" s="157">
        <f t="shared" si="135"/>
        <v>2.8337144567147963E-7</v>
      </c>
      <c r="CU123" s="157">
        <f t="shared" si="136"/>
        <v>2.5344862028329546E-6</v>
      </c>
      <c r="CV123" s="157">
        <f t="shared" si="137"/>
        <v>2.0466526025540969E-7</v>
      </c>
      <c r="CW123" s="157">
        <f t="shared" si="138"/>
        <v>6.2754465901910084E-6</v>
      </c>
      <c r="CX123" s="157">
        <f t="shared" si="139"/>
        <v>2.042308431766711E-5</v>
      </c>
      <c r="CY123" s="157">
        <f t="shared" si="140"/>
        <v>4.8629129089214346E-5</v>
      </c>
      <c r="CZ123" s="157"/>
      <c r="DA123" s="157">
        <f t="shared" si="141"/>
        <v>3.0373254085285115E-7</v>
      </c>
      <c r="DB123" s="157"/>
      <c r="DC123" s="157"/>
      <c r="DD123" s="157"/>
      <c r="DE123" s="157">
        <f t="shared" si="142"/>
        <v>4.0300966055469301E-6</v>
      </c>
      <c r="DF123" s="157">
        <f t="shared" si="143"/>
        <v>9.0814710542536563E-6</v>
      </c>
      <c r="DG123" s="157"/>
      <c r="DH123" s="157"/>
      <c r="DI123" s="157">
        <f t="shared" si="144"/>
        <v>5.3893201681952044E-6</v>
      </c>
      <c r="DN123" s="157" t="e">
        <f t="shared" si="146"/>
        <v>#DIV/0!</v>
      </c>
      <c r="DR123" s="1">
        <v>1.3888888888888887E-3</v>
      </c>
      <c r="EQ123" s="152"/>
      <c r="ER123" s="152"/>
    </row>
    <row r="124" spans="1:148" s="1" customFormat="1" x14ac:dyDescent="0.25">
      <c r="A124" s="13">
        <f t="shared" si="147"/>
        <v>39844</v>
      </c>
      <c r="B124" s="227">
        <v>-7.7845564014836804E-2</v>
      </c>
      <c r="C124" s="227">
        <v>-8.6534669179111304E-2</v>
      </c>
      <c r="D124" s="227">
        <v>-0.12780647452306601</v>
      </c>
      <c r="E124" s="227">
        <v>-5.98923782305592E-2</v>
      </c>
      <c r="F124" s="227">
        <v>-5.85020549983769E-2</v>
      </c>
      <c r="G124" s="227">
        <v>-6.4292298416740307E-2</v>
      </c>
      <c r="H124" s="227">
        <v>-4.8658389102055E-2</v>
      </c>
      <c r="I124" s="227">
        <v>-8.8926767858559005E-2</v>
      </c>
      <c r="J124" s="227">
        <v>-6.04830988840716E-2</v>
      </c>
      <c r="K124" s="227">
        <v>-3.85972566651775E-2</v>
      </c>
      <c r="L124" s="227">
        <v>-2.8888464684744E-2</v>
      </c>
      <c r="M124" s="227">
        <v>5.2532377008510399E-2</v>
      </c>
      <c r="N124" s="227">
        <v>-6.5573848045215904E-2</v>
      </c>
      <c r="O124" s="227">
        <v>4.43766203853199E-2</v>
      </c>
      <c r="P124" s="227">
        <v>5.4044368459219998E-2</v>
      </c>
      <c r="Q124" s="227">
        <v>-4.9047838570471696E-3</v>
      </c>
      <c r="R124" s="227">
        <v>2.9429082460590201E-3</v>
      </c>
      <c r="S124" s="18">
        <f>'Index Values Local'!S125/'Index Values Local'!S124-1</f>
        <v>2.5612062381532796E-2</v>
      </c>
      <c r="T124" s="227">
        <v>-8.1466062745620502E-2</v>
      </c>
      <c r="U124" s="227">
        <v>-8.8116576153515203E-3</v>
      </c>
      <c r="V124" s="227">
        <v>-9.9477657619539907E-4</v>
      </c>
      <c r="W124" s="18">
        <v>6.810663553220575E-4</v>
      </c>
      <c r="X124" s="18">
        <v>3.636410226896869E-3</v>
      </c>
      <c r="Y124" s="18">
        <v>4.3863352035060643E-3</v>
      </c>
      <c r="Z124" s="18">
        <v>5.9954403963347058E-3</v>
      </c>
      <c r="AA124" s="18">
        <v>7.6925921816637377E-3</v>
      </c>
      <c r="AB124" s="18">
        <v>2.070577757987313E-2</v>
      </c>
      <c r="AC124" s="18">
        <v>1.8360277737141897E-2</v>
      </c>
      <c r="AD124" s="18">
        <v>2.5141385799295399E-2</v>
      </c>
      <c r="AE124" s="18">
        <v>2.3109000000000001E-2</v>
      </c>
      <c r="AF124" s="18">
        <v>8.2696248E-3</v>
      </c>
      <c r="AG124" s="18">
        <v>2.298454623137277E-2</v>
      </c>
      <c r="AH124" s="18">
        <v>2.8159143998191638E-2</v>
      </c>
      <c r="AI124" s="18">
        <v>2.8476108926820176E-2</v>
      </c>
      <c r="AJ124" s="18">
        <v>3.0928542171255291E-2</v>
      </c>
      <c r="AK124" s="18">
        <v>2.2589709132506242E-2</v>
      </c>
      <c r="AL124" s="18">
        <v>3.2575967024405017E-2</v>
      </c>
      <c r="AM124" s="18">
        <v>2.1002417574233823E-2</v>
      </c>
      <c r="AN124" s="18">
        <v>4.6800000000000001E-2</v>
      </c>
      <c r="AO124" s="18">
        <v>3.3336489654440138E-2</v>
      </c>
      <c r="AP124" s="18">
        <v>5.8470300320260904E-2</v>
      </c>
      <c r="AQ124" s="18">
        <v>3.6670831961906616E-3</v>
      </c>
      <c r="AR124" s="18">
        <v>-8.8752442087636219E-3</v>
      </c>
      <c r="AS124" s="18">
        <v>2.4939834730797632E-2</v>
      </c>
      <c r="AT124" s="18">
        <v>-3.2837169864361701E-3</v>
      </c>
      <c r="AU124" s="18">
        <v>-1.4767011448324806E-2</v>
      </c>
      <c r="AV124" s="18">
        <v>1.1205701235479593E-2</v>
      </c>
      <c r="AW124" s="18">
        <v>2.5818920793303501E-2</v>
      </c>
      <c r="AX124" s="18">
        <v>2.3521729839056607E-2</v>
      </c>
      <c r="AY124" s="18">
        <v>8.4104998045958723E-2</v>
      </c>
      <c r="AZ124" s="18">
        <v>6.8690557711329259E-2</v>
      </c>
      <c r="BF124" s="81"/>
      <c r="BG124" s="154">
        <f t="shared" si="98"/>
        <v>119</v>
      </c>
      <c r="BH124" s="18">
        <f>(1-'Building Blocks'!$B$29)*'Building Blocks'!$B$29^BG124</f>
        <v>3.0240443566902152E-3</v>
      </c>
      <c r="BI124" s="18">
        <f t="shared" si="99"/>
        <v>3.3217700147599523E-3</v>
      </c>
      <c r="BJ124" s="18">
        <f t="shared" si="145"/>
        <v>9.865989120838534E-3</v>
      </c>
      <c r="BK124" s="157">
        <f t="shared" si="100"/>
        <v>2.3619298414084945E-5</v>
      </c>
      <c r="BL124" s="157">
        <f t="shared" si="101"/>
        <v>3.1373781053965549E-5</v>
      </c>
      <c r="BM124" s="157">
        <f t="shared" si="102"/>
        <v>5.9283636895729286E-5</v>
      </c>
      <c r="BN124" s="157">
        <f t="shared" si="103"/>
        <v>1.5885087579158316E-5</v>
      </c>
      <c r="BO124" s="157">
        <f t="shared" si="104"/>
        <v>1.3053344984663664E-5</v>
      </c>
      <c r="BP124" s="157">
        <f t="shared" si="105"/>
        <v>1.5808709645916302E-5</v>
      </c>
      <c r="BQ124" s="157">
        <f t="shared" si="106"/>
        <v>1.0415867315890886E-5</v>
      </c>
      <c r="BR124" s="157">
        <f t="shared" si="107"/>
        <v>3.2081543090413041E-5</v>
      </c>
      <c r="BS124" s="157">
        <f t="shared" si="108"/>
        <v>1.6472769393314532E-5</v>
      </c>
      <c r="BT124" s="157">
        <f t="shared" si="109"/>
        <v>6.1395392787996743E-6</v>
      </c>
      <c r="BU124" s="157">
        <f t="shared" si="110"/>
        <v>3.7035803577527575E-6</v>
      </c>
      <c r="BV124" s="157">
        <f t="shared" si="111"/>
        <v>6.6429958154162069E-6</v>
      </c>
      <c r="BW124" s="157">
        <f t="shared" si="112"/>
        <v>1.6993525500970641E-5</v>
      </c>
      <c r="BX124" s="157">
        <f t="shared" si="113"/>
        <v>4.2791477737548391E-6</v>
      </c>
      <c r="BY124" s="157">
        <f t="shared" si="114"/>
        <v>7.2118644809833801E-6</v>
      </c>
      <c r="BZ124" s="157">
        <f t="shared" si="115"/>
        <v>4.3940761949188292E-7</v>
      </c>
      <c r="CA124" s="157">
        <f t="shared" si="116"/>
        <v>2.1123809421595231E-8</v>
      </c>
      <c r="CB124" s="157">
        <f t="shared" si="117"/>
        <v>9.3489035623151549E-7</v>
      </c>
      <c r="CC124" s="157">
        <f t="shared" si="118"/>
        <v>2.5036986007642717E-5</v>
      </c>
      <c r="CD124" s="157">
        <f t="shared" si="119"/>
        <v>6.7148405514607784E-7</v>
      </c>
      <c r="CE124" s="157">
        <f t="shared" si="120"/>
        <v>8.7094979822360707E-8</v>
      </c>
      <c r="CF124" s="157">
        <f t="shared" si="121"/>
        <v>6.0259090807111086E-8</v>
      </c>
      <c r="CG124" s="157">
        <f t="shared" si="122"/>
        <v>7.5604727981871259E-10</v>
      </c>
      <c r="CH124" s="157">
        <f t="shared" si="123"/>
        <v>1.4632305703431884E-8</v>
      </c>
      <c r="CI124" s="157">
        <f t="shared" si="124"/>
        <v>4.2457726557347311E-11</v>
      </c>
      <c r="CJ124" s="157">
        <f t="shared" si="125"/>
        <v>4.4333595510615752E-8</v>
      </c>
      <c r="CK124" s="157">
        <f t="shared" si="126"/>
        <v>9.6886287226815046E-7</v>
      </c>
      <c r="CL124" s="157">
        <f t="shared" si="127"/>
        <v>7.1774573503142176E-7</v>
      </c>
      <c r="CM124" s="157">
        <f t="shared" si="128"/>
        <v>1.5072313482482632E-6</v>
      </c>
      <c r="CN124" s="157">
        <f t="shared" si="129"/>
        <v>8.0930542759383047E-7</v>
      </c>
      <c r="CO124" s="157">
        <f t="shared" si="130"/>
        <v>3.935967831889956E-9</v>
      </c>
      <c r="CP124" s="157">
        <f t="shared" si="131"/>
        <v>9.6887334753442118E-7</v>
      </c>
      <c r="CQ124" s="157">
        <f t="shared" si="132"/>
        <v>1.9797407714837855E-6</v>
      </c>
      <c r="CR124" s="157">
        <f t="shared" si="133"/>
        <v>1.7816614824653769E-6</v>
      </c>
      <c r="CS124" s="157">
        <f t="shared" si="134"/>
        <v>2.0177449029722462E-6</v>
      </c>
      <c r="CT124" s="157">
        <f t="shared" si="135"/>
        <v>8.9270809471036828E-7</v>
      </c>
      <c r="CU124" s="157">
        <f t="shared" si="136"/>
        <v>2.6126159541591048E-6</v>
      </c>
      <c r="CV124" s="157">
        <f t="shared" si="137"/>
        <v>7.8669949864806576E-7</v>
      </c>
      <c r="CW124" s="157">
        <f t="shared" si="138"/>
        <v>5.4441626303246394E-6</v>
      </c>
      <c r="CX124" s="157">
        <f t="shared" si="139"/>
        <v>3.4220528820720353E-6</v>
      </c>
      <c r="CY124" s="157">
        <f t="shared" si="140"/>
        <v>9.1372255947819612E-6</v>
      </c>
      <c r="CZ124" s="157"/>
      <c r="DA124" s="157">
        <f t="shared" si="141"/>
        <v>5.0483404852340248E-7</v>
      </c>
      <c r="DB124" s="157"/>
      <c r="DC124" s="157"/>
      <c r="DD124" s="157"/>
      <c r="DE124" s="157">
        <f t="shared" si="142"/>
        <v>1.5428543085578004E-8</v>
      </c>
      <c r="DF124" s="157">
        <f t="shared" si="143"/>
        <v>1.1514358343210757E-6</v>
      </c>
      <c r="DG124" s="157"/>
      <c r="DH124" s="157"/>
      <c r="DI124" s="157">
        <f t="shared" si="144"/>
        <v>1.1374595093064214E-5</v>
      </c>
      <c r="DN124" s="157" t="e">
        <f t="shared" si="146"/>
        <v>#DIV/0!</v>
      </c>
      <c r="DR124" s="1">
        <v>4.1666666666666657E-3</v>
      </c>
      <c r="EQ124" s="152"/>
      <c r="ER124" s="152"/>
    </row>
    <row r="125" spans="1:148" s="1" customFormat="1" x14ac:dyDescent="0.25">
      <c r="A125" s="13">
        <f t="shared" si="147"/>
        <v>39872</v>
      </c>
      <c r="B125" s="227">
        <v>-8.8262169723051898E-2</v>
      </c>
      <c r="C125" s="227">
        <v>-0.10009821024021</v>
      </c>
      <c r="D125" s="227">
        <v>-9.6074532847328503E-2</v>
      </c>
      <c r="E125" s="227">
        <v>-5.5176132188761703E-2</v>
      </c>
      <c r="F125" s="227">
        <v>-6.7186603946383705E-2</v>
      </c>
      <c r="G125" s="227">
        <v>-0.109906061546928</v>
      </c>
      <c r="H125" s="227">
        <v>-0.11763622071043001</v>
      </c>
      <c r="I125" s="227">
        <v>-3.4490857600066899E-2</v>
      </c>
      <c r="J125" s="227">
        <v>-4.1286372755927697E-2</v>
      </c>
      <c r="K125" s="227">
        <v>-1.7394346473183199E-2</v>
      </c>
      <c r="L125" s="227">
        <v>-6.8440079297867797E-3</v>
      </c>
      <c r="M125" s="227">
        <v>-1.2434384204703599E-2</v>
      </c>
      <c r="N125" s="227">
        <v>-4.9025437105164403E-2</v>
      </c>
      <c r="O125" s="227">
        <v>-7.6395359622667396E-3</v>
      </c>
      <c r="P125" s="227">
        <v>-1.50780138397305E-2</v>
      </c>
      <c r="Q125" s="227">
        <v>-6.5390391298534301E-3</v>
      </c>
      <c r="R125" s="227">
        <v>1.46056552652538E-2</v>
      </c>
      <c r="S125" s="18">
        <f>'Index Values Local'!S126/'Index Values Local'!S125-1</f>
        <v>1.2516494186609606E-4</v>
      </c>
      <c r="T125" s="227">
        <v>-0.10248768124612399</v>
      </c>
      <c r="U125" s="227">
        <v>-2.20396467357575E-2</v>
      </c>
      <c r="V125" s="227">
        <v>-1.22486526493692E-3</v>
      </c>
      <c r="W125" s="18">
        <v>6.7087992221683823E-3</v>
      </c>
      <c r="X125" s="18">
        <v>9.5280079199269174E-3</v>
      </c>
      <c r="Y125" s="18">
        <v>6.1368362271028154E-3</v>
      </c>
      <c r="Z125" s="18">
        <v>-2.1692470283168008E-2</v>
      </c>
      <c r="AA125" s="18">
        <v>-1.1927918669945359E-2</v>
      </c>
      <c r="AB125" s="18">
        <v>1.9358708692333026E-2</v>
      </c>
      <c r="AC125" s="18">
        <v>2.47655170717292E-2</v>
      </c>
      <c r="AD125" s="18">
        <v>4.61851616814419E-3</v>
      </c>
      <c r="AE125" s="18">
        <v>-3.7563617E-3</v>
      </c>
      <c r="AF125" s="18">
        <v>-1.05558188E-2</v>
      </c>
      <c r="AG125" s="18">
        <v>-3.7361317735690861E-3</v>
      </c>
      <c r="AH125" s="18">
        <v>-2.4126583948346325E-2</v>
      </c>
      <c r="AI125" s="18">
        <v>-2.1991307571017304E-2</v>
      </c>
      <c r="AJ125" s="18">
        <v>-2.8902245671912685E-2</v>
      </c>
      <c r="AK125" s="18">
        <v>-2.5234862883518838E-2</v>
      </c>
      <c r="AL125" s="18">
        <v>-8.9233772524468513E-3</v>
      </c>
      <c r="AM125" s="18">
        <v>-5.3205571524279627E-3</v>
      </c>
      <c r="AN125" s="18">
        <v>-0.02</v>
      </c>
      <c r="AO125" s="18">
        <v>-3.1361332870531E-2</v>
      </c>
      <c r="AP125" s="18">
        <v>-3.2086184791115024E-2</v>
      </c>
      <c r="AQ125" s="18">
        <v>1.9108149537382473E-2</v>
      </c>
      <c r="AR125" s="18">
        <v>-1.3291281820229872E-2</v>
      </c>
      <c r="AS125" s="18">
        <v>-3.801839686390443E-2</v>
      </c>
      <c r="AT125" s="18">
        <v>1.6228094364416641E-2</v>
      </c>
      <c r="AU125" s="18">
        <v>-5.4784742163013342E-3</v>
      </c>
      <c r="AV125" s="18">
        <v>-9.0695635556579335E-2</v>
      </c>
      <c r="AW125" s="18">
        <v>-7.7145005882830797E-2</v>
      </c>
      <c r="AX125" s="18">
        <v>-2.1917124373048196E-2</v>
      </c>
      <c r="AY125" s="18">
        <v>-6.7004239633231016E-2</v>
      </c>
      <c r="AZ125" s="18">
        <v>-4.120804795739641E-2</v>
      </c>
      <c r="BF125" s="81"/>
      <c r="BG125" s="154">
        <f t="shared" si="98"/>
        <v>118</v>
      </c>
      <c r="BH125" s="18">
        <f>(1-'Building Blocks'!$B$29)*'Building Blocks'!$B$29^BG125</f>
        <v>3.0545902592830458E-3</v>
      </c>
      <c r="BI125" s="18">
        <f t="shared" si="99"/>
        <v>3.3553232472322754E-3</v>
      </c>
      <c r="BJ125" s="18">
        <f t="shared" si="145"/>
        <v>9.9656455766045805E-3</v>
      </c>
      <c r="BK125" s="157">
        <f t="shared" si="100"/>
        <v>3.0116344715111003E-5</v>
      </c>
      <c r="BL125" s="157">
        <f t="shared" si="101"/>
        <v>4.1153744840428766E-5</v>
      </c>
      <c r="BM125" s="157">
        <f t="shared" si="102"/>
        <v>3.4813520593183234E-5</v>
      </c>
      <c r="BN125" s="157">
        <f t="shared" si="103"/>
        <v>1.393155297612546E-5</v>
      </c>
      <c r="BO125" s="157">
        <f t="shared" si="104"/>
        <v>1.709158045384937E-5</v>
      </c>
      <c r="BP125" s="157">
        <f t="shared" si="105"/>
        <v>4.4066116284741406E-5</v>
      </c>
      <c r="BQ125" s="157">
        <f t="shared" si="106"/>
        <v>5.2405618887681511E-5</v>
      </c>
      <c r="BR125" s="157">
        <f t="shared" si="107"/>
        <v>6.4484671081257902E-6</v>
      </c>
      <c r="BS125" s="157">
        <f t="shared" si="108"/>
        <v>8.8039167564356594E-6</v>
      </c>
      <c r="BT125" s="157">
        <f t="shared" si="109"/>
        <v>1.5929224566203385E-6</v>
      </c>
      <c r="BU125" s="157">
        <f t="shared" si="110"/>
        <v>4.3195844803141427E-7</v>
      </c>
      <c r="BV125" s="157">
        <f t="shared" si="111"/>
        <v>1.3755163104508732E-6</v>
      </c>
      <c r="BW125" s="157">
        <f t="shared" si="112"/>
        <v>1.0141159160982313E-5</v>
      </c>
      <c r="BX125" s="157">
        <f t="shared" si="113"/>
        <v>8.7237913798228561E-7</v>
      </c>
      <c r="BY125" s="157">
        <f t="shared" si="114"/>
        <v>1.7027745029858662E-6</v>
      </c>
      <c r="BZ125" s="157">
        <f t="shared" si="115"/>
        <v>5.7894176438760976E-7</v>
      </c>
      <c r="CA125" s="157">
        <f t="shared" si="116"/>
        <v>2.8036376331589649E-7</v>
      </c>
      <c r="CB125" s="157">
        <f t="shared" si="117"/>
        <v>2.5458490879817409E-7</v>
      </c>
      <c r="CC125" s="157">
        <f t="shared" si="118"/>
        <v>3.9019828976789415E-5</v>
      </c>
      <c r="CD125" s="157">
        <f t="shared" si="119"/>
        <v>2.5274728874685303E-6</v>
      </c>
      <c r="CE125" s="157">
        <f t="shared" si="120"/>
        <v>9.6058626425390766E-8</v>
      </c>
      <c r="CF125" s="157">
        <f t="shared" si="121"/>
        <v>1.0494650734808591E-8</v>
      </c>
      <c r="CG125" s="157">
        <f t="shared" si="122"/>
        <v>9.8368078239343853E-8</v>
      </c>
      <c r="CH125" s="157">
        <f t="shared" si="123"/>
        <v>4.9716290039996459E-8</v>
      </c>
      <c r="CI125" s="157">
        <f t="shared" si="124"/>
        <v>2.551295898245323E-6</v>
      </c>
      <c r="CJ125" s="157">
        <f t="shared" si="125"/>
        <v>8.5544905730012365E-7</v>
      </c>
      <c r="CK125" s="157">
        <f t="shared" si="126"/>
        <v>8.3035453776549127E-7</v>
      </c>
      <c r="CL125" s="157">
        <f t="shared" si="127"/>
        <v>1.4944848594821878E-6</v>
      </c>
      <c r="CM125" s="157">
        <f t="shared" si="128"/>
        <v>2.0329327375669571E-9</v>
      </c>
      <c r="CN125" s="157">
        <f t="shared" si="129"/>
        <v>4.2514837625639232E-7</v>
      </c>
      <c r="CO125" s="157">
        <f t="shared" si="130"/>
        <v>1.0555781568857947E-6</v>
      </c>
      <c r="CP125" s="157">
        <f t="shared" si="131"/>
        <v>3.1195230341094764E-7</v>
      </c>
      <c r="CQ125" s="157">
        <f t="shared" si="132"/>
        <v>2.6067321854152619E-6</v>
      </c>
      <c r="CR125" s="157">
        <f t="shared" si="133"/>
        <v>2.5021527067983507E-6</v>
      </c>
      <c r="CS125" s="157">
        <f t="shared" si="134"/>
        <v>4.1537616300087929E-6</v>
      </c>
      <c r="CT125" s="157">
        <f t="shared" si="135"/>
        <v>3.314778831106655E-6</v>
      </c>
      <c r="CU125" s="157">
        <f t="shared" si="136"/>
        <v>6.0739274401243734E-7</v>
      </c>
      <c r="CV125" s="157">
        <f t="shared" si="137"/>
        <v>4.0111087756926408E-7</v>
      </c>
      <c r="CW125" s="157">
        <f t="shared" si="138"/>
        <v>2.3237118823161428E-6</v>
      </c>
      <c r="CX125" s="157">
        <f t="shared" si="139"/>
        <v>3.5661780937651002E-6</v>
      </c>
      <c r="CY125" s="157">
        <f t="shared" si="140"/>
        <v>4.8729923850275671E-6</v>
      </c>
      <c r="CZ125" s="157"/>
      <c r="DA125" s="157">
        <f t="shared" si="141"/>
        <v>9.4069795989066802E-7</v>
      </c>
      <c r="DB125" s="157"/>
      <c r="DC125" s="157"/>
      <c r="DD125" s="157"/>
      <c r="DE125" s="157">
        <f t="shared" si="142"/>
        <v>3.3383122970590405E-5</v>
      </c>
      <c r="DF125" s="157">
        <f t="shared" si="143"/>
        <v>2.3870509153137342E-5</v>
      </c>
      <c r="DG125" s="157"/>
      <c r="DH125" s="157"/>
      <c r="DI125" s="157">
        <f t="shared" si="144"/>
        <v>8.8582332865439425E-6</v>
      </c>
      <c r="DN125" s="157" t="e">
        <f t="shared" si="146"/>
        <v>#DIV/0!</v>
      </c>
      <c r="DR125" s="1">
        <v>4.1666666666666657E-3</v>
      </c>
      <c r="EQ125" s="152"/>
      <c r="ER125" s="152"/>
    </row>
    <row r="126" spans="1:148" s="1" customFormat="1" x14ac:dyDescent="0.25">
      <c r="A126" s="13">
        <f t="shared" si="147"/>
        <v>39903</v>
      </c>
      <c r="B126" s="227">
        <v>8.5063909947646205E-2</v>
      </c>
      <c r="C126" s="227">
        <v>9.7046658338551403E-2</v>
      </c>
      <c r="D126" s="227">
        <v>8.4701711672136207E-2</v>
      </c>
      <c r="E126" s="227">
        <v>7.0687630953234701E-2</v>
      </c>
      <c r="F126" s="227">
        <v>3.6630504630389603E-2</v>
      </c>
      <c r="G126" s="227">
        <v>2.1069971388298001E-2</v>
      </c>
      <c r="H126" s="227">
        <v>3.5483015390948398E-2</v>
      </c>
      <c r="I126" s="227">
        <v>0.13347139246373399</v>
      </c>
      <c r="J126" s="227">
        <v>0.14319111310909</v>
      </c>
      <c r="K126" s="227">
        <v>2.52772834054719E-2</v>
      </c>
      <c r="L126" s="227">
        <v>2.2427997796666301E-2</v>
      </c>
      <c r="M126" s="227">
        <v>3.6531327091449101E-2</v>
      </c>
      <c r="N126" s="227">
        <v>6.9437065508486995E-2</v>
      </c>
      <c r="O126" s="227">
        <v>8.1630123065166801E-2</v>
      </c>
      <c r="P126" s="227">
        <v>5.4960043771082399E-2</v>
      </c>
      <c r="Q126" s="227">
        <v>2.8410518048331099E-2</v>
      </c>
      <c r="R126" s="227">
        <v>-6.7145867995740396E-3</v>
      </c>
      <c r="S126" s="18">
        <f>'Index Values Local'!S127/'Index Values Local'!S126-1</f>
        <v>4.091554816361187E-2</v>
      </c>
      <c r="T126" s="227">
        <v>8.5685544957641899E-2</v>
      </c>
      <c r="U126" s="227">
        <v>2.89996962311143E-2</v>
      </c>
      <c r="V126" s="227">
        <v>-6.1455318507339599E-3</v>
      </c>
      <c r="W126" s="18">
        <v>1.0961947073594658E-2</v>
      </c>
      <c r="X126" s="18">
        <v>3.6947045425119729E-3</v>
      </c>
      <c r="Y126" s="18">
        <v>5.4434017183904171E-3</v>
      </c>
      <c r="Z126" s="18">
        <v>2.917854597291436E-3</v>
      </c>
      <c r="AA126" s="18">
        <v>3.0086917762421894E-3</v>
      </c>
      <c r="AB126" s="18">
        <v>-6.3660193655379338E-3</v>
      </c>
      <c r="AC126" s="18">
        <v>-6.4587347808926898E-3</v>
      </c>
      <c r="AD126" s="18">
        <v>-9.2174374462751993E-3</v>
      </c>
      <c r="AE126" s="18">
        <v>6.4269516000000004E-3</v>
      </c>
      <c r="AF126" s="18">
        <v>1.7378183999999998E-3</v>
      </c>
      <c r="AG126" s="18">
        <v>6.3923391828722663E-3</v>
      </c>
      <c r="AH126" s="18">
        <v>-1.3893582666816284E-3</v>
      </c>
      <c r="AI126" s="18">
        <v>5.3286072668181639E-3</v>
      </c>
      <c r="AJ126" s="18">
        <v>5.2813203106871764E-3</v>
      </c>
      <c r="AK126" s="18">
        <v>-2.6814779325879945E-3</v>
      </c>
      <c r="AL126" s="18">
        <v>9.8461311753219594E-3</v>
      </c>
      <c r="AM126" s="18">
        <v>6.4367453968443566E-3</v>
      </c>
      <c r="AN126" s="18">
        <v>5.9999999999999995E-4</v>
      </c>
      <c r="AO126" s="18">
        <v>4.632329122125034E-2</v>
      </c>
      <c r="AP126" s="18">
        <v>2.601558084097233E-2</v>
      </c>
      <c r="AQ126" s="18">
        <v>2.6072560107286034E-3</v>
      </c>
      <c r="AR126" s="18">
        <v>-1.0388127853881213E-2</v>
      </c>
      <c r="AS126" s="18">
        <v>-9.8641330548253445E-4</v>
      </c>
      <c r="AT126" s="18">
        <v>2.7357280910609454E-4</v>
      </c>
      <c r="AU126" s="18">
        <v>-1.6774361229517476E-2</v>
      </c>
      <c r="AV126" s="18">
        <v>-5.0283424686498157E-2</v>
      </c>
      <c r="AW126" s="18">
        <v>-5.1908262559664298E-2</v>
      </c>
      <c r="AX126" s="18">
        <v>-4.9111820623013907E-3</v>
      </c>
      <c r="AY126" s="18">
        <v>-1.2562458904904743E-3</v>
      </c>
      <c r="AZ126" s="18">
        <v>7.8562411821490041E-3</v>
      </c>
      <c r="BF126" s="81"/>
      <c r="BG126" s="154">
        <f t="shared" si="98"/>
        <v>117</v>
      </c>
      <c r="BH126" s="18">
        <f>(1-'Building Blocks'!$B$29)*'Building Blocks'!$B$29^BG126</f>
        <v>3.0854447063465113E-3</v>
      </c>
      <c r="BI126" s="18">
        <f t="shared" si="99"/>
        <v>3.3892154012447229E-3</v>
      </c>
      <c r="BJ126" s="18">
        <f t="shared" si="145"/>
        <v>1.0066308663236951E-2</v>
      </c>
      <c r="BK126" s="157">
        <f t="shared" si="100"/>
        <v>2.0930955478234602E-5</v>
      </c>
      <c r="BL126" s="157">
        <f t="shared" si="101"/>
        <v>2.5298283758581784E-5</v>
      </c>
      <c r="BM126" s="157">
        <f t="shared" si="102"/>
        <v>2.1106875240333467E-5</v>
      </c>
      <c r="BN126" s="157">
        <f t="shared" si="103"/>
        <v>1.2788516298032915E-5</v>
      </c>
      <c r="BO126" s="157">
        <f t="shared" si="104"/>
        <v>3.5679187814589449E-6</v>
      </c>
      <c r="BP126" s="157">
        <f t="shared" si="105"/>
        <v>9.0888378283852496E-7</v>
      </c>
      <c r="BQ126" s="157">
        <f t="shared" si="106"/>
        <v>2.6846677551607748E-6</v>
      </c>
      <c r="BR126" s="157">
        <f t="shared" si="107"/>
        <v>5.2216186418963467E-5</v>
      </c>
      <c r="BS126" s="157">
        <f t="shared" si="108"/>
        <v>6.0180862944955453E-5</v>
      </c>
      <c r="BT126" s="157">
        <f t="shared" si="109"/>
        <v>1.4780342705426753E-6</v>
      </c>
      <c r="BU126" s="157">
        <f t="shared" si="110"/>
        <v>1.0890611800937425E-6</v>
      </c>
      <c r="BV126" s="157">
        <f t="shared" si="111"/>
        <v>2.7952586978950908E-6</v>
      </c>
      <c r="BW126" s="157">
        <f t="shared" si="112"/>
        <v>1.3660165232610117E-5</v>
      </c>
      <c r="BX126" s="157">
        <f t="shared" si="113"/>
        <v>1.8133043466522866E-5</v>
      </c>
      <c r="BY126" s="157">
        <f t="shared" si="114"/>
        <v>7.650343847532432E-6</v>
      </c>
      <c r="BZ126" s="157">
        <f t="shared" si="115"/>
        <v>1.6127523062751451E-6</v>
      </c>
      <c r="CA126" s="157">
        <f t="shared" si="116"/>
        <v>5.0273558034184701E-7</v>
      </c>
      <c r="CB126" s="157">
        <f t="shared" si="117"/>
        <v>3.4878792210041678E-6</v>
      </c>
      <c r="CC126" s="157">
        <f t="shared" si="118"/>
        <v>2.1872647383663855E-5</v>
      </c>
      <c r="CD126" s="157">
        <f t="shared" si="119"/>
        <v>1.8866228388293798E-6</v>
      </c>
      <c r="CE126" s="157">
        <f t="shared" si="120"/>
        <v>3.575572840105827E-7</v>
      </c>
      <c r="CF126" s="157">
        <f t="shared" si="121"/>
        <v>1.2289572617687695E-7</v>
      </c>
      <c r="CG126" s="157">
        <f t="shared" si="122"/>
        <v>5.9440079080692662E-10</v>
      </c>
      <c r="CH126" s="157">
        <f t="shared" si="123"/>
        <v>3.3754925196759632E-8</v>
      </c>
      <c r="CI126" s="157">
        <f t="shared" si="124"/>
        <v>2.9785905941177671E-8</v>
      </c>
      <c r="CJ126" s="157">
        <f t="shared" si="125"/>
        <v>3.6000256386944274E-9</v>
      </c>
      <c r="CK126" s="157">
        <f t="shared" si="126"/>
        <v>3.3847624751508231E-7</v>
      </c>
      <c r="CL126" s="157">
        <f t="shared" si="127"/>
        <v>3.4707574140606327E-7</v>
      </c>
      <c r="CM126" s="157">
        <f t="shared" si="128"/>
        <v>5.7786158008599807E-7</v>
      </c>
      <c r="CN126" s="157">
        <f t="shared" si="129"/>
        <v>3.9034041577759916E-9</v>
      </c>
      <c r="CO126" s="157">
        <f t="shared" si="130"/>
        <v>1.0041988312413147E-7</v>
      </c>
      <c r="CP126" s="157">
        <f t="shared" si="131"/>
        <v>8.0135490573100656E-10</v>
      </c>
      <c r="CQ126" s="157">
        <f t="shared" si="132"/>
        <v>8.9388536776241618E-8</v>
      </c>
      <c r="CR126" s="157">
        <f t="shared" si="133"/>
        <v>4.8201569516471153E-13</v>
      </c>
      <c r="CS126" s="157">
        <f t="shared" si="134"/>
        <v>3.3967690672398115E-9</v>
      </c>
      <c r="CT126" s="157">
        <f t="shared" si="135"/>
        <v>2.6711927092411625E-7</v>
      </c>
      <c r="CU126" s="157">
        <f t="shared" si="136"/>
        <v>9.5742952038031948E-8</v>
      </c>
      <c r="CV126" s="157">
        <f t="shared" si="137"/>
        <v>2.2992740196718241E-9</v>
      </c>
      <c r="CW126" s="157">
        <f t="shared" si="138"/>
        <v>1.1074424511523145E-7</v>
      </c>
      <c r="CX126" s="157">
        <f t="shared" si="139"/>
        <v>6.8886144852649472E-6</v>
      </c>
      <c r="CY126" s="157">
        <f t="shared" si="140"/>
        <v>1.3546683562224212E-6</v>
      </c>
      <c r="CZ126" s="157"/>
      <c r="DA126" s="157">
        <f t="shared" si="141"/>
        <v>6.4926397728247189E-7</v>
      </c>
      <c r="DB126" s="157"/>
      <c r="DC126" s="157"/>
      <c r="DD126" s="157"/>
      <c r="DE126" s="157">
        <f t="shared" si="142"/>
        <v>1.1931802621516373E-5</v>
      </c>
      <c r="DF126" s="157">
        <f t="shared" si="143"/>
        <v>1.1841529171845483E-5</v>
      </c>
      <c r="DG126" s="157"/>
      <c r="DH126" s="157"/>
      <c r="DI126" s="157">
        <f t="shared" si="144"/>
        <v>1.8197525165057568E-8</v>
      </c>
      <c r="DN126" s="157" t="e">
        <f t="shared" si="146"/>
        <v>#DIV/0!</v>
      </c>
      <c r="DR126" s="1">
        <v>4.1666666666666657E-3</v>
      </c>
      <c r="EQ126" s="152"/>
      <c r="ER126" s="152"/>
    </row>
    <row r="127" spans="1:148" s="1" customFormat="1" x14ac:dyDescent="0.25">
      <c r="A127" s="13">
        <f t="shared" si="147"/>
        <v>39933</v>
      </c>
      <c r="B127" s="227">
        <v>6.1328945203076503E-2</v>
      </c>
      <c r="C127" s="227">
        <v>0.13727043168257599</v>
      </c>
      <c r="D127" s="227">
        <v>0.112823198024411</v>
      </c>
      <c r="E127" s="227">
        <v>0.178629611773715</v>
      </c>
      <c r="F127" s="227">
        <v>9.0422882128887203E-2</v>
      </c>
      <c r="G127" s="227">
        <v>6.1555504992320403E-2</v>
      </c>
      <c r="H127" s="227">
        <v>1.78948434903696E-2</v>
      </c>
      <c r="I127" s="227">
        <v>9.5840184880495893E-2</v>
      </c>
      <c r="J127" s="227">
        <v>0.12963819103506199</v>
      </c>
      <c r="K127" s="227">
        <v>-2.88014244866505E-2</v>
      </c>
      <c r="L127" s="227">
        <v>-2.2942066338482201E-2</v>
      </c>
      <c r="M127" s="227">
        <v>7.3783402801276904E-2</v>
      </c>
      <c r="N127" s="227">
        <v>3.8653003145326902E-2</v>
      </c>
      <c r="O127" s="227">
        <v>3.2933851027396203E-2</v>
      </c>
      <c r="P127" s="227">
        <v>3.0105948656497999E-2</v>
      </c>
      <c r="Q127" s="227">
        <v>2.1066753662286102E-2</v>
      </c>
      <c r="R127" s="227">
        <v>-3.2516433055846797E-2</v>
      </c>
      <c r="S127" s="18">
        <f>'Index Values Local'!S128/'Index Values Local'!S127-1</f>
        <v>2.2704611571498612E-2</v>
      </c>
      <c r="T127" s="227">
        <v>9.6021105666007994E-2</v>
      </c>
      <c r="U127" s="227">
        <v>5.4442844855802697E-2</v>
      </c>
      <c r="V127" s="227">
        <v>-8.9184079217896595E-4</v>
      </c>
      <c r="W127" s="18">
        <v>-1.7052782421781654E-2</v>
      </c>
      <c r="X127" s="18">
        <v>1.9201215023059826E-2</v>
      </c>
      <c r="Y127" s="18">
        <v>1.7022248400614615E-2</v>
      </c>
      <c r="Z127" s="18">
        <v>-1.3347547027339091E-2</v>
      </c>
      <c r="AA127" s="18">
        <v>-3.0959523015961055E-2</v>
      </c>
      <c r="AB127" s="18">
        <v>3.3945299881554813E-2</v>
      </c>
      <c r="AC127" s="18">
        <v>3.8591829376612298E-2</v>
      </c>
      <c r="AD127" s="18">
        <v>1.98008192747583E-2</v>
      </c>
      <c r="AE127" s="18">
        <v>5.7930294E-3</v>
      </c>
      <c r="AF127" s="18">
        <v>-3.5550735999999999E-3</v>
      </c>
      <c r="AG127" s="18">
        <v>5.7618309777143824E-3</v>
      </c>
      <c r="AH127" s="18">
        <v>-2.0568549296833938E-2</v>
      </c>
      <c r="AI127" s="18">
        <v>-2.6916901391943693E-2</v>
      </c>
      <c r="AJ127" s="18">
        <v>-4.4739288713205427E-2</v>
      </c>
      <c r="AK127" s="18">
        <v>-2.5282786999711315E-2</v>
      </c>
      <c r="AL127" s="18">
        <v>1.0826722182498694E-2</v>
      </c>
      <c r="AM127" s="18">
        <v>-1.2919338799709079E-2</v>
      </c>
      <c r="AN127" s="18">
        <v>5.8200000000000002E-2</v>
      </c>
      <c r="AO127" s="18">
        <v>4.2236773610235812E-2</v>
      </c>
      <c r="AP127" s="18">
        <v>-9.1102669247130508E-2</v>
      </c>
      <c r="AQ127" s="18">
        <v>-2.8457888447771119E-2</v>
      </c>
      <c r="AR127" s="18">
        <v>-1.3034952128273103E-2</v>
      </c>
      <c r="AS127" s="18">
        <v>-1.3894919015479679E-2</v>
      </c>
      <c r="AT127" s="18">
        <v>1.7154067545127993E-2</v>
      </c>
      <c r="AU127" s="18">
        <v>-1.7214952844452135E-2</v>
      </c>
      <c r="AV127" s="18">
        <v>-1.0256848792108197E-2</v>
      </c>
      <c r="AW127" s="18">
        <v>-4.2563896758890385E-2</v>
      </c>
      <c r="AX127" s="18">
        <v>-5.3969069206748384E-2</v>
      </c>
      <c r="AY127" s="18">
        <v>-0.1368097890157427</v>
      </c>
      <c r="AZ127" s="18">
        <v>-5.8646705175056102E-3</v>
      </c>
      <c r="BF127" s="81"/>
      <c r="BG127" s="154">
        <f t="shared" si="98"/>
        <v>116</v>
      </c>
      <c r="BH127" s="18">
        <f>(1-'Building Blocks'!$B$29)*'Building Blocks'!$B$29^BG127</f>
        <v>3.1166108144914258E-3</v>
      </c>
      <c r="BI127" s="18">
        <f t="shared" si="99"/>
        <v>3.4234499002471952E-3</v>
      </c>
      <c r="BJ127" s="18">
        <f t="shared" si="145"/>
        <v>1.0167988548724194E-2</v>
      </c>
      <c r="BK127" s="157">
        <f t="shared" si="100"/>
        <v>1.0299898364668332E-5</v>
      </c>
      <c r="BL127" s="157">
        <f t="shared" si="101"/>
        <v>5.4887088018019249E-5</v>
      </c>
      <c r="BM127" s="157">
        <f t="shared" si="102"/>
        <v>3.9222189245783288E-5</v>
      </c>
      <c r="BN127" s="157">
        <f t="shared" si="103"/>
        <v>9.8204771115415347E-5</v>
      </c>
      <c r="BO127" s="157">
        <f t="shared" si="104"/>
        <v>2.5460250391319678E-5</v>
      </c>
      <c r="BP127" s="157">
        <f t="shared" si="105"/>
        <v>1.1068767091870912E-5</v>
      </c>
      <c r="BQ127" s="157">
        <f t="shared" si="106"/>
        <v>3.8150584954751745E-7</v>
      </c>
      <c r="BR127" s="157">
        <f t="shared" si="107"/>
        <v>2.5610370078629377E-5</v>
      </c>
      <c r="BS127" s="157">
        <f t="shared" si="108"/>
        <v>4.9052222123447562E-5</v>
      </c>
      <c r="BT127" s="157">
        <f t="shared" si="109"/>
        <v>3.7724902393050163E-6</v>
      </c>
      <c r="BU127" s="157">
        <f t="shared" si="110"/>
        <v>2.578515591018502E-6</v>
      </c>
      <c r="BV127" s="157">
        <f t="shared" si="111"/>
        <v>1.4899244042267991E-5</v>
      </c>
      <c r="BW127" s="157">
        <f t="shared" si="112"/>
        <v>3.6611085211260028E-6</v>
      </c>
      <c r="BX127" s="157">
        <f t="shared" si="113"/>
        <v>2.0463655839913036E-6</v>
      </c>
      <c r="BY127" s="157">
        <f t="shared" si="114"/>
        <v>1.757322159529836E-6</v>
      </c>
      <c r="BZ127" s="157">
        <f t="shared" si="115"/>
        <v>7.1682309661798835E-7</v>
      </c>
      <c r="CA127" s="157">
        <f t="shared" si="116"/>
        <v>4.9385421324409986E-6</v>
      </c>
      <c r="CB127" s="157">
        <f t="shared" si="117"/>
        <v>6.5848110623437507E-7</v>
      </c>
      <c r="CC127" s="157">
        <f t="shared" si="118"/>
        <v>2.8144271336592335E-5</v>
      </c>
      <c r="CD127" s="157">
        <f t="shared" si="119"/>
        <v>8.2320140528749544E-6</v>
      </c>
      <c r="CE127" s="157">
        <f t="shared" si="120"/>
        <v>8.6188367097368712E-8</v>
      </c>
      <c r="CF127" s="157">
        <f t="shared" si="121"/>
        <v>1.6559005873809743E-6</v>
      </c>
      <c r="CG127" s="157">
        <f t="shared" si="122"/>
        <v>7.793123882546966E-7</v>
      </c>
      <c r="CH127" s="157">
        <f t="shared" si="123"/>
        <v>7.4327154443595319E-7</v>
      </c>
      <c r="CI127" s="157">
        <f t="shared" si="124"/>
        <v>1.2659584384347215E-6</v>
      </c>
      <c r="CJ127" s="157">
        <f t="shared" si="125"/>
        <v>4.1934495419274744E-6</v>
      </c>
      <c r="CK127" s="157">
        <f t="shared" si="126"/>
        <v>3.1467478309307134E-6</v>
      </c>
      <c r="CL127" s="157">
        <f t="shared" si="127"/>
        <v>4.177203060780369E-6</v>
      </c>
      <c r="CM127" s="157">
        <f t="shared" si="128"/>
        <v>8.7210180493100066E-7</v>
      </c>
      <c r="CN127" s="157">
        <f t="shared" si="129"/>
        <v>9.9765991476795576E-9</v>
      </c>
      <c r="CO127" s="157">
        <f t="shared" si="130"/>
        <v>3.9460491238067146E-7</v>
      </c>
      <c r="CP127" s="157">
        <f t="shared" si="131"/>
        <v>7.1239869571520191E-11</v>
      </c>
      <c r="CQ127" s="157">
        <f t="shared" si="132"/>
        <v>2.0239748795007384E-6</v>
      </c>
      <c r="CR127" s="157">
        <f t="shared" si="133"/>
        <v>3.5569777137673E-6</v>
      </c>
      <c r="CS127" s="157">
        <f t="shared" si="134"/>
        <v>8.9119802216704068E-6</v>
      </c>
      <c r="CT127" s="157">
        <f t="shared" si="135"/>
        <v>3.3924036809965115E-6</v>
      </c>
      <c r="CU127" s="157">
        <f t="shared" si="136"/>
        <v>1.3568690056919881E-7</v>
      </c>
      <c r="CV127" s="157">
        <f t="shared" si="137"/>
        <v>1.175786952449602E-6</v>
      </c>
      <c r="CW127" s="157">
        <f t="shared" si="138"/>
        <v>9.2156662977609182E-6</v>
      </c>
      <c r="CX127" s="157">
        <f t="shared" si="139"/>
        <v>5.7539351962007081E-6</v>
      </c>
      <c r="CY127" s="157">
        <f t="shared" si="140"/>
        <v>3.2294817114582884E-5</v>
      </c>
      <c r="CZ127" s="157"/>
      <c r="DA127" s="157">
        <f t="shared" si="141"/>
        <v>9.3063617724648731E-7</v>
      </c>
      <c r="DB127" s="157"/>
      <c r="DC127" s="157"/>
      <c r="DD127" s="157"/>
      <c r="DE127" s="157">
        <f t="shared" si="142"/>
        <v>1.2761788033336918E-6</v>
      </c>
      <c r="DF127" s="157">
        <f t="shared" si="143"/>
        <v>8.4782704165189322E-6</v>
      </c>
      <c r="DG127" s="157"/>
      <c r="DH127" s="157"/>
      <c r="DI127" s="157">
        <f t="shared" si="144"/>
        <v>8.8057923204615772E-7</v>
      </c>
      <c r="DN127" s="157" t="e">
        <f t="shared" si="146"/>
        <v>#DIV/0!</v>
      </c>
      <c r="DR127" s="1">
        <v>4.1666666666666657E-3</v>
      </c>
      <c r="EQ127" s="152"/>
      <c r="ER127" s="152"/>
    </row>
    <row r="128" spans="1:148" s="1" customFormat="1" x14ac:dyDescent="0.25">
      <c r="A128" s="13">
        <f t="shared" si="147"/>
        <v>39964</v>
      </c>
      <c r="B128" s="227">
        <v>-3.6113456645582798E-2</v>
      </c>
      <c r="C128" s="227">
        <v>-4.9445723160835203E-2</v>
      </c>
      <c r="D128" s="227">
        <v>2.0775174958767201E-2</v>
      </c>
      <c r="E128" s="227">
        <v>3.7663087681107002E-2</v>
      </c>
      <c r="F128" s="227">
        <v>4.0351236223495901E-2</v>
      </c>
      <c r="G128" s="227">
        <v>7.7768338161385798E-3</v>
      </c>
      <c r="H128" s="227">
        <v>2.5456318090518699E-2</v>
      </c>
      <c r="I128" s="227">
        <v>3.6325446817977003E-2</v>
      </c>
      <c r="J128" s="227">
        <v>7.0262546966706405E-2</v>
      </c>
      <c r="K128" s="227">
        <v>-5.6296943832384302E-2</v>
      </c>
      <c r="L128" s="227">
        <v>-5.3770943565695201E-2</v>
      </c>
      <c r="M128" s="227">
        <v>-9.6526473124901504E-3</v>
      </c>
      <c r="N128" s="227">
        <v>-4.4432832272177501E-2</v>
      </c>
      <c r="O128" s="227">
        <v>-1.16262770646473E-2</v>
      </c>
      <c r="P128" s="227">
        <v>-5.7108522609815504E-3</v>
      </c>
      <c r="Q128" s="227">
        <v>-2.8139429947489698E-2</v>
      </c>
      <c r="R128" s="227">
        <v>-5.4078967547526099E-2</v>
      </c>
      <c r="S128" s="18">
        <f>'Index Values Local'!S129/'Index Values Local'!S128-1</f>
        <v>-4.5027839426653005E-2</v>
      </c>
      <c r="T128" s="227">
        <v>5.5016499857408703E-2</v>
      </c>
      <c r="U128" s="227">
        <v>6.3744425145705302E-2</v>
      </c>
      <c r="V128" s="227">
        <v>3.5352452713481398E-2</v>
      </c>
      <c r="W128" s="18">
        <v>-4.1743609680241045E-2</v>
      </c>
      <c r="X128" s="18">
        <v>-3.5982593728270618E-2</v>
      </c>
      <c r="Y128" s="18">
        <v>-1.0217919628207062E-2</v>
      </c>
      <c r="Z128" s="18">
        <v>-1.3640660874262855E-2</v>
      </c>
      <c r="AA128" s="18">
        <v>-2.3846829976688189E-2</v>
      </c>
      <c r="AB128" s="18">
        <v>2.5645031112499828E-2</v>
      </c>
      <c r="AC128" s="18">
        <v>2.68500062572011E-2</v>
      </c>
      <c r="AD128" s="18">
        <v>1.5775127072064399E-2</v>
      </c>
      <c r="AE128" s="18">
        <v>-2.1153935999999999E-3</v>
      </c>
      <c r="AF128" s="18">
        <v>9.2491012999999997E-3</v>
      </c>
      <c r="AG128" s="18">
        <v>-2.104001124962139E-3</v>
      </c>
      <c r="AH128" s="18">
        <v>1.7691096863362565E-2</v>
      </c>
      <c r="AI128" s="18">
        <v>1.4974928036036284E-2</v>
      </c>
      <c r="AJ128" s="18">
        <v>1.3090464132976543E-2</v>
      </c>
      <c r="AK128" s="18">
        <v>4.0784241809483923E-3</v>
      </c>
      <c r="AL128" s="18">
        <v>4.2192614026884678E-2</v>
      </c>
      <c r="AM128" s="18">
        <v>-9.2268324489241937E-4</v>
      </c>
      <c r="AN128" s="18">
        <v>6.8599999999999994E-2</v>
      </c>
      <c r="AO128" s="18">
        <v>0.12283980799461625</v>
      </c>
      <c r="AP128" s="18">
        <v>6.9053209684262651E-2</v>
      </c>
      <c r="AQ128" s="18">
        <v>-2.9441998067797771E-2</v>
      </c>
      <c r="AR128" s="18">
        <v>-1.104488078541388E-2</v>
      </c>
      <c r="AS128" s="18">
        <v>2.1679609999999128E-2</v>
      </c>
      <c r="AT128" s="18">
        <v>1.6056354324186711E-2</v>
      </c>
      <c r="AU128" s="18">
        <v>-3.146287251570725E-3</v>
      </c>
      <c r="AV128" s="18">
        <v>-3.5582284902472172E-2</v>
      </c>
      <c r="AW128" s="18">
        <v>-1.8189723666347635E-2</v>
      </c>
      <c r="AX128" s="18">
        <v>-1.1525497991547283E-2</v>
      </c>
      <c r="AY128" s="18">
        <v>-1.646120398250904E-2</v>
      </c>
      <c r="AZ128" s="18">
        <v>-5.3360211069279906E-3</v>
      </c>
      <c r="BF128" s="81"/>
      <c r="BG128" s="154">
        <f t="shared" si="98"/>
        <v>115</v>
      </c>
      <c r="BH128" s="18">
        <f>(1-'Building Blocks'!$B$29)*'Building Blocks'!$B$29^BG128</f>
        <v>3.1480917318095201E-3</v>
      </c>
      <c r="BI128" s="18">
        <f t="shared" si="99"/>
        <v>3.4580302022698931E-3</v>
      </c>
      <c r="BJ128" s="18">
        <f t="shared" si="145"/>
        <v>1.0270695503761812E-2</v>
      </c>
      <c r="BK128" s="157">
        <f t="shared" si="100"/>
        <v>6.2729644664586696E-6</v>
      </c>
      <c r="BL128" s="157">
        <f t="shared" si="101"/>
        <v>1.2488744806077603E-5</v>
      </c>
      <c r="BM128" s="157">
        <f t="shared" si="102"/>
        <v>7.7691364102257762E-7</v>
      </c>
      <c r="BN128" s="157">
        <f t="shared" si="103"/>
        <v>2.7896244492868541E-6</v>
      </c>
      <c r="BO128" s="157">
        <f t="shared" si="104"/>
        <v>4.5231547015169273E-6</v>
      </c>
      <c r="BP128" s="157">
        <f t="shared" si="105"/>
        <v>3.2862656714031322E-8</v>
      </c>
      <c r="BQ128" s="157">
        <f t="shared" si="106"/>
        <v>1.1351323841667489E-6</v>
      </c>
      <c r="BR128" s="157">
        <f t="shared" si="107"/>
        <v>2.5166598122345992E-6</v>
      </c>
      <c r="BS128" s="157">
        <f t="shared" si="108"/>
        <v>1.2584236924994306E-5</v>
      </c>
      <c r="BT128" s="157">
        <f t="shared" si="109"/>
        <v>1.2737399601014384E-5</v>
      </c>
      <c r="BU128" s="157">
        <f t="shared" si="110"/>
        <v>1.1742670356205931E-5</v>
      </c>
      <c r="BV128" s="157">
        <f t="shared" si="111"/>
        <v>1.0548498726068046E-6</v>
      </c>
      <c r="BW128" s="157">
        <f t="shared" si="112"/>
        <v>8.7783164594258483E-6</v>
      </c>
      <c r="BX128" s="157">
        <f t="shared" si="113"/>
        <v>1.3986377250080176E-6</v>
      </c>
      <c r="BY128" s="157">
        <f t="shared" si="114"/>
        <v>5.9890422659758521E-7</v>
      </c>
      <c r="BZ128" s="157">
        <f t="shared" si="115"/>
        <v>4.172423891276284E-6</v>
      </c>
      <c r="CA128" s="157">
        <f t="shared" si="116"/>
        <v>1.2260248614560208E-5</v>
      </c>
      <c r="CB128" s="157">
        <f t="shared" si="117"/>
        <v>1.0032749125247445E-5</v>
      </c>
      <c r="CC128" s="157">
        <f t="shared" si="118"/>
        <v>8.5297119803042293E-6</v>
      </c>
      <c r="CD128" s="157">
        <f t="shared" si="119"/>
        <v>1.1768896327002764E-5</v>
      </c>
      <c r="CE128" s="157">
        <f t="shared" si="120"/>
        <v>3.3719565662701021E-6</v>
      </c>
      <c r="CF128" s="157">
        <f t="shared" si="121"/>
        <v>7.5363718344426989E-6</v>
      </c>
      <c r="CG128" s="157">
        <f t="shared" si="122"/>
        <v>5.5594606851533997E-6</v>
      </c>
      <c r="CH128" s="157">
        <f t="shared" si="123"/>
        <v>5.407886675859298E-7</v>
      </c>
      <c r="CI128" s="157">
        <f t="shared" si="124"/>
        <v>1.3180257803360809E-6</v>
      </c>
      <c r="CJ128" s="157">
        <f t="shared" si="125"/>
        <v>2.6890940190743003E-6</v>
      </c>
      <c r="CK128" s="157">
        <f t="shared" si="126"/>
        <v>1.6763689217468404E-6</v>
      </c>
      <c r="CL128" s="157">
        <f t="shared" si="127"/>
        <v>1.8595112321287749E-6</v>
      </c>
      <c r="CM128" s="157">
        <f t="shared" si="128"/>
        <v>4.92576073920154E-7</v>
      </c>
      <c r="CN128" s="157">
        <f t="shared" si="129"/>
        <v>3.1972361479740448E-7</v>
      </c>
      <c r="CO128" s="157">
        <f t="shared" si="130"/>
        <v>1.4788808971784603E-8</v>
      </c>
      <c r="CP128" s="157">
        <f t="shared" si="131"/>
        <v>2.2187236486563936E-7</v>
      </c>
      <c r="CQ128" s="157">
        <f t="shared" si="132"/>
        <v>6.7244488409956956E-7</v>
      </c>
      <c r="CR128" s="157">
        <f t="shared" si="133"/>
        <v>3.2257101661121727E-7</v>
      </c>
      <c r="CS128" s="157">
        <f t="shared" si="134"/>
        <v>1.6027718760295182E-7</v>
      </c>
      <c r="CT128" s="157">
        <f t="shared" si="135"/>
        <v>1.551026661149789E-8</v>
      </c>
      <c r="CU128" s="157">
        <f t="shared" si="136"/>
        <v>4.9048278504669109E-6</v>
      </c>
      <c r="CV128" s="157">
        <f t="shared" si="137"/>
        <v>1.4771434598049752E-7</v>
      </c>
      <c r="CW128" s="157">
        <f t="shared" si="138"/>
        <v>1.3414618537462476E-5</v>
      </c>
      <c r="CX128" s="157">
        <f t="shared" si="139"/>
        <v>5.1132274306255435E-5</v>
      </c>
      <c r="CY128" s="157">
        <f t="shared" si="140"/>
        <v>1.3738048547030697E-5</v>
      </c>
      <c r="CZ128" s="157"/>
      <c r="DA128" s="157">
        <f t="shared" si="141"/>
        <v>7.2680507279011715E-7</v>
      </c>
      <c r="DB128" s="157"/>
      <c r="DC128" s="157"/>
      <c r="DD128" s="157"/>
      <c r="DE128" s="157">
        <f t="shared" si="142"/>
        <v>6.8887073297030225E-6</v>
      </c>
      <c r="DF128" s="157">
        <f t="shared" si="143"/>
        <v>2.2293240586316251E-6</v>
      </c>
      <c r="DG128" s="157"/>
      <c r="DH128" s="157"/>
      <c r="DI128" s="157">
        <f t="shared" si="144"/>
        <v>8.3180244055523622E-7</v>
      </c>
      <c r="DN128" s="157" t="e">
        <f t="shared" si="146"/>
        <v>#DIV/0!</v>
      </c>
      <c r="DR128" s="1">
        <v>4.1666666666666657E-3</v>
      </c>
      <c r="EQ128" s="152"/>
      <c r="ER128" s="152"/>
    </row>
    <row r="129" spans="1:148" s="1" customFormat="1" x14ac:dyDescent="0.25">
      <c r="A129" s="13">
        <f t="shared" si="147"/>
        <v>39994</v>
      </c>
      <c r="B129" s="227">
        <v>-1.4125722526959599E-2</v>
      </c>
      <c r="C129" s="227">
        <v>-5.5263499970380396E-3</v>
      </c>
      <c r="D129" s="227">
        <v>-3.8238652930650797E-2</v>
      </c>
      <c r="E129" s="227">
        <v>-2.1576817938208599E-2</v>
      </c>
      <c r="F129" s="227">
        <v>-2.8873272458277699E-2</v>
      </c>
      <c r="G129" s="227">
        <v>9.7465157498421995E-4</v>
      </c>
      <c r="H129" s="227">
        <v>4.6272954919692903E-2</v>
      </c>
      <c r="I129" s="227">
        <v>1.1373520971300399E-2</v>
      </c>
      <c r="J129" s="227">
        <v>-2.94058889913048E-2</v>
      </c>
      <c r="K129" s="227">
        <v>-1.5130971349748199E-2</v>
      </c>
      <c r="L129" s="227">
        <v>-1.22815751875473E-2</v>
      </c>
      <c r="M129" s="227">
        <v>1.4235780811883999E-2</v>
      </c>
      <c r="N129" s="227">
        <v>-1.4631565373268899E-2</v>
      </c>
      <c r="O129" s="227">
        <v>-5.7474541840440898E-3</v>
      </c>
      <c r="P129" s="227">
        <v>1.4016377227990999E-2</v>
      </c>
      <c r="Q129" s="227">
        <v>-1.4559280966433601E-2</v>
      </c>
      <c r="R129" s="227">
        <v>-2.78499452545946E-2</v>
      </c>
      <c r="S129" s="18">
        <f>'Index Values Local'!S130/'Index Values Local'!S129-1</f>
        <v>1.5119190613559486E-3</v>
      </c>
      <c r="T129" s="227">
        <v>2.2622468648731899E-3</v>
      </c>
      <c r="U129" s="227">
        <v>1.82148147964755E-3</v>
      </c>
      <c r="V129" s="227">
        <v>-1.16901105723552E-2</v>
      </c>
      <c r="W129" s="18">
        <v>2.0842841929104017E-2</v>
      </c>
      <c r="X129" s="18">
        <v>2.3992200208795333E-2</v>
      </c>
      <c r="Y129" s="18">
        <v>1.2346818527647407E-2</v>
      </c>
      <c r="Z129" s="18">
        <v>-3.4459151072568917E-3</v>
      </c>
      <c r="AA129" s="18">
        <v>-3.5234702266766504E-3</v>
      </c>
      <c r="AB129" s="18">
        <v>3.0918413971670722E-2</v>
      </c>
      <c r="AC129" s="18">
        <v>3.4797980833226404E-2</v>
      </c>
      <c r="AD129" s="18">
        <v>1.6421696106162301E-2</v>
      </c>
      <c r="AE129" s="18">
        <v>8.5830240000000005E-4</v>
      </c>
      <c r="AF129" s="18">
        <v>-3.5241392E-3</v>
      </c>
      <c r="AG129" s="18">
        <v>8.5368000317184668E-4</v>
      </c>
      <c r="AH129" s="18">
        <v>-2.4649348493650969E-2</v>
      </c>
      <c r="AI129" s="18">
        <v>-2.2369300629318967E-2</v>
      </c>
      <c r="AJ129" s="18">
        <v>-2.8427697023692189E-2</v>
      </c>
      <c r="AK129" s="18">
        <v>-1.4134695783943441E-2</v>
      </c>
      <c r="AL129" s="18">
        <v>-1.2211751415559746E-2</v>
      </c>
      <c r="AM129" s="18">
        <v>-1.9929209303216511E-2</v>
      </c>
      <c r="AN129" s="18">
        <v>-1.14E-2</v>
      </c>
      <c r="AO129" s="18">
        <v>-6.3420230138012568E-2</v>
      </c>
      <c r="AP129" s="18">
        <v>-6.4030823538692161E-2</v>
      </c>
      <c r="AQ129" s="18">
        <v>2.7659036580164612E-2</v>
      </c>
      <c r="AR129" s="18">
        <v>-7.622761921645016E-3</v>
      </c>
      <c r="AS129" s="18">
        <v>-9.4796758648673322E-3</v>
      </c>
      <c r="AT129" s="18">
        <v>1.3540210307723091E-2</v>
      </c>
      <c r="AU129" s="18">
        <v>2.0218118284637383E-2</v>
      </c>
      <c r="AV129" s="18">
        <v>6.231394244875732E-2</v>
      </c>
      <c r="AW129" s="18">
        <v>3.9219934304219883E-3</v>
      </c>
      <c r="AX129" s="18">
        <v>7.2655748788852522E-4</v>
      </c>
      <c r="AY129" s="18">
        <v>-1.9376523978979376E-2</v>
      </c>
      <c r="AZ129" s="18">
        <v>-6.2915387595743888E-2</v>
      </c>
      <c r="BF129" s="81"/>
      <c r="BG129" s="154">
        <f t="shared" ref="BG129:BG192" si="148">BG130+1</f>
        <v>114</v>
      </c>
      <c r="BH129" s="18">
        <f>(1-'Building Blocks'!$B$29)*'Building Blocks'!$B$29^BG129</f>
        <v>3.1798906381914349E-3</v>
      </c>
      <c r="BI129" s="18">
        <f t="shared" ref="BI129:BI192" si="149">BH129/SUM($BH$4:$BH$243)</f>
        <v>3.4929598002726198E-3</v>
      </c>
      <c r="BJ129" s="18">
        <f t="shared" si="145"/>
        <v>1.0374439902789708E-2</v>
      </c>
      <c r="BK129" s="157">
        <f t="shared" ref="BK129:BK192" si="150">(B129-AVERAGE(B$4:B$243))^2*$BI129</f>
        <v>1.482801533834583E-6</v>
      </c>
      <c r="BL129" s="157">
        <f t="shared" ref="BL129:BL192" si="151">(C129-AVERAGE(C$4:C$243))^2*$BI129</f>
        <v>9.1404031080113388E-7</v>
      </c>
      <c r="BM129" s="157">
        <f t="shared" ref="BM129:BM192" si="152">(D129-AVERAGE(D$4:D$243))^2*$BI129</f>
        <v>6.7700111230231784E-6</v>
      </c>
      <c r="BN129" s="157">
        <f t="shared" ref="BN129:BN192" si="153">(E129-AVERAGE(E$4:E$243))^2*$BI129</f>
        <v>3.3215877808484477E-6</v>
      </c>
      <c r="BO129" s="157">
        <f t="shared" ref="BO129:BO192" si="154">(F129-AVERAGE(F$4:F$243))^2*$BI129</f>
        <v>3.8172209556976608E-6</v>
      </c>
      <c r="BP129" s="157">
        <f t="shared" ref="BP129:BP192" si="155">(G129-AVERAGE(G$4:G$243))^2*$BI129</f>
        <v>4.8322472600061518E-8</v>
      </c>
      <c r="BQ129" s="157">
        <f t="shared" ref="BQ129:BQ192" si="156">(H129-AVERAGE(H$4:H$243))^2*$BI129</f>
        <v>5.2949827608630142E-6</v>
      </c>
      <c r="BR129" s="157">
        <f t="shared" ref="BR129:BR192" si="157">(I129-AVERAGE(I$4:I$243))^2*$BI129</f>
        <v>1.432807074440983E-8</v>
      </c>
      <c r="BS129" s="157">
        <f t="shared" ref="BS129:BS192" si="158">(J129-AVERAGE(J$4:J$243))^2*$BI129</f>
        <v>5.4067075459435871E-6</v>
      </c>
      <c r="BT129" s="157">
        <f t="shared" ref="BT129:BT192" si="159">(K129-AVERAGE(K$4:K$243))^2*$BI129</f>
        <v>1.3316419886847827E-6</v>
      </c>
      <c r="BU129" s="157">
        <f t="shared" ref="BU129:BU192" si="160">(L129-AVERAGE(L$4:L$243))^2*$BI129</f>
        <v>9.8395908241349442E-7</v>
      </c>
      <c r="BV129" s="157">
        <f t="shared" ref="BV129:BV192" si="161">(M129-AVERAGE(M$4:M$243))^2*$BI129</f>
        <v>1.4409873997245249E-7</v>
      </c>
      <c r="BW129" s="157">
        <f t="shared" ref="BW129:BW192" si="162">(N129-AVERAGE(N$4:N$243))^2*$BI129</f>
        <v>1.4797649338811912E-6</v>
      </c>
      <c r="BX129" s="157">
        <f t="shared" ref="BX129:BX192" si="163">(O129-AVERAGE(O$4:O$243))^2*$BI129</f>
        <v>7.0753700706204664E-7</v>
      </c>
      <c r="BY129" s="157">
        <f t="shared" ref="BY129:BY192" si="164">(P129-AVERAGE(P$4:P$243))^2*$BI129</f>
        <v>1.5063443813185857E-7</v>
      </c>
      <c r="BZ129" s="157">
        <f t="shared" ref="BZ129:BZ192" si="165">(Q129-AVERAGE(Q$4:Q$243))^2*$BI129</f>
        <v>1.5633443034791056E-6</v>
      </c>
      <c r="CA129" s="157">
        <f t="shared" ref="CA129:CA192" si="166">(R129-AVERAGE(R$4:R$243))^2*$BI129</f>
        <v>3.8767052349485878E-6</v>
      </c>
      <c r="CB129" s="157">
        <f t="shared" ref="CB129:CB192" si="167">(S129-AVERAGE(S$4:S$243))^2*$BI129</f>
        <v>1.8735898972267807E-7</v>
      </c>
      <c r="CC129" s="157">
        <f t="shared" ref="CC129:CC192" si="168">(T129-AVERAGE(T$4:T$243))^2*$BI129</f>
        <v>3.3329200350539931E-8</v>
      </c>
      <c r="CD129" s="157">
        <f t="shared" ref="CD129:CD192" si="169">(U129-AVERAGE(U$4:U$243))^2*$BI129</f>
        <v>4.4884363511869395E-8</v>
      </c>
      <c r="CE129" s="157">
        <f t="shared" ref="CE129:CE192" si="170">(V129-AVERAGE(V$4:V$243))^2*$BI129</f>
        <v>8.7373031003141618E-7</v>
      </c>
      <c r="CF129" s="157">
        <f t="shared" ref="CF129:CF192" si="171">(W129-AVERAGE(W$4:W$243))^2*$BI129</f>
        <v>8.8334293834522171E-7</v>
      </c>
      <c r="CG129" s="157">
        <f t="shared" ref="CG129:CG192" si="172">(X129-AVERAGE(X$4:X$243))^2*$BI129</f>
        <v>1.3802890905262626E-6</v>
      </c>
      <c r="CH129" s="157">
        <f t="shared" ref="CH129:CH192" si="173">(Y129-AVERAGE(Y$4:Y$243))^2*$BI129</f>
        <v>3.5344992728902959E-7</v>
      </c>
      <c r="CI129" s="157">
        <f t="shared" ref="CI129:CI192" si="174">(Z129-AVERAGE(Z$4:Z$243))^2*$BI129</f>
        <v>3.0394748290964884E-7</v>
      </c>
      <c r="CJ129" s="157">
        <f t="shared" ref="CJ129:CJ192" si="175">(AA129-AVERAGE(AA$4:AA$243))^2*$BI129</f>
        <v>1.9978276413863743E-7</v>
      </c>
      <c r="CK129" s="157">
        <f t="shared" ref="CK129:CK192" si="176">(AB129-AVERAGE(AB$4:AB$243))^2*$BI129</f>
        <v>2.6015527584701754E-6</v>
      </c>
      <c r="CL129" s="157">
        <f t="shared" ref="CL129:CL192" si="177">(AC129-AVERAGE(AC$4:AC$243))^2*$BI129</f>
        <v>3.3864983413002502E-6</v>
      </c>
      <c r="CM129" s="157">
        <f t="shared" ref="CM129:CM192" si="178">(AD129-AVERAGE(AD$4:AD$243))^2*$BI129</f>
        <v>5.5292076165985832E-7</v>
      </c>
      <c r="CN129" s="157">
        <f t="shared" ref="CN129:CN192" si="179">(AE129-AVERAGE(AE$4:AE$243))^2*$BI129</f>
        <v>1.5408801690052927E-7</v>
      </c>
      <c r="CO129" s="157">
        <f t="shared" ref="CO129:CO192" si="180">(AF129-AVERAGE(AF$4:AF$243))^2*$BI129</f>
        <v>4.0030019119708345E-7</v>
      </c>
      <c r="CP129" s="157">
        <f t="shared" ref="CP129:CP192" si="181">(AG129-AVERAGE(AG$4:AG$243))^2*$BI129</f>
        <v>8.9164092340481853E-8</v>
      </c>
      <c r="CQ129" s="157">
        <f t="shared" ref="CQ129:CQ192" si="182">(AH129-AVERAGE(AH$4:AH$243))^2*$BI129</f>
        <v>2.8164071494011792E-6</v>
      </c>
      <c r="CR129" s="157">
        <f t="shared" ref="CR129:CR192" si="183">(AI129-AVERAGE(AI$4:AI$243))^2*$BI129</f>
        <v>2.677401241941603E-6</v>
      </c>
      <c r="CS129" s="157">
        <f t="shared" ref="CS129:CS192" si="184">(AJ129-AVERAGE(AJ$4:AJ$243))^2*$BI129</f>
        <v>4.2082942143231198E-6</v>
      </c>
      <c r="CT129" s="157">
        <f t="shared" ref="CT129:CT192" si="185">(AK129-AVERAGE(AK$4:AK$243))^2*$BI129</f>
        <v>1.4438091640814241E-6</v>
      </c>
      <c r="CU129" s="157">
        <f t="shared" ref="CU129:CU192" si="186">(AL129-AVERAGE(AL$4:AL$243))^2*$BI129</f>
        <v>9.7916008246616492E-7</v>
      </c>
      <c r="CV129" s="157">
        <f t="shared" ref="CV129:CV192" si="187">(AM129-AVERAGE(AM$4:AM$243))^2*$BI129</f>
        <v>2.2788385193748334E-6</v>
      </c>
      <c r="CW129" s="157">
        <f t="shared" ref="CW129:CW192" si="188">(AN129-AVERAGE(AN$4:AN$243))^2*$BI129</f>
        <v>1.0963192707134343E-6</v>
      </c>
      <c r="CX129" s="157">
        <f t="shared" ref="CX129:CX192" si="189">(AO129-AVERAGE(AO$4:AO$243))^2*$BI129</f>
        <v>1.4603839316080702E-5</v>
      </c>
      <c r="CY129" s="157">
        <f t="shared" ref="CY129:CY192" si="190">(AP129-AVERAGE(AP$4:AP$243))^2*$BI129</f>
        <v>1.7141877630076621E-5</v>
      </c>
      <c r="CZ129" s="157"/>
      <c r="DA129" s="157">
        <f t="shared" ref="DA129:DA192" si="191">(AR129-AVERAGE(AR$4:AR$243))^2*$BI129</f>
        <v>4.2846444367119175E-7</v>
      </c>
      <c r="DB129" s="157"/>
      <c r="DC129" s="157"/>
      <c r="DD129" s="157"/>
      <c r="DE129" s="157">
        <f t="shared" ref="DE129:DE192" si="192">(AV129-AVERAGE(AV$4:AV$243))^2*$BI129</f>
        <v>9.9094883089912828E-6</v>
      </c>
      <c r="DF129" s="157">
        <f t="shared" ref="DF129:DF192" si="193">(AW129-AVERAGE(AW$4:AW$243))^2*$BI129</f>
        <v>3.7552057338472095E-8</v>
      </c>
      <c r="DG129" s="157"/>
      <c r="DH129" s="157"/>
      <c r="DI129" s="157">
        <f t="shared" ref="DI129:DI192" si="194">(AZ129-AVERAGE(AZ$4:AZ$243))^2*$BI129</f>
        <v>1.8659291628633049E-5</v>
      </c>
      <c r="DN129" s="157" t="e">
        <f t="shared" si="146"/>
        <v>#DIV/0!</v>
      </c>
      <c r="DR129" s="1">
        <v>4.1666666666666657E-3</v>
      </c>
      <c r="EQ129" s="152"/>
      <c r="ER129" s="152"/>
    </row>
    <row r="130" spans="1:148" s="1" customFormat="1" x14ac:dyDescent="0.25">
      <c r="A130" s="13">
        <f t="shared" si="147"/>
        <v>40025</v>
      </c>
      <c r="B130" s="227">
        <v>5.9095340658112699E-2</v>
      </c>
      <c r="C130" s="227">
        <v>7.8284623913479096E-2</v>
      </c>
      <c r="D130" s="227">
        <v>9.4445490840114596E-2</v>
      </c>
      <c r="E130" s="227">
        <v>7.4260222869527701E-2</v>
      </c>
      <c r="F130" s="227">
        <v>7.6127158114732196E-2</v>
      </c>
      <c r="G130" s="227">
        <v>2.70024032074427E-2</v>
      </c>
      <c r="H130" s="227">
        <v>9.5271620827790393E-3</v>
      </c>
      <c r="I130" s="227">
        <v>9.9425887854253298E-2</v>
      </c>
      <c r="J130" s="227">
        <v>9.6307602038177204E-2</v>
      </c>
      <c r="K130" s="227">
        <v>2.0250705003164102E-3</v>
      </c>
      <c r="L130" s="227">
        <v>6.6678496923635502E-3</v>
      </c>
      <c r="M130" s="227">
        <v>4.4391887325958099E-2</v>
      </c>
      <c r="N130" s="227">
        <v>2.5428439222877099E-2</v>
      </c>
      <c r="O130" s="227">
        <v>3.9879499283036898E-2</v>
      </c>
      <c r="P130" s="227">
        <v>3.8416640839679703E-2</v>
      </c>
      <c r="Q130" s="227">
        <v>1.6404035722423101E-2</v>
      </c>
      <c r="R130" s="227">
        <v>-1.02966218168701E-2</v>
      </c>
      <c r="S130" s="18">
        <f>'Index Values Local'!S131/'Index Values Local'!S130-1</f>
        <v>1.8931792888480237E-2</v>
      </c>
      <c r="T130" s="227">
        <v>7.5378223569300296E-2</v>
      </c>
      <c r="U130" s="227">
        <v>3.2030568357192798E-2</v>
      </c>
      <c r="V130" s="227">
        <v>4.9194060562660598E-3</v>
      </c>
      <c r="W130" s="18">
        <v>2.1857923497267562E-2</v>
      </c>
      <c r="X130" s="18">
        <v>3.9367934687193351E-3</v>
      </c>
      <c r="Y130" s="18">
        <v>3.1767993505993353E-4</v>
      </c>
      <c r="Z130" s="18">
        <v>4.3096933751631594E-2</v>
      </c>
      <c r="AA130" s="18">
        <v>3.3041291792715866E-2</v>
      </c>
      <c r="AB130" s="18">
        <v>-2.8710725893824507E-2</v>
      </c>
      <c r="AC130" s="18">
        <v>-3.4340220820333299E-2</v>
      </c>
      <c r="AD130" s="18">
        <v>-9.7464212871797504E-3</v>
      </c>
      <c r="AE130" s="18">
        <v>1.20480637E-2</v>
      </c>
      <c r="AF130" s="18">
        <v>1.43204332E-2</v>
      </c>
      <c r="AG130" s="18">
        <v>1.1983178723059157E-2</v>
      </c>
      <c r="AH130" s="18">
        <v>1.1951544031190142E-2</v>
      </c>
      <c r="AI130" s="18">
        <v>1.631043331637394E-2</v>
      </c>
      <c r="AJ130" s="18">
        <v>2.4453671298784618E-2</v>
      </c>
      <c r="AK130" s="18">
        <v>1.0001119276252801E-2</v>
      </c>
      <c r="AL130" s="18">
        <v>-3.2875850039371102E-4</v>
      </c>
      <c r="AM130" s="18">
        <v>1.3856916103255346E-2</v>
      </c>
      <c r="AN130" s="18">
        <v>-4.9799999999999997E-2</v>
      </c>
      <c r="AO130" s="18">
        <v>3.5635901871284847E-2</v>
      </c>
      <c r="AP130" s="18">
        <v>0.1233904590335777</v>
      </c>
      <c r="AQ130" s="18">
        <v>1.9520415447435407E-2</v>
      </c>
      <c r="AR130" s="18">
        <v>-3.4536143860901536E-3</v>
      </c>
      <c r="AS130" s="18">
        <v>3.2168428552080595E-2</v>
      </c>
      <c r="AT130" s="18">
        <v>-5.2489204979416469E-3</v>
      </c>
      <c r="AU130" s="18">
        <v>-2.4209479467956718E-2</v>
      </c>
      <c r="AV130" s="18">
        <v>5.8592330076028487E-2</v>
      </c>
      <c r="AW130" s="18">
        <v>6.2538479603430064E-2</v>
      </c>
      <c r="AX130" s="18">
        <v>3.8351933465525581E-2</v>
      </c>
      <c r="AY130" s="18">
        <v>8.4390451095833235E-2</v>
      </c>
      <c r="AZ130" s="18">
        <v>7.342090197824569E-2</v>
      </c>
      <c r="BF130" s="81"/>
      <c r="BG130" s="154">
        <f t="shared" si="148"/>
        <v>113</v>
      </c>
      <c r="BH130" s="18">
        <f>(1-'Building Blocks'!$B$29)*'Building Blocks'!$B$29^BG130</f>
        <v>3.212010745647914E-3</v>
      </c>
      <c r="BI130" s="18">
        <f t="shared" si="149"/>
        <v>3.5282422224975959E-3</v>
      </c>
      <c r="BJ130" s="18">
        <f t="shared" si="145"/>
        <v>1.047923222504011E-2</v>
      </c>
      <c r="BK130" s="157">
        <f t="shared" si="150"/>
        <v>9.768254002149868E-6</v>
      </c>
      <c r="BL130" s="157">
        <f t="shared" si="151"/>
        <v>1.6139645614596953E-5</v>
      </c>
      <c r="BM130" s="157">
        <f t="shared" si="152"/>
        <v>2.7733642665219419E-5</v>
      </c>
      <c r="BN130" s="157">
        <f t="shared" si="153"/>
        <v>1.4906713379673382E-5</v>
      </c>
      <c r="BO130" s="157">
        <f t="shared" si="154"/>
        <v>1.8261159412348834E-5</v>
      </c>
      <c r="BP130" s="157">
        <f t="shared" si="155"/>
        <v>1.7558674328214511E-6</v>
      </c>
      <c r="BQ130" s="157">
        <f t="shared" si="156"/>
        <v>1.6903047354145945E-8</v>
      </c>
      <c r="BR130" s="157">
        <f t="shared" si="157"/>
        <v>2.8628131079781426E-5</v>
      </c>
      <c r="BS130" s="157">
        <f t="shared" si="158"/>
        <v>2.632007913080156E-5</v>
      </c>
      <c r="BT130" s="157">
        <f t="shared" si="159"/>
        <v>1.9804801218555428E-8</v>
      </c>
      <c r="BU130" s="157">
        <f t="shared" si="160"/>
        <v>1.6546368503682242E-8</v>
      </c>
      <c r="BV130" s="157">
        <f t="shared" si="161"/>
        <v>4.7208799346769388E-6</v>
      </c>
      <c r="BW130" s="157">
        <f t="shared" si="162"/>
        <v>1.3385110585517175E-6</v>
      </c>
      <c r="BX130" s="157">
        <f t="shared" si="163"/>
        <v>3.4775015734966369E-6</v>
      </c>
      <c r="BY130" s="157">
        <f t="shared" si="164"/>
        <v>3.3834779070796316E-6</v>
      </c>
      <c r="BZ130" s="157">
        <f t="shared" si="165"/>
        <v>3.3936877637866296E-7</v>
      </c>
      <c r="CA130" s="157">
        <f t="shared" si="166"/>
        <v>8.7647825205453281E-7</v>
      </c>
      <c r="CB130" s="157">
        <f t="shared" si="167"/>
        <v>3.5963141965858216E-7</v>
      </c>
      <c r="CC130" s="157">
        <f t="shared" si="168"/>
        <v>1.7301722632294216E-5</v>
      </c>
      <c r="CD130" s="157">
        <f t="shared" si="169"/>
        <v>2.5010258591492444E-6</v>
      </c>
      <c r="CE130" s="157">
        <f t="shared" si="170"/>
        <v>2.222592017909826E-9</v>
      </c>
      <c r="CF130" s="157">
        <f t="shared" si="171"/>
        <v>1.0098098437227381E-6</v>
      </c>
      <c r="CG130" s="157">
        <f t="shared" si="172"/>
        <v>1.1015580404861199E-10</v>
      </c>
      <c r="CH130" s="157">
        <f t="shared" si="173"/>
        <v>1.36907066006141E-8</v>
      </c>
      <c r="CI130" s="157">
        <f t="shared" si="174"/>
        <v>4.8863426856651384E-6</v>
      </c>
      <c r="CJ130" s="157">
        <f t="shared" si="175"/>
        <v>2.9676546536692315E-6</v>
      </c>
      <c r="CK130" s="157">
        <f t="shared" si="176"/>
        <v>3.6896768835127693E-6</v>
      </c>
      <c r="CL130" s="157">
        <f t="shared" si="177"/>
        <v>5.0950679800150933E-6</v>
      </c>
      <c r="CM130" s="157">
        <f t="shared" si="178"/>
        <v>6.5129380642823836E-7</v>
      </c>
      <c r="CN130" s="157">
        <f t="shared" si="179"/>
        <v>7.2977087021806165E-8</v>
      </c>
      <c r="CO130" s="157">
        <f t="shared" si="180"/>
        <v>1.7983511930652717E-7</v>
      </c>
      <c r="CP130" s="157">
        <f t="shared" si="181"/>
        <v>1.303017305284391E-7</v>
      </c>
      <c r="CQ130" s="157">
        <f t="shared" si="182"/>
        <v>2.3754581930904241E-7</v>
      </c>
      <c r="CR130" s="157">
        <f t="shared" si="183"/>
        <v>4.2643244303788049E-7</v>
      </c>
      <c r="CS130" s="157">
        <f t="shared" si="184"/>
        <v>1.1650039285022564E-6</v>
      </c>
      <c r="CT130" s="157">
        <f t="shared" si="185"/>
        <v>5.1077814346595608E-8</v>
      </c>
      <c r="CU130" s="157">
        <f t="shared" si="186"/>
        <v>8.3331654650890316E-8</v>
      </c>
      <c r="CV130" s="157">
        <f t="shared" si="187"/>
        <v>2.3978172679959281E-7</v>
      </c>
      <c r="CW130" s="157">
        <f t="shared" si="188"/>
        <v>1.111055187623665E-5</v>
      </c>
      <c r="CX130" s="157">
        <f t="shared" si="189"/>
        <v>4.1742046600180614E-6</v>
      </c>
      <c r="CY130" s="157">
        <f t="shared" si="190"/>
        <v>4.8601887084962152E-5</v>
      </c>
      <c r="CZ130" s="157"/>
      <c r="DA130" s="157">
        <f t="shared" si="191"/>
        <v>1.6828564741108673E-7</v>
      </c>
      <c r="DB130" s="157"/>
      <c r="DC130" s="157"/>
      <c r="DD130" s="157"/>
      <c r="DE130" s="157">
        <f t="shared" si="192"/>
        <v>8.6596751502276826E-6</v>
      </c>
      <c r="DF130" s="157">
        <f t="shared" si="193"/>
        <v>1.0804378127409789E-5</v>
      </c>
      <c r="DG130" s="157"/>
      <c r="DH130" s="157"/>
      <c r="DI130" s="157">
        <f t="shared" si="194"/>
        <v>1.4113836773475389E-5</v>
      </c>
      <c r="DN130" s="157" t="e">
        <f t="shared" si="146"/>
        <v>#DIV/0!</v>
      </c>
      <c r="DR130" s="1">
        <v>4.1666666666666657E-3</v>
      </c>
      <c r="EQ130" s="152"/>
      <c r="ER130" s="152"/>
    </row>
    <row r="131" spans="1:148" s="1" customFormat="1" x14ac:dyDescent="0.25">
      <c r="A131" s="13">
        <f t="shared" si="147"/>
        <v>40056</v>
      </c>
      <c r="B131" s="227">
        <v>6.1583384798916598E-2</v>
      </c>
      <c r="C131" s="227">
        <v>7.4377807830318096E-2</v>
      </c>
      <c r="D131" s="227">
        <v>9.4608190994817903E-2</v>
      </c>
      <c r="E131" s="227">
        <v>0.12899967426855499</v>
      </c>
      <c r="F131" s="227">
        <v>8.2681204208606904E-2</v>
      </c>
      <c r="G131" s="227">
        <v>6.6290387676577203E-2</v>
      </c>
      <c r="H131" s="227">
        <v>8.3466238559932293E-2</v>
      </c>
      <c r="I131" s="227">
        <v>6.2114897963653597E-2</v>
      </c>
      <c r="J131" s="227">
        <v>2.2505496810951198E-2</v>
      </c>
      <c r="K131" s="227">
        <v>4.55523258667185E-2</v>
      </c>
      <c r="L131" s="227">
        <v>4.3923166535791001E-2</v>
      </c>
      <c r="M131" s="227">
        <v>5.4260211487499002E-2</v>
      </c>
      <c r="N131" s="227">
        <v>2.54987403313311E-2</v>
      </c>
      <c r="O131" s="227">
        <v>5.6949036315573798E-2</v>
      </c>
      <c r="P131" s="227">
        <v>6.8892974223713196E-2</v>
      </c>
      <c r="Q131" s="227">
        <v>3.9929222172076603E-2</v>
      </c>
      <c r="R131" s="227">
        <v>2.97462562854524E-2</v>
      </c>
      <c r="S131" s="18">
        <f>'Index Values Local'!S132/'Index Values Local'!S131-1</f>
        <v>5.5995899420771211E-2</v>
      </c>
      <c r="T131" s="227">
        <v>3.47800903464274E-2</v>
      </c>
      <c r="U131" s="227">
        <v>1.3672660934632E-2</v>
      </c>
      <c r="V131" s="227">
        <v>3.7467987639922999E-3</v>
      </c>
      <c r="W131" s="18">
        <v>9.8687408847837332E-3</v>
      </c>
      <c r="X131" s="18">
        <v>4.9231160225040593E-3</v>
      </c>
      <c r="Y131" s="18">
        <v>3.0264026958315426E-3</v>
      </c>
      <c r="Z131" s="18">
        <v>3.6113367434305044E-3</v>
      </c>
      <c r="AA131" s="18">
        <v>7.4161405643873302E-3</v>
      </c>
      <c r="AB131" s="18">
        <v>-1.287836536023923E-2</v>
      </c>
      <c r="AC131" s="18">
        <v>-1.52929881897982E-2</v>
      </c>
      <c r="AD131" s="18">
        <v>-6.9080944512204699E-3</v>
      </c>
      <c r="AE131" s="18">
        <v>1.5422211999999999E-3</v>
      </c>
      <c r="AF131" s="18">
        <v>1.20197588E-2</v>
      </c>
      <c r="AG131" s="18">
        <v>1.5339155511014406E-3</v>
      </c>
      <c r="AH131" s="18">
        <v>1.4409442197879319E-2</v>
      </c>
      <c r="AI131" s="18">
        <v>1.8698071969712071E-2</v>
      </c>
      <c r="AJ131" s="18">
        <v>2.3819234140034506E-2</v>
      </c>
      <c r="AK131" s="18">
        <v>1.5184155896017071E-2</v>
      </c>
      <c r="AL131" s="18">
        <v>1.2045714018523945E-2</v>
      </c>
      <c r="AM131" s="18">
        <v>1.2716059412293479E-2</v>
      </c>
      <c r="AN131" s="18">
        <v>2E-3</v>
      </c>
      <c r="AO131" s="18">
        <v>2.7339959739513642E-2</v>
      </c>
      <c r="AP131" s="18">
        <v>4.6825729886364353E-2</v>
      </c>
      <c r="AQ131" s="18">
        <v>1.0825420714531176E-2</v>
      </c>
      <c r="AR131" s="18">
        <v>-1.7925430210325999E-3</v>
      </c>
      <c r="AS131" s="18">
        <v>1.6714199732865982E-2</v>
      </c>
      <c r="AT131" s="18">
        <v>-2.2423901969956901E-4</v>
      </c>
      <c r="AU131" s="18">
        <v>1.4969971796844062E-3</v>
      </c>
      <c r="AV131" s="18">
        <v>7.7081486943246791E-3</v>
      </c>
      <c r="AW131" s="18">
        <v>-2.452450359609093E-2</v>
      </c>
      <c r="AX131" s="18">
        <v>1.5415376062900195E-2</v>
      </c>
      <c r="AY131" s="18">
        <v>3.4456049168051957E-2</v>
      </c>
      <c r="AZ131" s="18">
        <v>1.0236885379475869E-2</v>
      </c>
      <c r="BF131" s="81"/>
      <c r="BG131" s="154">
        <f t="shared" si="148"/>
        <v>112</v>
      </c>
      <c r="BH131" s="18">
        <f>(1-'Building Blocks'!$B$29)*'Building Blocks'!$B$29^BG131</f>
        <v>3.2444552986342569E-3</v>
      </c>
      <c r="BI131" s="18">
        <f t="shared" si="149"/>
        <v>3.5638810328258545E-3</v>
      </c>
      <c r="BJ131" s="18">
        <f t="shared" ref="BJ131:BJ194" si="195">SUM(BI129:BI131)</f>
        <v>1.058508305559607E-2</v>
      </c>
      <c r="BK131" s="157">
        <f t="shared" si="150"/>
        <v>1.0822111512656565E-5</v>
      </c>
      <c r="BL131" s="157">
        <f t="shared" si="151"/>
        <v>1.4473662557232765E-5</v>
      </c>
      <c r="BM131" s="157">
        <f t="shared" si="152"/>
        <v>2.811669192741859E-5</v>
      </c>
      <c r="BN131" s="157">
        <f t="shared" si="153"/>
        <v>5.1097068694379126E-5</v>
      </c>
      <c r="BO131" s="157">
        <f t="shared" si="154"/>
        <v>2.1959542579872037E-5</v>
      </c>
      <c r="BP131" s="157">
        <f t="shared" si="155"/>
        <v>1.3521733350301219E-5</v>
      </c>
      <c r="BQ131" s="157">
        <f t="shared" si="156"/>
        <v>2.0654299497602475E-5</v>
      </c>
      <c r="BR131" s="157">
        <f t="shared" si="157"/>
        <v>9.9230065900796661E-6</v>
      </c>
      <c r="BS131" s="157">
        <f t="shared" si="158"/>
        <v>5.6294841654340967E-7</v>
      </c>
      <c r="BT131" s="157">
        <f t="shared" si="159"/>
        <v>6.0371559508551908E-6</v>
      </c>
      <c r="BU131" s="157">
        <f t="shared" si="160"/>
        <v>5.538293539496504E-6</v>
      </c>
      <c r="BV131" s="157">
        <f t="shared" si="161"/>
        <v>7.6885653451402123E-6</v>
      </c>
      <c r="BW131" s="157">
        <f t="shared" si="162"/>
        <v>1.3618089259447184E-6</v>
      </c>
      <c r="BX131" s="157">
        <f t="shared" si="163"/>
        <v>8.3707339832662075E-6</v>
      </c>
      <c r="BY131" s="157">
        <f t="shared" si="164"/>
        <v>1.3454764615368122E-5</v>
      </c>
      <c r="BZ131" s="157">
        <f t="shared" si="165"/>
        <v>3.9597056872518292E-6</v>
      </c>
      <c r="CA131" s="157">
        <f t="shared" si="166"/>
        <v>2.1012507061804754E-6</v>
      </c>
      <c r="CB131" s="157">
        <f t="shared" si="167"/>
        <v>7.9263431698221997E-6</v>
      </c>
      <c r="CC131" s="157">
        <f t="shared" si="168"/>
        <v>3.0865268694559684E-6</v>
      </c>
      <c r="CD131" s="157">
        <f t="shared" si="169"/>
        <v>2.4353768784280212E-7</v>
      </c>
      <c r="CE131" s="157">
        <f t="shared" si="170"/>
        <v>5.1169716550540755E-10</v>
      </c>
      <c r="CF131" s="157">
        <f t="shared" si="171"/>
        <v>8.6566701534357522E-8</v>
      </c>
      <c r="CG131" s="157">
        <f t="shared" si="172"/>
        <v>2.3361119731654924E-9</v>
      </c>
      <c r="CH131" s="157">
        <f t="shared" si="173"/>
        <v>1.9456262911364989E-9</v>
      </c>
      <c r="CI131" s="157">
        <f t="shared" si="174"/>
        <v>1.8381277649032451E-8</v>
      </c>
      <c r="CJ131" s="157">
        <f t="shared" si="175"/>
        <v>4.0638572668673967E-8</v>
      </c>
      <c r="CK131" s="157">
        <f t="shared" si="176"/>
        <v>9.7094586696566312E-7</v>
      </c>
      <c r="CL131" s="157">
        <f t="shared" si="177"/>
        <v>1.2803166010620276E-6</v>
      </c>
      <c r="CM131" s="157">
        <f t="shared" si="178"/>
        <v>4.117150726405891E-7</v>
      </c>
      <c r="CN131" s="157">
        <f t="shared" si="179"/>
        <v>1.2650596124779223E-7</v>
      </c>
      <c r="CO131" s="157">
        <f t="shared" si="180"/>
        <v>8.3440018823841407E-8</v>
      </c>
      <c r="CP131" s="157">
        <f t="shared" si="181"/>
        <v>6.8126688112841205E-8</v>
      </c>
      <c r="CQ131" s="157">
        <f t="shared" si="182"/>
        <v>4.0522684920309382E-7</v>
      </c>
      <c r="CR131" s="157">
        <f t="shared" si="183"/>
        <v>6.3815426489876569E-7</v>
      </c>
      <c r="CS131" s="157">
        <f t="shared" si="184"/>
        <v>1.0960336816258704E-6</v>
      </c>
      <c r="CT131" s="157">
        <f t="shared" si="185"/>
        <v>2.8789748724962645E-7</v>
      </c>
      <c r="CU131" s="157">
        <f t="shared" si="186"/>
        <v>2.0124900091758082E-7</v>
      </c>
      <c r="CV131" s="157">
        <f t="shared" si="187"/>
        <v>1.798055699430748E-7</v>
      </c>
      <c r="CW131" s="157">
        <f t="shared" si="188"/>
        <v>6.639506610999969E-8</v>
      </c>
      <c r="CX131" s="157">
        <f t="shared" si="189"/>
        <v>2.4277582237398321E-6</v>
      </c>
      <c r="CY131" s="157">
        <f t="shared" si="190"/>
        <v>5.9333466831995538E-6</v>
      </c>
      <c r="CZ131" s="157"/>
      <c r="DA131" s="157">
        <f t="shared" si="191"/>
        <v>9.8050351790502045E-8</v>
      </c>
      <c r="DB131" s="157"/>
      <c r="DC131" s="157"/>
      <c r="DD131" s="157"/>
      <c r="DE131" s="157">
        <f t="shared" si="192"/>
        <v>6.4222641585628027E-9</v>
      </c>
      <c r="DF131" s="157">
        <f t="shared" si="193"/>
        <v>3.5870353443879835E-6</v>
      </c>
      <c r="DG131" s="157"/>
      <c r="DH131" s="157"/>
      <c r="DI131" s="157">
        <f t="shared" si="194"/>
        <v>1.4361965834616568E-11</v>
      </c>
      <c r="DN131" s="157" t="e">
        <f t="shared" si="146"/>
        <v>#DIV/0!</v>
      </c>
      <c r="DR131" s="1">
        <v>4.1666666666666657E-3</v>
      </c>
      <c r="EQ131" s="152"/>
      <c r="ER131" s="152"/>
    </row>
    <row r="132" spans="1:148" s="1" customFormat="1" x14ac:dyDescent="0.25">
      <c r="A132" s="13">
        <f t="shared" si="147"/>
        <v>40086</v>
      </c>
      <c r="B132" s="227">
        <v>5.8757216234136302E-2</v>
      </c>
      <c r="C132" s="227">
        <v>8.2135547087544794E-2</v>
      </c>
      <c r="D132" s="227">
        <v>7.5493588269650802E-2</v>
      </c>
      <c r="E132" s="227">
        <v>9.0784593077131798E-2</v>
      </c>
      <c r="F132" s="227">
        <v>4.7627684095110999E-2</v>
      </c>
      <c r="G132" s="227">
        <v>2.13852075942155E-3</v>
      </c>
      <c r="H132" s="227">
        <v>1.55732308146603E-2</v>
      </c>
      <c r="I132" s="227">
        <v>0.12370788989338501</v>
      </c>
      <c r="J132" s="227">
        <v>0.11190298271296301</v>
      </c>
      <c r="K132" s="227">
        <v>4.3193675904722402E-2</v>
      </c>
      <c r="L132" s="227">
        <v>4.1002710950901002E-2</v>
      </c>
      <c r="M132" s="227">
        <v>8.2442186513412105E-2</v>
      </c>
      <c r="N132" s="227">
        <v>6.0470174670705E-2</v>
      </c>
      <c r="O132" s="227">
        <v>7.0380277454129295E-2</v>
      </c>
      <c r="P132" s="227">
        <v>5.8951224273550297E-2</v>
      </c>
      <c r="Q132" s="227">
        <v>5.2008813369035199E-2</v>
      </c>
      <c r="R132" s="227">
        <v>3.66388442475769E-2</v>
      </c>
      <c r="S132" s="18">
        <f>'Index Values Local'!S133/'Index Values Local'!S132-1</f>
        <v>6.5628950531634089E-2</v>
      </c>
      <c r="T132" s="227">
        <v>3.8790243001656198E-2</v>
      </c>
      <c r="U132" s="227">
        <v>3.2169107443264601E-2</v>
      </c>
      <c r="V132" s="227">
        <v>1.7088998695201099E-2</v>
      </c>
      <c r="W132" s="18">
        <v>-2.3010638809993766E-2</v>
      </c>
      <c r="X132" s="18">
        <v>-1.0908377454491136E-2</v>
      </c>
      <c r="Y132" s="18">
        <v>-3.5624975203505382E-3</v>
      </c>
      <c r="Z132" s="18">
        <v>-2.7955507431833837E-2</v>
      </c>
      <c r="AA132" s="18">
        <v>1.5100607799465315E-3</v>
      </c>
      <c r="AB132" s="18">
        <v>1.7463660177718943E-3</v>
      </c>
      <c r="AC132" s="18">
        <v>2.47272077161162E-3</v>
      </c>
      <c r="AD132" s="18">
        <v>-1.00351169700706E-3</v>
      </c>
      <c r="AE132" s="18">
        <v>-2.1947291600000002E-2</v>
      </c>
      <c r="AF132" s="18">
        <v>-1.0096430999999999E-2</v>
      </c>
      <c r="AG132" s="18">
        <v>-2.1829094224484803E-2</v>
      </c>
      <c r="AH132" s="18">
        <v>-8.3269280040993987E-3</v>
      </c>
      <c r="AI132" s="18">
        <v>-1.3293041914213655E-2</v>
      </c>
      <c r="AJ132" s="18">
        <v>-2.4396874779964661E-2</v>
      </c>
      <c r="AK132" s="18">
        <v>-1.5989377429672991E-2</v>
      </c>
      <c r="AL132" s="18">
        <v>1.192313260211364E-2</v>
      </c>
      <c r="AM132" s="18">
        <v>-6.280235274282675E-3</v>
      </c>
      <c r="AN132" s="18">
        <v>2.63E-2</v>
      </c>
      <c r="AO132" s="18">
        <v>9.0990040622232149E-2</v>
      </c>
      <c r="AP132" s="18">
        <v>-1.048796001003327E-2</v>
      </c>
      <c r="AQ132" s="18">
        <v>2.6750847622795303E-2</v>
      </c>
      <c r="AR132" s="18">
        <v>-2.8732192026815762E-3</v>
      </c>
      <c r="AS132" s="18">
        <v>-1.962429742622292E-2</v>
      </c>
      <c r="AT132" s="18">
        <v>5.0953537782608702E-3</v>
      </c>
      <c r="AU132" s="18">
        <v>-1.3989583019070393E-2</v>
      </c>
      <c r="AV132" s="18">
        <v>-0.10875520868290955</v>
      </c>
      <c r="AW132" s="18">
        <v>-0.11778124110141841</v>
      </c>
      <c r="AX132" s="18">
        <v>-5.8736349152124147E-2</v>
      </c>
      <c r="AY132" s="18">
        <v>-0.18540308019483037</v>
      </c>
      <c r="AZ132" s="18">
        <v>-4.8950023463162795E-2</v>
      </c>
      <c r="BF132" s="81"/>
      <c r="BG132" s="154">
        <f t="shared" si="148"/>
        <v>111</v>
      </c>
      <c r="BH132" s="18">
        <f>(1-'Building Blocks'!$B$29)*'Building Blocks'!$B$29^BG132</f>
        <v>3.2772275743780371E-3</v>
      </c>
      <c r="BI132" s="18">
        <f t="shared" si="149"/>
        <v>3.5998798311372266E-3</v>
      </c>
      <c r="BJ132" s="18">
        <f t="shared" si="195"/>
        <v>1.0692003086460677E-2</v>
      </c>
      <c r="BK132" s="157">
        <f t="shared" si="150"/>
        <v>9.8389081591851872E-6</v>
      </c>
      <c r="BL132" s="157">
        <f t="shared" si="151"/>
        <v>1.8395943821350521E-5</v>
      </c>
      <c r="BM132" s="157">
        <f t="shared" si="152"/>
        <v>1.7492248848141303E-5</v>
      </c>
      <c r="BN132" s="157">
        <f t="shared" si="153"/>
        <v>2.3925463127947392E-5</v>
      </c>
      <c r="BO132" s="157">
        <f t="shared" si="154"/>
        <v>6.7940122324203689E-6</v>
      </c>
      <c r="BP132" s="157">
        <f t="shared" si="155"/>
        <v>2.3510642253960604E-8</v>
      </c>
      <c r="BQ132" s="157">
        <f t="shared" si="156"/>
        <v>2.4411804947474387E-7</v>
      </c>
      <c r="BR132" s="157">
        <f t="shared" si="157"/>
        <v>4.7079739943096007E-5</v>
      </c>
      <c r="BS132" s="157">
        <f t="shared" si="158"/>
        <v>3.7427946469090492E-5</v>
      </c>
      <c r="BT132" s="157">
        <f t="shared" si="159"/>
        <v>5.4192304049596565E-6</v>
      </c>
      <c r="BU132" s="157">
        <f t="shared" si="160"/>
        <v>4.796053136083254E-6</v>
      </c>
      <c r="BV132" s="157">
        <f t="shared" si="161"/>
        <v>2.0049667471284397E-5</v>
      </c>
      <c r="BW132" s="157">
        <f t="shared" si="162"/>
        <v>1.0700067005543505E-5</v>
      </c>
      <c r="BX132" s="157">
        <f t="shared" si="163"/>
        <v>1.3791260292176158E-5</v>
      </c>
      <c r="BY132" s="157">
        <f t="shared" si="164"/>
        <v>9.548456769627717E-6</v>
      </c>
      <c r="BZ132" s="157">
        <f t="shared" si="165"/>
        <v>7.4239304319690787E-6</v>
      </c>
      <c r="CA132" s="157">
        <f t="shared" si="166"/>
        <v>3.4984716570686864E-6</v>
      </c>
      <c r="CB132" s="157">
        <f t="shared" si="167"/>
        <v>1.1611280935673836E-5</v>
      </c>
      <c r="CC132" s="157">
        <f t="shared" si="168"/>
        <v>4.0252687582092804E-6</v>
      </c>
      <c r="CD132" s="157">
        <f t="shared" si="169"/>
        <v>2.5784323693462778E-6</v>
      </c>
      <c r="CE132" s="157">
        <f t="shared" si="170"/>
        <v>6.0494787522381633E-7</v>
      </c>
      <c r="CF132" s="157">
        <f t="shared" si="171"/>
        <v>2.8124142631255262E-6</v>
      </c>
      <c r="CG132" s="157">
        <f t="shared" si="172"/>
        <v>8.1233613442470405E-7</v>
      </c>
      <c r="CH132" s="157">
        <f t="shared" si="173"/>
        <v>1.2319815441743707E-7</v>
      </c>
      <c r="CI132" s="157">
        <f t="shared" si="174"/>
        <v>4.1218729322340546E-6</v>
      </c>
      <c r="CJ132" s="157">
        <f t="shared" si="175"/>
        <v>2.3029030173933448E-8</v>
      </c>
      <c r="CK132" s="157">
        <f t="shared" si="176"/>
        <v>1.2737539469738334E-8</v>
      </c>
      <c r="CL132" s="157">
        <f t="shared" si="177"/>
        <v>5.0817445259230952E-9</v>
      </c>
      <c r="CM132" s="157">
        <f t="shared" si="178"/>
        <v>8.4456343591182714E-8</v>
      </c>
      <c r="CN132" s="157">
        <f t="shared" si="179"/>
        <v>3.1216382272934602E-6</v>
      </c>
      <c r="CO132" s="157">
        <f t="shared" si="180"/>
        <v>1.074610376933633E-6</v>
      </c>
      <c r="CP132" s="157">
        <f t="shared" si="181"/>
        <v>2.7691722697347322E-6</v>
      </c>
      <c r="CQ132" s="157">
        <f t="shared" si="182"/>
        <v>5.2472376521826774E-7</v>
      </c>
      <c r="CR132" s="157">
        <f t="shared" si="183"/>
        <v>1.2467169024288953E-6</v>
      </c>
      <c r="CS132" s="157">
        <f t="shared" si="184"/>
        <v>3.3882788615462944E-6</v>
      </c>
      <c r="CT132" s="157">
        <f t="shared" si="185"/>
        <v>1.7718721807913594E-6</v>
      </c>
      <c r="CU132" s="157">
        <f t="shared" si="186"/>
        <v>1.9670385995319058E-7</v>
      </c>
      <c r="CV132" s="157">
        <f t="shared" si="187"/>
        <v>5.0920723418072487E-7</v>
      </c>
      <c r="CW132" s="157">
        <f t="shared" si="188"/>
        <v>1.4376133710603315E-6</v>
      </c>
      <c r="CX132" s="157">
        <f t="shared" si="189"/>
        <v>2.8997333004451912E-5</v>
      </c>
      <c r="CY132" s="157">
        <f t="shared" si="190"/>
        <v>9.8138041138231915E-7</v>
      </c>
      <c r="CZ132" s="157"/>
      <c r="DA132" s="157">
        <f t="shared" si="191"/>
        <v>1.440558549110288E-7</v>
      </c>
      <c r="DB132" s="157"/>
      <c r="DC132" s="157"/>
      <c r="DD132" s="157"/>
      <c r="DE132" s="157">
        <f t="shared" si="192"/>
        <v>4.9959840984542307E-5</v>
      </c>
      <c r="DF132" s="157">
        <f t="shared" si="193"/>
        <v>5.6231990112054889E-5</v>
      </c>
      <c r="DG132" s="157"/>
      <c r="DH132" s="157"/>
      <c r="DI132" s="157">
        <f t="shared" si="194"/>
        <v>1.2583666832985226E-5</v>
      </c>
      <c r="DN132" s="157" t="e">
        <f t="shared" ref="DN132:DN195" si="196">(BD132-AVERAGE(BD$4:BD$243))^2*$BI132</f>
        <v>#DIV/0!</v>
      </c>
      <c r="DR132" s="1">
        <v>4.1666666666666657E-3</v>
      </c>
      <c r="EQ132" s="152"/>
      <c r="ER132" s="152"/>
    </row>
    <row r="133" spans="1:148" s="1" customFormat="1" x14ac:dyDescent="0.25">
      <c r="A133" s="13">
        <f t="shared" si="147"/>
        <v>40117</v>
      </c>
      <c r="B133" s="227">
        <v>-4.6954447177660702E-2</v>
      </c>
      <c r="C133" s="227">
        <v>-8.6984404723836797E-2</v>
      </c>
      <c r="D133" s="227">
        <v>-5.0089371038529999E-2</v>
      </c>
      <c r="E133" s="227">
        <v>-4.5228751662546501E-2</v>
      </c>
      <c r="F133" s="227">
        <v>-1.5622126736563401E-2</v>
      </c>
      <c r="G133" s="227">
        <v>-5.2504096300900402E-2</v>
      </c>
      <c r="H133" s="227">
        <v>-6.3728827988550396E-2</v>
      </c>
      <c r="I133" s="227">
        <v>-2.3283834059580202E-2</v>
      </c>
      <c r="J133" s="227">
        <v>-2.6836580975923799E-2</v>
      </c>
      <c r="K133" s="227">
        <v>-2.74827199848602E-2</v>
      </c>
      <c r="L133" s="227">
        <v>-2.35624091656008E-2</v>
      </c>
      <c r="M133" s="227">
        <v>-9.4464163957530493E-3</v>
      </c>
      <c r="N133" s="227">
        <v>-1.72995434821543E-2</v>
      </c>
      <c r="O133" s="227">
        <v>-1.5562012079158799E-2</v>
      </c>
      <c r="P133" s="227">
        <v>-2.0190092010056501E-2</v>
      </c>
      <c r="Q133" s="227">
        <v>-3.5097073971358597E-2</v>
      </c>
      <c r="R133" s="227">
        <v>-3.3139055463287402E-2</v>
      </c>
      <c r="S133" s="18">
        <f>'Index Values Local'!S134/'Index Values Local'!S133-1</f>
        <v>-2.2771719567908355E-2</v>
      </c>
      <c r="T133" s="227">
        <v>-1.9370823218323101E-2</v>
      </c>
      <c r="U133" s="227">
        <v>-7.1702667059347896E-3</v>
      </c>
      <c r="V133" s="227">
        <v>-5.1555780354855998E-3</v>
      </c>
      <c r="W133" s="18">
        <v>-7.6373491007636352E-3</v>
      </c>
      <c r="X133" s="18">
        <v>8.4726594225386087E-3</v>
      </c>
      <c r="Y133" s="18">
        <v>9.2172128564396161E-3</v>
      </c>
      <c r="Z133" s="18">
        <v>-1.332208157524617E-2</v>
      </c>
      <c r="AA133" s="18">
        <v>-9.7252063779261766E-3</v>
      </c>
      <c r="AB133" s="18">
        <v>2.7175306363123042E-3</v>
      </c>
      <c r="AC133" s="18">
        <v>3.4253064644584504E-3</v>
      </c>
      <c r="AD133" s="18">
        <v>9.0201543811206999E-4</v>
      </c>
      <c r="AE133" s="18">
        <v>1.17590766E-2</v>
      </c>
      <c r="AF133" s="18">
        <v>-1.03518369E-2</v>
      </c>
      <c r="AG133" s="18">
        <v>4.5113905718738898E-2</v>
      </c>
      <c r="AH133" s="18">
        <v>-2.8237725784022505E-2</v>
      </c>
      <c r="AI133" s="18">
        <v>-2.2912320273442921E-2</v>
      </c>
      <c r="AJ133" s="18">
        <v>-2.8445165571499453E-2</v>
      </c>
      <c r="AK133" s="18">
        <v>-1.4316426497534618E-2</v>
      </c>
      <c r="AL133" s="18">
        <v>-2.6237010476845679E-2</v>
      </c>
      <c r="AM133" s="18">
        <v>-8.1520066004162617E-3</v>
      </c>
      <c r="AN133" s="18">
        <v>-4.1700000000000001E-2</v>
      </c>
      <c r="AO133" s="18">
        <v>-0.1185424145646562</v>
      </c>
      <c r="AP133" s="18">
        <v>-0.1110972797168136</v>
      </c>
      <c r="AQ133" s="18">
        <v>-5.6423637894606532E-3</v>
      </c>
      <c r="AR133" s="18">
        <v>-4.9225597310602609E-3</v>
      </c>
      <c r="AS133" s="18">
        <v>-2.7572537360041192E-2</v>
      </c>
      <c r="AT133" s="18">
        <v>-1.8650861718563934E-3</v>
      </c>
      <c r="AU133" s="18">
        <v>7.1658447261756849E-3</v>
      </c>
      <c r="AV133" s="18">
        <v>3.4710752075017393E-2</v>
      </c>
      <c r="AW133" s="18">
        <v>8.1803352653315731E-3</v>
      </c>
      <c r="AX133" s="18">
        <v>-2.8809782531017312E-3</v>
      </c>
      <c r="AY133" s="18">
        <v>3.9120384296655139E-2</v>
      </c>
      <c r="AZ133" s="18">
        <v>-1.7177043821506754E-2</v>
      </c>
      <c r="BF133" s="81"/>
      <c r="BG133" s="154">
        <f t="shared" si="148"/>
        <v>110</v>
      </c>
      <c r="BH133" s="18">
        <f>(1-'Building Blocks'!$B$29)*'Building Blocks'!$B$29^BG133</f>
        <v>3.3103308832101389E-3</v>
      </c>
      <c r="BI133" s="18">
        <f t="shared" si="149"/>
        <v>3.6362422536739668E-3</v>
      </c>
      <c r="BJ133" s="18">
        <f t="shared" si="195"/>
        <v>1.0800003117637048E-2</v>
      </c>
      <c r="BK133" s="157">
        <f t="shared" si="150"/>
        <v>1.0381549735363069E-5</v>
      </c>
      <c r="BL133" s="157">
        <f t="shared" si="151"/>
        <v>3.466253698718844E-5</v>
      </c>
      <c r="BM133" s="157">
        <f t="shared" si="152"/>
        <v>1.1352636497043913E-5</v>
      </c>
      <c r="BN133" s="157">
        <f t="shared" si="153"/>
        <v>1.0796274091404204E-5</v>
      </c>
      <c r="BO133" s="157">
        <f t="shared" si="154"/>
        <v>1.4265426438185911E-6</v>
      </c>
      <c r="BP133" s="157">
        <f t="shared" si="155"/>
        <v>1.1896449843935765E-5</v>
      </c>
      <c r="BQ133" s="157">
        <f t="shared" si="156"/>
        <v>1.8365014189563049E-5</v>
      </c>
      <c r="BR133" s="157">
        <f t="shared" si="157"/>
        <v>3.8720477324921722E-6</v>
      </c>
      <c r="BS133" s="157">
        <f t="shared" si="158"/>
        <v>4.9173591210303212E-6</v>
      </c>
      <c r="BT133" s="157">
        <f t="shared" si="159"/>
        <v>3.6949458434663022E-6</v>
      </c>
      <c r="BU133" s="157">
        <f t="shared" si="160"/>
        <v>2.8640017854763913E-6</v>
      </c>
      <c r="BV133" s="157">
        <f t="shared" si="161"/>
        <v>1.0831720200611611E-6</v>
      </c>
      <c r="BW133" s="157">
        <f t="shared" si="162"/>
        <v>1.9657086488504995E-6</v>
      </c>
      <c r="BX133" s="157">
        <f t="shared" si="163"/>
        <v>2.1026775369392961E-6</v>
      </c>
      <c r="BY133" s="157">
        <f t="shared" si="164"/>
        <v>2.7778769401165567E-6</v>
      </c>
      <c r="BZ133" s="157">
        <f t="shared" si="165"/>
        <v>6.3210982638819761E-6</v>
      </c>
      <c r="CA133" s="157">
        <f t="shared" si="166"/>
        <v>5.4188969392916596E-6</v>
      </c>
      <c r="CB133" s="157">
        <f t="shared" si="167"/>
        <v>3.6327312399907498E-6</v>
      </c>
      <c r="CC133" s="157">
        <f t="shared" si="168"/>
        <v>2.2223983811440363E-6</v>
      </c>
      <c r="CD133" s="157">
        <f t="shared" si="169"/>
        <v>5.7513214079289793E-7</v>
      </c>
      <c r="CE133" s="157">
        <f t="shared" si="170"/>
        <v>3.1323473584577799E-7</v>
      </c>
      <c r="CF133" s="157">
        <f t="shared" si="171"/>
        <v>5.752391029508005E-7</v>
      </c>
      <c r="CG133" s="157">
        <f t="shared" si="172"/>
        <v>6.909722278163778E-8</v>
      </c>
      <c r="CH133" s="157">
        <f t="shared" si="173"/>
        <v>1.7461405851715613E-7</v>
      </c>
      <c r="CI133" s="157">
        <f t="shared" si="174"/>
        <v>1.3410880091568264E-6</v>
      </c>
      <c r="CJ133" s="157">
        <f t="shared" si="175"/>
        <v>6.8893068795828217E-7</v>
      </c>
      <c r="CK133" s="157">
        <f t="shared" si="176"/>
        <v>3.0103687173468805E-9</v>
      </c>
      <c r="CL133" s="157">
        <f t="shared" si="177"/>
        <v>2.0173553285578235E-10</v>
      </c>
      <c r="CM133" s="157">
        <f t="shared" si="178"/>
        <v>3.1389953901317423E-8</v>
      </c>
      <c r="CN133" s="157">
        <f t="shared" si="179"/>
        <v>6.5956419544911723E-8</v>
      </c>
      <c r="CO133" s="157">
        <f t="shared" si="180"/>
        <v>1.1177941133820845E-6</v>
      </c>
      <c r="CP133" s="157">
        <f t="shared" si="181"/>
        <v>5.5898249053521161E-6</v>
      </c>
      <c r="CQ133" s="157">
        <f t="shared" si="182"/>
        <v>3.7197823114525661E-6</v>
      </c>
      <c r="CR133" s="157">
        <f t="shared" si="183"/>
        <v>2.8976361797303313E-6</v>
      </c>
      <c r="CS133" s="157">
        <f t="shared" si="184"/>
        <v>4.3853306155649879E-6</v>
      </c>
      <c r="CT133" s="157">
        <f t="shared" si="185"/>
        <v>1.5300249176131629E-6</v>
      </c>
      <c r="CU133" s="157">
        <f t="shared" si="186"/>
        <v>3.4423509975092962E-6</v>
      </c>
      <c r="CV133" s="157">
        <f t="shared" si="187"/>
        <v>6.8898744541128116E-7</v>
      </c>
      <c r="CW133" s="157">
        <f t="shared" si="188"/>
        <v>8.3835746557283312E-6</v>
      </c>
      <c r="CX133" s="157">
        <f t="shared" si="189"/>
        <v>5.2172107168537494E-5</v>
      </c>
      <c r="CY133" s="157">
        <f t="shared" si="190"/>
        <v>4.9878993094373052E-5</v>
      </c>
      <c r="CZ133" s="157"/>
      <c r="DA133" s="157">
        <f t="shared" si="191"/>
        <v>2.5506218516740801E-7</v>
      </c>
      <c r="DB133" s="157"/>
      <c r="DC133" s="157"/>
      <c r="DD133" s="157"/>
      <c r="DE133" s="157">
        <f t="shared" si="192"/>
        <v>2.3942689920868754E-6</v>
      </c>
      <c r="DF133" s="157">
        <f t="shared" si="193"/>
        <v>3.4887056241436177E-9</v>
      </c>
      <c r="DG133" s="157"/>
      <c r="DH133" s="157"/>
      <c r="DI133" s="157">
        <f t="shared" si="194"/>
        <v>2.7200801240909484E-6</v>
      </c>
      <c r="DN133" s="157" t="e">
        <f t="shared" si="196"/>
        <v>#DIV/0!</v>
      </c>
      <c r="DR133" s="1">
        <v>4.1666666666666657E-3</v>
      </c>
      <c r="EQ133" s="152"/>
      <c r="ER133" s="152"/>
    </row>
    <row r="134" spans="1:148" s="1" customFormat="1" x14ac:dyDescent="0.25">
      <c r="A134" s="13">
        <f t="shared" ref="A134:A197" si="197">EOMONTH(A133,1)</f>
        <v>40147</v>
      </c>
      <c r="B134" s="227">
        <v>5.98411126478504E-2</v>
      </c>
      <c r="C134" s="227">
        <v>3.9245211489402798E-2</v>
      </c>
      <c r="D134" s="227">
        <v>2.9871860872230999E-2</v>
      </c>
      <c r="E134" s="227">
        <v>1.03793416657169E-2</v>
      </c>
      <c r="F134" s="227">
        <v>2.9416338443024999E-2</v>
      </c>
      <c r="G134" s="227">
        <v>-9.9363206757075995E-3</v>
      </c>
      <c r="H134" s="227">
        <v>-3.5383997521512403E-2</v>
      </c>
      <c r="I134" s="227">
        <v>2.4080726149071401E-2</v>
      </c>
      <c r="J134" s="227">
        <v>4.3348998420843901E-2</v>
      </c>
      <c r="K134" s="227">
        <v>3.2117846752298E-2</v>
      </c>
      <c r="L134" s="227">
        <v>2.58009353016877E-2</v>
      </c>
      <c r="M134" s="227">
        <v>1.1478502969644901E-2</v>
      </c>
      <c r="N134" s="227">
        <v>2.3900127762066702E-2</v>
      </c>
      <c r="O134" s="227">
        <v>1.7059986742272201E-2</v>
      </c>
      <c r="P134" s="227">
        <v>2.48184834839211E-2</v>
      </c>
      <c r="Q134" s="227">
        <v>1.5997301869106601E-2</v>
      </c>
      <c r="R134" s="227">
        <v>2.2035910014191501E-2</v>
      </c>
      <c r="S134" s="18">
        <f>'Index Values Local'!S135/'Index Values Local'!S134-1</f>
        <v>1.6573878583885593E-2</v>
      </c>
      <c r="T134" s="227">
        <v>5.9492652640404202E-2</v>
      </c>
      <c r="U134" s="227">
        <v>1.5663257055077599E-2</v>
      </c>
      <c r="V134" s="227">
        <v>2.1699879795544701E-2</v>
      </c>
      <c r="W134" s="18">
        <v>-1.1221449851042786E-2</v>
      </c>
      <c r="X134" s="18">
        <v>1.3184596307603824E-2</v>
      </c>
      <c r="Y134" s="18">
        <v>6.7084314579739512E-3</v>
      </c>
      <c r="Z134" s="18">
        <v>3.5009293998244928E-3</v>
      </c>
      <c r="AA134" s="18">
        <v>-5.7097179399323572E-4</v>
      </c>
      <c r="AB134" s="18">
        <v>-3.2931069748414754E-2</v>
      </c>
      <c r="AC134" s="18">
        <v>-2.7816435157756E-2</v>
      </c>
      <c r="AD134" s="18">
        <v>-4.4602332215498898E-2</v>
      </c>
      <c r="AE134" s="18">
        <v>6.7840279000000005E-3</v>
      </c>
      <c r="AF134" s="18">
        <v>2.3045433000000001E-3</v>
      </c>
      <c r="AG134" s="18">
        <v>-4.1392673625510495E-2</v>
      </c>
      <c r="AH134" s="18">
        <v>-1.2754044776002615E-2</v>
      </c>
      <c r="AI134" s="18">
        <v>-1.4394044570463782E-2</v>
      </c>
      <c r="AJ134" s="18">
        <v>-2.1743541489981366E-2</v>
      </c>
      <c r="AK134" s="18">
        <v>-5.0461733104876227E-3</v>
      </c>
      <c r="AL134" s="18">
        <v>-1.178753369066865E-2</v>
      </c>
      <c r="AM134" s="18">
        <v>-1.4401887143833392E-3</v>
      </c>
      <c r="AN134" s="18">
        <v>6.7000000000000002E-3</v>
      </c>
      <c r="AO134" s="18">
        <v>-7.2841922156990702E-2</v>
      </c>
      <c r="AP134" s="18">
        <v>-4.61803265748848E-2</v>
      </c>
      <c r="AQ134" s="18">
        <v>4.4749124157073168E-3</v>
      </c>
      <c r="AR134" s="18">
        <v>-8.6269305019304188E-3</v>
      </c>
      <c r="AS134" s="18">
        <v>-1.4903626820145663E-2</v>
      </c>
      <c r="AT134" s="18">
        <v>-3.0357976322401949E-3</v>
      </c>
      <c r="AU134" s="18">
        <v>-1.3222429097106497E-2</v>
      </c>
      <c r="AV134" s="18">
        <v>2.2091907361677876E-2</v>
      </c>
      <c r="AW134" s="18">
        <v>-2.0716933976391294E-2</v>
      </c>
      <c r="AX134" s="18">
        <v>3.3799700410509148E-3</v>
      </c>
      <c r="AY134" s="18">
        <v>4.0186476877704755E-2</v>
      </c>
      <c r="AZ134" s="18">
        <v>1.6912456855977309E-2</v>
      </c>
      <c r="BF134" s="81"/>
      <c r="BG134" s="154">
        <f t="shared" si="148"/>
        <v>109</v>
      </c>
      <c r="BH134" s="18">
        <f>(1-'Building Blocks'!$B$29)*'Building Blocks'!$B$29^BG134</f>
        <v>3.3437685688991292E-3</v>
      </c>
      <c r="BI134" s="18">
        <f t="shared" si="149"/>
        <v>3.6729719734080461E-3</v>
      </c>
      <c r="BJ134" s="18">
        <f t="shared" si="195"/>
        <v>1.090909405821924E-2</v>
      </c>
      <c r="BK134" s="157">
        <f t="shared" si="150"/>
        <v>1.0459253125714063E-5</v>
      </c>
      <c r="BL134" s="157">
        <f t="shared" si="151"/>
        <v>3.0032963739882397E-6</v>
      </c>
      <c r="BM134" s="157">
        <f t="shared" si="152"/>
        <v>2.1307613425280824E-6</v>
      </c>
      <c r="BN134" s="157">
        <f t="shared" si="153"/>
        <v>4.5981572690250132E-9</v>
      </c>
      <c r="BO134" s="157">
        <f t="shared" si="154"/>
        <v>2.3383355733398875E-6</v>
      </c>
      <c r="BP134" s="157">
        <f t="shared" si="155"/>
        <v>7.8619604611459291E-7</v>
      </c>
      <c r="BQ134" s="157">
        <f t="shared" si="156"/>
        <v>6.7039128682690083E-6</v>
      </c>
      <c r="BR134" s="157">
        <f t="shared" si="157"/>
        <v>7.9721036566411288E-7</v>
      </c>
      <c r="BS134" s="157">
        <f t="shared" si="158"/>
        <v>4.1002894523593332E-6</v>
      </c>
      <c r="BT134" s="157">
        <f t="shared" si="159"/>
        <v>2.823029261833262E-6</v>
      </c>
      <c r="BU134" s="157">
        <f t="shared" si="160"/>
        <v>1.6661802464374289E-6</v>
      </c>
      <c r="BV134" s="157">
        <f t="shared" si="161"/>
        <v>4.9353788905588082E-8</v>
      </c>
      <c r="BW134" s="157">
        <f t="shared" si="162"/>
        <v>1.1833253133809819E-6</v>
      </c>
      <c r="BX134" s="157">
        <f t="shared" si="163"/>
        <v>2.7007923503901404E-7</v>
      </c>
      <c r="BY134" s="157">
        <f t="shared" si="164"/>
        <v>1.1080804497841462E-6</v>
      </c>
      <c r="BZ134" s="157">
        <f t="shared" si="165"/>
        <v>3.2459425813796093E-7</v>
      </c>
      <c r="CA134" s="157">
        <f t="shared" si="166"/>
        <v>1.0086220437203926E-6</v>
      </c>
      <c r="CB134" s="157">
        <f t="shared" si="167"/>
        <v>2.1993047036440191E-7</v>
      </c>
      <c r="CC134" s="157">
        <f t="shared" si="168"/>
        <v>1.0766559077512978E-5</v>
      </c>
      <c r="CD134" s="157">
        <f t="shared" si="169"/>
        <v>3.8642585376535006E-7</v>
      </c>
      <c r="CE134" s="157">
        <f t="shared" si="170"/>
        <v>1.134401861699552E-6</v>
      </c>
      <c r="CF134" s="157">
        <f t="shared" si="171"/>
        <v>9.5938243469307147E-7</v>
      </c>
      <c r="CG134" s="157">
        <f t="shared" si="172"/>
        <v>3.0223048298316933E-7</v>
      </c>
      <c r="CH134" s="157">
        <f t="shared" si="173"/>
        <v>7.1785839050142766E-8</v>
      </c>
      <c r="CI134" s="157">
        <f t="shared" si="174"/>
        <v>2.0830628558280425E-8</v>
      </c>
      <c r="CJ134" s="157">
        <f t="shared" si="175"/>
        <v>7.8068344354955772E-8</v>
      </c>
      <c r="CK134" s="157">
        <f t="shared" si="176"/>
        <v>4.909009259306984E-6</v>
      </c>
      <c r="CL134" s="157">
        <f t="shared" si="177"/>
        <v>3.6392513821673153E-6</v>
      </c>
      <c r="CM134" s="157">
        <f t="shared" si="178"/>
        <v>8.6192615238255362E-6</v>
      </c>
      <c r="CN134" s="157">
        <f t="shared" si="179"/>
        <v>1.8835114434812331E-9</v>
      </c>
      <c r="CO134" s="157">
        <f t="shared" si="180"/>
        <v>8.7345992179401172E-8</v>
      </c>
      <c r="CP134" s="157">
        <f t="shared" si="181"/>
        <v>8.2170723291893546E-6</v>
      </c>
      <c r="CQ134" s="157">
        <f t="shared" si="182"/>
        <v>1.0000015455563498E-6</v>
      </c>
      <c r="CR134" s="157">
        <f t="shared" si="183"/>
        <v>1.4269963611538319E-6</v>
      </c>
      <c r="CS134" s="157">
        <f t="shared" si="184"/>
        <v>2.8849553232430211E-6</v>
      </c>
      <c r="CT134" s="157">
        <f t="shared" si="185"/>
        <v>4.6423658888272918E-7</v>
      </c>
      <c r="CU134" s="157">
        <f t="shared" si="186"/>
        <v>9.7810730293489273E-7</v>
      </c>
      <c r="CV134" s="157">
        <f t="shared" si="187"/>
        <v>1.8272570722091656E-7</v>
      </c>
      <c r="CW134" s="157">
        <f t="shared" si="188"/>
        <v>5.409048055012556E-10</v>
      </c>
      <c r="CX134" s="157">
        <f t="shared" si="189"/>
        <v>2.0157710173157176E-5</v>
      </c>
      <c r="CY134" s="157">
        <f t="shared" si="190"/>
        <v>1.000957107792478E-5</v>
      </c>
      <c r="CZ134" s="157"/>
      <c r="DA134" s="157">
        <f t="shared" si="191"/>
        <v>5.3594796433185115E-7</v>
      </c>
      <c r="DB134" s="157"/>
      <c r="DC134" s="157"/>
      <c r="DD134" s="157"/>
      <c r="DE134" s="157">
        <f t="shared" si="192"/>
        <v>6.2468802629687055E-7</v>
      </c>
      <c r="DF134" s="157">
        <f t="shared" si="193"/>
        <v>2.8627205027221631E-6</v>
      </c>
      <c r="DG134" s="157"/>
      <c r="DH134" s="157"/>
      <c r="DI134" s="157">
        <f t="shared" si="194"/>
        <v>1.6680740293011147E-7</v>
      </c>
      <c r="DN134" s="157" t="e">
        <f t="shared" si="196"/>
        <v>#DIV/0!</v>
      </c>
      <c r="DR134" s="1">
        <v>4.1666666666666657E-3</v>
      </c>
      <c r="EQ134" s="152"/>
      <c r="ER134" s="152"/>
    </row>
    <row r="135" spans="1:148" s="1" customFormat="1" x14ac:dyDescent="0.25">
      <c r="A135" s="13">
        <f t="shared" si="197"/>
        <v>40178</v>
      </c>
      <c r="B135" s="227">
        <v>3.77146771666865E-2</v>
      </c>
      <c r="C135" s="227">
        <v>9.4033807289263194E-2</v>
      </c>
      <c r="D135" s="227">
        <v>2.6962616528739301E-2</v>
      </c>
      <c r="E135" s="227">
        <v>2.8369782365668301E-2</v>
      </c>
      <c r="F135" s="227">
        <v>4.35351652792281E-2</v>
      </c>
      <c r="G135" s="227">
        <v>2.4666627257121401E-2</v>
      </c>
      <c r="H135" s="227">
        <v>-2.16028049161076E-3</v>
      </c>
      <c r="I135" s="227">
        <v>3.9521191780971597E-2</v>
      </c>
      <c r="J135" s="227">
        <v>5.7046658282642902E-2</v>
      </c>
      <c r="K135" s="227">
        <v>-3.3773790647837303E-2</v>
      </c>
      <c r="L135" s="227">
        <v>-2.1489733209437999E-2</v>
      </c>
      <c r="M135" s="227">
        <v>3.7170064961448097E-2</v>
      </c>
      <c r="N135" s="227">
        <v>1.4134921416338399E-2</v>
      </c>
      <c r="O135" s="227">
        <v>8.7214668559376599E-3</v>
      </c>
      <c r="P135" s="227">
        <v>1.44186479590384E-2</v>
      </c>
      <c r="Q135" s="227">
        <v>3.7795723091530002E-2</v>
      </c>
      <c r="R135" s="227">
        <v>3.5264488739825601E-3</v>
      </c>
      <c r="S135" s="18">
        <f>'Index Values Local'!S136/'Index Values Local'!S135-1</f>
        <v>1.879617069118833E-2</v>
      </c>
      <c r="T135" s="227">
        <v>2.0601193404196E-2</v>
      </c>
      <c r="U135" s="227">
        <v>2.0680902759219799E-2</v>
      </c>
      <c r="V135" s="227">
        <v>-1.3023219320867301E-2</v>
      </c>
      <c r="W135" s="18">
        <v>-4.4190017073415633E-2</v>
      </c>
      <c r="X135" s="18">
        <v>-3.4595854423717154E-2</v>
      </c>
      <c r="Y135" s="18">
        <v>-9.5444548749917812E-3</v>
      </c>
      <c r="Z135" s="18">
        <v>-7.9774540330462052E-2</v>
      </c>
      <c r="AA135" s="18">
        <v>-4.9283973187080998E-2</v>
      </c>
      <c r="AB135" s="18">
        <v>-2.9610829103214886E-2</v>
      </c>
      <c r="AC135" s="18">
        <v>-1.78564482200331E-2</v>
      </c>
      <c r="AD135" s="18">
        <v>-7.3800870054804596E-2</v>
      </c>
      <c r="AE135" s="18">
        <v>-5.5305461300000004E-2</v>
      </c>
      <c r="AF135" s="18">
        <v>-0.11103316489999999</v>
      </c>
      <c r="AG135" s="18">
        <v>-6.9310058013584003E-2</v>
      </c>
      <c r="AH135" s="18">
        <v>-6.9021782178217861E-2</v>
      </c>
      <c r="AI135" s="18">
        <v>-6.127228964222442E-2</v>
      </c>
      <c r="AJ135" s="18">
        <v>-8.1403696268926962E-2</v>
      </c>
      <c r="AK135" s="18">
        <v>-6.0063521410927967E-2</v>
      </c>
      <c r="AL135" s="18">
        <v>-1.2144020155420043E-2</v>
      </c>
      <c r="AM135" s="18">
        <v>-5.8980936947839346E-2</v>
      </c>
      <c r="AN135" s="18">
        <v>3.2599999999999997E-2</v>
      </c>
      <c r="AO135" s="18">
        <v>-0.11527921242911654</v>
      </c>
      <c r="AP135" s="18">
        <v>-0.1797061445892485</v>
      </c>
      <c r="AQ135" s="18">
        <v>1.9561183543656477E-2</v>
      </c>
      <c r="AR135" s="18">
        <v>-1.4422199233250166E-2</v>
      </c>
      <c r="AS135" s="18">
        <v>-5.9414396801818627E-2</v>
      </c>
      <c r="AT135" s="18">
        <v>1.6589944285602259E-2</v>
      </c>
      <c r="AU135" s="18">
        <v>3.9554682091547902E-2</v>
      </c>
      <c r="AV135" s="18">
        <v>-1.9326944626198994E-3</v>
      </c>
      <c r="AW135" s="18">
        <v>-9.2575992463150625E-2</v>
      </c>
      <c r="AX135" s="18">
        <v>-4.9566005296914385E-2</v>
      </c>
      <c r="AY135" s="18">
        <v>-4.0033852267525191E-2</v>
      </c>
      <c r="AZ135" s="18">
        <v>-0.17171156160325829</v>
      </c>
      <c r="BF135" s="81"/>
      <c r="BG135" s="154">
        <f t="shared" si="148"/>
        <v>108</v>
      </c>
      <c r="BH135" s="18">
        <f>(1-'Building Blocks'!$B$29)*'Building Blocks'!$B$29^BG135</f>
        <v>3.3775440089890206E-3</v>
      </c>
      <c r="BI135" s="18">
        <f t="shared" si="149"/>
        <v>3.7100727004121693E-3</v>
      </c>
      <c r="BJ135" s="18">
        <f t="shared" si="195"/>
        <v>1.1019286927494182E-2</v>
      </c>
      <c r="BK135" s="157">
        <f t="shared" si="150"/>
        <v>3.6200399364899879E-6</v>
      </c>
      <c r="BL135" s="157">
        <f t="shared" si="151"/>
        <v>2.5795490341910531E-5</v>
      </c>
      <c r="BM135" s="157">
        <f t="shared" si="152"/>
        <v>1.6637475530355242E-6</v>
      </c>
      <c r="BN135" s="157">
        <f t="shared" si="153"/>
        <v>1.354792769399788E-6</v>
      </c>
      <c r="BO135" s="157">
        <f t="shared" si="154"/>
        <v>5.7448816217897015E-6</v>
      </c>
      <c r="BP135" s="157">
        <f t="shared" si="155"/>
        <v>1.4799558106856656E-6</v>
      </c>
      <c r="BQ135" s="157">
        <f t="shared" si="156"/>
        <v>3.3473936604698764E-7</v>
      </c>
      <c r="BR135" s="157">
        <f t="shared" si="157"/>
        <v>3.3776885301640703E-6</v>
      </c>
      <c r="BS135" s="157">
        <f t="shared" si="158"/>
        <v>8.2337305773857743E-6</v>
      </c>
      <c r="BT135" s="157">
        <f t="shared" si="159"/>
        <v>5.4048438984481813E-6</v>
      </c>
      <c r="BU135" s="157">
        <f t="shared" si="160"/>
        <v>2.5064685547940711E-6</v>
      </c>
      <c r="BV135" s="157">
        <f t="shared" si="161"/>
        <v>3.197511751662793E-6</v>
      </c>
      <c r="BW135" s="157">
        <f t="shared" si="162"/>
        <v>2.4848774557542214E-7</v>
      </c>
      <c r="BX135" s="157">
        <f t="shared" si="163"/>
        <v>2.0757003847661456E-10</v>
      </c>
      <c r="BY135" s="157">
        <f t="shared" si="164"/>
        <v>1.8019964713545725E-7</v>
      </c>
      <c r="BZ135" s="157">
        <f t="shared" si="165"/>
        <v>3.6113368229002897E-6</v>
      </c>
      <c r="CA135" s="157">
        <f t="shared" si="166"/>
        <v>1.3937407704007907E-8</v>
      </c>
      <c r="CB135" s="157">
        <f t="shared" si="167"/>
        <v>3.6807354302562526E-7</v>
      </c>
      <c r="CC135" s="157">
        <f t="shared" si="168"/>
        <v>8.6281954789888141E-7</v>
      </c>
      <c r="CD135" s="157">
        <f t="shared" si="169"/>
        <v>8.6562538132216546E-7</v>
      </c>
      <c r="CE135" s="157">
        <f t="shared" si="170"/>
        <v>1.0910804363580491E-6</v>
      </c>
      <c r="CF135" s="157">
        <f t="shared" si="171"/>
        <v>8.9553114466987004E-6</v>
      </c>
      <c r="CG135" s="157">
        <f t="shared" si="172"/>
        <v>5.5592220355804002E-6</v>
      </c>
      <c r="CH135" s="157">
        <f t="shared" si="173"/>
        <v>5.1939506557475055E-7</v>
      </c>
      <c r="CI135" s="157">
        <f t="shared" si="174"/>
        <v>2.7221206891533676E-5</v>
      </c>
      <c r="CJ135" s="157">
        <f t="shared" si="175"/>
        <v>1.0549123864547202E-5</v>
      </c>
      <c r="CK135" s="157">
        <f t="shared" si="176"/>
        <v>4.0988159234638317E-6</v>
      </c>
      <c r="CL135" s="157">
        <f t="shared" si="177"/>
        <v>1.7177413013451192E-6</v>
      </c>
      <c r="CM135" s="157">
        <f t="shared" si="178"/>
        <v>2.2364782400967098E-5</v>
      </c>
      <c r="CN135" s="157">
        <f t="shared" si="179"/>
        <v>1.4634538987157319E-5</v>
      </c>
      <c r="CO135" s="157">
        <f t="shared" si="180"/>
        <v>5.1846822207704134E-5</v>
      </c>
      <c r="CP135" s="157">
        <f t="shared" si="181"/>
        <v>2.0989618514015611E-5</v>
      </c>
      <c r="CQ135" s="157">
        <f t="shared" si="182"/>
        <v>1.9645523323097001E-5</v>
      </c>
      <c r="CR135" s="157">
        <f t="shared" si="183"/>
        <v>1.6450800330847395E-5</v>
      </c>
      <c r="CS135" s="157">
        <f t="shared" si="184"/>
        <v>2.8526220129222296E-5</v>
      </c>
      <c r="CT135" s="157">
        <f t="shared" si="185"/>
        <v>1.6288556783770687E-5</v>
      </c>
      <c r="CU135" s="157">
        <f t="shared" si="186"/>
        <v>1.0316244712869766E-6</v>
      </c>
      <c r="CV135" s="157">
        <f t="shared" si="187"/>
        <v>1.5479863780773662E-5</v>
      </c>
      <c r="CW135" s="157">
        <f t="shared" si="188"/>
        <v>2.5630505368278945E-6</v>
      </c>
      <c r="CX135" s="157">
        <f t="shared" si="189"/>
        <v>5.0370577173745816E-5</v>
      </c>
      <c r="CY135" s="157">
        <f t="shared" si="190"/>
        <v>1.2798025095099865E-4</v>
      </c>
      <c r="CZ135" s="157"/>
      <c r="DA135" s="157">
        <f t="shared" si="191"/>
        <v>1.1854086104697922E-6</v>
      </c>
      <c r="DB135" s="157"/>
      <c r="DC135" s="157"/>
      <c r="DD135" s="157"/>
      <c r="DE135" s="157">
        <f t="shared" si="192"/>
        <v>4.4755225415930999E-7</v>
      </c>
      <c r="DF135" s="157">
        <f t="shared" si="193"/>
        <v>3.6935312516604302E-5</v>
      </c>
      <c r="DG135" s="157"/>
      <c r="DH135" s="157"/>
      <c r="DI135" s="157">
        <f t="shared" si="194"/>
        <v>1.2273714732789829E-4</v>
      </c>
      <c r="DN135" s="157" t="e">
        <f t="shared" si="196"/>
        <v>#DIV/0!</v>
      </c>
      <c r="DR135" s="1">
        <v>4.1666666666666657E-3</v>
      </c>
      <c r="EQ135" s="152"/>
      <c r="ER135" s="152"/>
    </row>
    <row r="136" spans="1:148" s="1" customFormat="1" x14ac:dyDescent="0.25">
      <c r="A136" s="13">
        <f t="shared" si="197"/>
        <v>40209</v>
      </c>
      <c r="B136" s="227">
        <v>-2.38467425075755E-2</v>
      </c>
      <c r="C136" s="227">
        <v>-2.1872461473069298E-2</v>
      </c>
      <c r="D136" s="227">
        <v>-5.3279849466858598E-2</v>
      </c>
      <c r="E136" s="227">
        <v>1.22691056706059E-3</v>
      </c>
      <c r="F136" s="227">
        <v>-3.7040093505602299E-2</v>
      </c>
      <c r="G136" s="227">
        <v>3.0846089589458E-2</v>
      </c>
      <c r="H136" s="227">
        <v>3.3514262440899702E-2</v>
      </c>
      <c r="I136" s="227">
        <v>-5.7053684698353202E-2</v>
      </c>
      <c r="J136" s="227">
        <v>-4.4616150876215101E-2</v>
      </c>
      <c r="K136" s="227">
        <v>1.4325787978257599E-2</v>
      </c>
      <c r="L136" s="227">
        <v>1.58200372202239E-2</v>
      </c>
      <c r="M136" s="227">
        <v>2.2726180219475499E-2</v>
      </c>
      <c r="N136" s="227">
        <v>9.3096494246176498E-3</v>
      </c>
      <c r="O136" s="227">
        <v>2.3207789981114502E-2</v>
      </c>
      <c r="P136" s="227">
        <v>3.02965947506681E-2</v>
      </c>
      <c r="Q136" s="227">
        <v>-1.21989696708202E-3</v>
      </c>
      <c r="R136" s="227">
        <v>-8.1168604543051508E-3</v>
      </c>
      <c r="S136" s="18">
        <f>'Index Values Local'!S137/'Index Values Local'!S136-1</f>
        <v>1.949400948567459E-2</v>
      </c>
      <c r="T136" s="227">
        <v>-3.5079447404403802E-2</v>
      </c>
      <c r="U136" s="227">
        <v>-1.27129715105325E-2</v>
      </c>
      <c r="V136" s="227">
        <v>-1.9530570866210299E-2</v>
      </c>
      <c r="W136" s="18">
        <v>-0.10097719869706845</v>
      </c>
      <c r="X136" s="18">
        <v>-4.9226655441079181E-3</v>
      </c>
      <c r="Y136" s="18">
        <v>3.2386276093581134E-3</v>
      </c>
      <c r="Z136" s="18">
        <v>-0.15906789498382268</v>
      </c>
      <c r="AA136" s="18">
        <v>-0.1303581443794567</v>
      </c>
      <c r="AB136" s="18">
        <v>-4.4191368788143004E-2</v>
      </c>
      <c r="AC136" s="18">
        <v>-2.4286340616886601E-2</v>
      </c>
      <c r="AD136" s="18">
        <v>-9.3502569208345501E-2</v>
      </c>
      <c r="AE136" s="18">
        <v>-0.1694763668</v>
      </c>
      <c r="AF136" s="18">
        <v>-0.26639354459999998</v>
      </c>
      <c r="AG136" s="18">
        <v>-0.108144470832073</v>
      </c>
      <c r="AH136" s="18">
        <v>-9.3469234957800129E-2</v>
      </c>
      <c r="AI136" s="18">
        <v>-6.8420591456736068E-2</v>
      </c>
      <c r="AJ136" s="18">
        <v>-9.4583951092601537E-2</v>
      </c>
      <c r="AK136" s="18">
        <v>-8.1908978957076939E-2</v>
      </c>
      <c r="AL136" s="18">
        <v>1.6316633792714752E-2</v>
      </c>
      <c r="AM136" s="18">
        <v>-8.0310702074527951E-2</v>
      </c>
      <c r="AN136" s="18">
        <v>7.9600000000000004E-2</v>
      </c>
      <c r="AO136" s="18">
        <v>-0.21283224323004146</v>
      </c>
      <c r="AP136" s="18">
        <v>-0.1796854406466919</v>
      </c>
      <c r="AQ136" s="18">
        <v>-0.20653345632053927</v>
      </c>
      <c r="AR136" s="18">
        <v>-1.6979501111385575E-2</v>
      </c>
      <c r="AS136" s="18">
        <v>-0.16831539333412252</v>
      </c>
      <c r="AT136" s="18">
        <v>-2.1263921256584717E-2</v>
      </c>
      <c r="AU136" s="18">
        <v>7.4837920526180535E-3</v>
      </c>
      <c r="AV136" s="18">
        <v>-0.31668203280373441</v>
      </c>
      <c r="AW136" s="18">
        <v>-0.27870020996846601</v>
      </c>
      <c r="AX136" s="18">
        <v>-0.15017286422230047</v>
      </c>
      <c r="AY136" s="18">
        <v>-6.7213010037089849E-2</v>
      </c>
      <c r="AZ136" s="18">
        <v>-1.2106988526299212E-3</v>
      </c>
      <c r="BF136" s="81"/>
      <c r="BG136" s="154">
        <f t="shared" si="148"/>
        <v>107</v>
      </c>
      <c r="BH136" s="18">
        <f>(1-'Building Blocks'!$B$29)*'Building Blocks'!$B$29^BG136</f>
        <v>3.4116606151404242E-3</v>
      </c>
      <c r="BI136" s="18">
        <f t="shared" si="149"/>
        <v>3.7475481822345138E-3</v>
      </c>
      <c r="BJ136" s="18">
        <f t="shared" si="195"/>
        <v>1.1130592856054729E-2</v>
      </c>
      <c r="BK136" s="157">
        <f t="shared" si="150"/>
        <v>3.446197371922186E-6</v>
      </c>
      <c r="BL136" s="157">
        <f t="shared" si="151"/>
        <v>3.9638696017895597E-6</v>
      </c>
      <c r="BM136" s="157">
        <f t="shared" si="152"/>
        <v>1.3074438612581954E-5</v>
      </c>
      <c r="BN136" s="157">
        <f t="shared" si="153"/>
        <v>2.4185911514872696E-7</v>
      </c>
      <c r="BO136" s="157">
        <f t="shared" si="154"/>
        <v>6.3689117840264161E-6</v>
      </c>
      <c r="BP136" s="157">
        <f t="shared" si="155"/>
        <v>2.5630490114798877E-6</v>
      </c>
      <c r="BQ136" s="157">
        <f t="shared" si="156"/>
        <v>2.5677339260522082E-6</v>
      </c>
      <c r="BR136" s="157">
        <f t="shared" si="157"/>
        <v>1.6523720573838629E-5</v>
      </c>
      <c r="BS136" s="157">
        <f t="shared" si="158"/>
        <v>1.1153002663701326E-5</v>
      </c>
      <c r="BT136" s="157">
        <f t="shared" si="159"/>
        <v>3.6963780698921256E-7</v>
      </c>
      <c r="BU136" s="157">
        <f t="shared" si="160"/>
        <v>4.8002954315934995E-7</v>
      </c>
      <c r="BV136" s="157">
        <f t="shared" si="161"/>
        <v>8.3348260536686389E-7</v>
      </c>
      <c r="BW136" s="157">
        <f t="shared" si="162"/>
        <v>4.2274232709159111E-8</v>
      </c>
      <c r="BX136" s="157">
        <f t="shared" si="163"/>
        <v>8.1232784759199106E-7</v>
      </c>
      <c r="BY136" s="157">
        <f t="shared" si="164"/>
        <v>1.9561983847082149E-6</v>
      </c>
      <c r="BZ136" s="157">
        <f t="shared" si="165"/>
        <v>2.2896460687990697E-7</v>
      </c>
      <c r="CA136" s="157">
        <f t="shared" si="166"/>
        <v>6.9126352424700231E-7</v>
      </c>
      <c r="CB136" s="157">
        <f t="shared" si="167"/>
        <v>4.2571291968950194E-7</v>
      </c>
      <c r="CC136" s="157">
        <f t="shared" si="168"/>
        <v>6.1258911942418026E-6</v>
      </c>
      <c r="CD136" s="157">
        <f t="shared" si="169"/>
        <v>1.2303316282779522E-6</v>
      </c>
      <c r="CE136" s="157">
        <f t="shared" si="170"/>
        <v>2.0972026545101011E-6</v>
      </c>
      <c r="CF136" s="157">
        <f t="shared" si="171"/>
        <v>4.2041892635229404E-5</v>
      </c>
      <c r="CG136" s="157">
        <f t="shared" si="172"/>
        <v>3.0599510801374602E-7</v>
      </c>
      <c r="CH136" s="157">
        <f t="shared" si="173"/>
        <v>3.3899638620063423E-9</v>
      </c>
      <c r="CI136" s="157">
        <f t="shared" si="174"/>
        <v>1.0196551949674231E-4</v>
      </c>
      <c r="CJ136" s="157">
        <f t="shared" si="175"/>
        <v>6.7690760543024782E-5</v>
      </c>
      <c r="CK136" s="157">
        <f t="shared" si="176"/>
        <v>8.5692768236227663E-6</v>
      </c>
      <c r="CL136" s="157">
        <f t="shared" si="177"/>
        <v>2.9270047800991567E-6</v>
      </c>
      <c r="CM136" s="157">
        <f t="shared" si="178"/>
        <v>3.5510272667795044E-5</v>
      </c>
      <c r="CN136" s="157">
        <f t="shared" si="179"/>
        <v>1.1737575979743504E-4</v>
      </c>
      <c r="CO136" s="157">
        <f t="shared" si="180"/>
        <v>2.8047805784147946E-4</v>
      </c>
      <c r="CP136" s="157">
        <f t="shared" si="181"/>
        <v>4.8746343194694333E-5</v>
      </c>
      <c r="CQ136" s="157">
        <f t="shared" si="182"/>
        <v>3.5417512838564505E-5</v>
      </c>
      <c r="CR136" s="157">
        <f t="shared" si="183"/>
        <v>2.0376114429369442E-5</v>
      </c>
      <c r="CS136" s="157">
        <f t="shared" si="184"/>
        <v>3.8127658838626473E-5</v>
      </c>
      <c r="CT136" s="157">
        <f t="shared" si="185"/>
        <v>2.9090476430934188E-5</v>
      </c>
      <c r="CU136" s="157">
        <f t="shared" si="186"/>
        <v>5.2052781428809372E-7</v>
      </c>
      <c r="CV136" s="157">
        <f t="shared" si="187"/>
        <v>2.7667765862786429E-5</v>
      </c>
      <c r="CW136" s="157">
        <f t="shared" si="188"/>
        <v>2.0126239110617364E-5</v>
      </c>
      <c r="CX136" s="157">
        <f t="shared" si="189"/>
        <v>1.7173848722183325E-4</v>
      </c>
      <c r="CY136" s="157">
        <f t="shared" si="190"/>
        <v>1.2924416126554959E-4</v>
      </c>
      <c r="CZ136" s="157"/>
      <c r="DA136" s="157">
        <f t="shared" si="191"/>
        <v>1.5645022114178918E-6</v>
      </c>
      <c r="DB136" s="157"/>
      <c r="DC136" s="157"/>
      <c r="DD136" s="157"/>
      <c r="DE136" s="157">
        <f t="shared" si="192"/>
        <v>3.9762129193989209E-4</v>
      </c>
      <c r="DF136" s="157">
        <f t="shared" si="193"/>
        <v>3.0632236224585618E-4</v>
      </c>
      <c r="DG136" s="157"/>
      <c r="DH136" s="157"/>
      <c r="DI136" s="157">
        <f t="shared" si="194"/>
        <v>4.8567400401211183E-7</v>
      </c>
      <c r="DN136" s="157" t="e">
        <f t="shared" si="196"/>
        <v>#DIV/0!</v>
      </c>
      <c r="DR136" s="1">
        <v>4.1666666666666657E-3</v>
      </c>
      <c r="EQ136" s="152"/>
      <c r="ER136" s="152"/>
    </row>
    <row r="137" spans="1:148" s="1" customFormat="1" x14ac:dyDescent="0.25">
      <c r="A137" s="13">
        <f t="shared" si="197"/>
        <v>40237</v>
      </c>
      <c r="B137" s="227">
        <v>8.1274731293269106E-2</v>
      </c>
      <c r="C137" s="227">
        <v>9.9815105212465602E-2</v>
      </c>
      <c r="D137" s="227">
        <v>2.5422668445379101E-2</v>
      </c>
      <c r="E137" s="227">
        <v>1.31358226959272E-2</v>
      </c>
      <c r="F137" s="227">
        <v>3.3749170370896697E-2</v>
      </c>
      <c r="G137" s="227">
        <v>6.0670758899420599E-2</v>
      </c>
      <c r="H137" s="227">
        <v>6.8881914091814406E-2</v>
      </c>
      <c r="I137" s="227">
        <v>8.1937380377789804E-2</v>
      </c>
      <c r="J137" s="227">
        <v>5.2817048900921801E-2</v>
      </c>
      <c r="K137" s="227">
        <v>5.1597443193265903E-2</v>
      </c>
      <c r="L137" s="227">
        <v>4.9685898465555697E-2</v>
      </c>
      <c r="M137" s="227">
        <v>4.8169958220399101E-2</v>
      </c>
      <c r="N137" s="227">
        <v>6.2055236712375797E-2</v>
      </c>
      <c r="O137" s="227">
        <v>5.6887209703230399E-2</v>
      </c>
      <c r="P137" s="227">
        <v>5.7450644504972198E-2</v>
      </c>
      <c r="Q137" s="227">
        <v>5.8523107961079901E-2</v>
      </c>
      <c r="R137" s="227">
        <v>5.0580633429081201E-2</v>
      </c>
      <c r="S137" s="18">
        <f>'Index Values Local'!S138/'Index Values Local'!S137-1</f>
        <v>5.7339188187501833E-2</v>
      </c>
      <c r="T137" s="227">
        <v>3.08602763525802E-2</v>
      </c>
      <c r="U137" s="227">
        <v>9.1694478915858007E-3</v>
      </c>
      <c r="V137" s="227">
        <v>1.5972913859152399E-3</v>
      </c>
      <c r="W137" s="18">
        <v>-0.18805516596540439</v>
      </c>
      <c r="X137" s="18">
        <v>1.217945877666704E-2</v>
      </c>
      <c r="Y137" s="18">
        <v>1.0190206827534132E-2</v>
      </c>
      <c r="Z137" s="18">
        <v>-9.3131856028900062E-2</v>
      </c>
      <c r="AA137" s="18">
        <v>-7.8911000552791655E-2</v>
      </c>
      <c r="AB137" s="18">
        <v>2.3829884271136192E-2</v>
      </c>
      <c r="AC137" s="18">
        <v>2.8401877862130501E-2</v>
      </c>
      <c r="AD137" s="18">
        <v>7.7198574951748301E-3</v>
      </c>
      <c r="AE137" s="18">
        <v>2.7169276400000001E-2</v>
      </c>
      <c r="AF137" s="18">
        <v>7.4959445799999996E-2</v>
      </c>
      <c r="AG137" s="18">
        <v>-3.8512252790520701E-2</v>
      </c>
      <c r="AH137" s="18">
        <v>-3.03801032379164E-2</v>
      </c>
      <c r="AI137" s="18">
        <v>-2.6679772189641349E-2</v>
      </c>
      <c r="AJ137" s="18">
        <v>-3.771669239444142E-2</v>
      </c>
      <c r="AK137" s="18">
        <v>-3.6566486163971179E-2</v>
      </c>
      <c r="AL137" s="18">
        <v>7.3282981476829878E-3</v>
      </c>
      <c r="AM137" s="18">
        <v>-2.8025642417257468E-2</v>
      </c>
      <c r="AN137" s="18">
        <v>3.5400000000000001E-2</v>
      </c>
      <c r="AO137" s="18">
        <v>-6.9582655416398742E-2</v>
      </c>
      <c r="AP137" s="18">
        <v>-3.5188358881589332E-3</v>
      </c>
      <c r="AQ137" s="18">
        <v>-0.12785489059445299</v>
      </c>
      <c r="AR137" s="18">
        <v>-1.9408328622574023E-2</v>
      </c>
      <c r="AS137" s="18">
        <v>-8.3699868226731325E-2</v>
      </c>
      <c r="AT137" s="18">
        <v>-1.58161205413507E-2</v>
      </c>
      <c r="AU137" s="18">
        <v>-8.4226104122887349E-3</v>
      </c>
      <c r="AV137" s="18">
        <v>-0.23055367986175535</v>
      </c>
      <c r="AW137" s="18">
        <v>-0.1450814213285212</v>
      </c>
      <c r="AX137" s="18">
        <v>-6.1303130427944802E-2</v>
      </c>
      <c r="AY137" s="18">
        <v>-5.4041505000662238E-2</v>
      </c>
      <c r="AZ137" s="18">
        <v>-0.17097141152117568</v>
      </c>
      <c r="BF137" s="81"/>
      <c r="BG137" s="154">
        <f t="shared" si="148"/>
        <v>106</v>
      </c>
      <c r="BH137" s="18">
        <f>(1-'Building Blocks'!$B$29)*'Building Blocks'!$B$29^BG137</f>
        <v>3.4461218334751759E-3</v>
      </c>
      <c r="BI137" s="18">
        <f t="shared" si="149"/>
        <v>3.7854022042772867E-3</v>
      </c>
      <c r="BJ137" s="18">
        <f t="shared" si="195"/>
        <v>1.1243023086923969E-2</v>
      </c>
      <c r="BK137" s="157">
        <f t="shared" si="150"/>
        <v>2.1177651872385919E-5</v>
      </c>
      <c r="BL137" s="157">
        <f t="shared" si="151"/>
        <v>3.0095387783241135E-5</v>
      </c>
      <c r="BM137" s="157">
        <f t="shared" si="152"/>
        <v>1.4596168643603055E-6</v>
      </c>
      <c r="BN137" s="157">
        <f t="shared" si="153"/>
        <v>5.6850741157430878E-8</v>
      </c>
      <c r="BO137" s="157">
        <f t="shared" si="154"/>
        <v>3.3086497873997329E-6</v>
      </c>
      <c r="BP137" s="157">
        <f t="shared" si="155"/>
        <v>1.186113032440589E-5</v>
      </c>
      <c r="BQ137" s="157">
        <f t="shared" si="156"/>
        <v>1.4337616167035187E-5</v>
      </c>
      <c r="BR137" s="157">
        <f t="shared" si="157"/>
        <v>1.9946008278330314E-5</v>
      </c>
      <c r="BS137" s="157">
        <f t="shared" si="158"/>
        <v>6.9601137724183573E-6</v>
      </c>
      <c r="BT137" s="157">
        <f t="shared" si="159"/>
        <v>8.4343957924455394E-6</v>
      </c>
      <c r="BU137" s="157">
        <f t="shared" si="160"/>
        <v>7.7281233425970421E-6</v>
      </c>
      <c r="BV137" s="157">
        <f t="shared" si="161"/>
        <v>6.1652703691734669E-6</v>
      </c>
      <c r="BW137" s="157">
        <f t="shared" si="162"/>
        <v>1.1915253783908383E-5</v>
      </c>
      <c r="BX137" s="157">
        <f t="shared" si="163"/>
        <v>8.8683656158418406E-6</v>
      </c>
      <c r="BY137" s="157">
        <f t="shared" si="164"/>
        <v>9.4639756495066168E-6</v>
      </c>
      <c r="BZ137" s="157">
        <f t="shared" si="165"/>
        <v>1.0206826838991206E-5</v>
      </c>
      <c r="CA137" s="157">
        <f t="shared" si="166"/>
        <v>7.7050028897539996E-6</v>
      </c>
      <c r="CB137" s="157">
        <f t="shared" si="167"/>
        <v>8.9054614288851206E-6</v>
      </c>
      <c r="CC137" s="157">
        <f t="shared" si="168"/>
        <v>2.4632043819153547E-6</v>
      </c>
      <c r="CD137" s="157">
        <f t="shared" si="169"/>
        <v>5.3610012761671943E-8</v>
      </c>
      <c r="CE137" s="157">
        <f t="shared" si="170"/>
        <v>2.4199824324728376E-8</v>
      </c>
      <c r="CF137" s="157">
        <f t="shared" si="171"/>
        <v>1.4099575077557465E-4</v>
      </c>
      <c r="CG137" s="157">
        <f t="shared" si="172"/>
        <v>2.4627779598321155E-7</v>
      </c>
      <c r="CH137" s="157">
        <f t="shared" si="173"/>
        <v>2.3640692492647008E-7</v>
      </c>
      <c r="CI137" s="157">
        <f t="shared" si="174"/>
        <v>3.7111401113191569E-5</v>
      </c>
      <c r="CJ137" s="157">
        <f t="shared" si="175"/>
        <v>2.6046429475721606E-5</v>
      </c>
      <c r="CK137" s="157">
        <f t="shared" si="176"/>
        <v>1.5449740492276793E-6</v>
      </c>
      <c r="CL137" s="157">
        <f t="shared" si="177"/>
        <v>2.3171152161111641E-6</v>
      </c>
      <c r="CM137" s="157">
        <f t="shared" si="178"/>
        <v>5.6978912984669682E-8</v>
      </c>
      <c r="CN137" s="157">
        <f t="shared" si="179"/>
        <v>1.4644785969313932E-6</v>
      </c>
      <c r="CO137" s="157">
        <f t="shared" si="180"/>
        <v>1.738977835471131E-5</v>
      </c>
      <c r="CP137" s="157">
        <f t="shared" si="181"/>
        <v>7.468556078356789E-6</v>
      </c>
      <c r="CQ137" s="157">
        <f t="shared" si="182"/>
        <v>4.4085079215130263E-6</v>
      </c>
      <c r="CR137" s="157">
        <f t="shared" si="183"/>
        <v>3.8753927905951733E-6</v>
      </c>
      <c r="CS137" s="157">
        <f t="shared" si="184"/>
        <v>7.3282476783681552E-6</v>
      </c>
      <c r="CT137" s="157">
        <f t="shared" si="185"/>
        <v>6.9221897103250867E-6</v>
      </c>
      <c r="CU137" s="157">
        <f t="shared" si="186"/>
        <v>2.9617671613137036E-8</v>
      </c>
      <c r="CV137" s="157">
        <f t="shared" si="187"/>
        <v>4.2834259539993091E-6</v>
      </c>
      <c r="CW137" s="157">
        <f t="shared" si="188"/>
        <v>3.2019380233559061E-6</v>
      </c>
      <c r="CX137" s="157">
        <f t="shared" si="189"/>
        <v>1.8986962785873163E-5</v>
      </c>
      <c r="CY137" s="157">
        <f t="shared" si="190"/>
        <v>3.4465461766328506E-7</v>
      </c>
      <c r="CZ137" s="157"/>
      <c r="DA137" s="157">
        <f t="shared" si="191"/>
        <v>1.978346486630187E-6</v>
      </c>
      <c r="DB137" s="157"/>
      <c r="DC137" s="157"/>
      <c r="DD137" s="157"/>
      <c r="DE137" s="157">
        <f t="shared" si="192"/>
        <v>2.1732064895355768E-4</v>
      </c>
      <c r="DF137" s="157">
        <f t="shared" si="193"/>
        <v>8.7783040918083534E-5</v>
      </c>
      <c r="DG137" s="157"/>
      <c r="DH137" s="157"/>
      <c r="DI137" s="157">
        <f t="shared" si="194"/>
        <v>1.2421208416999802E-4</v>
      </c>
      <c r="DN137" s="157" t="e">
        <f t="shared" si="196"/>
        <v>#DIV/0!</v>
      </c>
      <c r="DR137" s="1">
        <v>4.1666666666666657E-3</v>
      </c>
      <c r="EQ137" s="152"/>
      <c r="ER137" s="152"/>
    </row>
    <row r="138" spans="1:148" s="1" customFormat="1" x14ac:dyDescent="0.25">
      <c r="A138" s="13">
        <f t="shared" si="197"/>
        <v>40268</v>
      </c>
      <c r="B138" s="227">
        <v>6.3600391852005805E-2</v>
      </c>
      <c r="C138" s="227">
        <v>8.3678387281136399E-2</v>
      </c>
      <c r="D138" s="227">
        <v>7.2120473148313297E-2</v>
      </c>
      <c r="E138" s="227">
        <v>8.7796817545762101E-2</v>
      </c>
      <c r="F138" s="227">
        <v>6.3372497045167397E-2</v>
      </c>
      <c r="G138" s="227">
        <v>5.4228593561340598E-2</v>
      </c>
      <c r="H138" s="227">
        <v>4.9778157165195402E-2</v>
      </c>
      <c r="I138" s="227">
        <v>7.6536137429386406E-2</v>
      </c>
      <c r="J138" s="227">
        <v>8.4599822137500794E-2</v>
      </c>
      <c r="K138" s="227">
        <v>-1.1975051949964699E-2</v>
      </c>
      <c r="L138" s="227">
        <v>-4.0801644193379999E-3</v>
      </c>
      <c r="M138" s="227">
        <v>3.7932404510170298E-2</v>
      </c>
      <c r="N138" s="227">
        <v>4.0578370292493102E-2</v>
      </c>
      <c r="O138" s="227">
        <v>3.2622189964313701E-2</v>
      </c>
      <c r="P138" s="227">
        <v>2.8981863144455802E-2</v>
      </c>
      <c r="Q138" s="227">
        <v>3.51536544886355E-2</v>
      </c>
      <c r="R138" s="227">
        <v>1.9462004114893398E-2</v>
      </c>
      <c r="S138" s="18">
        <f>'Index Values Local'!S139/'Index Values Local'!S138-1</f>
        <v>3.3601887203565495E-2</v>
      </c>
      <c r="T138" s="227">
        <v>5.98860266815541E-2</v>
      </c>
      <c r="U138" s="227">
        <v>3.1538632615990901E-2</v>
      </c>
      <c r="V138" s="227">
        <v>1.5901781507143099E-2</v>
      </c>
      <c r="W138" s="18">
        <v>0.16453145242550749</v>
      </c>
      <c r="X138" s="18">
        <v>1.5448033311735054E-2</v>
      </c>
      <c r="Y138" s="18">
        <v>7.4177680068425733E-3</v>
      </c>
      <c r="Z138" s="18">
        <v>7.6835883734110766E-2</v>
      </c>
      <c r="AA138" s="18">
        <v>-3.7809452363090745E-2</v>
      </c>
      <c r="AB138" s="18">
        <v>7.9709337936410662E-2</v>
      </c>
      <c r="AC138" s="18">
        <v>8.2018648622127599E-2</v>
      </c>
      <c r="AD138" s="18">
        <v>6.6598603864782099E-2</v>
      </c>
      <c r="AE138" s="18">
        <v>9.1893393700000006E-2</v>
      </c>
      <c r="AF138" s="18">
        <v>9.7077221899999996E-2</v>
      </c>
      <c r="AG138" s="18">
        <v>0.101346426535112</v>
      </c>
      <c r="AH138" s="18">
        <v>-1.2205627558971366E-2</v>
      </c>
      <c r="AI138" s="18">
        <v>1.5172013915731863E-3</v>
      </c>
      <c r="AJ138" s="18">
        <v>2.1945333453983196E-3</v>
      </c>
      <c r="AK138" s="18">
        <v>-1.4988675509660765E-2</v>
      </c>
      <c r="AL138" s="18">
        <v>1.112828728996651E-2</v>
      </c>
      <c r="AM138" s="18">
        <v>-2.3583317594699782E-3</v>
      </c>
      <c r="AN138" s="18">
        <v>1.1599999999999999E-2</v>
      </c>
      <c r="AO138" s="18">
        <v>-4.483936559577073E-2</v>
      </c>
      <c r="AP138" s="18">
        <v>2.0936759758743539E-2</v>
      </c>
      <c r="AQ138" s="18">
        <v>-9.9770406055444141E-2</v>
      </c>
      <c r="AR138" s="18">
        <v>-2.2610812195746899E-2</v>
      </c>
      <c r="AS138" s="18">
        <v>2.3264770325148756E-2</v>
      </c>
      <c r="AT138" s="18">
        <v>2.8150244642371064E-2</v>
      </c>
      <c r="AU138" s="18">
        <v>1.0864348013251805E-3</v>
      </c>
      <c r="AV138" s="18">
        <v>0.16392328727487016</v>
      </c>
      <c r="AW138" s="18">
        <v>9.6589374226499825E-2</v>
      </c>
      <c r="AX138" s="18">
        <v>7.928356114042542E-3</v>
      </c>
      <c r="AY138" s="18">
        <v>-9.1914702388890962E-3</v>
      </c>
      <c r="AZ138" s="18">
        <v>-3.6958722303452984E-2</v>
      </c>
      <c r="BF138" s="81"/>
      <c r="BG138" s="154">
        <f t="shared" si="148"/>
        <v>105</v>
      </c>
      <c r="BH138" s="18">
        <f>(1-'Building Blocks'!$B$29)*'Building Blocks'!$B$29^BG138</f>
        <v>3.4809311449244206E-3</v>
      </c>
      <c r="BI138" s="18">
        <f t="shared" si="149"/>
        <v>3.8236385901790778E-3</v>
      </c>
      <c r="BJ138" s="18">
        <f t="shared" si="195"/>
        <v>1.1356588976690878E-2</v>
      </c>
      <c r="BK138" s="157">
        <f t="shared" si="150"/>
        <v>1.2476429192523945E-5</v>
      </c>
      <c r="BL138" s="157">
        <f t="shared" si="151"/>
        <v>2.0391909156966726E-5</v>
      </c>
      <c r="BM138" s="157">
        <f t="shared" si="152"/>
        <v>1.6824912234585143E-5</v>
      </c>
      <c r="BN138" s="157">
        <f t="shared" si="153"/>
        <v>2.3584046169751273E-5</v>
      </c>
      <c r="BO138" s="157">
        <f t="shared" si="154"/>
        <v>1.3394930676975965E-5</v>
      </c>
      <c r="BP138" s="157">
        <f t="shared" si="155"/>
        <v>9.3819346725683874E-6</v>
      </c>
      <c r="BQ138" s="157">
        <f t="shared" si="156"/>
        <v>6.8868893710907263E-6</v>
      </c>
      <c r="BR138" s="157">
        <f t="shared" si="157"/>
        <v>1.7260749408299232E-5</v>
      </c>
      <c r="BS138" s="157">
        <f t="shared" si="158"/>
        <v>2.1314839062989484E-5</v>
      </c>
      <c r="BT138" s="157">
        <f t="shared" si="159"/>
        <v>1.0245649506782195E-6</v>
      </c>
      <c r="BU138" s="157">
        <f t="shared" si="160"/>
        <v>2.8164292293166179E-7</v>
      </c>
      <c r="BV138" s="157">
        <f t="shared" si="161"/>
        <v>3.4687575621378586E-6</v>
      </c>
      <c r="BW138" s="157">
        <f t="shared" si="162"/>
        <v>4.5847512423406551E-6</v>
      </c>
      <c r="BX138" s="157">
        <f t="shared" si="163"/>
        <v>2.2276790524780918E-6</v>
      </c>
      <c r="BY138" s="157">
        <f t="shared" si="164"/>
        <v>1.7728180245840067E-6</v>
      </c>
      <c r="BZ138" s="157">
        <f t="shared" si="165"/>
        <v>3.1182040538985574E-6</v>
      </c>
      <c r="CA138" s="157">
        <f t="shared" si="166"/>
        <v>7.491494628304939E-7</v>
      </c>
      <c r="CB138" s="157">
        <f t="shared" si="167"/>
        <v>2.3452659895228429E-6</v>
      </c>
      <c r="CC138" s="157">
        <f t="shared" si="168"/>
        <v>1.1371669250737009E-5</v>
      </c>
      <c r="CD138" s="157">
        <f t="shared" si="169"/>
        <v>2.6111853417933943E-6</v>
      </c>
      <c r="CE138" s="157">
        <f t="shared" si="170"/>
        <v>5.3024578715029074E-7</v>
      </c>
      <c r="CF138" s="157">
        <f t="shared" si="171"/>
        <v>9.7385595071594543E-5</v>
      </c>
      <c r="CG138" s="157">
        <f t="shared" si="172"/>
        <v>4.9123013227654979E-7</v>
      </c>
      <c r="CH138" s="157">
        <f t="shared" si="173"/>
        <v>1.0063555137635387E-7</v>
      </c>
      <c r="CI138" s="157">
        <f t="shared" si="174"/>
        <v>1.9249722551847969E-5</v>
      </c>
      <c r="CJ138" s="157">
        <f t="shared" si="175"/>
        <v>6.696414669349643E-6</v>
      </c>
      <c r="CK138" s="157">
        <f t="shared" si="176"/>
        <v>2.2132978565792614E-5</v>
      </c>
      <c r="CL138" s="157">
        <f t="shared" si="177"/>
        <v>2.3476931210957334E-5</v>
      </c>
      <c r="CM138" s="157">
        <f t="shared" si="178"/>
        <v>1.5059881847973597E-5</v>
      </c>
      <c r="CN138" s="157">
        <f t="shared" si="179"/>
        <v>2.7232806148619704E-5</v>
      </c>
      <c r="CO138" s="157">
        <f t="shared" si="180"/>
        <v>3.090002381049474E-5</v>
      </c>
      <c r="CP138" s="157">
        <f t="shared" si="181"/>
        <v>3.4828983593799845E-5</v>
      </c>
      <c r="CQ138" s="157">
        <f t="shared" si="182"/>
        <v>9.7297143451331718E-7</v>
      </c>
      <c r="CR138" s="157">
        <f t="shared" si="183"/>
        <v>5.519823864282166E-8</v>
      </c>
      <c r="CS138" s="157">
        <f t="shared" si="184"/>
        <v>6.3896565388717981E-8</v>
      </c>
      <c r="CT138" s="157">
        <f t="shared" si="185"/>
        <v>1.7160570378193475E-6</v>
      </c>
      <c r="CU138" s="157">
        <f t="shared" si="186"/>
        <v>1.6641453236100856E-7</v>
      </c>
      <c r="CV138" s="157">
        <f t="shared" si="187"/>
        <v>2.4296759996073239E-7</v>
      </c>
      <c r="CW138" s="157">
        <f t="shared" si="188"/>
        <v>1.0674851104626537E-7</v>
      </c>
      <c r="CX138" s="157">
        <f t="shared" si="189"/>
        <v>8.1187350387076589E-6</v>
      </c>
      <c r="CY138" s="157">
        <f t="shared" si="190"/>
        <v>8.5044431995126849E-7</v>
      </c>
      <c r="CZ138" s="157"/>
      <c r="DA138" s="157">
        <f t="shared" si="191"/>
        <v>2.5974168456358023E-6</v>
      </c>
      <c r="DB138" s="157"/>
      <c r="DC138" s="157"/>
      <c r="DD138" s="157"/>
      <c r="DE138" s="157">
        <f t="shared" si="192"/>
        <v>9.1712130559425608E-5</v>
      </c>
      <c r="DF138" s="157">
        <f t="shared" si="193"/>
        <v>3.0552063127359258E-5</v>
      </c>
      <c r="DG138" s="157"/>
      <c r="DH138" s="157"/>
      <c r="DI138" s="157">
        <f t="shared" si="194"/>
        <v>8.4939735534273904E-6</v>
      </c>
      <c r="DN138" s="157" t="e">
        <f t="shared" si="196"/>
        <v>#DIV/0!</v>
      </c>
      <c r="DR138" s="1">
        <v>4.1666666666666657E-3</v>
      </c>
      <c r="EQ138" s="152"/>
      <c r="ER138" s="152"/>
    </row>
    <row r="139" spans="1:148" s="1" customFormat="1" x14ac:dyDescent="0.25">
      <c r="A139" s="13">
        <f t="shared" si="197"/>
        <v>40298</v>
      </c>
      <c r="B139" s="227">
        <v>1.01609306085632E-2</v>
      </c>
      <c r="C139" s="227">
        <v>4.7854852968412999E-2</v>
      </c>
      <c r="D139" s="227">
        <v>-3.8331946147491101E-2</v>
      </c>
      <c r="E139" s="227">
        <v>4.9513911463441298E-3</v>
      </c>
      <c r="F139" s="227">
        <v>-1.6946267943851401E-2</v>
      </c>
      <c r="G139" s="227">
        <v>-7.2939178338866598E-3</v>
      </c>
      <c r="H139" s="227">
        <v>2.1190402229479498E-2</v>
      </c>
      <c r="I139" s="227">
        <v>-7.1447688718500003E-3</v>
      </c>
      <c r="J139" s="227">
        <v>6.4978173487961702E-3</v>
      </c>
      <c r="K139" s="227">
        <v>-8.1509461012120293E-3</v>
      </c>
      <c r="L139" s="227">
        <v>-5.6098035230490702E-3</v>
      </c>
      <c r="M139" s="227">
        <v>1.44283166311267E-2</v>
      </c>
      <c r="N139" s="227">
        <v>9.8010638707086706E-3</v>
      </c>
      <c r="O139" s="227">
        <v>6.8437870494264497E-4</v>
      </c>
      <c r="P139" s="227">
        <v>1.01796453939528E-2</v>
      </c>
      <c r="Q139" s="227">
        <v>6.0589596917539597E-3</v>
      </c>
      <c r="R139" s="227">
        <v>2.35907437724347E-3</v>
      </c>
      <c r="S139" s="18">
        <f>'Index Values Local'!S140/'Index Values Local'!S139-1</f>
        <v>4.7167786075923424E-3</v>
      </c>
      <c r="T139" s="227">
        <v>1.6023196241294599E-2</v>
      </c>
      <c r="U139" s="227">
        <v>1.18974203619257E-2</v>
      </c>
      <c r="V139" s="227">
        <v>8.1760635077161494E-3</v>
      </c>
      <c r="W139" s="18">
        <v>-3.2756489493201535E-2</v>
      </c>
      <c r="X139" s="18">
        <v>4.0800528180209739E-2</v>
      </c>
      <c r="Y139" s="18">
        <v>1.3980912707337367E-2</v>
      </c>
      <c r="Z139" s="18">
        <v>5.9939849624060182E-2</v>
      </c>
      <c r="AA139" s="18">
        <v>5.7747284162378509E-2</v>
      </c>
      <c r="AB139" s="18">
        <v>-4.7987416518398218E-2</v>
      </c>
      <c r="AC139" s="18">
        <v>-4.5683271110733302E-2</v>
      </c>
      <c r="AD139" s="18">
        <v>-5.38316023407178E-2</v>
      </c>
      <c r="AE139" s="18">
        <v>8.7265776999999999E-3</v>
      </c>
      <c r="AF139" s="18">
        <v>4.9906637099999998E-2</v>
      </c>
      <c r="AG139" s="18">
        <v>-6.9242335977248007E-2</v>
      </c>
      <c r="AH139" s="18">
        <v>1.0955199310155761E-2</v>
      </c>
      <c r="AI139" s="18">
        <v>-9.0098130976379309E-4</v>
      </c>
      <c r="AJ139" s="18">
        <v>-8.8115072042748155E-3</v>
      </c>
      <c r="AK139" s="18">
        <v>3.6961269257607121E-3</v>
      </c>
      <c r="AL139" s="18">
        <v>-9.9525571576064564E-4</v>
      </c>
      <c r="AM139" s="18">
        <v>2.054755057459734E-2</v>
      </c>
      <c r="AN139" s="18">
        <v>-6.9999999999999999E-4</v>
      </c>
      <c r="AO139" s="18">
        <v>-5.3752224597018006E-2</v>
      </c>
      <c r="AP139" s="18">
        <v>-4.4344964202711057E-2</v>
      </c>
      <c r="AQ139" s="18">
        <v>1.5307334117981592E-2</v>
      </c>
      <c r="AR139" s="18">
        <v>-2.0840159905629485E-2</v>
      </c>
      <c r="AS139" s="18">
        <v>-5.6633816316525011E-2</v>
      </c>
      <c r="AT139" s="18">
        <v>-3.5825666970272674E-2</v>
      </c>
      <c r="AU139" s="18">
        <v>-6.3313946437845769E-2</v>
      </c>
      <c r="AV139" s="18">
        <v>-0.17307831743652713</v>
      </c>
      <c r="AW139" s="18">
        <v>-0.12857912164716934</v>
      </c>
      <c r="AX139" s="18">
        <v>-6.6392757549471881E-2</v>
      </c>
      <c r="AY139" s="18">
        <v>-8.6647587733665626E-2</v>
      </c>
      <c r="AZ139" s="18">
        <v>0.15252732878632158</v>
      </c>
      <c r="BF139" s="81"/>
      <c r="BG139" s="154">
        <f t="shared" si="148"/>
        <v>104</v>
      </c>
      <c r="BH139" s="18">
        <f>(1-'Building Blocks'!$B$29)*'Building Blocks'!$B$29^BG139</f>
        <v>3.5160920655802229E-3</v>
      </c>
      <c r="BI139" s="18">
        <f t="shared" si="149"/>
        <v>3.8622612022010889E-3</v>
      </c>
      <c r="BJ139" s="18">
        <f t="shared" si="195"/>
        <v>1.1471301996657454E-2</v>
      </c>
      <c r="BK139" s="157">
        <f t="shared" si="150"/>
        <v>5.2388938669951823E-8</v>
      </c>
      <c r="BL139" s="157">
        <f t="shared" si="151"/>
        <v>5.3460889173818576E-6</v>
      </c>
      <c r="BM139" s="157">
        <f t="shared" si="152"/>
        <v>7.5175464231031584E-6</v>
      </c>
      <c r="BN139" s="157">
        <f t="shared" si="153"/>
        <v>7.1714843690958951E-8</v>
      </c>
      <c r="BO139" s="157">
        <f t="shared" si="154"/>
        <v>1.7245763811345043E-6</v>
      </c>
      <c r="BP139" s="157">
        <f t="shared" si="155"/>
        <v>5.5505488635673875E-7</v>
      </c>
      <c r="BQ139" s="157">
        <f t="shared" si="156"/>
        <v>7.4108538481699738E-7</v>
      </c>
      <c r="BR139" s="157">
        <f t="shared" si="157"/>
        <v>1.0506027491731508E-6</v>
      </c>
      <c r="BS139" s="157">
        <f t="shared" si="158"/>
        <v>4.5690916447687196E-8</v>
      </c>
      <c r="BT139" s="157">
        <f t="shared" si="159"/>
        <v>6.0785445314782884E-7</v>
      </c>
      <c r="BU139" s="157">
        <f t="shared" si="160"/>
        <v>3.94932563426468E-7</v>
      </c>
      <c r="BV139" s="157">
        <f t="shared" si="161"/>
        <v>1.690295802118443E-7</v>
      </c>
      <c r="BW139" s="157">
        <f t="shared" si="162"/>
        <v>5.7250169479713646E-8</v>
      </c>
      <c r="BX139" s="157">
        <f t="shared" si="163"/>
        <v>2.3501344153906365E-7</v>
      </c>
      <c r="BY139" s="157">
        <f t="shared" si="164"/>
        <v>2.8790167992651982E-8</v>
      </c>
      <c r="BZ139" s="157">
        <f t="shared" si="165"/>
        <v>1.11629451101385E-9</v>
      </c>
      <c r="CA139" s="157">
        <f t="shared" si="166"/>
        <v>3.7250065978225768E-8</v>
      </c>
      <c r="CB139" s="157">
        <f t="shared" si="167"/>
        <v>6.5527996080054991E-8</v>
      </c>
      <c r="CC139" s="157">
        <f t="shared" si="168"/>
        <v>4.3987619515407112E-7</v>
      </c>
      <c r="CD139" s="157">
        <f t="shared" si="169"/>
        <v>1.6274180023023378E-7</v>
      </c>
      <c r="CE139" s="157">
        <f t="shared" si="170"/>
        <v>6.336159647804942E-8</v>
      </c>
      <c r="CF139" s="157">
        <f t="shared" si="171"/>
        <v>5.4884441610552056E-6</v>
      </c>
      <c r="CG139" s="157">
        <f t="shared" si="172"/>
        <v>5.1983675003694592E-6</v>
      </c>
      <c r="CH139" s="157">
        <f t="shared" si="173"/>
        <v>5.2810682348569203E-7</v>
      </c>
      <c r="CI139" s="157">
        <f t="shared" si="174"/>
        <v>1.1286336554430389E-5</v>
      </c>
      <c r="CJ139" s="157">
        <f t="shared" si="175"/>
        <v>1.1140866678738613E-5</v>
      </c>
      <c r="CK139" s="157">
        <f t="shared" si="176"/>
        <v>1.0289412356594013E-5</v>
      </c>
      <c r="CL139" s="157">
        <f t="shared" si="177"/>
        <v>9.4039955813151522E-6</v>
      </c>
      <c r="CM139" s="157">
        <f t="shared" si="178"/>
        <v>1.2845992277820481E-5</v>
      </c>
      <c r="CN139" s="157">
        <f t="shared" si="179"/>
        <v>5.809506840799129E-9</v>
      </c>
      <c r="CO139" s="157">
        <f t="shared" si="180"/>
        <v>7.0504500312060791E-6</v>
      </c>
      <c r="CP139" s="157">
        <f t="shared" si="181"/>
        <v>2.1811290746423775E-5</v>
      </c>
      <c r="CQ139" s="157">
        <f t="shared" si="182"/>
        <v>2.007180291647778E-7</v>
      </c>
      <c r="CR139" s="157">
        <f t="shared" si="183"/>
        <v>1.4931244051543981E-7</v>
      </c>
      <c r="CS139" s="157">
        <f t="shared" si="184"/>
        <v>8.7992762562414404E-7</v>
      </c>
      <c r="CT139" s="157">
        <f t="shared" si="185"/>
        <v>2.4141980360367016E-8</v>
      </c>
      <c r="CU139" s="157">
        <f t="shared" si="186"/>
        <v>1.1795684562365445E-7</v>
      </c>
      <c r="CV139" s="157">
        <f t="shared" si="187"/>
        <v>8.614314998781588E-7</v>
      </c>
      <c r="CW139" s="157">
        <f t="shared" si="188"/>
        <v>1.9013032880445392E-7</v>
      </c>
      <c r="CX139" s="157">
        <f t="shared" si="189"/>
        <v>1.1680004312947343E-5</v>
      </c>
      <c r="CY139" s="157">
        <f t="shared" si="190"/>
        <v>9.7983283178677251E-6</v>
      </c>
      <c r="CZ139" s="157"/>
      <c r="DA139" s="157">
        <f t="shared" si="191"/>
        <v>2.2792806030740099E-6</v>
      </c>
      <c r="DB139" s="157"/>
      <c r="DC139" s="157"/>
      <c r="DD139" s="157"/>
      <c r="DE139" s="157">
        <f t="shared" si="192"/>
        <v>1.2811477468301048E-4</v>
      </c>
      <c r="DF139" s="157">
        <f t="shared" si="193"/>
        <v>7.1205404109987234E-5</v>
      </c>
      <c r="DG139" s="157"/>
      <c r="DH139" s="157"/>
      <c r="DI139" s="157">
        <f t="shared" si="194"/>
        <v>7.8267332307986915E-5</v>
      </c>
      <c r="DN139" s="157" t="e">
        <f t="shared" si="196"/>
        <v>#DIV/0!</v>
      </c>
      <c r="DR139" s="1">
        <v>4.1666666666666657E-3</v>
      </c>
      <c r="EQ139" s="152"/>
      <c r="ER139" s="152"/>
    </row>
    <row r="140" spans="1:148" s="1" customFormat="1" x14ac:dyDescent="0.25">
      <c r="A140" s="13">
        <f t="shared" si="197"/>
        <v>40329</v>
      </c>
      <c r="B140" s="227">
        <v>-3.4575036857248602E-2</v>
      </c>
      <c r="C140" s="227">
        <v>-3.0806666826613299E-2</v>
      </c>
      <c r="D140" s="227">
        <v>-8.1076457169637905E-2</v>
      </c>
      <c r="E140" s="227">
        <v>-9.8195637186338003E-2</v>
      </c>
      <c r="F140" s="227">
        <v>-6.4113810555326098E-2</v>
      </c>
      <c r="G140" s="227">
        <v>-3.4823195763581803E-2</v>
      </c>
      <c r="H140" s="227">
        <v>-2.2711364262395901E-2</v>
      </c>
      <c r="I140" s="227">
        <v>-9.4933350786822607E-2</v>
      </c>
      <c r="J140" s="227">
        <v>-4.1818206057930497E-2</v>
      </c>
      <c r="K140" s="227">
        <v>3.8177539792525902E-2</v>
      </c>
      <c r="L140" s="227">
        <v>3.3677465760026899E-2</v>
      </c>
      <c r="M140" s="227">
        <v>1.6733605582985799E-4</v>
      </c>
      <c r="N140" s="227">
        <v>-7.13447247522525E-3</v>
      </c>
      <c r="O140" s="227">
        <v>-3.9277455958161003E-3</v>
      </c>
      <c r="P140" s="227">
        <v>1.5507570377006801E-2</v>
      </c>
      <c r="Q140" s="227">
        <v>7.6012245039147599E-3</v>
      </c>
      <c r="R140" s="227">
        <v>3.3467442424221797E-2</v>
      </c>
      <c r="S140" s="18">
        <f>'Index Values Local'!S141/'Index Values Local'!S140-1</f>
        <v>2.3478578651496385E-2</v>
      </c>
      <c r="T140" s="227">
        <v>-8.0627885593551898E-2</v>
      </c>
      <c r="U140" s="227">
        <v>-4.0463522680099603E-2</v>
      </c>
      <c r="V140" s="227">
        <v>-1.5831179029405999E-2</v>
      </c>
      <c r="W140" s="18">
        <v>-3.7316293929712474E-2</v>
      </c>
      <c r="X140" s="18">
        <v>-8.6984626047538205E-3</v>
      </c>
      <c r="Y140" s="18">
        <v>-1.7427816856637746E-3</v>
      </c>
      <c r="Z140" s="18">
        <v>-3.1027438072808833E-2</v>
      </c>
      <c r="AA140" s="18">
        <v>3.4398034398033239E-3</v>
      </c>
      <c r="AB140" s="18">
        <v>-3.4750812567713951E-2</v>
      </c>
      <c r="AC140" s="18">
        <v>-3.9842165869826501E-2</v>
      </c>
      <c r="AD140" s="18">
        <v>-2.6221025979985501E-2</v>
      </c>
      <c r="AE140" s="18">
        <v>-1.0364764500000002E-2</v>
      </c>
      <c r="AF140" s="18">
        <v>-3.0446072899999999E-2</v>
      </c>
      <c r="AG140" s="18">
        <v>-6.3862522829651699E-2</v>
      </c>
      <c r="AH140" s="18">
        <v>-3.7995541339537198E-3</v>
      </c>
      <c r="AI140" s="18">
        <v>-1.2142225076628321E-2</v>
      </c>
      <c r="AJ140" s="18">
        <v>-2.2039763727648376E-2</v>
      </c>
      <c r="AK140" s="18">
        <v>-1.4120265463838044E-2</v>
      </c>
      <c r="AL140" s="18">
        <v>-1.2246022751902785E-3</v>
      </c>
      <c r="AM140" s="18">
        <v>5.1826676624442403E-3</v>
      </c>
      <c r="AN140" s="18">
        <v>5.7999999999999996E-3</v>
      </c>
      <c r="AO140" s="18">
        <v>-4.4333157854478555E-2</v>
      </c>
      <c r="AP140" s="18">
        <v>-7.2631716393549706E-2</v>
      </c>
      <c r="AQ140" s="18">
        <v>2.3110787621534144E-3</v>
      </c>
      <c r="AR140" s="18">
        <v>-1.1645806840238304E-2</v>
      </c>
      <c r="AS140" s="18">
        <v>-6.6574444185846612E-2</v>
      </c>
      <c r="AT140" s="18">
        <v>-2.2452733568648436E-2</v>
      </c>
      <c r="AU140" s="18">
        <v>-2.03597378192856E-2</v>
      </c>
      <c r="AV140" s="18">
        <v>-0.20824403547902659</v>
      </c>
      <c r="AW140" s="18">
        <v>-0.16494642035369134</v>
      </c>
      <c r="AX140" s="18">
        <v>-6.4353248385145889E-2</v>
      </c>
      <c r="AY140" s="18">
        <v>-8.8909787781657951E-2</v>
      </c>
      <c r="AZ140" s="18">
        <v>-4.1567022009646903E-2</v>
      </c>
      <c r="BF140" s="81"/>
      <c r="BG140" s="154">
        <f t="shared" si="148"/>
        <v>103</v>
      </c>
      <c r="BH140" s="18">
        <f>(1-'Building Blocks'!$B$29)*'Building Blocks'!$B$29^BG140</f>
        <v>3.5516081470507305E-3</v>
      </c>
      <c r="BI140" s="18">
        <f t="shared" si="149"/>
        <v>3.9012739416172618E-3</v>
      </c>
      <c r="BJ140" s="18">
        <f t="shared" si="195"/>
        <v>1.1587173733997428E-2</v>
      </c>
      <c r="BK140" s="157">
        <f t="shared" si="150"/>
        <v>6.5750044112907455E-6</v>
      </c>
      <c r="BL140" s="157">
        <f t="shared" si="151"/>
        <v>6.7050092528148714E-6</v>
      </c>
      <c r="BM140" s="157">
        <f t="shared" si="152"/>
        <v>2.9435583634410036E-5</v>
      </c>
      <c r="BN140" s="157">
        <f t="shared" si="153"/>
        <v>4.5047282250121473E-5</v>
      </c>
      <c r="BO140" s="157">
        <f t="shared" si="154"/>
        <v>1.8198246119787549E-5</v>
      </c>
      <c r="BP140" s="157">
        <f t="shared" si="155"/>
        <v>6.0922923915818626E-6</v>
      </c>
      <c r="BQ140" s="157">
        <f t="shared" si="156"/>
        <v>3.5227992359193846E-6</v>
      </c>
      <c r="BR140" s="157">
        <f t="shared" si="157"/>
        <v>4.2424944651265298E-5</v>
      </c>
      <c r="BS140" s="157">
        <f t="shared" si="158"/>
        <v>1.0450081977818021E-5</v>
      </c>
      <c r="BT140" s="157">
        <f t="shared" si="159"/>
        <v>4.4525539521446929E-6</v>
      </c>
      <c r="BU140" s="157">
        <f t="shared" si="160"/>
        <v>3.3207310612511048E-6</v>
      </c>
      <c r="BV140" s="157">
        <f t="shared" si="161"/>
        <v>2.2804456463399234E-7</v>
      </c>
      <c r="BW140" s="157">
        <f t="shared" si="162"/>
        <v>6.6801386903245366E-7</v>
      </c>
      <c r="BX140" s="157">
        <f t="shared" si="163"/>
        <v>6.0108729818124222E-7</v>
      </c>
      <c r="BY140" s="157">
        <f t="shared" si="164"/>
        <v>2.533255907617237E-7</v>
      </c>
      <c r="BZ140" s="157">
        <f t="shared" si="165"/>
        <v>3.9376658772877847E-9</v>
      </c>
      <c r="CA140" s="157">
        <f t="shared" si="166"/>
        <v>3.0592079382460288E-6</v>
      </c>
      <c r="CB140" s="157">
        <f t="shared" si="167"/>
        <v>8.364774608193565E-7</v>
      </c>
      <c r="CC140" s="157">
        <f t="shared" si="168"/>
        <v>2.8839810491604037E-5</v>
      </c>
      <c r="CD140" s="157">
        <f t="shared" si="169"/>
        <v>8.2083903468059497E-6</v>
      </c>
      <c r="CE140" s="157">
        <f t="shared" si="170"/>
        <v>1.5537903275726178E-6</v>
      </c>
      <c r="CF140" s="157">
        <f t="shared" si="171"/>
        <v>6.9661756949878882E-6</v>
      </c>
      <c r="CG140" s="157">
        <f t="shared" si="172"/>
        <v>6.4037887432669167E-7</v>
      </c>
      <c r="CH140" s="157">
        <f t="shared" si="173"/>
        <v>6.3370081531949694E-8</v>
      </c>
      <c r="CI140" s="157">
        <f t="shared" si="174"/>
        <v>5.3148420166994776E-6</v>
      </c>
      <c r="CJ140" s="157">
        <f t="shared" si="175"/>
        <v>1.4022093902183217E-9</v>
      </c>
      <c r="CK140" s="157">
        <f t="shared" si="176"/>
        <v>5.7461392119722761E-6</v>
      </c>
      <c r="CL140" s="157">
        <f t="shared" si="177"/>
        <v>7.383208093258159E-6</v>
      </c>
      <c r="CM140" s="157">
        <f t="shared" si="178"/>
        <v>3.525476643589931E-6</v>
      </c>
      <c r="CN140" s="157">
        <f t="shared" si="179"/>
        <v>1.2451090472332712E-6</v>
      </c>
      <c r="CO140" s="157">
        <f t="shared" si="180"/>
        <v>5.5234378408020423E-6</v>
      </c>
      <c r="CP140" s="157">
        <f t="shared" si="181"/>
        <v>1.8990070099185868E-5</v>
      </c>
      <c r="CQ140" s="157">
        <f t="shared" si="182"/>
        <v>2.2213487086000507E-7</v>
      </c>
      <c r="CR140" s="157">
        <f t="shared" si="183"/>
        <v>1.1891606678804193E-6</v>
      </c>
      <c r="CS140" s="157">
        <f t="shared" si="184"/>
        <v>3.1293947492911002E-6</v>
      </c>
      <c r="CT140" s="157">
        <f t="shared" si="185"/>
        <v>1.6102968220834592E-6</v>
      </c>
      <c r="CU140" s="157">
        <f t="shared" si="186"/>
        <v>1.2924292354235967E-7</v>
      </c>
      <c r="CV140" s="157">
        <f t="shared" si="187"/>
        <v>7.2276175277568182E-10</v>
      </c>
      <c r="CW140" s="157">
        <f t="shared" si="188"/>
        <v>1.0397328913641056E-9</v>
      </c>
      <c r="CX140" s="157">
        <f t="shared" si="189"/>
        <v>8.1025780990983765E-6</v>
      </c>
      <c r="CY140" s="157">
        <f t="shared" si="190"/>
        <v>2.4135537708835955E-5</v>
      </c>
      <c r="CZ140" s="157"/>
      <c r="DA140" s="157">
        <f t="shared" si="191"/>
        <v>8.893498082870916E-7</v>
      </c>
      <c r="DB140" s="157"/>
      <c r="DC140" s="157"/>
      <c r="DD140" s="157"/>
      <c r="DE140" s="157">
        <f t="shared" si="192"/>
        <v>1.8420620606233269E-4</v>
      </c>
      <c r="DF140" s="157">
        <f t="shared" si="193"/>
        <v>1.1561299156386371E-4</v>
      </c>
      <c r="DG140" s="157"/>
      <c r="DH140" s="157"/>
      <c r="DI140" s="157">
        <f t="shared" si="194"/>
        <v>1.044399005890861E-5</v>
      </c>
      <c r="DN140" s="157" t="e">
        <f t="shared" si="196"/>
        <v>#DIV/0!</v>
      </c>
      <c r="DR140" s="1">
        <v>4.1666666666666657E-3</v>
      </c>
      <c r="EQ140" s="152"/>
      <c r="ER140" s="152"/>
    </row>
    <row r="141" spans="1:148" s="1" customFormat="1" x14ac:dyDescent="0.25">
      <c r="A141" s="13">
        <f t="shared" si="197"/>
        <v>40359</v>
      </c>
      <c r="B141" s="227">
        <v>-7.8513054115797495E-2</v>
      </c>
      <c r="C141" s="227">
        <v>-9.8705873950578199E-2</v>
      </c>
      <c r="D141" s="227">
        <v>-2.61967482658912E-2</v>
      </c>
      <c r="E141" s="227">
        <v>-3.39962145354719E-2</v>
      </c>
      <c r="F141" s="227">
        <v>-4.8456275982297597E-2</v>
      </c>
      <c r="G141" s="227">
        <v>-4.625930970844E-2</v>
      </c>
      <c r="H141" s="227">
        <v>-2.2413649189959198E-2</v>
      </c>
      <c r="I141" s="227">
        <v>-3.0065383674221E-2</v>
      </c>
      <c r="J141" s="227">
        <v>-3.3740418558224503E-2</v>
      </c>
      <c r="K141" s="227">
        <v>-9.6635900618631202E-3</v>
      </c>
      <c r="L141" s="227">
        <v>-1.1853085249712E-2</v>
      </c>
      <c r="M141" s="227">
        <v>-1.2786498544456199E-2</v>
      </c>
      <c r="N141" s="227">
        <v>-1.9972293813150101E-2</v>
      </c>
      <c r="O141" s="227">
        <v>-1.9801494098568E-3</v>
      </c>
      <c r="P141" s="227">
        <v>3.16542872781422E-3</v>
      </c>
      <c r="Q141" s="227">
        <v>-4.4719524374007898E-2</v>
      </c>
      <c r="R141" s="227">
        <v>-2.7888097282799201E-2</v>
      </c>
      <c r="S141" s="18">
        <f>'Index Values Local'!S142/'Index Values Local'!S141-1</f>
        <v>-2.2886998495637023E-3</v>
      </c>
      <c r="T141" s="227">
        <v>-5.3176294097463203E-2</v>
      </c>
      <c r="U141" s="227">
        <v>-1.8453593782976601E-2</v>
      </c>
      <c r="V141" s="227">
        <v>-1.1593779014536999E-3</v>
      </c>
      <c r="W141" s="18">
        <v>5.8542413381122982E-2</v>
      </c>
      <c r="X141" s="18">
        <v>-8.1067899479814187E-4</v>
      </c>
      <c r="Y141" s="18">
        <v>5.0452168343584347E-3</v>
      </c>
      <c r="Z141" s="18">
        <v>3.18891931067804E-2</v>
      </c>
      <c r="AA141" s="18">
        <v>9.6474045053869251E-3</v>
      </c>
      <c r="AB141" s="18">
        <v>2.907090944804569E-2</v>
      </c>
      <c r="AC141" s="18">
        <v>2.6963033159876301E-2</v>
      </c>
      <c r="AD141" s="18">
        <v>2.3417575867316697E-2</v>
      </c>
      <c r="AE141" s="18">
        <v>3.44937747E-2</v>
      </c>
      <c r="AF141" s="18">
        <v>5.5564305899999999E-2</v>
      </c>
      <c r="AG141" s="18">
        <v>7.0049131134607104E-2</v>
      </c>
      <c r="AH141" s="18">
        <v>-2.8216155208304894E-4</v>
      </c>
      <c r="AI141" s="18">
        <v>1.656623377258204E-2</v>
      </c>
      <c r="AJ141" s="18">
        <v>2.8999609335436105E-2</v>
      </c>
      <c r="AK141" s="18">
        <v>1.2767749699157616E-2</v>
      </c>
      <c r="AL141" s="18">
        <v>-6.1460195029551246E-3</v>
      </c>
      <c r="AM141" s="18">
        <v>9.9572504188303324E-3</v>
      </c>
      <c r="AN141" s="18">
        <v>-1.14E-2</v>
      </c>
      <c r="AO141" s="18">
        <v>3.6031752010395879E-2</v>
      </c>
      <c r="AP141" s="18">
        <v>7.4633038825724363E-2</v>
      </c>
      <c r="AQ141" s="18">
        <v>8.0402411726134493E-2</v>
      </c>
      <c r="AR141" s="18">
        <v>-7.4490417823525057E-3</v>
      </c>
      <c r="AS141" s="18">
        <v>3.5222496382010714E-2</v>
      </c>
      <c r="AT141" s="18">
        <v>2.6656039632989438E-2</v>
      </c>
      <c r="AU141" s="18">
        <v>2.9085919217260822E-2</v>
      </c>
      <c r="AV141" s="18">
        <v>4.0618354970421766E-2</v>
      </c>
      <c r="AW141" s="18">
        <v>7.0595181861124123E-2</v>
      </c>
      <c r="AX141" s="18">
        <v>8.3178302708736926E-2</v>
      </c>
      <c r="AY141" s="18">
        <v>0.15489171864988927</v>
      </c>
      <c r="AZ141" s="18">
        <v>6.6820325220442456E-3</v>
      </c>
      <c r="BF141" s="81"/>
      <c r="BG141" s="154">
        <f t="shared" si="148"/>
        <v>102</v>
      </c>
      <c r="BH141" s="18">
        <f>(1-'Building Blocks'!$B$29)*'Building Blocks'!$B$29^BG141</f>
        <v>3.5874829768189195E-3</v>
      </c>
      <c r="BI141" s="18">
        <f t="shared" si="149"/>
        <v>3.940680749108345E-3</v>
      </c>
      <c r="BJ141" s="18">
        <f t="shared" si="195"/>
        <v>1.1704215892926695E-2</v>
      </c>
      <c r="BK141" s="157">
        <f t="shared" si="150"/>
        <v>2.8465394819193848E-5</v>
      </c>
      <c r="BL141" s="157">
        <f t="shared" si="151"/>
        <v>4.712561874168436E-5</v>
      </c>
      <c r="BM141" s="157">
        <f t="shared" si="152"/>
        <v>4.0309573041619258E-6</v>
      </c>
      <c r="BN141" s="157">
        <f t="shared" si="153"/>
        <v>7.3735658765982555E-6</v>
      </c>
      <c r="BO141" s="157">
        <f t="shared" si="154"/>
        <v>1.0919931761626937E-5</v>
      </c>
      <c r="BP141" s="157">
        <f t="shared" si="155"/>
        <v>1.0230989625211712E-5</v>
      </c>
      <c r="BQ141" s="157">
        <f t="shared" si="156"/>
        <v>3.4882236319572872E-6</v>
      </c>
      <c r="BR141" s="157">
        <f t="shared" si="157"/>
        <v>6.1215693308342736E-6</v>
      </c>
      <c r="BS141" s="157">
        <f t="shared" si="158"/>
        <v>7.5178092028677187E-6</v>
      </c>
      <c r="BT141" s="157">
        <f t="shared" si="159"/>
        <v>7.7877351290881851E-7</v>
      </c>
      <c r="BU141" s="157">
        <f t="shared" si="160"/>
        <v>1.0541241201448696E-6</v>
      </c>
      <c r="BV141" s="157">
        <f t="shared" si="161"/>
        <v>1.672161386703255E-6</v>
      </c>
      <c r="BW141" s="157">
        <f t="shared" si="162"/>
        <v>2.6482057580528204E-6</v>
      </c>
      <c r="BX141" s="157">
        <f t="shared" si="163"/>
        <v>4.3157537495430248E-7</v>
      </c>
      <c r="BY141" s="157">
        <f t="shared" si="164"/>
        <v>7.2321074062231583E-8</v>
      </c>
      <c r="BZ141" s="157">
        <f t="shared" si="165"/>
        <v>1.037715881350801E-5</v>
      </c>
      <c r="CA141" s="157">
        <f t="shared" si="166"/>
        <v>4.3836370447222455E-6</v>
      </c>
      <c r="CB141" s="157">
        <f t="shared" si="167"/>
        <v>4.8767577878678457E-7</v>
      </c>
      <c r="CC141" s="157">
        <f t="shared" si="168"/>
        <v>1.3498688310484483E-5</v>
      </c>
      <c r="CD141" s="157">
        <f t="shared" si="169"/>
        <v>2.2433824933961301E-6</v>
      </c>
      <c r="CE141" s="157">
        <f t="shared" si="170"/>
        <v>1.1007197180321656E-7</v>
      </c>
      <c r="CF141" s="157">
        <f t="shared" si="171"/>
        <v>1.1322331499911591E-5</v>
      </c>
      <c r="CG141" s="157">
        <f t="shared" si="172"/>
        <v>9.5551365456966778E-8</v>
      </c>
      <c r="CH141" s="157">
        <f t="shared" si="173"/>
        <v>2.996817787620555E-8</v>
      </c>
      <c r="CI141" s="157">
        <f t="shared" si="174"/>
        <v>2.665295577197994E-6</v>
      </c>
      <c r="CJ141" s="157">
        <f t="shared" si="175"/>
        <v>1.2393669679603716E-7</v>
      </c>
      <c r="CK141" s="157">
        <f t="shared" si="176"/>
        <v>2.5510852114462028E-6</v>
      </c>
      <c r="CL141" s="157">
        <f t="shared" si="177"/>
        <v>2.1397577337064925E-6</v>
      </c>
      <c r="CM141" s="157">
        <f t="shared" si="178"/>
        <v>1.5103696606721361E-6</v>
      </c>
      <c r="CN141" s="157">
        <f t="shared" si="179"/>
        <v>2.8714039057542284E-6</v>
      </c>
      <c r="CO141" s="157">
        <f t="shared" si="180"/>
        <v>9.2248785091316249E-6</v>
      </c>
      <c r="CP141" s="157">
        <f t="shared" si="181"/>
        <v>1.6213262199353299E-5</v>
      </c>
      <c r="CQ141" s="157">
        <f t="shared" si="182"/>
        <v>6.3949549285680409E-8</v>
      </c>
      <c r="CR141" s="157">
        <f t="shared" si="183"/>
        <v>4.9870269727962212E-7</v>
      </c>
      <c r="CS141" s="157">
        <f t="shared" si="184"/>
        <v>2.0336673213419057E-6</v>
      </c>
      <c r="CT141" s="157">
        <f t="shared" si="185"/>
        <v>1.7017549126111612E-7</v>
      </c>
      <c r="CU141" s="157">
        <f t="shared" si="186"/>
        <v>4.4924313110816091E-7</v>
      </c>
      <c r="CV141" s="157">
        <f t="shared" si="187"/>
        <v>7.4367477172096108E-8</v>
      </c>
      <c r="CW141" s="157">
        <f t="shared" si="188"/>
        <v>1.236843391280868E-6</v>
      </c>
      <c r="CX141" s="157">
        <f t="shared" si="189"/>
        <v>4.7700811949655333E-6</v>
      </c>
      <c r="CY141" s="157">
        <f t="shared" si="190"/>
        <v>1.8550065357693548E-5</v>
      </c>
      <c r="CZ141" s="157"/>
      <c r="DA141" s="157">
        <f t="shared" si="191"/>
        <v>4.683391877461854E-7</v>
      </c>
      <c r="DB141" s="157"/>
      <c r="DC141" s="157"/>
      <c r="DD141" s="157"/>
      <c r="DE141" s="157">
        <f t="shared" si="192"/>
        <v>3.9269919580771136E-6</v>
      </c>
      <c r="DF141" s="157">
        <f t="shared" si="193"/>
        <v>1.5836979439325114E-5</v>
      </c>
      <c r="DG141" s="157"/>
      <c r="DH141" s="157"/>
      <c r="DI141" s="157">
        <f t="shared" si="194"/>
        <v>4.8035620873471776E-8</v>
      </c>
      <c r="DN141" s="157" t="e">
        <f t="shared" si="196"/>
        <v>#DIV/0!</v>
      </c>
      <c r="DR141" s="1">
        <v>4.1666666666666657E-3</v>
      </c>
      <c r="EQ141" s="152"/>
      <c r="ER141" s="152"/>
    </row>
    <row r="142" spans="1:148" s="1" customFormat="1" x14ac:dyDescent="0.25">
      <c r="A142" s="13">
        <f t="shared" si="197"/>
        <v>40390</v>
      </c>
      <c r="B142" s="227">
        <v>1.8571434364592999E-2</v>
      </c>
      <c r="C142" s="227">
        <v>2.0008886267297799E-2</v>
      </c>
      <c r="D142" s="227">
        <v>6.0763038224543403E-2</v>
      </c>
      <c r="E142" s="227">
        <v>6.6397546999340903E-2</v>
      </c>
      <c r="F142" s="227">
        <v>6.7571835061964E-2</v>
      </c>
      <c r="G142" s="227">
        <v>-1.40510743452084E-2</v>
      </c>
      <c r="H142" s="227">
        <v>-3.6408173247468298E-2</v>
      </c>
      <c r="I142" s="227">
        <v>4.96970082489658E-2</v>
      </c>
      <c r="J142" s="227">
        <v>3.1987533157262098E-2</v>
      </c>
      <c r="K142" s="227">
        <v>-1.3123417585347401E-2</v>
      </c>
      <c r="L142" s="227">
        <v>-1.5617737332111E-2</v>
      </c>
      <c r="M142" s="227">
        <v>-2.0464927923408102E-3</v>
      </c>
      <c r="N142" s="227">
        <v>-5.22439448675648E-3</v>
      </c>
      <c r="O142" s="227">
        <v>-1.3875530030894501E-3</v>
      </c>
      <c r="P142" s="227">
        <v>-1.4545452864830199E-2</v>
      </c>
      <c r="Q142" s="227">
        <v>-2.5531117860275801E-2</v>
      </c>
      <c r="R142" s="227">
        <v>-4.8560930043456699E-2</v>
      </c>
      <c r="S142" s="18">
        <f>'Index Values Local'!S143/'Index Values Local'!S142-1</f>
        <v>-8.3295477576653676E-3</v>
      </c>
      <c r="T142" s="227">
        <v>6.9891702835952904E-2</v>
      </c>
      <c r="U142" s="227">
        <v>2.35670631422122E-2</v>
      </c>
      <c r="V142" s="227">
        <v>-6.2309587989517403E-4</v>
      </c>
      <c r="W142" s="18">
        <v>7.3676950087785409E-2</v>
      </c>
      <c r="X142" s="18">
        <v>1.6921596484889889E-2</v>
      </c>
      <c r="Y142" s="18">
        <v>3.3107204469200457E-3</v>
      </c>
      <c r="Z142" s="18">
        <v>0.12104658257303802</v>
      </c>
      <c r="AA142" s="18">
        <v>8.012804966774989E-2</v>
      </c>
      <c r="AB142" s="18">
        <v>1.191612357865468E-2</v>
      </c>
      <c r="AC142" s="18">
        <v>8.8288281582122805E-3</v>
      </c>
      <c r="AD142" s="18">
        <v>3.0448609604863602E-2</v>
      </c>
      <c r="AE142" s="18">
        <v>5.2460889300000001E-2</v>
      </c>
      <c r="AF142" s="18">
        <v>6.3778067399999999E-2</v>
      </c>
      <c r="AG142" s="18">
        <v>7.2603513145010498E-2</v>
      </c>
      <c r="AH142" s="18">
        <v>1.6087747812630671E-2</v>
      </c>
      <c r="AI142" s="18">
        <v>3.60162385631011E-2</v>
      </c>
      <c r="AJ142" s="18">
        <v>5.4442663348203135E-2</v>
      </c>
      <c r="AK142" s="18">
        <v>3.1901949834246324E-2</v>
      </c>
      <c r="AL142" s="18">
        <v>-8.9134205075735995E-4</v>
      </c>
      <c r="AM142" s="18">
        <v>3.0997713582969544E-2</v>
      </c>
      <c r="AN142" s="18">
        <v>-1.72E-2</v>
      </c>
      <c r="AO142" s="18">
        <v>7.3301855495822021E-3</v>
      </c>
      <c r="AP142" s="18">
        <v>4.5313101369997666E-2</v>
      </c>
      <c r="AQ142" s="18">
        <v>6.9679927335343589E-2</v>
      </c>
      <c r="AR142" s="18">
        <v>2.8655250051170533E-3</v>
      </c>
      <c r="AS142" s="18">
        <v>8.9909054930706625E-2</v>
      </c>
      <c r="AT142" s="18">
        <v>-2.0338560186560161E-3</v>
      </c>
      <c r="AU142" s="18">
        <v>-2.8624395415425202E-2</v>
      </c>
      <c r="AV142" s="18">
        <v>0.31019559627638604</v>
      </c>
      <c r="AW142" s="18">
        <v>0.20664475280725392</v>
      </c>
      <c r="AX142" s="18">
        <v>7.9915506451833124E-2</v>
      </c>
      <c r="AY142" s="18">
        <v>0.14210166106589098</v>
      </c>
      <c r="AZ142" s="18">
        <v>0.11015186842271096</v>
      </c>
      <c r="BF142" s="81"/>
      <c r="BG142" s="154">
        <f t="shared" si="148"/>
        <v>101</v>
      </c>
      <c r="BH142" s="18">
        <f>(1-'Building Blocks'!$B$29)*'Building Blocks'!$B$29^BG142</f>
        <v>3.6237201786049693E-3</v>
      </c>
      <c r="BI142" s="18">
        <f t="shared" si="149"/>
        <v>3.9804856051599445E-3</v>
      </c>
      <c r="BJ142" s="18">
        <f t="shared" si="195"/>
        <v>1.1822440295885552E-2</v>
      </c>
      <c r="BK142" s="157">
        <f t="shared" si="150"/>
        <v>5.8215506021587275E-7</v>
      </c>
      <c r="BL142" s="157">
        <f t="shared" si="151"/>
        <v>3.4863093118824683E-7</v>
      </c>
      <c r="BM142" s="157">
        <f t="shared" si="152"/>
        <v>1.2030830358683119E-5</v>
      </c>
      <c r="BN142" s="157">
        <f t="shared" si="153"/>
        <v>1.2994878002891142E-5</v>
      </c>
      <c r="BO142" s="157">
        <f t="shared" si="154"/>
        <v>1.5993283437965556E-5</v>
      </c>
      <c r="BP142" s="157">
        <f t="shared" si="155"/>
        <v>1.3986682744185551E-6</v>
      </c>
      <c r="BQ142" s="157">
        <f t="shared" si="156"/>
        <v>7.6176964241034986E-6</v>
      </c>
      <c r="BR142" s="157">
        <f t="shared" si="157"/>
        <v>6.4803401612230347E-6</v>
      </c>
      <c r="BS142" s="157">
        <f t="shared" si="158"/>
        <v>1.9353616038308697E-6</v>
      </c>
      <c r="BT142" s="157">
        <f t="shared" si="159"/>
        <v>1.2214925021442084E-6</v>
      </c>
      <c r="BU142" s="157">
        <f t="shared" si="160"/>
        <v>1.6113606801571799E-6</v>
      </c>
      <c r="BV142" s="157">
        <f t="shared" si="161"/>
        <v>3.8692956961967989E-7</v>
      </c>
      <c r="BW142" s="157">
        <f t="shared" si="162"/>
        <v>4.97120915084647E-7</v>
      </c>
      <c r="BX142" s="157">
        <f t="shared" si="163"/>
        <v>3.8796202359735804E-7</v>
      </c>
      <c r="BY142" s="157">
        <f t="shared" si="164"/>
        <v>1.9256541071525478E-6</v>
      </c>
      <c r="BZ142" s="157">
        <f t="shared" si="165"/>
        <v>4.1086110907643534E-6</v>
      </c>
      <c r="CA142" s="157">
        <f t="shared" si="166"/>
        <v>1.1618097121563499E-5</v>
      </c>
      <c r="CB142" s="157">
        <f t="shared" si="167"/>
        <v>1.1728449078486984E-6</v>
      </c>
      <c r="CC142" s="157">
        <f t="shared" si="168"/>
        <v>1.6580603433710441E-5</v>
      </c>
      <c r="CD142" s="157">
        <f t="shared" si="169"/>
        <v>1.312836774852466E-6</v>
      </c>
      <c r="CE142" s="157">
        <f t="shared" si="170"/>
        <v>8.9764801785601396E-8</v>
      </c>
      <c r="CF142" s="157">
        <f t="shared" si="171"/>
        <v>1.880673467535774E-5</v>
      </c>
      <c r="CG142" s="157">
        <f t="shared" si="172"/>
        <v>6.5298922379530434E-7</v>
      </c>
      <c r="CH142" s="157">
        <f t="shared" si="173"/>
        <v>4.167223934768831E-9</v>
      </c>
      <c r="CI142" s="157">
        <f t="shared" si="174"/>
        <v>5.2792354789678883E-5</v>
      </c>
      <c r="CJ142" s="157">
        <f t="shared" si="175"/>
        <v>2.3044998946751241E-5</v>
      </c>
      <c r="CK142" s="157">
        <f t="shared" si="176"/>
        <v>2.73470449771009E-7</v>
      </c>
      <c r="CL142" s="157">
        <f t="shared" si="177"/>
        <v>1.0631094523073691E-7</v>
      </c>
      <c r="CM142" s="157">
        <f t="shared" si="178"/>
        <v>2.8182280384804378E-6</v>
      </c>
      <c r="CN142" s="157">
        <f t="shared" si="179"/>
        <v>8.0464315234823936E-6</v>
      </c>
      <c r="CO142" s="157">
        <f t="shared" si="180"/>
        <v>1.2750361045783041E-5</v>
      </c>
      <c r="CP142" s="157">
        <f t="shared" si="181"/>
        <v>1.7707376694674255E-5</v>
      </c>
      <c r="CQ142" s="157">
        <f t="shared" si="182"/>
        <v>6.0627863694669466E-7</v>
      </c>
      <c r="CR142" s="157">
        <f t="shared" si="183"/>
        <v>3.7514595885748596E-6</v>
      </c>
      <c r="CS142" s="157">
        <f t="shared" si="184"/>
        <v>9.232368903615357E-6</v>
      </c>
      <c r="CT142" s="157">
        <f t="shared" si="185"/>
        <v>2.6302322438292986E-6</v>
      </c>
      <c r="CU142" s="157">
        <f t="shared" si="186"/>
        <v>1.170387857097091E-7</v>
      </c>
      <c r="CV142" s="157">
        <f t="shared" si="187"/>
        <v>2.5649418782526499E-6</v>
      </c>
      <c r="CW142" s="157">
        <f t="shared" si="188"/>
        <v>2.2012637890685947E-6</v>
      </c>
      <c r="CX142" s="157">
        <f t="shared" si="189"/>
        <v>1.4764137499398964E-7</v>
      </c>
      <c r="CY142" s="157">
        <f t="shared" si="190"/>
        <v>6.144695530245955E-6</v>
      </c>
      <c r="CZ142" s="157"/>
      <c r="DA142" s="157">
        <f t="shared" si="191"/>
        <v>1.3722210385978974E-9</v>
      </c>
      <c r="DB142" s="157"/>
      <c r="DC142" s="157"/>
      <c r="DD142" s="157"/>
      <c r="DE142" s="157">
        <f t="shared" si="192"/>
        <v>3.6098362666463413E-4</v>
      </c>
      <c r="DF142" s="157">
        <f t="shared" si="193"/>
        <v>1.583352685140751E-4</v>
      </c>
      <c r="DG142" s="157"/>
      <c r="DH142" s="157"/>
      <c r="DI142" s="157">
        <f t="shared" si="194"/>
        <v>3.9787713369079286E-5</v>
      </c>
      <c r="DN142" s="157" t="e">
        <f t="shared" si="196"/>
        <v>#DIV/0!</v>
      </c>
      <c r="DR142" s="1">
        <v>4.1666666666666657E-3</v>
      </c>
      <c r="EQ142" s="152"/>
      <c r="ER142" s="152"/>
    </row>
    <row r="143" spans="1:148" s="1" customFormat="1" x14ac:dyDescent="0.25">
      <c r="A143" s="13">
        <f t="shared" si="197"/>
        <v>40421</v>
      </c>
      <c r="B143" s="227">
        <v>-2.28213392217857E-2</v>
      </c>
      <c r="C143" s="227">
        <v>-4.0691897743380001E-2</v>
      </c>
      <c r="D143" s="227">
        <v>-2.3486440073472999E-2</v>
      </c>
      <c r="E143" s="227">
        <v>-1.81413731692446E-2</v>
      </c>
      <c r="F143" s="227">
        <v>2.4072526097098602E-3</v>
      </c>
      <c r="G143" s="227">
        <v>-7.3455059492189001E-4</v>
      </c>
      <c r="H143" s="227">
        <v>1.0128676246285899E-3</v>
      </c>
      <c r="I143" s="227">
        <v>2.8401810996740899E-3</v>
      </c>
      <c r="J143" s="227">
        <v>3.08673396399128E-3</v>
      </c>
      <c r="K143" s="227">
        <v>4.25922575175341E-2</v>
      </c>
      <c r="L143" s="227">
        <v>3.6834446450437902E-2</v>
      </c>
      <c r="M143" s="227">
        <v>2.52624584669249E-2</v>
      </c>
      <c r="N143" s="227">
        <v>2.8735028628082498E-2</v>
      </c>
      <c r="O143" s="227">
        <v>3.1224659234222199E-2</v>
      </c>
      <c r="P143" s="227">
        <v>3.8460190088217501E-2</v>
      </c>
      <c r="Q143" s="227">
        <v>8.5657813935915393E-3</v>
      </c>
      <c r="R143" s="227">
        <v>3.9874933624661303E-2</v>
      </c>
      <c r="S143" s="18">
        <f>'Index Values Local'!S144/'Index Values Local'!S143-1</f>
        <v>4.3186541909668419E-2</v>
      </c>
      <c r="T143" s="227">
        <v>-4.4419762422409102E-2</v>
      </c>
      <c r="U143" s="227">
        <v>-1.3726386299528199E-2</v>
      </c>
      <c r="V143" s="227">
        <v>1.6890744761737402E-2</v>
      </c>
      <c r="W143" s="18">
        <v>3.638381124802903E-2</v>
      </c>
      <c r="X143" s="18">
        <v>7.3829134570277954E-3</v>
      </c>
      <c r="Y143" s="18">
        <v>2.9800830362460839E-3</v>
      </c>
      <c r="Z143" s="18">
        <v>6.7284325637910092E-2</v>
      </c>
      <c r="AA143" s="18">
        <v>5.7029951951142799E-2</v>
      </c>
      <c r="AB143" s="18">
        <v>5.5348962543788627E-2</v>
      </c>
      <c r="AC143" s="18">
        <v>4.4731977795256998E-2</v>
      </c>
      <c r="AD143" s="18">
        <v>9.1347622388579811E-2</v>
      </c>
      <c r="AE143" s="18">
        <v>3.4043415100000002E-2</v>
      </c>
      <c r="AF143" s="18">
        <v>8.8293182499999998E-2</v>
      </c>
      <c r="AG143" s="18">
        <v>4.5911122564454496E-2</v>
      </c>
      <c r="AH143" s="18">
        <v>3.1493649546943558E-2</v>
      </c>
      <c r="AI143" s="18">
        <v>5.1466279573036733E-2</v>
      </c>
      <c r="AJ143" s="18">
        <v>6.3744296043172888E-2</v>
      </c>
      <c r="AK143" s="18">
        <v>4.7429988059309647E-2</v>
      </c>
      <c r="AL143" s="18">
        <v>3.5352206888423554E-2</v>
      </c>
      <c r="AM143" s="18">
        <v>3.9327885981648381E-2</v>
      </c>
      <c r="AN143" s="18">
        <v>1.5599999999999999E-2</v>
      </c>
      <c r="AO143" s="18">
        <v>0.13004484304932729</v>
      </c>
      <c r="AP143" s="18">
        <v>0.15994061911234181</v>
      </c>
      <c r="AQ143" s="18">
        <v>3.4254187343173842E-2</v>
      </c>
      <c r="AR143" s="18">
        <v>8.3679161847745043E-3</v>
      </c>
      <c r="AS143" s="18">
        <v>5.4581011626107657E-2</v>
      </c>
      <c r="AT143" s="18">
        <v>-7.706708425436604E-3</v>
      </c>
      <c r="AU143" s="18">
        <v>-2.8093517260758562E-2</v>
      </c>
      <c r="AV143" s="18">
        <v>2.1567994866238616E-2</v>
      </c>
      <c r="AW143" s="18">
        <v>0.12630417824581941</v>
      </c>
      <c r="AX143" s="18">
        <v>3.8332291094992074E-2</v>
      </c>
      <c r="AY143" s="18">
        <v>1.8961741800980453E-2</v>
      </c>
      <c r="AZ143" s="18">
        <v>9.3148663223023176E-2</v>
      </c>
      <c r="BF143" s="81"/>
      <c r="BG143" s="154">
        <f t="shared" si="148"/>
        <v>100</v>
      </c>
      <c r="BH143" s="18">
        <f>(1-'Building Blocks'!$B$29)*'Building Blocks'!$B$29^BG143</f>
        <v>3.6603234127322924E-3</v>
      </c>
      <c r="BI143" s="18">
        <f t="shared" si="149"/>
        <v>4.0206925304645908E-3</v>
      </c>
      <c r="BJ143" s="18">
        <f t="shared" si="195"/>
        <v>1.194185888473288E-2</v>
      </c>
      <c r="BK143" s="157">
        <f t="shared" si="150"/>
        <v>3.4515577689804388E-6</v>
      </c>
      <c r="BL143" s="157">
        <f t="shared" si="151"/>
        <v>1.0598589380337857E-5</v>
      </c>
      <c r="BM143" s="157">
        <f t="shared" si="152"/>
        <v>3.4452806045710449E-6</v>
      </c>
      <c r="BN143" s="157">
        <f t="shared" si="153"/>
        <v>3.018979645496908E-6</v>
      </c>
      <c r="BO143" s="157">
        <f t="shared" si="154"/>
        <v>1.2703350171439179E-8</v>
      </c>
      <c r="BP143" s="157">
        <f t="shared" si="155"/>
        <v>1.1849051878408032E-7</v>
      </c>
      <c r="BQ143" s="157">
        <f t="shared" si="156"/>
        <v>1.6087617833433616E-7</v>
      </c>
      <c r="BR143" s="157">
        <f t="shared" si="157"/>
        <v>1.7029287563067937E-7</v>
      </c>
      <c r="BS143" s="157">
        <f t="shared" si="158"/>
        <v>1.8869255795132906E-7</v>
      </c>
      <c r="BT143" s="157">
        <f t="shared" si="159"/>
        <v>5.8665297898274081E-6</v>
      </c>
      <c r="BU143" s="157">
        <f t="shared" si="160"/>
        <v>4.203107259609324E-6</v>
      </c>
      <c r="BV143" s="157">
        <f t="shared" si="161"/>
        <v>1.2242560993876499E-6</v>
      </c>
      <c r="BW143" s="157">
        <f t="shared" si="162"/>
        <v>2.0871889865353572E-6</v>
      </c>
      <c r="BX143" s="157">
        <f t="shared" si="163"/>
        <v>2.0790803859834735E-6</v>
      </c>
      <c r="BY143" s="157">
        <f t="shared" si="164"/>
        <v>3.8665751408965704E-6</v>
      </c>
      <c r="BZ143" s="157">
        <f t="shared" si="165"/>
        <v>1.5591396073142216E-8</v>
      </c>
      <c r="CA143" s="157">
        <f t="shared" si="166"/>
        <v>4.760770657734635E-6</v>
      </c>
      <c r="CB143" s="157">
        <f t="shared" si="167"/>
        <v>4.7443142486323682E-6</v>
      </c>
      <c r="CC143" s="157">
        <f t="shared" si="168"/>
        <v>9.9598656139953931E-6</v>
      </c>
      <c r="CD143" s="157">
        <f t="shared" si="169"/>
        <v>1.4717925727507028E-6</v>
      </c>
      <c r="CE143" s="157">
        <f t="shared" si="170"/>
        <v>6.5515555249830674E-7</v>
      </c>
      <c r="CF143" s="157">
        <f t="shared" si="171"/>
        <v>3.9752484801531522E-6</v>
      </c>
      <c r="CG143" s="157">
        <f t="shared" si="172"/>
        <v>4.2977741845733853E-8</v>
      </c>
      <c r="CH143" s="157">
        <f t="shared" si="173"/>
        <v>1.9284293340436983E-9</v>
      </c>
      <c r="CI143" s="157">
        <f t="shared" si="174"/>
        <v>1.5158808494326298E-5</v>
      </c>
      <c r="CJ143" s="157">
        <f t="shared" si="175"/>
        <v>1.1290131877218991E-5</v>
      </c>
      <c r="CK143" s="157">
        <f t="shared" si="176"/>
        <v>1.0755831297063433E-5</v>
      </c>
      <c r="CL143" s="157">
        <f t="shared" si="177"/>
        <v>6.7822562360040043E-6</v>
      </c>
      <c r="CM143" s="157">
        <f t="shared" si="178"/>
        <v>3.0788698221552865E-5</v>
      </c>
      <c r="CN143" s="157">
        <f t="shared" si="179"/>
        <v>2.8327626421435806E-6</v>
      </c>
      <c r="CO143" s="157">
        <f t="shared" si="180"/>
        <v>2.645282373580105E-5</v>
      </c>
      <c r="CP143" s="157">
        <f t="shared" si="181"/>
        <v>6.4347283355802781E-6</v>
      </c>
      <c r="CQ143" s="157">
        <f t="shared" si="182"/>
        <v>3.0956057614765912E-6</v>
      </c>
      <c r="CR143" s="157">
        <f t="shared" si="183"/>
        <v>8.5632122044280128E-6</v>
      </c>
      <c r="CS143" s="157">
        <f t="shared" si="184"/>
        <v>1.3275786285183107E-5</v>
      </c>
      <c r="CT143" s="157">
        <f t="shared" si="185"/>
        <v>6.8360584076519495E-6</v>
      </c>
      <c r="CU143" s="157">
        <f t="shared" si="186"/>
        <v>3.8194131438765251E-6</v>
      </c>
      <c r="CV143" s="157">
        <f t="shared" si="187"/>
        <v>4.5702709316948277E-6</v>
      </c>
      <c r="CW143" s="157">
        <f t="shared" si="188"/>
        <v>3.4653571704311864E-7</v>
      </c>
      <c r="CX143" s="157">
        <f t="shared" si="189"/>
        <v>6.6706133381905409E-5</v>
      </c>
      <c r="CY143" s="157">
        <f t="shared" si="190"/>
        <v>9.5252641753438777E-5</v>
      </c>
      <c r="CZ143" s="157"/>
      <c r="DA143" s="157">
        <f t="shared" si="191"/>
        <v>9.7138576834035747E-8</v>
      </c>
      <c r="DB143" s="157"/>
      <c r="DC143" s="157"/>
      <c r="DD143" s="157"/>
      <c r="DE143" s="157">
        <f t="shared" si="192"/>
        <v>6.2998790603361066E-7</v>
      </c>
      <c r="DF143" s="157">
        <f t="shared" si="193"/>
        <v>5.7035964173845112E-5</v>
      </c>
      <c r="DG143" s="157"/>
      <c r="DH143" s="157"/>
      <c r="DI143" s="157">
        <f t="shared" si="194"/>
        <v>2.7682040345453314E-5</v>
      </c>
      <c r="DN143" s="157" t="e">
        <f t="shared" si="196"/>
        <v>#DIV/0!</v>
      </c>
      <c r="DR143" s="1">
        <v>4.1666666666666657E-3</v>
      </c>
      <c r="EQ143" s="152"/>
      <c r="ER143" s="152"/>
    </row>
    <row r="144" spans="1:148" s="1" customFormat="1" x14ac:dyDescent="0.25">
      <c r="A144" s="13">
        <f t="shared" si="197"/>
        <v>40451</v>
      </c>
      <c r="B144" s="227">
        <v>6.5464655386461706E-2</v>
      </c>
      <c r="C144" s="227">
        <v>9.0900567677278901E-2</v>
      </c>
      <c r="D144" s="227">
        <v>9.4249175660752402E-2</v>
      </c>
      <c r="E144" s="227">
        <v>0.11167235773626601</v>
      </c>
      <c r="F144" s="227">
        <v>6.42733270281272E-2</v>
      </c>
      <c r="G144" s="227">
        <v>2.1959020584672001E-2</v>
      </c>
      <c r="H144" s="227">
        <v>1.7066822784100801E-2</v>
      </c>
      <c r="I144" s="227">
        <v>0.10340091483345901</v>
      </c>
      <c r="J144" s="227">
        <v>8.53382787621563E-2</v>
      </c>
      <c r="K144" s="227">
        <v>1.09068103910647E-3</v>
      </c>
      <c r="L144" s="227">
        <v>-4.1074207910951599E-4</v>
      </c>
      <c r="M144" s="227">
        <v>1.5929055015374501E-2</v>
      </c>
      <c r="N144" s="227">
        <v>3.1730080936053402E-2</v>
      </c>
      <c r="O144" s="227">
        <v>6.4711977109797002E-3</v>
      </c>
      <c r="P144" s="227">
        <v>-7.0261755641922701E-3</v>
      </c>
      <c r="Q144" s="227">
        <v>2.29618554280384E-2</v>
      </c>
      <c r="R144" s="227">
        <v>3.383946227E-3</v>
      </c>
      <c r="S144" s="18">
        <f>'Index Values Local'!S145/'Index Values Local'!S144-1</f>
        <v>-6.0989691912046728E-3</v>
      </c>
      <c r="T144" s="227">
        <v>9.0916584919502996E-2</v>
      </c>
      <c r="U144" s="227">
        <v>4.7398473693803303E-2</v>
      </c>
      <c r="V144" s="227">
        <v>2.73528853793658E-2</v>
      </c>
      <c r="W144" s="18">
        <v>6.8747886847739803E-3</v>
      </c>
      <c r="X144" s="18">
        <v>-8.8202530436340965E-3</v>
      </c>
      <c r="Y144" s="18">
        <v>1.9821678705684853E-3</v>
      </c>
      <c r="Z144" s="18">
        <v>2.8639533228973946E-2</v>
      </c>
      <c r="AA144" s="18">
        <v>3.8786694422023205E-2</v>
      </c>
      <c r="AB144" s="18">
        <v>2.8853028291286886E-3</v>
      </c>
      <c r="AC144" s="18">
        <v>2.1094005459493599E-3</v>
      </c>
      <c r="AD144" s="18">
        <v>1.54062291646145E-2</v>
      </c>
      <c r="AE144" s="18">
        <v>1.37467939E-2</v>
      </c>
      <c r="AF144" s="18">
        <v>3.0872367999999997E-2</v>
      </c>
      <c r="AG144" s="18">
        <v>1.7476820429113901E-3</v>
      </c>
      <c r="AH144" s="18">
        <v>3.7143653078275385E-4</v>
      </c>
      <c r="AI144" s="18">
        <v>2.4918309218782131E-3</v>
      </c>
      <c r="AJ144" s="18">
        <v>1.8216620295901098E-3</v>
      </c>
      <c r="AK144" s="18">
        <v>1.5277304457758323E-2</v>
      </c>
      <c r="AL144" s="18">
        <v>-1.1690285460984828E-2</v>
      </c>
      <c r="AM144" s="18">
        <v>1.5461219430098261E-2</v>
      </c>
      <c r="AN144" s="18">
        <v>-2.6100000000000002E-2</v>
      </c>
      <c r="AO144" s="18">
        <v>-1.902685957011907E-2</v>
      </c>
      <c r="AP144" s="18">
        <v>-4.8575982494411418E-2</v>
      </c>
      <c r="AQ144" s="18">
        <v>2.0143254450824127E-2</v>
      </c>
      <c r="AR144" s="18">
        <v>1.0997166374308476E-2</v>
      </c>
      <c r="AS144" s="18">
        <v>-1.2489943476704051E-2</v>
      </c>
      <c r="AT144" s="18">
        <v>-2.0449756389479001E-2</v>
      </c>
      <c r="AU144" s="18">
        <v>-3.3500394999729399E-2</v>
      </c>
      <c r="AV144" s="18">
        <v>-3.7322502218070208E-2</v>
      </c>
      <c r="AW144" s="18">
        <v>5.410874776012875E-6</v>
      </c>
      <c r="AX144" s="18">
        <v>-8.9636230479919424E-3</v>
      </c>
      <c r="AY144" s="18">
        <v>-3.2229564004010482E-2</v>
      </c>
      <c r="AZ144" s="18">
        <v>-1.6910721085609426E-2</v>
      </c>
      <c r="BF144" s="81"/>
      <c r="BG144" s="154">
        <f t="shared" si="148"/>
        <v>99</v>
      </c>
      <c r="BH144" s="18">
        <f>(1-'Building Blocks'!$B$29)*'Building Blocks'!$B$29^BG144</f>
        <v>3.6972963764972649E-3</v>
      </c>
      <c r="BI144" s="18">
        <f t="shared" si="149"/>
        <v>4.0613055863278694E-3</v>
      </c>
      <c r="BJ144" s="18">
        <f t="shared" si="195"/>
        <v>1.2062483721952405E-2</v>
      </c>
      <c r="BK144" s="157">
        <f t="shared" si="150"/>
        <v>1.4131032392312127E-5</v>
      </c>
      <c r="BL144" s="157">
        <f t="shared" si="151"/>
        <v>2.6155302043644642E-5</v>
      </c>
      <c r="BM144" s="157">
        <f t="shared" si="152"/>
        <v>3.1782552457981728E-5</v>
      </c>
      <c r="BN144" s="157">
        <f t="shared" si="153"/>
        <v>4.2595769986967633E-5</v>
      </c>
      <c r="BO144" s="157">
        <f t="shared" si="154"/>
        <v>1.4663901117137838E-5</v>
      </c>
      <c r="BP144" s="157">
        <f t="shared" si="155"/>
        <v>1.2105846594412866E-6</v>
      </c>
      <c r="BQ144" s="157">
        <f t="shared" si="156"/>
        <v>3.8437282774636502E-7</v>
      </c>
      <c r="BR144" s="157">
        <f t="shared" si="157"/>
        <v>3.5925967982621371E-5</v>
      </c>
      <c r="BS144" s="157">
        <f t="shared" si="158"/>
        <v>2.3089766704251396E-5</v>
      </c>
      <c r="BT144" s="157">
        <f t="shared" si="159"/>
        <v>4.4324517193978462E-8</v>
      </c>
      <c r="BU144" s="157">
        <f t="shared" si="160"/>
        <v>9.8030927916315967E-8</v>
      </c>
      <c r="BV144" s="157">
        <f t="shared" si="161"/>
        <v>2.6752955779675317E-7</v>
      </c>
      <c r="BW144" s="157">
        <f t="shared" si="162"/>
        <v>2.6989846775107504E-6</v>
      </c>
      <c r="BX144" s="157">
        <f t="shared" si="163"/>
        <v>1.6469140865741137E-8</v>
      </c>
      <c r="BY144" s="157">
        <f t="shared" si="164"/>
        <v>8.5101556335512047E-7</v>
      </c>
      <c r="BZ144" s="157">
        <f t="shared" si="165"/>
        <v>1.0877091257429518E-6</v>
      </c>
      <c r="CA144" s="157">
        <f t="shared" si="166"/>
        <v>1.7582796477001612E-8</v>
      </c>
      <c r="CB144" s="157">
        <f t="shared" si="167"/>
        <v>9.0586173131046253E-7</v>
      </c>
      <c r="CC144" s="157">
        <f t="shared" si="168"/>
        <v>2.9734563832844959E-5</v>
      </c>
      <c r="CD144" s="157">
        <f t="shared" si="169"/>
        <v>7.161519626244567E-6</v>
      </c>
      <c r="CE144" s="157">
        <f t="shared" si="170"/>
        <v>2.1910799491612811E-6</v>
      </c>
      <c r="CF144" s="157">
        <f t="shared" si="171"/>
        <v>1.5199170431158032E-8</v>
      </c>
      <c r="CG144" s="157">
        <f t="shared" si="172"/>
        <v>6.7938198893823828E-7</v>
      </c>
      <c r="CH144" s="157">
        <f t="shared" si="173"/>
        <v>3.7870696971798008E-10</v>
      </c>
      <c r="CI144" s="157">
        <f t="shared" si="174"/>
        <v>2.1033007072506404E-6</v>
      </c>
      <c r="CJ144" s="157">
        <f t="shared" si="175"/>
        <v>4.9035384672972794E-6</v>
      </c>
      <c r="CK144" s="157">
        <f t="shared" si="176"/>
        <v>2.2366498936828565E-9</v>
      </c>
      <c r="CL144" s="157">
        <f t="shared" si="177"/>
        <v>9.7755001962858867E-9</v>
      </c>
      <c r="CM144" s="157">
        <f t="shared" si="178"/>
        <v>5.4329960019495414E-7</v>
      </c>
      <c r="CN144" s="157">
        <f t="shared" si="179"/>
        <v>1.5847540160402628E-7</v>
      </c>
      <c r="CO144" s="157">
        <f t="shared" si="180"/>
        <v>2.2795153669497556E-6</v>
      </c>
      <c r="CP144" s="157">
        <f t="shared" si="181"/>
        <v>7.0229394509937643E-8</v>
      </c>
      <c r="CQ144" s="157">
        <f t="shared" si="182"/>
        <v>4.6255513792586729E-8</v>
      </c>
      <c r="CR144" s="157">
        <f t="shared" si="183"/>
        <v>3.2408331640047891E-8</v>
      </c>
      <c r="CS144" s="157">
        <f t="shared" si="184"/>
        <v>8.0813836790829412E-8</v>
      </c>
      <c r="CT144" s="157">
        <f t="shared" si="185"/>
        <v>3.3491599997209628E-7</v>
      </c>
      <c r="CU144" s="157">
        <f t="shared" si="186"/>
        <v>1.0686681459547838E-6</v>
      </c>
      <c r="CV144" s="157">
        <f t="shared" si="187"/>
        <v>3.9388841062560323E-7</v>
      </c>
      <c r="CW144" s="157">
        <f t="shared" si="188"/>
        <v>4.2676730293817782E-6</v>
      </c>
      <c r="CX144" s="157">
        <f t="shared" si="189"/>
        <v>1.6681507196512246E-6</v>
      </c>
      <c r="CY144" s="157">
        <f t="shared" si="190"/>
        <v>1.2106990385827758E-5</v>
      </c>
      <c r="CZ144" s="157"/>
      <c r="DA144" s="157">
        <f t="shared" si="191"/>
        <v>2.3116729319775223E-7</v>
      </c>
      <c r="DB144" s="157"/>
      <c r="DC144" s="157"/>
      <c r="DD144" s="157"/>
      <c r="DE144" s="157">
        <f t="shared" si="192"/>
        <v>8.7336752342249445E-6</v>
      </c>
      <c r="DF144" s="157">
        <f t="shared" si="193"/>
        <v>2.1027039845852705E-7</v>
      </c>
      <c r="DG144" s="157"/>
      <c r="DH144" s="157"/>
      <c r="DI144" s="157">
        <f t="shared" si="194"/>
        <v>2.97917006162296E-6</v>
      </c>
      <c r="DN144" s="157" t="e">
        <f t="shared" si="196"/>
        <v>#DIV/0!</v>
      </c>
      <c r="DR144" s="1">
        <v>4.1666666666666657E-3</v>
      </c>
      <c r="EQ144" s="152"/>
      <c r="ER144" s="152"/>
    </row>
    <row r="145" spans="1:148" s="1" customFormat="1" x14ac:dyDescent="0.25">
      <c r="A145" s="13">
        <f t="shared" si="197"/>
        <v>40482</v>
      </c>
      <c r="B145" s="227">
        <v>1.84705076737465E-2</v>
      </c>
      <c r="C145" s="227">
        <v>1.7463611939701501E-2</v>
      </c>
      <c r="D145" s="227">
        <v>2.4318657295520199E-2</v>
      </c>
      <c r="E145" s="227">
        <v>3.5316793658941803E-2</v>
      </c>
      <c r="F145" s="227">
        <v>1.8538026446564802E-2</v>
      </c>
      <c r="G145" s="227">
        <v>-1.2842057968531699E-4</v>
      </c>
      <c r="H145" s="227">
        <v>-2.81385427216738E-2</v>
      </c>
      <c r="I145" s="227">
        <v>7.5799315095024201E-3</v>
      </c>
      <c r="J145" s="227">
        <v>8.4213645958184299E-3</v>
      </c>
      <c r="K145" s="227">
        <v>-6.2303968624932704E-3</v>
      </c>
      <c r="L145" s="227">
        <v>-7.8115668519015396E-3</v>
      </c>
      <c r="M145" s="227">
        <v>7.8411873378234596E-3</v>
      </c>
      <c r="N145" s="227">
        <v>-8.5797878237387996E-3</v>
      </c>
      <c r="O145" s="227">
        <v>-7.8383770607780498E-3</v>
      </c>
      <c r="P145" s="227">
        <v>-1.07290448660066E-2</v>
      </c>
      <c r="Q145" s="227">
        <v>3.0735980280691601E-3</v>
      </c>
      <c r="R145" s="227">
        <v>1.7430970104699199E-3</v>
      </c>
      <c r="S145" s="18">
        <f>'Index Values Local'!S146/'Index Values Local'!S145-1</f>
        <v>-3.7351498479487599E-3</v>
      </c>
      <c r="T145" s="227">
        <v>3.9378963966006202E-2</v>
      </c>
      <c r="U145" s="227">
        <v>2.3665967001219299E-2</v>
      </c>
      <c r="V145" s="227">
        <v>2.2308151768663801E-2</v>
      </c>
      <c r="W145" s="18">
        <v>7.3427356167450109E-2</v>
      </c>
      <c r="X145" s="18">
        <v>2.0213916271441201E-2</v>
      </c>
      <c r="Y145" s="18">
        <v>7.6878493125549507E-3</v>
      </c>
      <c r="Z145" s="18">
        <v>6.0860743148987151E-2</v>
      </c>
      <c r="AA145" s="18">
        <v>4.1428104040569291E-2</v>
      </c>
      <c r="AB145" s="18">
        <v>2.6096697812969527E-2</v>
      </c>
      <c r="AC145" s="18">
        <v>2.0884277683625399E-2</v>
      </c>
      <c r="AD145" s="18">
        <v>4.3820812637613706E-2</v>
      </c>
      <c r="AE145" s="18">
        <v>2.79382413E-2</v>
      </c>
      <c r="AF145" s="18">
        <v>5.4381253499999997E-2</v>
      </c>
      <c r="AG145" s="18">
        <v>4.1193875388408102E-2</v>
      </c>
      <c r="AH145" s="18">
        <v>1.5928710665552792E-2</v>
      </c>
      <c r="AI145" s="18">
        <v>2.4998376299923297E-2</v>
      </c>
      <c r="AJ145" s="18">
        <v>3.203032616108481E-2</v>
      </c>
      <c r="AK145" s="18">
        <v>2.7960677691552416E-2</v>
      </c>
      <c r="AL145" s="18">
        <v>4.9199872766840791E-3</v>
      </c>
      <c r="AM145" s="18">
        <v>2.9692300503487035E-2</v>
      </c>
      <c r="AN145" s="18">
        <v>1.15E-2</v>
      </c>
      <c r="AO145" s="18">
        <v>3.2317008652053891E-2</v>
      </c>
      <c r="AP145" s="18">
        <v>5.9020617641943884E-2</v>
      </c>
      <c r="AQ145" s="18">
        <v>2.638261684094028E-2</v>
      </c>
      <c r="AR145" s="18">
        <v>6.3396730063398632E-3</v>
      </c>
      <c r="AS145" s="18">
        <v>4.5529235034232729E-2</v>
      </c>
      <c r="AT145" s="18">
        <v>-5.8620289539797494E-3</v>
      </c>
      <c r="AU145" s="18">
        <v>-2.5369210777507815E-2</v>
      </c>
      <c r="AV145" s="18">
        <v>0.10472810921151909</v>
      </c>
      <c r="AW145" s="18">
        <v>0.10007899834428113</v>
      </c>
      <c r="AX145" s="18">
        <v>4.9673970342114571E-2</v>
      </c>
      <c r="AY145" s="18">
        <v>7.3624450141800191E-2</v>
      </c>
      <c r="AZ145" s="18">
        <v>0.12447840554958867</v>
      </c>
      <c r="BF145" s="81"/>
      <c r="BG145" s="154">
        <f t="shared" si="148"/>
        <v>98</v>
      </c>
      <c r="BH145" s="18">
        <f>(1-'Building Blocks'!$B$29)*'Building Blocks'!$B$29^BG145</f>
        <v>3.7346428045426923E-3</v>
      </c>
      <c r="BI145" s="18">
        <f t="shared" si="149"/>
        <v>4.1023288750786559E-3</v>
      </c>
      <c r="BJ145" s="18">
        <f t="shared" si="195"/>
        <v>1.2184326991871117E-2</v>
      </c>
      <c r="BK145" s="157">
        <f t="shared" si="150"/>
        <v>5.900024665058123E-7</v>
      </c>
      <c r="BL145" s="157">
        <f t="shared" si="151"/>
        <v>1.9044074845443865E-7</v>
      </c>
      <c r="BM145" s="157">
        <f t="shared" si="152"/>
        <v>1.408953201401902E-6</v>
      </c>
      <c r="BN145" s="157">
        <f t="shared" si="153"/>
        <v>2.7852039158312603E-6</v>
      </c>
      <c r="BO145" s="157">
        <f t="shared" si="154"/>
        <v>8.4514774967792934E-7</v>
      </c>
      <c r="BP145" s="157">
        <f t="shared" si="155"/>
        <v>9.5406393685954634E-8</v>
      </c>
      <c r="BQ145" s="157">
        <f t="shared" si="156"/>
        <v>5.1632393898087958E-6</v>
      </c>
      <c r="BR145" s="157">
        <f t="shared" si="157"/>
        <v>1.2826836171976683E-8</v>
      </c>
      <c r="BS145" s="157">
        <f t="shared" si="158"/>
        <v>9.4274960826013096E-9</v>
      </c>
      <c r="BT145" s="157">
        <f t="shared" si="159"/>
        <v>4.6308752966235439E-7</v>
      </c>
      <c r="BU145" s="157">
        <f t="shared" si="160"/>
        <v>6.2203951643219318E-7</v>
      </c>
      <c r="BV145" s="157">
        <f t="shared" si="161"/>
        <v>3.294375477597735E-12</v>
      </c>
      <c r="BW145" s="157">
        <f t="shared" si="162"/>
        <v>8.6618167369250097E-7</v>
      </c>
      <c r="BX145" s="157">
        <f t="shared" si="163"/>
        <v>1.0930675399568457E-6</v>
      </c>
      <c r="BY145" s="157">
        <f t="shared" si="164"/>
        <v>1.3556389862914653E-6</v>
      </c>
      <c r="BZ145" s="157">
        <f t="shared" si="165"/>
        <v>5.0915398950599121E-8</v>
      </c>
      <c r="CA145" s="157">
        <f t="shared" si="166"/>
        <v>5.6817206655921547E-8</v>
      </c>
      <c r="CB145" s="157">
        <f t="shared" si="167"/>
        <v>6.4828463387197135E-7</v>
      </c>
      <c r="CC145" s="157">
        <f t="shared" si="168"/>
        <v>4.750031726280591E-6</v>
      </c>
      <c r="CD145" s="157">
        <f t="shared" si="169"/>
        <v>1.3678001036688245E-6</v>
      </c>
      <c r="CE145" s="157">
        <f t="shared" si="170"/>
        <v>1.356233836297176E-6</v>
      </c>
      <c r="CF145" s="157">
        <f t="shared" si="171"/>
        <v>1.9241905989295851E-5</v>
      </c>
      <c r="CG145" s="157">
        <f t="shared" si="172"/>
        <v>1.0634211663893891E-6</v>
      </c>
      <c r="CH145" s="157">
        <f t="shared" si="173"/>
        <v>1.1963794423046764E-7</v>
      </c>
      <c r="CI145" s="157">
        <f t="shared" si="174"/>
        <v>1.239978101858203E-5</v>
      </c>
      <c r="CJ145" s="157">
        <f t="shared" si="175"/>
        <v>5.7347315302413851E-6</v>
      </c>
      <c r="CK145" s="157">
        <f t="shared" si="176"/>
        <v>2.0711383896575608E-6</v>
      </c>
      <c r="CL145" s="157">
        <f t="shared" si="177"/>
        <v>1.2169418334241187E-6</v>
      </c>
      <c r="CM145" s="157">
        <f t="shared" si="178"/>
        <v>6.5573875737509741E-6</v>
      </c>
      <c r="CN145" s="157">
        <f t="shared" si="179"/>
        <v>1.7136099184488067E-6</v>
      </c>
      <c r="CO145" s="157">
        <f t="shared" si="180"/>
        <v>9.139394389262642E-6</v>
      </c>
      <c r="CP145" s="157">
        <f t="shared" si="181"/>
        <v>5.1083352403261058E-6</v>
      </c>
      <c r="CQ145" s="157">
        <f t="shared" si="182"/>
        <v>6.0883692287235235E-7</v>
      </c>
      <c r="CR145" s="157">
        <f t="shared" si="183"/>
        <v>1.5891154625336785E-6</v>
      </c>
      <c r="CS145" s="157">
        <f t="shared" si="184"/>
        <v>2.7196551226233752E-6</v>
      </c>
      <c r="CT145" s="157">
        <f t="shared" si="185"/>
        <v>1.9432290921607041E-6</v>
      </c>
      <c r="CU145" s="157">
        <f t="shared" si="186"/>
        <v>6.2033089595562865E-10</v>
      </c>
      <c r="CV145" s="157">
        <f t="shared" si="187"/>
        <v>2.3785647399466678E-6</v>
      </c>
      <c r="CW145" s="157">
        <f t="shared" si="188"/>
        <v>1.1023488364205792E-7</v>
      </c>
      <c r="CX145" s="157">
        <f t="shared" si="189"/>
        <v>3.9619687160079231E-6</v>
      </c>
      <c r="CY145" s="157">
        <f t="shared" si="190"/>
        <v>1.1522366773045946E-5</v>
      </c>
      <c r="CZ145" s="157"/>
      <c r="DA145" s="157">
        <f t="shared" si="191"/>
        <v>3.4192078143557299E-8</v>
      </c>
      <c r="DB145" s="157"/>
      <c r="DC145" s="157"/>
      <c r="DD145" s="157"/>
      <c r="DE145" s="157">
        <f t="shared" si="192"/>
        <v>3.7553519572885514E-5</v>
      </c>
      <c r="DF145" s="157">
        <f t="shared" si="193"/>
        <v>3.5388139989206974E-5</v>
      </c>
      <c r="DG145" s="157"/>
      <c r="DH145" s="157"/>
      <c r="DI145" s="157">
        <f t="shared" si="194"/>
        <v>5.3599524944428278E-5</v>
      </c>
      <c r="DN145" s="157" t="e">
        <f t="shared" si="196"/>
        <v>#DIV/0!</v>
      </c>
      <c r="DR145" s="1">
        <v>4.1666666666666657E-3</v>
      </c>
      <c r="EQ145" s="152"/>
      <c r="ER145" s="152"/>
    </row>
    <row r="146" spans="1:148" s="1" customFormat="1" x14ac:dyDescent="0.25">
      <c r="A146" s="13">
        <f t="shared" si="197"/>
        <v>40512</v>
      </c>
      <c r="B146" s="227">
        <v>3.1621857056303097E-2</v>
      </c>
      <c r="C146" s="227">
        <v>6.2844530586346301E-2</v>
      </c>
      <c r="D146" s="227">
        <v>-6.0847834258036103E-2</v>
      </c>
      <c r="E146" s="227">
        <v>-3.5395964690561901E-2</v>
      </c>
      <c r="F146" s="227">
        <v>-2.0139851774884299E-2</v>
      </c>
      <c r="G146" s="227">
        <v>5.2146863669597997E-2</v>
      </c>
      <c r="H146" s="227">
        <v>5.0589701992091098E-2</v>
      </c>
      <c r="I146" s="227">
        <v>8.9887044423018203E-3</v>
      </c>
      <c r="J146" s="227">
        <v>3.3123285090130802E-3</v>
      </c>
      <c r="K146" s="227">
        <v>-1.7509998429736301E-2</v>
      </c>
      <c r="L146" s="227">
        <v>-8.7536568755593996E-3</v>
      </c>
      <c r="M146" s="227">
        <v>1.7374964357950099E-3</v>
      </c>
      <c r="N146" s="227">
        <v>-7.4090789367159404E-3</v>
      </c>
      <c r="O146" s="227">
        <v>-1.9140028528500299E-3</v>
      </c>
      <c r="P146" s="227">
        <v>2.1782130979977901E-2</v>
      </c>
      <c r="Q146" s="227">
        <v>3.7039376996742902E-2</v>
      </c>
      <c r="R146" s="227">
        <v>2.1031066952155598E-2</v>
      </c>
      <c r="S146" s="18">
        <f>'Index Values Local'!S147/'Index Values Local'!S146-1</f>
        <v>6.2334596062538772E-3</v>
      </c>
      <c r="T146" s="227">
        <v>1.1147515558054199E-3</v>
      </c>
      <c r="U146" s="227">
        <v>6.37206468088624E-3</v>
      </c>
      <c r="V146" s="227">
        <v>-9.1628478682193003E-3</v>
      </c>
      <c r="W146" s="18">
        <v>2.4869655891553544E-2</v>
      </c>
      <c r="X146" s="18">
        <v>1.0433239147373152E-2</v>
      </c>
      <c r="Y146" s="18">
        <v>1.1969443952839498E-3</v>
      </c>
      <c r="Z146" s="18">
        <v>1.8648525288530671E-2</v>
      </c>
      <c r="AA146" s="18">
        <v>2.2344394266640366E-2</v>
      </c>
      <c r="AB146" s="18">
        <v>2.215770929482419E-2</v>
      </c>
      <c r="AC146" s="18">
        <v>2.18152433320822E-2</v>
      </c>
      <c r="AD146" s="18">
        <v>2.5882376671670898E-2</v>
      </c>
      <c r="AE146" s="18">
        <v>2.5153303400000004E-2</v>
      </c>
      <c r="AF146" s="18">
        <v>4.1905641799999997E-2</v>
      </c>
      <c r="AG146" s="18">
        <v>-3.9336784535251004E-4</v>
      </c>
      <c r="AH146" s="18">
        <v>1.2508451656524811E-2</v>
      </c>
      <c r="AI146" s="18">
        <v>1.3002508785043387E-2</v>
      </c>
      <c r="AJ146" s="18">
        <v>1.3673217453642472E-2</v>
      </c>
      <c r="AK146" s="18">
        <v>2.300367612205978E-2</v>
      </c>
      <c r="AL146" s="18">
        <v>3.7466914725574618E-3</v>
      </c>
      <c r="AM146" s="18">
        <v>1.7522314148034956E-2</v>
      </c>
      <c r="AN146" s="18">
        <v>1.9E-3</v>
      </c>
      <c r="AO146" s="18">
        <v>-5.8266282429838556E-3</v>
      </c>
      <c r="AP146" s="18">
        <v>1.0761517270039933E-2</v>
      </c>
      <c r="AQ146" s="18">
        <v>3.6224094982387711E-2</v>
      </c>
      <c r="AR146" s="18">
        <v>-5.3050397877996147E-4</v>
      </c>
      <c r="AS146" s="18">
        <v>3.5941207815495979E-2</v>
      </c>
      <c r="AT146" s="18">
        <v>5.1087465362310274E-3</v>
      </c>
      <c r="AU146" s="18">
        <v>3.1513465035293807E-3</v>
      </c>
      <c r="AV146" s="18">
        <v>0.1338952268864495</v>
      </c>
      <c r="AW146" s="18">
        <v>7.6503861098814685E-2</v>
      </c>
      <c r="AX146" s="18">
        <v>2.6126479992446057E-2</v>
      </c>
      <c r="AY146" s="18">
        <v>5.7252540729355325E-3</v>
      </c>
      <c r="AZ146" s="18">
        <v>-3.2442419402821332E-2</v>
      </c>
      <c r="BF146" s="81"/>
      <c r="BG146" s="154">
        <f t="shared" si="148"/>
        <v>97</v>
      </c>
      <c r="BH146" s="18">
        <f>(1-'Building Blocks'!$B$29)*'Building Blocks'!$B$29^BG146</f>
        <v>3.7723664692350424E-3</v>
      </c>
      <c r="BI146" s="18">
        <f t="shared" si="149"/>
        <v>4.1437665404834905E-3</v>
      </c>
      <c r="BJ146" s="18">
        <f t="shared" si="195"/>
        <v>1.2307401001890015E-2</v>
      </c>
      <c r="BK146" s="157">
        <f t="shared" si="150"/>
        <v>2.619754964093947E-6</v>
      </c>
      <c r="BL146" s="157">
        <f t="shared" si="151"/>
        <v>1.1288648690261344E-5</v>
      </c>
      <c r="BM146" s="157">
        <f t="shared" si="152"/>
        <v>1.8398714193459441E-5</v>
      </c>
      <c r="BN146" s="157">
        <f t="shared" si="153"/>
        <v>8.2634847678463215E-6</v>
      </c>
      <c r="BO146" s="157">
        <f t="shared" si="154"/>
        <v>2.451809469947599E-6</v>
      </c>
      <c r="BP146" s="157">
        <f t="shared" si="155"/>
        <v>9.3307901133970845E-6</v>
      </c>
      <c r="BQ146" s="157">
        <f t="shared" si="156"/>
        <v>7.7516495698772747E-6</v>
      </c>
      <c r="BR146" s="157">
        <f t="shared" si="157"/>
        <v>5.3548365620034075E-10</v>
      </c>
      <c r="BS146" s="157">
        <f t="shared" si="158"/>
        <v>1.8187136876093709E-7</v>
      </c>
      <c r="BT146" s="157">
        <f t="shared" si="159"/>
        <v>1.9881710254820584E-6</v>
      </c>
      <c r="BU146" s="157">
        <f t="shared" si="160"/>
        <v>7.2814209476349261E-7</v>
      </c>
      <c r="BV146" s="157">
        <f t="shared" si="161"/>
        <v>1.5294605507197201E-7</v>
      </c>
      <c r="BW146" s="157">
        <f t="shared" si="162"/>
        <v>7.3962833226929935E-7</v>
      </c>
      <c r="BX146" s="157">
        <f t="shared" si="163"/>
        <v>4.4809817723351364E-7</v>
      </c>
      <c r="BY146" s="157">
        <f t="shared" si="164"/>
        <v>8.5124196205114836E-7</v>
      </c>
      <c r="BZ146" s="157">
        <f t="shared" si="165"/>
        <v>3.840295408958758E-6</v>
      </c>
      <c r="CA146" s="157">
        <f t="shared" si="166"/>
        <v>1.0040893496704459E-6</v>
      </c>
      <c r="CB146" s="157">
        <f t="shared" si="167"/>
        <v>2.8062022911010544E-8</v>
      </c>
      <c r="CC146" s="157">
        <f t="shared" si="168"/>
        <v>7.4371313288037189E-8</v>
      </c>
      <c r="CD146" s="157">
        <f t="shared" si="169"/>
        <v>3.8659826437992382E-9</v>
      </c>
      <c r="CE146" s="157">
        <f t="shared" si="170"/>
        <v>7.3173091936970378E-7</v>
      </c>
      <c r="CF146" s="157">
        <f t="shared" si="171"/>
        <v>1.6458260181400151E-6</v>
      </c>
      <c r="CG146" s="157">
        <f t="shared" si="172"/>
        <v>1.6549891714574698E-7</v>
      </c>
      <c r="CH146" s="157">
        <f t="shared" si="173"/>
        <v>4.9285235833716879E-9</v>
      </c>
      <c r="CI146" s="157">
        <f t="shared" si="174"/>
        <v>6.753276713014384E-7</v>
      </c>
      <c r="CJ146" s="157">
        <f t="shared" si="175"/>
        <v>1.3884752313908057E-6</v>
      </c>
      <c r="CK146" s="157">
        <f t="shared" si="176"/>
        <v>1.4228534914109083E-6</v>
      </c>
      <c r="CL146" s="157">
        <f t="shared" si="177"/>
        <v>1.3657113743456281E-6</v>
      </c>
      <c r="CM146" s="157">
        <f t="shared" si="178"/>
        <v>2.0132927984500191E-6</v>
      </c>
      <c r="CN146" s="157">
        <f t="shared" si="179"/>
        <v>1.291340651841328E-6</v>
      </c>
      <c r="CO146" s="157">
        <f t="shared" si="180"/>
        <v>4.996529936517929E-6</v>
      </c>
      <c r="CP146" s="157">
        <f t="shared" si="181"/>
        <v>1.6443755589334467E-7</v>
      </c>
      <c r="CQ146" s="157">
        <f t="shared" si="182"/>
        <v>3.1814303849206544E-7</v>
      </c>
      <c r="CR146" s="157">
        <f t="shared" si="183"/>
        <v>2.4478032354096723E-7</v>
      </c>
      <c r="CS146" s="157">
        <f t="shared" si="184"/>
        <v>2.2634777416711704E-7</v>
      </c>
      <c r="CT146" s="157">
        <f t="shared" si="185"/>
        <v>1.1705674424166582E-6</v>
      </c>
      <c r="CU146" s="157">
        <f t="shared" si="186"/>
        <v>2.5498047479915028E-9</v>
      </c>
      <c r="CV146" s="157">
        <f t="shared" si="187"/>
        <v>5.8770887643983098E-7</v>
      </c>
      <c r="CW146" s="157">
        <f t="shared" si="188"/>
        <v>8.0816868781233018E-8</v>
      </c>
      <c r="CX146" s="157">
        <f t="shared" si="189"/>
        <v>2.0692373587886865E-7</v>
      </c>
      <c r="CY146" s="157">
        <f t="shared" si="190"/>
        <v>9.3038721132178933E-8</v>
      </c>
      <c r="CZ146" s="157"/>
      <c r="DA146" s="157">
        <f t="shared" si="191"/>
        <v>6.5743592500995013E-8</v>
      </c>
      <c r="DB146" s="157"/>
      <c r="DC146" s="157"/>
      <c r="DD146" s="157"/>
      <c r="DE146" s="157">
        <f t="shared" si="192"/>
        <v>6.4585546108860328E-5</v>
      </c>
      <c r="DF146" s="157">
        <f t="shared" si="193"/>
        <v>1.9902136932990778E-5</v>
      </c>
      <c r="DG146" s="157"/>
      <c r="DH146" s="157"/>
      <c r="DI146" s="157">
        <f t="shared" si="194"/>
        <v>7.5255292917763995E-6</v>
      </c>
      <c r="DN146" s="157" t="e">
        <f t="shared" si="196"/>
        <v>#DIV/0!</v>
      </c>
      <c r="DR146" s="1">
        <v>4.1666666666666657E-3</v>
      </c>
      <c r="EQ146" s="152"/>
      <c r="ER146" s="152"/>
    </row>
    <row r="147" spans="1:148" s="1" customFormat="1" x14ac:dyDescent="0.25">
      <c r="A147" s="13">
        <f t="shared" si="197"/>
        <v>40543</v>
      </c>
      <c r="B147" s="227">
        <v>6.3557372754748903E-2</v>
      </c>
      <c r="C147" s="227">
        <v>7.5808477543629404E-2</v>
      </c>
      <c r="D147" s="227">
        <v>8.6242933552723194E-2</v>
      </c>
      <c r="E147" s="227">
        <v>0.124019885078273</v>
      </c>
      <c r="F147" s="227">
        <v>6.9647440486554801E-2</v>
      </c>
      <c r="G147" s="227">
        <v>7.2895738584003403E-2</v>
      </c>
      <c r="H147" s="227">
        <v>9.7537601497261706E-2</v>
      </c>
      <c r="I147" s="227">
        <v>7.2476368456884904E-2</v>
      </c>
      <c r="J147" s="227">
        <v>6.8141966405505405E-2</v>
      </c>
      <c r="K147" s="227">
        <v>1.46603052057863E-2</v>
      </c>
      <c r="L147" s="227">
        <v>9.9051637573439599E-3</v>
      </c>
      <c r="M147" s="227">
        <v>1.6691337492084901E-2</v>
      </c>
      <c r="N147" s="227">
        <v>2.35067895936775E-2</v>
      </c>
      <c r="O147" s="227">
        <v>6.1583515607452899E-3</v>
      </c>
      <c r="P147" s="227">
        <v>-2.95723770739564E-3</v>
      </c>
      <c r="Q147" s="227">
        <v>3.2010116781105102E-2</v>
      </c>
      <c r="R147" s="227">
        <v>3.0179235895902701E-2</v>
      </c>
      <c r="S147" s="18">
        <f>'Index Values Local'!S148/'Index Values Local'!S147-1</f>
        <v>-8.2318237319837229E-3</v>
      </c>
      <c r="T147" s="227">
        <v>6.6878394995981694E-2</v>
      </c>
      <c r="U147" s="227">
        <v>3.5232630806963199E-2</v>
      </c>
      <c r="V147" s="227">
        <v>3.3396032885429403E-2</v>
      </c>
      <c r="W147" s="18">
        <v>2.1061199572671496E-2</v>
      </c>
      <c r="X147" s="18">
        <v>2.932609919826823E-2</v>
      </c>
      <c r="Y147" s="18">
        <v>7.2556472502440794E-3</v>
      </c>
      <c r="Z147" s="18">
        <v>5.6948385857853001E-2</v>
      </c>
      <c r="AA147" s="18">
        <v>3.2841668587232142E-2</v>
      </c>
      <c r="AB147" s="18">
        <v>2.8255856293239345E-2</v>
      </c>
      <c r="AC147" s="18">
        <v>2.7580885542978103E-2</v>
      </c>
      <c r="AD147" s="18">
        <v>2.9843179074925202E-2</v>
      </c>
      <c r="AE147" s="18">
        <v>4.2629744099999999E-2</v>
      </c>
      <c r="AF147" s="18">
        <v>3.8980240700000002E-2</v>
      </c>
      <c r="AG147" s="18">
        <v>4.0471451180679303E-2</v>
      </c>
      <c r="AH147" s="18">
        <v>2.2190136714343556E-2</v>
      </c>
      <c r="AI147" s="18">
        <v>2.787322353390187E-2</v>
      </c>
      <c r="AJ147" s="18">
        <v>3.2168835926227768E-2</v>
      </c>
      <c r="AK147" s="18">
        <v>3.7618061611867315E-2</v>
      </c>
      <c r="AL147" s="18">
        <v>1.7089079036423316E-2</v>
      </c>
      <c r="AM147" s="18">
        <v>2.4511019994035044E-2</v>
      </c>
      <c r="AN147" s="18">
        <v>2.12E-2</v>
      </c>
      <c r="AO147" s="18">
        <v>1.5734480639213455E-2</v>
      </c>
      <c r="AP147" s="18">
        <v>4.201744758595316E-2</v>
      </c>
      <c r="AQ147" s="18">
        <v>5.2098540543142578E-2</v>
      </c>
      <c r="AR147" s="18">
        <v>-6.900212314224996E-3</v>
      </c>
      <c r="AS147" s="18">
        <v>3.3304666344472988E-2</v>
      </c>
      <c r="AT147" s="18">
        <v>6.3699892872504469E-3</v>
      </c>
      <c r="AU147" s="18">
        <v>-6.0422831353505301E-3</v>
      </c>
      <c r="AV147" s="18">
        <v>6.395158803417389E-2</v>
      </c>
      <c r="AW147" s="18">
        <v>5.6222128810585748E-2</v>
      </c>
      <c r="AX147" s="18">
        <v>3.6773902800732158E-2</v>
      </c>
      <c r="AY147" s="18">
        <v>5.2423789781973679E-2</v>
      </c>
      <c r="AZ147" s="18">
        <v>4.7948863176632495E-2</v>
      </c>
      <c r="BF147" s="81"/>
      <c r="BG147" s="154">
        <f t="shared" si="148"/>
        <v>96</v>
      </c>
      <c r="BH147" s="18">
        <f>(1-'Building Blocks'!$B$29)*'Building Blocks'!$B$29^BG147</f>
        <v>3.8104711810454973E-3</v>
      </c>
      <c r="BI147" s="18">
        <f t="shared" si="149"/>
        <v>4.1856227681651426E-3</v>
      </c>
      <c r="BJ147" s="18">
        <f t="shared" si="195"/>
        <v>1.2431718183727288E-2</v>
      </c>
      <c r="BK147" s="157">
        <f t="shared" si="150"/>
        <v>1.3637010382381493E-5</v>
      </c>
      <c r="BL147" s="157">
        <f t="shared" si="151"/>
        <v>1.7770485240637223E-5</v>
      </c>
      <c r="BM147" s="157">
        <f t="shared" si="152"/>
        <v>2.7094734281187698E-5</v>
      </c>
      <c r="BN147" s="157">
        <f t="shared" si="153"/>
        <v>5.5123500898375716E-5</v>
      </c>
      <c r="BO147" s="157">
        <f t="shared" si="154"/>
        <v>1.793691708474682E-5</v>
      </c>
      <c r="BP147" s="157">
        <f t="shared" si="155"/>
        <v>1.9469275272772166E-5</v>
      </c>
      <c r="BQ147" s="157">
        <f t="shared" si="156"/>
        <v>3.405380941098576E-5</v>
      </c>
      <c r="BR147" s="157">
        <f t="shared" si="157"/>
        <v>1.6680407990050709E-5</v>
      </c>
      <c r="BS147" s="157">
        <f t="shared" si="158"/>
        <v>1.4179978636999303E-5</v>
      </c>
      <c r="BT147" s="157">
        <f t="shared" si="159"/>
        <v>4.4112690347966959E-7</v>
      </c>
      <c r="BU147" s="157">
        <f t="shared" si="160"/>
        <v>1.2218315079144852E-7</v>
      </c>
      <c r="BV147" s="157">
        <f t="shared" si="161"/>
        <v>3.2994240627260548E-7</v>
      </c>
      <c r="BW147" s="157">
        <f t="shared" si="162"/>
        <v>1.2900325194136696E-6</v>
      </c>
      <c r="BX147" s="157">
        <f t="shared" si="163"/>
        <v>2.2656720543624603E-8</v>
      </c>
      <c r="BY147" s="157">
        <f t="shared" si="164"/>
        <v>4.5329524959684127E-7</v>
      </c>
      <c r="BZ147" s="157">
        <f t="shared" si="165"/>
        <v>2.7032773405780538E-6</v>
      </c>
      <c r="CA147" s="157">
        <f t="shared" si="166"/>
        <v>2.5566225295366052E-6</v>
      </c>
      <c r="CB147" s="157">
        <f t="shared" si="167"/>
        <v>1.2192858027100504E-6</v>
      </c>
      <c r="CC147" s="157">
        <f t="shared" si="168"/>
        <v>1.5845059776771676E-5</v>
      </c>
      <c r="CD147" s="157">
        <f t="shared" si="169"/>
        <v>3.7236057772966969E-6</v>
      </c>
      <c r="CE147" s="157">
        <f t="shared" si="170"/>
        <v>3.5860382614982055E-6</v>
      </c>
      <c r="CF147" s="157">
        <f t="shared" si="171"/>
        <v>1.087780449750823E-6</v>
      </c>
      <c r="CG147" s="157">
        <f t="shared" si="172"/>
        <v>2.6606988294378229E-6</v>
      </c>
      <c r="CH147" s="157">
        <f t="shared" si="173"/>
        <v>1.0331022587722075E-7</v>
      </c>
      <c r="CI147" s="157">
        <f t="shared" si="174"/>
        <v>1.0915001286694202E-5</v>
      </c>
      <c r="CJ147" s="157">
        <f t="shared" si="175"/>
        <v>3.4722885221428613E-6</v>
      </c>
      <c r="CK147" s="157">
        <f t="shared" si="176"/>
        <v>2.5388330430018172E-6</v>
      </c>
      <c r="CL147" s="157">
        <f t="shared" si="177"/>
        <v>2.3948805225809185E-6</v>
      </c>
      <c r="CM147" s="157">
        <f t="shared" si="178"/>
        <v>2.8301443611609592E-6</v>
      </c>
      <c r="CN147" s="157">
        <f t="shared" si="179"/>
        <v>5.1654341268337126E-6</v>
      </c>
      <c r="CO147" s="157">
        <f t="shared" si="180"/>
        <v>4.2324421967107077E-6</v>
      </c>
      <c r="CP147" s="157">
        <f t="shared" si="181"/>
        <v>5.0008335004671035E-6</v>
      </c>
      <c r="CQ147" s="157">
        <f t="shared" si="182"/>
        <v>1.4238534408030755E-6</v>
      </c>
      <c r="CR147" s="157">
        <f t="shared" si="183"/>
        <v>2.1296347433979605E-6</v>
      </c>
      <c r="CS147" s="157">
        <f t="shared" si="184"/>
        <v>2.8048101005158418E-6</v>
      </c>
      <c r="CT147" s="157">
        <f t="shared" si="185"/>
        <v>4.1325855370312339E-6</v>
      </c>
      <c r="CU147" s="157">
        <f t="shared" si="186"/>
        <v>6.6008202062156743E-7</v>
      </c>
      <c r="CV147" s="157">
        <f t="shared" si="187"/>
        <v>1.4948188873796735E-6</v>
      </c>
      <c r="CW147" s="157">
        <f t="shared" si="188"/>
        <v>9.2722468316784229E-7</v>
      </c>
      <c r="CX147" s="157">
        <f t="shared" si="189"/>
        <v>8.7936669440659899E-7</v>
      </c>
      <c r="CY147" s="157">
        <f t="shared" si="190"/>
        <v>5.4228668398595613E-6</v>
      </c>
      <c r="CZ147" s="157"/>
      <c r="DA147" s="157">
        <f t="shared" si="191"/>
        <v>4.4862398157005925E-7</v>
      </c>
      <c r="DB147" s="157"/>
      <c r="DC147" s="157"/>
      <c r="DD147" s="157"/>
      <c r="DE147" s="157">
        <f t="shared" si="192"/>
        <v>1.2615985778389419E-5</v>
      </c>
      <c r="DF147" s="157">
        <f t="shared" si="193"/>
        <v>1.0058417805168262E-5</v>
      </c>
      <c r="DG147" s="157"/>
      <c r="DH147" s="157"/>
      <c r="DI147" s="157">
        <f t="shared" si="194"/>
        <v>5.9728221818201792E-6</v>
      </c>
      <c r="DN147" s="157" t="e">
        <f t="shared" si="196"/>
        <v>#DIV/0!</v>
      </c>
      <c r="DR147" s="1">
        <v>4.1666666666666657E-3</v>
      </c>
      <c r="EQ147" s="152"/>
      <c r="ER147" s="152"/>
    </row>
    <row r="148" spans="1:148" s="1" customFormat="1" x14ac:dyDescent="0.25">
      <c r="A148" s="13">
        <f t="shared" si="197"/>
        <v>40574</v>
      </c>
      <c r="B148" s="227">
        <v>-1.60360707825701E-3</v>
      </c>
      <c r="C148" s="227">
        <v>-1.30235670828072E-2</v>
      </c>
      <c r="D148" s="227">
        <v>2.3382777026674299E-2</v>
      </c>
      <c r="E148" s="227">
        <v>-7.3737375478720698E-3</v>
      </c>
      <c r="F148" s="227">
        <v>-5.7383960940938696E-3</v>
      </c>
      <c r="G148" s="227">
        <v>-2.3739768922675701E-2</v>
      </c>
      <c r="H148" s="227">
        <v>-1.3349688130797699E-2</v>
      </c>
      <c r="I148" s="227">
        <v>-3.6182822524633597E-2</v>
      </c>
      <c r="J148" s="227">
        <v>-5.1248260876553597E-2</v>
      </c>
      <c r="K148" s="227">
        <v>-2.5304330294654301E-2</v>
      </c>
      <c r="L148" s="227">
        <v>-2.3225660645964499E-2</v>
      </c>
      <c r="M148" s="227">
        <v>-4.6696945951741897E-3</v>
      </c>
      <c r="N148" s="227">
        <v>-3.0050180307545301E-2</v>
      </c>
      <c r="O148" s="227">
        <v>-1.6573502010292101E-2</v>
      </c>
      <c r="P148" s="227">
        <v>-2.2516363804248801E-2</v>
      </c>
      <c r="Q148" s="227">
        <v>-2.0870528595178399E-2</v>
      </c>
      <c r="R148" s="227">
        <v>-3.2012795422998001E-2</v>
      </c>
      <c r="S148" s="18">
        <f>'Index Values Local'!S149/'Index Values Local'!S148-1</f>
        <v>-2.7700132355893858E-2</v>
      </c>
      <c r="T148" s="227">
        <v>2.3975804109489501E-2</v>
      </c>
      <c r="U148" s="227">
        <v>4.2152544992604098E-3</v>
      </c>
      <c r="V148" s="227">
        <v>-7.2124827356771998E-3</v>
      </c>
      <c r="W148" s="18">
        <v>2.3466693239001524E-2</v>
      </c>
      <c r="X148" s="18">
        <v>-2.0419047210344599E-2</v>
      </c>
      <c r="Y148" s="18">
        <v>-8.5587208826531924E-4</v>
      </c>
      <c r="Z148" s="18">
        <v>1.7946543927648495E-2</v>
      </c>
      <c r="AA148" s="18">
        <v>6.5082375692662175E-3</v>
      </c>
      <c r="AB148" s="18">
        <v>4.5326849075757458E-3</v>
      </c>
      <c r="AC148" s="18">
        <v>9.6363906986895998E-4</v>
      </c>
      <c r="AD148" s="18">
        <v>1.6752111097804202E-2</v>
      </c>
      <c r="AE148" s="18">
        <v>3.5196028E-3</v>
      </c>
      <c r="AF148" s="18">
        <v>8.1680025999999999E-3</v>
      </c>
      <c r="AG148" s="18">
        <v>1.1141449139636099E-2</v>
      </c>
      <c r="AH148" s="18">
        <v>-5.9148613097448344E-4</v>
      </c>
      <c r="AI148" s="18">
        <v>-2.0298578893190866E-3</v>
      </c>
      <c r="AJ148" s="18">
        <v>-7.1704836817174655E-3</v>
      </c>
      <c r="AK148" s="18">
        <v>5.3654499555442214E-3</v>
      </c>
      <c r="AL148" s="18">
        <v>-5.1555321596206127E-3</v>
      </c>
      <c r="AM148" s="18">
        <v>1.2556097733508853E-2</v>
      </c>
      <c r="AN148" s="18">
        <v>-1.2699999999999999E-2</v>
      </c>
      <c r="AO148" s="18">
        <v>3.2796414642811023E-2</v>
      </c>
      <c r="AP148" s="18">
        <v>2.8635433604551563E-2</v>
      </c>
      <c r="AQ148" s="18">
        <v>-4.8623313329045209E-3</v>
      </c>
      <c r="AR148" s="18">
        <v>-6.9481560662748576E-3</v>
      </c>
      <c r="AS148" s="18">
        <v>-6.7595611390321138E-3</v>
      </c>
      <c r="AT148" s="18">
        <v>-1.4819586063151982E-3</v>
      </c>
      <c r="AU148" s="18">
        <v>-1.5169076140399529E-2</v>
      </c>
      <c r="AV148" s="18">
        <v>-4.5043836738151266E-2</v>
      </c>
      <c r="AW148" s="18">
        <v>-1.097032906661366E-2</v>
      </c>
      <c r="AX148" s="18">
        <v>-1.8929039579526751E-2</v>
      </c>
      <c r="AY148" s="18">
        <v>-4.3899863230809535E-2</v>
      </c>
      <c r="AZ148" s="18">
        <v>2.8614225269464777E-2</v>
      </c>
      <c r="BF148" s="81"/>
      <c r="BG148" s="154">
        <f t="shared" si="148"/>
        <v>95</v>
      </c>
      <c r="BH148" s="18">
        <f>(1-'Building Blocks'!$B$29)*'Building Blocks'!$B$29^BG148</f>
        <v>3.8489607889348461E-3</v>
      </c>
      <c r="BI148" s="18">
        <f t="shared" si="149"/>
        <v>4.2279017860253967E-3</v>
      </c>
      <c r="BJ148" s="18">
        <f t="shared" si="195"/>
        <v>1.2557291094674031E-2</v>
      </c>
      <c r="BK148" s="157">
        <f t="shared" si="150"/>
        <v>2.7613114392404867E-7</v>
      </c>
      <c r="BL148" s="157">
        <f t="shared" si="151"/>
        <v>2.3695157456056707E-6</v>
      </c>
      <c r="BM148" s="157">
        <f t="shared" si="152"/>
        <v>1.3091257407916989E-6</v>
      </c>
      <c r="BN148" s="157">
        <f t="shared" si="153"/>
        <v>1.1698461271511597E-6</v>
      </c>
      <c r="BO148" s="157">
        <f t="shared" si="154"/>
        <v>4.1631644328111703E-7</v>
      </c>
      <c r="BP148" s="157">
        <f t="shared" si="155"/>
        <v>3.4181931947564646E-6</v>
      </c>
      <c r="BQ148" s="157">
        <f t="shared" si="156"/>
        <v>1.8095250518376897E-6</v>
      </c>
      <c r="BR148" s="157">
        <f t="shared" si="157"/>
        <v>8.764747563724153E-6</v>
      </c>
      <c r="BS148" s="157">
        <f t="shared" si="158"/>
        <v>1.5827885228934486E-5</v>
      </c>
      <c r="BT148" s="157">
        <f t="shared" si="159"/>
        <v>3.729044425057989E-6</v>
      </c>
      <c r="BU148" s="157">
        <f t="shared" si="160"/>
        <v>3.2505744986496242E-6</v>
      </c>
      <c r="BV148" s="157">
        <f t="shared" si="161"/>
        <v>6.5876586437822382E-7</v>
      </c>
      <c r="BW148" s="157">
        <f t="shared" si="162"/>
        <v>5.4797210063852793E-6</v>
      </c>
      <c r="BX148" s="157">
        <f t="shared" si="163"/>
        <v>2.6548061798707592E-6</v>
      </c>
      <c r="BY148" s="157">
        <f t="shared" si="164"/>
        <v>3.7964323707078113E-6</v>
      </c>
      <c r="BZ148" s="157">
        <f t="shared" si="165"/>
        <v>3.1897048710747783E-6</v>
      </c>
      <c r="CA148" s="157">
        <f t="shared" si="166"/>
        <v>5.9383384917552776E-6</v>
      </c>
      <c r="CB148" s="157">
        <f t="shared" si="167"/>
        <v>5.6437134869150894E-6</v>
      </c>
      <c r="CC148" s="157">
        <f t="shared" si="168"/>
        <v>1.4665522905319363E-6</v>
      </c>
      <c r="CD148" s="157">
        <f t="shared" si="169"/>
        <v>5.9962906082240608E-9</v>
      </c>
      <c r="CE148" s="157">
        <f t="shared" si="170"/>
        <v>5.4351690518985162E-7</v>
      </c>
      <c r="CF148" s="157">
        <f t="shared" si="171"/>
        <v>1.4511387043708016E-6</v>
      </c>
      <c r="CG148" s="157">
        <f t="shared" si="172"/>
        <v>2.5445428676103581E-6</v>
      </c>
      <c r="CH148" s="157">
        <f t="shared" si="173"/>
        <v>4.177586700291972E-8</v>
      </c>
      <c r="CI148" s="157">
        <f t="shared" si="174"/>
        <v>6.1534550509660015E-7</v>
      </c>
      <c r="CJ148" s="157">
        <f t="shared" si="175"/>
        <v>2.5771345040137087E-8</v>
      </c>
      <c r="CK148" s="157">
        <f t="shared" si="176"/>
        <v>3.4648673023838231E-9</v>
      </c>
      <c r="CL148" s="157">
        <f t="shared" si="177"/>
        <v>3.075768148205562E-8</v>
      </c>
      <c r="CM148" s="157">
        <f t="shared" si="178"/>
        <v>7.0487248544540079E-7</v>
      </c>
      <c r="CN148" s="157">
        <f t="shared" si="179"/>
        <v>6.6989419991442989E-8</v>
      </c>
      <c r="CO148" s="157">
        <f t="shared" si="180"/>
        <v>4.1179336831982995E-9</v>
      </c>
      <c r="CP148" s="157">
        <f t="shared" si="181"/>
        <v>1.1588269525301046E-7</v>
      </c>
      <c r="CQ148" s="157">
        <f t="shared" si="182"/>
        <v>7.9551765437704915E-8</v>
      </c>
      <c r="CR148" s="157">
        <f t="shared" si="183"/>
        <v>2.2818680643020424E-7</v>
      </c>
      <c r="CS148" s="157">
        <f t="shared" si="184"/>
        <v>7.6516987505283303E-7</v>
      </c>
      <c r="CT148" s="157">
        <f t="shared" si="185"/>
        <v>2.9183905693320502E-9</v>
      </c>
      <c r="CU148" s="157">
        <f t="shared" si="186"/>
        <v>3.9670958670107698E-7</v>
      </c>
      <c r="CV148" s="157">
        <f t="shared" si="187"/>
        <v>2.0380753820011943E-7</v>
      </c>
      <c r="CW148" s="157">
        <f t="shared" si="188"/>
        <v>1.5288839324331905E-6</v>
      </c>
      <c r="CX148" s="157">
        <f t="shared" si="189"/>
        <v>4.2101960165516428E-6</v>
      </c>
      <c r="CY148" s="157">
        <f t="shared" si="190"/>
        <v>2.1618026529666565E-6</v>
      </c>
      <c r="CZ148" s="157"/>
      <c r="DA148" s="157">
        <f t="shared" si="191"/>
        <v>4.5736234349550505E-7</v>
      </c>
      <c r="DB148" s="157"/>
      <c r="DC148" s="157"/>
      <c r="DD148" s="157"/>
      <c r="DE148" s="157">
        <f t="shared" si="192"/>
        <v>1.2371697688556409E-5</v>
      </c>
      <c r="DF148" s="157">
        <f t="shared" si="193"/>
        <v>1.3960155632465834E-6</v>
      </c>
      <c r="DG148" s="157"/>
      <c r="DH148" s="157"/>
      <c r="DI148" s="157">
        <f t="shared" si="194"/>
        <v>1.4377567010336712E-6</v>
      </c>
      <c r="DN148" s="157" t="e">
        <f t="shared" si="196"/>
        <v>#DIV/0!</v>
      </c>
      <c r="DR148" s="1">
        <v>4.1666666666666657E-3</v>
      </c>
      <c r="EQ148" s="152"/>
      <c r="ER148" s="152"/>
    </row>
    <row r="149" spans="1:148" s="1" customFormat="1" x14ac:dyDescent="0.25">
      <c r="A149" s="13">
        <f t="shared" si="197"/>
        <v>40602</v>
      </c>
      <c r="B149" s="227">
        <v>1.7970667185483302E-2</v>
      </c>
      <c r="C149" s="227">
        <v>3.4765597573932001E-2</v>
      </c>
      <c r="D149" s="227">
        <v>1.2748816568456601E-2</v>
      </c>
      <c r="E149" s="227">
        <v>4.8651375779429299E-3</v>
      </c>
      <c r="F149" s="227">
        <v>2.7473693020642499E-2</v>
      </c>
      <c r="G149" s="227">
        <v>2.9886853939850199E-2</v>
      </c>
      <c r="H149" s="227">
        <v>2.4628239730771901E-2</v>
      </c>
      <c r="I149" s="227">
        <v>7.1407760638275697E-4</v>
      </c>
      <c r="J149" s="227">
        <v>-2.40916210445681E-2</v>
      </c>
      <c r="K149" s="227">
        <v>-1.13819274822386E-2</v>
      </c>
      <c r="L149" s="227">
        <v>-9.25335805175009E-3</v>
      </c>
      <c r="M149" s="227">
        <v>-1.7652940177168501E-3</v>
      </c>
      <c r="N149" s="227">
        <v>-6.3473719574504896E-3</v>
      </c>
      <c r="O149" s="227">
        <v>-6.2873293724018398E-3</v>
      </c>
      <c r="P149" s="227">
        <v>-5.6877146313902803E-3</v>
      </c>
      <c r="Q149" s="227">
        <v>-2.24147112058004E-3</v>
      </c>
      <c r="R149" s="227">
        <v>-2.49104484759921E-3</v>
      </c>
      <c r="S149" s="18">
        <f>'Index Values Local'!S150/'Index Values Local'!S149-1</f>
        <v>-1.0322490554300234E-2</v>
      </c>
      <c r="T149" s="227">
        <v>3.3527364099064302E-2</v>
      </c>
      <c r="U149" s="227">
        <v>1.3006342521862699E-2</v>
      </c>
      <c r="V149" s="227">
        <v>1.2752954792187399E-2</v>
      </c>
      <c r="W149" s="18">
        <v>6.0364132022199257E-3</v>
      </c>
      <c r="X149" s="18">
        <v>1.4962297466463603E-2</v>
      </c>
      <c r="Y149" s="18">
        <v>5.9826984144826234E-3</v>
      </c>
      <c r="Z149" s="18">
        <v>1.0074367873078804E-2</v>
      </c>
      <c r="AA149" s="18">
        <v>2.8820573455514698E-3</v>
      </c>
      <c r="AB149" s="18">
        <v>3.3700735587882891E-2</v>
      </c>
      <c r="AC149" s="18">
        <v>3.64931186374996E-2</v>
      </c>
      <c r="AD149" s="18">
        <v>2.7904778378790001E-2</v>
      </c>
      <c r="AE149" s="18">
        <v>1.4869529999999999E-2</v>
      </c>
      <c r="AF149" s="18">
        <v>2.44820065E-2</v>
      </c>
      <c r="AG149" s="18">
        <v>2.3563830589936798E-2</v>
      </c>
      <c r="AH149" s="18">
        <v>1.6589080180554161E-2</v>
      </c>
      <c r="AI149" s="18">
        <v>1.5163948827873863E-2</v>
      </c>
      <c r="AJ149" s="18">
        <v>1.5663573492077365E-2</v>
      </c>
      <c r="AK149" s="18">
        <v>1.2591410362325028E-2</v>
      </c>
      <c r="AL149" s="18">
        <v>2.1699828628527262E-2</v>
      </c>
      <c r="AM149" s="18">
        <v>6.1048108973023041E-3</v>
      </c>
      <c r="AN149" s="18">
        <v>4.3999999999999997E-2</v>
      </c>
      <c r="AO149" s="18">
        <v>3.5174306634678132E-2</v>
      </c>
      <c r="AP149" s="18">
        <v>6.9925137660087788E-2</v>
      </c>
      <c r="AQ149" s="18">
        <v>1.5040663136487432E-2</v>
      </c>
      <c r="AR149" s="18">
        <v>-4.3729817007533978E-3</v>
      </c>
      <c r="AS149" s="18">
        <v>3.3449933367689574E-2</v>
      </c>
      <c r="AT149" s="18">
        <v>-7.1852291650778295E-4</v>
      </c>
      <c r="AU149" s="18">
        <v>2.3147643069219284E-3</v>
      </c>
      <c r="AV149" s="18">
        <v>6.9105757364265941E-2</v>
      </c>
      <c r="AW149" s="18">
        <v>1.8728704955102815E-2</v>
      </c>
      <c r="AX149" s="18">
        <v>3.1216573831075779E-2</v>
      </c>
      <c r="AY149" s="18">
        <v>6.5010976040245624E-2</v>
      </c>
      <c r="AZ149" s="18">
        <v>6.3578087703232145E-2</v>
      </c>
      <c r="BF149" s="81"/>
      <c r="BG149" s="154">
        <f t="shared" si="148"/>
        <v>94</v>
      </c>
      <c r="BH149" s="18">
        <f>(1-'Building Blocks'!$B$29)*'Building Blocks'!$B$29^BG149</f>
        <v>3.8878391807422685E-3</v>
      </c>
      <c r="BI149" s="18">
        <f t="shared" si="149"/>
        <v>4.2706078646721169E-3</v>
      </c>
      <c r="BJ149" s="18">
        <f t="shared" si="195"/>
        <v>1.2684132418862657E-2</v>
      </c>
      <c r="BK149" s="157">
        <f t="shared" si="150"/>
        <v>5.6407239262546982E-7</v>
      </c>
      <c r="BL149" s="157">
        <f t="shared" si="151"/>
        <v>2.4835824335774841E-6</v>
      </c>
      <c r="BM149" s="157">
        <f t="shared" si="152"/>
        <v>2.070307531743256E-7</v>
      </c>
      <c r="BN149" s="157">
        <f t="shared" si="153"/>
        <v>8.2503373959341586E-8</v>
      </c>
      <c r="BO149" s="157">
        <f t="shared" si="154"/>
        <v>2.3162705912613113E-6</v>
      </c>
      <c r="BP149" s="157">
        <f t="shared" si="155"/>
        <v>2.7104488120262758E-6</v>
      </c>
      <c r="BQ149" s="157">
        <f t="shared" si="156"/>
        <v>1.2766528925494216E-6</v>
      </c>
      <c r="BR149" s="157">
        <f t="shared" si="157"/>
        <v>3.183644696299867E-7</v>
      </c>
      <c r="BS149" s="157">
        <f t="shared" si="158"/>
        <v>4.9452272536893935E-6</v>
      </c>
      <c r="BT149" s="157">
        <f t="shared" si="159"/>
        <v>1.0629080339167051E-6</v>
      </c>
      <c r="BU149" s="157">
        <f t="shared" si="160"/>
        <v>8.0807408646382154E-7</v>
      </c>
      <c r="BV149" s="157">
        <f t="shared" si="161"/>
        <v>3.9178909941241537E-7</v>
      </c>
      <c r="BW149" s="157">
        <f t="shared" si="162"/>
        <v>6.4592957946509147E-7</v>
      </c>
      <c r="BX149" s="157">
        <f t="shared" si="163"/>
        <v>9.3193106947875411E-7</v>
      </c>
      <c r="BY149" s="157">
        <f t="shared" si="164"/>
        <v>7.3703793698184212E-7</v>
      </c>
      <c r="BZ149" s="157">
        <f t="shared" si="165"/>
        <v>3.3358141861034532E-7</v>
      </c>
      <c r="CA149" s="157">
        <f t="shared" si="166"/>
        <v>2.7030021571474288E-7</v>
      </c>
      <c r="CB149" s="157">
        <f t="shared" si="167"/>
        <v>1.5674821135279985E-6</v>
      </c>
      <c r="CC149" s="157">
        <f t="shared" si="168"/>
        <v>3.3904120366863697E-6</v>
      </c>
      <c r="CD149" s="157">
        <f t="shared" si="169"/>
        <v>2.4668187545890986E-7</v>
      </c>
      <c r="CE149" s="157">
        <f t="shared" si="170"/>
        <v>3.1785810180962327E-7</v>
      </c>
      <c r="CF149" s="157">
        <f t="shared" si="171"/>
        <v>5.131437424796008E-9</v>
      </c>
      <c r="CG149" s="157">
        <f t="shared" si="172"/>
        <v>5.0263625873332903E-7</v>
      </c>
      <c r="CH149" s="157">
        <f t="shared" si="173"/>
        <v>5.8311950428740738E-8</v>
      </c>
      <c r="CI149" s="157">
        <f t="shared" si="174"/>
        <v>7.5046219330735816E-8</v>
      </c>
      <c r="CJ149" s="157">
        <f t="shared" si="175"/>
        <v>5.7194685167185116E-9</v>
      </c>
      <c r="CK149" s="157">
        <f t="shared" si="176"/>
        <v>3.8623589307277558E-6</v>
      </c>
      <c r="CL149" s="157">
        <f t="shared" si="177"/>
        <v>4.6035363038002997E-6</v>
      </c>
      <c r="CM149" s="157">
        <f t="shared" si="178"/>
        <v>2.4731399063639076E-6</v>
      </c>
      <c r="CN149" s="157">
        <f t="shared" si="179"/>
        <v>2.3192837347611422E-7</v>
      </c>
      <c r="CO149" s="157">
        <f t="shared" si="180"/>
        <v>1.2782851644112352E-6</v>
      </c>
      <c r="CP149" s="157">
        <f t="shared" si="181"/>
        <v>1.3315582793998716E-6</v>
      </c>
      <c r="CQ149" s="157">
        <f t="shared" si="182"/>
        <v>7.0438747323268182E-7</v>
      </c>
      <c r="CR149" s="157">
        <f t="shared" si="183"/>
        <v>4.1411516880873033E-7</v>
      </c>
      <c r="CS149" s="157">
        <f t="shared" si="184"/>
        <v>3.7583816370810315E-7</v>
      </c>
      <c r="CT149" s="157">
        <f t="shared" si="185"/>
        <v>1.7465831293168197E-7</v>
      </c>
      <c r="CU149" s="157">
        <f t="shared" si="186"/>
        <v>1.2588231836897714E-6</v>
      </c>
      <c r="CV149" s="157">
        <f t="shared" si="187"/>
        <v>1.0325897357104998E-9</v>
      </c>
      <c r="CW149" s="157">
        <f t="shared" si="188"/>
        <v>6.0645417343797936E-6</v>
      </c>
      <c r="CX149" s="157">
        <f t="shared" si="189"/>
        <v>4.9177859838873138E-6</v>
      </c>
      <c r="CY149" s="157">
        <f t="shared" si="190"/>
        <v>1.743890638043238E-5</v>
      </c>
      <c r="CZ149" s="157"/>
      <c r="DA149" s="157">
        <f t="shared" si="191"/>
        <v>2.6153542446659151E-7</v>
      </c>
      <c r="DB149" s="157"/>
      <c r="DC149" s="157"/>
      <c r="DD149" s="157"/>
      <c r="DE149" s="157">
        <f t="shared" si="192"/>
        <v>1.5402493423350141E-5</v>
      </c>
      <c r="DF149" s="157">
        <f t="shared" si="193"/>
        <v>5.6752897169018809E-7</v>
      </c>
      <c r="DG149" s="157"/>
      <c r="DH149" s="157"/>
      <c r="DI149" s="157">
        <f t="shared" si="194"/>
        <v>1.2180030830275024E-5</v>
      </c>
      <c r="DN149" s="157" t="e">
        <f t="shared" si="196"/>
        <v>#DIV/0!</v>
      </c>
      <c r="DR149" s="1">
        <v>4.1666666666666657E-3</v>
      </c>
      <c r="EQ149" s="152"/>
      <c r="ER149" s="152"/>
    </row>
    <row r="150" spans="1:148" s="1" customFormat="1" x14ac:dyDescent="0.25">
      <c r="A150" s="13">
        <f t="shared" si="197"/>
        <v>40633</v>
      </c>
      <c r="B150" s="227">
        <v>1.5513518906455E-2</v>
      </c>
      <c r="C150" s="227">
        <v>3.70199808506479E-2</v>
      </c>
      <c r="D150" s="227">
        <v>1.4542426360363901E-2</v>
      </c>
      <c r="E150" s="227">
        <v>3.0947281092330099E-2</v>
      </c>
      <c r="F150" s="227">
        <v>-1.0393342493364899E-2</v>
      </c>
      <c r="G150" s="227">
        <v>-7.8205410833114997E-2</v>
      </c>
      <c r="H150" s="227">
        <v>-4.7637452104971098E-2</v>
      </c>
      <c r="I150" s="227">
        <v>3.8123705691646997E-2</v>
      </c>
      <c r="J150" s="227">
        <v>7.4102051888033899E-2</v>
      </c>
      <c r="K150" s="227">
        <v>1.78440828290953E-2</v>
      </c>
      <c r="L150" s="227">
        <v>1.9083634954021898E-2</v>
      </c>
      <c r="M150" s="227">
        <v>2.3094666279596499E-2</v>
      </c>
      <c r="N150" s="227">
        <v>4.2122232261585499E-2</v>
      </c>
      <c r="O150" s="227">
        <v>3.3728837578211802E-2</v>
      </c>
      <c r="P150" s="227">
        <v>2.4642404358282199E-2</v>
      </c>
      <c r="Q150" s="227">
        <v>1.9371260797187199E-2</v>
      </c>
      <c r="R150" s="227">
        <v>3.2450670968393598E-3</v>
      </c>
      <c r="S150" s="18">
        <f>'Index Values Local'!S151/'Index Values Local'!S150-1</f>
        <v>2.8212486663958147E-2</v>
      </c>
      <c r="T150" s="227">
        <v>1.18987895393574E-3</v>
      </c>
      <c r="U150" s="227">
        <v>4.9932080723671304E-3</v>
      </c>
      <c r="V150" s="227">
        <v>-1.09055284961279E-2</v>
      </c>
      <c r="W150" s="18">
        <v>3.2420400658086379E-3</v>
      </c>
      <c r="X150" s="18">
        <v>3.9604516639091258E-4</v>
      </c>
      <c r="Y150" s="18">
        <v>1.8254921823204207E-3</v>
      </c>
      <c r="Z150" s="18">
        <v>3.2807806333811085E-2</v>
      </c>
      <c r="AA150" s="18">
        <v>2.6821899638935776E-2</v>
      </c>
      <c r="AB150" s="18">
        <v>-5.1904058201659775E-2</v>
      </c>
      <c r="AC150" s="18">
        <v>-5.5939582619753098E-2</v>
      </c>
      <c r="AD150" s="18">
        <v>-4.3072977883952895E-2</v>
      </c>
      <c r="AE150" s="18">
        <v>7.4881950000000002E-4</v>
      </c>
      <c r="AF150" s="18">
        <v>-2.3109802999999999E-3</v>
      </c>
      <c r="AG150" s="18">
        <v>-2.6109660574412663E-3</v>
      </c>
      <c r="AH150" s="18">
        <v>5.5437285484642995E-3</v>
      </c>
      <c r="AI150" s="18">
        <v>1.2781120511489164E-2</v>
      </c>
      <c r="AJ150" s="18">
        <v>2.0680476156614835E-2</v>
      </c>
      <c r="AK150" s="18">
        <v>2.3586910327241695E-2</v>
      </c>
      <c r="AL150" s="18">
        <v>-1.3023530719849186E-2</v>
      </c>
      <c r="AM150" s="18">
        <v>2.0512101485561596E-2</v>
      </c>
      <c r="AN150" s="18">
        <v>-2.06E-2</v>
      </c>
      <c r="AO150" s="18">
        <v>1.9789351762254714E-2</v>
      </c>
      <c r="AP150" s="18">
        <v>4.4612911433397073E-3</v>
      </c>
      <c r="AQ150" s="18">
        <v>1.3129478037667609E-2</v>
      </c>
      <c r="AR150" s="18">
        <v>-8.5816609230353613E-3</v>
      </c>
      <c r="AS150" s="18">
        <v>2.6244211046948528E-2</v>
      </c>
      <c r="AT150" s="18">
        <v>-5.3608975941137702E-3</v>
      </c>
      <c r="AU150" s="18">
        <v>-1.9874420613964806E-2</v>
      </c>
      <c r="AV150" s="18">
        <v>7.1497162168691508E-2</v>
      </c>
      <c r="AW150" s="18">
        <v>3.6129059957495269E-2</v>
      </c>
      <c r="AX150" s="18">
        <v>2.160969224384296E-2</v>
      </c>
      <c r="AY150" s="18">
        <v>7.0111950193805811E-2</v>
      </c>
      <c r="AZ150" s="18">
        <v>6.6058775371933498E-2</v>
      </c>
      <c r="BF150" s="81"/>
      <c r="BG150" s="154">
        <f t="shared" si="148"/>
        <v>93</v>
      </c>
      <c r="BH150" s="18">
        <f>(1-'Building Blocks'!$B$29)*'Building Blocks'!$B$29^BG150</f>
        <v>3.9271102835780483E-3</v>
      </c>
      <c r="BI150" s="18">
        <f t="shared" si="149"/>
        <v>4.3137453178506225E-3</v>
      </c>
      <c r="BJ150" s="18">
        <f t="shared" si="195"/>
        <v>1.2812254968548136E-2</v>
      </c>
      <c r="BK150" s="157">
        <f t="shared" si="150"/>
        <v>3.5218036258002112E-7</v>
      </c>
      <c r="BL150" s="157">
        <f t="shared" si="151"/>
        <v>2.9996291873032608E-6</v>
      </c>
      <c r="BM150" s="157">
        <f t="shared" si="152"/>
        <v>3.307414504914892E-7</v>
      </c>
      <c r="BN150" s="157">
        <f t="shared" si="153"/>
        <v>2.0288324642576407E-6</v>
      </c>
      <c r="BO150" s="157">
        <f t="shared" si="154"/>
        <v>9.1676038468532189E-7</v>
      </c>
      <c r="BP150" s="157">
        <f t="shared" si="155"/>
        <v>2.9645471941003711E-5</v>
      </c>
      <c r="BQ150" s="157">
        <f t="shared" si="156"/>
        <v>1.303761227929134E-5</v>
      </c>
      <c r="BR150" s="157">
        <f t="shared" si="157"/>
        <v>3.5719130722243871E-6</v>
      </c>
      <c r="BS150" s="157">
        <f t="shared" si="158"/>
        <v>1.7760182871629494E-5</v>
      </c>
      <c r="BT150" s="157">
        <f t="shared" si="159"/>
        <v>7.8034279833761526E-7</v>
      </c>
      <c r="BU150" s="157">
        <f t="shared" si="160"/>
        <v>9.1717088671703026E-7</v>
      </c>
      <c r="BV150" s="157">
        <f t="shared" si="161"/>
        <v>1.0074059111617416E-6</v>
      </c>
      <c r="BW150" s="157">
        <f t="shared" si="162"/>
        <v>5.6439223689361333E-6</v>
      </c>
      <c r="BX150" s="157">
        <f t="shared" si="163"/>
        <v>2.7489542979621807E-6</v>
      </c>
      <c r="BY150" s="157">
        <f t="shared" si="164"/>
        <v>1.2751401457621091E-6</v>
      </c>
      <c r="BZ150" s="157">
        <f t="shared" si="165"/>
        <v>7.0397171862733638E-7</v>
      </c>
      <c r="CA150" s="157">
        <f t="shared" si="166"/>
        <v>2.1251955758116467E-8</v>
      </c>
      <c r="CB150" s="157">
        <f t="shared" si="167"/>
        <v>1.6196237609929989E-6</v>
      </c>
      <c r="CC150" s="157">
        <f t="shared" si="168"/>
        <v>7.4700478016415023E-8</v>
      </c>
      <c r="CD150" s="157">
        <f t="shared" si="169"/>
        <v>7.3563547969069937E-10</v>
      </c>
      <c r="CE150" s="157">
        <f t="shared" si="170"/>
        <v>9.746403933942852E-7</v>
      </c>
      <c r="CF150" s="157">
        <f t="shared" si="171"/>
        <v>1.2440503637044161E-8</v>
      </c>
      <c r="CG150" s="157">
        <f t="shared" si="172"/>
        <v>5.9613309146549764E-8</v>
      </c>
      <c r="CH150" s="157">
        <f t="shared" si="173"/>
        <v>9.2090399944027648E-10</v>
      </c>
      <c r="CI150" s="157">
        <f t="shared" si="174"/>
        <v>3.1273719461045984E-6</v>
      </c>
      <c r="CJ150" s="157">
        <f t="shared" si="175"/>
        <v>2.2390314215573447E-6</v>
      </c>
      <c r="CK150" s="157">
        <f t="shared" si="176"/>
        <v>1.3302485696618577E-5</v>
      </c>
      <c r="CL150" s="157">
        <f t="shared" si="177"/>
        <v>1.5323334238240033E-5</v>
      </c>
      <c r="CM150" s="157">
        <f t="shared" si="178"/>
        <v>9.4938624854971254E-6</v>
      </c>
      <c r="CN150" s="157">
        <f t="shared" si="179"/>
        <v>1.9662138236690456E-7</v>
      </c>
      <c r="CO150" s="157">
        <f t="shared" si="180"/>
        <v>3.8866613132266714E-7</v>
      </c>
      <c r="CP150" s="157">
        <f t="shared" si="181"/>
        <v>3.1291980999037789E-7</v>
      </c>
      <c r="CQ150" s="157">
        <f t="shared" si="182"/>
        <v>1.3937508249520422E-8</v>
      </c>
      <c r="CR150" s="157">
        <f t="shared" si="183"/>
        <v>2.4035260411792634E-7</v>
      </c>
      <c r="CS150" s="157">
        <f t="shared" si="184"/>
        <v>8.9425500402183322E-7</v>
      </c>
      <c r="CT150" s="157">
        <f t="shared" si="185"/>
        <v>1.3046241928803373E-6</v>
      </c>
      <c r="CU150" s="157">
        <f t="shared" si="186"/>
        <v>1.3293492810034009E-6</v>
      </c>
      <c r="CV150" s="157">
        <f t="shared" si="187"/>
        <v>9.5756758564619232E-7</v>
      </c>
      <c r="CW150" s="157">
        <f t="shared" si="188"/>
        <v>3.1252410188091711E-6</v>
      </c>
      <c r="CX150" s="157">
        <f t="shared" si="189"/>
        <v>1.484279120647397E-6</v>
      </c>
      <c r="CY150" s="157">
        <f t="shared" si="190"/>
        <v>1.0522154084929905E-8</v>
      </c>
      <c r="CZ150" s="157"/>
      <c r="DA150" s="157">
        <f t="shared" si="191"/>
        <v>6.2473849638679984E-7</v>
      </c>
      <c r="DB150" s="157"/>
      <c r="DC150" s="157"/>
      <c r="DD150" s="157"/>
      <c r="DE150" s="157">
        <f t="shared" si="192"/>
        <v>1.6821792059230412E-5</v>
      </c>
      <c r="DF150" s="157">
        <f t="shared" si="193"/>
        <v>3.609924794112056E-6</v>
      </c>
      <c r="DG150" s="157"/>
      <c r="DH150" s="157"/>
      <c r="DI150" s="157">
        <f t="shared" si="194"/>
        <v>1.3472580311755525E-5</v>
      </c>
      <c r="DN150" s="157" t="e">
        <f t="shared" si="196"/>
        <v>#DIV/0!</v>
      </c>
      <c r="DR150" s="1">
        <v>4.1666666666666657E-3</v>
      </c>
      <c r="EQ150" s="152"/>
      <c r="ER150" s="152"/>
    </row>
    <row r="151" spans="1:148" s="1" customFormat="1" x14ac:dyDescent="0.25">
      <c r="A151" s="13">
        <f t="shared" si="197"/>
        <v>40663</v>
      </c>
      <c r="B151" s="227">
        <v>-1.11919616960589E-2</v>
      </c>
      <c r="C151" s="227">
        <v>-1.2724647858947301E-2</v>
      </c>
      <c r="D151" s="227">
        <v>4.2675122742868499E-2</v>
      </c>
      <c r="E151" s="227">
        <v>3.4202338236063799E-2</v>
      </c>
      <c r="F151" s="227">
        <v>2.7371297450454898E-2</v>
      </c>
      <c r="G151" s="227">
        <v>-3.7046988285431799E-2</v>
      </c>
      <c r="H151" s="227">
        <v>-3.9652127915247998E-2</v>
      </c>
      <c r="I151" s="227">
        <v>8.3567399773594106E-3</v>
      </c>
      <c r="J151" s="227">
        <v>-1.0580834388079699E-2</v>
      </c>
      <c r="K151" s="227">
        <v>-8.5137568993120995E-3</v>
      </c>
      <c r="L151" s="227">
        <v>-1.08129437849301E-2</v>
      </c>
      <c r="M151" s="227">
        <v>-1.7851207296039898E-2</v>
      </c>
      <c r="N151" s="227">
        <v>-9.4963989704754904E-4</v>
      </c>
      <c r="O151" s="227">
        <v>-2.33722284497517E-2</v>
      </c>
      <c r="P151" s="227">
        <v>-3.0196606500417101E-2</v>
      </c>
      <c r="Q151" s="227">
        <v>-2.7735376167256999E-2</v>
      </c>
      <c r="R151" s="227">
        <v>-1.78044236796801E-2</v>
      </c>
      <c r="S151" s="18">
        <f>'Index Values Local'!S152/'Index Values Local'!S151-1</f>
        <v>-2.7415419336624391E-2</v>
      </c>
      <c r="T151" s="227">
        <v>3.06002925122432E-2</v>
      </c>
      <c r="U151" s="227">
        <v>1.33576659025198E-2</v>
      </c>
      <c r="V151" s="227">
        <v>2.3708352933924998E-2</v>
      </c>
      <c r="W151" s="18">
        <v>4.4325471470602507E-2</v>
      </c>
      <c r="X151" s="18">
        <v>6.9903652395306715E-3</v>
      </c>
      <c r="Y151" s="18">
        <v>3.0957991552460484E-3</v>
      </c>
      <c r="Z151" s="18">
        <v>1.2651129191696642E-2</v>
      </c>
      <c r="AA151" s="18">
        <v>1.8119842124147967E-2</v>
      </c>
      <c r="AB151" s="18">
        <v>-3.2132751426789952E-3</v>
      </c>
      <c r="AC151" s="18">
        <v>-1.06230215840563E-3</v>
      </c>
      <c r="AD151" s="18">
        <v>-3.01209131784808E-3</v>
      </c>
      <c r="AE151" s="18">
        <v>4.7644306999999999E-3</v>
      </c>
      <c r="AF151" s="18">
        <v>1.8441322899999998E-2</v>
      </c>
      <c r="AG151" s="18">
        <v>-2.3269342641070168E-3</v>
      </c>
      <c r="AH151" s="18">
        <v>-1.9010913992900669E-4</v>
      </c>
      <c r="AI151" s="18">
        <v>-7.6117026409752153E-3</v>
      </c>
      <c r="AJ151" s="18">
        <v>-1.2712672490170829E-2</v>
      </c>
      <c r="AK151" s="18">
        <v>6.9212060496750549E-3</v>
      </c>
      <c r="AL151" s="18">
        <v>-1.953070572017257E-2</v>
      </c>
      <c r="AM151" s="18">
        <v>1.5318566516102416E-2</v>
      </c>
      <c r="AN151" s="18">
        <v>-3.9300000000000002E-2</v>
      </c>
      <c r="AO151" s="18">
        <v>-7.277921819371258E-2</v>
      </c>
      <c r="AP151" s="18">
        <v>-7.9675999620042237E-2</v>
      </c>
      <c r="AQ151" s="18">
        <v>2.6105646534472039E-2</v>
      </c>
      <c r="AR151" s="18">
        <v>-1.1723009814612828E-2</v>
      </c>
      <c r="AS151" s="18">
        <v>-3.1618902568521637E-2</v>
      </c>
      <c r="AT151" s="18">
        <v>-8.9665196496834867E-3</v>
      </c>
      <c r="AU151" s="18">
        <v>-1.993562407949288E-2</v>
      </c>
      <c r="AV151" s="18">
        <v>-5.2105636663217991E-2</v>
      </c>
      <c r="AW151" s="18">
        <v>-5.7253553225873333E-2</v>
      </c>
      <c r="AX151" s="18">
        <v>-2.5407846204773404E-2</v>
      </c>
      <c r="AY151" s="18">
        <v>-5.4941468735279234E-2</v>
      </c>
      <c r="AZ151" s="18">
        <v>6.315705849641251E-3</v>
      </c>
      <c r="BF151" s="81"/>
      <c r="BG151" s="154">
        <f t="shared" si="148"/>
        <v>92</v>
      </c>
      <c r="BH151" s="18">
        <f>(1-'Building Blocks'!$B$29)*'Building Blocks'!$B$29^BG151</f>
        <v>3.9667780642202522E-3</v>
      </c>
      <c r="BI151" s="18">
        <f t="shared" si="149"/>
        <v>4.3573185028794184E-3</v>
      </c>
      <c r="BJ151" s="18">
        <f t="shared" si="195"/>
        <v>1.2941671685402157E-2</v>
      </c>
      <c r="BK151" s="157">
        <f t="shared" si="150"/>
        <v>1.3604677567522244E-6</v>
      </c>
      <c r="BL151" s="157">
        <f t="shared" si="151"/>
        <v>2.3807668105744491E-6</v>
      </c>
      <c r="BM151" s="157">
        <f t="shared" si="152"/>
        <v>5.9294074029620082E-6</v>
      </c>
      <c r="BN151" s="157">
        <f t="shared" si="153"/>
        <v>2.710675441784266E-6</v>
      </c>
      <c r="BO151" s="157">
        <f t="shared" si="154"/>
        <v>2.3425642907692364E-6</v>
      </c>
      <c r="BP151" s="157">
        <f t="shared" si="155"/>
        <v>7.5918340562651973E-6</v>
      </c>
      <c r="BQ151" s="157">
        <f t="shared" si="156"/>
        <v>9.6214275066605124E-6</v>
      </c>
      <c r="BR151" s="157">
        <f t="shared" si="157"/>
        <v>4.2830843371146782E-9</v>
      </c>
      <c r="BS151" s="157">
        <f t="shared" si="158"/>
        <v>1.834405646005387E-6</v>
      </c>
      <c r="BT151" s="157">
        <f t="shared" si="159"/>
        <v>7.2600673676449138E-7</v>
      </c>
      <c r="BU151" s="157">
        <f t="shared" si="160"/>
        <v>1.022035555550149E-6</v>
      </c>
      <c r="BV151" s="157">
        <f t="shared" si="161"/>
        <v>2.8699207983394037E-6</v>
      </c>
      <c r="BW151" s="157">
        <f t="shared" si="162"/>
        <v>2.074906088537682E-7</v>
      </c>
      <c r="BX151" s="157">
        <f t="shared" si="163"/>
        <v>4.4221502239005173E-6</v>
      </c>
      <c r="BY151" s="157">
        <f t="shared" si="164"/>
        <v>6.1752876294068315E-6</v>
      </c>
      <c r="BZ151" s="157">
        <f t="shared" si="165"/>
        <v>5.1358955520392229E-6</v>
      </c>
      <c r="CA151" s="157">
        <f t="shared" si="166"/>
        <v>2.3592700483587504E-6</v>
      </c>
      <c r="CB151" s="157">
        <f t="shared" si="167"/>
        <v>5.726169777927791E-6</v>
      </c>
      <c r="CC151" s="157">
        <f t="shared" si="168"/>
        <v>2.7778564110674726E-6</v>
      </c>
      <c r="CD151" s="157">
        <f t="shared" si="169"/>
        <v>2.754974614125133E-7</v>
      </c>
      <c r="CE151" s="157">
        <f t="shared" si="170"/>
        <v>1.6709429771930247E-6</v>
      </c>
      <c r="CF151" s="157">
        <f t="shared" si="171"/>
        <v>6.7590531209977502E-6</v>
      </c>
      <c r="CG151" s="157">
        <f t="shared" si="172"/>
        <v>3.6062995401043914E-8</v>
      </c>
      <c r="CH151" s="157">
        <f t="shared" si="173"/>
        <v>2.8466139158277151E-9</v>
      </c>
      <c r="CI151" s="157">
        <f t="shared" si="174"/>
        <v>1.9963449496446236E-7</v>
      </c>
      <c r="CJ151" s="157">
        <f t="shared" si="175"/>
        <v>8.6388643020760884E-7</v>
      </c>
      <c r="CK151" s="157">
        <f t="shared" si="176"/>
        <v>2.0390055599656906E-7</v>
      </c>
      <c r="CL151" s="157">
        <f t="shared" si="177"/>
        <v>9.7203643091565364E-8</v>
      </c>
      <c r="CM151" s="157">
        <f t="shared" si="178"/>
        <v>2.0458898544934662E-7</v>
      </c>
      <c r="CN151" s="157">
        <f t="shared" si="179"/>
        <v>3.2610407238318635E-8</v>
      </c>
      <c r="CO151" s="157">
        <f t="shared" si="180"/>
        <v>5.5247648279321875E-7</v>
      </c>
      <c r="CP151" s="157">
        <f t="shared" si="181"/>
        <v>2.9535044321670816E-7</v>
      </c>
      <c r="CQ151" s="157">
        <f t="shared" si="182"/>
        <v>6.7516088430024753E-8</v>
      </c>
      <c r="CR151" s="157">
        <f t="shared" si="183"/>
        <v>7.2829581056521484E-7</v>
      </c>
      <c r="CS151" s="157">
        <f t="shared" si="184"/>
        <v>1.5721818354762411E-6</v>
      </c>
      <c r="CT151" s="157">
        <f t="shared" si="185"/>
        <v>2.2898837649745829E-9</v>
      </c>
      <c r="CU151" s="157">
        <f t="shared" si="186"/>
        <v>2.5227639677327145E-6</v>
      </c>
      <c r="CV151" s="157">
        <f t="shared" si="187"/>
        <v>4.1044320658250328E-7</v>
      </c>
      <c r="CW151" s="157">
        <f t="shared" si="188"/>
        <v>9.0668913662310136E-6</v>
      </c>
      <c r="CX151" s="157">
        <f t="shared" si="189"/>
        <v>2.3873021584089279E-5</v>
      </c>
      <c r="CY151" s="157">
        <f t="shared" si="190"/>
        <v>3.200160220252095E-5</v>
      </c>
      <c r="CZ151" s="157"/>
      <c r="DA151" s="157">
        <f t="shared" si="191"/>
        <v>1.0034956897059805E-6</v>
      </c>
      <c r="DB151" s="157"/>
      <c r="DC151" s="157"/>
      <c r="DD151" s="157"/>
      <c r="DE151" s="157">
        <f t="shared" si="192"/>
        <v>1.629671635081343E-5</v>
      </c>
      <c r="DF151" s="157">
        <f t="shared" si="193"/>
        <v>1.8101903737760911E-5</v>
      </c>
      <c r="DG151" s="157"/>
      <c r="DH151" s="157"/>
      <c r="DI151" s="157">
        <f t="shared" si="194"/>
        <v>6.4844900049912281E-8</v>
      </c>
      <c r="DN151" s="157" t="e">
        <f t="shared" si="196"/>
        <v>#DIV/0!</v>
      </c>
      <c r="DR151" s="1">
        <v>4.1666666666666657E-3</v>
      </c>
      <c r="EQ151" s="152"/>
      <c r="ER151" s="152"/>
    </row>
    <row r="152" spans="1:148" s="1" customFormat="1" x14ac:dyDescent="0.25">
      <c r="A152" s="13">
        <f t="shared" si="197"/>
        <v>40694</v>
      </c>
      <c r="B152" s="227">
        <v>4.6932196893083502E-3</v>
      </c>
      <c r="C152" s="227">
        <v>8.4832549991764497E-4</v>
      </c>
      <c r="D152" s="227">
        <v>-1.9994423396692301E-2</v>
      </c>
      <c r="E152" s="227">
        <v>-1.2662971471117499E-2</v>
      </c>
      <c r="F152" s="227">
        <v>-6.3631705798112802E-3</v>
      </c>
      <c r="G152" s="227">
        <v>-8.1591587083717999E-4</v>
      </c>
      <c r="H152" s="227">
        <v>6.6849371467902997E-4</v>
      </c>
      <c r="I152" s="227">
        <v>-1.8816869761863E-2</v>
      </c>
      <c r="J152" s="227">
        <v>-1.0534221474682101E-2</v>
      </c>
      <c r="K152" s="227">
        <v>1.38232951065662E-2</v>
      </c>
      <c r="L152" s="227">
        <v>1.49063646948268E-2</v>
      </c>
      <c r="M152" s="227">
        <v>1.55504092198233E-2</v>
      </c>
      <c r="N152" s="227">
        <v>1.0767348874689499E-2</v>
      </c>
      <c r="O152" s="227">
        <v>2.3389733902844601E-2</v>
      </c>
      <c r="P152" s="227">
        <v>2.2148966667427699E-2</v>
      </c>
      <c r="Q152" s="227">
        <v>2.6984726179373102E-3</v>
      </c>
      <c r="R152" s="227">
        <v>-7.6729758928877302E-3</v>
      </c>
      <c r="S152" s="18">
        <f>'Index Values Local'!S153/'Index Values Local'!S152-1</f>
        <v>2.885868406013925E-2</v>
      </c>
      <c r="T152" s="227">
        <v>-1.08398662729933E-2</v>
      </c>
      <c r="U152" s="227">
        <v>-1.28037735047743E-2</v>
      </c>
      <c r="V152" s="227">
        <v>-2.3014873962964599E-2</v>
      </c>
      <c r="W152" s="18">
        <v>1.884352484758911E-2</v>
      </c>
      <c r="X152" s="18">
        <v>1.1324154551989984E-2</v>
      </c>
      <c r="Y152" s="18">
        <v>3.0188643681916538E-3</v>
      </c>
      <c r="Z152" s="18">
        <v>1.7458395517133685E-3</v>
      </c>
      <c r="AA152" s="18">
        <v>3.2422907488987018E-3</v>
      </c>
      <c r="AB152" s="18">
        <v>-1.2990762124711619E-3</v>
      </c>
      <c r="AC152" s="18">
        <v>2.1611085411810697E-3</v>
      </c>
      <c r="AD152" s="18">
        <v>-1.3017472373188801E-2</v>
      </c>
      <c r="AE152" s="18">
        <v>7.8532103999999995E-3</v>
      </c>
      <c r="AF152" s="18">
        <v>8.1464672999999998E-3</v>
      </c>
      <c r="AG152" s="18">
        <v>1.253644314868807E-2</v>
      </c>
      <c r="AH152" s="18">
        <v>2.6361051330583418E-3</v>
      </c>
      <c r="AI152" s="18">
        <v>6.5963541772182666E-3</v>
      </c>
      <c r="AJ152" s="18">
        <v>9.169198222612529E-3</v>
      </c>
      <c r="AK152" s="18">
        <v>8.0576976547561685E-3</v>
      </c>
      <c r="AL152" s="18">
        <v>1.5972388102574175E-3</v>
      </c>
      <c r="AM152" s="18">
        <v>5.6241244524404266E-3</v>
      </c>
      <c r="AN152" s="18">
        <v>7.0000000000000001E-3</v>
      </c>
      <c r="AO152" s="18">
        <v>3.7127172014093768E-2</v>
      </c>
      <c r="AP152" s="18">
        <v>8.1381928958141891E-3</v>
      </c>
      <c r="AQ152" s="18">
        <v>1.2234345104369566E-2</v>
      </c>
      <c r="AR152" s="18">
        <v>-1.3379310344827533E-2</v>
      </c>
      <c r="AS152" s="18">
        <v>2.3238006779115337E-2</v>
      </c>
      <c r="AT152" s="18">
        <v>-1.2808772760160413E-3</v>
      </c>
      <c r="AU152" s="18">
        <v>-2.7761229416482553E-3</v>
      </c>
      <c r="AV152" s="18">
        <v>5.3385251471799622E-2</v>
      </c>
      <c r="AW152" s="18">
        <v>3.0336728011146619E-2</v>
      </c>
      <c r="AX152" s="18">
        <v>1.6445151099406679E-2</v>
      </c>
      <c r="AY152" s="18">
        <v>3.6436894759672517E-2</v>
      </c>
      <c r="AZ152" s="18">
        <v>4.5603463021196555E-2</v>
      </c>
      <c r="BF152" s="81"/>
      <c r="BG152" s="154">
        <f t="shared" si="148"/>
        <v>91</v>
      </c>
      <c r="BH152" s="18">
        <f>(1-'Building Blocks'!$B$29)*'Building Blocks'!$B$29^BG152</f>
        <v>4.006846529515406E-3</v>
      </c>
      <c r="BI152" s="18">
        <f t="shared" si="149"/>
        <v>4.4013318210903212E-3</v>
      </c>
      <c r="BJ152" s="18">
        <f t="shared" si="195"/>
        <v>1.3072395641820361E-2</v>
      </c>
      <c r="BK152" s="157">
        <f t="shared" si="150"/>
        <v>1.4019456569824879E-8</v>
      </c>
      <c r="BL152" s="157">
        <f t="shared" si="151"/>
        <v>4.2286555407027345E-7</v>
      </c>
      <c r="BM152" s="157">
        <f t="shared" si="152"/>
        <v>2.9253031916550517E-6</v>
      </c>
      <c r="BN152" s="157">
        <f t="shared" si="153"/>
        <v>2.1154427752331826E-6</v>
      </c>
      <c r="BO152" s="157">
        <f t="shared" si="154"/>
        <v>4.8968604021901331E-7</v>
      </c>
      <c r="BP152" s="157">
        <f t="shared" si="155"/>
        <v>1.3362532808524794E-7</v>
      </c>
      <c r="BQ152" s="157">
        <f t="shared" si="156"/>
        <v>1.9580350309308524E-7</v>
      </c>
      <c r="BR152" s="157">
        <f t="shared" si="157"/>
        <v>3.491445870025997E-6</v>
      </c>
      <c r="BS152" s="157">
        <f t="shared" si="158"/>
        <v>1.8445256000784746E-6</v>
      </c>
      <c r="BT152" s="157">
        <f t="shared" si="159"/>
        <v>3.913050720340694E-7</v>
      </c>
      <c r="BU152" s="157">
        <f t="shared" si="160"/>
        <v>4.7642206075107574E-7</v>
      </c>
      <c r="BV152" s="157">
        <f t="shared" si="161"/>
        <v>2.6350701018857094E-7</v>
      </c>
      <c r="BW152" s="157">
        <f t="shared" si="162"/>
        <v>1.0209850923657172E-7</v>
      </c>
      <c r="BX152" s="157">
        <f t="shared" si="163"/>
        <v>9.777693075683747E-7</v>
      </c>
      <c r="BY152" s="157">
        <f t="shared" si="164"/>
        <v>9.5102739226676289E-7</v>
      </c>
      <c r="BZ152" s="157">
        <f t="shared" si="165"/>
        <v>6.6878997222691131E-8</v>
      </c>
      <c r="CA152" s="157">
        <f t="shared" si="166"/>
        <v>7.5965810134282341E-7</v>
      </c>
      <c r="CB152" s="157">
        <f t="shared" si="167"/>
        <v>1.7645662287535615E-6</v>
      </c>
      <c r="CC152" s="157">
        <f t="shared" si="168"/>
        <v>1.1538162901825226E-6</v>
      </c>
      <c r="CD152" s="157">
        <f t="shared" si="169"/>
        <v>1.4594897173008274E-6</v>
      </c>
      <c r="CE152" s="157">
        <f t="shared" si="170"/>
        <v>3.2420722922283077E-6</v>
      </c>
      <c r="CF152" s="157">
        <f t="shared" si="171"/>
        <v>8.5078189968437706E-7</v>
      </c>
      <c r="CG152" s="157">
        <f t="shared" si="172"/>
        <v>2.2884154383053001E-7</v>
      </c>
      <c r="CH152" s="157">
        <f t="shared" si="173"/>
        <v>2.3540356671154345E-9</v>
      </c>
      <c r="CI152" s="157">
        <f t="shared" si="174"/>
        <v>7.5311203368499143E-8</v>
      </c>
      <c r="CJ152" s="157">
        <f t="shared" si="175"/>
        <v>2.7959904494597511E-9</v>
      </c>
      <c r="CK152" s="157">
        <f t="shared" si="176"/>
        <v>1.0682146187562851E-7</v>
      </c>
      <c r="CL152" s="157">
        <f t="shared" si="177"/>
        <v>9.899537332242199E-9</v>
      </c>
      <c r="CM152" s="157">
        <f t="shared" si="178"/>
        <v>1.2507652190575043E-6</v>
      </c>
      <c r="CN152" s="157">
        <f t="shared" si="179"/>
        <v>5.4869348333437496E-10</v>
      </c>
      <c r="CO152" s="157">
        <f t="shared" si="180"/>
        <v>4.1018075703342203E-9</v>
      </c>
      <c r="CP152" s="157">
        <f t="shared" si="181"/>
        <v>1.934897736896768E-7</v>
      </c>
      <c r="CQ152" s="157">
        <f t="shared" si="182"/>
        <v>5.4242317174516321E-9</v>
      </c>
      <c r="CR152" s="157">
        <f t="shared" si="183"/>
        <v>7.2074528051741612E-9</v>
      </c>
      <c r="CS152" s="157">
        <f t="shared" si="184"/>
        <v>3.6678090902335267E-8</v>
      </c>
      <c r="CT152" s="157">
        <f t="shared" si="185"/>
        <v>1.5250159502679913E-8</v>
      </c>
      <c r="CU152" s="157">
        <f t="shared" si="186"/>
        <v>3.7885276732316443E-8</v>
      </c>
      <c r="CV152" s="157">
        <f t="shared" si="187"/>
        <v>5.3594512165552124E-13</v>
      </c>
      <c r="CW152" s="157">
        <f t="shared" si="188"/>
        <v>2.0577016674698334E-9</v>
      </c>
      <c r="CX152" s="157">
        <f t="shared" si="189"/>
        <v>5.6684516531059984E-6</v>
      </c>
      <c r="CY152" s="157">
        <f t="shared" si="190"/>
        <v>1.9690064757789927E-8</v>
      </c>
      <c r="CZ152" s="157"/>
      <c r="DA152" s="157">
        <f t="shared" si="191"/>
        <v>1.2469655284301722E-6</v>
      </c>
      <c r="DB152" s="157"/>
      <c r="DC152" s="157"/>
      <c r="DD152" s="157"/>
      <c r="DE152" s="157">
        <f t="shared" si="192"/>
        <v>8.6511069605192963E-6</v>
      </c>
      <c r="DF152" s="157">
        <f t="shared" si="193"/>
        <v>2.3558994344019921E-6</v>
      </c>
      <c r="DG152" s="157"/>
      <c r="DH152" s="157"/>
      <c r="DI152" s="157">
        <f t="shared" si="194"/>
        <v>5.5249437363068594E-6</v>
      </c>
      <c r="DN152" s="157" t="e">
        <f t="shared" si="196"/>
        <v>#DIV/0!</v>
      </c>
      <c r="DR152" s="1">
        <v>4.1666666666666657E-3</v>
      </c>
      <c r="EQ152" s="152"/>
      <c r="ER152" s="152"/>
    </row>
    <row r="153" spans="1:148" s="1" customFormat="1" x14ac:dyDescent="0.25">
      <c r="A153" s="13">
        <f t="shared" si="197"/>
        <v>40724</v>
      </c>
      <c r="B153" s="227">
        <v>7.2969611543298703E-3</v>
      </c>
      <c r="C153" s="227">
        <v>2.72856983804015E-3</v>
      </c>
      <c r="D153" s="227">
        <v>1.02657436496989E-2</v>
      </c>
      <c r="E153" s="227">
        <v>-8.4415799880646E-3</v>
      </c>
      <c r="F153" s="227">
        <v>-4.8301202624337902E-3</v>
      </c>
      <c r="G153" s="227">
        <v>3.9717855643493602E-2</v>
      </c>
      <c r="H153" s="227">
        <v>6.2892851122454893E-2</v>
      </c>
      <c r="I153" s="227">
        <v>7.1017195978269002E-3</v>
      </c>
      <c r="J153" s="227">
        <v>9.33894164128923E-3</v>
      </c>
      <c r="K153" s="227">
        <v>2.6765351238321598E-2</v>
      </c>
      <c r="L153" s="227">
        <v>2.5448246552266199E-2</v>
      </c>
      <c r="M153" s="227">
        <v>1.7906549074675399E-2</v>
      </c>
      <c r="N153" s="227">
        <v>3.30455098006599E-2</v>
      </c>
      <c r="O153" s="227">
        <v>3.0653808020231599E-2</v>
      </c>
      <c r="P153" s="227">
        <v>1.8774212952251901E-2</v>
      </c>
      <c r="Q153" s="227">
        <v>1.1762876772474401E-2</v>
      </c>
      <c r="R153" s="227">
        <v>6.8330697471681301E-3</v>
      </c>
      <c r="S153" s="18">
        <f>'Index Values Local'!S154/'Index Values Local'!S153-1</f>
        <v>3.1543686148683969E-2</v>
      </c>
      <c r="T153" s="227">
        <v>-1.6955774668005401E-2</v>
      </c>
      <c r="U153" s="227">
        <v>-1.2597385108082599E-2</v>
      </c>
      <c r="V153" s="227">
        <v>-1.7408496940163401E-2</v>
      </c>
      <c r="W153" s="18">
        <v>2.3980054397098716E-2</v>
      </c>
      <c r="X153" s="18">
        <v>-7.7203137263466282E-3</v>
      </c>
      <c r="Y153" s="18">
        <v>-2.3947918336962859E-3</v>
      </c>
      <c r="Z153" s="18">
        <v>3.1351604591239202E-2</v>
      </c>
      <c r="AA153" s="18">
        <v>2.1603962482874772E-2</v>
      </c>
      <c r="AB153" s="18">
        <v>-1.2068217950570892E-2</v>
      </c>
      <c r="AC153" s="18">
        <v>-1.7486135564042601E-2</v>
      </c>
      <c r="AD153" s="18">
        <v>6.4890736608880012E-4</v>
      </c>
      <c r="AE153" s="18">
        <v>2.8277211999999999E-2</v>
      </c>
      <c r="AF153" s="18">
        <v>2.53887678E-2</v>
      </c>
      <c r="AG153" s="18">
        <v>3.6951722814089649E-2</v>
      </c>
      <c r="AH153" s="18">
        <v>1.3818250780132102E-2</v>
      </c>
      <c r="AI153" s="18">
        <v>2.4939520430220075E-2</v>
      </c>
      <c r="AJ153" s="18">
        <v>3.1538569113914061E-2</v>
      </c>
      <c r="AK153" s="18">
        <v>3.036324437514426E-2</v>
      </c>
      <c r="AL153" s="18">
        <v>1.5902389471563083E-2</v>
      </c>
      <c r="AM153" s="18">
        <v>1.6205160276660413E-2</v>
      </c>
      <c r="AN153" s="18">
        <v>2.1999999999999999E-2</v>
      </c>
      <c r="AO153" s="18">
        <v>-1.2423696993752897E-2</v>
      </c>
      <c r="AP153" s="18">
        <v>5.8973905543714622E-2</v>
      </c>
      <c r="AQ153" s="18">
        <v>2.3777541725338292E-2</v>
      </c>
      <c r="AR153" s="18">
        <v>3.7047392702362902E-3</v>
      </c>
      <c r="AS153" s="18">
        <v>3.5935072143261353E-2</v>
      </c>
      <c r="AT153" s="18">
        <v>2.3797484299906049E-5</v>
      </c>
      <c r="AU153" s="18">
        <v>5.5049110212379722E-4</v>
      </c>
      <c r="AV153" s="18">
        <v>0.10184435825451543</v>
      </c>
      <c r="AW153" s="18">
        <v>7.0323998037668201E-2</v>
      </c>
      <c r="AX153" s="18">
        <v>5.1496928245192065E-2</v>
      </c>
      <c r="AY153" s="18">
        <v>0.11792208193547878</v>
      </c>
      <c r="AZ153" s="18">
        <v>2.8791100932439084E-2</v>
      </c>
      <c r="BF153" s="81"/>
      <c r="BG153" s="154">
        <f t="shared" si="148"/>
        <v>90</v>
      </c>
      <c r="BH153" s="18">
        <f>(1-'Building Blocks'!$B$29)*'Building Blocks'!$B$29^BG153</f>
        <v>4.0473197267832384E-3</v>
      </c>
      <c r="BI153" s="18">
        <f t="shared" si="149"/>
        <v>4.4457897182730516E-3</v>
      </c>
      <c r="BJ153" s="18">
        <f t="shared" si="195"/>
        <v>1.320444004224279E-2</v>
      </c>
      <c r="BK153" s="157">
        <f t="shared" si="150"/>
        <v>2.9821156209467847E-9</v>
      </c>
      <c r="BL153" s="157">
        <f t="shared" si="151"/>
        <v>2.7898313265878729E-7</v>
      </c>
      <c r="BM153" s="157">
        <f t="shared" si="152"/>
        <v>8.9210666954825735E-8</v>
      </c>
      <c r="BN153" s="157">
        <f t="shared" si="153"/>
        <v>1.3931429620532591E-6</v>
      </c>
      <c r="BO153" s="157">
        <f t="shared" si="154"/>
        <v>3.6129984325448237E-7</v>
      </c>
      <c r="BP153" s="157">
        <f t="shared" si="155"/>
        <v>5.4534898238348759E-6</v>
      </c>
      <c r="BQ153" s="157">
        <f t="shared" si="156"/>
        <v>1.3721039473693875E-5</v>
      </c>
      <c r="BR153" s="157">
        <f t="shared" si="157"/>
        <v>2.2436153688784309E-8</v>
      </c>
      <c r="BS153" s="157">
        <f t="shared" si="158"/>
        <v>1.5917799478885227E-9</v>
      </c>
      <c r="BT153" s="157">
        <f t="shared" si="159"/>
        <v>2.2249585862991879E-6</v>
      </c>
      <c r="BU153" s="157">
        <f t="shared" si="160"/>
        <v>1.9505169352124413E-6</v>
      </c>
      <c r="BV153" s="157">
        <f t="shared" si="161"/>
        <v>4.529494031855055E-7</v>
      </c>
      <c r="BW153" s="157">
        <f t="shared" si="162"/>
        <v>3.2637088494765141E-6</v>
      </c>
      <c r="BX153" s="157">
        <f t="shared" si="163"/>
        <v>2.1849232215993384E-6</v>
      </c>
      <c r="BY153" s="157">
        <f t="shared" si="164"/>
        <v>5.7017844796053697E-7</v>
      </c>
      <c r="BZ153" s="157">
        <f t="shared" si="165"/>
        <v>1.1866129764738949E-7</v>
      </c>
      <c r="CA153" s="157">
        <f t="shared" si="166"/>
        <v>8.3250124052873607E-9</v>
      </c>
      <c r="CB153" s="157">
        <f t="shared" si="167"/>
        <v>2.2924657200366552E-6</v>
      </c>
      <c r="CC153" s="157">
        <f t="shared" si="168"/>
        <v>2.2122360520095262E-6</v>
      </c>
      <c r="CD153" s="157">
        <f t="shared" si="169"/>
        <v>1.4410040115345135E-6</v>
      </c>
      <c r="CE153" s="157">
        <f t="shared" si="170"/>
        <v>2.0616120444759507E-6</v>
      </c>
      <c r="CF153" s="157">
        <f t="shared" si="171"/>
        <v>1.6116614532180424E-6</v>
      </c>
      <c r="CG153" s="157">
        <f t="shared" si="172"/>
        <v>6.2258339801974222E-7</v>
      </c>
      <c r="CH153" s="157">
        <f t="shared" si="173"/>
        <v>9.7470212742801771E-8</v>
      </c>
      <c r="CI153" s="157">
        <f t="shared" si="174"/>
        <v>2.8839001069818545E-6</v>
      </c>
      <c r="CJ153" s="157">
        <f t="shared" si="175"/>
        <v>1.3715997823590196E-6</v>
      </c>
      <c r="CK153" s="157">
        <f t="shared" si="176"/>
        <v>1.0952323549301467E-6</v>
      </c>
      <c r="CL153" s="157">
        <f t="shared" si="177"/>
        <v>1.988134274074946E-6</v>
      </c>
      <c r="CM153" s="157">
        <f t="shared" si="178"/>
        <v>4.5275526433463025E-8</v>
      </c>
      <c r="CN153" s="157">
        <f t="shared" si="179"/>
        <v>1.9191901178248655E-6</v>
      </c>
      <c r="CO153" s="157">
        <f t="shared" si="180"/>
        <v>1.4738655829216077E-6</v>
      </c>
      <c r="CP153" s="157">
        <f t="shared" si="181"/>
        <v>4.2849925885421056E-6</v>
      </c>
      <c r="CQ153" s="157">
        <f t="shared" si="182"/>
        <v>4.5100461971446178E-7</v>
      </c>
      <c r="CR153" s="157">
        <f t="shared" si="183"/>
        <v>1.7118771253140233E-6</v>
      </c>
      <c r="CS153" s="157">
        <f t="shared" si="184"/>
        <v>2.835846370507636E-6</v>
      </c>
      <c r="CT153" s="157">
        <f t="shared" si="185"/>
        <v>2.5965298666683651E-6</v>
      </c>
      <c r="CU153" s="157">
        <f t="shared" si="186"/>
        <v>5.7486581380202211E-7</v>
      </c>
      <c r="CV153" s="157">
        <f t="shared" si="187"/>
        <v>4.9878187143128015E-7</v>
      </c>
      <c r="CW153" s="157">
        <f t="shared" si="188"/>
        <v>1.0935758147158385E-6</v>
      </c>
      <c r="CX153" s="157">
        <f t="shared" si="189"/>
        <v>8.3000454512101418E-7</v>
      </c>
      <c r="CY153" s="157">
        <f t="shared" si="190"/>
        <v>1.2465055753892786E-5</v>
      </c>
      <c r="CZ153" s="157"/>
      <c r="DA153" s="157">
        <f t="shared" si="191"/>
        <v>2.8248477021225288E-10</v>
      </c>
      <c r="DB153" s="157"/>
      <c r="DC153" s="157"/>
      <c r="DD153" s="157"/>
      <c r="DE153" s="157">
        <f t="shared" si="192"/>
        <v>3.8281320550421982E-5</v>
      </c>
      <c r="DF153" s="157">
        <f t="shared" si="193"/>
        <v>1.7714400527647581E-5</v>
      </c>
      <c r="DG153" s="157"/>
      <c r="DH153" s="157"/>
      <c r="DI153" s="157">
        <f t="shared" si="194"/>
        <v>1.5409935572897041E-6</v>
      </c>
      <c r="DN153" s="157" t="e">
        <f t="shared" si="196"/>
        <v>#DIV/0!</v>
      </c>
      <c r="DR153" s="1">
        <v>4.1666666666666657E-3</v>
      </c>
      <c r="EQ153" s="152"/>
      <c r="ER153" s="152"/>
    </row>
    <row r="154" spans="1:148" s="1" customFormat="1" x14ac:dyDescent="0.25">
      <c r="A154" s="13">
        <f t="shared" si="197"/>
        <v>40755</v>
      </c>
      <c r="B154" s="227">
        <v>-4.13558403879958E-2</v>
      </c>
      <c r="C154" s="227">
        <v>-5.90544562916719E-2</v>
      </c>
      <c r="D154" s="227">
        <v>-7.1147905974187894E-2</v>
      </c>
      <c r="E154" s="227">
        <v>-6.1227592725899699E-2</v>
      </c>
      <c r="F154" s="227">
        <v>-2.1650815080155299E-2</v>
      </c>
      <c r="G154" s="227">
        <v>1.23459721741636E-2</v>
      </c>
      <c r="H154" s="227">
        <v>1.8331802854717898E-2</v>
      </c>
      <c r="I154" s="227">
        <v>-2.5698786621874001E-2</v>
      </c>
      <c r="J154" s="227">
        <v>-2.5988328950504101E-2</v>
      </c>
      <c r="K154" s="227">
        <v>1.0652251632516901E-3</v>
      </c>
      <c r="L154" s="227">
        <v>-2.1301498271302198E-3</v>
      </c>
      <c r="M154" s="227">
        <v>-1.3013788843755999E-2</v>
      </c>
      <c r="N154" s="227">
        <v>-8.4052562007776999E-3</v>
      </c>
      <c r="O154" s="227">
        <v>-4.1306652964802001E-3</v>
      </c>
      <c r="P154" s="227">
        <v>-3.1717088252974901E-3</v>
      </c>
      <c r="Q154" s="227">
        <v>-2.5509960930917799E-2</v>
      </c>
      <c r="R154" s="227">
        <v>-6.1242262832005203E-3</v>
      </c>
      <c r="S154" s="18">
        <f>'Index Values Local'!S155/'Index Values Local'!S154-1</f>
        <v>-3.2363707408656905E-3</v>
      </c>
      <c r="T154" s="227">
        <v>-1.9479048697621699E-2</v>
      </c>
      <c r="U154" s="227">
        <v>-3.2715574781838602E-3</v>
      </c>
      <c r="V154" s="227">
        <v>1.6556570391669901E-2</v>
      </c>
      <c r="W154" s="18">
        <v>2.5056443401655804E-2</v>
      </c>
      <c r="X154" s="18">
        <v>1.1060372038832478E-2</v>
      </c>
      <c r="Y154" s="18">
        <v>3.6107563336396087E-3</v>
      </c>
      <c r="Z154" s="18">
        <v>2.3439416376702216E-2</v>
      </c>
      <c r="AA154" s="18">
        <v>1.2757031841001298E-2</v>
      </c>
      <c r="AB154" s="18">
        <v>-6.7295735498500431E-3</v>
      </c>
      <c r="AC154" s="18">
        <v>-6.38837674653806E-3</v>
      </c>
      <c r="AD154" s="18">
        <v>-5.5641325202017197E-3</v>
      </c>
      <c r="AE154" s="18">
        <v>9.4900590000000003E-3</v>
      </c>
      <c r="AF154" s="18">
        <v>1.6041815000000001E-2</v>
      </c>
      <c r="AG154" s="18">
        <v>1.5734912995186923E-2</v>
      </c>
      <c r="AH154" s="18">
        <v>8.0436021052809892E-3</v>
      </c>
      <c r="AI154" s="18">
        <v>1.1906643744225676E-2</v>
      </c>
      <c r="AJ154" s="18">
        <v>1.1897499101319875E-2</v>
      </c>
      <c r="AK154" s="18">
        <v>1.7410298855096151E-2</v>
      </c>
      <c r="AL154" s="18">
        <v>8.1755184638196976E-3</v>
      </c>
      <c r="AM154" s="18">
        <v>1.3897436414814557E-2</v>
      </c>
      <c r="AN154" s="18">
        <v>2.5999999999999999E-3</v>
      </c>
      <c r="AO154" s="18">
        <v>1.9442689159780979E-2</v>
      </c>
      <c r="AP154" s="18">
        <v>5.8592948923852362E-6</v>
      </c>
      <c r="AQ154" s="18">
        <v>1.8469107943387516E-2</v>
      </c>
      <c r="AR154" s="18">
        <v>1.2605334633331022E-2</v>
      </c>
      <c r="AS154" s="18">
        <v>2.3557206301781843E-2</v>
      </c>
      <c r="AT154" s="18">
        <v>-1.9747870000976016E-3</v>
      </c>
      <c r="AU154" s="18">
        <v>-1.8989881642575084E-2</v>
      </c>
      <c r="AV154" s="18">
        <v>6.9419926707915636E-2</v>
      </c>
      <c r="AW154" s="18">
        <v>2.5288959744918182E-2</v>
      </c>
      <c r="AX154" s="18">
        <v>8.9731697917059382E-3</v>
      </c>
      <c r="AY154" s="18">
        <v>1.0465442911735956E-2</v>
      </c>
      <c r="AZ154" s="18">
        <v>3.3819734090047238E-2</v>
      </c>
      <c r="BF154" s="81"/>
      <c r="BG154" s="154">
        <f t="shared" si="148"/>
        <v>89</v>
      </c>
      <c r="BH154" s="18">
        <f>(1-'Building Blocks'!$B$29)*'Building Blocks'!$B$29^BG154</f>
        <v>4.0882017442254934E-3</v>
      </c>
      <c r="BI154" s="18">
        <f t="shared" si="149"/>
        <v>4.4906966851242947E-3</v>
      </c>
      <c r="BJ154" s="18">
        <f t="shared" si="195"/>
        <v>1.3337818224487668E-2</v>
      </c>
      <c r="BK154" s="157">
        <f t="shared" si="150"/>
        <v>1.027503676309692E-5</v>
      </c>
      <c r="BL154" s="157">
        <f t="shared" si="151"/>
        <v>2.1819123063065976E-5</v>
      </c>
      <c r="BM154" s="157">
        <f t="shared" si="152"/>
        <v>2.6579788839187545E-5</v>
      </c>
      <c r="BN154" s="157">
        <f t="shared" si="153"/>
        <v>2.2312322686088861E-5</v>
      </c>
      <c r="BO154" s="157">
        <f t="shared" si="154"/>
        <v>2.9974339052468508E-6</v>
      </c>
      <c r="BP154" s="157">
        <f t="shared" si="155"/>
        <v>2.6293589282624594E-7</v>
      </c>
      <c r="BQ154" s="157">
        <f t="shared" si="156"/>
        <v>5.4272509142437025E-7</v>
      </c>
      <c r="BR154" s="157">
        <f t="shared" si="157"/>
        <v>5.5158788352800253E-6</v>
      </c>
      <c r="BS154" s="157">
        <f t="shared" si="158"/>
        <v>5.7959238700499803E-6</v>
      </c>
      <c r="BT154" s="157">
        <f t="shared" si="159"/>
        <v>4.9769043674006375E-8</v>
      </c>
      <c r="BU154" s="157">
        <f t="shared" si="160"/>
        <v>1.9754182414153823E-7</v>
      </c>
      <c r="BV154" s="157">
        <f t="shared" si="161"/>
        <v>1.9478345327379712E-6</v>
      </c>
      <c r="BW154" s="157">
        <f t="shared" si="162"/>
        <v>9.2554240097634125E-7</v>
      </c>
      <c r="BX154" s="157">
        <f t="shared" si="163"/>
        <v>7.1470942331294066E-7</v>
      </c>
      <c r="BY154" s="157">
        <f t="shared" si="164"/>
        <v>5.0658654162840849E-7</v>
      </c>
      <c r="BZ154" s="157">
        <f t="shared" si="165"/>
        <v>4.6291422002012254E-6</v>
      </c>
      <c r="CA154" s="157">
        <f t="shared" si="166"/>
        <v>6.0311022812030212E-7</v>
      </c>
      <c r="CB154" s="157">
        <f t="shared" si="167"/>
        <v>6.5446057358126245E-7</v>
      </c>
      <c r="CC154" s="157">
        <f t="shared" si="168"/>
        <v>2.7687066237662157E-6</v>
      </c>
      <c r="CD154" s="157">
        <f t="shared" si="169"/>
        <v>3.381622871753483E-7</v>
      </c>
      <c r="CE154" s="157">
        <f t="shared" si="170"/>
        <v>6.9392997557067811E-7</v>
      </c>
      <c r="CF154" s="157">
        <f t="shared" si="171"/>
        <v>1.8172106255760703E-6</v>
      </c>
      <c r="CG154" s="157">
        <f t="shared" si="172"/>
        <v>2.1671738457979975E-7</v>
      </c>
      <c r="CH154" s="157">
        <f t="shared" si="173"/>
        <v>7.8628558410562124E-9</v>
      </c>
      <c r="CI154" s="157">
        <f t="shared" si="174"/>
        <v>1.3842544316962528E-6</v>
      </c>
      <c r="CJ154" s="157">
        <f t="shared" si="175"/>
        <v>3.4128599165318233E-7</v>
      </c>
      <c r="CK154" s="157">
        <f t="shared" si="176"/>
        <v>4.8170397463911081E-7</v>
      </c>
      <c r="CL154" s="157">
        <f t="shared" si="177"/>
        <v>4.5350148544120497E-7</v>
      </c>
      <c r="CM154" s="157">
        <f t="shared" si="178"/>
        <v>3.9715802367370541E-7</v>
      </c>
      <c r="CN154" s="157">
        <f t="shared" si="179"/>
        <v>1.7782327873695759E-8</v>
      </c>
      <c r="CO154" s="157">
        <f t="shared" si="180"/>
        <v>3.5257532297979363E-7</v>
      </c>
      <c r="CP154" s="157">
        <f t="shared" si="181"/>
        <v>4.3382756615641662E-7</v>
      </c>
      <c r="CQ154" s="157">
        <f t="shared" si="182"/>
        <v>8.2931007457129456E-8</v>
      </c>
      <c r="CR154" s="157">
        <f t="shared" si="183"/>
        <v>1.9502018142333897E-7</v>
      </c>
      <c r="CS154" s="157">
        <f t="shared" si="184"/>
        <v>1.4158697566216689E-7</v>
      </c>
      <c r="CT154" s="157">
        <f t="shared" si="185"/>
        <v>5.6472461871570622E-7</v>
      </c>
      <c r="CU154" s="157">
        <f t="shared" si="186"/>
        <v>5.9643672977317165E-8</v>
      </c>
      <c r="CV154" s="157">
        <f t="shared" si="187"/>
        <v>3.0819832240321158E-7</v>
      </c>
      <c r="CW154" s="157">
        <f t="shared" si="188"/>
        <v>6.2018734630532182E-8</v>
      </c>
      <c r="CX154" s="157">
        <f t="shared" si="189"/>
        <v>1.4879505562692851E-6</v>
      </c>
      <c r="CY154" s="157">
        <f t="shared" si="190"/>
        <v>1.6259494403172E-7</v>
      </c>
      <c r="CZ154" s="157"/>
      <c r="DA154" s="157">
        <f t="shared" si="191"/>
        <v>3.7619151461100623E-7</v>
      </c>
      <c r="DB154" s="157"/>
      <c r="DC154" s="157"/>
      <c r="DD154" s="157"/>
      <c r="DE154" s="157">
        <f t="shared" si="192"/>
        <v>1.6366171627478453E-5</v>
      </c>
      <c r="DF154" s="157">
        <f t="shared" si="193"/>
        <v>1.4692677343402518E-6</v>
      </c>
      <c r="DG154" s="157"/>
      <c r="DH154" s="157"/>
      <c r="DI154" s="157">
        <f t="shared" si="194"/>
        <v>2.5109682003894438E-6</v>
      </c>
      <c r="DN154" s="157" t="e">
        <f t="shared" si="196"/>
        <v>#DIV/0!</v>
      </c>
      <c r="DR154" s="1">
        <v>4.1666666666666657E-3</v>
      </c>
      <c r="EQ154" s="152"/>
      <c r="ER154" s="152"/>
    </row>
    <row r="155" spans="1:148" s="1" customFormat="1" x14ac:dyDescent="0.25">
      <c r="A155" s="13">
        <f t="shared" si="197"/>
        <v>40786</v>
      </c>
      <c r="B155" s="227">
        <v>-4.5540444415369502E-2</v>
      </c>
      <c r="C155" s="227">
        <v>-7.5656414336901207E-2</v>
      </c>
      <c r="D155" s="227">
        <v>-0.104405624655956</v>
      </c>
      <c r="E155" s="227">
        <v>-9.4144800804586204E-2</v>
      </c>
      <c r="F155" s="227">
        <v>-6.3441328453535104E-2</v>
      </c>
      <c r="G155" s="227">
        <v>-7.1754992538118206E-2</v>
      </c>
      <c r="H155" s="227">
        <v>-3.0900459580970902E-2</v>
      </c>
      <c r="I155" s="227">
        <v>-4.4476930335751598E-2</v>
      </c>
      <c r="J155" s="227">
        <v>-7.9574841417571596E-2</v>
      </c>
      <c r="K155" s="227">
        <v>3.0568153843549599E-2</v>
      </c>
      <c r="L155" s="227">
        <v>2.3193304541776E-2</v>
      </c>
      <c r="M155" s="227">
        <v>-2.87546624457065E-2</v>
      </c>
      <c r="N155" s="227">
        <v>1.43940518636398E-2</v>
      </c>
      <c r="O155" s="227">
        <v>1.8497941247554901E-3</v>
      </c>
      <c r="P155" s="227">
        <v>-1.1757769609335601E-2</v>
      </c>
      <c r="Q155" s="227">
        <v>-3.9041070598446102E-2</v>
      </c>
      <c r="R155" s="227">
        <v>5.1780885606083002E-3</v>
      </c>
      <c r="S155" s="18">
        <f>'Index Values Local'!S156/'Index Values Local'!S155-1</f>
        <v>7.3720556013789906E-3</v>
      </c>
      <c r="T155" s="227">
        <v>-5.5311479839781498E-2</v>
      </c>
      <c r="U155" s="227">
        <v>-4.8878641698917202E-2</v>
      </c>
      <c r="V155" s="227">
        <v>-5.1121648646952301E-3</v>
      </c>
      <c r="W155" s="18">
        <v>-1.5374649103865212E-2</v>
      </c>
      <c r="X155" s="18">
        <v>8.7222000718916171E-3</v>
      </c>
      <c r="Y155" s="18">
        <v>3.1374282332643499E-3</v>
      </c>
      <c r="Z155" s="18">
        <v>-3.593399082120885E-2</v>
      </c>
      <c r="AA155" s="18">
        <v>-2.0541201235867113E-2</v>
      </c>
      <c r="AB155" s="18">
        <v>-3.2206593514495396E-2</v>
      </c>
      <c r="AC155" s="18">
        <v>-2.0518098296094599E-2</v>
      </c>
      <c r="AD155" s="18">
        <v>-6.1154063770169298E-2</v>
      </c>
      <c r="AE155" s="18">
        <v>-1.7598863899999997E-2</v>
      </c>
      <c r="AF155" s="18">
        <v>-3.2934012400000004E-2</v>
      </c>
      <c r="AG155" s="18">
        <v>-5.4492436668489019E-2</v>
      </c>
      <c r="AH155" s="18">
        <v>-2.6434987980262226E-2</v>
      </c>
      <c r="AI155" s="18">
        <v>-2.8937527774166139E-2</v>
      </c>
      <c r="AJ155" s="18">
        <v>-4.0463483801817635E-2</v>
      </c>
      <c r="AK155" s="18">
        <v>-2.6637336123195521E-2</v>
      </c>
      <c r="AL155" s="18">
        <v>-1.5830850705586985E-2</v>
      </c>
      <c r="AM155" s="18">
        <v>-1.7893657988089173E-2</v>
      </c>
      <c r="AN155" s="18">
        <v>1.1599999999999999E-2</v>
      </c>
      <c r="AO155" s="18">
        <v>-6.922950608681766E-2</v>
      </c>
      <c r="AP155" s="18">
        <v>-0.11248022499560562</v>
      </c>
      <c r="AQ155" s="18">
        <v>-2.4089190451443612E-2</v>
      </c>
      <c r="AR155" s="18">
        <v>1.121045392022002E-2</v>
      </c>
      <c r="AS155" s="18">
        <v>-4.7412325960275246E-2</v>
      </c>
      <c r="AT155" s="18">
        <v>-1.5008333736252804E-2</v>
      </c>
      <c r="AU155" s="18">
        <v>-1.8640005827799004E-2</v>
      </c>
      <c r="AV155" s="18">
        <v>-5.5453269704977215E-2</v>
      </c>
      <c r="AW155" s="18">
        <v>-8.3853913584326256E-2</v>
      </c>
      <c r="AX155" s="18">
        <v>-5.7006338255153E-2</v>
      </c>
      <c r="AY155" s="18">
        <v>-3.9399403815615908E-2</v>
      </c>
      <c r="AZ155" s="18">
        <v>-5.4080594401457627E-2</v>
      </c>
      <c r="BF155" s="81"/>
      <c r="BG155" s="154">
        <f t="shared" si="148"/>
        <v>88</v>
      </c>
      <c r="BH155" s="18">
        <f>(1-'Building Blocks'!$B$29)*'Building Blocks'!$B$29^BG155</f>
        <v>4.1294967113388826E-3</v>
      </c>
      <c r="BI155" s="18">
        <f t="shared" si="149"/>
        <v>4.5360572577013087E-3</v>
      </c>
      <c r="BJ155" s="18">
        <f t="shared" si="195"/>
        <v>1.3472543661098655E-2</v>
      </c>
      <c r="BK155" s="157">
        <f t="shared" si="150"/>
        <v>1.2274179736461125E-5</v>
      </c>
      <c r="BL155" s="157">
        <f t="shared" si="151"/>
        <v>3.3788326312322516E-5</v>
      </c>
      <c r="BM155" s="157">
        <f t="shared" si="152"/>
        <v>5.5077886139332392E-5</v>
      </c>
      <c r="BN155" s="157">
        <f t="shared" si="153"/>
        <v>4.8502465939938885E-5</v>
      </c>
      <c r="BO155" s="157">
        <f t="shared" si="154"/>
        <v>2.0744688686788268E-5</v>
      </c>
      <c r="BP155" s="157">
        <f t="shared" si="155"/>
        <v>2.6510817692751232E-5</v>
      </c>
      <c r="BQ155" s="157">
        <f t="shared" si="156"/>
        <v>6.6326617092224638E-6</v>
      </c>
      <c r="BR155" s="157">
        <f t="shared" si="157"/>
        <v>1.3141606743001092E-5</v>
      </c>
      <c r="BS155" s="157">
        <f t="shared" si="158"/>
        <v>3.634481796339827E-5</v>
      </c>
      <c r="BT155" s="157">
        <f t="shared" si="159"/>
        <v>3.1075209849290378E-6</v>
      </c>
      <c r="BU155" s="157">
        <f t="shared" si="160"/>
        <v>1.5846915417352517E-6</v>
      </c>
      <c r="BV155" s="157">
        <f t="shared" si="161"/>
        <v>6.065538234453101E-6</v>
      </c>
      <c r="BW155" s="157">
        <f t="shared" si="162"/>
        <v>3.2335315857777908E-7</v>
      </c>
      <c r="BX155" s="157">
        <f t="shared" si="163"/>
        <v>1.9970030049458444E-7</v>
      </c>
      <c r="BY155" s="157">
        <f t="shared" si="164"/>
        <v>1.6734216590977064E-6</v>
      </c>
      <c r="BZ155" s="157">
        <f t="shared" si="165"/>
        <v>9.4476744315083531E-6</v>
      </c>
      <c r="CA155" s="157">
        <f t="shared" si="166"/>
        <v>3.7250052450811112E-10</v>
      </c>
      <c r="CB155" s="157">
        <f t="shared" si="167"/>
        <v>9.7185394407632782E-9</v>
      </c>
      <c r="CC155" s="157">
        <f t="shared" si="168"/>
        <v>1.6692529520749706E-5</v>
      </c>
      <c r="CD155" s="157">
        <f t="shared" si="169"/>
        <v>1.3367035735245755E-5</v>
      </c>
      <c r="CE155" s="157">
        <f t="shared" si="170"/>
        <v>3.8710010305093905E-7</v>
      </c>
      <c r="CF155" s="157">
        <f t="shared" si="171"/>
        <v>1.8720089746105206E-6</v>
      </c>
      <c r="CG155" s="157">
        <f t="shared" si="172"/>
        <v>9.6346862057708697E-8</v>
      </c>
      <c r="CH155" s="157">
        <f t="shared" si="173"/>
        <v>3.2764969325485776E-9</v>
      </c>
      <c r="CI155" s="157">
        <f t="shared" si="174"/>
        <v>7.9317916201358528E-6</v>
      </c>
      <c r="CJ155" s="157">
        <f t="shared" si="175"/>
        <v>2.7406956014586932E-6</v>
      </c>
      <c r="CK155" s="157">
        <f t="shared" si="176"/>
        <v>5.8246411332980778E-6</v>
      </c>
      <c r="CL155" s="157">
        <f t="shared" si="177"/>
        <v>2.6518760220154618E-6</v>
      </c>
      <c r="CM155" s="157">
        <f t="shared" si="178"/>
        <v>1.9161419038710542E-5</v>
      </c>
      <c r="CN155" s="157">
        <f t="shared" si="179"/>
        <v>2.8575324799642669E-6</v>
      </c>
      <c r="CO155" s="157">
        <f t="shared" si="180"/>
        <v>7.2995218059440508E-6</v>
      </c>
      <c r="CP155" s="157">
        <f t="shared" si="181"/>
        <v>1.6547452893073764E-5</v>
      </c>
      <c r="CQ155" s="157">
        <f t="shared" si="182"/>
        <v>4.1319250644393497E-6</v>
      </c>
      <c r="CR155" s="157">
        <f t="shared" si="183"/>
        <v>5.3223866978785989E-6</v>
      </c>
      <c r="CS155" s="157">
        <f t="shared" si="184"/>
        <v>9.9121053932288995E-6</v>
      </c>
      <c r="CT155" s="157">
        <f t="shared" si="185"/>
        <v>4.8900782892343006E-6</v>
      </c>
      <c r="CU155" s="157">
        <f t="shared" si="186"/>
        <v>1.8806948391824832E-6</v>
      </c>
      <c r="CV155" s="157">
        <f t="shared" si="187"/>
        <v>2.5064763685153949E-6</v>
      </c>
      <c r="CW155" s="157">
        <f t="shared" si="188"/>
        <v>1.2663784687285059E-7</v>
      </c>
      <c r="CX155" s="157">
        <f t="shared" si="189"/>
        <v>2.2525790187720505E-5</v>
      </c>
      <c r="CY155" s="157">
        <f t="shared" si="190"/>
        <v>6.3700013761575839E-5</v>
      </c>
      <c r="CZ155" s="157"/>
      <c r="DA155" s="157">
        <f t="shared" si="191"/>
        <v>2.7299462159184679E-7</v>
      </c>
      <c r="DB155" s="157"/>
      <c r="DC155" s="157"/>
      <c r="DD155" s="157"/>
      <c r="DE155" s="157">
        <f t="shared" si="192"/>
        <v>1.8873367590548502E-5</v>
      </c>
      <c r="DF155" s="157">
        <f t="shared" si="193"/>
        <v>3.760829988523612E-5</v>
      </c>
      <c r="DG155" s="157"/>
      <c r="DH155" s="157"/>
      <c r="DI155" s="157">
        <f t="shared" si="194"/>
        <v>1.8727458623620484E-5</v>
      </c>
      <c r="DN155" s="157" t="e">
        <f t="shared" si="196"/>
        <v>#DIV/0!</v>
      </c>
      <c r="DR155" s="1">
        <v>4.1666666666666657E-3</v>
      </c>
      <c r="EQ155" s="152"/>
      <c r="ER155" s="152"/>
    </row>
    <row r="156" spans="1:148" s="1" customFormat="1" x14ac:dyDescent="0.25">
      <c r="A156" s="13">
        <f t="shared" si="197"/>
        <v>40816</v>
      </c>
      <c r="B156" s="227">
        <v>-3.2410828037183897E-2</v>
      </c>
      <c r="C156" s="227">
        <v>-7.1715839020594002E-2</v>
      </c>
      <c r="D156" s="227">
        <v>-8.3352280042641197E-2</v>
      </c>
      <c r="E156" s="227">
        <v>-9.66638544825415E-2</v>
      </c>
      <c r="F156" s="227">
        <v>-4.9001557993425301E-2</v>
      </c>
      <c r="G156" s="227">
        <v>2.6093131016423101E-2</v>
      </c>
      <c r="H156" s="227">
        <v>4.4001652609571597E-2</v>
      </c>
      <c r="I156" s="227">
        <v>-0.11185482157285299</v>
      </c>
      <c r="J156" s="227">
        <v>-0.109251796996034</v>
      </c>
      <c r="K156" s="227">
        <v>1.9731475845350399E-2</v>
      </c>
      <c r="L156" s="227">
        <v>1.84829650676556E-2</v>
      </c>
      <c r="M156" s="227">
        <v>-9.8436204070648792E-3</v>
      </c>
      <c r="N156" s="227">
        <v>-5.9504868467559202E-2</v>
      </c>
      <c r="O156" s="227">
        <v>-1.3567280822610901E-2</v>
      </c>
      <c r="P156" s="227">
        <v>-2.0888936924784201E-2</v>
      </c>
      <c r="Q156" s="227">
        <v>-2.0349020469587299E-2</v>
      </c>
      <c r="R156" s="227">
        <v>2.9611052615136899E-2</v>
      </c>
      <c r="S156" s="18">
        <f>'Index Values Local'!S157/'Index Values Local'!S156-1</f>
        <v>-4.2081146207344489E-3</v>
      </c>
      <c r="T156" s="227">
        <v>-7.1922730009481101E-2</v>
      </c>
      <c r="U156" s="227">
        <v>-6.0353471316994999E-2</v>
      </c>
      <c r="V156" s="227">
        <v>-1.2433538373822699E-2</v>
      </c>
      <c r="W156" s="18">
        <v>1.9737707794201587E-2</v>
      </c>
      <c r="X156" s="18">
        <v>2.5146703515439572E-3</v>
      </c>
      <c r="Y156" s="18">
        <v>2.7793256638333208E-3</v>
      </c>
      <c r="Z156" s="18">
        <v>1.2449011537434496E-2</v>
      </c>
      <c r="AA156" s="18">
        <v>-2.4265113699390994E-3</v>
      </c>
      <c r="AB156" s="18">
        <v>1.5041217501585269E-2</v>
      </c>
      <c r="AC156" s="18">
        <v>1.7225290634558001E-2</v>
      </c>
      <c r="AD156" s="18">
        <v>1.2310057372581401E-2</v>
      </c>
      <c r="AE156" s="18">
        <v>2.1945718400000001E-2</v>
      </c>
      <c r="AF156" s="18">
        <v>3.07476795E-2</v>
      </c>
      <c r="AG156" s="18">
        <v>6.9390902081727379E-3</v>
      </c>
      <c r="AH156" s="18">
        <v>-9.4263608875335692E-3</v>
      </c>
      <c r="AI156" s="18">
        <v>-9.5242853288836082E-3</v>
      </c>
      <c r="AJ156" s="18">
        <v>-1.8453484075337201E-2</v>
      </c>
      <c r="AK156" s="18">
        <v>-1.0903674553955245E-2</v>
      </c>
      <c r="AL156" s="18">
        <v>-1.1597670882208533E-3</v>
      </c>
      <c r="AM156" s="18">
        <v>3.6550800039514275E-3</v>
      </c>
      <c r="AN156" s="18">
        <v>5.3E-3</v>
      </c>
      <c r="AO156" s="18">
        <v>3.1823571296878406E-3</v>
      </c>
      <c r="AP156" s="18">
        <v>-6.2562304833204685E-2</v>
      </c>
      <c r="AQ156" s="18">
        <v>-7.9546289196123308E-3</v>
      </c>
      <c r="AR156" s="18">
        <v>4.4888798204447689E-3</v>
      </c>
      <c r="AS156" s="18">
        <v>-1.9445835307394264E-2</v>
      </c>
      <c r="AT156" s="18">
        <v>7.5415192904241847E-3</v>
      </c>
      <c r="AU156" s="18">
        <v>-1.0900039809824543E-2</v>
      </c>
      <c r="AV156" s="18">
        <v>-5.0170099293985304E-2</v>
      </c>
      <c r="AW156" s="18">
        <v>-1.9353004574114929E-2</v>
      </c>
      <c r="AX156" s="18">
        <v>-3.1290788156256688E-2</v>
      </c>
      <c r="AY156" s="18">
        <v>-9.5150161701609698E-2</v>
      </c>
      <c r="AZ156" s="18">
        <v>5.5946767395029573E-2</v>
      </c>
      <c r="BF156" s="81"/>
      <c r="BG156" s="154">
        <f t="shared" si="148"/>
        <v>87</v>
      </c>
      <c r="BH156" s="18">
        <f>(1-'Building Blocks'!$B$29)*'Building Blocks'!$B$29^BG156</f>
        <v>4.1712087993322046E-3</v>
      </c>
      <c r="BI156" s="18">
        <f t="shared" si="149"/>
        <v>4.5818760178801092E-3</v>
      </c>
      <c r="BJ156" s="18">
        <f t="shared" si="195"/>
        <v>1.3608629960705713E-2</v>
      </c>
      <c r="BK156" s="157">
        <f t="shared" si="150"/>
        <v>6.9293422619484666E-6</v>
      </c>
      <c r="BL156" s="157">
        <f t="shared" si="151"/>
        <v>3.1084199433336452E-5</v>
      </c>
      <c r="BM156" s="157">
        <f t="shared" si="152"/>
        <v>3.6406067152971677E-5</v>
      </c>
      <c r="BN156" s="157">
        <f t="shared" si="153"/>
        <v>5.1408470107885562E-5</v>
      </c>
      <c r="BO156" s="157">
        <f t="shared" si="154"/>
        <v>1.2961134092123581E-5</v>
      </c>
      <c r="BP156" s="157">
        <f t="shared" si="155"/>
        <v>2.0981272008480454E-6</v>
      </c>
      <c r="BQ156" s="157">
        <f t="shared" si="156"/>
        <v>6.1589387178754172E-6</v>
      </c>
      <c r="BR156" s="157">
        <f t="shared" si="157"/>
        <v>6.7308532192311623E-5</v>
      </c>
      <c r="BS156" s="157">
        <f t="shared" si="158"/>
        <v>6.5090326414770337E-5</v>
      </c>
      <c r="BT156" s="157">
        <f t="shared" si="159"/>
        <v>1.077790775040072E-6</v>
      </c>
      <c r="BU156" s="157">
        <f t="shared" si="160"/>
        <v>8.9557143772049903E-7</v>
      </c>
      <c r="BV156" s="157">
        <f t="shared" si="161"/>
        <v>1.4284040592172737E-6</v>
      </c>
      <c r="BW156" s="157">
        <f t="shared" si="162"/>
        <v>1.9630915576799872E-5</v>
      </c>
      <c r="BX156" s="157">
        <f t="shared" si="163"/>
        <v>2.2281671645448446E-6</v>
      </c>
      <c r="BY156" s="157">
        <f t="shared" si="164"/>
        <v>3.6795281531816704E-6</v>
      </c>
      <c r="BZ156" s="157">
        <f t="shared" si="165"/>
        <v>3.3267394057303058E-6</v>
      </c>
      <c r="CA156" s="157">
        <f t="shared" si="166"/>
        <v>2.6714561884173535E-6</v>
      </c>
      <c r="CB156" s="157">
        <f t="shared" si="167"/>
        <v>7.7957576294579347E-7</v>
      </c>
      <c r="CC156" s="157">
        <f t="shared" si="168"/>
        <v>2.735959600590132E-5</v>
      </c>
      <c r="CD156" s="157">
        <f t="shared" si="169"/>
        <v>1.981354247426214E-5</v>
      </c>
      <c r="CE156" s="157">
        <f t="shared" si="170"/>
        <v>1.2563912798786768E-6</v>
      </c>
      <c r="CF156" s="157">
        <f t="shared" si="171"/>
        <v>1.0032691820878267E-6</v>
      </c>
      <c r="CG156" s="157">
        <f t="shared" si="172"/>
        <v>1.1712281641005741E-8</v>
      </c>
      <c r="CH156" s="157">
        <f t="shared" si="173"/>
        <v>1.1081746327425656E-9</v>
      </c>
      <c r="CI156" s="157">
        <f t="shared" si="174"/>
        <v>1.9757320596785687E-7</v>
      </c>
      <c r="CJ156" s="157">
        <f t="shared" si="175"/>
        <v>1.9155454341909791E-7</v>
      </c>
      <c r="CK156" s="157">
        <f t="shared" si="176"/>
        <v>5.9690398781091008E-7</v>
      </c>
      <c r="CL156" s="157">
        <f t="shared" si="177"/>
        <v>8.4303835495351983E-7</v>
      </c>
      <c r="CM156" s="157">
        <f t="shared" si="178"/>
        <v>3.287021624856424E-7</v>
      </c>
      <c r="CN156" s="157">
        <f t="shared" si="179"/>
        <v>9.5612300672070165E-7</v>
      </c>
      <c r="CO156" s="157">
        <f t="shared" si="180"/>
        <v>2.5447005560528318E-6</v>
      </c>
      <c r="CP156" s="157">
        <f t="shared" si="181"/>
        <v>4.8893136494661251E-9</v>
      </c>
      <c r="CQ156" s="157">
        <f t="shared" si="182"/>
        <v>7.950356852064688E-7</v>
      </c>
      <c r="CR156" s="157">
        <f t="shared" si="183"/>
        <v>1.0091778984108763E-6</v>
      </c>
      <c r="CS156" s="157">
        <f t="shared" si="184"/>
        <v>2.8034925292039069E-6</v>
      </c>
      <c r="CT156" s="157">
        <f t="shared" si="185"/>
        <v>1.3397783661985231E-6</v>
      </c>
      <c r="CU156" s="157">
        <f t="shared" si="186"/>
        <v>1.4838976426616333E-7</v>
      </c>
      <c r="CV156" s="157">
        <f t="shared" si="187"/>
        <v>1.7566002790438888E-8</v>
      </c>
      <c r="CW156" s="157">
        <f t="shared" si="188"/>
        <v>4.7319703587847196E-9</v>
      </c>
      <c r="CX156" s="157">
        <f t="shared" si="189"/>
        <v>1.7287647999743223E-8</v>
      </c>
      <c r="CY156" s="157">
        <f t="shared" si="190"/>
        <v>2.1552944896349325E-5</v>
      </c>
      <c r="CZ156" s="157"/>
      <c r="DA156" s="157">
        <f t="shared" si="191"/>
        <v>4.9197187624165998E-9</v>
      </c>
      <c r="DB156" s="157"/>
      <c r="DC156" s="157"/>
      <c r="DD156" s="157"/>
      <c r="DE156" s="157">
        <f t="shared" si="192"/>
        <v>1.6069030238493677E-5</v>
      </c>
      <c r="DF156" s="157">
        <f t="shared" si="193"/>
        <v>3.2307094278067263E-6</v>
      </c>
      <c r="DG156" s="157"/>
      <c r="DH156" s="157"/>
      <c r="DI156" s="157">
        <f t="shared" si="194"/>
        <v>9.5999502201659666E-6</v>
      </c>
      <c r="DN156" s="157" t="e">
        <f t="shared" si="196"/>
        <v>#DIV/0!</v>
      </c>
      <c r="DR156" s="1">
        <v>4.1666666666666657E-3</v>
      </c>
      <c r="EQ156" s="152"/>
      <c r="ER156" s="152"/>
    </row>
    <row r="157" spans="1:148" s="1" customFormat="1" x14ac:dyDescent="0.25">
      <c r="A157" s="13">
        <f t="shared" si="197"/>
        <v>40847</v>
      </c>
      <c r="B157" s="227">
        <v>7.5267398038589797E-2</v>
      </c>
      <c r="C157" s="227">
        <v>0.113519811253355</v>
      </c>
      <c r="D157" s="227">
        <v>8.6442353567557501E-2</v>
      </c>
      <c r="E157" s="227">
        <v>7.4897523542727301E-2</v>
      </c>
      <c r="F157" s="227">
        <v>8.5624836283629602E-2</v>
      </c>
      <c r="G157" s="227">
        <v>-3.3556258491610001E-2</v>
      </c>
      <c r="H157" s="227">
        <v>-6.6871807996475505E-2</v>
      </c>
      <c r="I157" s="227">
        <v>0.11487074964006801</v>
      </c>
      <c r="J157" s="227">
        <v>9.7252196572321606E-2</v>
      </c>
      <c r="K157" s="227">
        <v>-2.47650471896089E-2</v>
      </c>
      <c r="L157" s="227">
        <v>-1.8275973529623801E-2</v>
      </c>
      <c r="M157" s="227">
        <v>3.4131091141323899E-2</v>
      </c>
      <c r="N157" s="227">
        <v>2.8383100872396198E-2</v>
      </c>
      <c r="O157" s="227">
        <v>2.1914809736353201E-2</v>
      </c>
      <c r="P157" s="227">
        <v>3.1767222843154003E-2</v>
      </c>
      <c r="Q157" s="227">
        <v>1.63789225912809E-2</v>
      </c>
      <c r="R157" s="227">
        <v>-4.01251293561245E-2</v>
      </c>
      <c r="S157" s="18">
        <f>'Index Values Local'!S158/'Index Values Local'!S157-1</f>
        <v>1.5007797071321383E-2</v>
      </c>
      <c r="T157" s="227">
        <v>0.109864161167244</v>
      </c>
      <c r="U157" s="227">
        <v>4.9080947127679797E-2</v>
      </c>
      <c r="V157" s="227">
        <v>-9.2411245091531501E-3</v>
      </c>
      <c r="W157" s="18">
        <v>2.1248225730138959E-2</v>
      </c>
      <c r="X157" s="18">
        <v>1.5882444697766118E-2</v>
      </c>
      <c r="Y157" s="18">
        <v>5.3669468640897833E-3</v>
      </c>
      <c r="Z157" s="18">
        <v>3.5560001818926157E-2</v>
      </c>
      <c r="AA157" s="18">
        <v>1.4246994231704946E-2</v>
      </c>
      <c r="AB157" s="18">
        <v>5.0952071567794466E-2</v>
      </c>
      <c r="AC157" s="18">
        <v>4.7128402200760797E-2</v>
      </c>
      <c r="AD157" s="18">
        <v>6.3960717158811992E-2</v>
      </c>
      <c r="AE157" s="18">
        <v>4.1277300699999998E-2</v>
      </c>
      <c r="AF157" s="18">
        <v>3.5106255000000003E-2</v>
      </c>
      <c r="AG157" s="18">
        <v>4.488897396630942E-2</v>
      </c>
      <c r="AH157" s="18">
        <v>1.2314904708177199E-2</v>
      </c>
      <c r="AI157" s="18">
        <v>1.6128674297220202E-2</v>
      </c>
      <c r="AJ157" s="18">
        <v>2.3567337508010766E-2</v>
      </c>
      <c r="AK157" s="18">
        <v>1.9715437329654639E-2</v>
      </c>
      <c r="AL157" s="18">
        <v>-6.2290864606195928E-4</v>
      </c>
      <c r="AM157" s="18">
        <v>1.7015112205857053E-2</v>
      </c>
      <c r="AN157" s="18">
        <v>-2.3800000000000002E-2</v>
      </c>
      <c r="AO157" s="18">
        <v>6.7742386512124275E-2</v>
      </c>
      <c r="AP157" s="18">
        <v>8.7650047712443557E-2</v>
      </c>
      <c r="AQ157" s="18">
        <v>2.8304339967080469E-2</v>
      </c>
      <c r="AR157" s="18">
        <v>-9.4793147809590916E-4</v>
      </c>
      <c r="AS157" s="18">
        <v>4.8652034114763057E-2</v>
      </c>
      <c r="AT157" s="18">
        <v>1.6178464539190019E-2</v>
      </c>
      <c r="AU157" s="18">
        <v>1.5060994517314812E-2</v>
      </c>
      <c r="AV157" s="18">
        <v>9.5224626348781705E-2</v>
      </c>
      <c r="AW157" s="18">
        <v>9.6082868553478251E-2</v>
      </c>
      <c r="AX157" s="18">
        <v>5.1849578707511917E-2</v>
      </c>
      <c r="AY157" s="18">
        <v>3.8013803052285119E-2</v>
      </c>
      <c r="AZ157" s="18">
        <v>7.5322183265422282E-2</v>
      </c>
      <c r="BF157" s="81"/>
      <c r="BG157" s="154">
        <f t="shared" si="148"/>
        <v>86</v>
      </c>
      <c r="BH157" s="18">
        <f>(1-'Building Blocks'!$B$29)*'Building Blocks'!$B$29^BG157</f>
        <v>4.2133422215476814E-3</v>
      </c>
      <c r="BI157" s="18">
        <f t="shared" si="149"/>
        <v>4.6281575938182922E-3</v>
      </c>
      <c r="BJ157" s="18">
        <f t="shared" si="195"/>
        <v>1.3746090869399709E-2</v>
      </c>
      <c r="BK157" s="157">
        <f t="shared" si="150"/>
        <v>2.1900384498138637E-5</v>
      </c>
      <c r="BL157" s="157">
        <f t="shared" si="151"/>
        <v>4.8975890736686285E-5</v>
      </c>
      <c r="BM157" s="157">
        <f t="shared" si="152"/>
        <v>3.0108087580042665E-5</v>
      </c>
      <c r="BN157" s="157">
        <f t="shared" si="153"/>
        <v>1.9939138483019025E-5</v>
      </c>
      <c r="BO157" s="157">
        <f t="shared" si="154"/>
        <v>3.0696198929555065E-5</v>
      </c>
      <c r="BP157" s="157">
        <f t="shared" si="155"/>
        <v>6.7714084395111877E-6</v>
      </c>
      <c r="BQ157" s="157">
        <f t="shared" si="156"/>
        <v>2.5487964650913512E-5</v>
      </c>
      <c r="BR157" s="157">
        <f t="shared" si="157"/>
        <v>5.1534588665552615E-5</v>
      </c>
      <c r="BS157" s="157">
        <f t="shared" si="158"/>
        <v>3.5284563442071926E-5</v>
      </c>
      <c r="BT157" s="157">
        <f t="shared" si="159"/>
        <v>3.9351705227243686E-6</v>
      </c>
      <c r="BU157" s="157">
        <f t="shared" si="160"/>
        <v>2.4013141863050642E-6</v>
      </c>
      <c r="BV157" s="157">
        <f t="shared" si="161"/>
        <v>3.2056927042920509E-6</v>
      </c>
      <c r="BW157" s="157">
        <f t="shared" si="162"/>
        <v>2.3288842901668573E-6</v>
      </c>
      <c r="BX157" s="157">
        <f t="shared" si="163"/>
        <v>8.3474171029137238E-7</v>
      </c>
      <c r="BY157" s="157">
        <f t="shared" si="164"/>
        <v>2.7368905402066964E-6</v>
      </c>
      <c r="BZ157" s="157">
        <f t="shared" si="165"/>
        <v>4.4288875630671461E-7</v>
      </c>
      <c r="CA157" s="157">
        <f t="shared" si="166"/>
        <v>9.6192940374127979E-6</v>
      </c>
      <c r="CB157" s="157">
        <f t="shared" si="167"/>
        <v>1.7630371475208099E-7</v>
      </c>
      <c r="CC157" s="157">
        <f t="shared" si="168"/>
        <v>5.0553146062448583E-5</v>
      </c>
      <c r="CD157" s="157">
        <f t="shared" si="169"/>
        <v>8.8281488233739574E-6</v>
      </c>
      <c r="CE157" s="157">
        <f t="shared" si="170"/>
        <v>8.2692420040004941E-7</v>
      </c>
      <c r="CF157" s="157">
        <f t="shared" si="171"/>
        <v>1.230858638433856E-6</v>
      </c>
      <c r="CG157" s="157">
        <f t="shared" si="172"/>
        <v>6.4103837218869835E-7</v>
      </c>
      <c r="CH157" s="157">
        <f t="shared" si="173"/>
        <v>4.3887857950068146E-8</v>
      </c>
      <c r="CI157" s="157">
        <f t="shared" si="174"/>
        <v>4.0763005968543228E-6</v>
      </c>
      <c r="CJ157" s="157">
        <f t="shared" si="175"/>
        <v>4.8223808218744065E-7</v>
      </c>
      <c r="CK157" s="157">
        <f t="shared" si="176"/>
        <v>1.0365331279832527E-5</v>
      </c>
      <c r="CL157" s="157">
        <f t="shared" si="177"/>
        <v>8.7445723780547713E-6</v>
      </c>
      <c r="CM157" s="157">
        <f t="shared" si="178"/>
        <v>1.6728405415955913E-5</v>
      </c>
      <c r="CN157" s="157">
        <f t="shared" si="179"/>
        <v>5.2802521255699794E-6</v>
      </c>
      <c r="CO157" s="157">
        <f t="shared" si="180"/>
        <v>3.6091051145114707E-6</v>
      </c>
      <c r="CP157" s="157">
        <f t="shared" si="181"/>
        <v>7.0332518392306881E-6</v>
      </c>
      <c r="CQ157" s="157">
        <f t="shared" si="182"/>
        <v>3.398083885225837E-7</v>
      </c>
      <c r="CR157" s="157">
        <f t="shared" si="183"/>
        <v>5.4102785120668663E-7</v>
      </c>
      <c r="CS157" s="157">
        <f t="shared" si="184"/>
        <v>1.3827448662201422E-6</v>
      </c>
      <c r="CT157" s="157">
        <f t="shared" si="185"/>
        <v>8.4587802661327826E-7</v>
      </c>
      <c r="CU157" s="157">
        <f t="shared" si="186"/>
        <v>1.2294264112572681E-7</v>
      </c>
      <c r="CV157" s="157">
        <f t="shared" si="187"/>
        <v>6.0168881345147774E-7</v>
      </c>
      <c r="CW157" s="157">
        <f t="shared" si="188"/>
        <v>4.1976849846742393E-6</v>
      </c>
      <c r="CX157" s="157">
        <f t="shared" si="189"/>
        <v>2.0468386318531765E-5</v>
      </c>
      <c r="CY157" s="157">
        <f t="shared" si="190"/>
        <v>3.0837230025284129E-5</v>
      </c>
      <c r="CZ157" s="157"/>
      <c r="DA157" s="157">
        <f t="shared" si="191"/>
        <v>8.9625554934327443E-8</v>
      </c>
      <c r="DB157" s="157"/>
      <c r="DC157" s="157"/>
      <c r="DD157" s="157"/>
      <c r="DE157" s="157">
        <f t="shared" si="192"/>
        <v>3.4368565796909765E-5</v>
      </c>
      <c r="DF157" s="157">
        <f t="shared" si="193"/>
        <v>3.6562520753096461E-5</v>
      </c>
      <c r="DG157" s="157"/>
      <c r="DH157" s="157"/>
      <c r="DI157" s="157">
        <f t="shared" si="194"/>
        <v>1.964358279568251E-5</v>
      </c>
      <c r="DN157" s="157" t="e">
        <f t="shared" si="196"/>
        <v>#DIV/0!</v>
      </c>
      <c r="DR157" s="1">
        <v>4.1666666666666657E-3</v>
      </c>
      <c r="EQ157" s="152"/>
      <c r="ER157" s="152"/>
    </row>
    <row r="158" spans="1:148" s="1" customFormat="1" x14ac:dyDescent="0.25">
      <c r="A158" s="13">
        <f t="shared" si="197"/>
        <v>40877</v>
      </c>
      <c r="B158" s="227">
        <v>2.1644763807961001E-2</v>
      </c>
      <c r="C158" s="227">
        <v>2.1312992828479399E-2</v>
      </c>
      <c r="D158" s="227">
        <v>-3.1165577286212099E-2</v>
      </c>
      <c r="E158" s="227">
        <v>-4.02898748153269E-2</v>
      </c>
      <c r="F158" s="227">
        <v>-3.19971370435911E-3</v>
      </c>
      <c r="G158" s="227">
        <v>-2.0729059517411601E-2</v>
      </c>
      <c r="H158" s="227">
        <v>-3.2574370058738801E-3</v>
      </c>
      <c r="I158" s="227">
        <v>-4.7342062803744402E-2</v>
      </c>
      <c r="J158" s="227">
        <v>-4.3767579039309203E-2</v>
      </c>
      <c r="K158" s="227">
        <v>9.5467365692702907E-3</v>
      </c>
      <c r="L158" s="227">
        <v>6.5750201137815198E-3</v>
      </c>
      <c r="M158" s="227">
        <v>-7.5012824735468603E-3</v>
      </c>
      <c r="N158" s="227">
        <v>-9.7974958059843208E-3</v>
      </c>
      <c r="O158" s="227">
        <v>8.2397582054702899E-3</v>
      </c>
      <c r="P158" s="227">
        <v>-2.54964815907654E-3</v>
      </c>
      <c r="Q158" s="227">
        <v>3.7435470335380702E-3</v>
      </c>
      <c r="R158" s="227">
        <v>1.7766361204212398E-2</v>
      </c>
      <c r="S158" s="18">
        <f>'Index Values Local'!S159/'Index Values Local'!S158-1</f>
        <v>1.1547329239125048E-2</v>
      </c>
      <c r="T158" s="227">
        <v>-2.7412292980079E-3</v>
      </c>
      <c r="U158" s="227">
        <v>-2.02151557222876E-2</v>
      </c>
      <c r="V158" s="227">
        <v>-6.5270569652347002E-3</v>
      </c>
      <c r="W158" s="18">
        <v>2.0806132333740512E-2</v>
      </c>
      <c r="X158" s="18">
        <v>2.2412515503881236E-2</v>
      </c>
      <c r="Y158" s="18">
        <v>3.3147915024702712E-3</v>
      </c>
      <c r="Z158" s="18">
        <v>3.6007552803751786E-4</v>
      </c>
      <c r="AA158" s="18">
        <v>3.6658900918185022E-3</v>
      </c>
      <c r="AB158" s="18">
        <v>1.4599234372399295E-2</v>
      </c>
      <c r="AC158" s="18">
        <v>1.9363736310036E-2</v>
      </c>
      <c r="AD158" s="18">
        <v>4.3110414634469404E-3</v>
      </c>
      <c r="AE158" s="18">
        <v>2.3999922100000001E-2</v>
      </c>
      <c r="AF158" s="18">
        <v>1.5507267700000001E-2</v>
      </c>
      <c r="AG158" s="18">
        <v>5.9540166712466203E-3</v>
      </c>
      <c r="AH158" s="18">
        <v>1.6761562454099543E-3</v>
      </c>
      <c r="AI158" s="18">
        <v>-1.2886367652635844E-3</v>
      </c>
      <c r="AJ158" s="18">
        <v>-1.3726523790839718E-2</v>
      </c>
      <c r="AK158" s="18">
        <v>-3.8360385244743389E-3</v>
      </c>
      <c r="AL158" s="18">
        <v>1.6890521011706072E-2</v>
      </c>
      <c r="AM158" s="18">
        <v>8.1877918893835666E-3</v>
      </c>
      <c r="AN158" s="18">
        <v>2.8500000000000001E-2</v>
      </c>
      <c r="AO158" s="18">
        <v>-2.545139973424615E-2</v>
      </c>
      <c r="AP158" s="18">
        <v>-1.6190491606908664E-2</v>
      </c>
      <c r="AQ158" s="18">
        <v>1.2332618564110144E-4</v>
      </c>
      <c r="AR158" s="18">
        <v>-7.7939681463911059E-3</v>
      </c>
      <c r="AS158" s="18">
        <v>-1.3729548017999943E-2</v>
      </c>
      <c r="AT158" s="18">
        <v>-2.373359550452073E-3</v>
      </c>
      <c r="AU158" s="18">
        <v>-1.3866911785013361E-2</v>
      </c>
      <c r="AV158" s="18">
        <v>-1.3879902660636323E-2</v>
      </c>
      <c r="AW158" s="18">
        <v>-5.4358338695478237E-3</v>
      </c>
      <c r="AX158" s="18">
        <v>-2.9703957175263619E-2</v>
      </c>
      <c r="AY158" s="18">
        <v>-6.0053655929488109E-2</v>
      </c>
      <c r="AZ158" s="18">
        <v>-2.5500369011819513E-2</v>
      </c>
      <c r="BF158" s="81"/>
      <c r="BG158" s="154">
        <f t="shared" si="148"/>
        <v>85</v>
      </c>
      <c r="BH158" s="18">
        <f>(1-'Building Blocks'!$B$29)*'Building Blocks'!$B$29^BG158</f>
        <v>4.2559012338865467E-3</v>
      </c>
      <c r="BI158" s="18">
        <f t="shared" si="149"/>
        <v>4.6749066604225174E-3</v>
      </c>
      <c r="BJ158" s="18">
        <f t="shared" si="195"/>
        <v>1.3884940272120918E-2</v>
      </c>
      <c r="BK158" s="157">
        <f t="shared" si="150"/>
        <v>1.075378711405037E-6</v>
      </c>
      <c r="BL158" s="157">
        <f t="shared" si="151"/>
        <v>5.3151430523240257E-7</v>
      </c>
      <c r="BM158" s="157">
        <f t="shared" si="152"/>
        <v>6.3832751981276262E-6</v>
      </c>
      <c r="BN158" s="157">
        <f t="shared" si="153"/>
        <v>1.1477998892920524E-5</v>
      </c>
      <c r="BO158" s="157">
        <f t="shared" si="154"/>
        <v>2.5492400643863494E-7</v>
      </c>
      <c r="BP158" s="157">
        <f t="shared" si="155"/>
        <v>3.0215637842282533E-6</v>
      </c>
      <c r="BQ158" s="157">
        <f t="shared" si="156"/>
        <v>5.2485763510001363E-7</v>
      </c>
      <c r="BR158" s="157">
        <f t="shared" si="157"/>
        <v>1.5024141171167005E-5</v>
      </c>
      <c r="BS158" s="157">
        <f t="shared" si="158"/>
        <v>1.3483435330416634E-5</v>
      </c>
      <c r="BT158" s="157">
        <f t="shared" si="159"/>
        <v>1.2410784910977764E-7</v>
      </c>
      <c r="BU158" s="157">
        <f t="shared" si="160"/>
        <v>2.0084573667524726E-8</v>
      </c>
      <c r="BV158" s="157">
        <f t="shared" si="161"/>
        <v>1.0963713999039605E-6</v>
      </c>
      <c r="BW158" s="157">
        <f t="shared" si="162"/>
        <v>1.1594480157678789E-6</v>
      </c>
      <c r="BX158" s="157">
        <f t="shared" si="163"/>
        <v>2.8101455025238635E-10</v>
      </c>
      <c r="BY158" s="157">
        <f t="shared" si="164"/>
        <v>4.6740191256872647E-7</v>
      </c>
      <c r="BZ158" s="157">
        <f t="shared" si="165"/>
        <v>3.805255753625876E-8</v>
      </c>
      <c r="CA158" s="157">
        <f t="shared" si="166"/>
        <v>7.0746294743148542E-7</v>
      </c>
      <c r="CB158" s="157">
        <f t="shared" si="167"/>
        <v>3.4372083377570642E-8</v>
      </c>
      <c r="CC158" s="157">
        <f t="shared" si="168"/>
        <v>3.0614987061600077E-7</v>
      </c>
      <c r="CD158" s="157">
        <f t="shared" si="169"/>
        <v>3.0688520269561183E-6</v>
      </c>
      <c r="CE158" s="157">
        <f t="shared" si="170"/>
        <v>5.3051580350062483E-7</v>
      </c>
      <c r="CF158" s="157">
        <f t="shared" si="171"/>
        <v>1.1767963877161729E-6</v>
      </c>
      <c r="CG158" s="157">
        <f t="shared" si="172"/>
        <v>1.5654130037039148E-6</v>
      </c>
      <c r="CH158" s="157">
        <f t="shared" si="173"/>
        <v>4.933246384148973E-9</v>
      </c>
      <c r="CI158" s="157">
        <f t="shared" si="174"/>
        <v>1.4256546413646238E-7</v>
      </c>
      <c r="CJ158" s="157">
        <f t="shared" si="175"/>
        <v>6.5192502463689481E-10</v>
      </c>
      <c r="CK158" s="157">
        <f t="shared" si="176"/>
        <v>5.6276969201643011E-7</v>
      </c>
      <c r="CL158" s="157">
        <f t="shared" si="177"/>
        <v>1.1527419782565153E-6</v>
      </c>
      <c r="CM158" s="157">
        <f t="shared" si="178"/>
        <v>1.0366898922914059E-9</v>
      </c>
      <c r="CN158" s="157">
        <f t="shared" si="179"/>
        <v>1.2727111694654661E-6</v>
      </c>
      <c r="CO158" s="157">
        <f t="shared" si="180"/>
        <v>3.2408874417160446E-7</v>
      </c>
      <c r="CP158" s="157">
        <f t="shared" si="181"/>
        <v>1.0740097624320008E-11</v>
      </c>
      <c r="CQ158" s="157">
        <f t="shared" si="182"/>
        <v>2.0033193782977894E-8</v>
      </c>
      <c r="CR158" s="157">
        <f t="shared" si="183"/>
        <v>2.0396725895343484E-7</v>
      </c>
      <c r="CS158" s="157">
        <f t="shared" si="184"/>
        <v>1.8716381236633915E-6</v>
      </c>
      <c r="CT158" s="157">
        <f t="shared" si="185"/>
        <v>4.7051674458120717E-7</v>
      </c>
      <c r="CU158" s="157">
        <f t="shared" si="186"/>
        <v>7.1411389086159689E-7</v>
      </c>
      <c r="CV158" s="157">
        <f t="shared" si="187"/>
        <v>3.0990386740947397E-8</v>
      </c>
      <c r="CW158" s="157">
        <f t="shared" si="188"/>
        <v>2.300609878747463E-6</v>
      </c>
      <c r="CX158" s="157">
        <f t="shared" si="189"/>
        <v>3.3305283810724197E-6</v>
      </c>
      <c r="CY158" s="157">
        <f t="shared" si="190"/>
        <v>2.3068009219921097E-6</v>
      </c>
      <c r="CZ158" s="157"/>
      <c r="DA158" s="157">
        <f t="shared" si="191"/>
        <v>5.9131411647592803E-7</v>
      </c>
      <c r="DB158" s="157"/>
      <c r="DC158" s="157"/>
      <c r="DD158" s="157"/>
      <c r="DE158" s="157">
        <f t="shared" si="192"/>
        <v>2.4580924561831675E-6</v>
      </c>
      <c r="DF158" s="157">
        <f t="shared" si="193"/>
        <v>7.4651402077108904E-7</v>
      </c>
      <c r="DG158" s="157"/>
      <c r="DH158" s="157"/>
      <c r="DI158" s="157">
        <f t="shared" si="194"/>
        <v>5.9493707918140425E-6</v>
      </c>
      <c r="DN158" s="157" t="e">
        <f t="shared" si="196"/>
        <v>#DIV/0!</v>
      </c>
      <c r="DR158" s="1">
        <v>4.1666666666666657E-3</v>
      </c>
      <c r="EQ158" s="152"/>
      <c r="ER158" s="152"/>
    </row>
    <row r="159" spans="1:148" s="1" customFormat="1" x14ac:dyDescent="0.25">
      <c r="A159" s="13">
        <f t="shared" si="197"/>
        <v>40908</v>
      </c>
      <c r="B159" s="227">
        <v>2.02474605026223E-2</v>
      </c>
      <c r="C159" s="227">
        <v>1.12951863736256E-2</v>
      </c>
      <c r="D159" s="227">
        <v>-1.37500580990175E-2</v>
      </c>
      <c r="E159" s="227">
        <v>-2.3255674023249701E-2</v>
      </c>
      <c r="F159" s="227">
        <v>1.1421997321409499E-2</v>
      </c>
      <c r="G159" s="227">
        <v>1.9134339816616799E-2</v>
      </c>
      <c r="H159" s="227">
        <v>2.6510095950118499E-2</v>
      </c>
      <c r="I159" s="227">
        <v>1.53171193250489E-3</v>
      </c>
      <c r="J159" s="227">
        <v>-1.4061735251710201E-3</v>
      </c>
      <c r="K159" s="227">
        <v>1.90649168123566E-2</v>
      </c>
      <c r="L159" s="227">
        <v>1.7493742143096701E-2</v>
      </c>
      <c r="M159" s="227">
        <v>3.0619723654391199E-2</v>
      </c>
      <c r="N159" s="227">
        <v>-1.2669690267410601E-3</v>
      </c>
      <c r="O159" s="227">
        <v>1.5769658860410301E-2</v>
      </c>
      <c r="P159" s="227">
        <v>2.1595711343916E-2</v>
      </c>
      <c r="Q159" s="227">
        <v>1.43801558458744E-3</v>
      </c>
      <c r="R159" s="227">
        <v>8.1744700582404503E-3</v>
      </c>
      <c r="S159" s="18">
        <f>'Index Values Local'!S160/'Index Values Local'!S159-1</f>
        <v>2.519807405816521E-2</v>
      </c>
      <c r="T159" s="227">
        <v>9.4679658919671894E-3</v>
      </c>
      <c r="U159" s="227">
        <v>-9.14274654402524E-3</v>
      </c>
      <c r="V159" s="227">
        <v>-2.4774665427476001E-3</v>
      </c>
      <c r="W159" s="18">
        <v>2.2279985146676617E-2</v>
      </c>
      <c r="X159" s="18">
        <v>-4.4843497159716694E-3</v>
      </c>
      <c r="Y159" s="18">
        <v>-1.2780366120668241E-3</v>
      </c>
      <c r="Z159" s="18">
        <v>3.0130107281442831E-2</v>
      </c>
      <c r="AA159" s="18">
        <v>1.2800819252432261E-2</v>
      </c>
      <c r="AB159" s="18">
        <v>3.9558482341637058E-2</v>
      </c>
      <c r="AC159" s="18">
        <v>3.3631050667757699E-2</v>
      </c>
      <c r="AD159" s="18">
        <v>5.3218972042660101E-2</v>
      </c>
      <c r="AE159" s="18">
        <v>1.7182368400000002E-2</v>
      </c>
      <c r="AF159" s="18">
        <v>1.6694101199999999E-2</v>
      </c>
      <c r="AG159" s="18">
        <v>5.6456018940083785E-2</v>
      </c>
      <c r="AH159" s="18">
        <v>1.714753956958659E-2</v>
      </c>
      <c r="AI159" s="18">
        <v>3.4843056637984482E-2</v>
      </c>
      <c r="AJ159" s="18">
        <v>4.7398427619915973E-2</v>
      </c>
      <c r="AK159" s="18">
        <v>2.5192243106198386E-2</v>
      </c>
      <c r="AL159" s="18">
        <v>2.735308522502633E-2</v>
      </c>
      <c r="AM159" s="18">
        <v>1.6315203278547408E-2</v>
      </c>
      <c r="AN159" s="18">
        <v>8.6999999999999994E-3</v>
      </c>
      <c r="AO159" s="18">
        <v>7.2603189200629359E-2</v>
      </c>
      <c r="AP159" s="18">
        <v>8.6885127219596958E-2</v>
      </c>
      <c r="AQ159" s="18">
        <v>3.931685093701108E-2</v>
      </c>
      <c r="AR159" s="18">
        <v>-1.2363387978142071E-2</v>
      </c>
      <c r="AS159" s="18">
        <v>4.7821859986875007E-2</v>
      </c>
      <c r="AT159" s="18">
        <v>1.9326894684060646E-2</v>
      </c>
      <c r="AU159" s="18">
        <v>2.2062098742267614E-2</v>
      </c>
      <c r="AV159" s="18">
        <v>4.4672735007835085E-2</v>
      </c>
      <c r="AW159" s="18">
        <v>8.648815997332715E-2</v>
      </c>
      <c r="AX159" s="18">
        <v>6.9842779518339518E-2</v>
      </c>
      <c r="AY159" s="18">
        <v>8.4802737453649427E-2</v>
      </c>
      <c r="AZ159" s="18">
        <v>6.1344214857349755E-2</v>
      </c>
      <c r="BF159" s="81"/>
      <c r="BG159" s="154">
        <f t="shared" si="148"/>
        <v>84</v>
      </c>
      <c r="BH159" s="18">
        <f>(1-'Building Blocks'!$B$29)*'Building Blocks'!$B$29^BG159</f>
        <v>4.298890135238936E-3</v>
      </c>
      <c r="BI159" s="18">
        <f t="shared" si="149"/>
        <v>4.7221279398207243E-3</v>
      </c>
      <c r="BJ159" s="18">
        <f t="shared" si="195"/>
        <v>1.4025192194061533E-2</v>
      </c>
      <c r="BK159" s="157">
        <f t="shared" si="150"/>
        <v>8.9531221672777175E-7</v>
      </c>
      <c r="BL159" s="157">
        <f t="shared" si="151"/>
        <v>1.964445588202447E-9</v>
      </c>
      <c r="BM159" s="157">
        <f t="shared" si="152"/>
        <v>1.8022724491539946E-6</v>
      </c>
      <c r="BN159" s="157">
        <f t="shared" si="153"/>
        <v>4.9927018495186814E-6</v>
      </c>
      <c r="BO159" s="157">
        <f t="shared" si="154"/>
        <v>2.4733450609614101E-7</v>
      </c>
      <c r="BP159" s="157">
        <f t="shared" si="155"/>
        <v>9.8466148994130881E-7</v>
      </c>
      <c r="BQ159" s="157">
        <f t="shared" si="156"/>
        <v>1.7356409969654077E-6</v>
      </c>
      <c r="BR159" s="157">
        <f t="shared" si="157"/>
        <v>2.8850904089268669E-7</v>
      </c>
      <c r="BS159" s="157">
        <f t="shared" si="158"/>
        <v>6.0761778022891291E-7</v>
      </c>
      <c r="BT159" s="157">
        <f t="shared" si="159"/>
        <v>1.0163302384104719E-6</v>
      </c>
      <c r="BU159" s="157">
        <f t="shared" si="160"/>
        <v>7.9699171866725082E-7</v>
      </c>
      <c r="BV159" s="157">
        <f t="shared" si="161"/>
        <v>2.4562314810631248E-6</v>
      </c>
      <c r="BW159" s="157">
        <f t="shared" si="162"/>
        <v>2.4601872814340847E-7</v>
      </c>
      <c r="BX159" s="157">
        <f t="shared" si="163"/>
        <v>2.5059017152865889E-7</v>
      </c>
      <c r="BY159" s="157">
        <f t="shared" si="164"/>
        <v>9.4498304802084313E-7</v>
      </c>
      <c r="BZ159" s="157">
        <f t="shared" si="165"/>
        <v>1.2565911228846015E-7</v>
      </c>
      <c r="CA159" s="157">
        <f t="shared" si="166"/>
        <v>3.4675065950560645E-8</v>
      </c>
      <c r="CB159" s="157">
        <f t="shared" si="167"/>
        <v>1.264229127069429E-6</v>
      </c>
      <c r="CC159" s="157">
        <f t="shared" si="168"/>
        <v>8.0028299181791435E-8</v>
      </c>
      <c r="CD159" s="157">
        <f t="shared" si="169"/>
        <v>9.9953663883848432E-7</v>
      </c>
      <c r="CE159" s="157">
        <f t="shared" si="170"/>
        <v>2.058943451204846E-7</v>
      </c>
      <c r="CF159" s="157">
        <f t="shared" si="171"/>
        <v>1.4197850521274646E-6</v>
      </c>
      <c r="CG159" s="157">
        <f t="shared" si="172"/>
        <v>3.4907302834619408E-7</v>
      </c>
      <c r="CH159" s="157">
        <f t="shared" si="173"/>
        <v>6.0033751281235641E-8</v>
      </c>
      <c r="CI159" s="157">
        <f t="shared" si="174"/>
        <v>2.7763848722686221E-6</v>
      </c>
      <c r="CJ159" s="157">
        <f t="shared" si="175"/>
        <v>3.624885796125009E-7</v>
      </c>
      <c r="CK159" s="157">
        <f t="shared" si="176"/>
        <v>6.0964655746183881E-6</v>
      </c>
      <c r="CL159" s="157">
        <f t="shared" si="177"/>
        <v>4.2414773451168849E-6</v>
      </c>
      <c r="CM159" s="157">
        <f t="shared" si="178"/>
        <v>1.1513822428983341E-5</v>
      </c>
      <c r="CN159" s="157">
        <f t="shared" si="179"/>
        <v>4.4267932329847135E-7</v>
      </c>
      <c r="CO159" s="157">
        <f t="shared" si="180"/>
        <v>4.2733991743659866E-7</v>
      </c>
      <c r="CP159" s="157">
        <f t="shared" si="181"/>
        <v>1.2066433532756526E-5</v>
      </c>
      <c r="CQ159" s="157">
        <f t="shared" si="182"/>
        <v>8.4806933892869151E-7</v>
      </c>
      <c r="CR159" s="157">
        <f t="shared" si="183"/>
        <v>4.1167833436968569E-6</v>
      </c>
      <c r="CS159" s="157">
        <f t="shared" si="184"/>
        <v>7.9828749886226731E-6</v>
      </c>
      <c r="CT159" s="157">
        <f t="shared" si="185"/>
        <v>1.7039648856461406E-6</v>
      </c>
      <c r="CU159" s="157">
        <f t="shared" si="186"/>
        <v>2.4594820658489184E-6</v>
      </c>
      <c r="CV159" s="157">
        <f t="shared" si="187"/>
        <v>5.4085004766725649E-7</v>
      </c>
      <c r="CW159" s="157">
        <f t="shared" si="188"/>
        <v>2.6832442028786296E-8</v>
      </c>
      <c r="CX159" s="157">
        <f t="shared" si="189"/>
        <v>2.4048455358926863E-5</v>
      </c>
      <c r="CY159" s="157">
        <f t="shared" si="190"/>
        <v>3.0876431934560954E-5</v>
      </c>
      <c r="CZ159" s="157"/>
      <c r="DA159" s="157">
        <f t="shared" si="191"/>
        <v>1.1812291222151885E-6</v>
      </c>
      <c r="DB159" s="157"/>
      <c r="DC159" s="157"/>
      <c r="DD159" s="157"/>
      <c r="DE159" s="157">
        <f t="shared" si="192"/>
        <v>5.9920972115489442E-6</v>
      </c>
      <c r="DF159" s="157">
        <f t="shared" si="193"/>
        <v>2.9685564412560581E-5</v>
      </c>
      <c r="DG159" s="157"/>
      <c r="DH159" s="157"/>
      <c r="DI159" s="157">
        <f t="shared" si="194"/>
        <v>1.2364664728209382E-5</v>
      </c>
      <c r="DN159" s="157" t="e">
        <f t="shared" si="196"/>
        <v>#DIV/0!</v>
      </c>
      <c r="DR159" s="1">
        <v>4.1666666666666657E-3</v>
      </c>
      <c r="EQ159" s="152"/>
      <c r="ER159" s="152"/>
    </row>
    <row r="160" spans="1:148" s="1" customFormat="1" x14ac:dyDescent="0.25">
      <c r="A160" s="13">
        <f t="shared" si="197"/>
        <v>40939</v>
      </c>
      <c r="B160" s="227">
        <v>3.21260362690865E-2</v>
      </c>
      <c r="C160" s="227">
        <v>5.5192612451842697E-2</v>
      </c>
      <c r="D160" s="227">
        <v>3.8750263807131299E-2</v>
      </c>
      <c r="E160" s="227">
        <v>8.4441742069161205E-2</v>
      </c>
      <c r="F160" s="227">
        <v>2.0507122829353401E-2</v>
      </c>
      <c r="G160" s="227">
        <v>3.0269907488664299E-2</v>
      </c>
      <c r="H160" s="227">
        <v>2.62061057779534E-2</v>
      </c>
      <c r="I160" s="227">
        <v>8.0869549735637494E-2</v>
      </c>
      <c r="J160" s="227">
        <v>9.7701240249195395E-2</v>
      </c>
      <c r="K160" s="227">
        <v>1.3356446290599901E-3</v>
      </c>
      <c r="L160" s="227">
        <v>2.2035289447477299E-3</v>
      </c>
      <c r="M160" s="227">
        <v>2.2408944739308299E-2</v>
      </c>
      <c r="N160" s="227">
        <v>4.4356039224882203E-2</v>
      </c>
      <c r="O160" s="227">
        <v>1.6422465464931799E-2</v>
      </c>
      <c r="P160" s="227">
        <v>2.2700640171366301E-2</v>
      </c>
      <c r="Q160" s="227">
        <v>2.3974676320144699E-2</v>
      </c>
      <c r="R160" s="227">
        <v>-1.8016242278483499E-3</v>
      </c>
      <c r="S160" s="18">
        <f>'Index Values Local'!S161/'Index Values Local'!S160-1</f>
        <v>8.7963949828466781E-3</v>
      </c>
      <c r="T160" s="227">
        <v>4.7093816114098297E-2</v>
      </c>
      <c r="U160" s="227">
        <v>3.88242460271832E-2</v>
      </c>
      <c r="V160" s="227">
        <v>1.26741403640553E-2</v>
      </c>
      <c r="W160" s="18">
        <v>1.0776123017314454E-2</v>
      </c>
      <c r="X160" s="18">
        <v>-3.136633646602216E-3</v>
      </c>
      <c r="Y160" s="18">
        <v>4.9477346672399669E-4</v>
      </c>
      <c r="Z160" s="18">
        <v>2.582283659172635E-2</v>
      </c>
      <c r="AA160" s="18">
        <v>1.4560161779575198E-2</v>
      </c>
      <c r="AB160" s="18">
        <v>1.8733515182939309E-2</v>
      </c>
      <c r="AC160" s="18">
        <v>1.9602076681288202E-2</v>
      </c>
      <c r="AD160" s="18">
        <v>1.9039349730255898E-2</v>
      </c>
      <c r="AE160" s="18">
        <v>1.92860085E-2</v>
      </c>
      <c r="AF160" s="18">
        <v>9.5799228999999993E-3</v>
      </c>
      <c r="AG160" s="18">
        <v>1.1722116876400568E-2</v>
      </c>
      <c r="AH160" s="18">
        <v>1.123614562044728E-2</v>
      </c>
      <c r="AI160" s="18">
        <v>2.1418437127468382E-2</v>
      </c>
      <c r="AJ160" s="18">
        <v>2.3665993536866825E-2</v>
      </c>
      <c r="AK160" s="18">
        <v>1.8593466311281226E-2</v>
      </c>
      <c r="AL160" s="18">
        <v>2.2308441194799578E-2</v>
      </c>
      <c r="AM160" s="18">
        <v>1.560766857347673E-2</v>
      </c>
      <c r="AN160" s="18">
        <v>3.5400000000000001E-2</v>
      </c>
      <c r="AO160" s="18">
        <v>4.9827652471580386E-2</v>
      </c>
      <c r="AP160" s="18">
        <v>6.4104854263110633E-2</v>
      </c>
      <c r="AQ160" s="18">
        <v>3.1192828580785759E-2</v>
      </c>
      <c r="AR160" s="18">
        <v>-1.0097517117366395E-2</v>
      </c>
      <c r="AS160" s="18">
        <v>3.1566728533416882E-2</v>
      </c>
      <c r="AT160" s="18">
        <v>7.7340849139391236E-3</v>
      </c>
      <c r="AU160" s="18">
        <v>6.7000688833668606E-3</v>
      </c>
      <c r="AV160" s="18">
        <v>4.7013283582879151E-2</v>
      </c>
      <c r="AW160" s="18">
        <v>4.1869419724401835E-2</v>
      </c>
      <c r="AX160" s="18">
        <v>2.8338123864709221E-2</v>
      </c>
      <c r="AY160" s="18">
        <v>2.8556849251726631E-2</v>
      </c>
      <c r="AZ160" s="18">
        <v>5.3953884658394902E-2</v>
      </c>
      <c r="BF160" s="81"/>
      <c r="BG160" s="154">
        <f t="shared" si="148"/>
        <v>83</v>
      </c>
      <c r="BH160" s="18">
        <f>(1-'Building Blocks'!$B$29)*'Building Blocks'!$B$29^BG160</f>
        <v>4.3423132679181169E-3</v>
      </c>
      <c r="BI160" s="18">
        <f t="shared" si="149"/>
        <v>4.7698262018391153E-3</v>
      </c>
      <c r="BJ160" s="18">
        <f t="shared" si="195"/>
        <v>1.4166860802082359E-2</v>
      </c>
      <c r="BK160" s="157">
        <f t="shared" si="150"/>
        <v>3.1377067823633088E-6</v>
      </c>
      <c r="BL160" s="157">
        <f t="shared" si="151"/>
        <v>9.4634619892617715E-6</v>
      </c>
      <c r="BM160" s="157">
        <f t="shared" si="152"/>
        <v>5.1830343982192534E-6</v>
      </c>
      <c r="BN160" s="157">
        <f t="shared" si="153"/>
        <v>2.6960129783875191E-5</v>
      </c>
      <c r="BO160" s="157">
        <f t="shared" si="154"/>
        <v>1.2707765751171218E-6</v>
      </c>
      <c r="BP160" s="157">
        <f t="shared" si="155"/>
        <v>3.1200495038519304E-6</v>
      </c>
      <c r="BQ160" s="157">
        <f t="shared" si="156"/>
        <v>1.6980162720846764E-6</v>
      </c>
      <c r="BR160" s="157">
        <f t="shared" si="157"/>
        <v>2.4399118710489255E-5</v>
      </c>
      <c r="BS160" s="157">
        <f t="shared" si="158"/>
        <v>3.6739623672420303E-5</v>
      </c>
      <c r="BT160" s="157">
        <f t="shared" si="159"/>
        <v>4.4623329171638367E-8</v>
      </c>
      <c r="BU160" s="157">
        <f t="shared" si="160"/>
        <v>2.520498634759854E-8</v>
      </c>
      <c r="BV160" s="157">
        <f t="shared" si="161"/>
        <v>1.0161924168394322E-6</v>
      </c>
      <c r="BW160" s="157">
        <f t="shared" si="162"/>
        <v>7.0352398364789023E-6</v>
      </c>
      <c r="BX160" s="157">
        <f t="shared" si="163"/>
        <v>3.0052005086891172E-7</v>
      </c>
      <c r="BY160" s="157">
        <f t="shared" si="164"/>
        <v>1.1094627633334771E-6</v>
      </c>
      <c r="BZ160" s="157">
        <f t="shared" si="165"/>
        <v>1.4404805338893651E-6</v>
      </c>
      <c r="CA160" s="157">
        <f t="shared" si="166"/>
        <v>2.5184111309707069E-7</v>
      </c>
      <c r="CB160" s="157">
        <f t="shared" si="167"/>
        <v>7.4012944510496219E-12</v>
      </c>
      <c r="CC160" s="157">
        <f t="shared" si="168"/>
        <v>8.3111523112854633E-6</v>
      </c>
      <c r="CD160" s="157">
        <f t="shared" si="169"/>
        <v>5.3267901373655105E-6</v>
      </c>
      <c r="CE160" s="157">
        <f t="shared" si="170"/>
        <v>3.4855767771437899E-7</v>
      </c>
      <c r="CF160" s="157">
        <f t="shared" si="171"/>
        <v>1.6244786806102012E-7</v>
      </c>
      <c r="CG160" s="157">
        <f t="shared" si="172"/>
        <v>2.5072244223576148E-7</v>
      </c>
      <c r="CH160" s="157">
        <f t="shared" si="173"/>
        <v>1.5330150639716605E-8</v>
      </c>
      <c r="CI160" s="157">
        <f t="shared" si="174"/>
        <v>1.8965860857179534E-6</v>
      </c>
      <c r="CJ160" s="157">
        <f t="shared" si="175"/>
        <v>5.2796277465962757E-7</v>
      </c>
      <c r="CK160" s="157">
        <f t="shared" si="176"/>
        <v>1.0884478068451744E-6</v>
      </c>
      <c r="CL160" s="157">
        <f t="shared" si="177"/>
        <v>1.212121678981815E-6</v>
      </c>
      <c r="CM160" s="157">
        <f t="shared" si="178"/>
        <v>1.1019073025464828E-6</v>
      </c>
      <c r="CN160" s="157">
        <f t="shared" si="179"/>
        <v>6.6256185405467632E-7</v>
      </c>
      <c r="CO160" s="157">
        <f t="shared" si="180"/>
        <v>2.74474083088687E-8</v>
      </c>
      <c r="CP160" s="157">
        <f t="shared" si="181"/>
        <v>1.6134519265402776E-7</v>
      </c>
      <c r="CQ160" s="157">
        <f t="shared" si="182"/>
        <v>2.6758074262805906E-7</v>
      </c>
      <c r="CR160" s="157">
        <f t="shared" si="183"/>
        <v>1.2366562861067225E-6</v>
      </c>
      <c r="CS160" s="157">
        <f t="shared" si="184"/>
        <v>1.4413849087291441E-6</v>
      </c>
      <c r="CT160" s="157">
        <f t="shared" si="185"/>
        <v>7.3307634181173598E-7</v>
      </c>
      <c r="CU160" s="157">
        <f t="shared" si="186"/>
        <v>1.507422445538739E-6</v>
      </c>
      <c r="CV160" s="157">
        <f t="shared" si="187"/>
        <v>4.7646561708621182E-7</v>
      </c>
      <c r="CW160" s="157">
        <f t="shared" si="188"/>
        <v>4.0346275128203516E-6</v>
      </c>
      <c r="CX160" s="157">
        <f t="shared" si="189"/>
        <v>1.1260450440717197E-5</v>
      </c>
      <c r="CY160" s="157">
        <f t="shared" si="190"/>
        <v>1.6090967429422894E-5</v>
      </c>
      <c r="CZ160" s="157"/>
      <c r="DA160" s="157">
        <f t="shared" si="191"/>
        <v>8.7577596578331383E-7</v>
      </c>
      <c r="DB160" s="157"/>
      <c r="DC160" s="157"/>
      <c r="DD160" s="157"/>
      <c r="DE160" s="157">
        <f t="shared" si="192"/>
        <v>6.8741261990100533E-6</v>
      </c>
      <c r="DF160" s="157">
        <f t="shared" si="193"/>
        <v>5.7329063629481702E-6</v>
      </c>
      <c r="DG160" s="157"/>
      <c r="DH160" s="157"/>
      <c r="DI160" s="157">
        <f t="shared" si="194"/>
        <v>9.142471235566461E-6</v>
      </c>
      <c r="DN160" s="157" t="e">
        <f t="shared" si="196"/>
        <v>#DIV/0!</v>
      </c>
      <c r="DR160" s="1">
        <v>4.1666666666666657E-3</v>
      </c>
      <c r="EQ160" s="152"/>
      <c r="ER160" s="152"/>
    </row>
    <row r="161" spans="1:148" s="1" customFormat="1" x14ac:dyDescent="0.25">
      <c r="A161" s="13">
        <f t="shared" si="197"/>
        <v>40968</v>
      </c>
      <c r="B161" s="227">
        <v>3.4020994026921603E-2</v>
      </c>
      <c r="C161" s="227">
        <v>2.7403705046529E-2</v>
      </c>
      <c r="D161" s="227">
        <v>5.97915025069699E-2</v>
      </c>
      <c r="E161" s="227">
        <v>7.2421176537779797E-2</v>
      </c>
      <c r="F161" s="227">
        <v>4.20934974809965E-2</v>
      </c>
      <c r="G161" s="227">
        <v>4.0395421130824997E-2</v>
      </c>
      <c r="H161" s="227">
        <v>1.2128422486936601E-3</v>
      </c>
      <c r="I161" s="227">
        <v>3.4562998025386697E-2</v>
      </c>
      <c r="J161" s="227">
        <v>4.9891676853081199E-2</v>
      </c>
      <c r="K161" s="227">
        <v>-1.9149497542653202E-2</v>
      </c>
      <c r="L161" s="227">
        <v>-1.0288993558410999E-2</v>
      </c>
      <c r="M161" s="227">
        <v>2.4001129743970302E-2</v>
      </c>
      <c r="N161" s="227">
        <v>1.26384022007446E-2</v>
      </c>
      <c r="O161" s="227">
        <v>2.05759097235329E-2</v>
      </c>
      <c r="P161" s="227">
        <v>1.84100195912562E-2</v>
      </c>
      <c r="Q161" s="227">
        <v>1.9040765562592599E-2</v>
      </c>
      <c r="R161" s="227">
        <v>-1.7965090306913899E-3</v>
      </c>
      <c r="S161" s="18">
        <f>'Index Values Local'!S162/'Index Values Local'!S161-1</f>
        <v>1.7431193547115642E-2</v>
      </c>
      <c r="T161" s="227">
        <v>4.4060032803882002E-2</v>
      </c>
      <c r="U161" s="227">
        <v>2.8934365228248899E-2</v>
      </c>
      <c r="V161" s="227">
        <v>7.8947869981369403E-3</v>
      </c>
      <c r="W161" s="18">
        <v>-1.5971889474525325E-3</v>
      </c>
      <c r="X161" s="18">
        <v>-1.3463521106725329E-2</v>
      </c>
      <c r="Y161" s="18">
        <v>-2.7316985431069529E-3</v>
      </c>
      <c r="Z161" s="18">
        <v>-1.1680845407417428E-2</v>
      </c>
      <c r="AA161" s="18">
        <v>4.8501760680355055E-3</v>
      </c>
      <c r="AB161" s="18">
        <v>-6.0123921221509113E-2</v>
      </c>
      <c r="AC161" s="18">
        <v>-6.0025904528767403E-2</v>
      </c>
      <c r="AD161" s="18">
        <v>-6.3208910141743097E-2</v>
      </c>
      <c r="AE161" s="18">
        <v>-2.8224377700000001E-2</v>
      </c>
      <c r="AF161" s="18">
        <v>-8.4340332999999993E-3</v>
      </c>
      <c r="AG161" s="18">
        <v>-3.6718350655989163E-2</v>
      </c>
      <c r="AH161" s="18">
        <v>-2.7254125855360467E-3</v>
      </c>
      <c r="AI161" s="18">
        <v>1.8827893119262029E-3</v>
      </c>
      <c r="AJ161" s="18">
        <v>6.3721240811862589E-3</v>
      </c>
      <c r="AK161" s="18">
        <v>2.593075550601398E-3</v>
      </c>
      <c r="AL161" s="18">
        <v>-9.1628110804911067E-3</v>
      </c>
      <c r="AM161" s="18">
        <v>4.6369325898025782E-3</v>
      </c>
      <c r="AN161" s="18">
        <v>-4.58E-2</v>
      </c>
      <c r="AO161" s="18">
        <v>-3.5402567725623113E-3</v>
      </c>
      <c r="AP161" s="18">
        <v>-1.7518352017299232E-2</v>
      </c>
      <c r="AQ161" s="18">
        <v>5.289816227257705E-3</v>
      </c>
      <c r="AR161" s="18">
        <v>-9.0826521344231637E-3</v>
      </c>
      <c r="AS161" s="18">
        <v>-5.123549340459649E-3</v>
      </c>
      <c r="AT161" s="18">
        <v>-1.3749402583122411E-2</v>
      </c>
      <c r="AU161" s="18">
        <v>-2.1182037729754178E-2</v>
      </c>
      <c r="AV161" s="18">
        <v>-1.9580969432273831E-2</v>
      </c>
      <c r="AW161" s="18">
        <v>-4.1571847836377462E-2</v>
      </c>
      <c r="AX161" s="18">
        <v>-1.6538972238522593E-3</v>
      </c>
      <c r="AY161" s="18">
        <v>4.2186087976207848E-2</v>
      </c>
      <c r="AZ161" s="18">
        <v>1.9118642697628419E-2</v>
      </c>
      <c r="BF161" s="81"/>
      <c r="BG161" s="154">
        <f t="shared" si="148"/>
        <v>82</v>
      </c>
      <c r="BH161" s="18">
        <f>(1-'Building Blocks'!$B$29)*'Building Blocks'!$B$29^BG161</f>
        <v>4.386175018099109E-3</v>
      </c>
      <c r="BI161" s="18">
        <f t="shared" si="149"/>
        <v>4.8180062644839561E-3</v>
      </c>
      <c r="BJ161" s="18">
        <f t="shared" si="195"/>
        <v>1.4309960406143796E-2</v>
      </c>
      <c r="BK161" s="157">
        <f t="shared" si="150"/>
        <v>3.6550313965958814E-6</v>
      </c>
      <c r="BL161" s="157">
        <f t="shared" si="151"/>
        <v>1.3523178084393221E-6</v>
      </c>
      <c r="BM161" s="157">
        <f t="shared" si="152"/>
        <v>1.4052066402182449E-5</v>
      </c>
      <c r="BN161" s="157">
        <f t="shared" si="153"/>
        <v>1.922035565311896E-5</v>
      </c>
      <c r="BO161" s="157">
        <f t="shared" si="154"/>
        <v>6.9238277711193187E-6</v>
      </c>
      <c r="BP161" s="157">
        <f t="shared" si="155"/>
        <v>6.1409575296069039E-6</v>
      </c>
      <c r="BQ161" s="157">
        <f t="shared" si="156"/>
        <v>1.8078202321485993E-7</v>
      </c>
      <c r="BR161" s="157">
        <f t="shared" si="157"/>
        <v>3.0632247527616556E-6</v>
      </c>
      <c r="BS161" s="157">
        <f t="shared" si="158"/>
        <v>7.6912320227800594E-6</v>
      </c>
      <c r="BT161" s="157">
        <f t="shared" si="159"/>
        <v>2.6706696511574378E-6</v>
      </c>
      <c r="BU161" s="157">
        <f t="shared" si="160"/>
        <v>1.0540919658833723E-6</v>
      </c>
      <c r="BV161" s="157">
        <f t="shared" si="161"/>
        <v>1.2626087788481215E-6</v>
      </c>
      <c r="BW161" s="157">
        <f t="shared" si="162"/>
        <v>2.1546752626648661E-7</v>
      </c>
      <c r="BX161" s="157">
        <f t="shared" si="163"/>
        <v>7.0435247487877059E-7</v>
      </c>
      <c r="BY161" s="157">
        <f t="shared" si="164"/>
        <v>5.7881179014691465E-7</v>
      </c>
      <c r="BZ161" s="157">
        <f t="shared" si="165"/>
        <v>7.4610668308678238E-7</v>
      </c>
      <c r="CA161" s="157">
        <f t="shared" si="166"/>
        <v>2.5402693316787287E-7</v>
      </c>
      <c r="CB161" s="157">
        <f t="shared" si="167"/>
        <v>3.5595922937765671E-7</v>
      </c>
      <c r="CC161" s="157">
        <f t="shared" si="168"/>
        <v>7.2191625537043175E-6</v>
      </c>
      <c r="CD161" s="157">
        <f t="shared" si="169"/>
        <v>2.6671337733700004E-6</v>
      </c>
      <c r="CE161" s="157">
        <f t="shared" si="170"/>
        <v>6.844407953651224E-8</v>
      </c>
      <c r="CF161" s="157">
        <f t="shared" si="171"/>
        <v>2.0591255916751041E-7</v>
      </c>
      <c r="CG161" s="157">
        <f t="shared" si="172"/>
        <v>1.4885291493954659E-6</v>
      </c>
      <c r="CH161" s="157">
        <f t="shared" si="173"/>
        <v>1.2137849417719075E-7</v>
      </c>
      <c r="CI161" s="157">
        <f t="shared" si="174"/>
        <v>1.4861961378356665E-6</v>
      </c>
      <c r="CJ161" s="157">
        <f t="shared" si="175"/>
        <v>3.1677573217710093E-9</v>
      </c>
      <c r="CK161" s="157">
        <f t="shared" si="176"/>
        <v>1.9581495875730029E-5</v>
      </c>
      <c r="CL161" s="157">
        <f t="shared" si="177"/>
        <v>1.9541844300730473E-5</v>
      </c>
      <c r="CM161" s="157">
        <f t="shared" si="178"/>
        <v>2.1659703565980365E-5</v>
      </c>
      <c r="CN161" s="157">
        <f t="shared" si="179"/>
        <v>6.1489346990541393E-6</v>
      </c>
      <c r="CO161" s="157">
        <f t="shared" si="180"/>
        <v>1.1747849688682133E-6</v>
      </c>
      <c r="CP161" s="157">
        <f t="shared" si="181"/>
        <v>8.7535588422671287E-6</v>
      </c>
      <c r="CQ161" s="157">
        <f t="shared" si="182"/>
        <v>2.017893321309304E-7</v>
      </c>
      <c r="CR161" s="157">
        <f t="shared" si="183"/>
        <v>5.6812082457201233E-8</v>
      </c>
      <c r="CS161" s="157">
        <f t="shared" si="184"/>
        <v>3.8757488684261504E-11</v>
      </c>
      <c r="CT161" s="157">
        <f t="shared" si="185"/>
        <v>6.2552377155750864E-8</v>
      </c>
      <c r="CU161" s="157">
        <f t="shared" si="186"/>
        <v>9.0349117715153629E-7</v>
      </c>
      <c r="CV161" s="157">
        <f t="shared" si="187"/>
        <v>4.5909935190864481E-9</v>
      </c>
      <c r="CW161" s="157">
        <f t="shared" si="188"/>
        <v>1.3086202315015696E-5</v>
      </c>
      <c r="CX161" s="157">
        <f t="shared" si="189"/>
        <v>1.1009201717995685E-7</v>
      </c>
      <c r="CY161" s="157">
        <f t="shared" si="190"/>
        <v>2.6701366071865785E-6</v>
      </c>
      <c r="CZ161" s="157"/>
      <c r="DA161" s="157">
        <f t="shared" si="191"/>
        <v>7.5707382534794371E-7</v>
      </c>
      <c r="DB161" s="157"/>
      <c r="DC161" s="157"/>
      <c r="DD161" s="157"/>
      <c r="DE161" s="157">
        <f t="shared" si="192"/>
        <v>3.9496277298074354E-6</v>
      </c>
      <c r="DF161" s="157">
        <f t="shared" si="193"/>
        <v>1.1460949609362683E-5</v>
      </c>
      <c r="DG161" s="157"/>
      <c r="DH161" s="157"/>
      <c r="DI161" s="157">
        <f t="shared" si="194"/>
        <v>3.8552381757325046E-7</v>
      </c>
      <c r="DN161" s="157" t="e">
        <f t="shared" si="196"/>
        <v>#DIV/0!</v>
      </c>
      <c r="DR161" s="1">
        <v>4.1666666666666657E-3</v>
      </c>
      <c r="EQ161" s="152"/>
      <c r="ER161" s="152"/>
    </row>
    <row r="162" spans="1:148" s="1" customFormat="1" x14ac:dyDescent="0.25">
      <c r="A162" s="13">
        <f t="shared" si="197"/>
        <v>40999</v>
      </c>
      <c r="B162" s="227">
        <v>2.5615886831526099E-2</v>
      </c>
      <c r="C162" s="227">
        <v>1.61831307747979E-2</v>
      </c>
      <c r="D162" s="227">
        <v>-7.81213432926275E-3</v>
      </c>
      <c r="E162" s="227">
        <v>-9.3908269517451997E-3</v>
      </c>
      <c r="F162" s="227">
        <v>-1.8056982191360999E-2</v>
      </c>
      <c r="G162" s="227">
        <v>7.8152955654342496E-3</v>
      </c>
      <c r="H162" s="227">
        <v>2.0995676232961901E-2</v>
      </c>
      <c r="I162" s="227">
        <v>-3.4292477088074001E-2</v>
      </c>
      <c r="J162" s="227">
        <v>-3.9269773998677697E-2</v>
      </c>
      <c r="K162" s="227">
        <v>-1.69700917296196E-2</v>
      </c>
      <c r="L162" s="227">
        <v>-1.33632649938446E-2</v>
      </c>
      <c r="M162" s="227">
        <v>-5.4724402145073202E-3</v>
      </c>
      <c r="N162" s="227">
        <v>-2.3605675121666201E-2</v>
      </c>
      <c r="O162" s="227">
        <v>5.0401120645604503E-4</v>
      </c>
      <c r="P162" s="227">
        <v>-8.8711391172335797E-4</v>
      </c>
      <c r="Q162" s="227">
        <v>-6.1545979225889804E-3</v>
      </c>
      <c r="R162" s="227">
        <v>-1.9310937871987899E-2</v>
      </c>
      <c r="S162" s="18">
        <f>'Index Values Local'!S163/'Index Values Local'!S162-1</f>
        <v>-2.7271939136083168E-3</v>
      </c>
      <c r="T162" s="227">
        <v>3.2021879718526498E-2</v>
      </c>
      <c r="U162" s="227">
        <v>5.2956638752821299E-5</v>
      </c>
      <c r="V162" s="227">
        <v>-1.3185557759400701E-2</v>
      </c>
      <c r="W162" s="18">
        <v>1.7197248440250501E-3</v>
      </c>
      <c r="X162" s="18">
        <v>-1.3797217023966302E-2</v>
      </c>
      <c r="Y162" s="18">
        <v>-1.926085835408764E-3</v>
      </c>
      <c r="Z162" s="18">
        <v>1.8131840419630008E-2</v>
      </c>
      <c r="AA162" s="18">
        <v>1.329013488495101E-2</v>
      </c>
      <c r="AB162" s="18">
        <v>3.0395780849009846E-2</v>
      </c>
      <c r="AC162" s="18">
        <v>3.0646171264467999E-2</v>
      </c>
      <c r="AD162" s="18">
        <v>2.8040785204851502E-2</v>
      </c>
      <c r="AE162" s="18">
        <v>-1.10680095E-2</v>
      </c>
      <c r="AF162" s="18">
        <v>1.5597300000000001E-4</v>
      </c>
      <c r="AG162" s="18">
        <v>2.6709118245334951E-2</v>
      </c>
      <c r="AH162" s="18">
        <v>2.3603508152333808E-2</v>
      </c>
      <c r="AI162" s="18">
        <v>2.9458809482239001E-2</v>
      </c>
      <c r="AJ162" s="18">
        <v>3.5232382819250008E-2</v>
      </c>
      <c r="AK162" s="18">
        <v>2.6745624194218109E-2</v>
      </c>
      <c r="AL162" s="18">
        <v>3.33959192294635E-2</v>
      </c>
      <c r="AM162" s="18">
        <v>1.0673043829145801E-2</v>
      </c>
      <c r="AN162" s="18">
        <v>4.0599999999999997E-2</v>
      </c>
      <c r="AO162" s="18">
        <v>0.10688967689999318</v>
      </c>
      <c r="AP162" s="18">
        <v>0.11184380095162783</v>
      </c>
      <c r="AQ162" s="18">
        <v>1.5193353009580284E-2</v>
      </c>
      <c r="AR162" s="18">
        <v>-8.3903264471552053E-3</v>
      </c>
      <c r="AS162" s="18">
        <v>4.9895653635619666E-2</v>
      </c>
      <c r="AT162" s="18">
        <v>7.4207903133150562E-3</v>
      </c>
      <c r="AU162" s="18">
        <v>1.2114238068982689E-2</v>
      </c>
      <c r="AV162" s="18">
        <v>4.6568891135700952E-2</v>
      </c>
      <c r="AW162" s="18">
        <v>6.3046715226990901E-2</v>
      </c>
      <c r="AX162" s="18">
        <v>4.2957382507831397E-2</v>
      </c>
      <c r="AY162" s="18">
        <v>7.6821542613954075E-2</v>
      </c>
      <c r="AZ162" s="18">
        <v>1.7361902967685694E-2</v>
      </c>
      <c r="BF162" s="81"/>
      <c r="BG162" s="154">
        <f t="shared" si="148"/>
        <v>81</v>
      </c>
      <c r="BH162" s="18">
        <f>(1-'Building Blocks'!$B$29)*'Building Blocks'!$B$29^BG162</f>
        <v>4.4304798162617259E-3</v>
      </c>
      <c r="BI162" s="18">
        <f t="shared" si="149"/>
        <v>4.8666729944282384E-3</v>
      </c>
      <c r="BJ162" s="18">
        <f t="shared" si="195"/>
        <v>1.445450546075131E-2</v>
      </c>
      <c r="BK162" s="157">
        <f t="shared" si="150"/>
        <v>1.7824699829670165E-6</v>
      </c>
      <c r="BL162" s="157">
        <f t="shared" si="151"/>
        <v>1.4898507911870802E-7</v>
      </c>
      <c r="BM162" s="157">
        <f t="shared" si="152"/>
        <v>8.9991913905791072E-7</v>
      </c>
      <c r="BN162" s="157">
        <f t="shared" si="153"/>
        <v>1.6929724850282678E-6</v>
      </c>
      <c r="BO162" s="157">
        <f t="shared" si="154"/>
        <v>2.407516860010629E-6</v>
      </c>
      <c r="BP162" s="157">
        <f t="shared" si="155"/>
        <v>4.7410653405129816E-8</v>
      </c>
      <c r="BQ162" s="157">
        <f t="shared" si="156"/>
        <v>9.0774084122235381E-7</v>
      </c>
      <c r="BR162" s="157">
        <f t="shared" si="157"/>
        <v>9.2686146927172302E-6</v>
      </c>
      <c r="BS162" s="157">
        <f t="shared" si="158"/>
        <v>1.1783854919009541E-5</v>
      </c>
      <c r="BT162" s="157">
        <f t="shared" si="159"/>
        <v>2.2213295304814984E-6</v>
      </c>
      <c r="BU162" s="157">
        <f t="shared" si="160"/>
        <v>1.5533334959836967E-6</v>
      </c>
      <c r="BV162" s="157">
        <f t="shared" si="161"/>
        <v>8.5896250230904863E-7</v>
      </c>
      <c r="BW162" s="157">
        <f t="shared" si="162"/>
        <v>4.2515120785038133E-6</v>
      </c>
      <c r="BX162" s="157">
        <f t="shared" si="163"/>
        <v>3.0998337732937289E-7</v>
      </c>
      <c r="BY162" s="157">
        <f t="shared" si="164"/>
        <v>3.3822163846057155E-7</v>
      </c>
      <c r="BZ162" s="157">
        <f t="shared" si="165"/>
        <v>7.9128362624131339E-7</v>
      </c>
      <c r="CA162" s="157">
        <f t="shared" si="166"/>
        <v>2.9873097121244328E-6</v>
      </c>
      <c r="CB162" s="157">
        <f t="shared" si="167"/>
        <v>6.5068642265437938E-7</v>
      </c>
      <c r="CC162" s="157">
        <f t="shared" si="168"/>
        <v>3.4617789279655866E-6</v>
      </c>
      <c r="CD162" s="157">
        <f t="shared" si="169"/>
        <v>1.3946343481649831E-7</v>
      </c>
      <c r="CE162" s="157">
        <f t="shared" si="170"/>
        <v>1.4584456125162399E-6</v>
      </c>
      <c r="CF162" s="157">
        <f t="shared" si="171"/>
        <v>5.0476116084432058E-8</v>
      </c>
      <c r="CG162" s="157">
        <f t="shared" si="172"/>
        <v>1.5611964533494588E-6</v>
      </c>
      <c r="CH162" s="157">
        <f t="shared" si="173"/>
        <v>8.6405734878734493E-8</v>
      </c>
      <c r="CI162" s="157">
        <f t="shared" si="174"/>
        <v>7.302402565534088E-7</v>
      </c>
      <c r="CJ162" s="157">
        <f t="shared" si="175"/>
        <v>4.1647782612402138E-7</v>
      </c>
      <c r="CK162" s="157">
        <f t="shared" si="176"/>
        <v>3.4871937038985897E-6</v>
      </c>
      <c r="CL162" s="157">
        <f t="shared" si="177"/>
        <v>3.5439489957063196E-6</v>
      </c>
      <c r="CM162" s="157">
        <f t="shared" si="178"/>
        <v>2.8502723733594106E-6</v>
      </c>
      <c r="CN162" s="157">
        <f t="shared" si="179"/>
        <v>1.6779112092047566E-6</v>
      </c>
      <c r="CO162" s="157">
        <f t="shared" si="180"/>
        <v>2.4018158166881673E-7</v>
      </c>
      <c r="CP162" s="157">
        <f t="shared" si="181"/>
        <v>2.1061314303522428E-6</v>
      </c>
      <c r="CQ162" s="157">
        <f t="shared" si="182"/>
        <v>1.9189825232089177E-6</v>
      </c>
      <c r="CR162" s="157">
        <f t="shared" si="183"/>
        <v>2.8365030589151189E-6</v>
      </c>
      <c r="CS162" s="157">
        <f t="shared" si="184"/>
        <v>4.078756365135193E-6</v>
      </c>
      <c r="CT162" s="157">
        <f t="shared" si="185"/>
        <v>2.0550781215891378E-6</v>
      </c>
      <c r="CU162" s="157">
        <f t="shared" si="186"/>
        <v>4.0547969868864983E-6</v>
      </c>
      <c r="CV162" s="157">
        <f t="shared" si="187"/>
        <v>1.2460209641343861E-7</v>
      </c>
      <c r="CW162" s="157">
        <f t="shared" si="188"/>
        <v>5.7201692232836719E-6</v>
      </c>
      <c r="CX162" s="157">
        <f t="shared" si="189"/>
        <v>5.43211736731445E-5</v>
      </c>
      <c r="CY162" s="157">
        <f t="shared" si="190"/>
        <v>5.4497115557389019E-5</v>
      </c>
      <c r="CZ162" s="157"/>
      <c r="DA162" s="157">
        <f t="shared" si="191"/>
        <v>6.8258262524269951E-7</v>
      </c>
      <c r="DB162" s="157"/>
      <c r="DC162" s="157"/>
      <c r="DD162" s="157"/>
      <c r="DE162" s="157">
        <f t="shared" si="192"/>
        <v>6.8504549262691575E-6</v>
      </c>
      <c r="DF162" s="157">
        <f t="shared" si="193"/>
        <v>1.5177997919332775E-5</v>
      </c>
      <c r="DG162" s="157"/>
      <c r="DH162" s="157"/>
      <c r="DI162" s="157">
        <f t="shared" si="194"/>
        <v>2.5148296804120497E-7</v>
      </c>
      <c r="DN162" s="157" t="e">
        <f t="shared" si="196"/>
        <v>#DIV/0!</v>
      </c>
      <c r="DR162" s="1">
        <v>4.1666666666666657E-3</v>
      </c>
      <c r="EQ162" s="152"/>
      <c r="ER162" s="152"/>
    </row>
    <row r="163" spans="1:148" s="1" customFormat="1" x14ac:dyDescent="0.25">
      <c r="A163" s="13">
        <f t="shared" si="197"/>
        <v>41029</v>
      </c>
      <c r="B163" s="227">
        <v>-1.9399625711075799E-2</v>
      </c>
      <c r="C163" s="227">
        <v>-2.1642059667007101E-2</v>
      </c>
      <c r="D163" s="227">
        <v>-5.2175105264286203E-2</v>
      </c>
      <c r="E163" s="227">
        <v>-1.6379011745416699E-2</v>
      </c>
      <c r="F163" s="227">
        <v>-7.8922429027083996E-4</v>
      </c>
      <c r="G163" s="227">
        <v>-4.49556637642246E-2</v>
      </c>
      <c r="H163" s="227">
        <v>-2.7716970670313999E-2</v>
      </c>
      <c r="I163" s="227">
        <v>1.7781789851905E-3</v>
      </c>
      <c r="J163" s="227">
        <v>-2.49688691558521E-2</v>
      </c>
      <c r="K163" s="227">
        <v>1.7289064167456099E-3</v>
      </c>
      <c r="L163" s="227">
        <v>-1.81131312606686E-3</v>
      </c>
      <c r="M163" s="227">
        <v>-5.4356841135515498E-3</v>
      </c>
      <c r="N163" s="227">
        <v>-8.2691240819098202E-3</v>
      </c>
      <c r="O163" s="227">
        <v>-1.4681920193700901E-3</v>
      </c>
      <c r="P163" s="227">
        <v>-6.2550980517486199E-3</v>
      </c>
      <c r="Q163" s="227">
        <v>-2.1530662529000301E-2</v>
      </c>
      <c r="R163" s="227">
        <v>-1.91683424669499E-2</v>
      </c>
      <c r="S163" s="18">
        <f>'Index Values Local'!S164/'Index Values Local'!S163-1</f>
        <v>2.2876681615713323E-6</v>
      </c>
      <c r="T163" s="227">
        <v>-6.0278024253178604E-3</v>
      </c>
      <c r="U163" s="227">
        <v>-8.1878988362139495E-3</v>
      </c>
      <c r="V163" s="227">
        <v>-5.7933653187722802E-3</v>
      </c>
      <c r="W163" s="18">
        <v>2.0361719966462966E-2</v>
      </c>
      <c r="X163" s="18">
        <v>-5.0183937367928033E-3</v>
      </c>
      <c r="Y163" s="18">
        <v>1.4746405698142784E-3</v>
      </c>
      <c r="Z163" s="18">
        <v>2.2060948323549656E-2</v>
      </c>
      <c r="AA163" s="18">
        <v>1.9673735725938002E-2</v>
      </c>
      <c r="AB163" s="18">
        <v>2.330682752947677E-3</v>
      </c>
      <c r="AC163" s="18">
        <v>-3.6130092096882995E-4</v>
      </c>
      <c r="AD163" s="18">
        <v>1.1743922587261001E-2</v>
      </c>
      <c r="AE163" s="18">
        <v>-6.9265505000000007E-3</v>
      </c>
      <c r="AF163" s="18">
        <v>2.5276449000000002E-3</v>
      </c>
      <c r="AG163" s="18">
        <v>-5.2545438883624396E-3</v>
      </c>
      <c r="AH163" s="18">
        <v>5.5779183438757762E-3</v>
      </c>
      <c r="AI163" s="18">
        <v>4.0576237278893146E-3</v>
      </c>
      <c r="AJ163" s="18">
        <v>4.2151403560188871E-3</v>
      </c>
      <c r="AK163" s="18">
        <v>1.6794446799707874E-2</v>
      </c>
      <c r="AL163" s="18">
        <v>-7.2127288614780571E-3</v>
      </c>
      <c r="AM163" s="18">
        <v>1.1453962796345252E-2</v>
      </c>
      <c r="AN163" s="18">
        <v>1.6999999999999999E-3</v>
      </c>
      <c r="AO163" s="18">
        <v>1.0030111481438952E-2</v>
      </c>
      <c r="AP163" s="18">
        <v>1.6927873557978979E-2</v>
      </c>
      <c r="AQ163" s="18">
        <v>4.6096687342932693E-2</v>
      </c>
      <c r="AR163" s="18">
        <v>-1.1305460750853036E-2</v>
      </c>
      <c r="AS163" s="18">
        <v>1.5369217639628141E-2</v>
      </c>
      <c r="AT163" s="18">
        <v>1.2026560133439248E-2</v>
      </c>
      <c r="AU163" s="18">
        <v>4.37095474413719E-3</v>
      </c>
      <c r="AV163" s="18">
        <v>4.124909205722993E-2</v>
      </c>
      <c r="AW163" s="18">
        <v>1.33186495508828E-2</v>
      </c>
      <c r="AX163" s="18">
        <v>1.5931342587706725E-2</v>
      </c>
      <c r="AY163" s="18">
        <v>-3.9443315849764682E-2</v>
      </c>
      <c r="AZ163" s="18">
        <v>3.0222993255623498E-2</v>
      </c>
      <c r="BF163" s="81"/>
      <c r="BG163" s="154">
        <f t="shared" si="148"/>
        <v>80</v>
      </c>
      <c r="BH163" s="18">
        <f>(1-'Building Blocks'!$B$29)*'Building Blocks'!$B$29^BG163</f>
        <v>4.4752321376381075E-3</v>
      </c>
      <c r="BI163" s="18">
        <f t="shared" si="149"/>
        <v>4.9158313075032718E-3</v>
      </c>
      <c r="BJ163" s="18">
        <f t="shared" si="195"/>
        <v>1.4600510566415467E-2</v>
      </c>
      <c r="BK163" s="157">
        <f t="shared" si="150"/>
        <v>3.2918821259943926E-6</v>
      </c>
      <c r="BL163" s="157">
        <f t="shared" si="151"/>
        <v>5.1261796211478952E-6</v>
      </c>
      <c r="BM163" s="157">
        <f t="shared" si="152"/>
        <v>1.6514797780087141E-5</v>
      </c>
      <c r="BN163" s="157">
        <f t="shared" si="153"/>
        <v>3.2315822150262242E-6</v>
      </c>
      <c r="BO163" s="157">
        <f t="shared" si="154"/>
        <v>1.2161967864348981E-7</v>
      </c>
      <c r="BP163" s="157">
        <f t="shared" si="155"/>
        <v>1.211800786656703E-5</v>
      </c>
      <c r="BQ163" s="157">
        <f t="shared" si="156"/>
        <v>6.040953671831625E-6</v>
      </c>
      <c r="BR163" s="157">
        <f t="shared" si="157"/>
        <v>2.8170167306635383E-7</v>
      </c>
      <c r="BS163" s="157">
        <f t="shared" si="158"/>
        <v>5.989651361984257E-6</v>
      </c>
      <c r="BT163" s="157">
        <f t="shared" si="159"/>
        <v>3.4923498220835023E-8</v>
      </c>
      <c r="BU163" s="157">
        <f t="shared" si="160"/>
        <v>1.959522086544311E-7</v>
      </c>
      <c r="BV163" s="157">
        <f t="shared" si="161"/>
        <v>8.6284457991787831E-7</v>
      </c>
      <c r="BW163" s="157">
        <f t="shared" si="162"/>
        <v>9.9404018536869153E-7</v>
      </c>
      <c r="BX163" s="157">
        <f t="shared" si="163"/>
        <v>4.8698545882961502E-7</v>
      </c>
      <c r="BY163" s="157">
        <f t="shared" si="164"/>
        <v>9.2325867963833932E-7</v>
      </c>
      <c r="BZ163" s="157">
        <f t="shared" si="165"/>
        <v>3.8891170652044993E-6</v>
      </c>
      <c r="CA163" s="157">
        <f t="shared" si="166"/>
        <v>2.982850374304502E-6</v>
      </c>
      <c r="CB163" s="157">
        <f t="shared" si="167"/>
        <v>3.8358576479580434E-7</v>
      </c>
      <c r="CC163" s="157">
        <f t="shared" si="168"/>
        <v>6.365136245036164E-7</v>
      </c>
      <c r="CD163" s="157">
        <f t="shared" si="169"/>
        <v>9.0843851824023265E-7</v>
      </c>
      <c r="CE163" s="157">
        <f t="shared" si="170"/>
        <v>4.8365971350045491E-7</v>
      </c>
      <c r="CF163" s="157">
        <f t="shared" si="171"/>
        <v>1.1690913253606676E-6</v>
      </c>
      <c r="CG163" s="157">
        <f t="shared" si="172"/>
        <v>4.0993743730408371E-7</v>
      </c>
      <c r="CH163" s="157">
        <f t="shared" si="173"/>
        <v>3.2483488137914391E-9</v>
      </c>
      <c r="CI163" s="157">
        <f t="shared" si="174"/>
        <v>1.2866988398129378E-6</v>
      </c>
      <c r="CJ163" s="157">
        <f t="shared" si="175"/>
        <v>1.201600574524122E-6</v>
      </c>
      <c r="CK163" s="157">
        <f t="shared" si="176"/>
        <v>8.2659679999585524E-9</v>
      </c>
      <c r="CL163" s="157">
        <f t="shared" si="177"/>
        <v>7.9526697326384354E-8</v>
      </c>
      <c r="CM163" s="157">
        <f t="shared" si="178"/>
        <v>3.0709156361501033E-7</v>
      </c>
      <c r="CN163" s="157">
        <f t="shared" si="179"/>
        <v>1.0231276843413463E-6</v>
      </c>
      <c r="CO163" s="157">
        <f t="shared" si="180"/>
        <v>1.0645027349354735E-7</v>
      </c>
      <c r="CP163" s="157">
        <f t="shared" si="181"/>
        <v>6.1231422381628001E-7</v>
      </c>
      <c r="CQ163" s="157">
        <f t="shared" si="182"/>
        <v>1.6492777310556602E-8</v>
      </c>
      <c r="CR163" s="157">
        <f t="shared" si="183"/>
        <v>7.7927077326515834E-9</v>
      </c>
      <c r="CS163" s="157">
        <f t="shared" si="184"/>
        <v>2.1008804244973886E-8</v>
      </c>
      <c r="CT163" s="157">
        <f t="shared" si="185"/>
        <v>5.5215235847624719E-7</v>
      </c>
      <c r="CU163" s="157">
        <f t="shared" si="186"/>
        <v>6.7798206348674045E-7</v>
      </c>
      <c r="CV163" s="157">
        <f t="shared" si="187"/>
        <v>1.6770751852335347E-7</v>
      </c>
      <c r="CW163" s="157">
        <f t="shared" si="188"/>
        <v>1.0475507603302737E-7</v>
      </c>
      <c r="CX163" s="157">
        <f t="shared" si="189"/>
        <v>3.7983356613284727E-7</v>
      </c>
      <c r="CY163" s="157">
        <f t="shared" si="190"/>
        <v>5.8456266934050924E-7</v>
      </c>
      <c r="CZ163" s="157"/>
      <c r="DA163" s="157">
        <f t="shared" si="191"/>
        <v>1.0706797052742578E-6</v>
      </c>
      <c r="DB163" s="157"/>
      <c r="DC163" s="157"/>
      <c r="DD163" s="157"/>
      <c r="DE163" s="157">
        <f t="shared" si="192"/>
        <v>5.0964688735995633E-6</v>
      </c>
      <c r="DF163" s="157">
        <f t="shared" si="193"/>
        <v>1.8398820043298919E-7</v>
      </c>
      <c r="DG163" s="157"/>
      <c r="DH163" s="157"/>
      <c r="DI163" s="157">
        <f t="shared" si="194"/>
        <v>1.976095479002391E-6</v>
      </c>
      <c r="DN163" s="157" t="e">
        <f t="shared" si="196"/>
        <v>#DIV/0!</v>
      </c>
      <c r="DR163" s="1">
        <v>4.1666666666666657E-3</v>
      </c>
      <c r="EQ163" s="152"/>
      <c r="ER163" s="152"/>
    </row>
    <row r="164" spans="1:148" s="1" customFormat="1" x14ac:dyDescent="0.25">
      <c r="A164" s="13">
        <f t="shared" si="197"/>
        <v>41060</v>
      </c>
      <c r="B164" s="227">
        <v>-1.1006645702178E-2</v>
      </c>
      <c r="C164" s="227">
        <v>-1.7790890008894999E-2</v>
      </c>
      <c r="D164" s="227">
        <v>-7.6976734697134896E-2</v>
      </c>
      <c r="E164" s="227">
        <v>-8.3808672206589704E-2</v>
      </c>
      <c r="F164" s="227">
        <v>-6.7044680183243804E-2</v>
      </c>
      <c r="G164" s="227">
        <v>-4.0306200662068102E-2</v>
      </c>
      <c r="H164" s="227">
        <v>-3.3689059544205001E-2</v>
      </c>
      <c r="I164" s="227">
        <v>-7.1016797818879401E-2</v>
      </c>
      <c r="J164" s="227">
        <v>-6.3889995442176301E-2</v>
      </c>
      <c r="K164" s="227">
        <v>4.7146736055542197E-2</v>
      </c>
      <c r="L164" s="227">
        <v>4.2916192793960702E-2</v>
      </c>
      <c r="M164" s="227">
        <v>2.0379110747301199E-2</v>
      </c>
      <c r="N164" s="227">
        <v>-7.0051425476708104E-3</v>
      </c>
      <c r="O164" s="227">
        <v>1.9009711337547301E-2</v>
      </c>
      <c r="P164" s="227">
        <v>2.5298688093982901E-2</v>
      </c>
      <c r="Q164" s="227">
        <v>4.0736970951422702E-3</v>
      </c>
      <c r="R164" s="227">
        <v>5.7987205116642099E-2</v>
      </c>
      <c r="S164" s="18">
        <f>'Index Values Local'!S165/'Index Values Local'!S164-1</f>
        <v>2.5539845775551573E-2</v>
      </c>
      <c r="T164" s="227">
        <v>-6.14390598560186E-2</v>
      </c>
      <c r="U164" s="227">
        <v>-4.7127719287309099E-2</v>
      </c>
      <c r="V164" s="227">
        <v>4.0365403664328597E-3</v>
      </c>
      <c r="W164" s="18">
        <v>8.960363109911329E-3</v>
      </c>
      <c r="X164" s="18">
        <v>1.4879269465589928E-2</v>
      </c>
      <c r="Y164" s="18">
        <v>2.4727061932212635E-3</v>
      </c>
      <c r="Z164" s="18">
        <v>1.3102729600698027E-2</v>
      </c>
      <c r="AA164" s="18">
        <v>5.311490096950866E-3</v>
      </c>
      <c r="AB164" s="18">
        <v>8.2752017507865538E-3</v>
      </c>
      <c r="AC164" s="18">
        <v>5.23800788210979E-3</v>
      </c>
      <c r="AD164" s="18">
        <v>1.61592833868279E-2</v>
      </c>
      <c r="AE164" s="18">
        <v>2.0317343E-3</v>
      </c>
      <c r="AF164" s="18">
        <v>9.5071834000000008E-3</v>
      </c>
      <c r="AG164" s="18">
        <v>8.8326983027364747E-3</v>
      </c>
      <c r="AH164" s="18">
        <v>7.2952152211029908E-3</v>
      </c>
      <c r="AI164" s="18">
        <v>1.2309846696774596E-2</v>
      </c>
      <c r="AJ164" s="18">
        <v>1.3006631155008552E-2</v>
      </c>
      <c r="AK164" s="18">
        <v>1.3636949703700996E-2</v>
      </c>
      <c r="AL164" s="18">
        <v>1.2753357255665287E-2</v>
      </c>
      <c r="AM164" s="18">
        <v>9.0777477340457935E-3</v>
      </c>
      <c r="AN164" s="18">
        <v>1.04E-2</v>
      </c>
      <c r="AO164" s="18">
        <v>1.3179079269887595E-2</v>
      </c>
      <c r="AP164" s="18">
        <v>4.1196448970601152E-2</v>
      </c>
      <c r="AQ164" s="18">
        <v>6.15540657812917E-3</v>
      </c>
      <c r="AR164" s="18">
        <v>-9.34915498022304E-3</v>
      </c>
      <c r="AS164" s="18">
        <v>1.9572016268902672E-2</v>
      </c>
      <c r="AT164" s="18">
        <v>5.1394429410865907E-3</v>
      </c>
      <c r="AU164" s="18">
        <v>3.2732431685253065E-3</v>
      </c>
      <c r="AV164" s="18">
        <v>4.5828798369315749E-2</v>
      </c>
      <c r="AW164" s="18">
        <v>2.9034777883439666E-2</v>
      </c>
      <c r="AX164" s="18">
        <v>1.9247141787432434E-2</v>
      </c>
      <c r="AY164" s="18">
        <v>6.9883260339812046E-3</v>
      </c>
      <c r="AZ164" s="18">
        <v>3.5107137789130327E-2</v>
      </c>
      <c r="BF164" s="81"/>
      <c r="BG164" s="154">
        <f t="shared" si="148"/>
        <v>79</v>
      </c>
      <c r="BH164" s="18">
        <f>(1-'Building Blocks'!$B$29)*'Building Blocks'!$B$29^BG164</f>
        <v>4.5204365026647545E-3</v>
      </c>
      <c r="BI164" s="18">
        <f t="shared" si="149"/>
        <v>4.9654861691952228E-3</v>
      </c>
      <c r="BJ164" s="18">
        <f t="shared" si="195"/>
        <v>1.4747990471126734E-2</v>
      </c>
      <c r="BK164" s="157">
        <f t="shared" si="150"/>
        <v>1.5180048404123703E-6</v>
      </c>
      <c r="BL164" s="157">
        <f t="shared" si="151"/>
        <v>4.0165596720307338E-6</v>
      </c>
      <c r="BM164" s="157">
        <f t="shared" si="152"/>
        <v>3.4012105924340201E-5</v>
      </c>
      <c r="BN164" s="157">
        <f t="shared" si="153"/>
        <v>4.301036527163638E-5</v>
      </c>
      <c r="BO164" s="157">
        <f t="shared" si="154"/>
        <v>2.519304737697929E-5</v>
      </c>
      <c r="BP164" s="157">
        <f t="shared" si="155"/>
        <v>1.0055240946277058E-5</v>
      </c>
      <c r="BQ164" s="157">
        <f t="shared" si="156"/>
        <v>8.3581569373843715E-6</v>
      </c>
      <c r="BR164" s="157">
        <f t="shared" si="157"/>
        <v>3.2069743731728473E-5</v>
      </c>
      <c r="BS164" s="157">
        <f t="shared" si="158"/>
        <v>2.7064236929355791E-5</v>
      </c>
      <c r="BT164" s="157">
        <f t="shared" si="159"/>
        <v>9.0757730825218832E-6</v>
      </c>
      <c r="BU164" s="157">
        <f t="shared" si="160"/>
        <v>7.3272138529134257E-6</v>
      </c>
      <c r="BV164" s="157">
        <f t="shared" si="161"/>
        <v>7.8410453530622451E-7</v>
      </c>
      <c r="BW164" s="157">
        <f t="shared" si="162"/>
        <v>8.3351501898171711E-7</v>
      </c>
      <c r="BX164" s="157">
        <f t="shared" si="163"/>
        <v>5.5003154054067827E-7</v>
      </c>
      <c r="BY164" s="157">
        <f t="shared" si="164"/>
        <v>1.5819889708280317E-6</v>
      </c>
      <c r="BZ164" s="157">
        <f t="shared" si="165"/>
        <v>3.160479240991645E-8</v>
      </c>
      <c r="CA164" s="157">
        <f t="shared" si="166"/>
        <v>1.3697881264375394E-5</v>
      </c>
      <c r="CB164" s="157">
        <f t="shared" si="167"/>
        <v>1.3854977413540901E-6</v>
      </c>
      <c r="CC164" s="157">
        <f t="shared" si="168"/>
        <v>2.215075041714737E-5</v>
      </c>
      <c r="CD164" s="157">
        <f t="shared" si="169"/>
        <v>1.3703793076874991E-5</v>
      </c>
      <c r="CE164" s="157">
        <f t="shared" si="170"/>
        <v>3.9487425709961731E-11</v>
      </c>
      <c r="CF164" s="157">
        <f t="shared" si="171"/>
        <v>8.0248703163176729E-8</v>
      </c>
      <c r="CG164" s="157">
        <f t="shared" si="172"/>
        <v>5.755099686962274E-7</v>
      </c>
      <c r="CH164" s="157">
        <f t="shared" si="173"/>
        <v>1.7026292012416092E-10</v>
      </c>
      <c r="CI164" s="157">
        <f t="shared" si="174"/>
        <v>2.588676010011478E-7</v>
      </c>
      <c r="CJ164" s="157">
        <f t="shared" si="175"/>
        <v>8.0361906435765558E-9</v>
      </c>
      <c r="CK164" s="157">
        <f t="shared" si="176"/>
        <v>1.072643102482348E-7</v>
      </c>
      <c r="CL164" s="157">
        <f t="shared" si="177"/>
        <v>1.2351338608936781E-8</v>
      </c>
      <c r="CM164" s="157">
        <f t="shared" si="178"/>
        <v>7.5356965592073626E-7</v>
      </c>
      <c r="CN164" s="157">
        <f t="shared" si="179"/>
        <v>1.4848471220416325E-7</v>
      </c>
      <c r="CO164" s="157">
        <f t="shared" si="180"/>
        <v>2.6866731297839931E-8</v>
      </c>
      <c r="CP164" s="157">
        <f t="shared" si="181"/>
        <v>4.2529698087603272E-8</v>
      </c>
      <c r="CQ164" s="157">
        <f t="shared" si="182"/>
        <v>6.2541297394614051E-8</v>
      </c>
      <c r="CR164" s="157">
        <f t="shared" si="183"/>
        <v>2.4283391043361846E-7</v>
      </c>
      <c r="CS164" s="157">
        <f t="shared" si="184"/>
        <v>2.2451359609433174E-7</v>
      </c>
      <c r="CT164" s="157">
        <f t="shared" si="185"/>
        <v>2.7490743386489351E-7</v>
      </c>
      <c r="CU164" s="157">
        <f t="shared" si="186"/>
        <v>3.3569225308923357E-7</v>
      </c>
      <c r="CV164" s="157">
        <f t="shared" si="187"/>
        <v>5.9604982251616839E-8</v>
      </c>
      <c r="CW164" s="157">
        <f t="shared" si="188"/>
        <v>8.2809598211925641E-8</v>
      </c>
      <c r="CX164" s="157">
        <f t="shared" si="189"/>
        <v>7.077975355571593E-7</v>
      </c>
      <c r="CY164" s="157">
        <f t="shared" si="190"/>
        <v>6.1431266247570032E-6</v>
      </c>
      <c r="CZ164" s="157"/>
      <c r="DA164" s="157">
        <f t="shared" si="191"/>
        <v>8.1377702257394859E-7</v>
      </c>
      <c r="DB164" s="157"/>
      <c r="DC164" s="157"/>
      <c r="DD164" s="157"/>
      <c r="DE164" s="157">
        <f t="shared" si="192"/>
        <v>6.7165128603595854E-6</v>
      </c>
      <c r="DF164" s="157">
        <f t="shared" si="193"/>
        <v>2.3671524260496141E-6</v>
      </c>
      <c r="DG164" s="157"/>
      <c r="DH164" s="157"/>
      <c r="DI164" s="157">
        <f t="shared" si="194"/>
        <v>3.0869984260057804E-6</v>
      </c>
      <c r="DN164" s="157" t="e">
        <f t="shared" si="196"/>
        <v>#DIV/0!</v>
      </c>
      <c r="DR164" s="1">
        <v>4.1666666666666657E-3</v>
      </c>
      <c r="EQ164" s="152"/>
      <c r="ER164" s="152"/>
    </row>
    <row r="165" spans="1:148" s="1" customFormat="1" x14ac:dyDescent="0.25">
      <c r="A165" s="13">
        <f t="shared" si="197"/>
        <v>41090</v>
      </c>
      <c r="B165" s="227">
        <v>1.9682846313675499E-2</v>
      </c>
      <c r="C165" s="227">
        <v>1.7938884766247599E-2</v>
      </c>
      <c r="D165" s="227">
        <v>6.4181442126499205E-2</v>
      </c>
      <c r="E165" s="227">
        <v>2.9258111331886098E-2</v>
      </c>
      <c r="F165" s="227">
        <v>5.05208696012917E-2</v>
      </c>
      <c r="G165" s="227">
        <v>3.1399267417861997E-2</v>
      </c>
      <c r="H165" s="227">
        <v>2.2806803722995098E-2</v>
      </c>
      <c r="I165" s="227">
        <v>4.2467978745177798E-2</v>
      </c>
      <c r="J165" s="227">
        <v>1.9215320927751901E-2</v>
      </c>
      <c r="K165" s="227">
        <v>-1.7874234920889999E-2</v>
      </c>
      <c r="L165" s="227">
        <v>-1.44148097174716E-2</v>
      </c>
      <c r="M165" s="227">
        <v>8.0813958855683304E-3</v>
      </c>
      <c r="N165" s="227">
        <v>2.41780619425069E-2</v>
      </c>
      <c r="O165" s="227">
        <v>4.7883243824895496E-3</v>
      </c>
      <c r="P165" s="227">
        <v>2.9985226276178999E-3</v>
      </c>
      <c r="Q165" s="227">
        <v>-1.00612633858059E-2</v>
      </c>
      <c r="R165" s="227">
        <v>-3.3033754309318597E-2</v>
      </c>
      <c r="S165" s="18">
        <f>'Index Values Local'!S166/'Index Values Local'!S165-1</f>
        <v>7.9142100001392546E-3</v>
      </c>
      <c r="T165" s="227">
        <v>3.9541598150159799E-2</v>
      </c>
      <c r="U165" s="227">
        <v>9.2182094177370999E-3</v>
      </c>
      <c r="V165" s="227">
        <v>-1.4201680418059999E-2</v>
      </c>
      <c r="W165" s="18">
        <v>-5.4293027224076029E-3</v>
      </c>
      <c r="X165" s="18">
        <v>-2.0601966547493245E-3</v>
      </c>
      <c r="Y165" s="18">
        <v>3.0586476074674351E-3</v>
      </c>
      <c r="Z165" s="18">
        <v>3.2373039477566756E-3</v>
      </c>
      <c r="AA165" s="18">
        <v>1.4004264935230104E-3</v>
      </c>
      <c r="AB165" s="18">
        <v>7.3481200117568868E-3</v>
      </c>
      <c r="AC165" s="18">
        <v>4.83034784334559E-3</v>
      </c>
      <c r="AD165" s="18">
        <v>1.1552522201149501E-2</v>
      </c>
      <c r="AE165" s="18">
        <v>1.38477749E-2</v>
      </c>
      <c r="AF165" s="18">
        <v>1.01898171E-2</v>
      </c>
      <c r="AG165" s="18">
        <v>2.7467811158798261E-2</v>
      </c>
      <c r="AH165" s="18">
        <v>-8.7589820116461548E-3</v>
      </c>
      <c r="AI165" s="18">
        <v>6.028495405965284E-4</v>
      </c>
      <c r="AJ165" s="18">
        <v>4.9934333189078917E-3</v>
      </c>
      <c r="AK165" s="18">
        <v>3.5525196375620904E-3</v>
      </c>
      <c r="AL165" s="18">
        <v>-1.0905764426756615E-2</v>
      </c>
      <c r="AM165" s="18">
        <v>2.8567944074482376E-3</v>
      </c>
      <c r="AN165" s="18">
        <v>-3.6299999999999999E-2</v>
      </c>
      <c r="AO165" s="18">
        <v>2.0645485896374272E-2</v>
      </c>
      <c r="AP165" s="18">
        <v>4.7895972015172816E-3</v>
      </c>
      <c r="AQ165" s="18">
        <v>-1.2648739476633485E-4</v>
      </c>
      <c r="AR165" s="18">
        <v>3.6297640653359942E-4</v>
      </c>
      <c r="AS165" s="18">
        <v>5.9124232529779561E-4</v>
      </c>
      <c r="AT165" s="18">
        <v>-8.9546205324939655E-3</v>
      </c>
      <c r="AU165" s="18">
        <v>-7.1317575921993424E-3</v>
      </c>
      <c r="AV165" s="18">
        <v>-1.2808195594180671E-2</v>
      </c>
      <c r="AW165" s="18">
        <v>-1.1802408668301401E-2</v>
      </c>
      <c r="AX165" s="18">
        <v>3.2750537953450043E-3</v>
      </c>
      <c r="AY165" s="18">
        <v>3.9764824924306538E-2</v>
      </c>
      <c r="AZ165" s="18">
        <v>-6.0503034291147229E-3</v>
      </c>
      <c r="BF165" s="81"/>
      <c r="BG165" s="154">
        <f t="shared" si="148"/>
        <v>78</v>
      </c>
      <c r="BH165" s="18">
        <f>(1-'Building Blocks'!$B$29)*'Building Blocks'!$B$29^BG165</f>
        <v>4.5660974774391462E-3</v>
      </c>
      <c r="BI165" s="18">
        <f t="shared" si="149"/>
        <v>5.0156425951466905E-3</v>
      </c>
      <c r="BJ165" s="18">
        <f t="shared" si="195"/>
        <v>1.4896960071845183E-2</v>
      </c>
      <c r="BK165" s="157">
        <f t="shared" si="150"/>
        <v>8.7457351276019239E-7</v>
      </c>
      <c r="BL165" s="157">
        <f t="shared" si="151"/>
        <v>2.6645570362993617E-7</v>
      </c>
      <c r="BM165" s="157">
        <f t="shared" si="152"/>
        <v>1.7103363809113239E-5</v>
      </c>
      <c r="BN165" s="157">
        <f t="shared" si="153"/>
        <v>2.0057853177659362E-6</v>
      </c>
      <c r="BO165" s="157">
        <f t="shared" si="154"/>
        <v>1.0768765623860388E-5</v>
      </c>
      <c r="BP165" s="157">
        <f t="shared" si="155"/>
        <v>3.5769873454133533E-6</v>
      </c>
      <c r="BQ165" s="157">
        <f t="shared" si="156"/>
        <v>1.2001041115550272E-6</v>
      </c>
      <c r="BR165" s="157">
        <f t="shared" si="157"/>
        <v>5.5017623581406384E-6</v>
      </c>
      <c r="BS165" s="157">
        <f t="shared" si="158"/>
        <v>4.3175417229309884E-7</v>
      </c>
      <c r="BT165" s="157">
        <f t="shared" si="159"/>
        <v>2.4871938862787193E-6</v>
      </c>
      <c r="BU165" s="157">
        <f t="shared" si="160"/>
        <v>1.7948792321059456E-6</v>
      </c>
      <c r="BV165" s="157">
        <f t="shared" si="161"/>
        <v>3.6171471427646879E-10</v>
      </c>
      <c r="BW165" s="157">
        <f t="shared" si="162"/>
        <v>1.6663252143574594E-6</v>
      </c>
      <c r="BX165" s="157">
        <f t="shared" si="163"/>
        <v>6.8538375295272388E-8</v>
      </c>
      <c r="BY165" s="157">
        <f t="shared" si="164"/>
        <v>9.9361545060243912E-8</v>
      </c>
      <c r="BZ165" s="157">
        <f t="shared" si="165"/>
        <v>1.3917578302987115E-6</v>
      </c>
      <c r="CA165" s="157">
        <f t="shared" si="166"/>
        <v>7.4338216251352846E-6</v>
      </c>
      <c r="CB165" s="157">
        <f t="shared" si="167"/>
        <v>4.259801411443699E-9</v>
      </c>
      <c r="CC165" s="157">
        <f t="shared" si="168"/>
        <v>5.8631919888838494E-6</v>
      </c>
      <c r="CD165" s="157">
        <f t="shared" si="169"/>
        <v>7.2885750913571622E-8</v>
      </c>
      <c r="CE165" s="157">
        <f t="shared" si="170"/>
        <v>1.6847216302688301E-6</v>
      </c>
      <c r="CF165" s="157">
        <f t="shared" si="171"/>
        <v>5.3932027327340056E-7</v>
      </c>
      <c r="CG165" s="157">
        <f t="shared" si="172"/>
        <v>1.911681538978639E-7</v>
      </c>
      <c r="CH165" s="157">
        <f t="shared" si="173"/>
        <v>2.9823934663050413E-9</v>
      </c>
      <c r="CI165" s="157">
        <f t="shared" si="174"/>
        <v>3.5091695735405777E-8</v>
      </c>
      <c r="CJ165" s="157">
        <f t="shared" si="175"/>
        <v>3.4927800069153963E-8</v>
      </c>
      <c r="CK165" s="157">
        <f t="shared" si="176"/>
        <v>6.943499530084643E-8</v>
      </c>
      <c r="CL165" s="157">
        <f t="shared" si="177"/>
        <v>6.8600614841403524E-9</v>
      </c>
      <c r="CM165" s="157">
        <f t="shared" si="178"/>
        <v>2.9833529514733915E-7</v>
      </c>
      <c r="CN165" s="157">
        <f t="shared" si="179"/>
        <v>2.0209322006097537E-7</v>
      </c>
      <c r="CO165" s="157">
        <f t="shared" si="180"/>
        <v>4.5403696995998557E-8</v>
      </c>
      <c r="CP165" s="157">
        <f t="shared" si="181"/>
        <v>2.331812425232809E-6</v>
      </c>
      <c r="CQ165" s="157">
        <f t="shared" si="182"/>
        <v>7.8434950847499392E-7</v>
      </c>
      <c r="CR165" s="157">
        <f t="shared" si="183"/>
        <v>1.1144864737759414E-7</v>
      </c>
      <c r="CS165" s="157">
        <f t="shared" si="184"/>
        <v>8.3336050623877801E-9</v>
      </c>
      <c r="CT165" s="157">
        <f t="shared" si="185"/>
        <v>3.5056528971606284E-8</v>
      </c>
      <c r="CU165" s="157">
        <f t="shared" si="186"/>
        <v>1.1952152772975034E-6</v>
      </c>
      <c r="CV165" s="157">
        <f t="shared" si="187"/>
        <v>3.8104654183854005E-8</v>
      </c>
      <c r="CW165" s="157">
        <f t="shared" si="188"/>
        <v>9.1091318196687521E-6</v>
      </c>
      <c r="CX165" s="157">
        <f t="shared" si="189"/>
        <v>1.8887699706276298E-6</v>
      </c>
      <c r="CY165" s="157">
        <f t="shared" si="190"/>
        <v>7.631321701843012E-9</v>
      </c>
      <c r="CZ165" s="157"/>
      <c r="DA165" s="157">
        <f t="shared" si="191"/>
        <v>4.7880303167324486E-8</v>
      </c>
      <c r="DB165" s="157"/>
      <c r="DC165" s="157"/>
      <c r="DD165" s="157"/>
      <c r="DE165" s="157">
        <f t="shared" si="192"/>
        <v>2.3964979807282189E-6</v>
      </c>
      <c r="DF165" s="157">
        <f t="shared" si="193"/>
        <v>1.8112647386950815E-6</v>
      </c>
      <c r="DG165" s="157"/>
      <c r="DH165" s="157"/>
      <c r="DI165" s="157">
        <f t="shared" si="194"/>
        <v>1.3201607046192959E-6</v>
      </c>
      <c r="DN165" s="157" t="e">
        <f t="shared" si="196"/>
        <v>#DIV/0!</v>
      </c>
      <c r="DR165" s="1">
        <v>4.1666666666666657E-3</v>
      </c>
      <c r="EQ165" s="152"/>
      <c r="ER165" s="152"/>
    </row>
    <row r="166" spans="1:148" s="1" customFormat="1" x14ac:dyDescent="0.25">
      <c r="A166" s="13">
        <f t="shared" si="197"/>
        <v>41121</v>
      </c>
      <c r="B166" s="227">
        <v>1.5308611057115401E-2</v>
      </c>
      <c r="C166" s="227">
        <v>-6.1372773750218903E-3</v>
      </c>
      <c r="D166" s="227">
        <v>1.3061939440366301E-2</v>
      </c>
      <c r="E166" s="227">
        <v>7.1931897094128497E-3</v>
      </c>
      <c r="F166" s="227">
        <v>1.34519308823777E-2</v>
      </c>
      <c r="G166" s="227">
        <v>-2.2191251998468799E-2</v>
      </c>
      <c r="H166" s="227">
        <v>-1.39134025820222E-2</v>
      </c>
      <c r="I166" s="227">
        <v>6.8244897314607395E-2</v>
      </c>
      <c r="J166" s="227">
        <v>2.1989497071455501E-2</v>
      </c>
      <c r="K166" s="227">
        <v>1.27445411315718E-2</v>
      </c>
      <c r="L166" s="227">
        <v>1.3315816525372601E-2</v>
      </c>
      <c r="M166" s="227">
        <v>1.9743365064855301E-2</v>
      </c>
      <c r="N166" s="227">
        <v>2.54093215505246E-2</v>
      </c>
      <c r="O166" s="227">
        <v>3.0780076805095799E-2</v>
      </c>
      <c r="P166" s="227">
        <v>2.9662223796335499E-2</v>
      </c>
      <c r="Q166" s="227">
        <v>4.4860019737864498E-3</v>
      </c>
      <c r="R166" s="227">
        <v>2.1851326845514E-2</v>
      </c>
      <c r="S166" s="18">
        <f>'Index Values Local'!S167/'Index Values Local'!S166-1</f>
        <v>4.0038766886351107E-2</v>
      </c>
      <c r="T166" s="227">
        <v>1.3557530040867599E-2</v>
      </c>
      <c r="U166" s="227">
        <v>2.75358647963286E-3</v>
      </c>
      <c r="V166" s="227">
        <v>2.0088961747473901E-2</v>
      </c>
      <c r="W166" s="18">
        <v>2.3356468845044054E-2</v>
      </c>
      <c r="X166" s="18">
        <v>1.7339151149682097E-2</v>
      </c>
      <c r="Y166" s="18">
        <v>3.4193350489333252E-3</v>
      </c>
      <c r="Z166" s="18">
        <v>1.5498454128549666E-2</v>
      </c>
      <c r="AA166" s="18">
        <v>6.0388392715251538E-3</v>
      </c>
      <c r="AB166" s="18">
        <v>4.33631099340126E-2</v>
      </c>
      <c r="AC166" s="18">
        <v>4.0518167292799993E-2</v>
      </c>
      <c r="AD166" s="18">
        <v>5.1715677582683896E-2</v>
      </c>
      <c r="AE166" s="18">
        <v>1.53781805E-2</v>
      </c>
      <c r="AF166" s="18">
        <v>1.07928989E-2</v>
      </c>
      <c r="AG166" s="18">
        <v>4.1269841269841345E-2</v>
      </c>
      <c r="AH166" s="18">
        <v>4.6881903421642779E-3</v>
      </c>
      <c r="AI166" s="18">
        <v>1.4780639388619621E-2</v>
      </c>
      <c r="AJ166" s="18">
        <v>1.3357263487196791E-2</v>
      </c>
      <c r="AK166" s="18">
        <v>1.194082919132744E-2</v>
      </c>
      <c r="AL166" s="18">
        <v>2.3708649008403748E-2</v>
      </c>
      <c r="AM166" s="18">
        <v>8.2648894783277083E-3</v>
      </c>
      <c r="AN166" s="18">
        <v>2.9700000000000001E-2</v>
      </c>
      <c r="AO166" s="18">
        <v>3.4630576375209721E-2</v>
      </c>
      <c r="AP166" s="18">
        <v>1.9108685699456229E-2</v>
      </c>
      <c r="AQ166" s="18">
        <v>1.5230537442941129E-2</v>
      </c>
      <c r="AR166" s="18">
        <v>9.8693759071115661E-3</v>
      </c>
      <c r="AS166" s="18">
        <v>2.5417332424505702E-2</v>
      </c>
      <c r="AT166" s="18">
        <v>1.0423380259022501E-2</v>
      </c>
      <c r="AU166" s="18">
        <v>8.9455854107822284E-3</v>
      </c>
      <c r="AV166" s="18">
        <v>5.1135401050988349E-2</v>
      </c>
      <c r="AW166" s="18">
        <v>5.0211580659490274E-2</v>
      </c>
      <c r="AX166" s="18">
        <v>2.1851854965546536E-2</v>
      </c>
      <c r="AY166" s="18">
        <v>-7.4252485998952816E-3</v>
      </c>
      <c r="AZ166" s="18">
        <v>3.3065450466189805E-2</v>
      </c>
      <c r="BF166" s="81"/>
      <c r="BG166" s="154">
        <f t="shared" si="148"/>
        <v>77</v>
      </c>
      <c r="BH166" s="18">
        <f>(1-'Building Blocks'!$B$29)*'Building Blocks'!$B$29^BG166</f>
        <v>4.6122196741809557E-3</v>
      </c>
      <c r="BI166" s="18">
        <f t="shared" si="149"/>
        <v>5.0663056516633232E-3</v>
      </c>
      <c r="BJ166" s="18">
        <f t="shared" si="195"/>
        <v>1.5047434416005236E-2</v>
      </c>
      <c r="BK166" s="157">
        <f t="shared" si="150"/>
        <v>3.9507308274543109E-7</v>
      </c>
      <c r="BL166" s="157">
        <f t="shared" si="151"/>
        <v>1.4277830533574754E-6</v>
      </c>
      <c r="BM166" s="157">
        <f t="shared" si="152"/>
        <v>2.681920264803218E-7</v>
      </c>
      <c r="BN166" s="157">
        <f t="shared" si="153"/>
        <v>2.1651453417147893E-8</v>
      </c>
      <c r="BO166" s="157">
        <f t="shared" si="154"/>
        <v>4.3509768261290757E-7</v>
      </c>
      <c r="BP166" s="157">
        <f t="shared" si="155"/>
        <v>3.66203617988053E-6</v>
      </c>
      <c r="BQ166" s="157">
        <f t="shared" si="156"/>
        <v>2.2881366344781419E-6</v>
      </c>
      <c r="BR166" s="157">
        <f t="shared" si="157"/>
        <v>1.7574116126995476E-5</v>
      </c>
      <c r="BS166" s="157">
        <f t="shared" si="158"/>
        <v>7.3590757076706261E-7</v>
      </c>
      <c r="BT166" s="157">
        <f t="shared" si="159"/>
        <v>3.5325639795321163E-7</v>
      </c>
      <c r="BU166" s="157">
        <f t="shared" si="160"/>
        <v>3.9354264237588444E-7</v>
      </c>
      <c r="BV166" s="157">
        <f t="shared" si="161"/>
        <v>7.2112380541809591E-7</v>
      </c>
      <c r="BW166" s="157">
        <f t="shared" si="162"/>
        <v>1.9182358089195292E-6</v>
      </c>
      <c r="BX166" s="157">
        <f t="shared" si="163"/>
        <v>2.5183256953434137E-6</v>
      </c>
      <c r="BY166" s="157">
        <f t="shared" si="164"/>
        <v>2.499762974072929E-6</v>
      </c>
      <c r="BZ166" s="157">
        <f t="shared" si="165"/>
        <v>2.2567871434836933E-8</v>
      </c>
      <c r="CA166" s="157">
        <f t="shared" si="166"/>
        <v>1.3604197899962643E-6</v>
      </c>
      <c r="CB166" s="157">
        <f t="shared" si="167"/>
        <v>4.9326868344994721E-6</v>
      </c>
      <c r="CC166" s="157">
        <f t="shared" si="168"/>
        <v>3.4118197855239658E-7</v>
      </c>
      <c r="CD166" s="157">
        <f t="shared" si="169"/>
        <v>3.5647384856666933E-8</v>
      </c>
      <c r="CE166" s="157">
        <f t="shared" si="170"/>
        <v>1.2910223488748414E-6</v>
      </c>
      <c r="CF166" s="157">
        <f t="shared" si="171"/>
        <v>1.7182733582695543E-6</v>
      </c>
      <c r="CG166" s="157">
        <f t="shared" si="172"/>
        <v>8.8618881604866497E-7</v>
      </c>
      <c r="CH166" s="157">
        <f t="shared" si="173"/>
        <v>6.4898203895096371E-9</v>
      </c>
      <c r="CI166" s="157">
        <f t="shared" si="174"/>
        <v>4.6847518861057294E-7</v>
      </c>
      <c r="CJ166" s="157">
        <f t="shared" si="175"/>
        <v>2.0255424983164166E-8</v>
      </c>
      <c r="CK166" s="157">
        <f t="shared" si="176"/>
        <v>7.9993212687427787E-6</v>
      </c>
      <c r="CL166" s="157">
        <f t="shared" si="177"/>
        <v>6.8823841826835759E-6</v>
      </c>
      <c r="CM166" s="157">
        <f t="shared" si="178"/>
        <v>1.1612316662658319E-5</v>
      </c>
      <c r="CN166" s="157">
        <f t="shared" si="179"/>
        <v>3.1443352150391505E-7</v>
      </c>
      <c r="CO166" s="157">
        <f t="shared" si="180"/>
        <v>6.609066391683426E-8</v>
      </c>
      <c r="CP166" s="157">
        <f t="shared" si="181"/>
        <v>6.3358976261326278E-6</v>
      </c>
      <c r="CQ166" s="157">
        <f t="shared" si="182"/>
        <v>4.4951511264245635E-9</v>
      </c>
      <c r="CR166" s="157">
        <f t="shared" si="183"/>
        <v>4.5377124568531613E-7</v>
      </c>
      <c r="CS166" s="157">
        <f t="shared" si="184"/>
        <v>2.5358486803465556E-7</v>
      </c>
      <c r="CT166" s="157">
        <f t="shared" si="185"/>
        <v>1.6718762974851709E-7</v>
      </c>
      <c r="CU166" s="157">
        <f t="shared" si="186"/>
        <v>1.8632729713167195E-6</v>
      </c>
      <c r="CV166" s="157">
        <f t="shared" si="187"/>
        <v>3.5626478215648094E-8</v>
      </c>
      <c r="CW166" s="157">
        <f t="shared" si="188"/>
        <v>2.7702554100248293E-6</v>
      </c>
      <c r="CX166" s="157">
        <f t="shared" si="189"/>
        <v>5.6486051872461815E-6</v>
      </c>
      <c r="CY166" s="157">
        <f t="shared" si="190"/>
        <v>8.6751778809691761E-7</v>
      </c>
      <c r="CZ166" s="157"/>
      <c r="DA166" s="157">
        <f t="shared" si="191"/>
        <v>2.0860076911873947E-7</v>
      </c>
      <c r="DB166" s="157"/>
      <c r="DC166" s="157"/>
      <c r="DD166" s="157"/>
      <c r="DE166" s="157">
        <f t="shared" si="192"/>
        <v>8.9731095248468609E-6</v>
      </c>
      <c r="DF166" s="157">
        <f t="shared" si="193"/>
        <v>9.3722828230080037E-6</v>
      </c>
      <c r="DG166" s="157"/>
      <c r="DH166" s="157"/>
      <c r="DI166" s="157">
        <f t="shared" si="194"/>
        <v>2.6549761205046366E-6</v>
      </c>
      <c r="DN166" s="157" t="e">
        <f t="shared" si="196"/>
        <v>#DIV/0!</v>
      </c>
      <c r="DR166" s="1">
        <v>4.1666666666666657E-3</v>
      </c>
      <c r="EQ166" s="152"/>
      <c r="ER166" s="152"/>
    </row>
    <row r="167" spans="1:148" s="1" customFormat="1" x14ac:dyDescent="0.25">
      <c r="A167" s="13">
        <f t="shared" si="197"/>
        <v>41152</v>
      </c>
      <c r="B167" s="227">
        <v>1.14353395304103E-2</v>
      </c>
      <c r="C167" s="227">
        <v>2.4170097973635198E-2</v>
      </c>
      <c r="D167" s="227">
        <v>3.7717198237042303E-2</v>
      </c>
      <c r="E167" s="227">
        <v>3.51383606719761E-2</v>
      </c>
      <c r="F167" s="227">
        <v>2.1674435570131202E-2</v>
      </c>
      <c r="G167" s="227">
        <v>-1.8907278251101899E-2</v>
      </c>
      <c r="H167" s="227">
        <v>-1.7330567320136402E-2</v>
      </c>
      <c r="I167" s="227">
        <v>-9.3200429753751406E-3</v>
      </c>
      <c r="J167" s="227">
        <v>-1.4615321271975E-2</v>
      </c>
      <c r="K167" s="227">
        <v>-4.8402195088759203E-3</v>
      </c>
      <c r="L167" s="227">
        <v>-3.2258021467458302E-3</v>
      </c>
      <c r="M167" s="227">
        <v>9.1979100734802498E-3</v>
      </c>
      <c r="N167" s="227">
        <v>-9.1361977952937306E-3</v>
      </c>
      <c r="O167" s="227">
        <v>4.9730052350220799E-3</v>
      </c>
      <c r="P167" s="227">
        <v>3.9229830359554998E-4</v>
      </c>
      <c r="Q167" s="227">
        <v>-1.1913071236613299E-4</v>
      </c>
      <c r="R167" s="227">
        <v>-1.40145940612611E-2</v>
      </c>
      <c r="S167" s="18">
        <f>'Index Values Local'!S168/'Index Values Local'!S167-1</f>
        <v>3.425434737074351E-4</v>
      </c>
      <c r="T167" s="227">
        <v>2.3470505398216199E-2</v>
      </c>
      <c r="U167" s="227">
        <v>1.17785474086196E-2</v>
      </c>
      <c r="V167" s="227">
        <v>-2.2822593880253901E-3</v>
      </c>
      <c r="W167" s="18">
        <v>4.0769670413411951E-3</v>
      </c>
      <c r="X167" s="18">
        <v>1.615142252661439E-2</v>
      </c>
      <c r="Y167" s="18">
        <v>4.9709428951929535E-3</v>
      </c>
      <c r="Z167" s="18">
        <v>4.8759871330290583E-3</v>
      </c>
      <c r="AA167" s="18">
        <v>6.0025905917315825E-4</v>
      </c>
      <c r="AB167" s="18">
        <v>-9.7663812760832025E-3</v>
      </c>
      <c r="AC167" s="18">
        <v>-7.3343491584016594E-3</v>
      </c>
      <c r="AD167" s="18">
        <v>-1.81889432336442E-2</v>
      </c>
      <c r="AE167" s="18">
        <v>1.4787578900000001E-2</v>
      </c>
      <c r="AF167" s="18">
        <v>6.3458546000000008E-3</v>
      </c>
      <c r="AG167" s="18">
        <v>-4.8940949935815103E-3</v>
      </c>
      <c r="AH167" s="18">
        <v>-1.3933792092511998E-2</v>
      </c>
      <c r="AI167" s="18">
        <v>-1.1996140879116157E-2</v>
      </c>
      <c r="AJ167" s="18">
        <v>-1.280360911725209E-2</v>
      </c>
      <c r="AK167" s="18">
        <v>-4.6514881264645425E-3</v>
      </c>
      <c r="AL167" s="18">
        <v>-2.3015392326810269E-2</v>
      </c>
      <c r="AM167" s="18">
        <v>9.9676506497758943E-4</v>
      </c>
      <c r="AN167" s="18">
        <v>-3.5200000000000002E-2</v>
      </c>
      <c r="AO167" s="18">
        <v>-5.0582091672951024E-2</v>
      </c>
      <c r="AP167" s="18">
        <v>-4.087849362654894E-2</v>
      </c>
      <c r="AQ167" s="18">
        <v>-2.0960953147332144E-4</v>
      </c>
      <c r="AR167" s="18">
        <v>1.1066398390342069E-2</v>
      </c>
      <c r="AS167" s="18">
        <v>-1.5081444170192618E-2</v>
      </c>
      <c r="AT167" s="18">
        <v>-4.8085710366590952E-3</v>
      </c>
      <c r="AU167" s="18">
        <v>-1.2364319066477792E-2</v>
      </c>
      <c r="AV167" s="18">
        <v>9.9918366959230731E-3</v>
      </c>
      <c r="AW167" s="18">
        <v>5.0946582412934038E-3</v>
      </c>
      <c r="AX167" s="18">
        <v>-8.8870329023069874E-3</v>
      </c>
      <c r="AY167" s="18">
        <v>-5.3249276762845077E-3</v>
      </c>
      <c r="AZ167" s="18">
        <v>-4.9541611036938216E-2</v>
      </c>
      <c r="BF167" s="81"/>
      <c r="BG167" s="154">
        <f t="shared" si="148"/>
        <v>76</v>
      </c>
      <c r="BH167" s="18">
        <f>(1-'Building Blocks'!$B$29)*'Building Blocks'!$B$29^BG167</f>
        <v>4.6588077516979357E-3</v>
      </c>
      <c r="BI167" s="18">
        <f t="shared" si="149"/>
        <v>5.1174804562255797E-3</v>
      </c>
      <c r="BJ167" s="18">
        <f t="shared" si="195"/>
        <v>1.5199428703035592E-2</v>
      </c>
      <c r="BK167" s="157">
        <f t="shared" si="150"/>
        <v>1.2576552567321698E-7</v>
      </c>
      <c r="BL167" s="157">
        <f t="shared" si="151"/>
        <v>9.3541230234993559E-7</v>
      </c>
      <c r="BM167" s="157">
        <f t="shared" si="152"/>
        <v>5.2177255268888134E-6</v>
      </c>
      <c r="BN167" s="157">
        <f t="shared" si="153"/>
        <v>3.427000633704374E-6</v>
      </c>
      <c r="BO167" s="157">
        <f t="shared" si="154"/>
        <v>1.5653816945840984E-6</v>
      </c>
      <c r="BP167" s="157">
        <f t="shared" si="155"/>
        <v>2.8505632610314307E-6</v>
      </c>
      <c r="BQ167" s="157">
        <f t="shared" si="156"/>
        <v>3.114277362968632E-6</v>
      </c>
      <c r="BR167" s="157">
        <f t="shared" si="157"/>
        <v>1.7834559491481697E-6</v>
      </c>
      <c r="BS167" s="157">
        <f t="shared" si="158"/>
        <v>3.0849789137644855E-6</v>
      </c>
      <c r="BT167" s="157">
        <f t="shared" si="159"/>
        <v>4.363994984224707E-7</v>
      </c>
      <c r="BU167" s="157">
        <f t="shared" si="160"/>
        <v>3.0563258936198073E-7</v>
      </c>
      <c r="BV167" s="157">
        <f t="shared" si="161"/>
        <v>9.8173418772108293E-9</v>
      </c>
      <c r="BW167" s="157">
        <f t="shared" si="162"/>
        <v>1.1648595055847539E-6</v>
      </c>
      <c r="BX167" s="157">
        <f t="shared" si="163"/>
        <v>6.3117187236926708E-8</v>
      </c>
      <c r="BY167" s="157">
        <f t="shared" si="164"/>
        <v>2.5486444744551554E-7</v>
      </c>
      <c r="BZ167" s="157">
        <f t="shared" si="165"/>
        <v>2.3080170752935639E-7</v>
      </c>
      <c r="CA167" s="157">
        <f t="shared" si="166"/>
        <v>1.9417824877373463E-6</v>
      </c>
      <c r="CB167" s="157">
        <f t="shared" si="167"/>
        <v>3.6915035789798396E-7</v>
      </c>
      <c r="CC167" s="157">
        <f t="shared" si="168"/>
        <v>1.6801103418664435E-6</v>
      </c>
      <c r="CD167" s="157">
        <f t="shared" si="169"/>
        <v>2.07806888690539E-7</v>
      </c>
      <c r="CE167" s="157">
        <f t="shared" si="170"/>
        <v>2.1013477404687109E-7</v>
      </c>
      <c r="CF167" s="157">
        <f t="shared" si="171"/>
        <v>3.8138527418293329E-9</v>
      </c>
      <c r="CG167" s="157">
        <f t="shared" si="172"/>
        <v>7.4158358109723522E-7</v>
      </c>
      <c r="CH167" s="157">
        <f t="shared" si="173"/>
        <v>3.6849395634038338E-8</v>
      </c>
      <c r="CI167" s="157">
        <f t="shared" si="174"/>
        <v>5.183165704299468E-9</v>
      </c>
      <c r="CJ167" s="157">
        <f t="shared" si="175"/>
        <v>6.0525257143818823E-8</v>
      </c>
      <c r="CK167" s="157">
        <f t="shared" si="176"/>
        <v>9.1804336366370114E-7</v>
      </c>
      <c r="CL167" s="157">
        <f t="shared" si="177"/>
        <v>6.186743621972121E-7</v>
      </c>
      <c r="CM167" s="157">
        <f t="shared" si="178"/>
        <v>2.483411579856662E-6</v>
      </c>
      <c r="CN167" s="157">
        <f t="shared" si="179"/>
        <v>2.7177353517069902E-7</v>
      </c>
      <c r="CO167" s="157">
        <f t="shared" si="180"/>
        <v>3.5700758199596527E-9</v>
      </c>
      <c r="CP167" s="157">
        <f t="shared" si="181"/>
        <v>5.9692287677333148E-7</v>
      </c>
      <c r="CQ167" s="157">
        <f t="shared" si="182"/>
        <v>1.5996407398577911E-6</v>
      </c>
      <c r="CR167" s="157">
        <f t="shared" si="183"/>
        <v>1.5338819852582142E-6</v>
      </c>
      <c r="CS167" s="157">
        <f t="shared" si="184"/>
        <v>1.8641806538507047E-6</v>
      </c>
      <c r="CT167" s="157">
        <f t="shared" si="185"/>
        <v>6.021941477940022E-7</v>
      </c>
      <c r="CU167" s="157">
        <f t="shared" si="186"/>
        <v>3.8831983364044305E-6</v>
      </c>
      <c r="CV167" s="157">
        <f t="shared" si="187"/>
        <v>1.0905582082059066E-7</v>
      </c>
      <c r="CW167" s="157">
        <f t="shared" si="188"/>
        <v>8.8204830582649687E-6</v>
      </c>
      <c r="CX167" s="157">
        <f t="shared" si="189"/>
        <v>1.3743102307118264E-5</v>
      </c>
      <c r="CY167" s="157">
        <f t="shared" si="190"/>
        <v>1.125722133238662E-5</v>
      </c>
      <c r="CZ167" s="157"/>
      <c r="DA167" s="157">
        <f t="shared" si="191"/>
        <v>2.9665465089891179E-7</v>
      </c>
      <c r="DB167" s="157"/>
      <c r="DC167" s="157"/>
      <c r="DD167" s="157"/>
      <c r="DE167" s="157">
        <f t="shared" si="192"/>
        <v>4.5341898330830195E-9</v>
      </c>
      <c r="DF167" s="157">
        <f t="shared" si="193"/>
        <v>2.2700985361562771E-8</v>
      </c>
      <c r="DG167" s="157"/>
      <c r="DH167" s="157"/>
      <c r="DI167" s="157">
        <f t="shared" si="194"/>
        <v>1.8248336758684549E-5</v>
      </c>
      <c r="DN167" s="157" t="e">
        <f t="shared" si="196"/>
        <v>#DIV/0!</v>
      </c>
      <c r="DR167" s="1">
        <v>4.1666666666666657E-3</v>
      </c>
      <c r="EQ167" s="152"/>
      <c r="ER167" s="152"/>
    </row>
    <row r="168" spans="1:148" s="1" customFormat="1" x14ac:dyDescent="0.25">
      <c r="A168" s="13">
        <f t="shared" si="197"/>
        <v>41182</v>
      </c>
      <c r="B168" s="227">
        <v>6.3012701865017198E-3</v>
      </c>
      <c r="C168" s="227">
        <v>7.2834042184492997E-3</v>
      </c>
      <c r="D168" s="227">
        <v>1.39309498780748E-2</v>
      </c>
      <c r="E168" s="227">
        <v>3.3982889216705697E-2</v>
      </c>
      <c r="F168" s="227">
        <v>4.4166206679012703E-3</v>
      </c>
      <c r="G168" s="227">
        <v>4.8284877083961597E-3</v>
      </c>
      <c r="H168" s="227">
        <v>8.92771747933962E-3</v>
      </c>
      <c r="I168" s="227">
        <v>1.9110882898482499E-2</v>
      </c>
      <c r="J168" s="227">
        <v>4.0685104663777699E-2</v>
      </c>
      <c r="K168" s="227">
        <v>-6.1065393584356304E-3</v>
      </c>
      <c r="L168" s="227">
        <v>-6.7580436984511199E-3</v>
      </c>
      <c r="M168" s="227">
        <v>2.4437004422679302E-3</v>
      </c>
      <c r="N168" s="227">
        <v>4.9457027916970297E-3</v>
      </c>
      <c r="O168" s="227">
        <v>-2.79594934499305E-3</v>
      </c>
      <c r="P168" s="227">
        <v>-3.0970475392604301E-3</v>
      </c>
      <c r="Q168" s="227">
        <v>5.3086161774507003E-4</v>
      </c>
      <c r="R168" s="227">
        <v>-1.9017354458549601E-2</v>
      </c>
      <c r="S168" s="18">
        <f>'Index Values Local'!S169/'Index Values Local'!S168-1</f>
        <v>-3.1208430803588705E-3</v>
      </c>
      <c r="T168" s="227">
        <v>2.5499903958855201E-2</v>
      </c>
      <c r="U168" s="227">
        <v>1.9619405137695198E-2</v>
      </c>
      <c r="V168" s="227">
        <v>-3.0175992760539302E-4</v>
      </c>
      <c r="W168" s="18">
        <v>-9.9423193685489464E-3</v>
      </c>
      <c r="X168" s="18">
        <v>2.7515011892558228E-3</v>
      </c>
      <c r="Y168" s="18">
        <v>2.3406747980709852E-3</v>
      </c>
      <c r="Z168" s="18">
        <v>-9.7358090846781931E-3</v>
      </c>
      <c r="AA168" s="18">
        <v>-3.2836574892650683E-3</v>
      </c>
      <c r="AB168" s="18">
        <v>3.1934306569343374E-3</v>
      </c>
      <c r="AC168" s="18">
        <v>3.7560918187752E-3</v>
      </c>
      <c r="AD168" s="18">
        <v>-1.4203408726860801E-3</v>
      </c>
      <c r="AE168" s="18">
        <v>1.14247532E-2</v>
      </c>
      <c r="AF168" s="18">
        <v>-5.7550225E-3</v>
      </c>
      <c r="AG168" s="18">
        <v>8.2238168185115867E-3</v>
      </c>
      <c r="AH168" s="18">
        <v>-1.593934789072049E-2</v>
      </c>
      <c r="AI168" s="18">
        <v>-1.1759067000749357E-2</v>
      </c>
      <c r="AJ168" s="18">
        <v>-1.2597147918997464E-2</v>
      </c>
      <c r="AK168" s="18">
        <v>-1.0231414143064832E-2</v>
      </c>
      <c r="AL168" s="18">
        <v>-1.7408555948388638E-2</v>
      </c>
      <c r="AM168" s="18">
        <v>-2.5064821835155682E-3</v>
      </c>
      <c r="AN168" s="18">
        <v>-3.1E-2</v>
      </c>
      <c r="AO168" s="18">
        <v>-5.0442416282042379E-2</v>
      </c>
      <c r="AP168" s="18">
        <v>-1.9404271093722669E-2</v>
      </c>
      <c r="AQ168" s="18">
        <v>-3.1749336536104305E-3</v>
      </c>
      <c r="AR168" s="18">
        <v>8.8841506751955457E-3</v>
      </c>
      <c r="AS168" s="18">
        <v>-2.3393957183318922E-2</v>
      </c>
      <c r="AT168" s="18">
        <v>-3.9122173540520385E-3</v>
      </c>
      <c r="AU168" s="18">
        <v>8.3297546805156317E-3</v>
      </c>
      <c r="AV168" s="18">
        <v>-3.0709754313610227E-2</v>
      </c>
      <c r="AW168" s="18">
        <v>-2.4765147176545432E-2</v>
      </c>
      <c r="AX168" s="18">
        <v>-8.119200429472161E-3</v>
      </c>
      <c r="AY168" s="18">
        <v>-3.138603089703978E-3</v>
      </c>
      <c r="AZ168" s="18">
        <v>1.0891144740785341E-2</v>
      </c>
      <c r="BF168" s="81"/>
      <c r="BG168" s="154">
        <f t="shared" si="148"/>
        <v>75</v>
      </c>
      <c r="BH168" s="18">
        <f>(1-'Building Blocks'!$B$29)*'Building Blocks'!$B$29^BG168</f>
        <v>4.7058664158565007E-3</v>
      </c>
      <c r="BI168" s="18">
        <f t="shared" si="149"/>
        <v>5.1691721780056359E-3</v>
      </c>
      <c r="BJ168" s="18">
        <f t="shared" si="195"/>
        <v>1.5352958285894539E-2</v>
      </c>
      <c r="BK168" s="157">
        <f t="shared" si="150"/>
        <v>1.6136663437265618E-10</v>
      </c>
      <c r="BL168" s="157">
        <f t="shared" si="151"/>
        <v>5.8594158522107594E-8</v>
      </c>
      <c r="BM168" s="157">
        <f t="shared" si="152"/>
        <v>3.4290725977451428E-7</v>
      </c>
      <c r="BN168" s="157">
        <f t="shared" si="153"/>
        <v>3.1593896203000053E-6</v>
      </c>
      <c r="BO168" s="157">
        <f t="shared" si="154"/>
        <v>2.7791804129177918E-10</v>
      </c>
      <c r="BP168" s="157">
        <f t="shared" si="155"/>
        <v>9.3364589389588789E-11</v>
      </c>
      <c r="BQ168" s="157">
        <f t="shared" si="156"/>
        <v>1.3057360774347933E-8</v>
      </c>
      <c r="BR168" s="157">
        <f t="shared" si="157"/>
        <v>4.9267519197961156E-7</v>
      </c>
      <c r="BS168" s="157">
        <f t="shared" si="158"/>
        <v>4.8870749923433635E-6</v>
      </c>
      <c r="BT168" s="157">
        <f t="shared" si="159"/>
        <v>5.6999170880727686E-7</v>
      </c>
      <c r="BU168" s="157">
        <f t="shared" si="160"/>
        <v>6.5542462537781912E-7</v>
      </c>
      <c r="BV168" s="157">
        <f t="shared" si="161"/>
        <v>1.4901564657452892E-7</v>
      </c>
      <c r="BW168" s="157">
        <f t="shared" si="162"/>
        <v>5.2241153782327411E-9</v>
      </c>
      <c r="BX168" s="157">
        <f t="shared" si="163"/>
        <v>6.5782023630646521E-7</v>
      </c>
      <c r="BY168" s="157">
        <f t="shared" si="164"/>
        <v>5.749546634942924E-7</v>
      </c>
      <c r="BZ168" s="157">
        <f t="shared" si="165"/>
        <v>1.9018848865945695E-7</v>
      </c>
      <c r="CA168" s="157">
        <f t="shared" si="166"/>
        <v>3.0982402671903324E-6</v>
      </c>
      <c r="CB168" s="157">
        <f t="shared" si="167"/>
        <v>7.3898997519769917E-7</v>
      </c>
      <c r="CC168" s="157">
        <f t="shared" si="168"/>
        <v>2.0985238100088622E-6</v>
      </c>
      <c r="CD168" s="157">
        <f t="shared" si="169"/>
        <v>1.0442565898292657E-6</v>
      </c>
      <c r="CE168" s="157">
        <f t="shared" si="170"/>
        <v>1.013289421531032E-7</v>
      </c>
      <c r="CF168" s="157">
        <f t="shared" si="171"/>
        <v>1.1449246609187706E-6</v>
      </c>
      <c r="CG168" s="157">
        <f t="shared" si="172"/>
        <v>9.5888640691391441E-9</v>
      </c>
      <c r="CH168" s="157">
        <f t="shared" si="173"/>
        <v>1.4598246694375523E-11</v>
      </c>
      <c r="CI168" s="157">
        <f t="shared" si="174"/>
        <v>1.2609056647911579E-6</v>
      </c>
      <c r="CJ168" s="157">
        <f t="shared" si="175"/>
        <v>2.7720223560740884E-7</v>
      </c>
      <c r="CK168" s="157">
        <f t="shared" si="176"/>
        <v>9.735484007256135E-10</v>
      </c>
      <c r="CL168" s="157">
        <f t="shared" si="177"/>
        <v>4.689299648112558E-11</v>
      </c>
      <c r="CM168" s="157">
        <f t="shared" si="178"/>
        <v>1.4304427202484096E-7</v>
      </c>
      <c r="CN168" s="157">
        <f t="shared" si="179"/>
        <v>7.9619013854128834E-8</v>
      </c>
      <c r="CO168" s="157">
        <f t="shared" si="180"/>
        <v>8.6502525907429836E-7</v>
      </c>
      <c r="CP168" s="157">
        <f t="shared" si="181"/>
        <v>2.7768163648441801E-8</v>
      </c>
      <c r="CQ168" s="157">
        <f t="shared" si="182"/>
        <v>2.0031705421071241E-6</v>
      </c>
      <c r="CR168" s="157">
        <f t="shared" si="183"/>
        <v>1.5072333844879121E-6</v>
      </c>
      <c r="CS168" s="157">
        <f t="shared" si="184"/>
        <v>1.842492575142418E-6</v>
      </c>
      <c r="CT168" s="157">
        <f t="shared" si="185"/>
        <v>1.3949990711486163E-6</v>
      </c>
      <c r="CU168" s="157">
        <f t="shared" si="186"/>
        <v>2.4881788278898417E-6</v>
      </c>
      <c r="CV168" s="157">
        <f t="shared" si="187"/>
        <v>3.4079031600002864E-7</v>
      </c>
      <c r="CW168" s="157">
        <f t="shared" si="188"/>
        <v>7.198084154401816E-6</v>
      </c>
      <c r="CX168" s="157">
        <f t="shared" si="189"/>
        <v>1.3807190742716088E-5</v>
      </c>
      <c r="CY168" s="157">
        <f t="shared" si="190"/>
        <v>3.3421318285740308E-6</v>
      </c>
      <c r="CZ168" s="157"/>
      <c r="DA168" s="157">
        <f t="shared" si="191"/>
        <v>1.5249575993601957E-7</v>
      </c>
      <c r="DB168" s="157"/>
      <c r="DC168" s="157"/>
      <c r="DD168" s="157"/>
      <c r="DE168" s="157">
        <f t="shared" si="192"/>
        <v>8.1718503618435037E-6</v>
      </c>
      <c r="DF168" s="157">
        <f t="shared" si="193"/>
        <v>5.2819833824207938E-6</v>
      </c>
      <c r="DG168" s="157"/>
      <c r="DH168" s="157"/>
      <c r="DI168" s="157">
        <f t="shared" si="194"/>
        <v>2.6629071064523134E-9</v>
      </c>
      <c r="DN168" s="157" t="e">
        <f t="shared" si="196"/>
        <v>#DIV/0!</v>
      </c>
      <c r="DR168" s="1">
        <v>4.1666666666666657E-3</v>
      </c>
      <c r="EQ168" s="152"/>
      <c r="ER168" s="152"/>
    </row>
    <row r="169" spans="1:148" s="1" customFormat="1" x14ac:dyDescent="0.25">
      <c r="A169" s="13">
        <f t="shared" si="197"/>
        <v>41213</v>
      </c>
      <c r="B169" s="227">
        <v>-1.56649042706338E-2</v>
      </c>
      <c r="C169" s="227">
        <v>-1.11226976606086E-2</v>
      </c>
      <c r="D169" s="227">
        <v>2.1707797157675499E-2</v>
      </c>
      <c r="E169" s="227">
        <v>2.11219507233915E-2</v>
      </c>
      <c r="F169" s="227">
        <v>8.8033601536581206E-3</v>
      </c>
      <c r="G169" s="227">
        <v>-1.6352138691383699E-2</v>
      </c>
      <c r="H169" s="227">
        <v>-1.9221534333167301E-2</v>
      </c>
      <c r="I169" s="227">
        <v>2.05530673793437E-2</v>
      </c>
      <c r="J169" s="227">
        <v>-3.5528901967886101E-3</v>
      </c>
      <c r="K169" s="227">
        <v>-3.9685034657430604E-3</v>
      </c>
      <c r="L169" s="227">
        <v>1.0173677241642699E-3</v>
      </c>
      <c r="M169" s="227">
        <v>1.49365169169923E-2</v>
      </c>
      <c r="N169" s="227">
        <v>1.36436689199159E-2</v>
      </c>
      <c r="O169" s="227">
        <v>1.3879766543243299E-2</v>
      </c>
      <c r="P169" s="227">
        <v>2.5507514009552999E-2</v>
      </c>
      <c r="Q169" s="227">
        <v>-6.6498543893733693E-5</v>
      </c>
      <c r="R169" s="227">
        <v>-1.59925577894111E-2</v>
      </c>
      <c r="S169" s="18">
        <f>'Index Values Local'!S170/'Index Values Local'!S169-1</f>
        <v>1.4725546761519048E-2</v>
      </c>
      <c r="T169" s="227">
        <v>-1.8046360147398299E-2</v>
      </c>
      <c r="U169" s="227">
        <v>-2.4856924990292999E-3</v>
      </c>
      <c r="V169" s="227">
        <v>-1.8373220956049399E-2</v>
      </c>
      <c r="W169" s="18">
        <v>8.9689536220776134E-3</v>
      </c>
      <c r="X169" s="18">
        <v>1.0027909225805987E-2</v>
      </c>
      <c r="Y169" s="18">
        <v>3.3950864263148084E-3</v>
      </c>
      <c r="Z169" s="18">
        <v>1.1593336584291514E-2</v>
      </c>
      <c r="AA169" s="18">
        <v>1.64723770907238E-3</v>
      </c>
      <c r="AB169" s="18">
        <v>2.3820351241906401E-2</v>
      </c>
      <c r="AC169" s="18">
        <v>2.5685369925968898E-2</v>
      </c>
      <c r="AD169" s="18">
        <v>1.9151748882504302E-2</v>
      </c>
      <c r="AE169" s="18">
        <v>1.8688341600000002E-2</v>
      </c>
      <c r="AF169" s="18">
        <v>1.9576435600000001E-2</v>
      </c>
      <c r="AG169" s="18">
        <v>1.4234306277489006E-2</v>
      </c>
      <c r="AH169" s="18">
        <v>-1.0490625576984325E-3</v>
      </c>
      <c r="AI169" s="18">
        <v>2.254021224536995E-3</v>
      </c>
      <c r="AJ169" s="18">
        <v>-3.2717963082832258E-3</v>
      </c>
      <c r="AK169" s="18">
        <v>-1.9252694923216351E-3</v>
      </c>
      <c r="AL169" s="18">
        <v>1.6556904886223744E-2</v>
      </c>
      <c r="AM169" s="18">
        <v>-3.4187488746506567E-5</v>
      </c>
      <c r="AN169" s="18">
        <v>3.1199999999999999E-2</v>
      </c>
      <c r="AO169" s="18">
        <v>2.9617689324444418E-2</v>
      </c>
      <c r="AP169" s="18">
        <v>-6.493058659752915E-3</v>
      </c>
      <c r="AQ169" s="18">
        <v>-5.3750744967761502E-3</v>
      </c>
      <c r="AR169" s="18">
        <v>2.7474462839027769E-3</v>
      </c>
      <c r="AS169" s="18">
        <v>4.2571680537151707E-3</v>
      </c>
      <c r="AT169" s="18">
        <v>-6.7994771456899705E-5</v>
      </c>
      <c r="AU169" s="18">
        <v>-1.4975217122090718E-2</v>
      </c>
      <c r="AV169" s="18">
        <v>1.0523684432779401E-2</v>
      </c>
      <c r="AW169" s="18">
        <v>7.3161552387566164E-3</v>
      </c>
      <c r="AX169" s="18">
        <v>-2.0060492155486529E-2</v>
      </c>
      <c r="AY169" s="18">
        <v>-6.2429327792755417E-2</v>
      </c>
      <c r="AZ169" s="18">
        <v>-1.8870371571234168E-2</v>
      </c>
      <c r="BF169" s="81"/>
      <c r="BG169" s="154">
        <f t="shared" si="148"/>
        <v>74</v>
      </c>
      <c r="BH169" s="18">
        <f>(1-'Building Blocks'!$B$29)*'Building Blocks'!$B$29^BG169</f>
        <v>4.7534004200570712E-3</v>
      </c>
      <c r="BI169" s="18">
        <f t="shared" si="149"/>
        <v>5.2213860383895317E-3</v>
      </c>
      <c r="BJ169" s="18">
        <f t="shared" si="195"/>
        <v>1.5508038672620749E-2</v>
      </c>
      <c r="BK169" s="157">
        <f t="shared" si="150"/>
        <v>2.5600777661038529E-6</v>
      </c>
      <c r="BL169" s="157">
        <f t="shared" si="151"/>
        <v>2.4752452242716775E-6</v>
      </c>
      <c r="BM169" s="157">
        <f t="shared" si="152"/>
        <v>1.32360731090711E-6</v>
      </c>
      <c r="BN169" s="157">
        <f t="shared" si="153"/>
        <v>7.3462237482414271E-7</v>
      </c>
      <c r="BO169" s="157">
        <f t="shared" si="154"/>
        <v>1.1138036126019433E-7</v>
      </c>
      <c r="BP169" s="157">
        <f t="shared" si="155"/>
        <v>2.3127810372500126E-6</v>
      </c>
      <c r="BQ169" s="157">
        <f t="shared" si="156"/>
        <v>3.6833162954459043E-6</v>
      </c>
      <c r="BR169" s="157">
        <f t="shared" si="157"/>
        <v>6.5554182140001882E-7</v>
      </c>
      <c r="BS169" s="157">
        <f t="shared" si="158"/>
        <v>9.5021625234682993E-7</v>
      </c>
      <c r="BT169" s="157">
        <f t="shared" si="159"/>
        <v>3.6516485321925585E-7</v>
      </c>
      <c r="BU169" s="157">
        <f t="shared" si="160"/>
        <v>6.3411718470270821E-8</v>
      </c>
      <c r="BV169" s="157">
        <f t="shared" si="161"/>
        <v>2.6496780670268207E-7</v>
      </c>
      <c r="BW169" s="157">
        <f t="shared" si="162"/>
        <v>3.0898651033255886E-7</v>
      </c>
      <c r="BX169" s="157">
        <f t="shared" si="163"/>
        <v>1.5196434759054278E-7</v>
      </c>
      <c r="BY169" s="157">
        <f t="shared" si="164"/>
        <v>1.7026699153706922E-6</v>
      </c>
      <c r="BZ169" s="157">
        <f t="shared" si="165"/>
        <v>2.3181125843657602E-7</v>
      </c>
      <c r="CA169" s="157">
        <f t="shared" si="166"/>
        <v>2.4039885182592499E-6</v>
      </c>
      <c r="CB169" s="157">
        <f t="shared" si="167"/>
        <v>1.8112610186945362E-7</v>
      </c>
      <c r="CC169" s="157">
        <f t="shared" si="168"/>
        <v>2.8584334975436167E-6</v>
      </c>
      <c r="CD169" s="157">
        <f t="shared" si="169"/>
        <v>3.2519525687003108E-7</v>
      </c>
      <c r="CE169" s="157">
        <f t="shared" si="170"/>
        <v>2.6430770243889396E-6</v>
      </c>
      <c r="CF169" s="157">
        <f t="shared" si="171"/>
        <v>8.4745401845519413E-8</v>
      </c>
      <c r="CG169" s="157">
        <f t="shared" si="172"/>
        <v>1.8264602471285582E-7</v>
      </c>
      <c r="CH169" s="157">
        <f t="shared" si="173"/>
        <v>6.4049466915168042E-9</v>
      </c>
      <c r="CI169" s="157">
        <f t="shared" si="174"/>
        <v>1.7029537411273602E-7</v>
      </c>
      <c r="CJ169" s="157">
        <f t="shared" si="175"/>
        <v>2.9877142054306044E-8</v>
      </c>
      <c r="CK169" s="157">
        <f t="shared" si="176"/>
        <v>2.1290457816830777E-6</v>
      </c>
      <c r="CL169" s="157">
        <f t="shared" si="177"/>
        <v>2.5327880113966528E-6</v>
      </c>
      <c r="CM169" s="157">
        <f t="shared" si="178"/>
        <v>1.2241311368907781E-6</v>
      </c>
      <c r="CN169" s="157">
        <f t="shared" si="179"/>
        <v>6.5359255758694235E-7</v>
      </c>
      <c r="CO169" s="157">
        <f t="shared" si="180"/>
        <v>8.0223729957085247E-7</v>
      </c>
      <c r="CP169" s="157">
        <f t="shared" si="181"/>
        <v>3.6215147485102342E-7</v>
      </c>
      <c r="CQ169" s="157">
        <f t="shared" si="182"/>
        <v>1.2006555750956654E-7</v>
      </c>
      <c r="CR169" s="157">
        <f t="shared" si="183"/>
        <v>4.8976020713881659E-8</v>
      </c>
      <c r="CS169" s="157">
        <f t="shared" si="184"/>
        <v>4.7662544162050318E-7</v>
      </c>
      <c r="CT169" s="157">
        <f t="shared" si="185"/>
        <v>3.4439988219028927E-7</v>
      </c>
      <c r="CU169" s="157">
        <f t="shared" si="186"/>
        <v>7.5511369498503515E-7</v>
      </c>
      <c r="CV169" s="157">
        <f t="shared" si="187"/>
        <v>1.6651907587280765E-7</v>
      </c>
      <c r="CW169" s="157">
        <f t="shared" si="188"/>
        <v>3.2330882700985324E-6</v>
      </c>
      <c r="CX169" s="157">
        <f t="shared" si="189"/>
        <v>4.204769742922737E-6</v>
      </c>
      <c r="CY169" s="157">
        <f t="shared" si="190"/>
        <v>8.1795087926695636E-7</v>
      </c>
      <c r="CZ169" s="157"/>
      <c r="DA169" s="157">
        <f t="shared" si="191"/>
        <v>2.5967931969370501E-9</v>
      </c>
      <c r="DB169" s="157"/>
      <c r="DC169" s="157"/>
      <c r="DD169" s="157"/>
      <c r="DE169" s="157">
        <f t="shared" si="192"/>
        <v>1.1331055091983558E-8</v>
      </c>
      <c r="DF169" s="157">
        <f t="shared" si="193"/>
        <v>6.9441206362492031E-11</v>
      </c>
      <c r="DG169" s="157"/>
      <c r="DH169" s="157"/>
      <c r="DI169" s="157">
        <f t="shared" si="194"/>
        <v>4.404452719886337E-6</v>
      </c>
      <c r="DN169" s="157" t="e">
        <f t="shared" si="196"/>
        <v>#DIV/0!</v>
      </c>
      <c r="DR169" s="1">
        <v>4.1666666666666657E-3</v>
      </c>
      <c r="EQ169" s="152"/>
      <c r="ER169" s="152"/>
    </row>
    <row r="170" spans="1:148" s="1" customFormat="1" x14ac:dyDescent="0.25">
      <c r="A170" s="13">
        <f t="shared" si="197"/>
        <v>41243</v>
      </c>
      <c r="B170" s="227">
        <v>1.3980367364432001E-2</v>
      </c>
      <c r="C170" s="227">
        <v>2.1586567859104198E-2</v>
      </c>
      <c r="D170" s="227">
        <v>4.0186228498897601E-2</v>
      </c>
      <c r="E170" s="227">
        <v>1.6908578850371701E-2</v>
      </c>
      <c r="F170" s="227">
        <v>2.1812238489228499E-2</v>
      </c>
      <c r="G170" s="227">
        <v>3.1345498706071499E-2</v>
      </c>
      <c r="H170" s="227">
        <v>1.4380948425577E-2</v>
      </c>
      <c r="I170" s="227">
        <v>2.4342837930366901E-2</v>
      </c>
      <c r="J170" s="227">
        <v>2.0283647621567001E-2</v>
      </c>
      <c r="K170" s="227">
        <v>5.3873013487601897E-3</v>
      </c>
      <c r="L170" s="227">
        <v>7.3135644614570304E-3</v>
      </c>
      <c r="M170" s="227">
        <v>1.9895359010150701E-2</v>
      </c>
      <c r="N170" s="227">
        <v>1.6314572551514799E-2</v>
      </c>
      <c r="O170" s="227">
        <v>1.75366595110668E-2</v>
      </c>
      <c r="P170" s="227">
        <v>6.5959210825448002E-3</v>
      </c>
      <c r="Q170" s="227">
        <v>1.1955755170928801E-2</v>
      </c>
      <c r="R170" s="227">
        <v>6.7699009181292303E-3</v>
      </c>
      <c r="S170" s="18">
        <f>'Index Values Local'!S171/'Index Values Local'!S170-1</f>
        <v>1.7830642690032539E-2</v>
      </c>
      <c r="T170" s="227">
        <v>6.5126925487479703E-3</v>
      </c>
      <c r="U170" s="227">
        <v>4.5029910438292298E-3</v>
      </c>
      <c r="V170" s="227">
        <v>-6.44670878578113E-4</v>
      </c>
      <c r="W170" s="18">
        <v>-1.793040571341753E-2</v>
      </c>
      <c r="X170" s="18">
        <v>1.5926463130152557E-2</v>
      </c>
      <c r="Y170" s="18">
        <v>3.7343418330044731E-3</v>
      </c>
      <c r="Z170" s="18">
        <v>-4.0026124276917319E-2</v>
      </c>
      <c r="AA170" s="18">
        <v>-4.1619228336495784E-2</v>
      </c>
      <c r="AB170" s="18">
        <v>1.1865733200786766E-2</v>
      </c>
      <c r="AC170" s="18">
        <v>1.76187896131942E-2</v>
      </c>
      <c r="AD170" s="18">
        <v>-1.3034630618046401E-2</v>
      </c>
      <c r="AE170" s="18">
        <v>6.9906211999999999E-3</v>
      </c>
      <c r="AF170" s="18">
        <v>-2.1874424399999998E-2</v>
      </c>
      <c r="AG170" s="18">
        <v>3.942284948356134E-3</v>
      </c>
      <c r="AH170" s="18">
        <v>-3.467222273563586E-2</v>
      </c>
      <c r="AI170" s="18">
        <v>-3.2148909335001807E-2</v>
      </c>
      <c r="AJ170" s="18">
        <v>-4.8878519580017654E-2</v>
      </c>
      <c r="AK170" s="18">
        <v>-3.7205720444658863E-2</v>
      </c>
      <c r="AL170" s="18">
        <v>-5.1121991362074182E-3</v>
      </c>
      <c r="AM170" s="18">
        <v>-2.1704099447967251E-2</v>
      </c>
      <c r="AN170" s="18">
        <v>5.0000000000000001E-4</v>
      </c>
      <c r="AO170" s="18">
        <v>9.9858719603633794E-3</v>
      </c>
      <c r="AP170" s="18">
        <v>-7.0047023676382603E-2</v>
      </c>
      <c r="AQ170" s="18">
        <v>-2.9612050113466636E-2</v>
      </c>
      <c r="AR170" s="18">
        <v>-3.8639876352396518E-3</v>
      </c>
      <c r="AS170" s="18">
        <v>-3.1779036634470674E-2</v>
      </c>
      <c r="AT170" s="18">
        <v>7.7394008404599582E-3</v>
      </c>
      <c r="AU170" s="18">
        <v>6.9805954319048825E-3</v>
      </c>
      <c r="AV170" s="18">
        <v>-5.5963796234018703E-2</v>
      </c>
      <c r="AW170" s="18">
        <v>-6.2851676613726593E-2</v>
      </c>
      <c r="AX170" s="18">
        <v>-4.6096126828060385E-2</v>
      </c>
      <c r="AY170" s="18">
        <v>-9.6573217925650059E-2</v>
      </c>
      <c r="AZ170" s="18">
        <v>-1.0754414125200507E-2</v>
      </c>
      <c r="BF170" s="81"/>
      <c r="BG170" s="154">
        <f t="shared" si="148"/>
        <v>73</v>
      </c>
      <c r="BH170" s="18">
        <f>(1-'Building Blocks'!$B$29)*'Building Blocks'!$B$29^BG170</f>
        <v>4.8014145657142128E-3</v>
      </c>
      <c r="BI170" s="18">
        <f t="shared" si="149"/>
        <v>5.2741273115045765E-3</v>
      </c>
      <c r="BJ170" s="18">
        <f t="shared" si="195"/>
        <v>1.5664685527899742E-2</v>
      </c>
      <c r="BK170" s="157">
        <f t="shared" si="150"/>
        <v>2.9686063051100056E-7</v>
      </c>
      <c r="BL170" s="157">
        <f t="shared" si="151"/>
        <v>6.3080757231617083E-7</v>
      </c>
      <c r="BM170" s="157">
        <f t="shared" si="152"/>
        <v>6.2412022418364607E-6</v>
      </c>
      <c r="BN170" s="157">
        <f t="shared" si="153"/>
        <v>3.0850311740111973E-7</v>
      </c>
      <c r="BO170" s="157">
        <f t="shared" si="154"/>
        <v>1.6388210838149605E-6</v>
      </c>
      <c r="BP170" s="157">
        <f t="shared" si="155"/>
        <v>3.7461989175250995E-6</v>
      </c>
      <c r="BQ170" s="157">
        <f t="shared" si="156"/>
        <v>2.6158524653583909E-7</v>
      </c>
      <c r="BR170" s="157">
        <f t="shared" si="157"/>
        <v>1.1858327537790114E-6</v>
      </c>
      <c r="BS170" s="157">
        <f t="shared" si="158"/>
        <v>5.6457817076087897E-7</v>
      </c>
      <c r="BT170" s="157">
        <f t="shared" si="159"/>
        <v>5.2006240331071197E-9</v>
      </c>
      <c r="BU170" s="157">
        <f t="shared" si="160"/>
        <v>4.1683115341473151E-8</v>
      </c>
      <c r="BV170" s="157">
        <f t="shared" si="161"/>
        <v>7.699542522857598E-7</v>
      </c>
      <c r="BW170" s="157">
        <f t="shared" si="162"/>
        <v>5.6646009475727125E-7</v>
      </c>
      <c r="BX170" s="157">
        <f t="shared" si="163"/>
        <v>4.3212892972549507E-7</v>
      </c>
      <c r="BY170" s="157">
        <f t="shared" si="164"/>
        <v>3.8418357297261567E-9</v>
      </c>
      <c r="BZ170" s="157">
        <f t="shared" si="165"/>
        <v>1.5147743314468067E-7</v>
      </c>
      <c r="CA170" s="157">
        <f t="shared" si="166"/>
        <v>8.9853665852555289E-9</v>
      </c>
      <c r="CB170" s="157">
        <f t="shared" si="167"/>
        <v>4.2671612906378824E-7</v>
      </c>
      <c r="CC170" s="157">
        <f t="shared" si="168"/>
        <v>7.1147625883214571E-9</v>
      </c>
      <c r="CD170" s="157">
        <f t="shared" si="169"/>
        <v>4.302221885266942E-9</v>
      </c>
      <c r="CE170" s="157">
        <f t="shared" si="170"/>
        <v>1.2002118192009259E-7</v>
      </c>
      <c r="CF170" s="157">
        <f t="shared" si="171"/>
        <v>2.7587217185374176E-6</v>
      </c>
      <c r="CG170" s="157">
        <f t="shared" si="172"/>
        <v>7.3598531114474893E-7</v>
      </c>
      <c r="CH170" s="157">
        <f t="shared" si="173"/>
        <v>1.1040104313567491E-8</v>
      </c>
      <c r="CI170" s="157">
        <f t="shared" si="174"/>
        <v>1.1115704147355666E-5</v>
      </c>
      <c r="CJ170" s="157">
        <f t="shared" si="175"/>
        <v>1.0994990568009324E-5</v>
      </c>
      <c r="CK170" s="157">
        <f t="shared" si="176"/>
        <v>3.5795492600089524E-7</v>
      </c>
      <c r="CL170" s="157">
        <f t="shared" si="177"/>
        <v>1.0275275026063978E-6</v>
      </c>
      <c r="CM170" s="157">
        <f t="shared" si="178"/>
        <v>1.5018478014887753E-6</v>
      </c>
      <c r="CN170" s="157">
        <f t="shared" si="179"/>
        <v>1.3691626629932861E-9</v>
      </c>
      <c r="CO170" s="157">
        <f t="shared" si="180"/>
        <v>4.4525401638509253E-6</v>
      </c>
      <c r="CP170" s="157">
        <f t="shared" si="181"/>
        <v>2.0339739378283804E-8</v>
      </c>
      <c r="CQ170" s="157">
        <f t="shared" si="182"/>
        <v>7.7844987175462304E-6</v>
      </c>
      <c r="CR170" s="157">
        <f t="shared" si="183"/>
        <v>7.4031369601700153E-6</v>
      </c>
      <c r="CS170" s="157">
        <f t="shared" si="184"/>
        <v>1.6047749647069481E-5</v>
      </c>
      <c r="CT170" s="157">
        <f t="shared" si="185"/>
        <v>9.9350484845263004E-6</v>
      </c>
      <c r="CU170" s="157">
        <f t="shared" si="186"/>
        <v>4.9046055544230384E-7</v>
      </c>
      <c r="CV170" s="157">
        <f t="shared" si="187"/>
        <v>3.9357057753831941E-6</v>
      </c>
      <c r="CW170" s="157">
        <f t="shared" si="188"/>
        <v>1.7841703366951961E-7</v>
      </c>
      <c r="CX170" s="157">
        <f t="shared" si="189"/>
        <v>4.0342655442204576E-7</v>
      </c>
      <c r="CY170" s="157">
        <f t="shared" si="190"/>
        <v>3.051959305910505E-5</v>
      </c>
      <c r="CZ170" s="157"/>
      <c r="DA170" s="157">
        <f t="shared" si="191"/>
        <v>2.8234224201835807E-7</v>
      </c>
      <c r="DB170" s="157"/>
      <c r="DC170" s="157"/>
      <c r="DD170" s="157"/>
      <c r="DE170" s="157">
        <f t="shared" si="192"/>
        <v>2.2293025527862384E-5</v>
      </c>
      <c r="DF170" s="157">
        <f t="shared" si="193"/>
        <v>2.5882009780498741E-5</v>
      </c>
      <c r="DG170" s="157"/>
      <c r="DH170" s="157"/>
      <c r="DI170" s="157">
        <f t="shared" si="194"/>
        <v>2.3099284076605785E-6</v>
      </c>
      <c r="DN170" s="157" t="e">
        <f t="shared" si="196"/>
        <v>#DIV/0!</v>
      </c>
      <c r="DR170" s="1">
        <v>4.1666666666666657E-3</v>
      </c>
      <c r="EQ170" s="152"/>
      <c r="ER170" s="152"/>
    </row>
    <row r="171" spans="1:148" s="1" customFormat="1" x14ac:dyDescent="0.25">
      <c r="A171" s="13">
        <f t="shared" si="197"/>
        <v>41274</v>
      </c>
      <c r="B171" s="227">
        <v>-5.03956065816746E-3</v>
      </c>
      <c r="C171" s="227">
        <v>1.3089172985881E-2</v>
      </c>
      <c r="D171" s="227">
        <v>1.74679026215196E-2</v>
      </c>
      <c r="E171" s="227">
        <v>3.5740501261684897E-2</v>
      </c>
      <c r="F171" s="227">
        <v>5.9527750314309902E-3</v>
      </c>
      <c r="G171" s="227">
        <v>3.7896376923130401E-2</v>
      </c>
      <c r="H171" s="227">
        <v>1.6363163829265798E-2</v>
      </c>
      <c r="I171" s="227">
        <v>1.0094465797011599E-2</v>
      </c>
      <c r="J171" s="227">
        <v>3.3899974936891501E-2</v>
      </c>
      <c r="K171" s="227">
        <v>-2.3745491568893998E-2</v>
      </c>
      <c r="L171" s="227">
        <v>-1.7655314752234901E-2</v>
      </c>
      <c r="M171" s="227">
        <v>5.71713662736983E-3</v>
      </c>
      <c r="N171" s="227">
        <v>4.8354114241380098E-3</v>
      </c>
      <c r="O171" s="227">
        <v>-9.7378642742962298E-4</v>
      </c>
      <c r="P171" s="227">
        <v>-2.2860589133083501E-3</v>
      </c>
      <c r="Q171" s="227">
        <v>1.72002953548466E-3</v>
      </c>
      <c r="R171" s="227">
        <v>-4.34556441618816E-3</v>
      </c>
      <c r="S171" s="18">
        <f>'Index Values Local'!S172/'Index Values Local'!S171-1</f>
        <v>-4.5971493550430731E-3</v>
      </c>
      <c r="T171" s="227">
        <v>9.5066445953679805E-3</v>
      </c>
      <c r="U171" s="227">
        <v>1.6365059207056099E-2</v>
      </c>
      <c r="V171" s="227">
        <v>1.0210786981236E-2</v>
      </c>
      <c r="W171" s="18">
        <v>8.5099798855026165E-4</v>
      </c>
      <c r="X171" s="18">
        <v>4.2690540641729946E-3</v>
      </c>
      <c r="Y171" s="18">
        <v>-3.9260640372562605E-4</v>
      </c>
      <c r="Z171" s="18">
        <v>-3.2688631872226148E-2</v>
      </c>
      <c r="AA171" s="18">
        <v>2.5739176346355475E-3</v>
      </c>
      <c r="AB171" s="18">
        <v>-4.1847826086956474E-2</v>
      </c>
      <c r="AC171" s="18">
        <v>-3.4196171087950901E-2</v>
      </c>
      <c r="AD171" s="18">
        <v>-6.5925667181345904E-2</v>
      </c>
      <c r="AE171" s="18">
        <v>-3.6882284200000004E-2</v>
      </c>
      <c r="AF171" s="18">
        <v>-6.08712052E-2</v>
      </c>
      <c r="AG171" s="18">
        <v>-9.7855964815832808E-2</v>
      </c>
      <c r="AH171" s="18">
        <v>-2.9851525647943467E-2</v>
      </c>
      <c r="AI171" s="18">
        <v>-3.8903264683988636E-2</v>
      </c>
      <c r="AJ171" s="18">
        <v>-6.0353880534041893E-2</v>
      </c>
      <c r="AK171" s="18">
        <v>-3.9414991047710068E-2</v>
      </c>
      <c r="AL171" s="18">
        <v>-1.2433635349884287E-2</v>
      </c>
      <c r="AM171" s="18">
        <v>-1.6797932060402587E-2</v>
      </c>
      <c r="AN171" s="18">
        <v>2.0199999999999999E-2</v>
      </c>
      <c r="AO171" s="18">
        <v>-0.14734994208325436</v>
      </c>
      <c r="AP171" s="18">
        <v>-0.16450838798146572</v>
      </c>
      <c r="AQ171" s="18">
        <v>1.4332867952290763E-2</v>
      </c>
      <c r="AR171" s="18">
        <v>-1.1354820509203667E-2</v>
      </c>
      <c r="AS171" s="18">
        <v>-7.6196742516435004E-2</v>
      </c>
      <c r="AT171" s="18">
        <v>-1.4548318897835501E-2</v>
      </c>
      <c r="AU171" s="18">
        <v>-1.8432016049171572E-2</v>
      </c>
      <c r="AV171" s="18">
        <v>-0.10973479129814878</v>
      </c>
      <c r="AW171" s="18">
        <v>-0.12395734165512451</v>
      </c>
      <c r="AX171" s="18">
        <v>-5.5144188868839747E-2</v>
      </c>
      <c r="AY171" s="18">
        <v>-9.4792466661210009E-2</v>
      </c>
      <c r="AZ171" s="18">
        <v>-4.1366408643613295E-2</v>
      </c>
      <c r="BF171" s="81"/>
      <c r="BG171" s="154">
        <f t="shared" si="148"/>
        <v>72</v>
      </c>
      <c r="BH171" s="18">
        <f>(1-'Building Blocks'!$B$29)*'Building Blocks'!$B$29^BG171</f>
        <v>4.8499137027416296E-3</v>
      </c>
      <c r="BI171" s="18">
        <f t="shared" si="149"/>
        <v>5.3274013247520983E-3</v>
      </c>
      <c r="BJ171" s="18">
        <f t="shared" si="195"/>
        <v>1.5822914674646207E-2</v>
      </c>
      <c r="BK171" s="157">
        <f t="shared" si="150"/>
        <v>7.0669651493255374E-7</v>
      </c>
      <c r="BL171" s="157">
        <f t="shared" si="151"/>
        <v>3.1690544804538379E-8</v>
      </c>
      <c r="BM171" s="157">
        <f t="shared" si="152"/>
        <v>7.2698898558851833E-7</v>
      </c>
      <c r="BN171" s="157">
        <f t="shared" si="153"/>
        <v>3.7355335412154234E-6</v>
      </c>
      <c r="BO171" s="157">
        <f t="shared" si="154"/>
        <v>1.6653011155572577E-8</v>
      </c>
      <c r="BP171" s="157">
        <f t="shared" si="155"/>
        <v>5.8728826055308174E-6</v>
      </c>
      <c r="BQ171" s="157">
        <f t="shared" si="156"/>
        <v>4.3389976019403589E-7</v>
      </c>
      <c r="BR171" s="157">
        <f t="shared" si="157"/>
        <v>2.9670159874748377E-9</v>
      </c>
      <c r="BS171" s="157">
        <f t="shared" si="158"/>
        <v>3.0590439936689634E-6</v>
      </c>
      <c r="BT171" s="157">
        <f t="shared" si="159"/>
        <v>4.2184896160847964E-6</v>
      </c>
      <c r="BU171" s="157">
        <f t="shared" si="160"/>
        <v>2.6155356724526904E-6</v>
      </c>
      <c r="BV171" s="157">
        <f t="shared" si="161"/>
        <v>2.339800621180535E-8</v>
      </c>
      <c r="BW171" s="157">
        <f t="shared" si="162"/>
        <v>6.6301913425915002E-9</v>
      </c>
      <c r="BX171" s="157">
        <f t="shared" si="163"/>
        <v>4.7662872267835478E-7</v>
      </c>
      <c r="BY171" s="157">
        <f t="shared" si="164"/>
        <v>5.049268875591464E-7</v>
      </c>
      <c r="BZ171" s="157">
        <f t="shared" si="165"/>
        <v>1.26689113261071E-7</v>
      </c>
      <c r="CA171" s="157">
        <f t="shared" si="166"/>
        <v>5.1271118193224635E-7</v>
      </c>
      <c r="CB171" s="157">
        <f t="shared" si="167"/>
        <v>9.6129635448619725E-7</v>
      </c>
      <c r="CC171" s="157">
        <f t="shared" si="168"/>
        <v>9.1990708449331397E-8</v>
      </c>
      <c r="CD171" s="157">
        <f t="shared" si="169"/>
        <v>6.3980692142703389E-7</v>
      </c>
      <c r="CE171" s="157">
        <f t="shared" si="170"/>
        <v>1.9726345870090592E-7</v>
      </c>
      <c r="CF171" s="157">
        <f t="shared" si="171"/>
        <v>8.9084769393497655E-8</v>
      </c>
      <c r="CG171" s="157">
        <f t="shared" si="172"/>
        <v>1.2892643984686744E-10</v>
      </c>
      <c r="CH171" s="157">
        <f t="shared" si="173"/>
        <v>3.8267495435836882E-8</v>
      </c>
      <c r="CI171" s="157">
        <f t="shared" si="174"/>
        <v>7.9256990609285774E-6</v>
      </c>
      <c r="CJ171" s="157">
        <f t="shared" si="175"/>
        <v>1.1440127121531494E-8</v>
      </c>
      <c r="CK171" s="157">
        <f t="shared" si="176"/>
        <v>1.1017050095757454E-5</v>
      </c>
      <c r="CL171" s="157">
        <f t="shared" si="177"/>
        <v>7.6349853625601503E-6</v>
      </c>
      <c r="CM171" s="157">
        <f t="shared" si="178"/>
        <v>2.5929882817401639E-5</v>
      </c>
      <c r="CN171" s="157">
        <f t="shared" si="179"/>
        <v>1.0493908445752286E-5</v>
      </c>
      <c r="CO171" s="157">
        <f t="shared" si="180"/>
        <v>2.4671809970613853E-5</v>
      </c>
      <c r="CP171" s="157">
        <f t="shared" si="181"/>
        <v>5.7357802494726107E-5</v>
      </c>
      <c r="CQ171" s="157">
        <f t="shared" si="182"/>
        <v>6.0136243310898733E-6</v>
      </c>
      <c r="CR171" s="157">
        <f t="shared" si="183"/>
        <v>1.04172200135934E-5</v>
      </c>
      <c r="CS171" s="157">
        <f t="shared" si="184"/>
        <v>2.3655784438265764E-5</v>
      </c>
      <c r="CT171" s="157">
        <f t="shared" si="185"/>
        <v>1.1083059309942208E-5</v>
      </c>
      <c r="CU171" s="157">
        <f t="shared" si="186"/>
        <v>1.5332424768661515E-6</v>
      </c>
      <c r="CV171" s="157">
        <f t="shared" si="187"/>
        <v>2.6757080393162759E-6</v>
      </c>
      <c r="CW171" s="157">
        <f t="shared" si="188"/>
        <v>1.0269023846156928E-6</v>
      </c>
      <c r="CX171" s="157">
        <f t="shared" si="189"/>
        <v>1.1762341693389683E-4</v>
      </c>
      <c r="CY171" s="157">
        <f t="shared" si="190"/>
        <v>1.5492607777478702E-4</v>
      </c>
      <c r="CZ171" s="157"/>
      <c r="DA171" s="157">
        <f t="shared" si="191"/>
        <v>1.1680951825084607E-6</v>
      </c>
      <c r="DB171" s="157"/>
      <c r="DC171" s="157"/>
      <c r="DD171" s="157"/>
      <c r="DE171" s="157">
        <f t="shared" si="192"/>
        <v>7.5169405710473488E-5</v>
      </c>
      <c r="DF171" s="157">
        <f t="shared" si="193"/>
        <v>9.1644443318927621E-5</v>
      </c>
      <c r="DG171" s="157"/>
      <c r="DH171" s="157"/>
      <c r="DI171" s="157">
        <f t="shared" si="194"/>
        <v>1.4151454775655592E-5</v>
      </c>
      <c r="DN171" s="157" t="e">
        <f t="shared" si="196"/>
        <v>#DIV/0!</v>
      </c>
      <c r="DR171" s="1">
        <v>4.1666666666666657E-3</v>
      </c>
      <c r="EQ171" s="152"/>
      <c r="ER171" s="152"/>
    </row>
    <row r="172" spans="1:148" s="1" customFormat="1" x14ac:dyDescent="0.25">
      <c r="A172" s="13">
        <f t="shared" si="197"/>
        <v>41305</v>
      </c>
      <c r="B172" s="227">
        <v>7.8572566839378993E-2</v>
      </c>
      <c r="C172" s="227">
        <v>9.2346362341923102E-2</v>
      </c>
      <c r="D172" s="227">
        <v>9.5331833282098405E-2</v>
      </c>
      <c r="E172" s="227">
        <v>8.5680159683519899E-2</v>
      </c>
      <c r="F172" s="227">
        <v>6.4028160705240603E-2</v>
      </c>
      <c r="G172" s="227">
        <v>6.19792480149845E-2</v>
      </c>
      <c r="H172" s="227">
        <v>6.2736310412615195E-2</v>
      </c>
      <c r="I172" s="227">
        <v>7.6451288531483794E-2</v>
      </c>
      <c r="J172" s="227">
        <v>3.8649083956928197E-2</v>
      </c>
      <c r="K172" s="227">
        <v>9.5858428810768892E-3</v>
      </c>
      <c r="L172" s="227">
        <v>1.50491730229285E-2</v>
      </c>
      <c r="M172" s="227">
        <v>3.9419363846695699E-2</v>
      </c>
      <c r="N172" s="227">
        <v>2.9721123687904201E-2</v>
      </c>
      <c r="O172" s="227">
        <v>2.2630910113649899E-2</v>
      </c>
      <c r="P172" s="227">
        <v>2.9524703208676201E-2</v>
      </c>
      <c r="Q172" s="227">
        <v>5.85452462043312E-2</v>
      </c>
      <c r="R172" s="227">
        <v>4.0008333270812303E-2</v>
      </c>
      <c r="S172" s="18">
        <f>'Index Values Local'!S173/'Index Values Local'!S172-1</f>
        <v>1.761834246354832E-2</v>
      </c>
      <c r="T172" s="227">
        <v>5.2916701786111103E-2</v>
      </c>
      <c r="U172" s="227">
        <v>3.3365768416407197E-2</v>
      </c>
      <c r="V172" s="227">
        <v>1.52697906145133E-2</v>
      </c>
      <c r="W172" s="18">
        <v>1.3295199814485681E-2</v>
      </c>
      <c r="X172" s="18">
        <v>-4.884950354838935E-3</v>
      </c>
      <c r="Y172" s="18">
        <v>-1.7838718293387013E-3</v>
      </c>
      <c r="Z172" s="18">
        <v>5.9925313148905035E-2</v>
      </c>
      <c r="AA172" s="18">
        <v>2.5903495490751105E-2</v>
      </c>
      <c r="AB172" s="18">
        <v>2.1074217897814052E-2</v>
      </c>
      <c r="AC172" s="18">
        <v>1.15416119045626E-2</v>
      </c>
      <c r="AD172" s="18">
        <v>5.1236532133587392E-2</v>
      </c>
      <c r="AE172" s="18">
        <v>3.9688416400000003E-2</v>
      </c>
      <c r="AF172" s="18">
        <v>6.4963957600000011E-2</v>
      </c>
      <c r="AG172" s="18">
        <v>6.1460781753286398E-2</v>
      </c>
      <c r="AH172" s="18">
        <v>8.1365724128030781E-3</v>
      </c>
      <c r="AI172" s="18">
        <v>2.6857857757788262E-2</v>
      </c>
      <c r="AJ172" s="18">
        <v>4.9081314453707447E-2</v>
      </c>
      <c r="AK172" s="18">
        <v>3.0256575834629595E-2</v>
      </c>
      <c r="AL172" s="18">
        <v>-9.2413220318261491E-3</v>
      </c>
      <c r="AM172" s="18">
        <v>1.2663222036470634E-2</v>
      </c>
      <c r="AN172" s="18">
        <v>-4.1799999999999997E-2</v>
      </c>
      <c r="AO172" s="18">
        <v>6.6183529972758892E-2</v>
      </c>
      <c r="AP172" s="18">
        <v>0.15045135074320659</v>
      </c>
      <c r="AQ172" s="18">
        <v>2.8384757269927736E-2</v>
      </c>
      <c r="AR172" s="18">
        <v>-1.2555286060779158E-2</v>
      </c>
      <c r="AS172" s="18">
        <v>6.4453880957401399E-2</v>
      </c>
      <c r="AT172" s="18">
        <v>8.7820814118402171E-3</v>
      </c>
      <c r="AU172" s="18">
        <v>2.7296315501813707E-3</v>
      </c>
      <c r="AV172" s="18">
        <v>0.14277201117516536</v>
      </c>
      <c r="AW172" s="18">
        <v>0.12634564685204963</v>
      </c>
      <c r="AX172" s="18">
        <v>7.831943346849142E-2</v>
      </c>
      <c r="AY172" s="18">
        <v>0.13582463933669492</v>
      </c>
      <c r="AZ172" s="18">
        <v>0.10265141332377503</v>
      </c>
      <c r="BF172" s="81"/>
      <c r="BG172" s="154">
        <f t="shared" si="148"/>
        <v>71</v>
      </c>
      <c r="BH172" s="18">
        <f>(1-'Building Blocks'!$B$29)*'Building Blocks'!$B$29^BG172</f>
        <v>4.8989027300420504E-3</v>
      </c>
      <c r="BI172" s="18">
        <f t="shared" si="149"/>
        <v>5.3812134593455539E-3</v>
      </c>
      <c r="BJ172" s="18">
        <f t="shared" si="195"/>
        <v>1.5982742095602229E-2</v>
      </c>
      <c r="BK172" s="157">
        <f t="shared" si="150"/>
        <v>2.7969573859101398E-5</v>
      </c>
      <c r="BL172" s="157">
        <f t="shared" si="151"/>
        <v>3.5915634338905016E-5</v>
      </c>
      <c r="BM172" s="157">
        <f t="shared" si="152"/>
        <v>4.3148833601683748E-5</v>
      </c>
      <c r="BN172" s="157">
        <f t="shared" si="153"/>
        <v>3.1426125621746519E-5</v>
      </c>
      <c r="BO172" s="157">
        <f t="shared" si="154"/>
        <v>1.9271384259346787E-5</v>
      </c>
      <c r="BP172" s="157">
        <f t="shared" si="155"/>
        <v>1.7658930514575162E-5</v>
      </c>
      <c r="BQ172" s="157">
        <f t="shared" si="156"/>
        <v>1.6514573508228786E-5</v>
      </c>
      <c r="BR172" s="157">
        <f t="shared" si="157"/>
        <v>2.4230670548035033E-5</v>
      </c>
      <c r="BS172" s="157">
        <f t="shared" si="158"/>
        <v>4.4360898854968596E-6</v>
      </c>
      <c r="BT172" s="157">
        <f t="shared" si="159"/>
        <v>1.4503542780128215E-7</v>
      </c>
      <c r="BU172" s="157">
        <f t="shared" si="160"/>
        <v>5.9858977710718403E-7</v>
      </c>
      <c r="BV172" s="157">
        <f t="shared" si="161"/>
        <v>5.3756803241390314E-6</v>
      </c>
      <c r="BW172" s="157">
        <f t="shared" si="162"/>
        <v>3.0404858327910172E-6</v>
      </c>
      <c r="BX172" s="157">
        <f t="shared" si="163"/>
        <v>1.076827278782094E-6</v>
      </c>
      <c r="BY172" s="157">
        <f t="shared" si="164"/>
        <v>2.622367021136234E-6</v>
      </c>
      <c r="BZ172" s="157">
        <f t="shared" si="165"/>
        <v>1.4522091518930061E-5</v>
      </c>
      <c r="CA172" s="157">
        <f t="shared" si="166"/>
        <v>6.4212177724668932E-6</v>
      </c>
      <c r="CB172" s="157">
        <f t="shared" si="167"/>
        <v>4.1507069552674909E-7</v>
      </c>
      <c r="CC172" s="157">
        <f t="shared" si="168"/>
        <v>1.2174855689280558E-5</v>
      </c>
      <c r="CD172" s="157">
        <f t="shared" si="169"/>
        <v>4.2067068984066971E-6</v>
      </c>
      <c r="CE172" s="157">
        <f t="shared" si="170"/>
        <v>6.6829498958173911E-7</v>
      </c>
      <c r="CF172" s="157">
        <f t="shared" si="171"/>
        <v>3.7563648422927726E-7</v>
      </c>
      <c r="CG172" s="157">
        <f t="shared" si="172"/>
        <v>4.3572709418253136E-7</v>
      </c>
      <c r="CH172" s="157">
        <f t="shared" si="173"/>
        <v>8.9200789970294566E-8</v>
      </c>
      <c r="CI172" s="157">
        <f t="shared" si="174"/>
        <v>1.5716577308473155E-5</v>
      </c>
      <c r="CJ172" s="157">
        <f t="shared" si="175"/>
        <v>2.5724462999250079E-6</v>
      </c>
      <c r="CK172" s="157">
        <f t="shared" si="176"/>
        <v>1.6379936625357531E-6</v>
      </c>
      <c r="CL172" s="157">
        <f t="shared" si="177"/>
        <v>3.342081338361125E-7</v>
      </c>
      <c r="CM172" s="157">
        <f t="shared" si="178"/>
        <v>1.2088459088985172E-5</v>
      </c>
      <c r="CN172" s="157">
        <f t="shared" si="179"/>
        <v>5.5753985363760223E-6</v>
      </c>
      <c r="CO172" s="157">
        <f t="shared" si="180"/>
        <v>1.7967115160718089E-5</v>
      </c>
      <c r="CP172" s="157">
        <f t="shared" si="181"/>
        <v>1.6608169706475497E-5</v>
      </c>
      <c r="CQ172" s="157">
        <f t="shared" si="182"/>
        <v>1.0372283084679201E-7</v>
      </c>
      <c r="CR172" s="157">
        <f t="shared" si="183"/>
        <v>2.4970028755481857E-6</v>
      </c>
      <c r="CS172" s="157">
        <f t="shared" si="184"/>
        <v>9.8570063445010174E-6</v>
      </c>
      <c r="CT172" s="157">
        <f t="shared" si="185"/>
        <v>3.1151742770020841E-6</v>
      </c>
      <c r="CU172" s="157">
        <f t="shared" si="186"/>
        <v>1.020710081636194E-6</v>
      </c>
      <c r="CV172" s="157">
        <f t="shared" si="187"/>
        <v>2.6746981372601434E-7</v>
      </c>
      <c r="CW172" s="157">
        <f t="shared" si="188"/>
        <v>1.2458441399269389E-5</v>
      </c>
      <c r="CX172" s="157">
        <f t="shared" si="189"/>
        <v>2.2696193764161638E-5</v>
      </c>
      <c r="CY172" s="157">
        <f t="shared" si="190"/>
        <v>1.1224954336472354E-4</v>
      </c>
      <c r="CZ172" s="157"/>
      <c r="DA172" s="157">
        <f t="shared" si="191"/>
        <v>1.3789606949362395E-6</v>
      </c>
      <c r="DB172" s="157"/>
      <c r="DC172" s="157"/>
      <c r="DD172" s="157"/>
      <c r="DE172" s="157">
        <f t="shared" si="192"/>
        <v>9.6223786847161866E-5</v>
      </c>
      <c r="DF172" s="157">
        <f t="shared" si="193"/>
        <v>7.6388944825322893E-5</v>
      </c>
      <c r="DG172" s="157"/>
      <c r="DH172" s="157"/>
      <c r="DI172" s="157">
        <f t="shared" si="194"/>
        <v>4.6021117860143003E-5</v>
      </c>
      <c r="DN172" s="157" t="e">
        <f t="shared" si="196"/>
        <v>#DIV/0!</v>
      </c>
      <c r="DR172" s="1">
        <v>4.1666666666666657E-3</v>
      </c>
      <c r="EQ172" s="152"/>
      <c r="ER172" s="152"/>
    </row>
    <row r="173" spans="1:148" s="1" customFormat="1" x14ac:dyDescent="0.25">
      <c r="A173" s="13">
        <f t="shared" si="197"/>
        <v>41333</v>
      </c>
      <c r="B173" s="227">
        <v>5.9107605723688499E-2</v>
      </c>
      <c r="C173" s="227">
        <v>5.8268078618990998E-2</v>
      </c>
      <c r="D173" s="227">
        <v>1.57850507646266E-2</v>
      </c>
      <c r="E173" s="227">
        <v>4.5938396668361497E-2</v>
      </c>
      <c r="F173" s="227">
        <v>1.9648516062774402E-2</v>
      </c>
      <c r="G173" s="227">
        <v>7.35763614917819E-2</v>
      </c>
      <c r="H173" s="227">
        <v>8.12119280631797E-2</v>
      </c>
      <c r="I173" s="227">
        <v>7.0440419651796204E-2</v>
      </c>
      <c r="J173" s="227">
        <v>3.2683785054071698E-2</v>
      </c>
      <c r="K173" s="227">
        <v>3.3107243344863299E-2</v>
      </c>
      <c r="L173" s="227">
        <v>3.5763062750710999E-2</v>
      </c>
      <c r="M173" s="227">
        <v>4.18213040149659E-2</v>
      </c>
      <c r="N173" s="227">
        <v>4.7524196691478698E-2</v>
      </c>
      <c r="O173" s="227">
        <v>4.1692749044129E-2</v>
      </c>
      <c r="P173" s="227">
        <v>4.6219805909068601E-2</v>
      </c>
      <c r="Q173" s="227">
        <v>4.8980226571353001E-2</v>
      </c>
      <c r="R173" s="227">
        <v>3.8569159434531597E-2</v>
      </c>
      <c r="S173" s="18">
        <f>'Index Values Local'!S174/'Index Values Local'!S173-1</f>
        <v>4.310864020447136E-2</v>
      </c>
      <c r="T173" s="227">
        <v>1.2849948694810299E-2</v>
      </c>
      <c r="U173" s="227">
        <v>3.16489365467886E-3</v>
      </c>
      <c r="V173" s="227">
        <v>-6.7914589939099797E-3</v>
      </c>
      <c r="W173" s="18">
        <v>3.966740407353786E-3</v>
      </c>
      <c r="X173" s="18">
        <v>8.5425920134889477E-3</v>
      </c>
      <c r="Y173" s="18">
        <v>1.2924247879029238E-3</v>
      </c>
      <c r="Z173" s="18">
        <v>-2.1557955272575202E-2</v>
      </c>
      <c r="AA173" s="18">
        <v>-3.8178959863967021E-3</v>
      </c>
      <c r="AB173" s="18">
        <v>-2.7967695068797593E-2</v>
      </c>
      <c r="AC173" s="18">
        <v>-2.1793707262617801E-2</v>
      </c>
      <c r="AD173" s="18">
        <v>-4.95552503611075E-2</v>
      </c>
      <c r="AE173" s="18">
        <v>-8.7934062999999989E-3</v>
      </c>
      <c r="AF173" s="18">
        <v>-2.6357918900000003E-2</v>
      </c>
      <c r="AG173" s="18">
        <v>-3.3461822357090276E-2</v>
      </c>
      <c r="AH173" s="18">
        <v>-8.6493028056843224E-3</v>
      </c>
      <c r="AI173" s="18">
        <v>-1.3452931752340525E-2</v>
      </c>
      <c r="AJ173" s="18">
        <v>-2.0215167586601579E-2</v>
      </c>
      <c r="AK173" s="18">
        <v>-1.1847382585293831E-2</v>
      </c>
      <c r="AL173" s="18">
        <v>-6.5268531461587509E-3</v>
      </c>
      <c r="AM173" s="18">
        <v>-5.9494072237621376E-3</v>
      </c>
      <c r="AN173" s="18">
        <v>4.1999999999999997E-3</v>
      </c>
      <c r="AO173" s="18">
        <v>-2.2190194824339926E-2</v>
      </c>
      <c r="AP173" s="18">
        <v>-3.1624725674560095E-2</v>
      </c>
      <c r="AQ173" s="18">
        <v>4.1055326017287286E-2</v>
      </c>
      <c r="AR173" s="18">
        <v>-1.2570437798005929E-2</v>
      </c>
      <c r="AS173" s="18">
        <v>-1.5833422146120414E-2</v>
      </c>
      <c r="AT173" s="18">
        <v>7.0980150150737687E-3</v>
      </c>
      <c r="AU173" s="18">
        <v>1.2958135216781621E-2</v>
      </c>
      <c r="AV173" s="18">
        <v>-3.7587141211273378E-2</v>
      </c>
      <c r="AW173" s="18">
        <v>-5.569816893706403E-2</v>
      </c>
      <c r="AX173" s="18">
        <v>2.7124598630360818E-3</v>
      </c>
      <c r="AY173" s="18">
        <v>-1.4476098507395646E-3</v>
      </c>
      <c r="AZ173" s="18">
        <v>-2.4018709310410502E-3</v>
      </c>
      <c r="BF173" s="81"/>
      <c r="BG173" s="154">
        <f t="shared" si="148"/>
        <v>70</v>
      </c>
      <c r="BH173" s="18">
        <f>(1-'Building Blocks'!$B$29)*'Building Blocks'!$B$29^BG173</f>
        <v>4.9483865960020714E-3</v>
      </c>
      <c r="BI173" s="18">
        <f t="shared" si="149"/>
        <v>5.4355691508540952E-3</v>
      </c>
      <c r="BJ173" s="18">
        <f t="shared" si="195"/>
        <v>1.6144183934951747E-2</v>
      </c>
      <c r="BK173" s="157">
        <f t="shared" si="150"/>
        <v>1.5055875678599122E-5</v>
      </c>
      <c r="BL173" s="157">
        <f t="shared" si="151"/>
        <v>1.2324948929256047E-5</v>
      </c>
      <c r="BM173" s="157">
        <f t="shared" si="152"/>
        <v>5.4343216864635874E-7</v>
      </c>
      <c r="BN173" s="157">
        <f t="shared" si="153"/>
        <v>7.3123126722231412E-6</v>
      </c>
      <c r="BO173" s="157">
        <f t="shared" si="154"/>
        <v>1.2997972953478077E-6</v>
      </c>
      <c r="BP173" s="157">
        <f t="shared" si="155"/>
        <v>2.5790508293559476E-5</v>
      </c>
      <c r="BQ173" s="157">
        <f t="shared" si="156"/>
        <v>2.9663540692714333E-5</v>
      </c>
      <c r="BR173" s="157">
        <f t="shared" si="157"/>
        <v>2.0286963452030326E-5</v>
      </c>
      <c r="BS173" s="157">
        <f t="shared" si="158"/>
        <v>2.8123755750961713E-6</v>
      </c>
      <c r="BT173" s="157">
        <f t="shared" si="159"/>
        <v>4.4812650556506574E-6</v>
      </c>
      <c r="BU173" s="157">
        <f t="shared" si="160"/>
        <v>5.3118367545376294E-6</v>
      </c>
      <c r="BV173" s="157">
        <f t="shared" si="161"/>
        <v>6.286643384754215E-6</v>
      </c>
      <c r="BW173" s="157">
        <f t="shared" si="162"/>
        <v>9.3944594745351154E-6</v>
      </c>
      <c r="BX173" s="157">
        <f t="shared" si="163"/>
        <v>5.9941226232172304E-6</v>
      </c>
      <c r="BY173" s="157">
        <f t="shared" si="164"/>
        <v>8.1704441191614837E-6</v>
      </c>
      <c r="BZ173" s="157">
        <f t="shared" si="165"/>
        <v>9.7643164069038276E-6</v>
      </c>
      <c r="CA173" s="157">
        <f t="shared" si="166"/>
        <v>5.9568851518348582E-6</v>
      </c>
      <c r="CB173" s="157">
        <f t="shared" si="167"/>
        <v>6.3847744488817976E-6</v>
      </c>
      <c r="CC173" s="157">
        <f t="shared" si="168"/>
        <v>3.0564623701667834E-7</v>
      </c>
      <c r="CD173" s="157">
        <f t="shared" si="169"/>
        <v>2.7304463939276367E-8</v>
      </c>
      <c r="CE173" s="157">
        <f t="shared" si="170"/>
        <v>6.4783678861673327E-7</v>
      </c>
      <c r="CF173" s="157">
        <f t="shared" si="171"/>
        <v>5.1514172724060248E-9</v>
      </c>
      <c r="CG173" s="157">
        <f t="shared" si="172"/>
        <v>1.0662932826448325E-7</v>
      </c>
      <c r="CH173" s="157">
        <f t="shared" si="173"/>
        <v>5.3825151464711865E-9</v>
      </c>
      <c r="CI173" s="157">
        <f t="shared" si="174"/>
        <v>4.0928326876022621E-6</v>
      </c>
      <c r="CJ173" s="157">
        <f t="shared" si="175"/>
        <v>3.3556968317164E-7</v>
      </c>
      <c r="CK173" s="157">
        <f t="shared" si="176"/>
        <v>5.4260602468833576E-6</v>
      </c>
      <c r="CL173" s="157">
        <f t="shared" si="177"/>
        <v>3.5218917411591745E-6</v>
      </c>
      <c r="CM173" s="157">
        <f t="shared" si="178"/>
        <v>1.5497170716531939E-5</v>
      </c>
      <c r="CN173" s="157">
        <f t="shared" si="179"/>
        <v>1.4430313401414695E-6</v>
      </c>
      <c r="CO173" s="157">
        <f t="shared" si="180"/>
        <v>6.114283347731462E-6</v>
      </c>
      <c r="CP173" s="157">
        <f t="shared" si="181"/>
        <v>8.4242199459105608E-6</v>
      </c>
      <c r="CQ173" s="157">
        <f t="shared" si="182"/>
        <v>8.3517283537499006E-7</v>
      </c>
      <c r="CR173" s="157">
        <f t="shared" si="183"/>
        <v>1.9149422448994075E-6</v>
      </c>
      <c r="CS173" s="157">
        <f t="shared" si="184"/>
        <v>3.8164375369618315E-6</v>
      </c>
      <c r="CT173" s="157">
        <f t="shared" si="185"/>
        <v>1.7696775833530133E-6</v>
      </c>
      <c r="CU173" s="157">
        <f t="shared" si="186"/>
        <v>6.6465524117858654E-7</v>
      </c>
      <c r="CV173" s="157">
        <f t="shared" si="187"/>
        <v>7.2668847927086705E-7</v>
      </c>
      <c r="CW173" s="157">
        <f t="shared" si="188"/>
        <v>2.4343207336664575E-8</v>
      </c>
      <c r="CX173" s="157">
        <f t="shared" si="189"/>
        <v>2.9839666994932317E-6</v>
      </c>
      <c r="CY173" s="157">
        <f t="shared" si="190"/>
        <v>7.7041475238062112E-6</v>
      </c>
      <c r="CZ173" s="157"/>
      <c r="DA173" s="157">
        <f t="shared" si="191"/>
        <v>1.395527615004442E-6</v>
      </c>
      <c r="DB173" s="157"/>
      <c r="DC173" s="157"/>
      <c r="DD173" s="157"/>
      <c r="DE173" s="157">
        <f t="shared" si="192"/>
        <v>1.1822766631995085E-5</v>
      </c>
      <c r="DF173" s="157">
        <f t="shared" si="193"/>
        <v>2.150465719616767E-5</v>
      </c>
      <c r="DG173" s="157"/>
      <c r="DH173" s="157"/>
      <c r="DI173" s="157">
        <f t="shared" si="194"/>
        <v>8.5956755197847724E-7</v>
      </c>
      <c r="DN173" s="157" t="e">
        <f t="shared" si="196"/>
        <v>#DIV/0!</v>
      </c>
      <c r="DR173" s="1">
        <v>4.1666666666666657E-3</v>
      </c>
      <c r="EQ173" s="152"/>
      <c r="ER173" s="152"/>
    </row>
    <row r="174" spans="1:148" s="1" customFormat="1" x14ac:dyDescent="0.25">
      <c r="A174" s="13">
        <f t="shared" si="197"/>
        <v>41364</v>
      </c>
      <c r="B174" s="227">
        <v>3.54122919988277E-2</v>
      </c>
      <c r="C174" s="227">
        <v>4.4006433313317203E-2</v>
      </c>
      <c r="D174" s="227">
        <v>-1.03574747067821E-2</v>
      </c>
      <c r="E174" s="227">
        <v>-7.2357296840156399E-3</v>
      </c>
      <c r="F174" s="227">
        <v>9.7436603676588299E-3</v>
      </c>
      <c r="G174" s="227">
        <v>4.7226377284765197E-2</v>
      </c>
      <c r="H174" s="227">
        <v>7.9086870410643703E-2</v>
      </c>
      <c r="I174" s="227">
        <v>-7.0117323966099E-3</v>
      </c>
      <c r="J174" s="227">
        <v>-1.90939861320823E-2</v>
      </c>
      <c r="K174" s="227">
        <v>-5.2966159823158998E-3</v>
      </c>
      <c r="L174" s="227">
        <v>-4.6572887541800299E-3</v>
      </c>
      <c r="M174" s="227">
        <v>7.1137973695667401E-4</v>
      </c>
      <c r="N174" s="227">
        <v>-6.3034202101175298E-3</v>
      </c>
      <c r="O174" s="227">
        <v>-6.2018320769280299E-3</v>
      </c>
      <c r="P174" s="227">
        <v>-6.3543615033178E-3</v>
      </c>
      <c r="Q174" s="227">
        <v>1.0073996416699999E-2</v>
      </c>
      <c r="R174" s="227">
        <v>1.9421792063500901E-3</v>
      </c>
      <c r="S174" s="18">
        <f>'Index Values Local'!S175/'Index Values Local'!S174-1</f>
        <v>-7.7693651104036032E-3</v>
      </c>
      <c r="T174" s="227">
        <v>3.7615296875420999E-2</v>
      </c>
      <c r="U174" s="227">
        <v>1.2223090026097101E-2</v>
      </c>
      <c r="V174" s="227">
        <v>4.0739710770019101E-3</v>
      </c>
      <c r="W174" s="18">
        <v>1.3144897804118205E-2</v>
      </c>
      <c r="X174" s="18">
        <v>1.9720463791389475E-2</v>
      </c>
      <c r="Y174" s="18">
        <v>3.3784574007089674E-3</v>
      </c>
      <c r="Z174" s="18">
        <v>2.6562247699015051E-2</v>
      </c>
      <c r="AA174" s="18">
        <v>5.0885668276972051E-3</v>
      </c>
      <c r="AB174" s="18">
        <v>3.9125178591055132E-3</v>
      </c>
      <c r="AC174" s="18">
        <v>7.836380244872319E-3</v>
      </c>
      <c r="AD174" s="18">
        <v>-2.2960849060090797E-3</v>
      </c>
      <c r="AE174" s="18">
        <v>1.6319024499999998E-2</v>
      </c>
      <c r="AF174" s="18">
        <v>1.08019468E-2</v>
      </c>
      <c r="AG174" s="18">
        <v>-1.1794654221467971E-2</v>
      </c>
      <c r="AH174" s="18">
        <v>-4.2277415243208161E-3</v>
      </c>
      <c r="AI174" s="18">
        <v>-4.4790333335887889E-3</v>
      </c>
      <c r="AJ174" s="18">
        <v>-9.1427114626685402E-3</v>
      </c>
      <c r="AK174" s="18">
        <v>-2.1032230971498311E-3</v>
      </c>
      <c r="AL174" s="18">
        <v>-2.4771240803588279E-3</v>
      </c>
      <c r="AM174" s="18">
        <v>3.7910976881485592E-3</v>
      </c>
      <c r="AN174" s="18">
        <v>5.9999999999999995E-4</v>
      </c>
      <c r="AO174" s="18">
        <v>-3.7479116915664301E-2</v>
      </c>
      <c r="AP174" s="18">
        <v>-3.3168387411042111E-2</v>
      </c>
      <c r="AQ174" s="18">
        <v>-1.2412952989602453E-2</v>
      </c>
      <c r="AR174" s="18">
        <v>-1.0901375475563468E-2</v>
      </c>
      <c r="AS174" s="18">
        <v>-1.7218522001733166E-4</v>
      </c>
      <c r="AT174" s="18">
        <v>-4.0599403102109148E-3</v>
      </c>
      <c r="AU174" s="18">
        <v>-1.5688620502273903E-2</v>
      </c>
      <c r="AV174" s="18">
        <v>4.794976929111372E-2</v>
      </c>
      <c r="AW174" s="18">
        <v>9.4205304120098532E-3</v>
      </c>
      <c r="AX174" s="18">
        <v>-2.6248036176264719E-3</v>
      </c>
      <c r="AY174" s="18">
        <v>1.6789161358952115E-2</v>
      </c>
      <c r="AZ174" s="18">
        <v>5.7566459391207747E-2</v>
      </c>
      <c r="BF174" s="81"/>
      <c r="BG174" s="154">
        <f t="shared" si="148"/>
        <v>69</v>
      </c>
      <c r="BH174" s="18">
        <f>(1-'Building Blocks'!$B$29)*'Building Blocks'!$B$29^BG174</f>
        <v>4.9983702989919911E-3</v>
      </c>
      <c r="BI174" s="18">
        <f t="shared" si="149"/>
        <v>5.490473889751611E-3</v>
      </c>
      <c r="BJ174" s="18">
        <f t="shared" si="195"/>
        <v>1.630725649995126E-2</v>
      </c>
      <c r="BK174" s="157">
        <f t="shared" si="150"/>
        <v>4.5966023650721775E-6</v>
      </c>
      <c r="BL174" s="157">
        <f t="shared" si="151"/>
        <v>6.1089118592744776E-6</v>
      </c>
      <c r="BM174" s="157">
        <f t="shared" si="152"/>
        <v>1.4309173079357221E-6</v>
      </c>
      <c r="BN174" s="157">
        <f t="shared" si="153"/>
        <v>1.4940917135891122E-6</v>
      </c>
      <c r="BO174" s="157">
        <f t="shared" si="154"/>
        <v>1.6966386074183677E-7</v>
      </c>
      <c r="BP174" s="157">
        <f t="shared" si="155"/>
        <v>9.9322407205754266E-6</v>
      </c>
      <c r="BQ174" s="157">
        <f t="shared" si="156"/>
        <v>2.8264116479643668E-5</v>
      </c>
      <c r="BR174" s="157">
        <f t="shared" si="157"/>
        <v>1.4695083103344429E-6</v>
      </c>
      <c r="BS174" s="157">
        <f t="shared" si="158"/>
        <v>4.6274594064840409E-6</v>
      </c>
      <c r="BT174" s="157">
        <f t="shared" si="159"/>
        <v>5.1563092613303567E-7</v>
      </c>
      <c r="BU174" s="157">
        <f t="shared" si="160"/>
        <v>4.6063813750949619E-7</v>
      </c>
      <c r="BV174" s="157">
        <f t="shared" si="161"/>
        <v>2.7688936691040548E-7</v>
      </c>
      <c r="BW174" s="157">
        <f t="shared" si="162"/>
        <v>8.2450937450176296E-7</v>
      </c>
      <c r="BX174" s="157">
        <f t="shared" si="163"/>
        <v>1.1843012764231679E-6</v>
      </c>
      <c r="BY174" s="157">
        <f t="shared" si="164"/>
        <v>1.0461763177726402E-6</v>
      </c>
      <c r="BZ174" s="157">
        <f t="shared" si="165"/>
        <v>6.6393478592083049E-8</v>
      </c>
      <c r="CA174" s="157">
        <f t="shared" si="166"/>
        <v>6.8124868750832484E-8</v>
      </c>
      <c r="CB174" s="157">
        <f t="shared" si="167"/>
        <v>1.513894183164461E-6</v>
      </c>
      <c r="CC174" s="157">
        <f t="shared" si="168"/>
        <v>5.7154183748027284E-6</v>
      </c>
      <c r="CD174" s="157">
        <f t="shared" si="169"/>
        <v>2.5514493257639501E-7</v>
      </c>
      <c r="CE174" s="157">
        <f t="shared" si="170"/>
        <v>1.4701217872038917E-11</v>
      </c>
      <c r="CF174" s="157">
        <f t="shared" si="171"/>
        <v>3.6959796415111603E-7</v>
      </c>
      <c r="CG174" s="157">
        <f t="shared" si="172"/>
        <v>1.3373568687185454E-6</v>
      </c>
      <c r="CH174" s="157">
        <f t="shared" si="173"/>
        <v>6.5343063725226086E-9</v>
      </c>
      <c r="CI174" s="157">
        <f t="shared" si="174"/>
        <v>2.3480381972208496E-6</v>
      </c>
      <c r="CJ174" s="157">
        <f t="shared" si="175"/>
        <v>6.0445342466082569E-9</v>
      </c>
      <c r="CK174" s="157">
        <f t="shared" si="176"/>
        <v>4.4630380876658723E-10</v>
      </c>
      <c r="CL174" s="157">
        <f t="shared" si="177"/>
        <v>9.5726861316672233E-8</v>
      </c>
      <c r="CM174" s="157">
        <f t="shared" si="178"/>
        <v>2.0673364082292379E-7</v>
      </c>
      <c r="CN174" s="157">
        <f t="shared" si="179"/>
        <v>4.2701001768796775E-7</v>
      </c>
      <c r="CO174" s="157">
        <f t="shared" si="180"/>
        <v>7.1983296423694157E-8</v>
      </c>
      <c r="CP174" s="157">
        <f t="shared" si="181"/>
        <v>1.7202543508041924E-6</v>
      </c>
      <c r="CQ174" s="157">
        <f t="shared" si="182"/>
        <v>3.4910868058807826E-7</v>
      </c>
      <c r="CR174" s="157">
        <f t="shared" si="183"/>
        <v>5.2684408802528513E-7</v>
      </c>
      <c r="CS174" s="157">
        <f t="shared" si="184"/>
        <v>1.3063765327749059E-6</v>
      </c>
      <c r="CT174" s="157">
        <f t="shared" si="185"/>
        <v>3.7819294786016495E-7</v>
      </c>
      <c r="CU174" s="157">
        <f t="shared" si="186"/>
        <v>2.6966762815309282E-7</v>
      </c>
      <c r="CV174" s="157">
        <f t="shared" si="187"/>
        <v>1.8226475701941011E-8</v>
      </c>
      <c r="CW174" s="157">
        <f t="shared" si="188"/>
        <v>1.7940387796601023E-7</v>
      </c>
      <c r="CX174" s="157">
        <f t="shared" si="189"/>
        <v>8.2311211055223267E-6</v>
      </c>
      <c r="CY174" s="157">
        <f t="shared" si="190"/>
        <v>8.4332135868036224E-6</v>
      </c>
      <c r="CZ174" s="157"/>
      <c r="DA174" s="157">
        <f t="shared" si="191"/>
        <v>1.1312493829267867E-6</v>
      </c>
      <c r="DB174" s="157"/>
      <c r="DC174" s="157"/>
      <c r="DD174" s="157"/>
      <c r="DE174" s="157">
        <f t="shared" si="192"/>
        <v>8.3079063563285381E-6</v>
      </c>
      <c r="DF174" s="157">
        <f t="shared" si="193"/>
        <v>2.7051892849501947E-8</v>
      </c>
      <c r="DG174" s="157"/>
      <c r="DH174" s="157"/>
      <c r="DI174" s="157">
        <f t="shared" si="194"/>
        <v>1.2332162656973134E-5</v>
      </c>
      <c r="DN174" s="157" t="e">
        <f t="shared" si="196"/>
        <v>#DIV/0!</v>
      </c>
      <c r="DR174" s="1">
        <v>4.1666666666666657E-3</v>
      </c>
      <c r="EQ174" s="152"/>
      <c r="ER174" s="152"/>
    </row>
    <row r="175" spans="1:148" s="1" customFormat="1" x14ac:dyDescent="0.25">
      <c r="A175" s="13">
        <f t="shared" si="197"/>
        <v>41394</v>
      </c>
      <c r="B175" s="227">
        <v>-2.0741830530873698E-3</v>
      </c>
      <c r="C175" s="227">
        <v>-2.1215174312634401E-2</v>
      </c>
      <c r="D175" s="227">
        <v>3.0226619568542699E-2</v>
      </c>
      <c r="E175" s="227">
        <v>1.21460511155022E-2</v>
      </c>
      <c r="F175" s="227">
        <v>8.7217229893232703E-3</v>
      </c>
      <c r="G175" s="227">
        <v>6.4423329542904598E-2</v>
      </c>
      <c r="H175" s="227">
        <v>4.2963135223822599E-2</v>
      </c>
      <c r="I175" s="227">
        <v>1.8397946814498502E-2</v>
      </c>
      <c r="J175" s="227">
        <v>-1.36693807342027E-2</v>
      </c>
      <c r="K175" s="227">
        <v>-1.1341590872199599E-2</v>
      </c>
      <c r="L175" s="227">
        <v>-7.8168851184320307E-3</v>
      </c>
      <c r="M175" s="227">
        <v>3.0234671464839302E-3</v>
      </c>
      <c r="N175" s="227">
        <v>5.1003006766925296E-3</v>
      </c>
      <c r="O175" s="227">
        <v>-4.2778223522552603E-3</v>
      </c>
      <c r="P175" s="227">
        <v>-9.2159362075547799E-3</v>
      </c>
      <c r="Q175" s="227">
        <v>-1.7848855921233999E-2</v>
      </c>
      <c r="R175" s="227">
        <v>-1.5039122478925301E-2</v>
      </c>
      <c r="S175" s="18">
        <f>'Index Values Local'!S176/'Index Values Local'!S175-1</f>
        <v>-1.7796502750001553E-3</v>
      </c>
      <c r="T175" s="227">
        <v>1.9778207099034599E-2</v>
      </c>
      <c r="U175" s="227">
        <v>3.6581034381550901E-3</v>
      </c>
      <c r="V175" s="227">
        <v>6.5293638901491296E-3</v>
      </c>
      <c r="W175" s="18">
        <v>2.0173991300435068E-2</v>
      </c>
      <c r="X175" s="18">
        <v>1.8164230867043107E-2</v>
      </c>
      <c r="Y175" s="18">
        <v>3.5770973433828512E-3</v>
      </c>
      <c r="Z175" s="18">
        <v>3.0357845064883815E-2</v>
      </c>
      <c r="AA175" s="18">
        <v>1.9962830043578572E-2</v>
      </c>
      <c r="AB175" s="18">
        <v>2.1960458038666086E-2</v>
      </c>
      <c r="AC175" s="18">
        <v>1.98856158350879E-2</v>
      </c>
      <c r="AD175" s="18">
        <v>3.4429752758245197E-2</v>
      </c>
      <c r="AE175" s="18">
        <v>1.5227569299999999E-2</v>
      </c>
      <c r="AF175" s="18">
        <v>3.7531902999999998E-2</v>
      </c>
      <c r="AG175" s="18">
        <v>5.9505409582689461E-2</v>
      </c>
      <c r="AH175" s="18">
        <v>1.7217134203504791E-2</v>
      </c>
      <c r="AI175" s="18">
        <v>2.7791973068405751E-2</v>
      </c>
      <c r="AJ175" s="18">
        <v>3.8824075084958665E-2</v>
      </c>
      <c r="AK175" s="18">
        <v>2.5348216636043697E-2</v>
      </c>
      <c r="AL175" s="18">
        <v>1.2674008192662178E-2</v>
      </c>
      <c r="AM175" s="18">
        <v>1.9738685783901699E-2</v>
      </c>
      <c r="AN175" s="18">
        <v>-3.0999999999999999E-3</v>
      </c>
      <c r="AO175" s="18">
        <v>2.4728675455360172E-2</v>
      </c>
      <c r="AP175" s="18">
        <v>8.368432209247656E-2</v>
      </c>
      <c r="AQ175" s="18">
        <v>7.1477663036529342E-3</v>
      </c>
      <c r="AR175" s="18">
        <v>-7.3230268510985352E-3</v>
      </c>
      <c r="AS175" s="18">
        <v>3.3411907644105475E-2</v>
      </c>
      <c r="AT175" s="18">
        <v>-8.5948054857273165E-3</v>
      </c>
      <c r="AU175" s="18">
        <v>-1.5210389030865036E-2</v>
      </c>
      <c r="AV175" s="18">
        <v>6.3582811165878494E-2</v>
      </c>
      <c r="AW175" s="18">
        <v>7.7609769644527704E-2</v>
      </c>
      <c r="AX175" s="18">
        <v>3.3738944327378173E-2</v>
      </c>
      <c r="AY175" s="18">
        <v>9.218244734668754E-2</v>
      </c>
      <c r="AZ175" s="18">
        <v>1.9462346265437747E-2</v>
      </c>
      <c r="BF175" s="81"/>
      <c r="BG175" s="154">
        <f t="shared" si="148"/>
        <v>68</v>
      </c>
      <c r="BH175" s="18">
        <f>(1-'Building Blocks'!$B$29)*'Building Blocks'!$B$29^BG175</f>
        <v>5.0488588878706987E-3</v>
      </c>
      <c r="BI175" s="18">
        <f t="shared" si="149"/>
        <v>5.5459332219713253E-3</v>
      </c>
      <c r="BJ175" s="18">
        <f t="shared" si="195"/>
        <v>1.6471976262577032E-2</v>
      </c>
      <c r="BK175" s="157">
        <f t="shared" si="150"/>
        <v>4.0562426193081959E-7</v>
      </c>
      <c r="BL175" s="157">
        <f t="shared" si="151"/>
        <v>5.6313518210961073E-6</v>
      </c>
      <c r="BM175" s="157">
        <f t="shared" si="152"/>
        <v>3.3127755302558864E-6</v>
      </c>
      <c r="BN175" s="157">
        <f t="shared" si="153"/>
        <v>4.6178880776934526E-8</v>
      </c>
      <c r="BO175" s="157">
        <f t="shared" si="154"/>
        <v>1.1415823191055291E-7</v>
      </c>
      <c r="BP175" s="157">
        <f t="shared" si="155"/>
        <v>1.9785569538612728E-5</v>
      </c>
      <c r="BQ175" s="157">
        <f t="shared" si="156"/>
        <v>7.0384739918335971E-6</v>
      </c>
      <c r="BR175" s="157">
        <f t="shared" si="157"/>
        <v>4.5420188135287374E-7</v>
      </c>
      <c r="BS175" s="157">
        <f t="shared" si="158"/>
        <v>3.090614071735455E-6</v>
      </c>
      <c r="BT175" s="157">
        <f t="shared" si="159"/>
        <v>1.3732733108484172E-6</v>
      </c>
      <c r="BU175" s="157">
        <f t="shared" si="160"/>
        <v>8.4166098073268015E-7</v>
      </c>
      <c r="BV175" s="157">
        <f t="shared" si="161"/>
        <v>1.2721361702354066E-7</v>
      </c>
      <c r="BW175" s="157">
        <f t="shared" si="162"/>
        <v>4.013563421273968E-9</v>
      </c>
      <c r="BX175" s="157">
        <f t="shared" si="163"/>
        <v>9.033657189239474E-7</v>
      </c>
      <c r="BY175" s="157">
        <f t="shared" si="164"/>
        <v>1.5402915312102189E-6</v>
      </c>
      <c r="BZ175" s="157">
        <f t="shared" si="165"/>
        <v>3.3141327196017402E-6</v>
      </c>
      <c r="CA175" s="157">
        <f t="shared" si="166"/>
        <v>2.3315372789899578E-6</v>
      </c>
      <c r="CB175" s="157">
        <f t="shared" si="167"/>
        <v>6.24957336898406E-7</v>
      </c>
      <c r="CC175" s="157">
        <f t="shared" si="168"/>
        <v>1.1543174767974199E-6</v>
      </c>
      <c r="CD175" s="157">
        <f t="shared" si="169"/>
        <v>1.6946802353397236E-8</v>
      </c>
      <c r="CE175" s="157">
        <f t="shared" si="170"/>
        <v>3.2041745047970783E-8</v>
      </c>
      <c r="CF175" s="157">
        <f t="shared" si="171"/>
        <v>1.2870271525711706E-6</v>
      </c>
      <c r="CG175" s="157">
        <f t="shared" si="172"/>
        <v>1.0948967668546923E-6</v>
      </c>
      <c r="CH175" s="157">
        <f t="shared" si="173"/>
        <v>9.2227612414698853E-9</v>
      </c>
      <c r="CI175" s="157">
        <f t="shared" si="174"/>
        <v>3.3222811729604827E-6</v>
      </c>
      <c r="CJ175" s="157">
        <f t="shared" si="175"/>
        <v>1.4062161958923013E-6</v>
      </c>
      <c r="CK175" s="157">
        <f t="shared" si="176"/>
        <v>1.8639919220811991E-6</v>
      </c>
      <c r="CL175" s="157">
        <f t="shared" si="177"/>
        <v>1.4599288696853331E-6</v>
      </c>
      <c r="CM175" s="157">
        <f t="shared" si="178"/>
        <v>5.1894679985379923E-6</v>
      </c>
      <c r="CN175" s="157">
        <f t="shared" si="179"/>
        <v>3.3116602155594228E-7</v>
      </c>
      <c r="CO175" s="157">
        <f t="shared" si="180"/>
        <v>5.1087564443012745E-6</v>
      </c>
      <c r="CP175" s="157">
        <f t="shared" si="181"/>
        <v>1.5932842436649542E-5</v>
      </c>
      <c r="CQ175" s="157">
        <f t="shared" si="182"/>
        <v>1.0063922168516835E-6</v>
      </c>
      <c r="CR175" s="157">
        <f t="shared" si="183"/>
        <v>2.8014656340835778E-6</v>
      </c>
      <c r="CS175" s="157">
        <f t="shared" si="184"/>
        <v>5.87291257513053E-6</v>
      </c>
      <c r="CT175" s="157">
        <f t="shared" si="185"/>
        <v>2.0342310675348298E-6</v>
      </c>
      <c r="CU175" s="157">
        <f t="shared" si="186"/>
        <v>3.6773173305118568E-7</v>
      </c>
      <c r="CV175" s="157">
        <f t="shared" si="187"/>
        <v>1.106593746921789E-6</v>
      </c>
      <c r="CW175" s="157">
        <f t="shared" si="188"/>
        <v>4.9173410901017631E-7</v>
      </c>
      <c r="CX175" s="157">
        <f t="shared" si="189"/>
        <v>3.059810538011129E-6</v>
      </c>
      <c r="CY175" s="157">
        <f t="shared" si="190"/>
        <v>3.3449003929538631E-5</v>
      </c>
      <c r="CZ175" s="157"/>
      <c r="DA175" s="157">
        <f t="shared" si="191"/>
        <v>6.4396938105571719E-7</v>
      </c>
      <c r="DB175" s="157"/>
      <c r="DC175" s="157"/>
      <c r="DD175" s="157"/>
      <c r="DE175" s="157">
        <f t="shared" si="192"/>
        <v>1.6492315796786125E-5</v>
      </c>
      <c r="DF175" s="157">
        <f t="shared" si="193"/>
        <v>2.7493511726705656E-5</v>
      </c>
      <c r="DG175" s="157"/>
      <c r="DH175" s="157"/>
      <c r="DI175" s="157">
        <f t="shared" si="194"/>
        <v>4.7852777376788588E-7</v>
      </c>
      <c r="DN175" s="157" t="e">
        <f t="shared" si="196"/>
        <v>#DIV/0!</v>
      </c>
      <c r="DR175" s="1">
        <v>4.1666666666666657E-3</v>
      </c>
      <c r="EQ175" s="152"/>
      <c r="ER175" s="152"/>
    </row>
    <row r="176" spans="1:148" s="1" customFormat="1" x14ac:dyDescent="0.25">
      <c r="A176" s="13">
        <f t="shared" si="197"/>
        <v>41425</v>
      </c>
      <c r="B176" s="227">
        <v>4.3272465526987103E-2</v>
      </c>
      <c r="C176" s="227">
        <v>5.8498378002119503E-2</v>
      </c>
      <c r="D176" s="227">
        <v>2.6589223388129898E-2</v>
      </c>
      <c r="E176" s="227">
        <v>4.2593357566489999E-2</v>
      </c>
      <c r="F176" s="227">
        <v>2.3092707154463901E-2</v>
      </c>
      <c r="G176" s="227">
        <v>-3.6093001644402899E-2</v>
      </c>
      <c r="H176" s="227">
        <v>-5.9171908804485002E-2</v>
      </c>
      <c r="I176" s="227">
        <v>-6.9912713812094796E-2</v>
      </c>
      <c r="J176" s="227">
        <v>-3.9899734130747202E-3</v>
      </c>
      <c r="K176" s="227">
        <v>-1.4093655168092099E-2</v>
      </c>
      <c r="L176" s="227">
        <v>-8.6340410739635907E-3</v>
      </c>
      <c r="M176" s="227">
        <v>1.1360347853211101E-2</v>
      </c>
      <c r="N176" s="227">
        <v>-3.40382103440698E-2</v>
      </c>
      <c r="O176" s="227">
        <v>-2.1548349134432598E-3</v>
      </c>
      <c r="P176" s="227">
        <v>1.72649290084492E-3</v>
      </c>
      <c r="Q176" s="227">
        <v>3.4243560271835602E-2</v>
      </c>
      <c r="R176" s="227">
        <v>8.9601724539658499E-3</v>
      </c>
      <c r="S176" s="18">
        <f>'Index Values Local'!S177/'Index Values Local'!S176-1</f>
        <v>-5.3719137487028279E-3</v>
      </c>
      <c r="T176" s="227">
        <v>2.1071805065856701E-2</v>
      </c>
      <c r="U176" s="227">
        <v>1.2235033377466099E-2</v>
      </c>
      <c r="V176" s="227">
        <v>-1.25103282518488E-2</v>
      </c>
      <c r="W176" s="18">
        <v>1.2019407483643274E-2</v>
      </c>
      <c r="X176" s="18">
        <v>9.4094324729021572E-4</v>
      </c>
      <c r="Y176" s="18">
        <v>2.8077354066653459E-3</v>
      </c>
      <c r="Z176" s="18">
        <v>2.3753911915121106E-2</v>
      </c>
      <c r="AA176" s="18">
        <v>7.3827400961328227E-3</v>
      </c>
      <c r="AB176" s="18">
        <v>-1.4140029137028609E-3</v>
      </c>
      <c r="AC176" s="18">
        <v>-1.0482430964542998E-2</v>
      </c>
      <c r="AD176" s="18">
        <v>2.3701816635296899E-2</v>
      </c>
      <c r="AE176" s="18">
        <v>2.6946040099999999E-2</v>
      </c>
      <c r="AF176" s="18">
        <v>2.8297309099999998E-2</v>
      </c>
      <c r="AG176" s="18">
        <v>2.2449144987438219E-2</v>
      </c>
      <c r="AH176" s="18">
        <v>1.4222923275968968E-2</v>
      </c>
      <c r="AI176" s="18">
        <v>2.057858243090771E-2</v>
      </c>
      <c r="AJ176" s="18">
        <v>2.8934681587970079E-2</v>
      </c>
      <c r="AK176" s="18">
        <v>1.8638201486969042E-2</v>
      </c>
      <c r="AL176" s="18">
        <v>7.8943760609107017E-3</v>
      </c>
      <c r="AM176" s="18">
        <v>1.576677318130737E-2</v>
      </c>
      <c r="AN176" s="18">
        <v>9.4000000000000004E-3</v>
      </c>
      <c r="AO176" s="18">
        <v>2.6986806266247276E-2</v>
      </c>
      <c r="AP176" s="18">
        <v>3.3491235977990197E-2</v>
      </c>
      <c r="AQ176" s="18">
        <v>-4.7760848958638144E-3</v>
      </c>
      <c r="AR176" s="18">
        <v>-1.1177347242918856E-3</v>
      </c>
      <c r="AS176" s="18">
        <v>1.700094869830035E-2</v>
      </c>
      <c r="AT176" s="18">
        <v>3.7013373258543104E-3</v>
      </c>
      <c r="AU176" s="18">
        <v>2.7250515933191174E-4</v>
      </c>
      <c r="AV176" s="18">
        <v>-9.1098318897800956E-3</v>
      </c>
      <c r="AW176" s="18">
        <v>3.5177668589332578E-2</v>
      </c>
      <c r="AX176" s="18">
        <v>3.232626340815789E-2</v>
      </c>
      <c r="AY176" s="18">
        <v>5.7021646152731684E-2</v>
      </c>
      <c r="AZ176" s="18">
        <v>4.1791545984972478E-2</v>
      </c>
      <c r="BF176" s="81"/>
      <c r="BG176" s="154">
        <f t="shared" si="148"/>
        <v>67</v>
      </c>
      <c r="BH176" s="18">
        <f>(1-'Building Blocks'!$B$29)*'Building Blocks'!$B$29^BG176</f>
        <v>5.0998574624956548E-3</v>
      </c>
      <c r="BI176" s="18">
        <f t="shared" si="149"/>
        <v>5.6019527494659844E-3</v>
      </c>
      <c r="BJ176" s="18">
        <f t="shared" si="195"/>
        <v>1.6638359861188921E-2</v>
      </c>
      <c r="BK176" s="157">
        <f t="shared" si="150"/>
        <v>7.5841258082380819E-6</v>
      </c>
      <c r="BL176" s="157">
        <f t="shared" si="151"/>
        <v>1.282538076003288E-5</v>
      </c>
      <c r="BM176" s="157">
        <f t="shared" si="152"/>
        <v>2.4243338516905545E-6</v>
      </c>
      <c r="BN176" s="157">
        <f t="shared" si="153"/>
        <v>6.2242281877110472E-6</v>
      </c>
      <c r="BO176" s="157">
        <f t="shared" si="154"/>
        <v>2.0027590869124761E-6</v>
      </c>
      <c r="BP176" s="157">
        <f t="shared" si="155"/>
        <v>9.3193364925656686E-6</v>
      </c>
      <c r="BQ176" s="157">
        <f t="shared" si="156"/>
        <v>2.4780898973625789E-5</v>
      </c>
      <c r="BR176" s="157">
        <f t="shared" si="157"/>
        <v>3.5193092236137111E-5</v>
      </c>
      <c r="BS176" s="157">
        <f t="shared" si="158"/>
        <v>1.0866060873295154E-6</v>
      </c>
      <c r="BT176" s="157">
        <f t="shared" si="159"/>
        <v>1.9147713568178448E-6</v>
      </c>
      <c r="BU176" s="157">
        <f t="shared" si="160"/>
        <v>9.6668939883047565E-7</v>
      </c>
      <c r="BV176" s="157">
        <f t="shared" si="161"/>
        <v>7.0499156354918172E-8</v>
      </c>
      <c r="BW176" s="157">
        <f t="shared" si="162"/>
        <v>8.958291056431072E-6</v>
      </c>
      <c r="BX176" s="157">
        <f t="shared" si="163"/>
        <v>6.3416730545144949E-7</v>
      </c>
      <c r="BY176" s="157">
        <f t="shared" si="164"/>
        <v>1.834734465087665E-7</v>
      </c>
      <c r="BZ176" s="157">
        <f t="shared" si="165"/>
        <v>4.2818862157485155E-6</v>
      </c>
      <c r="CA176" s="157">
        <f t="shared" si="166"/>
        <v>6.8448286311397724E-8</v>
      </c>
      <c r="CB176" s="157">
        <f t="shared" si="167"/>
        <v>1.1308031570773266E-6</v>
      </c>
      <c r="CC176" s="157">
        <f t="shared" si="168"/>
        <v>1.3844467404719877E-6</v>
      </c>
      <c r="CD176" s="157">
        <f t="shared" si="169"/>
        <v>2.6123839496731626E-7</v>
      </c>
      <c r="CE176" s="157">
        <f t="shared" si="170"/>
        <v>1.5503851504885086E-6</v>
      </c>
      <c r="CF176" s="157">
        <f t="shared" si="171"/>
        <v>2.8073878710029834E-7</v>
      </c>
      <c r="CG176" s="157">
        <f t="shared" si="172"/>
        <v>5.6383899735312354E-8</v>
      </c>
      <c r="CH176" s="157">
        <f t="shared" si="173"/>
        <v>1.5159500516685215E-9</v>
      </c>
      <c r="CI176" s="157">
        <f t="shared" si="174"/>
        <v>1.7892160668934207E-6</v>
      </c>
      <c r="CJ176" s="157">
        <f t="shared" si="175"/>
        <v>6.2621088309003631E-8</v>
      </c>
      <c r="CK176" s="157">
        <f t="shared" si="176"/>
        <v>1.4237831389644981E-7</v>
      </c>
      <c r="CL176" s="157">
        <f t="shared" si="177"/>
        <v>1.1205714836995748E-6</v>
      </c>
      <c r="CM176" s="157">
        <f t="shared" si="178"/>
        <v>2.2098949567733217E-6</v>
      </c>
      <c r="CN176" s="157">
        <f t="shared" si="179"/>
        <v>2.1183414337749013E-6</v>
      </c>
      <c r="CO176" s="157">
        <f t="shared" si="180"/>
        <v>2.4978803040966773E-6</v>
      </c>
      <c r="CP176" s="157">
        <f t="shared" si="181"/>
        <v>1.5331021826308681E-6</v>
      </c>
      <c r="CQ176" s="157">
        <f t="shared" si="182"/>
        <v>6.1487493788534103E-7</v>
      </c>
      <c r="CR176" s="157">
        <f t="shared" si="183"/>
        <v>1.3048382925902326E-6</v>
      </c>
      <c r="CS176" s="157">
        <f t="shared" si="184"/>
        <v>2.8744981848238204E-6</v>
      </c>
      <c r="CT176" s="157">
        <f t="shared" si="185"/>
        <v>8.671909677503509E-7</v>
      </c>
      <c r="CU176" s="157">
        <f t="shared" si="186"/>
        <v>6.3366273639350405E-8</v>
      </c>
      <c r="CV176" s="157">
        <f t="shared" si="187"/>
        <v>5.7754615323964288E-7</v>
      </c>
      <c r="CW176" s="157">
        <f t="shared" si="188"/>
        <v>5.3271946880041852E-8</v>
      </c>
      <c r="CX176" s="157">
        <f t="shared" si="189"/>
        <v>3.7135456552432723E-6</v>
      </c>
      <c r="CY176" s="157">
        <f t="shared" si="190"/>
        <v>4.2266680158071024E-6</v>
      </c>
      <c r="CZ176" s="157"/>
      <c r="DA176" s="157">
        <f t="shared" si="191"/>
        <v>1.1701685271088876E-7</v>
      </c>
      <c r="DB176" s="157"/>
      <c r="DC176" s="157"/>
      <c r="DD176" s="157"/>
      <c r="DE176" s="157">
        <f t="shared" si="192"/>
        <v>1.8475211237167495E-6</v>
      </c>
      <c r="DF176" s="157">
        <f t="shared" si="193"/>
        <v>4.3846672907890242E-6</v>
      </c>
      <c r="DG176" s="157"/>
      <c r="DH176" s="157"/>
      <c r="DI176" s="157">
        <f t="shared" si="194"/>
        <v>5.6003107792758861E-6</v>
      </c>
      <c r="DN176" s="157" t="e">
        <f t="shared" si="196"/>
        <v>#DIV/0!</v>
      </c>
      <c r="DR176" s="1">
        <v>4.1666666666666657E-3</v>
      </c>
      <c r="EQ176" s="152"/>
      <c r="ER176" s="152"/>
    </row>
    <row r="177" spans="1:148" s="1" customFormat="1" x14ac:dyDescent="0.25">
      <c r="A177" s="13">
        <f t="shared" si="197"/>
        <v>41455</v>
      </c>
      <c r="B177" s="227">
        <v>-1.4083326902191801E-2</v>
      </c>
      <c r="C177" s="227">
        <v>-9.1115836500426095E-3</v>
      </c>
      <c r="D177" s="227">
        <v>-4.6655365518853097E-2</v>
      </c>
      <c r="E177" s="227">
        <v>-4.14246149596392E-2</v>
      </c>
      <c r="F177" s="227">
        <v>-5.2697102880555097E-2</v>
      </c>
      <c r="G177" s="227">
        <v>1.67768253210678E-2</v>
      </c>
      <c r="H177" s="227">
        <v>-3.4363610886687301E-3</v>
      </c>
      <c r="I177" s="227">
        <v>-5.9947297995891602E-2</v>
      </c>
      <c r="J177" s="227">
        <v>-6.3898116175052505E-2</v>
      </c>
      <c r="K177" s="227">
        <v>-7.1160285736158102E-3</v>
      </c>
      <c r="L177" s="227">
        <v>-1.2587920064060801E-2</v>
      </c>
      <c r="M177" s="227">
        <v>-2.9331641775444402E-2</v>
      </c>
      <c r="N177" s="227">
        <v>-3.7070156949925298E-2</v>
      </c>
      <c r="O177" s="227">
        <v>-3.8711646631591899E-2</v>
      </c>
      <c r="P177" s="227">
        <v>-4.3286350943273003E-2</v>
      </c>
      <c r="Q177" s="227">
        <v>-1.70982749283334E-2</v>
      </c>
      <c r="R177" s="227">
        <v>-1.6437102510477399E-2</v>
      </c>
      <c r="S177" s="18">
        <f>'Index Values Local'!S178/'Index Values Local'!S177-1</f>
        <v>-4.5408899614774012E-2</v>
      </c>
      <c r="T177" s="227">
        <v>-1.3333466335491199E-2</v>
      </c>
      <c r="U177" s="227">
        <v>-1.6350707446532602E-2</v>
      </c>
      <c r="V177" s="227">
        <v>-1.5689032159481399E-2</v>
      </c>
      <c r="W177" s="18">
        <v>2.3971234518578299E-3</v>
      </c>
      <c r="X177" s="18">
        <v>-8.159500319354196E-3</v>
      </c>
      <c r="Y177" s="18">
        <v>-7.0546236418844721E-4</v>
      </c>
      <c r="Z177" s="18">
        <v>-1.3942529935432324E-3</v>
      </c>
      <c r="AA177" s="18">
        <v>7.0479635751263814E-3</v>
      </c>
      <c r="AB177" s="18">
        <v>-8.7105771293713996E-3</v>
      </c>
      <c r="AC177" s="18">
        <v>-1.1102217818699401E-2</v>
      </c>
      <c r="AD177" s="18">
        <v>-5.7183676937292999E-4</v>
      </c>
      <c r="AE177" s="18">
        <v>2.4654830000000001E-3</v>
      </c>
      <c r="AF177" s="18">
        <v>5.3532228000000006E-3</v>
      </c>
      <c r="AG177" s="18">
        <v>-1.7517438173747624E-2</v>
      </c>
      <c r="AH177" s="18">
        <v>-2.3590881687363119E-4</v>
      </c>
      <c r="AI177" s="18">
        <v>-1.776257601391662E-3</v>
      </c>
      <c r="AJ177" s="18">
        <v>5.2696396542373236E-5</v>
      </c>
      <c r="AK177" s="18">
        <v>3.9490609074157579E-3</v>
      </c>
      <c r="AL177" s="18">
        <v>-1.3185119640674925E-2</v>
      </c>
      <c r="AM177" s="18">
        <v>5.156278830730443E-3</v>
      </c>
      <c r="AN177" s="18">
        <v>-1.41E-2</v>
      </c>
      <c r="AO177" s="18">
        <v>-4.1365310590923743E-2</v>
      </c>
      <c r="AP177" s="18">
        <v>-4.4499853248958332E-2</v>
      </c>
      <c r="AQ177" s="18">
        <v>1.2200609422581428E-2</v>
      </c>
      <c r="AR177" s="18">
        <v>1.4099216710182771E-2</v>
      </c>
      <c r="AS177" s="18">
        <v>3.9896969285853363E-3</v>
      </c>
      <c r="AT177" s="18">
        <v>-7.152032875487698E-3</v>
      </c>
      <c r="AU177" s="18">
        <v>6.2791968324590443E-3</v>
      </c>
      <c r="AV177" s="18">
        <v>4.8408541323060161E-2</v>
      </c>
      <c r="AW177" s="18">
        <v>1.2061177225929365E-2</v>
      </c>
      <c r="AX177" s="18">
        <v>1.4917420329055556E-2</v>
      </c>
      <c r="AY177" s="18">
        <v>3.6478568314371539E-2</v>
      </c>
      <c r="AZ177" s="18">
        <v>-3.9889437760389335E-2</v>
      </c>
      <c r="BF177" s="81"/>
      <c r="BG177" s="154">
        <f t="shared" si="148"/>
        <v>66</v>
      </c>
      <c r="BH177" s="18">
        <f>(1-'Building Blocks'!$B$29)*'Building Blocks'!$B$29^BG177</f>
        <v>5.1513711742380355E-3</v>
      </c>
      <c r="BI177" s="18">
        <f t="shared" si="149"/>
        <v>5.658538130773722E-3</v>
      </c>
      <c r="BJ177" s="18">
        <f t="shared" si="195"/>
        <v>1.6806424102211032E-2</v>
      </c>
      <c r="BK177" s="157">
        <f t="shared" si="150"/>
        <v>2.3922390352337171E-6</v>
      </c>
      <c r="BL177" s="157">
        <f t="shared" si="151"/>
        <v>2.209817910347956E-6</v>
      </c>
      <c r="BM177" s="157">
        <f t="shared" si="152"/>
        <v>1.5561645411707472E-5</v>
      </c>
      <c r="BN177" s="157">
        <f t="shared" si="153"/>
        <v>1.4536654871498474E-5</v>
      </c>
      <c r="BO177" s="157">
        <f t="shared" si="154"/>
        <v>1.8308455107845512E-5</v>
      </c>
      <c r="BP177" s="157">
        <f t="shared" si="155"/>
        <v>8.2610361076673611E-7</v>
      </c>
      <c r="BQ177" s="157">
        <f t="shared" si="156"/>
        <v>6.5692776090672973E-7</v>
      </c>
      <c r="BR177" s="157">
        <f t="shared" si="157"/>
        <v>2.7171530378278837E-5</v>
      </c>
      <c r="BS177" s="157">
        <f t="shared" si="158"/>
        <v>3.0848481667263617E-5</v>
      </c>
      <c r="BT177" s="157">
        <f t="shared" si="159"/>
        <v>7.4968572752498202E-7</v>
      </c>
      <c r="BU177" s="157">
        <f t="shared" si="160"/>
        <v>1.652717189539678E-6</v>
      </c>
      <c r="BV177" s="157">
        <f t="shared" si="161"/>
        <v>7.8071598072401728E-6</v>
      </c>
      <c r="BW177" s="157">
        <f t="shared" si="162"/>
        <v>1.0472936816536554E-5</v>
      </c>
      <c r="BX177" s="157">
        <f t="shared" si="163"/>
        <v>1.2604491247650299E-5</v>
      </c>
      <c r="BY177" s="157">
        <f t="shared" si="164"/>
        <v>1.4565737396507722E-5</v>
      </c>
      <c r="BZ177" s="157">
        <f t="shared" si="165"/>
        <v>3.1769620944813457E-6</v>
      </c>
      <c r="CA177" s="157">
        <f t="shared" si="166"/>
        <v>2.7143268911199926E-6</v>
      </c>
      <c r="CB177" s="157">
        <f t="shared" si="167"/>
        <v>1.665016906205129E-5</v>
      </c>
      <c r="CC177" s="157">
        <f t="shared" si="168"/>
        <v>1.9754969945522488E-6</v>
      </c>
      <c r="CD177" s="157">
        <f t="shared" si="169"/>
        <v>2.6785339322086116E-6</v>
      </c>
      <c r="CE177" s="157">
        <f t="shared" si="170"/>
        <v>2.2216793660526856E-6</v>
      </c>
      <c r="CF177" s="157">
        <f t="shared" si="171"/>
        <v>3.6596593521351247E-8</v>
      </c>
      <c r="CG177" s="157">
        <f t="shared" si="172"/>
        <v>8.523244138969951E-7</v>
      </c>
      <c r="CH177" s="157">
        <f t="shared" si="173"/>
        <v>5.0689289876654484E-8</v>
      </c>
      <c r="CI177" s="157">
        <f t="shared" si="174"/>
        <v>2.9961649207231106E-7</v>
      </c>
      <c r="CJ177" s="157">
        <f t="shared" si="175"/>
        <v>5.1220630600598989E-8</v>
      </c>
      <c r="CK177" s="157">
        <f t="shared" si="176"/>
        <v>8.6137609975874335E-7</v>
      </c>
      <c r="CL177" s="157">
        <f t="shared" si="177"/>
        <v>1.2332674591031529E-6</v>
      </c>
      <c r="CM177" s="157">
        <f t="shared" si="178"/>
        <v>1.1014606596186478E-7</v>
      </c>
      <c r="CN177" s="157">
        <f t="shared" si="179"/>
        <v>1.4343079498835481E-7</v>
      </c>
      <c r="CO177" s="157">
        <f t="shared" si="180"/>
        <v>1.8905802113468144E-8</v>
      </c>
      <c r="CP177" s="157">
        <f t="shared" si="181"/>
        <v>3.1046218112983601E-6</v>
      </c>
      <c r="CQ177" s="157">
        <f t="shared" si="182"/>
        <v>8.97304722903794E-8</v>
      </c>
      <c r="CR177" s="157">
        <f t="shared" si="183"/>
        <v>2.8467984901976616E-7</v>
      </c>
      <c r="CS177" s="157">
        <f t="shared" si="184"/>
        <v>2.1960577875455895E-7</v>
      </c>
      <c r="CT177" s="157">
        <f t="shared" si="185"/>
        <v>2.8575439002898425E-8</v>
      </c>
      <c r="CU177" s="157">
        <f t="shared" si="186"/>
        <v>1.7760187872314239E-6</v>
      </c>
      <c r="CV177" s="157">
        <f t="shared" si="187"/>
        <v>1.1808013426465438E-9</v>
      </c>
      <c r="CW177" s="157">
        <f t="shared" si="188"/>
        <v>2.3586096752339833E-6</v>
      </c>
      <c r="CX177" s="157">
        <f t="shared" si="189"/>
        <v>1.0271411990870747E-5</v>
      </c>
      <c r="CY177" s="157">
        <f t="shared" si="190"/>
        <v>1.4443802150734264E-5</v>
      </c>
      <c r="CZ177" s="157"/>
      <c r="DA177" s="157">
        <f t="shared" si="191"/>
        <v>6.4138961517809136E-7</v>
      </c>
      <c r="DB177" s="157"/>
      <c r="DC177" s="157"/>
      <c r="DD177" s="157"/>
      <c r="DE177" s="157">
        <f t="shared" si="192"/>
        <v>8.7653667100580782E-6</v>
      </c>
      <c r="DF177" s="157">
        <f t="shared" si="193"/>
        <v>1.3367137955141168E-7</v>
      </c>
      <c r="DG177" s="157"/>
      <c r="DH177" s="157"/>
      <c r="DI177" s="157">
        <f t="shared" si="194"/>
        <v>1.4181927006380182E-5</v>
      </c>
      <c r="DN177" s="157" t="e">
        <f t="shared" si="196"/>
        <v>#DIV/0!</v>
      </c>
      <c r="DR177" s="1">
        <v>4.1666666666666657E-3</v>
      </c>
      <c r="EQ177" s="152"/>
      <c r="ER177" s="152"/>
    </row>
    <row r="178" spans="1:148" s="1" customFormat="1" x14ac:dyDescent="0.25">
      <c r="A178" s="13">
        <f t="shared" si="197"/>
        <v>41486</v>
      </c>
      <c r="B178" s="227">
        <v>5.2935851813040703E-2</v>
      </c>
      <c r="C178" s="227">
        <v>6.6181554578751106E-2</v>
      </c>
      <c r="D178" s="227">
        <v>7.8102836519345395E-2</v>
      </c>
      <c r="E178" s="227">
        <v>8.84356826208052E-2</v>
      </c>
      <c r="F178" s="227">
        <v>6.6215730303696305E-2</v>
      </c>
      <c r="G178" s="227">
        <v>6.3383901763451799E-3</v>
      </c>
      <c r="H178" s="227">
        <v>1.66122040715042E-2</v>
      </c>
      <c r="I178" s="227">
        <v>3.2874823185290399E-2</v>
      </c>
      <c r="J178" s="227">
        <v>1.1296801152603999E-2</v>
      </c>
      <c r="K178" s="227">
        <v>1.3680201096839701E-2</v>
      </c>
      <c r="L178" s="227">
        <v>1.28709979991601E-2</v>
      </c>
      <c r="M178" s="227">
        <v>2.3455812681369499E-2</v>
      </c>
      <c r="N178" s="227">
        <v>6.8087387150992298E-3</v>
      </c>
      <c r="O178" s="227">
        <v>1.4823384633791001E-2</v>
      </c>
      <c r="P178" s="227">
        <v>1.02446990551268E-2</v>
      </c>
      <c r="Q178" s="227">
        <v>2.2976095506731201E-2</v>
      </c>
      <c r="R178" s="227">
        <v>-2.5710688229374501E-4</v>
      </c>
      <c r="S178" s="18">
        <f>'Index Values Local'!S179/'Index Values Local'!S178-1</f>
        <v>1.1442172532522443E-2</v>
      </c>
      <c r="T178" s="227">
        <v>5.2615615848377401E-2</v>
      </c>
      <c r="U178" s="227">
        <v>2.26649713900932E-2</v>
      </c>
      <c r="V178" s="227">
        <v>-5.6116493981117599E-4</v>
      </c>
      <c r="W178" s="18">
        <v>5.6161455125185444E-3</v>
      </c>
      <c r="X178" s="18">
        <v>1.1585596287857935E-2</v>
      </c>
      <c r="Y178" s="18">
        <v>1.5956813984476792E-3</v>
      </c>
      <c r="Z178" s="18">
        <v>1.0467764213984321E-2</v>
      </c>
      <c r="AA178" s="18">
        <v>7.8657252570295544E-3</v>
      </c>
      <c r="AB178" s="18">
        <v>1.240152367760361E-2</v>
      </c>
      <c r="AC178" s="18">
        <v>1.56804243327083E-2</v>
      </c>
      <c r="AD178" s="18">
        <v>4.00900732416919E-3</v>
      </c>
      <c r="AE178" s="18">
        <v>1.6926524999999998E-2</v>
      </c>
      <c r="AF178" s="18">
        <v>7.2961082E-3</v>
      </c>
      <c r="AG178" s="18">
        <v>5.2440500201693663E-3</v>
      </c>
      <c r="AH178" s="18">
        <v>1.1798224148780179E-3</v>
      </c>
      <c r="AI178" s="18">
        <v>-5.1213423578762018E-3</v>
      </c>
      <c r="AJ178" s="18">
        <v>-8.1876777596493477E-3</v>
      </c>
      <c r="AK178" s="18">
        <v>-3.3189397863889747E-3</v>
      </c>
      <c r="AL178" s="18">
        <v>-5.7935632758855382E-3</v>
      </c>
      <c r="AM178" s="18">
        <v>2.908967232167825E-3</v>
      </c>
      <c r="AN178" s="18">
        <v>-1.21E-2</v>
      </c>
      <c r="AO178" s="18">
        <v>-4.2323117162766932E-3</v>
      </c>
      <c r="AP178" s="18">
        <v>-1.6564276281793688E-2</v>
      </c>
      <c r="AQ178" s="18">
        <v>2.2480942823052182E-2</v>
      </c>
      <c r="AR178" s="18">
        <v>1.9346770634103283E-2</v>
      </c>
      <c r="AS178" s="18">
        <v>2.8232013820709747E-3</v>
      </c>
      <c r="AT178" s="18">
        <v>2.195419695896119E-3</v>
      </c>
      <c r="AU178" s="18">
        <v>-5.1349383734536781E-3</v>
      </c>
      <c r="AV178" s="18">
        <v>2.6729759418848253E-2</v>
      </c>
      <c r="AW178" s="18">
        <v>2.3517683576137927E-2</v>
      </c>
      <c r="AX178" s="18">
        <v>-4.4399208492185028E-3</v>
      </c>
      <c r="AY178" s="18">
        <v>-3.4433578143873135E-2</v>
      </c>
      <c r="AZ178" s="18">
        <v>2.2452011448427456E-2</v>
      </c>
      <c r="BF178" s="81"/>
      <c r="BG178" s="154">
        <f t="shared" si="148"/>
        <v>65</v>
      </c>
      <c r="BH178" s="18">
        <f>(1-'Building Blocks'!$B$29)*'Building Blocks'!$B$29^BG178</f>
        <v>5.2034052265030667E-3</v>
      </c>
      <c r="BI178" s="18">
        <f t="shared" si="149"/>
        <v>5.7156950815896185E-3</v>
      </c>
      <c r="BJ178" s="18">
        <f t="shared" si="195"/>
        <v>1.6976185961829322E-2</v>
      </c>
      <c r="BK178" s="157">
        <f t="shared" si="150"/>
        <v>1.2336392083225906E-5</v>
      </c>
      <c r="BL178" s="157">
        <f t="shared" si="151"/>
        <v>1.7625668614782875E-5</v>
      </c>
      <c r="BM178" s="157">
        <f t="shared" si="152"/>
        <v>2.9891348612897754E-5</v>
      </c>
      <c r="BN178" s="157">
        <f t="shared" si="153"/>
        <v>3.583006604846474E-5</v>
      </c>
      <c r="BO178" s="157">
        <f t="shared" si="154"/>
        <v>2.1993095330815274E-5</v>
      </c>
      <c r="BP178" s="157">
        <f t="shared" si="155"/>
        <v>1.5453591115469198E-8</v>
      </c>
      <c r="BQ178" s="157">
        <f t="shared" si="156"/>
        <v>4.9157198862762972E-7</v>
      </c>
      <c r="BR178" s="157">
        <f t="shared" si="157"/>
        <v>3.1636526704704505E-6</v>
      </c>
      <c r="BS178" s="157">
        <f t="shared" si="158"/>
        <v>1.0563873700710377E-8</v>
      </c>
      <c r="BT178" s="157">
        <f t="shared" si="159"/>
        <v>4.9285334994053506E-7</v>
      </c>
      <c r="BU178" s="157">
        <f t="shared" si="160"/>
        <v>4.0030121818789581E-7</v>
      </c>
      <c r="BV178" s="157">
        <f t="shared" si="161"/>
        <v>1.3986437696348939E-6</v>
      </c>
      <c r="BW178" s="157">
        <f t="shared" si="162"/>
        <v>4.2050947512664523E-9</v>
      </c>
      <c r="BX178" s="157">
        <f t="shared" si="163"/>
        <v>2.2963350269085762E-7</v>
      </c>
      <c r="BY178" s="157">
        <f t="shared" si="164"/>
        <v>4.4660627187913401E-8</v>
      </c>
      <c r="BZ178" s="157">
        <f t="shared" si="165"/>
        <v>1.5334570650304301E-6</v>
      </c>
      <c r="CA178" s="157">
        <f t="shared" si="166"/>
        <v>1.871235713563068E-7</v>
      </c>
      <c r="CB178" s="157">
        <f t="shared" si="167"/>
        <v>3.8828135431494222E-8</v>
      </c>
      <c r="CC178" s="157">
        <f t="shared" si="168"/>
        <v>1.2768417511534663E-5</v>
      </c>
      <c r="CD178" s="157">
        <f t="shared" si="169"/>
        <v>1.7025136323361924E-6</v>
      </c>
      <c r="CE178" s="157">
        <f t="shared" si="170"/>
        <v>1.2555585884296862E-7</v>
      </c>
      <c r="CF178" s="157">
        <f t="shared" si="171"/>
        <v>2.6111174116709667E-9</v>
      </c>
      <c r="CG178" s="157">
        <f t="shared" si="172"/>
        <v>3.1912093879524972E-7</v>
      </c>
      <c r="CH178" s="157">
        <f t="shared" si="173"/>
        <v>2.7358633371573319E-9</v>
      </c>
      <c r="CI178" s="157">
        <f t="shared" si="174"/>
        <v>1.201765358308897E-7</v>
      </c>
      <c r="CJ178" s="157">
        <f t="shared" si="175"/>
        <v>8.3685525132351872E-8</v>
      </c>
      <c r="CK178" s="157">
        <f t="shared" si="176"/>
        <v>4.4002326919351224E-7</v>
      </c>
      <c r="CL178" s="157">
        <f t="shared" si="177"/>
        <v>8.2574790025339181E-7</v>
      </c>
      <c r="CM178" s="157">
        <f t="shared" si="178"/>
        <v>1.6300632848182758E-10</v>
      </c>
      <c r="CN178" s="157">
        <f t="shared" si="179"/>
        <v>5.0787900903005085E-7</v>
      </c>
      <c r="CO178" s="157">
        <f t="shared" si="180"/>
        <v>7.5609619318253725E-11</v>
      </c>
      <c r="CP178" s="157">
        <f t="shared" si="181"/>
        <v>2.5051379123598804E-9</v>
      </c>
      <c r="CQ178" s="157">
        <f t="shared" si="182"/>
        <v>3.7646520040048418E-8</v>
      </c>
      <c r="CR178" s="157">
        <f t="shared" si="183"/>
        <v>6.2273838302204042E-7</v>
      </c>
      <c r="CS178" s="157">
        <f t="shared" si="184"/>
        <v>1.1967758764538666E-6</v>
      </c>
      <c r="CT178" s="157">
        <f t="shared" si="185"/>
        <v>5.1749503660238327E-7</v>
      </c>
      <c r="CU178" s="157">
        <f t="shared" si="186"/>
        <v>6.0928838535019385E-7</v>
      </c>
      <c r="CV178" s="157">
        <f t="shared" si="187"/>
        <v>4.1794748906397573E-8</v>
      </c>
      <c r="CW178" s="157">
        <f t="shared" si="188"/>
        <v>1.9385246220112159E-6</v>
      </c>
      <c r="CX178" s="157">
        <f t="shared" si="189"/>
        <v>1.7115850883825074E-7</v>
      </c>
      <c r="CY178" s="157">
        <f t="shared" si="190"/>
        <v>2.9160853976262349E-6</v>
      </c>
      <c r="CZ178" s="157"/>
      <c r="DA178" s="157">
        <f t="shared" si="191"/>
        <v>1.4439131419194519E-6</v>
      </c>
      <c r="DB178" s="157"/>
      <c r="DC178" s="157"/>
      <c r="DD178" s="157"/>
      <c r="DE178" s="157">
        <f t="shared" si="192"/>
        <v>1.7864658345390415E-6</v>
      </c>
      <c r="DF178" s="157">
        <f t="shared" si="193"/>
        <v>1.5217445768155806E-6</v>
      </c>
      <c r="DG178" s="157"/>
      <c r="DH178" s="157"/>
      <c r="DI178" s="157">
        <f t="shared" si="194"/>
        <v>8.6172218068348479E-7</v>
      </c>
      <c r="DN178" s="157" t="e">
        <f t="shared" si="196"/>
        <v>#DIV/0!</v>
      </c>
      <c r="DR178" s="1">
        <v>4.1666666666666657E-3</v>
      </c>
      <c r="EQ178" s="152"/>
      <c r="ER178" s="152"/>
    </row>
    <row r="179" spans="1:148" s="1" customFormat="1" x14ac:dyDescent="0.25">
      <c r="A179" s="13">
        <f t="shared" si="197"/>
        <v>41517</v>
      </c>
      <c r="B179" s="227">
        <v>-4.6219630678199897E-2</v>
      </c>
      <c r="C179" s="227">
        <v>-4.9369684046184199E-2</v>
      </c>
      <c r="D179" s="227">
        <v>-3.5708291458239699E-2</v>
      </c>
      <c r="E179" s="227">
        <v>-1.50592519372764E-2</v>
      </c>
      <c r="F179" s="227">
        <v>-2.3291512458177101E-2</v>
      </c>
      <c r="G179" s="227">
        <v>-4.02445381539734E-2</v>
      </c>
      <c r="H179" s="227">
        <v>-3.2372733179308499E-2</v>
      </c>
      <c r="I179" s="227">
        <v>-1.9647310656431299E-2</v>
      </c>
      <c r="J179" s="227">
        <v>-3.5620680172763701E-2</v>
      </c>
      <c r="K179" s="227">
        <v>-2.28540999975421E-2</v>
      </c>
      <c r="L179" s="227">
        <v>-2.4305282692422301E-2</v>
      </c>
      <c r="M179" s="227">
        <v>-2.5546643555004502E-2</v>
      </c>
      <c r="N179" s="227">
        <v>-4.3149207704881003E-2</v>
      </c>
      <c r="O179" s="227">
        <v>-3.4263319218000902E-2</v>
      </c>
      <c r="P179" s="227">
        <v>-3.2579501494501797E-2</v>
      </c>
      <c r="Q179" s="227">
        <v>-2.7482844015140801E-2</v>
      </c>
      <c r="R179" s="227">
        <v>-2.9777853430080398E-2</v>
      </c>
      <c r="S179" s="18">
        <f>'Index Values Local'!S180/'Index Values Local'!S179-1</f>
        <v>-3.8342510339873348E-2</v>
      </c>
      <c r="T179" s="227">
        <v>-2.7587642068192701E-2</v>
      </c>
      <c r="U179" s="227">
        <v>-8.4848344563670502E-3</v>
      </c>
      <c r="V179" s="227">
        <v>-1.0824676613365799E-2</v>
      </c>
      <c r="W179" s="18">
        <v>-2.1258197016646996E-3</v>
      </c>
      <c r="X179" s="18">
        <v>6.2253472682094468E-3</v>
      </c>
      <c r="Y179" s="18">
        <v>1.2337734365266417E-3</v>
      </c>
      <c r="Z179" s="18">
        <v>-1.305629650428175E-2</v>
      </c>
      <c r="AA179" s="18">
        <v>-5.1619246604805991E-3</v>
      </c>
      <c r="AB179" s="18">
        <v>-2.3280672125189694E-2</v>
      </c>
      <c r="AC179" s="18">
        <v>-1.44124369714055E-2</v>
      </c>
      <c r="AD179" s="18">
        <v>-4.7475474731649397E-2</v>
      </c>
      <c r="AE179" s="18">
        <v>-2.3909971500000002E-2</v>
      </c>
      <c r="AF179" s="18">
        <v>-2.6984918399999999E-2</v>
      </c>
      <c r="AG179" s="18">
        <v>-5.7624398073836236E-2</v>
      </c>
      <c r="AH179" s="18">
        <v>-1.6864672352237653E-2</v>
      </c>
      <c r="AI179" s="18">
        <v>-2.6105297000066474E-2</v>
      </c>
      <c r="AJ179" s="18">
        <v>-4.7127709395632489E-2</v>
      </c>
      <c r="AK179" s="18">
        <v>-2.3300676444077517E-2</v>
      </c>
      <c r="AL179" s="18">
        <v>4.0363904035676246E-3</v>
      </c>
      <c r="AM179" s="18">
        <v>-1.0544318139708242E-2</v>
      </c>
      <c r="AN179" s="18">
        <v>2.5000000000000001E-2</v>
      </c>
      <c r="AO179" s="18">
        <v>-9.1319863255492129E-2</v>
      </c>
      <c r="AP179" s="18">
        <v>-0.12179408588025809</v>
      </c>
      <c r="AQ179" s="18">
        <v>-9.3244163832184833E-3</v>
      </c>
      <c r="AR179" s="18">
        <v>1.861874864689339E-2</v>
      </c>
      <c r="AS179" s="18">
        <v>-4.6606701152865082E-2</v>
      </c>
      <c r="AT179" s="18">
        <v>-1.4192678383788317E-2</v>
      </c>
      <c r="AU179" s="18">
        <v>-2.5637003629923973E-2</v>
      </c>
      <c r="AV179" s="18">
        <v>-4.410723036895392E-2</v>
      </c>
      <c r="AW179" s="18">
        <v>-6.3356787097794243E-2</v>
      </c>
      <c r="AX179" s="18">
        <v>-5.4636442787575248E-2</v>
      </c>
      <c r="AY179" s="18">
        <v>-6.3437057932731647E-2</v>
      </c>
      <c r="AZ179" s="18">
        <v>-7.4873992349242302E-2</v>
      </c>
      <c r="BF179" s="81"/>
      <c r="BG179" s="154">
        <f t="shared" si="148"/>
        <v>64</v>
      </c>
      <c r="BH179" s="18">
        <f>(1-'Building Blocks'!$B$29)*'Building Blocks'!$B$29^BG179</f>
        <v>5.2559648752556224E-3</v>
      </c>
      <c r="BI179" s="18">
        <f t="shared" si="149"/>
        <v>5.7734293753430484E-3</v>
      </c>
      <c r="BJ179" s="18">
        <f t="shared" si="195"/>
        <v>1.7147662587706388E-2</v>
      </c>
      <c r="BK179" s="157">
        <f t="shared" si="150"/>
        <v>1.603301783593977E-5</v>
      </c>
      <c r="BL179" s="157">
        <f t="shared" si="151"/>
        <v>2.0798123325353188E-5</v>
      </c>
      <c r="BM179" s="157">
        <f t="shared" si="152"/>
        <v>9.9406484538354121E-6</v>
      </c>
      <c r="BN179" s="157">
        <f t="shared" si="153"/>
        <v>3.4146862639909328E-6</v>
      </c>
      <c r="BO179" s="157">
        <f t="shared" si="154"/>
        <v>4.3586212834801706E-6</v>
      </c>
      <c r="BP179" s="157">
        <f t="shared" si="155"/>
        <v>1.1659328698256222E-5</v>
      </c>
      <c r="BQ179" s="157">
        <f t="shared" si="156"/>
        <v>9.1045376042148307E-6</v>
      </c>
      <c r="BR179" s="157">
        <f t="shared" si="157"/>
        <v>4.8539459198701888E-6</v>
      </c>
      <c r="BS179" s="157">
        <f t="shared" si="158"/>
        <v>1.1982927443077513E-5</v>
      </c>
      <c r="BT179" s="157">
        <f t="shared" si="159"/>
        <v>4.2866268608033855E-6</v>
      </c>
      <c r="BU179" s="157">
        <f t="shared" si="160"/>
        <v>4.791228586096694E-6</v>
      </c>
      <c r="BV179" s="157">
        <f t="shared" si="161"/>
        <v>6.4249941171609329E-6</v>
      </c>
      <c r="BW179" s="157">
        <f t="shared" si="162"/>
        <v>1.3918760874198129E-5</v>
      </c>
      <c r="BX179" s="157">
        <f t="shared" si="163"/>
        <v>1.0550440874307008E-5</v>
      </c>
      <c r="BY179" s="157">
        <f t="shared" si="164"/>
        <v>9.2508418569488554E-6</v>
      </c>
      <c r="BZ179" s="157">
        <f t="shared" si="165"/>
        <v>6.7052986512095308E-6</v>
      </c>
      <c r="CA179" s="157">
        <f t="shared" si="166"/>
        <v>7.170797584657781E-6</v>
      </c>
      <c r="CB179" s="157">
        <f t="shared" si="167"/>
        <v>1.2850451134971764E-5</v>
      </c>
      <c r="CC179" s="157">
        <f t="shared" si="168"/>
        <v>6.2639939022605674E-6</v>
      </c>
      <c r="CD179" s="157">
        <f t="shared" si="169"/>
        <v>1.1140400553857782E-6</v>
      </c>
      <c r="CE179" s="157">
        <f t="shared" si="170"/>
        <v>1.2904437571510306E-6</v>
      </c>
      <c r="CF179" s="157">
        <f t="shared" si="171"/>
        <v>2.8826363703974504E-7</v>
      </c>
      <c r="CG179" s="157">
        <f t="shared" si="172"/>
        <v>2.5749190084459603E-8</v>
      </c>
      <c r="CH179" s="157">
        <f t="shared" si="173"/>
        <v>6.410863827710198E-9</v>
      </c>
      <c r="CI179" s="157">
        <f t="shared" si="174"/>
        <v>2.0707768977722205E-6</v>
      </c>
      <c r="CJ179" s="157">
        <f t="shared" si="175"/>
        <v>4.8879559039112644E-7</v>
      </c>
      <c r="CK179" s="157">
        <f t="shared" si="176"/>
        <v>4.1802217571664092E-6</v>
      </c>
      <c r="CL179" s="157">
        <f t="shared" si="177"/>
        <v>1.8858536203883908E-6</v>
      </c>
      <c r="CM179" s="157">
        <f t="shared" si="178"/>
        <v>1.5203122118524402E-5</v>
      </c>
      <c r="CN179" s="157">
        <f t="shared" si="179"/>
        <v>5.6960337561479972E-6</v>
      </c>
      <c r="CO179" s="157">
        <f t="shared" si="180"/>
        <v>6.7394185482024868E-6</v>
      </c>
      <c r="CP179" s="157">
        <f t="shared" si="181"/>
        <v>2.3302267330592347E-5</v>
      </c>
      <c r="CQ179" s="157">
        <f t="shared" si="182"/>
        <v>2.452609648822695E-6</v>
      </c>
      <c r="CR179" s="157">
        <f t="shared" si="183"/>
        <v>5.7003420434549639E-6</v>
      </c>
      <c r="CS179" s="157">
        <f t="shared" si="184"/>
        <v>1.6469535340241101E-5</v>
      </c>
      <c r="CT179" s="157">
        <f t="shared" si="185"/>
        <v>5.0232883236952759E-6</v>
      </c>
      <c r="CU179" s="157">
        <f t="shared" si="186"/>
        <v>1.4131146255743207E-9</v>
      </c>
      <c r="CV179" s="157">
        <f t="shared" si="187"/>
        <v>1.5072220010019908E-6</v>
      </c>
      <c r="CW179" s="157">
        <f t="shared" si="188"/>
        <v>2.0154038557365243E-6</v>
      </c>
      <c r="CX179" s="157">
        <f t="shared" si="189"/>
        <v>4.9462782552516916E-5</v>
      </c>
      <c r="CY179" s="157">
        <f t="shared" si="190"/>
        <v>9.4321846072963555E-5</v>
      </c>
      <c r="CZ179" s="157"/>
      <c r="DA179" s="157">
        <f t="shared" si="191"/>
        <v>1.3279464738545694E-6</v>
      </c>
      <c r="DB179" s="157"/>
      <c r="DC179" s="157"/>
      <c r="DD179" s="157"/>
      <c r="DE179" s="157">
        <f t="shared" si="192"/>
        <v>1.6314266050149112E-5</v>
      </c>
      <c r="DF179" s="157">
        <f t="shared" si="193"/>
        <v>2.8742311789832861E-5</v>
      </c>
      <c r="DG179" s="157"/>
      <c r="DH179" s="157"/>
      <c r="DI179" s="157">
        <f t="shared" si="194"/>
        <v>4.1759559062107553E-5</v>
      </c>
      <c r="DN179" s="157" t="e">
        <f t="shared" si="196"/>
        <v>#DIV/0!</v>
      </c>
      <c r="DR179" s="1">
        <v>4.1666666666666657E-3</v>
      </c>
      <c r="EQ179" s="152"/>
      <c r="ER179" s="152"/>
    </row>
    <row r="180" spans="1:148" s="1" customFormat="1" x14ac:dyDescent="0.25">
      <c r="A180" s="13">
        <f t="shared" si="197"/>
        <v>41547</v>
      </c>
      <c r="B180" s="227">
        <v>-1.0446086152216901E-2</v>
      </c>
      <c r="C180" s="227">
        <v>1.44948153531947E-2</v>
      </c>
      <c r="D180" s="227">
        <v>3.4797701502274903E-2</v>
      </c>
      <c r="E180" s="227">
        <v>3.5917147022279397E-2</v>
      </c>
      <c r="F180" s="227">
        <v>1.11918258385699E-2</v>
      </c>
      <c r="G180" s="227">
        <v>3.8329818366327401E-2</v>
      </c>
      <c r="H180" s="227">
        <v>6.7300243549870103E-2</v>
      </c>
      <c r="I180" s="227">
        <v>2.42583254732366E-2</v>
      </c>
      <c r="J180" s="227">
        <v>2.04214379428178E-2</v>
      </c>
      <c r="K180" s="227">
        <v>-2.2358262458645899E-2</v>
      </c>
      <c r="L180" s="227">
        <v>-2.2479733729002901E-2</v>
      </c>
      <c r="M180" s="227">
        <v>-2.51321162791181E-2</v>
      </c>
      <c r="N180" s="227">
        <v>-2.24272196216657E-3</v>
      </c>
      <c r="O180" s="227">
        <v>-1.98799021514257E-2</v>
      </c>
      <c r="P180" s="227">
        <v>-2.49909239845723E-2</v>
      </c>
      <c r="Q180" s="227">
        <v>-1.66595719976214E-2</v>
      </c>
      <c r="R180" s="227">
        <v>-4.3763383713447401E-2</v>
      </c>
      <c r="S180" s="18">
        <f>'Index Values Local'!S181/'Index Values Local'!S180-1</f>
        <v>-2.0516396320495178E-2</v>
      </c>
      <c r="T180" s="227">
        <v>3.3121195260310703E-2</v>
      </c>
      <c r="U180" s="227">
        <v>2.66341470727324E-2</v>
      </c>
      <c r="V180" s="227">
        <v>-1.6629693997630699E-3</v>
      </c>
      <c r="W180" s="18">
        <v>6.7521213215382403E-3</v>
      </c>
      <c r="X180" s="18">
        <v>-9.2484914236057314E-4</v>
      </c>
      <c r="Y180" s="18">
        <v>8.3388341944123923E-4</v>
      </c>
      <c r="Z180" s="18">
        <v>2.1112525267650062E-2</v>
      </c>
      <c r="AA180" s="18">
        <v>7.4433257149917331E-3</v>
      </c>
      <c r="AB180" s="18">
        <v>7.4198914375764868E-3</v>
      </c>
      <c r="AC180" s="18">
        <v>2.9414078195782898E-3</v>
      </c>
      <c r="AD180" s="18">
        <v>1.9205477193766002E-2</v>
      </c>
      <c r="AE180" s="18">
        <v>3.1701023699999997E-2</v>
      </c>
      <c r="AF180" s="18">
        <v>2.25321016E-2</v>
      </c>
      <c r="AG180" s="18">
        <v>4.4115142224493198E-2</v>
      </c>
      <c r="AH180" s="18">
        <v>-2.9477833911938367E-3</v>
      </c>
      <c r="AI180" s="18">
        <v>2.8781018567267669E-3</v>
      </c>
      <c r="AJ180" s="18">
        <v>9.2176842418281169E-3</v>
      </c>
      <c r="AK180" s="18">
        <v>1.7870850331629384E-3</v>
      </c>
      <c r="AL180" s="18">
        <v>-1.4201540588134054E-2</v>
      </c>
      <c r="AM180" s="18">
        <v>8.8260962824167066E-3</v>
      </c>
      <c r="AN180" s="18">
        <v>-5.62E-2</v>
      </c>
      <c r="AO180" s="18">
        <v>5.4929753128882819E-2</v>
      </c>
      <c r="AP180" s="18">
        <v>5.7670510259367758E-2</v>
      </c>
      <c r="AQ180" s="18">
        <v>1.6791749596386015E-2</v>
      </c>
      <c r="AR180" s="18">
        <v>1.4877789585547196E-2</v>
      </c>
      <c r="AS180" s="18">
        <v>3.0037566061900878E-2</v>
      </c>
      <c r="AT180" s="18">
        <v>1.6999853919000461E-2</v>
      </c>
      <c r="AU180" s="18">
        <v>1.3413943966324268E-2</v>
      </c>
      <c r="AV180" s="18">
        <v>5.9659040363026383E-2</v>
      </c>
      <c r="AW180" s="18">
        <v>6.5201390999020781E-2</v>
      </c>
      <c r="AX180" s="18">
        <v>3.5668718352062263E-2</v>
      </c>
      <c r="AY180" s="18">
        <v>1.7073703509285429E-2</v>
      </c>
      <c r="AZ180" s="18">
        <v>3.3097597983974714E-2</v>
      </c>
      <c r="BF180" s="81"/>
      <c r="BG180" s="154">
        <f t="shared" si="148"/>
        <v>63</v>
      </c>
      <c r="BH180" s="18">
        <f>(1-'Building Blocks'!$B$29)*'Building Blocks'!$B$29^BG180</f>
        <v>5.3090554295511343E-3</v>
      </c>
      <c r="BI180" s="18">
        <f t="shared" si="149"/>
        <v>5.8317468437808582E-3</v>
      </c>
      <c r="BJ180" s="18">
        <f t="shared" si="195"/>
        <v>1.7320871300713525E-2</v>
      </c>
      <c r="BK180" s="157">
        <f t="shared" si="150"/>
        <v>1.6703471823955061E-6</v>
      </c>
      <c r="BL180" s="157">
        <f t="shared" si="151"/>
        <v>8.6199481212661665E-8</v>
      </c>
      <c r="BM180" s="157">
        <f t="shared" si="152"/>
        <v>4.9083907148778517E-6</v>
      </c>
      <c r="BN180" s="157">
        <f t="shared" si="153"/>
        <v>4.1439157804286303E-6</v>
      </c>
      <c r="BO180" s="157">
        <f t="shared" si="154"/>
        <v>2.8633368011802912E-7</v>
      </c>
      <c r="BP180" s="157">
        <f t="shared" si="155"/>
        <v>6.5978167037485788E-6</v>
      </c>
      <c r="BQ180" s="157">
        <f t="shared" si="156"/>
        <v>2.0967611623275997E-5</v>
      </c>
      <c r="BR180" s="157">
        <f t="shared" si="157"/>
        <v>1.2964689801594638E-6</v>
      </c>
      <c r="BS180" s="157">
        <f t="shared" si="158"/>
        <v>6.410080239855065E-7</v>
      </c>
      <c r="BT180" s="157">
        <f t="shared" si="159"/>
        <v>4.1737770270529044E-6</v>
      </c>
      <c r="BU180" s="157">
        <f t="shared" si="160"/>
        <v>4.2456812248809621E-6</v>
      </c>
      <c r="BV180" s="157">
        <f t="shared" si="161"/>
        <v>6.3296074480168799E-6</v>
      </c>
      <c r="BW180" s="157">
        <f t="shared" si="162"/>
        <v>3.9152676270394062E-7</v>
      </c>
      <c r="BX180" s="157">
        <f t="shared" si="163"/>
        <v>4.6920132223294035E-6</v>
      </c>
      <c r="BY180" s="157">
        <f t="shared" si="164"/>
        <v>6.1371833317394996E-6</v>
      </c>
      <c r="BZ180" s="157">
        <f t="shared" si="165"/>
        <v>3.1540897682344386E-6</v>
      </c>
      <c r="CA180" s="157">
        <f t="shared" si="166"/>
        <v>1.4132653674402634E-5</v>
      </c>
      <c r="CB180" s="157">
        <f t="shared" si="167"/>
        <v>5.0243451996863699E-6</v>
      </c>
      <c r="CC180" s="157">
        <f t="shared" si="168"/>
        <v>4.4972736061817702E-6</v>
      </c>
      <c r="CD180" s="157">
        <f t="shared" si="169"/>
        <v>2.6279440431983688E-6</v>
      </c>
      <c r="CE180" s="157">
        <f t="shared" si="170"/>
        <v>1.9541532949974294E-7</v>
      </c>
      <c r="CF180" s="157">
        <f t="shared" si="171"/>
        <v>1.9144882352962149E-8</v>
      </c>
      <c r="CG180" s="157">
        <f t="shared" si="172"/>
        <v>1.4803800049418922E-7</v>
      </c>
      <c r="CH180" s="157">
        <f t="shared" si="173"/>
        <v>1.232303988160845E-8</v>
      </c>
      <c r="CI180" s="157">
        <f t="shared" si="174"/>
        <v>1.3527156149732416E-6</v>
      </c>
      <c r="CJ180" s="157">
        <f t="shared" si="175"/>
        <v>6.7573826077019751E-8</v>
      </c>
      <c r="CK180" s="157">
        <f t="shared" si="176"/>
        <v>8.3877556428657311E-8</v>
      </c>
      <c r="CL180" s="157">
        <f t="shared" si="177"/>
        <v>3.0184658681332641E-9</v>
      </c>
      <c r="CM180" s="157">
        <f t="shared" si="178"/>
        <v>1.376839570286073E-6</v>
      </c>
      <c r="CN180" s="157">
        <f t="shared" si="179"/>
        <v>3.4155563034499383E-6</v>
      </c>
      <c r="CO180" s="157">
        <f t="shared" si="180"/>
        <v>1.3742712921920829E-6</v>
      </c>
      <c r="CP180" s="157">
        <f t="shared" si="181"/>
        <v>8.5139539055031656E-6</v>
      </c>
      <c r="CQ180" s="157">
        <f t="shared" si="182"/>
        <v>2.6132054262521129E-7</v>
      </c>
      <c r="CR180" s="157">
        <f t="shared" si="183"/>
        <v>3.4679482095790371E-8</v>
      </c>
      <c r="CS180" s="157">
        <f t="shared" si="184"/>
        <v>5.0244544187580738E-8</v>
      </c>
      <c r="CT180" s="157">
        <f t="shared" si="185"/>
        <v>1.1337470347201123E-7</v>
      </c>
      <c r="CU180" s="157">
        <f t="shared" si="186"/>
        <v>2.0464342527406797E-6</v>
      </c>
      <c r="CV180" s="157">
        <f t="shared" si="187"/>
        <v>6.0203526505294688E-8</v>
      </c>
      <c r="CW180" s="157">
        <f t="shared" si="188"/>
        <v>2.2792106306903738E-5</v>
      </c>
      <c r="CX180" s="157">
        <f t="shared" si="189"/>
        <v>1.6810580935845399E-5</v>
      </c>
      <c r="CY180" s="157">
        <f t="shared" si="190"/>
        <v>1.5555928270845047E-5</v>
      </c>
      <c r="CZ180" s="157"/>
      <c r="DA180" s="157">
        <f t="shared" si="191"/>
        <v>7.6123774000697628E-7</v>
      </c>
      <c r="DB180" s="157"/>
      <c r="DC180" s="157"/>
      <c r="DD180" s="157"/>
      <c r="DE180" s="157">
        <f t="shared" si="192"/>
        <v>1.493638233628915E-5</v>
      </c>
      <c r="DF180" s="157">
        <f t="shared" si="193"/>
        <v>1.9618374339117952E-5</v>
      </c>
      <c r="DG180" s="157"/>
      <c r="DH180" s="157"/>
      <c r="DI180" s="157">
        <f t="shared" si="194"/>
        <v>3.0646918045641803E-6</v>
      </c>
      <c r="DN180" s="157" t="e">
        <f t="shared" si="196"/>
        <v>#DIV/0!</v>
      </c>
      <c r="DR180" s="1">
        <v>4.1666666666666657E-3</v>
      </c>
      <c r="EQ180" s="152"/>
      <c r="ER180" s="152"/>
    </row>
    <row r="181" spans="1:148" s="1" customFormat="1" x14ac:dyDescent="0.25">
      <c r="A181" s="13">
        <f t="shared" si="197"/>
        <v>41578</v>
      </c>
      <c r="B181" s="227">
        <v>5.4034617883336598E-2</v>
      </c>
      <c r="C181" s="227">
        <v>4.1385954031614797E-2</v>
      </c>
      <c r="D181" s="227">
        <v>5.6430347576967799E-2</v>
      </c>
      <c r="E181" s="227">
        <v>6.0222728928991297E-2</v>
      </c>
      <c r="F181" s="227">
        <v>4.4573686668428897E-2</v>
      </c>
      <c r="G181" s="227">
        <v>9.2334332882706392E-3</v>
      </c>
      <c r="H181" s="227">
        <v>5.1040375266253601E-3</v>
      </c>
      <c r="I181" s="227">
        <v>5.4303379790566902E-2</v>
      </c>
      <c r="J181" s="227">
        <v>5.8407349580412202E-2</v>
      </c>
      <c r="K181" s="227">
        <v>1.8594996317869501E-2</v>
      </c>
      <c r="L181" s="227">
        <v>1.9143529116619502E-2</v>
      </c>
      <c r="M181" s="227">
        <v>3.4367345322240998E-2</v>
      </c>
      <c r="N181" s="227">
        <v>3.2649318318615297E-2</v>
      </c>
      <c r="O181" s="227">
        <v>2.7061991141456201E-2</v>
      </c>
      <c r="P181" s="227">
        <v>3.0278773124797001E-2</v>
      </c>
      <c r="Q181" s="227">
        <v>2.9507652679029599E-2</v>
      </c>
      <c r="R181" s="227">
        <v>1.7597224486574001E-2</v>
      </c>
      <c r="S181" s="18">
        <f>'Index Values Local'!S182/'Index Values Local'!S181-1</f>
        <v>3.0815983954192605E-2</v>
      </c>
      <c r="T181" s="227">
        <v>4.4398695955614097E-2</v>
      </c>
      <c r="U181" s="227">
        <v>2.0095954811715E-2</v>
      </c>
      <c r="V181" s="227">
        <v>8.2944110470013401E-3</v>
      </c>
      <c r="W181" s="18">
        <v>1.6641560863639659E-2</v>
      </c>
      <c r="X181" s="18">
        <v>1.2793633457745424E-2</v>
      </c>
      <c r="Y181" s="18">
        <v>2.1409419727158596E-3</v>
      </c>
      <c r="Z181" s="18">
        <v>1.9026321577828131E-2</v>
      </c>
      <c r="AA181" s="18">
        <v>9.7182623624267883E-3</v>
      </c>
      <c r="AB181" s="18">
        <v>9.6465118300128605E-3</v>
      </c>
      <c r="AC181" s="18">
        <v>1.13313509059026E-2</v>
      </c>
      <c r="AD181" s="18">
        <v>8.9678019439484204E-3</v>
      </c>
      <c r="AE181" s="18">
        <v>4.2808651500000003E-2</v>
      </c>
      <c r="AF181" s="18">
        <v>2.7886610400000001E-2</v>
      </c>
      <c r="AG181" s="18">
        <v>2.3654159869494373E-2</v>
      </c>
      <c r="AH181" s="18">
        <v>5.4143105213944054E-3</v>
      </c>
      <c r="AI181" s="18">
        <v>8.6568211721329558E-3</v>
      </c>
      <c r="AJ181" s="18">
        <v>2.7541670588524525E-3</v>
      </c>
      <c r="AK181" s="18">
        <v>4.664649738011617E-3</v>
      </c>
      <c r="AL181" s="18">
        <v>2.008930183123625E-2</v>
      </c>
      <c r="AM181" s="18">
        <v>1.2015785554058356E-2</v>
      </c>
      <c r="AN181" s="18">
        <v>1.3599999999999999E-2</v>
      </c>
      <c r="AO181" s="18">
        <v>6.46861266860701E-2</v>
      </c>
      <c r="AP181" s="18">
        <v>7.4702149925989225E-3</v>
      </c>
      <c r="AQ181" s="18">
        <v>-7.5058202709388459E-3</v>
      </c>
      <c r="AR181" s="18">
        <v>7.6788830715532885E-3</v>
      </c>
      <c r="AS181" s="18">
        <v>2.0407272502366323E-2</v>
      </c>
      <c r="AT181" s="18">
        <v>-3.065403801300568E-3</v>
      </c>
      <c r="AU181" s="18">
        <v>-2.0039682052008578E-2</v>
      </c>
      <c r="AV181" s="18">
        <v>2.1699585964724877E-2</v>
      </c>
      <c r="AW181" s="18">
        <v>3.6117045216828902E-2</v>
      </c>
      <c r="AX181" s="18">
        <v>1.5795181675092662E-3</v>
      </c>
      <c r="AY181" s="18">
        <v>-1.1873373198722613E-2</v>
      </c>
      <c r="AZ181" s="18">
        <v>5.0761421319796884E-2</v>
      </c>
      <c r="BF181" s="81"/>
      <c r="BG181" s="154">
        <f t="shared" si="148"/>
        <v>62</v>
      </c>
      <c r="BH181" s="18">
        <f>(1-'Building Blocks'!$B$29)*'Building Blocks'!$B$29^BG181</f>
        <v>5.3626822520718535E-3</v>
      </c>
      <c r="BI181" s="18">
        <f t="shared" si="149"/>
        <v>5.8906533775564228E-3</v>
      </c>
      <c r="BJ181" s="18">
        <f t="shared" si="195"/>
        <v>1.7495829596680328E-2</v>
      </c>
      <c r="BK181" s="157">
        <f t="shared" si="150"/>
        <v>1.3322515479465232E-5</v>
      </c>
      <c r="BL181" s="157">
        <f t="shared" si="151"/>
        <v>5.5648214850717458E-6</v>
      </c>
      <c r="BM181" s="157">
        <f t="shared" si="152"/>
        <v>1.5108523635153521E-5</v>
      </c>
      <c r="BN181" s="157">
        <f t="shared" si="153"/>
        <v>1.529892560326057E-5</v>
      </c>
      <c r="BO181" s="157">
        <f t="shared" si="154"/>
        <v>9.6092243042437891E-6</v>
      </c>
      <c r="BP181" s="157">
        <f t="shared" si="155"/>
        <v>1.2138048160582511E-7</v>
      </c>
      <c r="BQ181" s="157">
        <f t="shared" si="156"/>
        <v>2.9407724248905385E-8</v>
      </c>
      <c r="BR181" s="157">
        <f t="shared" si="157"/>
        <v>1.1904831010962508E-5</v>
      </c>
      <c r="BS181" s="157">
        <f t="shared" si="158"/>
        <v>1.3839176740224646E-5</v>
      </c>
      <c r="BT181" s="157">
        <f t="shared" si="159"/>
        <v>1.1879088294964552E-6</v>
      </c>
      <c r="BU181" s="157">
        <f t="shared" si="160"/>
        <v>1.2627568239379265E-6</v>
      </c>
      <c r="BV181" s="157">
        <f t="shared" si="161"/>
        <v>4.1537427703032561E-6</v>
      </c>
      <c r="BW181" s="157">
        <f t="shared" si="162"/>
        <v>4.1988578892339375E-6</v>
      </c>
      <c r="BX181" s="157">
        <f t="shared" si="163"/>
        <v>2.0329059796708427E-6</v>
      </c>
      <c r="BY181" s="157">
        <f t="shared" si="164"/>
        <v>3.0700916769539907E-6</v>
      </c>
      <c r="BZ181" s="157">
        <f t="shared" si="165"/>
        <v>3.0921079489263835E-6</v>
      </c>
      <c r="CA181" s="157">
        <f t="shared" si="166"/>
        <v>8.6709982230616749E-7</v>
      </c>
      <c r="CB181" s="157">
        <f t="shared" si="167"/>
        <v>2.8459459510211043E-6</v>
      </c>
      <c r="CC181" s="157">
        <f t="shared" si="168"/>
        <v>8.9815059075858324E-6</v>
      </c>
      <c r="CD181" s="157">
        <f t="shared" si="169"/>
        <v>1.2711437596010211E-6</v>
      </c>
      <c r="CE181" s="157">
        <f t="shared" si="170"/>
        <v>1.0236785936611519E-7</v>
      </c>
      <c r="CF181" s="157">
        <f t="shared" si="171"/>
        <v>8.0655205143301135E-7</v>
      </c>
      <c r="CG181" s="157">
        <f t="shared" si="172"/>
        <v>4.4383078018163462E-7</v>
      </c>
      <c r="CH181" s="157">
        <f t="shared" si="173"/>
        <v>1.2658307194221482E-10</v>
      </c>
      <c r="CI181" s="157">
        <f t="shared" si="174"/>
        <v>1.0176874468651006E-6</v>
      </c>
      <c r="CJ181" s="157">
        <f t="shared" si="175"/>
        <v>1.8997565999295606E-7</v>
      </c>
      <c r="CK181" s="157">
        <f t="shared" si="176"/>
        <v>2.1341599359311662E-7</v>
      </c>
      <c r="CL181" s="157">
        <f t="shared" si="177"/>
        <v>3.4658623652552559E-7</v>
      </c>
      <c r="CM181" s="157">
        <f t="shared" si="178"/>
        <v>1.5488297917852681E-7</v>
      </c>
      <c r="CN181" s="157">
        <f t="shared" si="179"/>
        <v>7.343828358908157E-6</v>
      </c>
      <c r="CO181" s="157">
        <f t="shared" si="180"/>
        <v>2.5254317101725639E-6</v>
      </c>
      <c r="CP181" s="157">
        <f t="shared" si="181"/>
        <v>1.8555213080234017E-6</v>
      </c>
      <c r="CQ181" s="157">
        <f t="shared" si="182"/>
        <v>1.6390436857368714E-8</v>
      </c>
      <c r="CR181" s="157">
        <f t="shared" si="183"/>
        <v>6.5719263234198438E-8</v>
      </c>
      <c r="CS181" s="157">
        <f t="shared" si="184"/>
        <v>7.3330788319236721E-8</v>
      </c>
      <c r="CT181" s="157">
        <f t="shared" si="185"/>
        <v>1.3818731073974774E-8</v>
      </c>
      <c r="CU181" s="157">
        <f t="shared" si="186"/>
        <v>1.4258732045233958E-6</v>
      </c>
      <c r="CV181" s="157">
        <f t="shared" si="187"/>
        <v>2.4148448409320431E-7</v>
      </c>
      <c r="CW181" s="157">
        <f t="shared" si="188"/>
        <v>3.1251716095157801E-7</v>
      </c>
      <c r="CX181" s="157">
        <f t="shared" si="189"/>
        <v>2.3712358370791456E-5</v>
      </c>
      <c r="CY181" s="157">
        <f t="shared" si="190"/>
        <v>1.2336035340371096E-8</v>
      </c>
      <c r="CZ181" s="157"/>
      <c r="DA181" s="157">
        <f t="shared" si="191"/>
        <v>1.0521232621266194E-7</v>
      </c>
      <c r="DB181" s="157"/>
      <c r="DC181" s="157"/>
      <c r="DD181" s="157"/>
      <c r="DE181" s="157">
        <f t="shared" si="192"/>
        <v>9.4249335792685523E-7</v>
      </c>
      <c r="DF181" s="157">
        <f t="shared" si="193"/>
        <v>4.9254543283271597E-6</v>
      </c>
      <c r="DG181" s="157"/>
      <c r="DH181" s="157"/>
      <c r="DI181" s="157">
        <f t="shared" si="194"/>
        <v>9.7041866084076447E-6</v>
      </c>
      <c r="DN181" s="157" t="e">
        <f t="shared" si="196"/>
        <v>#DIV/0!</v>
      </c>
      <c r="DR181" s="1">
        <v>4.1666666666666657E-3</v>
      </c>
      <c r="EQ181" s="152"/>
      <c r="ER181" s="152"/>
    </row>
    <row r="182" spans="1:148" s="1" customFormat="1" x14ac:dyDescent="0.25">
      <c r="A182" s="13">
        <f t="shared" si="197"/>
        <v>41608</v>
      </c>
      <c r="B182" s="227">
        <v>7.5725345987132098E-3</v>
      </c>
      <c r="C182" s="227">
        <v>9.6030898442627192E-3</v>
      </c>
      <c r="D182" s="227">
        <v>-7.6553174936643204E-3</v>
      </c>
      <c r="E182" s="227">
        <v>-5.5578339421269397E-4</v>
      </c>
      <c r="F182" s="227">
        <v>-1.0396290175823299E-2</v>
      </c>
      <c r="G182" s="227">
        <v>-5.7593365725457897E-3</v>
      </c>
      <c r="H182" s="227">
        <v>-2.679046019563E-2</v>
      </c>
      <c r="I182" s="227">
        <v>-4.7675114707307599E-2</v>
      </c>
      <c r="J182" s="227">
        <v>-3.4616952648884501E-2</v>
      </c>
      <c r="K182" s="227">
        <v>-3.2049981849395198E-2</v>
      </c>
      <c r="L182" s="227">
        <v>-2.83880297869736E-2</v>
      </c>
      <c r="M182" s="227">
        <v>-1.68272488794E-2</v>
      </c>
      <c r="N182" s="227">
        <v>-4.6019714965960398E-2</v>
      </c>
      <c r="O182" s="227">
        <v>-2.87983497337608E-2</v>
      </c>
      <c r="P182" s="227">
        <v>-2.58102373876423E-2</v>
      </c>
      <c r="Q182" s="227">
        <v>-8.6558044229954004E-3</v>
      </c>
      <c r="R182" s="227">
        <v>-1.5237610888485201E-2</v>
      </c>
      <c r="S182" s="18">
        <f>'Index Values Local'!S183/'Index Values Local'!S182-1</f>
        <v>-3.2579417317787573E-2</v>
      </c>
      <c r="T182" s="227">
        <v>2.8522389198260601E-2</v>
      </c>
      <c r="U182" s="227">
        <v>1.19566240050139E-2</v>
      </c>
      <c r="V182" s="227">
        <v>5.2379659643575398E-3</v>
      </c>
      <c r="W182" s="18">
        <v>8.7490298454808713E-3</v>
      </c>
      <c r="X182" s="18">
        <v>1.0231782689515967E-3</v>
      </c>
      <c r="Y182" s="18">
        <v>9.2084649940948893E-4</v>
      </c>
      <c r="Z182" s="18">
        <v>1.1706299240925366E-2</v>
      </c>
      <c r="AA182" s="18">
        <v>1.0565946077240485E-2</v>
      </c>
      <c r="AB182" s="18">
        <v>1.4030255428116645E-2</v>
      </c>
      <c r="AC182" s="18">
        <v>9.9708436574689804E-3</v>
      </c>
      <c r="AD182" s="18">
        <v>2.5984667624649099E-2</v>
      </c>
      <c r="AE182" s="18">
        <v>1.0940315599999998E-2</v>
      </c>
      <c r="AF182" s="18">
        <v>1.22956647E-2</v>
      </c>
      <c r="AG182" s="18">
        <v>2.6294820717132072E-3</v>
      </c>
      <c r="AH182" s="18">
        <v>5.1194388103061872E-3</v>
      </c>
      <c r="AI182" s="18">
        <v>8.2289823351178182E-3</v>
      </c>
      <c r="AJ182" s="18">
        <v>1.1778149614332989E-2</v>
      </c>
      <c r="AK182" s="18">
        <v>1.1363246837829299E-2</v>
      </c>
      <c r="AL182" s="18">
        <v>-2.2827187924028269E-3</v>
      </c>
      <c r="AM182" s="18">
        <v>1.0532517410612563E-2</v>
      </c>
      <c r="AN182" s="18">
        <v>-1.4999999999999999E-2</v>
      </c>
      <c r="AO182" s="18">
        <v>1.2983559928048782E-2</v>
      </c>
      <c r="AP182" s="18">
        <v>1.7100575842083243E-2</v>
      </c>
      <c r="AQ182" s="18">
        <v>2.4179623539730358E-2</v>
      </c>
      <c r="AR182" s="18">
        <v>2.909594735019061E-3</v>
      </c>
      <c r="AS182" s="18">
        <v>8.9835000631992758E-3</v>
      </c>
      <c r="AT182" s="18">
        <v>6.5547408398070909E-3</v>
      </c>
      <c r="AU182" s="18">
        <v>8.4327352316031154E-3</v>
      </c>
      <c r="AV182" s="18">
        <v>1.1967535508627947E-3</v>
      </c>
      <c r="AW182" s="18">
        <v>1.9883938977720561E-3</v>
      </c>
      <c r="AX182" s="18">
        <v>1.7388765691660795E-2</v>
      </c>
      <c r="AY182" s="18">
        <v>-5.0212999126193446E-3</v>
      </c>
      <c r="AZ182" s="18">
        <v>1.6029492304045379E-2</v>
      </c>
      <c r="BF182" s="81"/>
      <c r="BG182" s="154">
        <f t="shared" si="148"/>
        <v>61</v>
      </c>
      <c r="BH182" s="18">
        <f>(1-'Building Blocks'!$B$29)*'Building Blocks'!$B$29^BG182</f>
        <v>5.4168507596685372E-3</v>
      </c>
      <c r="BI182" s="18">
        <f t="shared" si="149"/>
        <v>5.9501549268246674E-3</v>
      </c>
      <c r="BJ182" s="18">
        <f t="shared" si="195"/>
        <v>1.7672555148161948E-2</v>
      </c>
      <c r="BK182" s="157">
        <f t="shared" si="150"/>
        <v>7.1289224894259556E-9</v>
      </c>
      <c r="BL182" s="157">
        <f t="shared" si="151"/>
        <v>6.5239750770966482E-9</v>
      </c>
      <c r="BM182" s="157">
        <f t="shared" si="152"/>
        <v>1.0750403600104392E-6</v>
      </c>
      <c r="BN182" s="157">
        <f t="shared" si="153"/>
        <v>5.733491202984029E-7</v>
      </c>
      <c r="BO182" s="157">
        <f t="shared" si="154"/>
        <v>1.2650428068452195E-6</v>
      </c>
      <c r="BP182" s="157">
        <f t="shared" si="155"/>
        <v>6.5019841952020912E-7</v>
      </c>
      <c r="BQ182" s="157">
        <f t="shared" si="156"/>
        <v>6.9306063651534488E-6</v>
      </c>
      <c r="BR182" s="157">
        <f t="shared" si="157"/>
        <v>1.9347861226139726E-5</v>
      </c>
      <c r="BS182" s="157">
        <f t="shared" si="158"/>
        <v>1.1811546204994522E-5</v>
      </c>
      <c r="BT182" s="157">
        <f t="shared" si="159"/>
        <v>7.9029079999033556E-6</v>
      </c>
      <c r="BU182" s="157">
        <f t="shared" si="160"/>
        <v>6.4367138683714795E-6</v>
      </c>
      <c r="BV182" s="157">
        <f t="shared" si="161"/>
        <v>3.6125439398564612E-6</v>
      </c>
      <c r="BW182" s="157">
        <f t="shared" si="162"/>
        <v>1.6071103984757971E-5</v>
      </c>
      <c r="BX182" s="157">
        <f t="shared" si="163"/>
        <v>8.2709727537226418E-6</v>
      </c>
      <c r="BY182" s="157">
        <f t="shared" si="164"/>
        <v>6.5820830876639614E-6</v>
      </c>
      <c r="BZ182" s="157">
        <f t="shared" si="165"/>
        <v>1.3842140700056023E-6</v>
      </c>
      <c r="CA182" s="157">
        <f t="shared" si="166"/>
        <v>2.5501398994914667E-6</v>
      </c>
      <c r="CB182" s="157">
        <f t="shared" si="167"/>
        <v>1.0205819415256728E-5</v>
      </c>
      <c r="CC182" s="157">
        <f t="shared" si="168"/>
        <v>3.1946535335955844E-6</v>
      </c>
      <c r="CD182" s="157">
        <f t="shared" si="169"/>
        <v>2.5531235096414508E-7</v>
      </c>
      <c r="CE182" s="157">
        <f t="shared" si="170"/>
        <v>7.3609302571750017E-9</v>
      </c>
      <c r="CF182" s="157">
        <f t="shared" si="171"/>
        <v>8.6317668073278322E-8</v>
      </c>
      <c r="CG182" s="157">
        <f t="shared" si="172"/>
        <v>5.6824085008378311E-8</v>
      </c>
      <c r="CH182" s="157">
        <f t="shared" si="173"/>
        <v>1.1113882548041014E-8</v>
      </c>
      <c r="CI182" s="157">
        <f t="shared" si="174"/>
        <v>2.0181725979452516E-7</v>
      </c>
      <c r="CJ182" s="157">
        <f t="shared" si="175"/>
        <v>2.5345762725274385E-7</v>
      </c>
      <c r="CK182" s="157">
        <f t="shared" si="176"/>
        <v>6.4392106131429491E-7</v>
      </c>
      <c r="CL182" s="157">
        <f t="shared" si="177"/>
        <v>2.3691174772683959E-7</v>
      </c>
      <c r="CM182" s="157">
        <f t="shared" si="178"/>
        <v>2.9178398532102466E-6</v>
      </c>
      <c r="CN182" s="157">
        <f t="shared" si="179"/>
        <v>7.0419326015889737E-8</v>
      </c>
      <c r="CO182" s="157">
        <f t="shared" si="180"/>
        <v>1.5564915259292988E-7</v>
      </c>
      <c r="CP182" s="157">
        <f t="shared" si="181"/>
        <v>6.3881638688368284E-8</v>
      </c>
      <c r="CQ182" s="157">
        <f t="shared" si="182"/>
        <v>1.1220003175703604E-8</v>
      </c>
      <c r="CR182" s="157">
        <f t="shared" si="183"/>
        <v>5.0466211076250132E-8</v>
      </c>
      <c r="CS182" s="157">
        <f t="shared" si="184"/>
        <v>1.7971187159360894E-7</v>
      </c>
      <c r="CT182" s="157">
        <f t="shared" si="185"/>
        <v>1.5885488150773079E-7</v>
      </c>
      <c r="CU182" s="157">
        <f t="shared" si="186"/>
        <v>2.7625652549568252E-7</v>
      </c>
      <c r="CV182" s="157">
        <f t="shared" si="187"/>
        <v>1.4399833309524635E-7</v>
      </c>
      <c r="CW182" s="157">
        <f t="shared" si="188"/>
        <v>2.7036456320178764E-6</v>
      </c>
      <c r="CX182" s="157">
        <f t="shared" si="189"/>
        <v>8.206037586925478E-7</v>
      </c>
      <c r="CY182" s="157">
        <f t="shared" si="190"/>
        <v>7.3014764265322824E-7</v>
      </c>
      <c r="CZ182" s="157"/>
      <c r="DA182" s="157">
        <f t="shared" si="191"/>
        <v>1.7548717756340669E-9</v>
      </c>
      <c r="DB182" s="157"/>
      <c r="DC182" s="157"/>
      <c r="DD182" s="157"/>
      <c r="DE182" s="157">
        <f t="shared" si="192"/>
        <v>3.6701819618417321E-7</v>
      </c>
      <c r="DF182" s="157">
        <f t="shared" si="193"/>
        <v>1.6166281773894189E-7</v>
      </c>
      <c r="DG182" s="157"/>
      <c r="DH182" s="157"/>
      <c r="DI182" s="157">
        <f t="shared" si="194"/>
        <v>2.0405323557306981E-7</v>
      </c>
      <c r="DN182" s="157" t="e">
        <f t="shared" si="196"/>
        <v>#DIV/0!</v>
      </c>
      <c r="DR182" s="1">
        <v>4.1666666666666657E-3</v>
      </c>
      <c r="EQ182" s="152"/>
      <c r="ER182" s="152"/>
    </row>
    <row r="183" spans="1:148" s="1" customFormat="1" x14ac:dyDescent="0.25">
      <c r="A183" s="13">
        <f t="shared" si="197"/>
        <v>41639</v>
      </c>
      <c r="B183" s="227">
        <v>1.5424310799500201E-2</v>
      </c>
      <c r="C183" s="227">
        <v>1.2772445872719401E-2</v>
      </c>
      <c r="D183" s="227">
        <v>8.8109887670091407E-3</v>
      </c>
      <c r="E183" s="227">
        <v>2.3301947650418799E-2</v>
      </c>
      <c r="F183" s="227">
        <v>1.5915155387365699E-2</v>
      </c>
      <c r="G183" s="227">
        <v>-3.1289613952942799E-3</v>
      </c>
      <c r="H183" s="227">
        <v>-3.04786068315854E-3</v>
      </c>
      <c r="I183" s="227">
        <v>-2.3227056455689898E-2</v>
      </c>
      <c r="J183" s="227">
        <v>-2.5349450770741799E-2</v>
      </c>
      <c r="K183" s="227">
        <v>-2.0526815971020601E-2</v>
      </c>
      <c r="L183" s="227">
        <v>-1.7037373622276999E-2</v>
      </c>
      <c r="M183" s="227">
        <v>-1.8847698709810699E-3</v>
      </c>
      <c r="N183" s="227">
        <v>-1.06399538188635E-2</v>
      </c>
      <c r="O183" s="227">
        <v>-8.3460031141739909E-3</v>
      </c>
      <c r="P183" s="227">
        <v>-8.9966755399216707E-3</v>
      </c>
      <c r="Q183" s="227">
        <v>2.8530924584460001E-3</v>
      </c>
      <c r="R183" s="227">
        <v>-6.4806918515167801E-3</v>
      </c>
      <c r="S183" s="18">
        <f>'Index Values Local'!S184/'Index Values Local'!S183-1</f>
        <v>-8.1160544472818064E-3</v>
      </c>
      <c r="T183" s="227">
        <v>2.68562401263823E-2</v>
      </c>
      <c r="U183" s="227">
        <v>1.41434915126139E-2</v>
      </c>
      <c r="V183" s="227">
        <v>4.7046248627378101E-3</v>
      </c>
      <c r="W183" s="18">
        <v>1.3219556550325251E-2</v>
      </c>
      <c r="X183" s="18">
        <v>6.9483622955628377E-3</v>
      </c>
      <c r="Y183" s="18">
        <v>1.3512523233809581E-3</v>
      </c>
      <c r="Z183" s="18">
        <v>1.3917731061360517E-2</v>
      </c>
      <c r="AA183" s="18">
        <v>1.075591875976456E-2</v>
      </c>
      <c r="AB183" s="18">
        <v>1.9438490758228344E-2</v>
      </c>
      <c r="AC183" s="18">
        <v>1.8459267229829698E-2</v>
      </c>
      <c r="AD183" s="18">
        <v>2.42632324079399E-2</v>
      </c>
      <c r="AE183" s="18">
        <v>1.5675553499999998E-2</v>
      </c>
      <c r="AF183" s="18">
        <v>1.5922521999999998E-2</v>
      </c>
      <c r="AG183" s="18">
        <v>2.4159580386235557E-2</v>
      </c>
      <c r="AH183" s="18">
        <v>3.8596769503265183E-3</v>
      </c>
      <c r="AI183" s="18">
        <v>1.3095184945420391E-2</v>
      </c>
      <c r="AJ183" s="18">
        <v>1.9619548556769173E-2</v>
      </c>
      <c r="AK183" s="18">
        <v>1.2752292023250789E-2</v>
      </c>
      <c r="AL183" s="18">
        <v>-3.0151167311309734E-4</v>
      </c>
      <c r="AM183" s="18">
        <v>1.3131002013046178E-2</v>
      </c>
      <c r="AN183" s="18">
        <v>-1.32E-2</v>
      </c>
      <c r="AO183" s="18">
        <v>1.705559998270556E-2</v>
      </c>
      <c r="AP183" s="18">
        <v>5.0377849203817826E-2</v>
      </c>
      <c r="AQ183" s="18">
        <v>3.7419211883274396E-3</v>
      </c>
      <c r="AR183" s="18">
        <v>-2.3485528769773278E-3</v>
      </c>
      <c r="AS183" s="18">
        <v>7.9231038362936688E-3</v>
      </c>
      <c r="AT183" s="18">
        <v>-5.5293620535611637E-3</v>
      </c>
      <c r="AU183" s="18">
        <v>-2.6271428573365892E-3</v>
      </c>
      <c r="AV183" s="18">
        <v>-1.2332367759682383E-2</v>
      </c>
      <c r="AW183" s="18">
        <v>1.626026188608054E-2</v>
      </c>
      <c r="AX183" s="18">
        <v>1.7937425062698253E-2</v>
      </c>
      <c r="AY183" s="18">
        <v>4.8432124009788954E-2</v>
      </c>
      <c r="AZ183" s="18">
        <v>1.9919869989863059E-2</v>
      </c>
      <c r="BF183" s="81"/>
      <c r="BG183" s="154">
        <f t="shared" si="148"/>
        <v>60</v>
      </c>
      <c r="BH183" s="18">
        <f>(1-'Building Blocks'!$B$29)*'Building Blocks'!$B$29^BG183</f>
        <v>5.4715664239076136E-3</v>
      </c>
      <c r="BI183" s="18">
        <f t="shared" si="149"/>
        <v>6.0102575018430989E-3</v>
      </c>
      <c r="BJ183" s="18">
        <f t="shared" si="195"/>
        <v>1.7851065806224191E-2</v>
      </c>
      <c r="BK183" s="157">
        <f t="shared" si="150"/>
        <v>4.8104479984824517E-7</v>
      </c>
      <c r="BL183" s="157">
        <f t="shared" si="151"/>
        <v>2.7069786577311791E-8</v>
      </c>
      <c r="BM183" s="157">
        <f t="shared" si="152"/>
        <v>5.4989992615494184E-8</v>
      </c>
      <c r="BN183" s="157">
        <f t="shared" si="153"/>
        <v>1.1850021979432621E-6</v>
      </c>
      <c r="BO183" s="157">
        <f t="shared" si="154"/>
        <v>8.270260752296477E-7</v>
      </c>
      <c r="BP183" s="157">
        <f t="shared" si="155"/>
        <v>3.6782888715385355E-7</v>
      </c>
      <c r="BQ183" s="157">
        <f t="shared" si="156"/>
        <v>6.4834999839586254E-7</v>
      </c>
      <c r="BR183" s="157">
        <f t="shared" si="157"/>
        <v>6.377762866686056E-6</v>
      </c>
      <c r="BS183" s="157">
        <f t="shared" si="158"/>
        <v>7.4837041847552061E-6</v>
      </c>
      <c r="BT183" s="157">
        <f t="shared" si="159"/>
        <v>3.7327409006982779E-6</v>
      </c>
      <c r="BU183" s="157">
        <f t="shared" si="160"/>
        <v>2.7884991249305604E-6</v>
      </c>
      <c r="BV183" s="157">
        <f t="shared" si="161"/>
        <v>5.6522754846358811E-7</v>
      </c>
      <c r="BW183" s="157">
        <f t="shared" si="162"/>
        <v>1.6543826174399258E-6</v>
      </c>
      <c r="BX183" s="157">
        <f t="shared" si="163"/>
        <v>1.7025884533773023E-6</v>
      </c>
      <c r="BY183" s="157">
        <f t="shared" si="164"/>
        <v>1.6256152879040025E-6</v>
      </c>
      <c r="BZ183" s="157">
        <f t="shared" si="165"/>
        <v>8.4225544351810095E-8</v>
      </c>
      <c r="CA183" s="157">
        <f t="shared" si="166"/>
        <v>8.5761141611089659E-7</v>
      </c>
      <c r="CB183" s="157">
        <f t="shared" si="167"/>
        <v>1.727137112457144E-6</v>
      </c>
      <c r="CC183" s="157">
        <f t="shared" si="168"/>
        <v>2.7795362901237494E-6</v>
      </c>
      <c r="CD183" s="157">
        <f t="shared" si="169"/>
        <v>4.5882838140121933E-7</v>
      </c>
      <c r="CE183" s="157">
        <f t="shared" si="170"/>
        <v>2.0142471671466303E-9</v>
      </c>
      <c r="CF183" s="157">
        <f t="shared" si="171"/>
        <v>4.1198448419915441E-7</v>
      </c>
      <c r="CG183" s="157">
        <f t="shared" si="172"/>
        <v>4.830148892935921E-8</v>
      </c>
      <c r="CH183" s="157">
        <f t="shared" si="173"/>
        <v>5.2687160140668204E-9</v>
      </c>
      <c r="CI183" s="157">
        <f t="shared" si="174"/>
        <v>3.880630694848747E-7</v>
      </c>
      <c r="CJ183" s="157">
        <f t="shared" si="175"/>
        <v>2.7113871094334288E-7</v>
      </c>
      <c r="CK183" s="157">
        <f t="shared" si="176"/>
        <v>1.5025060729283623E-6</v>
      </c>
      <c r="CL183" s="157">
        <f t="shared" si="177"/>
        <v>1.3162058546088778E-6</v>
      </c>
      <c r="CM183" s="157">
        <f t="shared" si="178"/>
        <v>2.5068967609810138E-6</v>
      </c>
      <c r="CN183" s="157">
        <f t="shared" si="179"/>
        <v>4.0171082161939451E-7</v>
      </c>
      <c r="CO183" s="157">
        <f t="shared" si="180"/>
        <v>4.5925925347500474E-7</v>
      </c>
      <c r="CP183" s="157">
        <f t="shared" si="181"/>
        <v>2.0025581415200835E-6</v>
      </c>
      <c r="CQ183" s="157">
        <f t="shared" si="182"/>
        <v>7.7335049444272974E-11</v>
      </c>
      <c r="CR183" s="157">
        <f t="shared" si="183"/>
        <v>3.6365131280828378E-7</v>
      </c>
      <c r="CS183" s="157">
        <f t="shared" si="184"/>
        <v>1.0690963291581588E-6</v>
      </c>
      <c r="CT183" s="157">
        <f t="shared" si="185"/>
        <v>2.5832908455316542E-7</v>
      </c>
      <c r="CU183" s="157">
        <f t="shared" si="186"/>
        <v>1.4036578680869051E-7</v>
      </c>
      <c r="CV183" s="157">
        <f t="shared" si="187"/>
        <v>3.3969378973718185E-7</v>
      </c>
      <c r="CW183" s="157">
        <f t="shared" si="188"/>
        <v>2.2892103344998384E-6</v>
      </c>
      <c r="CX183" s="157">
        <f t="shared" si="189"/>
        <v>1.5033795876359111E-6</v>
      </c>
      <c r="CY183" s="157">
        <f t="shared" si="190"/>
        <v>1.1824248068621623E-5</v>
      </c>
      <c r="CZ183" s="157"/>
      <c r="DA183" s="157">
        <f t="shared" si="191"/>
        <v>2.0227020133416941E-7</v>
      </c>
      <c r="DB183" s="157"/>
      <c r="DC183" s="157"/>
      <c r="DD183" s="157"/>
      <c r="DE183" s="157">
        <f t="shared" si="192"/>
        <v>2.7480651538501404E-6</v>
      </c>
      <c r="DF183" s="157">
        <f t="shared" si="193"/>
        <v>4.9328145395793218E-7</v>
      </c>
      <c r="DG183" s="157"/>
      <c r="DH183" s="157"/>
      <c r="DI183" s="157">
        <f t="shared" si="194"/>
        <v>5.7093597547141922E-7</v>
      </c>
      <c r="DN183" s="157" t="e">
        <f t="shared" si="196"/>
        <v>#DIV/0!</v>
      </c>
      <c r="DR183" s="1">
        <v>4.1666666666666657E-3</v>
      </c>
      <c r="EQ183" s="152"/>
      <c r="ER183" s="152"/>
    </row>
    <row r="184" spans="1:148" s="1" customFormat="1" x14ac:dyDescent="0.25">
      <c r="A184" s="13">
        <f t="shared" si="197"/>
        <v>41670</v>
      </c>
      <c r="B184" s="227">
        <v>-2.7072655392364298E-2</v>
      </c>
      <c r="C184" s="227">
        <v>-1.2308312212562201E-2</v>
      </c>
      <c r="D184" s="227">
        <v>-2.94907590127979E-2</v>
      </c>
      <c r="E184" s="227">
        <v>-6.31884223306478E-3</v>
      </c>
      <c r="F184" s="227">
        <v>-3.6141163504915003E-2</v>
      </c>
      <c r="G184" s="227">
        <v>-3.17298532653792E-2</v>
      </c>
      <c r="H184" s="227">
        <v>4.2691291989222996E-3</v>
      </c>
      <c r="I184" s="227">
        <v>-4.8641453840151498E-2</v>
      </c>
      <c r="J184" s="227">
        <v>-5.8054436144015398E-2</v>
      </c>
      <c r="K184" s="227">
        <v>2.06586017850518E-2</v>
      </c>
      <c r="L184" s="227">
        <v>1.7767747183933699E-2</v>
      </c>
      <c r="M184" s="227">
        <v>4.9966582706317802E-3</v>
      </c>
      <c r="N184" s="227">
        <v>-2.4999854627811399E-2</v>
      </c>
      <c r="O184" s="227">
        <v>4.9698664203390299E-3</v>
      </c>
      <c r="P184" s="227">
        <v>8.6879407813429399E-3</v>
      </c>
      <c r="Q184" s="227">
        <v>-2.7120197690985101E-3</v>
      </c>
      <c r="R184" s="227">
        <v>-1.4560668454192099E-3</v>
      </c>
      <c r="S184" s="18">
        <f>'Index Values Local'!S185/'Index Values Local'!S184-1</f>
        <v>4.3143343001486034E-3</v>
      </c>
      <c r="T184" s="227">
        <v>-3.3950162513542798E-2</v>
      </c>
      <c r="U184" s="227">
        <v>-9.7617293120755202E-3</v>
      </c>
      <c r="V184" s="227">
        <v>-8.5146545695103902E-3</v>
      </c>
      <c r="W184" s="18">
        <v>5.7296700262321476E-3</v>
      </c>
      <c r="X184" s="18">
        <v>1.9126684801114013E-3</v>
      </c>
      <c r="Y184" s="18">
        <v>1.9904204291654182E-5</v>
      </c>
      <c r="Z184" s="18">
        <v>8.7817127145453089E-3</v>
      </c>
      <c r="AA184" s="18">
        <v>3.7453183520599342E-3</v>
      </c>
      <c r="AB184" s="18">
        <v>-4.1841004184099972E-3</v>
      </c>
      <c r="AC184" s="18">
        <v>-8.0105850706271801E-3</v>
      </c>
      <c r="AD184" s="18">
        <v>8.7346355746201094E-3</v>
      </c>
      <c r="AE184" s="18">
        <v>1.00526507E-2</v>
      </c>
      <c r="AF184" s="18">
        <v>2.3026150699999998E-2</v>
      </c>
      <c r="AG184" s="18">
        <v>1.117405136959726E-2</v>
      </c>
      <c r="AH184" s="18">
        <v>-5.2142311642483508E-3</v>
      </c>
      <c r="AI184" s="18">
        <v>-3.81194759122927E-3</v>
      </c>
      <c r="AJ184" s="18">
        <v>-2.4856924334730746E-3</v>
      </c>
      <c r="AK184" s="18">
        <v>4.3364038720581366E-3</v>
      </c>
      <c r="AL184" s="18">
        <v>-1.8373630990271339E-2</v>
      </c>
      <c r="AM184" s="18">
        <v>6.4809496561915036E-3</v>
      </c>
      <c r="AN184" s="18">
        <v>-2.41E-2</v>
      </c>
      <c r="AO184" s="18">
        <v>-3.8728806637808533E-2</v>
      </c>
      <c r="AP184" s="18">
        <v>-7.3755701029544207E-3</v>
      </c>
      <c r="AQ184" s="18">
        <v>-1.841806539905097E-2</v>
      </c>
      <c r="AR184" s="18">
        <v>-2.5617946410025905E-3</v>
      </c>
      <c r="AS184" s="18">
        <v>-1.2367477170946956E-2</v>
      </c>
      <c r="AT184" s="18">
        <v>-4.3469865312553242E-3</v>
      </c>
      <c r="AU184" s="18">
        <v>-9.9021423899863913E-3</v>
      </c>
      <c r="AV184" s="18">
        <v>-2.5119784342109153E-3</v>
      </c>
      <c r="AW184" s="18">
        <v>8.3725625088246769E-3</v>
      </c>
      <c r="AX184" s="18">
        <v>-1.1570422027237716E-2</v>
      </c>
      <c r="AY184" s="18">
        <v>-3.0524441060993127E-2</v>
      </c>
      <c r="AZ184" s="18">
        <v>4.9852493413475862E-3</v>
      </c>
      <c r="BF184" s="81"/>
      <c r="BG184" s="154">
        <f t="shared" si="148"/>
        <v>59</v>
      </c>
      <c r="BH184" s="18">
        <f>(1-'Building Blocks'!$B$29)*'Building Blocks'!$B$29^BG184</f>
        <v>5.5268347716238538E-3</v>
      </c>
      <c r="BI184" s="18">
        <f t="shared" si="149"/>
        <v>6.07096717357889E-3</v>
      </c>
      <c r="BJ184" s="18">
        <f t="shared" si="195"/>
        <v>1.8031379602246655E-2</v>
      </c>
      <c r="BK184" s="157">
        <f t="shared" si="150"/>
        <v>6.8337440083565686E-6</v>
      </c>
      <c r="BL184" s="157">
        <f t="shared" si="151"/>
        <v>3.1999657752806401E-6</v>
      </c>
      <c r="BM184" s="157">
        <f t="shared" si="152"/>
        <v>7.5550983896811041E-6</v>
      </c>
      <c r="BN184" s="157">
        <f t="shared" si="153"/>
        <v>1.4735132353861862E-6</v>
      </c>
      <c r="BO184" s="157">
        <f t="shared" si="154"/>
        <v>9.8724806106742286E-6</v>
      </c>
      <c r="BP184" s="157">
        <f t="shared" si="155"/>
        <v>8.0543758077156161E-6</v>
      </c>
      <c r="BQ184" s="157">
        <f t="shared" si="156"/>
        <v>5.7190187974561025E-8</v>
      </c>
      <c r="BR184" s="157">
        <f t="shared" si="157"/>
        <v>2.0415437598398812E-5</v>
      </c>
      <c r="BS184" s="157">
        <f t="shared" si="158"/>
        <v>2.8065336036273406E-5</v>
      </c>
      <c r="BT184" s="157">
        <f t="shared" si="159"/>
        <v>1.6059390130961407E-6</v>
      </c>
      <c r="BU184" s="157">
        <f t="shared" si="160"/>
        <v>1.0683239849937467E-6</v>
      </c>
      <c r="BV184" s="157">
        <f t="shared" si="161"/>
        <v>4.8148423878738649E-8</v>
      </c>
      <c r="BW184" s="157">
        <f t="shared" si="162"/>
        <v>5.8157170221777814E-6</v>
      </c>
      <c r="BX184" s="157">
        <f t="shared" si="163"/>
        <v>7.5011057846422214E-8</v>
      </c>
      <c r="BY184" s="157">
        <f t="shared" si="164"/>
        <v>9.3127238332870184E-9</v>
      </c>
      <c r="BZ184" s="157">
        <f t="shared" si="165"/>
        <v>5.2604849344446896E-7</v>
      </c>
      <c r="CA184" s="157">
        <f t="shared" si="166"/>
        <v>2.9077735304261539E-7</v>
      </c>
      <c r="CB184" s="157">
        <f t="shared" si="167"/>
        <v>1.2411199879731162E-7</v>
      </c>
      <c r="CC184" s="157">
        <f t="shared" si="168"/>
        <v>9.3772129724947103E-6</v>
      </c>
      <c r="CD184" s="157">
        <f t="shared" si="169"/>
        <v>1.3967170533742948E-6</v>
      </c>
      <c r="CE184" s="157">
        <f t="shared" si="170"/>
        <v>9.7001294365819867E-7</v>
      </c>
      <c r="CF184" s="157">
        <f t="shared" si="171"/>
        <v>3.7833162148035921E-9</v>
      </c>
      <c r="CG184" s="157">
        <f t="shared" si="172"/>
        <v>2.9405391509730571E-8</v>
      </c>
      <c r="CH184" s="157">
        <f t="shared" si="173"/>
        <v>3.1217753151185745E-8</v>
      </c>
      <c r="CI184" s="157">
        <f t="shared" si="174"/>
        <v>5.1033185414046216E-8</v>
      </c>
      <c r="CJ184" s="157">
        <f t="shared" si="175"/>
        <v>5.2476599593677034E-10</v>
      </c>
      <c r="CK184" s="157">
        <f t="shared" si="176"/>
        <v>3.7044849114933018E-7</v>
      </c>
      <c r="CL184" s="157">
        <f t="shared" si="177"/>
        <v>8.2700120665652922E-7</v>
      </c>
      <c r="CM184" s="157">
        <f t="shared" si="178"/>
        <v>1.4543712770646862E-7</v>
      </c>
      <c r="CN184" s="157">
        <f t="shared" si="179"/>
        <v>3.9554529097129736E-8</v>
      </c>
      <c r="CO184" s="157">
        <f t="shared" si="180"/>
        <v>1.5242124919597292E-6</v>
      </c>
      <c r="CP184" s="157">
        <f t="shared" si="181"/>
        <v>1.6847822659330752E-7</v>
      </c>
      <c r="CQ184" s="157">
        <f t="shared" si="182"/>
        <v>4.8743858489428328E-7</v>
      </c>
      <c r="CR184" s="157">
        <f t="shared" si="183"/>
        <v>5.0590505788866231E-7</v>
      </c>
      <c r="CS184" s="157">
        <f t="shared" si="184"/>
        <v>4.6673621236436126E-7</v>
      </c>
      <c r="CT184" s="157">
        <f t="shared" si="185"/>
        <v>2.100019395456488E-8</v>
      </c>
      <c r="CU184" s="157">
        <f t="shared" si="186"/>
        <v>3.1849982743364388E-6</v>
      </c>
      <c r="CV184" s="157">
        <f t="shared" si="187"/>
        <v>4.5725380167695407E-9</v>
      </c>
      <c r="CW184" s="157">
        <f t="shared" si="188"/>
        <v>5.6165436896637214E-6</v>
      </c>
      <c r="CX184" s="157">
        <f t="shared" si="189"/>
        <v>9.6983661314130728E-6</v>
      </c>
      <c r="CY184" s="157">
        <f t="shared" si="190"/>
        <v>1.0898848596649405E-6</v>
      </c>
      <c r="CZ184" s="157"/>
      <c r="DA184" s="157">
        <f t="shared" si="191"/>
        <v>2.1960972698649656E-7</v>
      </c>
      <c r="DB184" s="157"/>
      <c r="DC184" s="157"/>
      <c r="DD184" s="157"/>
      <c r="DE184" s="157">
        <f t="shared" si="192"/>
        <v>8.1164018159414157E-7</v>
      </c>
      <c r="DF184" s="157">
        <f t="shared" si="193"/>
        <v>8.3351446914347661E-9</v>
      </c>
      <c r="DG184" s="157"/>
      <c r="DH184" s="157"/>
      <c r="DI184" s="157">
        <f t="shared" si="194"/>
        <v>1.6341192164838624E-7</v>
      </c>
      <c r="DN184" s="157" t="e">
        <f t="shared" si="196"/>
        <v>#DIV/0!</v>
      </c>
      <c r="DR184" s="1">
        <v>9.7222222222222206E-3</v>
      </c>
      <c r="EQ184" s="152"/>
      <c r="ER184" s="152"/>
    </row>
    <row r="185" spans="1:148" s="1" customFormat="1" x14ac:dyDescent="0.25">
      <c r="A185" s="13">
        <f t="shared" si="197"/>
        <v>41698</v>
      </c>
      <c r="B185" s="227">
        <v>2.808723479943E-2</v>
      </c>
      <c r="C185" s="227">
        <v>3.1070537745432499E-2</v>
      </c>
      <c r="D185" s="227">
        <v>5.5334903963937199E-2</v>
      </c>
      <c r="E185" s="227">
        <v>7.15376922835224E-2</v>
      </c>
      <c r="F185" s="227">
        <v>5.0916487062645899E-2</v>
      </c>
      <c r="G185" s="227">
        <v>-2.3301239806623401E-2</v>
      </c>
      <c r="H185" s="227">
        <v>-3.9731346970748198E-2</v>
      </c>
      <c r="I185" s="227">
        <v>4.5695747958377698E-2</v>
      </c>
      <c r="J185" s="227">
        <v>1.4650222314859599E-2</v>
      </c>
      <c r="K185" s="227">
        <v>-4.33371169643947E-3</v>
      </c>
      <c r="L185" s="227">
        <v>-4.32516926615833E-3</v>
      </c>
      <c r="M185" s="227">
        <v>7.4447695206454299E-3</v>
      </c>
      <c r="N185" s="227">
        <v>1.07069779639643E-2</v>
      </c>
      <c r="O185" s="227">
        <v>3.9475826919326204E-3</v>
      </c>
      <c r="P185" s="227">
        <v>-1.3862412211050801E-3</v>
      </c>
      <c r="Q185" s="227">
        <v>6.8353830235512404E-3</v>
      </c>
      <c r="R185" s="227">
        <v>-3.9537746556832501E-3</v>
      </c>
      <c r="S185" s="18">
        <f>'Index Values Local'!S186/'Index Values Local'!S185-1</f>
        <v>4.566353726401795E-3</v>
      </c>
      <c r="T185" s="227">
        <v>4.7020701370321799E-2</v>
      </c>
      <c r="U185" s="227">
        <v>2.5377471108699302E-2</v>
      </c>
      <c r="V185" s="227">
        <v>1.43896180762561E-2</v>
      </c>
      <c r="W185" s="18">
        <v>3.3289862035830176E-3</v>
      </c>
      <c r="X185" s="18">
        <v>1.4078245206619933E-2</v>
      </c>
      <c r="Y185" s="18">
        <v>1.0516937535296478E-3</v>
      </c>
      <c r="Z185" s="18">
        <v>8.0030037338079119E-3</v>
      </c>
      <c r="AA185" s="18">
        <v>3.9978678038379289E-3</v>
      </c>
      <c r="AB185" s="18">
        <v>-1.421464108031234E-3</v>
      </c>
      <c r="AC185" s="18">
        <v>-4.5527952466120798E-3</v>
      </c>
      <c r="AD185" s="18">
        <v>6.5830475113991104E-3</v>
      </c>
      <c r="AE185" s="18">
        <v>1.5132324900000001E-2</v>
      </c>
      <c r="AF185" s="18">
        <v>-8.1695300000000004E-4</v>
      </c>
      <c r="AG185" s="18">
        <v>8.8251093546158899E-3</v>
      </c>
      <c r="AH185" s="18">
        <v>4.1208912420032107E-3</v>
      </c>
      <c r="AI185" s="18">
        <v>4.0550939814110176E-3</v>
      </c>
      <c r="AJ185" s="18">
        <v>4.5032420963573294E-3</v>
      </c>
      <c r="AK185" s="18">
        <v>1.0234810852598253E-2</v>
      </c>
      <c r="AL185" s="18">
        <v>-6.4413612020408628E-4</v>
      </c>
      <c r="AM185" s="18">
        <v>5.6096382214858576E-3</v>
      </c>
      <c r="AN185" s="18">
        <v>-6.4999999999999997E-3</v>
      </c>
      <c r="AO185" s="18">
        <v>5.1605444687807811E-4</v>
      </c>
      <c r="AP185" s="18">
        <v>-8.3893209709491323E-3</v>
      </c>
      <c r="AQ185" s="18">
        <v>2.406147364351716E-2</v>
      </c>
      <c r="AR185" s="18">
        <v>0</v>
      </c>
      <c r="AS185" s="18">
        <v>4.4695906929642561E-3</v>
      </c>
      <c r="AT185" s="18">
        <v>1.3700668688454149E-2</v>
      </c>
      <c r="AU185" s="18">
        <v>1.005400386039727E-2</v>
      </c>
      <c r="AV185" s="18">
        <v>-2.7178549798737572E-3</v>
      </c>
      <c r="AW185" s="18">
        <v>1.009950545194549E-2</v>
      </c>
      <c r="AX185" s="18">
        <v>1.6373768774402733E-2</v>
      </c>
      <c r="AY185" s="18">
        <v>5.5599220181548779E-3</v>
      </c>
      <c r="AZ185" s="18">
        <v>-7.9588088473069307E-3</v>
      </c>
      <c r="BF185" s="81"/>
      <c r="BG185" s="154">
        <f t="shared" si="148"/>
        <v>58</v>
      </c>
      <c r="BH185" s="18">
        <f>(1-'Building Blocks'!$B$29)*'Building Blocks'!$B$29^BG185</f>
        <v>5.5826613854786395E-3</v>
      </c>
      <c r="BI185" s="18">
        <f t="shared" si="149"/>
        <v>6.1322900743221104E-3</v>
      </c>
      <c r="BJ185" s="18">
        <f t="shared" si="195"/>
        <v>1.82135147497441E-2</v>
      </c>
      <c r="BK185" s="157">
        <f t="shared" si="150"/>
        <v>2.8635404499823806E-6</v>
      </c>
      <c r="BL185" s="157">
        <f t="shared" si="151"/>
        <v>2.5571050441331499E-6</v>
      </c>
      <c r="BM185" s="157">
        <f t="shared" si="152"/>
        <v>1.5055227331347126E-5</v>
      </c>
      <c r="BN185" s="157">
        <f t="shared" si="153"/>
        <v>2.3783800814198526E-5</v>
      </c>
      <c r="BO185" s="157">
        <f t="shared" si="154"/>
        <v>1.3392034496315496E-5</v>
      </c>
      <c r="BP185" s="157">
        <f t="shared" si="155"/>
        <v>4.8061129662569155E-6</v>
      </c>
      <c r="BQ185" s="157">
        <f t="shared" si="156"/>
        <v>1.3586449396237871E-5</v>
      </c>
      <c r="BR185" s="157">
        <f t="shared" si="157"/>
        <v>8.101646388915318E-6</v>
      </c>
      <c r="BS185" s="157">
        <f t="shared" si="158"/>
        <v>1.3620774609600772E-7</v>
      </c>
      <c r="BT185" s="157">
        <f t="shared" si="159"/>
        <v>4.6714611416566915E-7</v>
      </c>
      <c r="BU185" s="157">
        <f t="shared" si="160"/>
        <v>4.7785172471279677E-7</v>
      </c>
      <c r="BV185" s="157">
        <f t="shared" si="161"/>
        <v>8.3081891108300104E-10</v>
      </c>
      <c r="BW185" s="157">
        <f t="shared" si="162"/>
        <v>1.3870808110386374E-7</v>
      </c>
      <c r="BX185" s="157">
        <f t="shared" si="163"/>
        <v>1.2624888147485265E-7</v>
      </c>
      <c r="BY185" s="157">
        <f t="shared" si="164"/>
        <v>4.7873930523026858E-7</v>
      </c>
      <c r="BZ185" s="157">
        <f t="shared" si="165"/>
        <v>3.4973110707339454E-10</v>
      </c>
      <c r="CA185" s="157">
        <f t="shared" si="166"/>
        <v>5.4397584706839193E-7</v>
      </c>
      <c r="CB185" s="157">
        <f t="shared" si="167"/>
        <v>1.117797274756515E-7</v>
      </c>
      <c r="CC185" s="157">
        <f t="shared" si="168"/>
        <v>1.0647769832288567E-5</v>
      </c>
      <c r="CD185" s="157">
        <f t="shared" si="169"/>
        <v>2.4458828648393277E-6</v>
      </c>
      <c r="CE185" s="157">
        <f t="shared" si="170"/>
        <v>6.4602250823002678E-7</v>
      </c>
      <c r="CF185" s="157">
        <f t="shared" si="171"/>
        <v>1.5920501120405479E-8</v>
      </c>
      <c r="CG185" s="157">
        <f t="shared" si="172"/>
        <v>6.0891417442716577E-7</v>
      </c>
      <c r="CH185" s="157">
        <f t="shared" si="173"/>
        <v>9.3658316229793605E-9</v>
      </c>
      <c r="CI185" s="157">
        <f t="shared" si="174"/>
        <v>2.7577070009663877E-8</v>
      </c>
      <c r="CJ185" s="157">
        <f t="shared" si="175"/>
        <v>1.0538442838525169E-11</v>
      </c>
      <c r="CK185" s="157">
        <f t="shared" si="176"/>
        <v>1.5631895353387364E-7</v>
      </c>
      <c r="CL185" s="157">
        <f t="shared" si="177"/>
        <v>4.1370827344498664E-7</v>
      </c>
      <c r="CM185" s="157">
        <f t="shared" si="178"/>
        <v>4.6136828467120958E-8</v>
      </c>
      <c r="CN185" s="157">
        <f t="shared" si="179"/>
        <v>3.572082853698855E-7</v>
      </c>
      <c r="CO185" s="157">
        <f t="shared" si="180"/>
        <v>3.9227490044865921E-7</v>
      </c>
      <c r="CP185" s="157">
        <f t="shared" si="181"/>
        <v>5.2251404077097791E-8</v>
      </c>
      <c r="CQ185" s="157">
        <f t="shared" si="182"/>
        <v>8.6073454378149571E-10</v>
      </c>
      <c r="CR185" s="157">
        <f t="shared" si="183"/>
        <v>9.7601739461702276E-9</v>
      </c>
      <c r="CS185" s="157">
        <f t="shared" si="184"/>
        <v>1.9411911637315584E-8</v>
      </c>
      <c r="CT185" s="157">
        <f t="shared" si="185"/>
        <v>1.0001628204690383E-7</v>
      </c>
      <c r="CU185" s="157">
        <f t="shared" si="186"/>
        <v>1.6424309718233886E-7</v>
      </c>
      <c r="CV185" s="157">
        <f t="shared" si="187"/>
        <v>7.3046228931548614E-14</v>
      </c>
      <c r="CW185" s="157">
        <f t="shared" si="188"/>
        <v>1.0072666099402601E-6</v>
      </c>
      <c r="CX185" s="157">
        <f t="shared" si="189"/>
        <v>3.2132326493236505E-9</v>
      </c>
      <c r="CY185" s="157">
        <f t="shared" si="190"/>
        <v>1.2737845011582581E-6</v>
      </c>
      <c r="CZ185" s="157"/>
      <c r="DA185" s="157">
        <f t="shared" si="191"/>
        <v>7.3102523924406793E-8</v>
      </c>
      <c r="DB185" s="157"/>
      <c r="DC185" s="157"/>
      <c r="DD185" s="157"/>
      <c r="DE185" s="157">
        <f t="shared" si="192"/>
        <v>8.4929374790617823E-7</v>
      </c>
      <c r="DF185" s="157">
        <f t="shared" si="193"/>
        <v>5.1525378185115511E-8</v>
      </c>
      <c r="DG185" s="157"/>
      <c r="DH185" s="157"/>
      <c r="DI185" s="157">
        <f t="shared" si="194"/>
        <v>2.0161568419226576E-6</v>
      </c>
      <c r="DN185" s="157" t="e">
        <f t="shared" si="196"/>
        <v>#DIV/0!</v>
      </c>
      <c r="DR185" s="1">
        <v>9.7222222222222206E-3</v>
      </c>
      <c r="EQ185" s="152"/>
      <c r="ER185" s="152"/>
    </row>
    <row r="186" spans="1:148" s="1" customFormat="1" x14ac:dyDescent="0.25">
      <c r="A186" s="13">
        <f t="shared" si="197"/>
        <v>41729</v>
      </c>
      <c r="B186" s="227">
        <v>1.17566339197197E-2</v>
      </c>
      <c r="C186" s="227">
        <v>2.8462393154460297E-4</v>
      </c>
      <c r="D186" s="227">
        <v>5.6710071770182903E-3</v>
      </c>
      <c r="E186" s="227">
        <v>-8.5989557638911293E-3</v>
      </c>
      <c r="F186" s="227">
        <v>-2.7019492370405001E-2</v>
      </c>
      <c r="G186" s="227">
        <v>-6.7265209670780398E-3</v>
      </c>
      <c r="H186" s="227">
        <v>8.6573531013121006E-3</v>
      </c>
      <c r="I186" s="227">
        <v>2.8719460629371401E-2</v>
      </c>
      <c r="J186" s="227">
        <v>3.5925785358385198E-2</v>
      </c>
      <c r="K186" s="227">
        <v>3.5692417013837201E-3</v>
      </c>
      <c r="L186" s="227">
        <v>4.1726700604067801E-3</v>
      </c>
      <c r="M186" s="227">
        <v>1.0615145516912301E-2</v>
      </c>
      <c r="N186" s="227">
        <v>2.4813213634251499E-2</v>
      </c>
      <c r="O186" s="227">
        <v>7.3919857527753301E-3</v>
      </c>
      <c r="P186" s="227">
        <v>9.4674298949648499E-3</v>
      </c>
      <c r="Q186" s="227">
        <v>6.7936087623787702E-4</v>
      </c>
      <c r="R186" s="227">
        <v>-4.1973317538406196E-3</v>
      </c>
      <c r="S186" s="18">
        <f>'Index Values Local'!S187/'Index Values Local'!S186-1</f>
        <v>1.2718788619521471E-2</v>
      </c>
      <c r="T186" s="227">
        <v>6.8681063649593801E-3</v>
      </c>
      <c r="U186" s="227">
        <v>-4.1556443662494804E-3</v>
      </c>
      <c r="V186" s="227">
        <v>-9.0087741695581407E-3</v>
      </c>
      <c r="W186" s="18">
        <v>3.7626133059687206E-3</v>
      </c>
      <c r="X186" s="18">
        <v>-1.1895562179075059E-2</v>
      </c>
      <c r="Y186" s="18">
        <v>-1.0081545504534439E-3</v>
      </c>
      <c r="Z186" s="18">
        <v>1.5754766437656942E-2</v>
      </c>
      <c r="AA186" s="18">
        <v>7.3444827891337994E-3</v>
      </c>
      <c r="AB186" s="18">
        <v>-4.7938036424532982E-3</v>
      </c>
      <c r="AC186" s="18">
        <v>-1.1276368113320801E-2</v>
      </c>
      <c r="AD186" s="18">
        <v>1.2888473934138101E-2</v>
      </c>
      <c r="AE186" s="18">
        <v>6.9104118000000003E-3</v>
      </c>
      <c r="AF186" s="18">
        <v>1.23003877E-2</v>
      </c>
      <c r="AG186" s="18">
        <v>1.9549672904305426E-2</v>
      </c>
      <c r="AH186" s="18">
        <v>9.1570584926883303E-3</v>
      </c>
      <c r="AI186" s="18">
        <v>1.4406285711663136E-2</v>
      </c>
      <c r="AJ186" s="18">
        <v>1.6364824379179632E-2</v>
      </c>
      <c r="AK186" s="18">
        <v>1.9871377810981805E-2</v>
      </c>
      <c r="AL186" s="18">
        <v>1.0210821083121102E-2</v>
      </c>
      <c r="AM186" s="18">
        <v>1.1757436363948548E-2</v>
      </c>
      <c r="AN186" s="18">
        <v>1.6400000000000001E-2</v>
      </c>
      <c r="AO186" s="18">
        <v>-2.6071322172074196E-2</v>
      </c>
      <c r="AP186" s="18">
        <v>2.9370757985666129E-2</v>
      </c>
      <c r="AQ186" s="18">
        <v>5.3129378865463851E-3</v>
      </c>
      <c r="AR186" s="18">
        <v>-6.2473969179510647E-4</v>
      </c>
      <c r="AS186" s="18">
        <v>1.0248742757430243E-2</v>
      </c>
      <c r="AT186" s="18">
        <v>1.0710422188778086E-3</v>
      </c>
      <c r="AU186" s="18">
        <v>7.3740979552574029E-4</v>
      </c>
      <c r="AV186" s="18">
        <v>3.6475422528766899E-2</v>
      </c>
      <c r="AW186" s="18">
        <v>3.8401415720395127E-2</v>
      </c>
      <c r="AX186" s="18">
        <v>1.7276269226107043E-2</v>
      </c>
      <c r="AY186" s="18">
        <v>4.6088909985394555E-2</v>
      </c>
      <c r="AZ186" s="18">
        <v>-3.1204506614342709E-2</v>
      </c>
      <c r="BF186" s="81"/>
      <c r="BG186" s="154">
        <f t="shared" si="148"/>
        <v>57</v>
      </c>
      <c r="BH186" s="18">
        <f>(1-'Building Blocks'!$B$29)*'Building Blocks'!$B$29^BG186</f>
        <v>5.6390519045238776E-3</v>
      </c>
      <c r="BI186" s="18">
        <f t="shared" si="149"/>
        <v>6.1942323983051606E-3</v>
      </c>
      <c r="BJ186" s="18">
        <f t="shared" si="195"/>
        <v>1.8397489646206161E-2</v>
      </c>
      <c r="BK186" s="157">
        <f t="shared" si="150"/>
        <v>1.7259896184622529E-7</v>
      </c>
      <c r="BL186" s="157">
        <f t="shared" si="151"/>
        <v>6.6554022381868173E-7</v>
      </c>
      <c r="BM186" s="157">
        <f t="shared" si="152"/>
        <v>8.2191282721079622E-11</v>
      </c>
      <c r="BN186" s="157">
        <f t="shared" si="153"/>
        <v>1.9757051087721856E-6</v>
      </c>
      <c r="BO186" s="157">
        <f t="shared" si="154"/>
        <v>6.031353033958753E-6</v>
      </c>
      <c r="BP186" s="157">
        <f t="shared" si="155"/>
        <v>8.079164231098589E-7</v>
      </c>
      <c r="BQ186" s="157">
        <f t="shared" si="156"/>
        <v>1.0776108877170517E-8</v>
      </c>
      <c r="BR186" s="157">
        <f t="shared" si="157"/>
        <v>2.3243628970194073E-6</v>
      </c>
      <c r="BS186" s="157">
        <f t="shared" si="158"/>
        <v>4.183590529739591E-6</v>
      </c>
      <c r="BT186" s="157">
        <f t="shared" si="159"/>
        <v>4.216484840887078E-9</v>
      </c>
      <c r="BU186" s="157">
        <f t="shared" si="160"/>
        <v>6.7295851487122889E-10</v>
      </c>
      <c r="BV186" s="157">
        <f t="shared" si="161"/>
        <v>4.8642468627893166E-8</v>
      </c>
      <c r="BW186" s="157">
        <f t="shared" si="162"/>
        <v>2.2038024648504656E-6</v>
      </c>
      <c r="BX186" s="157">
        <f t="shared" si="163"/>
        <v>7.3992353939128519E-9</v>
      </c>
      <c r="BY186" s="157">
        <f t="shared" si="164"/>
        <v>2.5225605086277817E-8</v>
      </c>
      <c r="BZ186" s="157">
        <f t="shared" si="165"/>
        <v>2.1688100203231984E-7</v>
      </c>
      <c r="CA186" s="157">
        <f t="shared" si="166"/>
        <v>5.7825620656425036E-7</v>
      </c>
      <c r="CB186" s="157">
        <f t="shared" si="167"/>
        <v>9.3394812282590629E-8</v>
      </c>
      <c r="CC186" s="157">
        <f t="shared" si="168"/>
        <v>1.4252379952321848E-8</v>
      </c>
      <c r="CD186" s="157">
        <f t="shared" si="169"/>
        <v>5.6632743257344889E-7</v>
      </c>
      <c r="CE186" s="157">
        <f t="shared" si="170"/>
        <v>1.0685970391345918E-6</v>
      </c>
      <c r="CF186" s="157">
        <f t="shared" si="171"/>
        <v>8.5903562417900386E-9</v>
      </c>
      <c r="CG186" s="157">
        <f t="shared" si="172"/>
        <v>1.5875179984845745E-6</v>
      </c>
      <c r="CH186" s="157">
        <f t="shared" si="173"/>
        <v>6.727898672402168E-8</v>
      </c>
      <c r="CI186" s="157">
        <f t="shared" si="174"/>
        <v>6.0371421444585669E-7</v>
      </c>
      <c r="CJ186" s="157">
        <f t="shared" si="175"/>
        <v>6.7666306084794248E-8</v>
      </c>
      <c r="CK186" s="157">
        <f t="shared" si="176"/>
        <v>4.3927530137152919E-7</v>
      </c>
      <c r="CL186" s="157">
        <f t="shared" si="177"/>
        <v>1.3820594949542522E-6</v>
      </c>
      <c r="CM186" s="157">
        <f t="shared" si="178"/>
        <v>5.071373068336836E-7</v>
      </c>
      <c r="CN186" s="157">
        <f t="shared" si="179"/>
        <v>2.1541576005222181E-9</v>
      </c>
      <c r="CO186" s="157">
        <f t="shared" si="180"/>
        <v>1.6233333161699692E-7</v>
      </c>
      <c r="CP186" s="157">
        <f t="shared" si="181"/>
        <v>1.1530407270546974E-6</v>
      </c>
      <c r="CQ186" s="157">
        <f t="shared" si="182"/>
        <v>1.8134804826736516E-7</v>
      </c>
      <c r="CR186" s="157">
        <f t="shared" si="183"/>
        <v>5.1177306840609602E-7</v>
      </c>
      <c r="CS186" s="157">
        <f t="shared" si="184"/>
        <v>6.2967218318568696E-7</v>
      </c>
      <c r="CT186" s="157">
        <f t="shared" si="185"/>
        <v>1.1583738215763663E-6</v>
      </c>
      <c r="CU186" s="157">
        <f t="shared" si="186"/>
        <v>1.9981945957481752E-7</v>
      </c>
      <c r="CV186" s="157">
        <f t="shared" si="187"/>
        <v>2.3385084116108454E-7</v>
      </c>
      <c r="CW186" s="157">
        <f t="shared" si="188"/>
        <v>6.2984238172847395E-7</v>
      </c>
      <c r="CX186" s="157">
        <f t="shared" si="189"/>
        <v>4.6203034390381715E-6</v>
      </c>
      <c r="CY186" s="157">
        <f t="shared" si="190"/>
        <v>3.3765603474525035E-6</v>
      </c>
      <c r="CZ186" s="157"/>
      <c r="DA186" s="157">
        <f t="shared" si="191"/>
        <v>1.0298069224803829E-7</v>
      </c>
      <c r="DB186" s="157"/>
      <c r="DC186" s="157"/>
      <c r="DD186" s="157"/>
      <c r="DE186" s="157">
        <f t="shared" si="192"/>
        <v>4.6588284531275182E-6</v>
      </c>
      <c r="DF186" s="157">
        <f t="shared" si="193"/>
        <v>6.0299390942725492E-6</v>
      </c>
      <c r="DG186" s="157"/>
      <c r="DH186" s="157"/>
      <c r="DI186" s="157">
        <f t="shared" si="194"/>
        <v>1.0605340401432003E-5</v>
      </c>
      <c r="DN186" s="157" t="e">
        <f t="shared" si="196"/>
        <v>#DIV/0!</v>
      </c>
      <c r="DR186" s="1">
        <v>9.7222222222222206E-3</v>
      </c>
      <c r="EQ186" s="152"/>
      <c r="ER186" s="152"/>
    </row>
    <row r="187" spans="1:148" s="1" customFormat="1" x14ac:dyDescent="0.25">
      <c r="A187" s="13">
        <f t="shared" si="197"/>
        <v>41759</v>
      </c>
      <c r="B187" s="227">
        <v>-6.7300344832257296E-3</v>
      </c>
      <c r="C187" s="227">
        <v>-3.8472985788480102E-2</v>
      </c>
      <c r="D187" s="227">
        <v>4.5856696250232698E-3</v>
      </c>
      <c r="E187" s="227">
        <v>-1.86538286386813E-2</v>
      </c>
      <c r="F187" s="227">
        <v>3.2100543751153399E-2</v>
      </c>
      <c r="G187" s="227">
        <v>-3.8137427766943399E-2</v>
      </c>
      <c r="H187" s="227">
        <v>-3.09235005228106E-2</v>
      </c>
      <c r="I187" s="227">
        <v>1.01660941937495E-2</v>
      </c>
      <c r="J187" s="227">
        <v>-8.9868090042592996E-3</v>
      </c>
      <c r="K187" s="227">
        <v>-1.2913621817878199E-3</v>
      </c>
      <c r="L187" s="227">
        <v>-1.48900602340618E-3</v>
      </c>
      <c r="M187" s="227">
        <v>-2.79648079380845E-3</v>
      </c>
      <c r="N187" s="227">
        <v>4.1899765034221197E-3</v>
      </c>
      <c r="O187" s="227">
        <v>-5.7178593038842403E-3</v>
      </c>
      <c r="P187" s="227">
        <v>-3.7324944251264599E-3</v>
      </c>
      <c r="Q187" s="227">
        <v>-1.9858775435922502E-2</v>
      </c>
      <c r="R187" s="227">
        <v>-1.20454814747121E-2</v>
      </c>
      <c r="S187" s="18">
        <f>'Index Values Local'!S188/'Index Values Local'!S187-1</f>
        <v>-1.8507518931694111E-3</v>
      </c>
      <c r="T187" s="227">
        <v>6.00849359292587E-3</v>
      </c>
      <c r="U187" s="227">
        <v>-7.2886213578142699E-3</v>
      </c>
      <c r="V187" s="227">
        <v>6.2487684589540495E-4</v>
      </c>
      <c r="W187" s="18">
        <v>-6.8154711194412521E-4</v>
      </c>
      <c r="X187" s="18">
        <v>4.0160922655534392E-3</v>
      </c>
      <c r="Y187" s="18">
        <v>2.1119608492434772E-3</v>
      </c>
      <c r="Z187" s="18">
        <v>1.3405226272613646E-2</v>
      </c>
      <c r="AA187" s="18">
        <v>1.1156008432888331E-2</v>
      </c>
      <c r="AB187" s="18">
        <v>-1.0790685934246369E-2</v>
      </c>
      <c r="AC187" s="18">
        <v>-1.6713831703538198E-2</v>
      </c>
      <c r="AD187" s="18">
        <v>-1.1444799606450901E-3</v>
      </c>
      <c r="AE187" s="18">
        <v>-1.2355865299999999E-2</v>
      </c>
      <c r="AF187" s="18">
        <v>5.0351297999999996E-3</v>
      </c>
      <c r="AG187" s="18">
        <v>5.2227113332834474E-3</v>
      </c>
      <c r="AH187" s="18">
        <v>1.958479196056917E-2</v>
      </c>
      <c r="AI187" s="18">
        <v>2.5134144686241644E-2</v>
      </c>
      <c r="AJ187" s="18">
        <v>3.3365423771828606E-2</v>
      </c>
      <c r="AK187" s="18">
        <v>2.2881685515084627E-2</v>
      </c>
      <c r="AL187" s="18">
        <v>1.5269192651195418E-2</v>
      </c>
      <c r="AM187" s="18">
        <v>1.7690979879889879E-2</v>
      </c>
      <c r="AN187" s="18">
        <v>2.1899999999999999E-2</v>
      </c>
      <c r="AO187" s="18">
        <v>2.3972595396878571E-2</v>
      </c>
      <c r="AP187" s="18">
        <v>3.6693995763749765E-2</v>
      </c>
      <c r="AQ187" s="18">
        <v>3.5779179602304104E-2</v>
      </c>
      <c r="AR187" s="18">
        <v>2.9867333472251012E-3</v>
      </c>
      <c r="AS187" s="18">
        <v>2.9386932060411604E-2</v>
      </c>
      <c r="AT187" s="18">
        <v>1.4251344462994323E-2</v>
      </c>
      <c r="AU187" s="18">
        <v>1.3956990949006719E-2</v>
      </c>
      <c r="AV187" s="18">
        <v>3.657353595937729E-2</v>
      </c>
      <c r="AW187" s="18">
        <v>3.1561905302922799E-2</v>
      </c>
      <c r="AX187" s="18">
        <v>4.1669592298991344E-2</v>
      </c>
      <c r="AY187" s="18">
        <v>4.3286386875928208E-2</v>
      </c>
      <c r="AZ187" s="18">
        <v>0.12626584346008096</v>
      </c>
      <c r="BF187" s="81"/>
      <c r="BG187" s="154">
        <f t="shared" si="148"/>
        <v>56</v>
      </c>
      <c r="BH187" s="18">
        <f>(1-'Building Blocks'!$B$29)*'Building Blocks'!$B$29^BG187</f>
        <v>5.6960120247715948E-3</v>
      </c>
      <c r="BI187" s="18">
        <f t="shared" si="149"/>
        <v>6.2568004023284465E-3</v>
      </c>
      <c r="BJ187" s="18">
        <f t="shared" si="195"/>
        <v>1.8583322874955718E-2</v>
      </c>
      <c r="BK187" s="157">
        <f t="shared" si="150"/>
        <v>1.0915048088712483E-6</v>
      </c>
      <c r="BL187" s="157">
        <f t="shared" si="151"/>
        <v>1.5098205566069304E-5</v>
      </c>
      <c r="BM187" s="157">
        <f t="shared" si="152"/>
        <v>9.0177335565845053E-9</v>
      </c>
      <c r="BN187" s="157">
        <f t="shared" si="153"/>
        <v>4.8753468119413105E-6</v>
      </c>
      <c r="BO187" s="157">
        <f t="shared" si="154"/>
        <v>4.8758720095829939E-6</v>
      </c>
      <c r="BP187" s="157">
        <f t="shared" si="155"/>
        <v>1.1478345685343649E-5</v>
      </c>
      <c r="BQ187" s="157">
        <f t="shared" si="156"/>
        <v>9.1597755886609812E-6</v>
      </c>
      <c r="BR187" s="157">
        <f t="shared" si="157"/>
        <v>4.1856453212311071E-9</v>
      </c>
      <c r="BS187" s="157">
        <f t="shared" si="158"/>
        <v>2.2406991158058899E-6</v>
      </c>
      <c r="BT187" s="157">
        <f t="shared" si="159"/>
        <v>2.0226162946209747E-7</v>
      </c>
      <c r="BU187" s="157">
        <f t="shared" si="160"/>
        <v>2.2459103586675378E-7</v>
      </c>
      <c r="BV187" s="157">
        <f t="shared" si="161"/>
        <v>7.0425220709641938E-7</v>
      </c>
      <c r="BW187" s="157">
        <f t="shared" si="162"/>
        <v>1.940368454556181E-8</v>
      </c>
      <c r="BX187" s="157">
        <f t="shared" si="163"/>
        <v>1.2621176669886048E-6</v>
      </c>
      <c r="BY187" s="157">
        <f t="shared" si="164"/>
        <v>7.823179107122669E-7</v>
      </c>
      <c r="BZ187" s="157">
        <f t="shared" si="165"/>
        <v>4.3790430442545315E-6</v>
      </c>
      <c r="CA187" s="157">
        <f t="shared" si="166"/>
        <v>1.9183653666845653E-6</v>
      </c>
      <c r="CB187" s="157">
        <f t="shared" si="167"/>
        <v>7.1453976117705839E-7</v>
      </c>
      <c r="CC187" s="157">
        <f t="shared" si="168"/>
        <v>2.7029023939952083E-9</v>
      </c>
      <c r="CD187" s="157">
        <f t="shared" si="169"/>
        <v>1.008330839054224E-6</v>
      </c>
      <c r="CE187" s="157">
        <f t="shared" si="170"/>
        <v>7.668258313362606E-8</v>
      </c>
      <c r="CF187" s="157">
        <f t="shared" si="171"/>
        <v>1.9774378861666913E-7</v>
      </c>
      <c r="CG187" s="157">
        <f t="shared" si="172"/>
        <v>5.9352253066348967E-11</v>
      </c>
      <c r="CH187" s="157">
        <f t="shared" si="173"/>
        <v>1.9286853285320881E-10</v>
      </c>
      <c r="CI187" s="157">
        <f t="shared" si="174"/>
        <v>3.5409204234589597E-7</v>
      </c>
      <c r="CJ187" s="157">
        <f t="shared" si="175"/>
        <v>3.1688951143662553E-7</v>
      </c>
      <c r="CK187" s="157">
        <f t="shared" si="176"/>
        <v>1.3006728513548221E-6</v>
      </c>
      <c r="CL187" s="157">
        <f t="shared" si="177"/>
        <v>2.5973699916312424E-6</v>
      </c>
      <c r="CM187" s="157">
        <f t="shared" si="178"/>
        <v>1.5545865605970353E-7</v>
      </c>
      <c r="CN187" s="157">
        <f t="shared" si="179"/>
        <v>2.4668097182834957E-6</v>
      </c>
      <c r="CO187" s="157">
        <f t="shared" si="180"/>
        <v>2.8813563589728553E-8</v>
      </c>
      <c r="CP187" s="157">
        <f t="shared" si="181"/>
        <v>2.9219277396297026E-9</v>
      </c>
      <c r="CQ187" s="157">
        <f t="shared" si="182"/>
        <v>1.5695785806674065E-6</v>
      </c>
      <c r="CR187" s="157">
        <f t="shared" si="183"/>
        <v>2.4572447430264369E-6</v>
      </c>
      <c r="CS187" s="157">
        <f t="shared" si="184"/>
        <v>4.5892900896153654E-6</v>
      </c>
      <c r="CT187" s="157">
        <f t="shared" si="185"/>
        <v>1.7419116542287105E-6</v>
      </c>
      <c r="CU187" s="157">
        <f t="shared" si="186"/>
        <v>7.2144731210968302E-7</v>
      </c>
      <c r="CV187" s="157">
        <f t="shared" si="187"/>
        <v>9.127134777689212E-7</v>
      </c>
      <c r="CW187" s="157">
        <f t="shared" si="188"/>
        <v>1.5194849558642772E-6</v>
      </c>
      <c r="CX187" s="157">
        <f t="shared" si="189"/>
        <v>3.2333542237328621E-6</v>
      </c>
      <c r="CY187" s="157">
        <f t="shared" si="190"/>
        <v>5.8858000770129043E-6</v>
      </c>
      <c r="CZ187" s="157"/>
      <c r="DA187" s="157">
        <f t="shared" si="191"/>
        <v>1.3583216920098562E-9</v>
      </c>
      <c r="DB187" s="157"/>
      <c r="DC187" s="157"/>
      <c r="DD187" s="157"/>
      <c r="DE187" s="157">
        <f t="shared" si="192"/>
        <v>4.7396185058816732E-6</v>
      </c>
      <c r="DF187" s="157">
        <f t="shared" si="193"/>
        <v>3.7131725182098993E-6</v>
      </c>
      <c r="DG187" s="157"/>
      <c r="DH187" s="157"/>
      <c r="DI187" s="157">
        <f t="shared" si="194"/>
        <v>8.4325742522176276E-5</v>
      </c>
      <c r="DN187" s="157" t="e">
        <f t="shared" si="196"/>
        <v>#DIV/0!</v>
      </c>
      <c r="DR187" s="1">
        <v>9.7222222222222206E-3</v>
      </c>
      <c r="EQ187" s="152"/>
      <c r="ER187" s="152"/>
    </row>
    <row r="188" spans="1:148" s="1" customFormat="1" x14ac:dyDescent="0.25">
      <c r="A188" s="13">
        <f t="shared" si="197"/>
        <v>41790</v>
      </c>
      <c r="B188" s="227">
        <v>3.0950247015259599E-2</v>
      </c>
      <c r="C188" s="227">
        <v>1.7564896508376698E-2</v>
      </c>
      <c r="D188" s="227">
        <v>1.9086676658083199E-2</v>
      </c>
      <c r="E188" s="227">
        <v>1.60117106211237E-2</v>
      </c>
      <c r="F188" s="227">
        <v>1.5171328008806601E-2</v>
      </c>
      <c r="G188" s="227">
        <v>4.7797436633860199E-2</v>
      </c>
      <c r="H188" s="227">
        <v>4.0040884552874502E-2</v>
      </c>
      <c r="I188" s="227">
        <v>2.6485788582111699E-2</v>
      </c>
      <c r="J188" s="227">
        <v>4.2294192329538099E-2</v>
      </c>
      <c r="K188" s="227">
        <v>1.1380970694728499E-2</v>
      </c>
      <c r="L188" s="227">
        <v>1.28821087343891E-2</v>
      </c>
      <c r="M188" s="227">
        <v>1.54268651464191E-2</v>
      </c>
      <c r="N188" s="227">
        <v>2.93592201884302E-2</v>
      </c>
      <c r="O188" s="227">
        <v>3.2111494302392699E-2</v>
      </c>
      <c r="P188" s="227">
        <v>2.92923976379879E-2</v>
      </c>
      <c r="Q188" s="227">
        <v>1.8188716089575702E-2</v>
      </c>
      <c r="R188" s="227">
        <v>1.26482309765805E-2</v>
      </c>
      <c r="S188" s="18">
        <f>'Index Values Local'!S189/'Index Values Local'!S188-1</f>
        <v>3.3572947923810714E-2</v>
      </c>
      <c r="T188" s="227">
        <v>2.3866459495966101E-2</v>
      </c>
      <c r="U188" s="227">
        <v>1.1192614638315E-2</v>
      </c>
      <c r="V188" s="227">
        <v>5.69019888842237E-3</v>
      </c>
      <c r="W188" s="18">
        <v>-1.0230179028125619E-4</v>
      </c>
      <c r="X188" s="18">
        <v>5.5331086183003642E-3</v>
      </c>
      <c r="Y188" s="18">
        <v>2.3890891432443162E-3</v>
      </c>
      <c r="Z188" s="18">
        <v>5.0794076258127152E-3</v>
      </c>
      <c r="AA188" s="18">
        <v>3.9093041438624798E-3</v>
      </c>
      <c r="AB188" s="18">
        <v>-1.9690397210172628E-2</v>
      </c>
      <c r="AC188" s="18">
        <v>-1.83225190671484E-2</v>
      </c>
      <c r="AD188" s="18">
        <v>-2.3577679887704803E-2</v>
      </c>
      <c r="AE188" s="18">
        <v>-4.9898495999999995E-3</v>
      </c>
      <c r="AF188" s="18">
        <v>5.2530459999999997E-4</v>
      </c>
      <c r="AG188" s="18">
        <v>1.7813404586952686E-3</v>
      </c>
      <c r="AH188" s="18">
        <v>4.3388023880497339E-3</v>
      </c>
      <c r="AI188" s="18">
        <v>1.0945100611072789E-3</v>
      </c>
      <c r="AJ188" s="18">
        <v>3.1651577034186307E-3</v>
      </c>
      <c r="AK188" s="18">
        <v>3.6424084477315599E-3</v>
      </c>
      <c r="AL188" s="18">
        <v>-6.7908266004605977E-3</v>
      </c>
      <c r="AM188" s="18">
        <v>3.8788482435789806E-3</v>
      </c>
      <c r="AN188" s="18">
        <v>1.1000000000000001E-3</v>
      </c>
      <c r="AO188" s="18">
        <v>-4.0867983552996701E-2</v>
      </c>
      <c r="AP188" s="18">
        <v>-3.3352050659090748E-2</v>
      </c>
      <c r="AQ188" s="18">
        <v>-1.73605387270972E-3</v>
      </c>
      <c r="AR188" s="18">
        <v>5.817174515235557E-3</v>
      </c>
      <c r="AS188" s="18">
        <v>-3.6176638542585356E-3</v>
      </c>
      <c r="AT188" s="18">
        <v>-6.7690981057822418E-3</v>
      </c>
      <c r="AU188" s="18">
        <v>-1.1973664519032177E-2</v>
      </c>
      <c r="AV188" s="18">
        <v>1.2409599249956216E-2</v>
      </c>
      <c r="AW188" s="18">
        <v>7.233287993347659E-3</v>
      </c>
      <c r="AX188" s="18">
        <v>4.936752582590795E-3</v>
      </c>
      <c r="AY188" s="18">
        <v>4.3070127341723032E-2</v>
      </c>
      <c r="AZ188" s="18">
        <v>8.8826690063736891E-3</v>
      </c>
      <c r="BF188" s="81"/>
      <c r="BG188" s="154">
        <f t="shared" si="148"/>
        <v>55</v>
      </c>
      <c r="BH188" s="18">
        <f>(1-'Building Blocks'!$B$29)*'Building Blocks'!$B$29^BG188</f>
        <v>5.7535474997692879E-3</v>
      </c>
      <c r="BI188" s="18">
        <f t="shared" si="149"/>
        <v>6.3200004063923704E-3</v>
      </c>
      <c r="BJ188" s="18">
        <f t="shared" si="195"/>
        <v>1.8771033207025979E-2</v>
      </c>
      <c r="BK188" s="157">
        <f t="shared" si="150"/>
        <v>3.7850048455223244E-6</v>
      </c>
      <c r="BL188" s="157">
        <f t="shared" si="151"/>
        <v>3.0217843143329848E-7</v>
      </c>
      <c r="BM188" s="157">
        <f t="shared" si="152"/>
        <v>1.1180252857528122E-6</v>
      </c>
      <c r="BN188" s="157">
        <f t="shared" si="153"/>
        <v>2.8806149965932429E-7</v>
      </c>
      <c r="BO188" s="157">
        <f t="shared" si="154"/>
        <v>7.6285514653709074E-7</v>
      </c>
      <c r="BP188" s="157">
        <f t="shared" si="155"/>
        <v>1.1741917318779452E-5</v>
      </c>
      <c r="BQ188" s="157">
        <f t="shared" si="156"/>
        <v>6.758950106657251E-6</v>
      </c>
      <c r="BR188" s="157">
        <f t="shared" si="157"/>
        <v>1.8561680332749201E-6</v>
      </c>
      <c r="BS188" s="157">
        <f t="shared" si="158"/>
        <v>6.6168380182965703E-6</v>
      </c>
      <c r="BT188" s="157">
        <f t="shared" si="159"/>
        <v>3.0850228804381403E-7</v>
      </c>
      <c r="BU188" s="157">
        <f t="shared" si="160"/>
        <v>4.4380008776730278E-7</v>
      </c>
      <c r="BV188" s="157">
        <f t="shared" si="161"/>
        <v>3.6639089299987554E-7</v>
      </c>
      <c r="BW188" s="157">
        <f t="shared" si="162"/>
        <v>3.4630102222944246E-6</v>
      </c>
      <c r="BX188" s="157">
        <f t="shared" si="163"/>
        <v>3.5279148723917755E-6</v>
      </c>
      <c r="BY188" s="157">
        <f t="shared" si="164"/>
        <v>3.01537606162804E-6</v>
      </c>
      <c r="BZ188" s="157">
        <f t="shared" si="165"/>
        <v>8.4926789375501506E-7</v>
      </c>
      <c r="CA188" s="157">
        <f t="shared" si="166"/>
        <v>3.2613587699474951E-7</v>
      </c>
      <c r="CB188" s="157">
        <f t="shared" si="167"/>
        <v>3.8673798743146101E-6</v>
      </c>
      <c r="CC188" s="157">
        <f t="shared" si="168"/>
        <v>2.1665826772941194E-6</v>
      </c>
      <c r="CD188" s="157">
        <f t="shared" si="169"/>
        <v>2.116126167269433E-7</v>
      </c>
      <c r="CE188" s="157">
        <f t="shared" si="170"/>
        <v>1.5468865973598113E-8</v>
      </c>
      <c r="CF188" s="157">
        <f t="shared" si="171"/>
        <v>1.6070081497710027E-7</v>
      </c>
      <c r="CG188" s="157">
        <f t="shared" si="172"/>
        <v>1.2736830151080064E-8</v>
      </c>
      <c r="CH188" s="157">
        <f t="shared" si="173"/>
        <v>6.5182839958047454E-11</v>
      </c>
      <c r="CI188" s="157">
        <f t="shared" si="174"/>
        <v>4.074957442412813E-9</v>
      </c>
      <c r="CJ188" s="157">
        <f t="shared" si="175"/>
        <v>1.0683866449505698E-10</v>
      </c>
      <c r="CK188" s="157">
        <f t="shared" si="176"/>
        <v>3.436311231395485E-6</v>
      </c>
      <c r="CL188" s="157">
        <f t="shared" si="177"/>
        <v>3.0542562509868997E-6</v>
      </c>
      <c r="CM188" s="157">
        <f t="shared" si="178"/>
        <v>4.7509742049207366E-6</v>
      </c>
      <c r="CN188" s="157">
        <f t="shared" si="179"/>
        <v>9.8591757292283664E-7</v>
      </c>
      <c r="CO188" s="157">
        <f t="shared" si="180"/>
        <v>2.7997300712076947E-7</v>
      </c>
      <c r="CP188" s="157">
        <f t="shared" si="181"/>
        <v>1.0752546607518892E-7</v>
      </c>
      <c r="CQ188" s="157">
        <f t="shared" si="182"/>
        <v>2.2191176707987618E-9</v>
      </c>
      <c r="CR188" s="157">
        <f t="shared" si="183"/>
        <v>1.1266495911260467E-7</v>
      </c>
      <c r="CS188" s="157">
        <f t="shared" si="184"/>
        <v>6.141404698904991E-8</v>
      </c>
      <c r="CT188" s="157">
        <f t="shared" si="185"/>
        <v>4.122050421686111E-8</v>
      </c>
      <c r="CU188" s="157">
        <f t="shared" si="186"/>
        <v>8.1013920465652158E-7</v>
      </c>
      <c r="CV188" s="157">
        <f t="shared" si="187"/>
        <v>1.900798862520828E-8</v>
      </c>
      <c r="CW188" s="157">
        <f t="shared" si="188"/>
        <v>1.7196237209144484E-7</v>
      </c>
      <c r="CX188" s="157">
        <f t="shared" si="189"/>
        <v>1.1205839767443519E-5</v>
      </c>
      <c r="CY188" s="157">
        <f t="shared" si="190"/>
        <v>9.7985393461493443E-6</v>
      </c>
      <c r="CZ188" s="157"/>
      <c r="DA188" s="157">
        <f t="shared" si="191"/>
        <v>3.5334428757280967E-8</v>
      </c>
      <c r="DB188" s="157"/>
      <c r="DC188" s="157"/>
      <c r="DD188" s="157"/>
      <c r="DE188" s="157">
        <f t="shared" si="192"/>
        <v>7.1309888156254853E-8</v>
      </c>
      <c r="DF188" s="157">
        <f t="shared" si="193"/>
        <v>6.6573144719384012E-12</v>
      </c>
      <c r="DG188" s="157"/>
      <c r="DH188" s="157"/>
      <c r="DI188" s="157">
        <f t="shared" si="194"/>
        <v>1.052910301209877E-8</v>
      </c>
      <c r="DN188" s="157" t="e">
        <f t="shared" si="196"/>
        <v>#DIV/0!</v>
      </c>
      <c r="DR188" s="1">
        <v>9.7222222222222206E-3</v>
      </c>
      <c r="EQ188" s="152"/>
      <c r="ER188" s="152"/>
    </row>
    <row r="189" spans="1:148" s="1" customFormat="1" x14ac:dyDescent="0.25">
      <c r="A189" s="13">
        <f t="shared" si="197"/>
        <v>41820</v>
      </c>
      <c r="B189" s="227">
        <v>7.1222803756865096E-4</v>
      </c>
      <c r="C189" s="227">
        <v>3.0435264054148502E-2</v>
      </c>
      <c r="D189" s="227">
        <v>-2.4182738960410101E-2</v>
      </c>
      <c r="E189" s="227">
        <v>-2.6707364199955799E-2</v>
      </c>
      <c r="F189" s="227">
        <v>-1.40317355969427E-2</v>
      </c>
      <c r="G189" s="227">
        <v>3.1092612233324102E-2</v>
      </c>
      <c r="H189" s="227">
        <v>4.9187870044616597E-2</v>
      </c>
      <c r="I189" s="227">
        <v>-1.9653187182677799E-2</v>
      </c>
      <c r="J189" s="227">
        <v>6.1951484066449201E-3</v>
      </c>
      <c r="K189" s="227">
        <v>-1.2077032445165101E-2</v>
      </c>
      <c r="L189" s="227">
        <v>-1.3148640392264399E-2</v>
      </c>
      <c r="M189" s="227">
        <v>-9.2475356845149702E-3</v>
      </c>
      <c r="N189" s="227">
        <v>-7.1562899644312897E-3</v>
      </c>
      <c r="O189" s="227">
        <v>-1.3614771598922101E-2</v>
      </c>
      <c r="P189" s="227">
        <v>-1.1914702012301701E-2</v>
      </c>
      <c r="Q189" s="227">
        <v>-3.36982274335062E-3</v>
      </c>
      <c r="R189" s="227">
        <v>-1.3464063635967499E-2</v>
      </c>
      <c r="S189" s="18">
        <f>'Index Values Local'!S190/'Index Values Local'!S189-1</f>
        <v>-1.3494652752941816E-2</v>
      </c>
      <c r="T189" s="227">
        <v>2.1424882774575899E-2</v>
      </c>
      <c r="U189" s="227">
        <v>1.72583420613114E-2</v>
      </c>
      <c r="V189" s="227">
        <v>6.9551714478586204E-3</v>
      </c>
      <c r="W189" s="18">
        <v>3.1716799672598661E-3</v>
      </c>
      <c r="X189" s="18">
        <v>-3.146571787631558E-3</v>
      </c>
      <c r="Y189" s="18">
        <v>5.9025382399369164E-4</v>
      </c>
      <c r="Z189" s="18">
        <v>1.0180814465157173E-2</v>
      </c>
      <c r="AA189" s="18">
        <v>8.480443059882381E-3</v>
      </c>
      <c r="AB189" s="18">
        <v>-4.9455555073532054E-3</v>
      </c>
      <c r="AC189" s="18">
        <v>-4.7092359405789003E-3</v>
      </c>
      <c r="AD189" s="18">
        <v>-4.5049387741058801E-3</v>
      </c>
      <c r="AE189" s="18">
        <v>-7.3782146999999999E-3</v>
      </c>
      <c r="AF189" s="18">
        <v>-4.2402313000000002E-3</v>
      </c>
      <c r="AG189" s="18">
        <v>-4.2231607023782702E-3</v>
      </c>
      <c r="AH189" s="18">
        <v>7.1519078841066897E-3</v>
      </c>
      <c r="AI189" s="18">
        <v>9.4809670886211173E-3</v>
      </c>
      <c r="AJ189" s="18">
        <v>1.2222853006624623E-2</v>
      </c>
      <c r="AK189" s="18">
        <v>1.0048003276351691E-2</v>
      </c>
      <c r="AL189" s="18">
        <v>4.0733805010344515E-3</v>
      </c>
      <c r="AM189" s="18">
        <v>8.8299029416405439E-3</v>
      </c>
      <c r="AN189" s="18">
        <v>1.46E-2</v>
      </c>
      <c r="AO189" s="18">
        <v>6.7382468187171529E-3</v>
      </c>
      <c r="AP189" s="18">
        <v>-1.795306838442523E-2</v>
      </c>
      <c r="AQ189" s="18">
        <v>2.3061094039941648E-2</v>
      </c>
      <c r="AR189" s="18">
        <v>1.9347287248691725E-2</v>
      </c>
      <c r="AS189" s="18">
        <v>1.4974578058227727E-2</v>
      </c>
      <c r="AT189" s="18">
        <v>3.7851606429095651E-3</v>
      </c>
      <c r="AU189" s="18">
        <v>1.155200690698464E-3</v>
      </c>
      <c r="AV189" s="18">
        <v>3.0075545013350524E-2</v>
      </c>
      <c r="AW189" s="18">
        <v>2.2700370958615101E-2</v>
      </c>
      <c r="AX189" s="18">
        <v>2.1426223486343161E-2</v>
      </c>
      <c r="AY189" s="18">
        <v>3.5328652944916196E-2</v>
      </c>
      <c r="AZ189" s="18">
        <v>5.3818620897839509E-2</v>
      </c>
      <c r="BF189" s="81"/>
      <c r="BG189" s="154">
        <f t="shared" si="148"/>
        <v>54</v>
      </c>
      <c r="BH189" s="18">
        <f>(1-'Building Blocks'!$B$29)*'Building Blocks'!$B$29^BG189</f>
        <v>5.8116641411810983E-3</v>
      </c>
      <c r="BI189" s="18">
        <f t="shared" si="149"/>
        <v>6.3838387943357276E-3</v>
      </c>
      <c r="BJ189" s="18">
        <f t="shared" si="195"/>
        <v>1.8960639603056544E-2</v>
      </c>
      <c r="BK189" s="157">
        <f t="shared" si="150"/>
        <v>2.1222174523393486E-7</v>
      </c>
      <c r="BL189" s="157">
        <f t="shared" si="151"/>
        <v>2.4989459981874172E-6</v>
      </c>
      <c r="BM189" s="157">
        <f t="shared" si="152"/>
        <v>5.7335631154122236E-6</v>
      </c>
      <c r="BN189" s="157">
        <f t="shared" si="153"/>
        <v>8.2586737649527074E-6</v>
      </c>
      <c r="BO189" s="157">
        <f t="shared" si="154"/>
        <v>2.1184150283559878E-6</v>
      </c>
      <c r="BP189" s="157">
        <f t="shared" si="155"/>
        <v>4.4487810189525157E-6</v>
      </c>
      <c r="BQ189" s="157">
        <f t="shared" si="156"/>
        <v>1.1180528527061593E-5</v>
      </c>
      <c r="BR189" s="157">
        <f t="shared" si="157"/>
        <v>5.3693165255363126E-6</v>
      </c>
      <c r="BS189" s="157">
        <f t="shared" si="158"/>
        <v>8.9397728875165899E-8</v>
      </c>
      <c r="BT189" s="157">
        <f t="shared" si="159"/>
        <v>1.7319648158897974E-6</v>
      </c>
      <c r="BU189" s="157">
        <f t="shared" si="160"/>
        <v>1.988916853084847E-6</v>
      </c>
      <c r="BV189" s="157">
        <f t="shared" si="161"/>
        <v>1.8580592596528275E-6</v>
      </c>
      <c r="BW189" s="157">
        <f t="shared" si="162"/>
        <v>1.0967507532945856E-6</v>
      </c>
      <c r="BX189" s="157">
        <f t="shared" si="163"/>
        <v>3.1178476904008241E-6</v>
      </c>
      <c r="BY189" s="157">
        <f t="shared" si="164"/>
        <v>2.3937387454147517E-6</v>
      </c>
      <c r="BZ189" s="157">
        <f t="shared" si="165"/>
        <v>6.3410037886456525E-7</v>
      </c>
      <c r="CA189" s="157">
        <f t="shared" si="166"/>
        <v>2.2873062062943604E-6</v>
      </c>
      <c r="CB189" s="157">
        <f t="shared" si="167"/>
        <v>3.1832917452993543E-6</v>
      </c>
      <c r="CC189" s="157">
        <f t="shared" si="168"/>
        <v>1.6493431906068337E-6</v>
      </c>
      <c r="CD189" s="157">
        <f t="shared" si="169"/>
        <v>8.9676411299391511E-7</v>
      </c>
      <c r="CE189" s="157">
        <f t="shared" si="170"/>
        <v>5.1107835165070754E-8</v>
      </c>
      <c r="CF189" s="157">
        <f t="shared" si="171"/>
        <v>1.9967657315952491E-8</v>
      </c>
      <c r="CG189" s="157">
        <f t="shared" si="172"/>
        <v>3.3648241591017325E-7</v>
      </c>
      <c r="CH189" s="157">
        <f t="shared" si="173"/>
        <v>1.8390276188307077E-8</v>
      </c>
      <c r="CI189" s="157">
        <f t="shared" si="174"/>
        <v>1.1795100382659564E-7</v>
      </c>
      <c r="CJ189" s="157">
        <f t="shared" si="175"/>
        <v>1.2591195831879732E-7</v>
      </c>
      <c r="CK189" s="157">
        <f t="shared" si="176"/>
        <v>4.6918485517102226E-7</v>
      </c>
      <c r="CL189" s="157">
        <f t="shared" si="177"/>
        <v>4.4724076955003044E-7</v>
      </c>
      <c r="CM189" s="157">
        <f t="shared" si="178"/>
        <v>4.4457178754135039E-7</v>
      </c>
      <c r="CN189" s="157">
        <f t="shared" si="179"/>
        <v>1.4131594929991087E-6</v>
      </c>
      <c r="CO189" s="157">
        <f t="shared" si="180"/>
        <v>8.3275042484303891E-7</v>
      </c>
      <c r="CP189" s="157">
        <f t="shared" si="181"/>
        <v>6.5499226289668778E-7</v>
      </c>
      <c r="CQ189" s="157">
        <f t="shared" si="182"/>
        <v>7.4043278491421212E-8</v>
      </c>
      <c r="CR189" s="157">
        <f t="shared" si="183"/>
        <v>1.1070389291255489E-7</v>
      </c>
      <c r="CS189" s="157">
        <f t="shared" si="184"/>
        <v>2.2527658863864397E-7</v>
      </c>
      <c r="CT189" s="157">
        <f t="shared" si="185"/>
        <v>9.4709453894635054E-8</v>
      </c>
      <c r="CU189" s="157">
        <f t="shared" si="186"/>
        <v>1.3376024855705834E-9</v>
      </c>
      <c r="CV189" s="157">
        <f t="shared" si="187"/>
        <v>6.6059250976121301E-8</v>
      </c>
      <c r="CW189" s="157">
        <f t="shared" si="188"/>
        <v>4.3806260107699329E-7</v>
      </c>
      <c r="CX189" s="157">
        <f t="shared" si="189"/>
        <v>1.9299343271399776E-7</v>
      </c>
      <c r="CY189" s="157">
        <f t="shared" si="190"/>
        <v>3.6697891001456188E-6</v>
      </c>
      <c r="CZ189" s="157"/>
      <c r="DA189" s="157">
        <f t="shared" si="191"/>
        <v>1.6128061111566741E-6</v>
      </c>
      <c r="DB189" s="157"/>
      <c r="DC189" s="157"/>
      <c r="DD189" s="157"/>
      <c r="DE189" s="157">
        <f t="shared" si="192"/>
        <v>2.8219784929055351E-6</v>
      </c>
      <c r="DF189" s="157">
        <f t="shared" si="193"/>
        <v>1.5336259740534143E-6</v>
      </c>
      <c r="DG189" s="157"/>
      <c r="DH189" s="157"/>
      <c r="DI189" s="157">
        <f t="shared" si="194"/>
        <v>1.2160606088507462E-5</v>
      </c>
      <c r="DN189" s="157" t="e">
        <f t="shared" si="196"/>
        <v>#DIV/0!</v>
      </c>
      <c r="DR189" s="1">
        <v>9.7222222222222206E-3</v>
      </c>
      <c r="EQ189" s="152"/>
      <c r="ER189" s="152"/>
    </row>
    <row r="190" spans="1:148" s="1" customFormat="1" x14ac:dyDescent="0.25">
      <c r="A190" s="13">
        <f t="shared" si="197"/>
        <v>41851</v>
      </c>
      <c r="B190" s="227">
        <v>-1.2511487657017499E-3</v>
      </c>
      <c r="C190" s="227">
        <v>-3.8085646542823502E-2</v>
      </c>
      <c r="D190" s="227">
        <v>-3.71521419518464E-2</v>
      </c>
      <c r="E190" s="227">
        <v>-3.4820643450279597E-2</v>
      </c>
      <c r="F190" s="227">
        <v>2.0040146220301399E-4</v>
      </c>
      <c r="G190" s="227">
        <v>1.8873193360606999E-2</v>
      </c>
      <c r="H190" s="227">
        <v>1.8509689879219401E-2</v>
      </c>
      <c r="I190" s="227">
        <v>5.0767310532840497E-2</v>
      </c>
      <c r="J190" s="227">
        <v>3.3419717792799501E-2</v>
      </c>
      <c r="K190" s="227">
        <v>3.2212441424039799E-3</v>
      </c>
      <c r="L190" s="227">
        <v>3.8694818397082501E-3</v>
      </c>
      <c r="M190" s="227">
        <v>-3.5724616441734598E-4</v>
      </c>
      <c r="N190" s="227">
        <v>4.3103728305617902E-3</v>
      </c>
      <c r="O190" s="227">
        <v>3.9576255198841004E-3</v>
      </c>
      <c r="P190" s="227">
        <v>9.9763205952558796E-3</v>
      </c>
      <c r="Q190" s="227">
        <v>3.1983643735284898E-3</v>
      </c>
      <c r="R190" s="227">
        <v>8.9968641046409507E-3</v>
      </c>
      <c r="S190" s="18">
        <f>'Index Values Local'!S191/'Index Values Local'!S190-1</f>
        <v>1.182608802179308E-2</v>
      </c>
      <c r="T190" s="227">
        <v>-1.40685943404746E-2</v>
      </c>
      <c r="U190" s="227">
        <v>-9.6761840378843892E-3</v>
      </c>
      <c r="V190" s="227">
        <v>-3.9520993658000896E-3</v>
      </c>
      <c r="W190" s="18">
        <v>9.6889342172361559E-3</v>
      </c>
      <c r="X190" s="18">
        <v>9.8289182311046552E-3</v>
      </c>
      <c r="Y190" s="18">
        <v>9.661558992521968E-4</v>
      </c>
      <c r="Z190" s="18">
        <v>1.809061809061796E-2</v>
      </c>
      <c r="AA190" s="18">
        <v>7.4938504662205307E-3</v>
      </c>
      <c r="AB190" s="18">
        <v>1.6545319788987101E-2</v>
      </c>
      <c r="AC190" s="18">
        <v>1.0833537794968399E-2</v>
      </c>
      <c r="AD190" s="18">
        <v>3.3452517323872499E-2</v>
      </c>
      <c r="AE190" s="18">
        <v>2.8983835600000001E-2</v>
      </c>
      <c r="AF190" s="18">
        <v>1.24798732E-2</v>
      </c>
      <c r="AG190" s="18">
        <v>2.7157738095238138E-2</v>
      </c>
      <c r="AH190" s="18">
        <v>6.2060929478520155E-3</v>
      </c>
      <c r="AI190" s="18">
        <v>6.334067009048594E-3</v>
      </c>
      <c r="AJ190" s="18">
        <v>3.6581784258171712E-3</v>
      </c>
      <c r="AK190" s="18">
        <v>9.9191945498622314E-3</v>
      </c>
      <c r="AL190" s="18">
        <v>6.5294436747074247E-3</v>
      </c>
      <c r="AM190" s="18">
        <v>1.0642434766864106E-2</v>
      </c>
      <c r="AN190" s="18">
        <v>2.01E-2</v>
      </c>
      <c r="AO190" s="18">
        <v>-2.7909977375074835E-2</v>
      </c>
      <c r="AP190" s="18">
        <v>-1.4316377596289231E-2</v>
      </c>
      <c r="AQ190" s="18">
        <v>9.5219028033763642E-3</v>
      </c>
      <c r="AR190" s="18">
        <v>2.046605876393115E-2</v>
      </c>
      <c r="AS190" s="18">
        <v>1.3087429663862759E-2</v>
      </c>
      <c r="AT190" s="18">
        <v>9.5701471805163998E-3</v>
      </c>
      <c r="AU190" s="18">
        <v>6.5419908939781026E-3</v>
      </c>
      <c r="AV190" s="18">
        <v>6.3306266572740189E-2</v>
      </c>
      <c r="AW190" s="18">
        <v>7.2988642468986731E-2</v>
      </c>
      <c r="AX190" s="18">
        <v>1.7500699164747842E-2</v>
      </c>
      <c r="AY190" s="18">
        <v>-1.2901296350801339E-2</v>
      </c>
      <c r="AZ190" s="18">
        <v>9.1800684753993167E-3</v>
      </c>
      <c r="BF190" s="81"/>
      <c r="BG190" s="154">
        <f t="shared" si="148"/>
        <v>53</v>
      </c>
      <c r="BH190" s="18">
        <f>(1-'Building Blocks'!$B$29)*'Building Blocks'!$B$29^BG190</f>
        <v>5.8703678193748471E-3</v>
      </c>
      <c r="BI190" s="18">
        <f t="shared" si="149"/>
        <v>6.4483220144805333E-3</v>
      </c>
      <c r="BJ190" s="18">
        <f t="shared" si="195"/>
        <v>1.9152161215208633E-2</v>
      </c>
      <c r="BK190" s="157">
        <f t="shared" si="150"/>
        <v>3.8521648351763454E-7</v>
      </c>
      <c r="BL190" s="157">
        <f t="shared" si="151"/>
        <v>1.5315942590838425E-5</v>
      </c>
      <c r="BM190" s="157">
        <f t="shared" si="152"/>
        <v>1.1888778173946944E-5</v>
      </c>
      <c r="BN190" s="157">
        <f t="shared" si="153"/>
        <v>1.2530017721880589E-5</v>
      </c>
      <c r="BO190" s="157">
        <f t="shared" si="154"/>
        <v>1.0236727005770897E-7</v>
      </c>
      <c r="BP190" s="157">
        <f t="shared" si="155"/>
        <v>1.2964149786271361E-6</v>
      </c>
      <c r="BQ190" s="157">
        <f t="shared" si="156"/>
        <v>8.0473931929765162E-7</v>
      </c>
      <c r="BR190" s="157">
        <f t="shared" si="157"/>
        <v>1.1062379855356283E-5</v>
      </c>
      <c r="BS190" s="157">
        <f t="shared" si="158"/>
        <v>3.5557567905979702E-6</v>
      </c>
      <c r="BT190" s="157">
        <f t="shared" si="159"/>
        <v>8.8731888145522428E-9</v>
      </c>
      <c r="BU190" s="157">
        <f t="shared" si="160"/>
        <v>2.5821248414669207E-9</v>
      </c>
      <c r="BV190" s="157">
        <f t="shared" si="161"/>
        <v>4.3042844947673985E-7</v>
      </c>
      <c r="BW190" s="157">
        <f t="shared" si="162"/>
        <v>1.7356743156959776E-8</v>
      </c>
      <c r="BX190" s="157">
        <f t="shared" si="163"/>
        <v>1.3216818572322315E-7</v>
      </c>
      <c r="BY190" s="157">
        <f t="shared" si="164"/>
        <v>4.1174566306120814E-8</v>
      </c>
      <c r="BZ190" s="157">
        <f t="shared" si="165"/>
        <v>7.446399602039254E-8</v>
      </c>
      <c r="CA190" s="157">
        <f t="shared" si="166"/>
        <v>8.0452531570801982E-8</v>
      </c>
      <c r="CB190" s="157">
        <f t="shared" si="167"/>
        <v>5.7660271703569632E-8</v>
      </c>
      <c r="CC190" s="157">
        <f t="shared" si="168"/>
        <v>2.4318531631148225E-6</v>
      </c>
      <c r="CD190" s="157">
        <f t="shared" si="169"/>
        <v>1.4668464506168319E-6</v>
      </c>
      <c r="CE190" s="157">
        <f t="shared" si="170"/>
        <v>4.2076016119675841E-7</v>
      </c>
      <c r="CF190" s="157">
        <f t="shared" si="171"/>
        <v>1.4540958829434341E-7</v>
      </c>
      <c r="CG190" s="157">
        <f t="shared" si="172"/>
        <v>2.106417656551013E-7</v>
      </c>
      <c r="CH190" s="157">
        <f t="shared" si="173"/>
        <v>1.1259004159806622E-8</v>
      </c>
      <c r="CI190" s="157">
        <f t="shared" si="174"/>
        <v>9.6106416633363085E-7</v>
      </c>
      <c r="CJ190" s="157">
        <f t="shared" si="175"/>
        <v>7.6952736339001111E-8</v>
      </c>
      <c r="CK190" s="157">
        <f t="shared" si="176"/>
        <v>1.0760470578336078E-6</v>
      </c>
      <c r="CL190" s="157">
        <f t="shared" si="177"/>
        <v>3.3175004653771091E-7</v>
      </c>
      <c r="CM190" s="157">
        <f t="shared" si="178"/>
        <v>5.65449101149281E-6</v>
      </c>
      <c r="CN190" s="157">
        <f t="shared" si="179"/>
        <v>2.9762203148835377E-6</v>
      </c>
      <c r="CO190" s="157">
        <f t="shared" si="180"/>
        <v>1.8104997652263538E-7</v>
      </c>
      <c r="CP190" s="157">
        <f t="shared" si="181"/>
        <v>2.9122733150178202E-6</v>
      </c>
      <c r="CQ190" s="157">
        <f t="shared" si="182"/>
        <v>3.9017893428489551E-8</v>
      </c>
      <c r="CR190" s="157">
        <f t="shared" si="183"/>
        <v>6.6744838665913673E-9</v>
      </c>
      <c r="CS190" s="157">
        <f t="shared" si="184"/>
        <v>4.4407772870189468E-8</v>
      </c>
      <c r="CT190" s="157">
        <f t="shared" si="185"/>
        <v>8.9374610439317085E-8</v>
      </c>
      <c r="CU190" s="157">
        <f t="shared" si="186"/>
        <v>2.5749954482445404E-8</v>
      </c>
      <c r="CV190" s="157">
        <f t="shared" si="187"/>
        <v>1.6310587671341665E-7</v>
      </c>
      <c r="CW190" s="157">
        <f t="shared" si="188"/>
        <v>1.2251285812160768E-6</v>
      </c>
      <c r="CX190" s="157">
        <f t="shared" si="189"/>
        <v>5.4792468694104591E-6</v>
      </c>
      <c r="CY190" s="157">
        <f t="shared" si="190"/>
        <v>2.6676317329817544E-6</v>
      </c>
      <c r="CZ190" s="157"/>
      <c r="DA190" s="157">
        <f t="shared" si="191"/>
        <v>1.8665020121794047E-6</v>
      </c>
      <c r="DB190" s="157"/>
      <c r="DC190" s="157"/>
      <c r="DD190" s="157"/>
      <c r="DE190" s="157">
        <f t="shared" si="192"/>
        <v>1.8981814225305319E-5</v>
      </c>
      <c r="DF190" s="157">
        <f t="shared" si="193"/>
        <v>2.7908569610188997E-5</v>
      </c>
      <c r="DG190" s="157"/>
      <c r="DH190" s="157"/>
      <c r="DI190" s="157">
        <f t="shared" si="194"/>
        <v>6.362660942773138E-9</v>
      </c>
      <c r="DN190" s="157" t="e">
        <f t="shared" si="196"/>
        <v>#DIV/0!</v>
      </c>
      <c r="DR190" s="1">
        <v>9.7222222222222206E-3</v>
      </c>
      <c r="EQ190" s="152"/>
      <c r="ER190" s="152"/>
    </row>
    <row r="191" spans="1:148" s="1" customFormat="1" x14ac:dyDescent="0.25">
      <c r="A191" s="13">
        <f t="shared" si="197"/>
        <v>41882</v>
      </c>
      <c r="B191" s="227">
        <v>5.8226883584611498E-2</v>
      </c>
      <c r="C191" s="227">
        <v>7.0149262933346598E-2</v>
      </c>
      <c r="D191" s="227">
        <v>2.1987077148285201E-2</v>
      </c>
      <c r="E191" s="227">
        <v>1.6539808880836299E-2</v>
      </c>
      <c r="F191" s="227">
        <v>2.1289202198509799E-2</v>
      </c>
      <c r="G191" s="227">
        <v>-4.6559158091808899E-3</v>
      </c>
      <c r="H191" s="227">
        <v>1.0247043931942401E-2</v>
      </c>
      <c r="I191" s="227">
        <v>2.03625542462255E-2</v>
      </c>
      <c r="J191" s="227">
        <v>4.0726921631076801E-2</v>
      </c>
      <c r="K191" s="227">
        <v>2.1757796908594199E-2</v>
      </c>
      <c r="L191" s="227">
        <v>2.2971087653046399E-2</v>
      </c>
      <c r="M191" s="227">
        <v>2.3298285305734402E-2</v>
      </c>
      <c r="N191" s="227">
        <v>2.7348272791667599E-2</v>
      </c>
      <c r="O191" s="227">
        <v>2.5830314445934401E-2</v>
      </c>
      <c r="P191" s="227">
        <v>2.72553557557184E-2</v>
      </c>
      <c r="Q191" s="227">
        <v>3.3775220958396503E-2</v>
      </c>
      <c r="R191" s="227">
        <v>3.26554659212583E-2</v>
      </c>
      <c r="S191" s="18">
        <f>'Index Values Local'!S192/'Index Values Local'!S191-1</f>
        <v>2.5859136998058752E-2</v>
      </c>
      <c r="T191" s="227">
        <v>4.0136033956525902E-2</v>
      </c>
      <c r="U191" s="227">
        <v>1.610238315612E-2</v>
      </c>
      <c r="V191" s="227">
        <v>1.5001770819201799E-2</v>
      </c>
      <c r="W191" s="18">
        <v>-9.7643097643096421E-3</v>
      </c>
      <c r="X191" s="18">
        <v>-1.2623111085549477E-2</v>
      </c>
      <c r="Y191" s="18">
        <v>-4.5284119949451362E-4</v>
      </c>
      <c r="Z191" s="18">
        <v>-5.7955606264911141E-3</v>
      </c>
      <c r="AA191" s="18">
        <v>2.271178741767077E-3</v>
      </c>
      <c r="AB191" s="18">
        <v>-3.8406278815431016E-2</v>
      </c>
      <c r="AC191" s="18">
        <v>-4.1723099677505197E-2</v>
      </c>
      <c r="AD191" s="18">
        <v>-2.7477232943800497E-2</v>
      </c>
      <c r="AE191" s="18">
        <v>-3.4218854399999998E-2</v>
      </c>
      <c r="AF191" s="18">
        <v>-1.9590105300000001E-2</v>
      </c>
      <c r="AG191" s="18">
        <v>-5.4617892068091423E-2</v>
      </c>
      <c r="AH191" s="18">
        <v>7.4852937474298997E-3</v>
      </c>
      <c r="AI191" s="18">
        <v>4.7918192769831336E-3</v>
      </c>
      <c r="AJ191" s="18">
        <v>1.2235343008248023E-2</v>
      </c>
      <c r="AK191" s="18">
        <v>1.8402018554892541E-2</v>
      </c>
      <c r="AL191" s="18">
        <v>-1.2510408359010294E-2</v>
      </c>
      <c r="AM191" s="18">
        <v>6.2500190859715588E-4</v>
      </c>
      <c r="AN191" s="18">
        <v>-4.3E-3</v>
      </c>
      <c r="AO191" s="18">
        <v>-2.2427933583602622E-2</v>
      </c>
      <c r="AP191" s="18">
        <v>-1.7807063409069346E-2</v>
      </c>
      <c r="AQ191" s="18">
        <v>1.4915688064817179E-2</v>
      </c>
      <c r="AR191" s="18">
        <v>1.926131850675139E-2</v>
      </c>
      <c r="AS191" s="18">
        <v>-1.1286037075671307E-2</v>
      </c>
      <c r="AT191" s="18">
        <v>-3.5132711561330302E-4</v>
      </c>
      <c r="AU191" s="18">
        <v>3.9129746904755913E-3</v>
      </c>
      <c r="AV191" s="18">
        <v>-5.9000720087357683E-2</v>
      </c>
      <c r="AW191" s="18">
        <v>-7.7161270393279913E-2</v>
      </c>
      <c r="AX191" s="18">
        <v>1.2721355268190737E-2</v>
      </c>
      <c r="AY191" s="18">
        <v>4.4777233814867576E-2</v>
      </c>
      <c r="AZ191" s="18">
        <v>-2.0450367647058765E-2</v>
      </c>
      <c r="BF191" s="81"/>
      <c r="BG191" s="154">
        <f t="shared" si="148"/>
        <v>52</v>
      </c>
      <c r="BH191" s="18">
        <f>(1-'Building Blocks'!$B$29)*'Building Blocks'!$B$29^BG191</f>
        <v>5.9296644640149977E-3</v>
      </c>
      <c r="BI191" s="18">
        <f t="shared" si="149"/>
        <v>6.5134565802833673E-3</v>
      </c>
      <c r="BJ191" s="18">
        <f t="shared" si="195"/>
        <v>1.934561738909963E-2</v>
      </c>
      <c r="BK191" s="157">
        <f t="shared" si="150"/>
        <v>1.7442722315490837E-5</v>
      </c>
      <c r="BL191" s="157">
        <f t="shared" si="151"/>
        <v>2.305853901898417E-5</v>
      </c>
      <c r="BM191" s="157">
        <f t="shared" si="152"/>
        <v>1.7095770119034473E-6</v>
      </c>
      <c r="BN191" s="157">
        <f t="shared" si="153"/>
        <v>3.4514077297699536E-7</v>
      </c>
      <c r="BO191" s="157">
        <f t="shared" si="154"/>
        <v>1.9055919852830473E-6</v>
      </c>
      <c r="BP191" s="157">
        <f t="shared" si="155"/>
        <v>5.6942379013832515E-7</v>
      </c>
      <c r="BQ191" s="157">
        <f t="shared" si="156"/>
        <v>5.5106114669659272E-8</v>
      </c>
      <c r="BR191" s="157">
        <f t="shared" si="157"/>
        <v>7.901886396816423E-7</v>
      </c>
      <c r="BS191" s="157">
        <f t="shared" si="158"/>
        <v>6.1747589035056984E-6</v>
      </c>
      <c r="BT191" s="157">
        <f t="shared" si="159"/>
        <v>1.963750037664032E-6</v>
      </c>
      <c r="BU191" s="157">
        <f t="shared" si="160"/>
        <v>2.2217195439758858E-6</v>
      </c>
      <c r="BV191" s="157">
        <f t="shared" si="161"/>
        <v>1.5619186249231162E-6</v>
      </c>
      <c r="BW191" s="157">
        <f t="shared" si="162"/>
        <v>2.9821414377091373E-6</v>
      </c>
      <c r="BX191" s="157">
        <f t="shared" si="163"/>
        <v>1.9596529815563847E-6</v>
      </c>
      <c r="BY191" s="157">
        <f t="shared" si="164"/>
        <v>2.5550712781645913E-6</v>
      </c>
      <c r="BZ191" s="157">
        <f t="shared" si="165"/>
        <v>4.8113536032812147E-6</v>
      </c>
      <c r="CA191" s="157">
        <f t="shared" si="166"/>
        <v>4.8156605494889229E-6</v>
      </c>
      <c r="CB191" s="157">
        <f t="shared" si="167"/>
        <v>1.8875636495134948E-6</v>
      </c>
      <c r="CC191" s="157">
        <f t="shared" si="168"/>
        <v>7.8811686646374472E-6</v>
      </c>
      <c r="CD191" s="157">
        <f t="shared" si="169"/>
        <v>7.4519868265861307E-7</v>
      </c>
      <c r="CE191" s="157">
        <f t="shared" si="170"/>
        <v>7.7046738694713851E-7</v>
      </c>
      <c r="CF191" s="157">
        <f t="shared" si="171"/>
        <v>1.4083664077166847E-6</v>
      </c>
      <c r="CG191" s="157">
        <f t="shared" si="172"/>
        <v>1.8245088644282144E-6</v>
      </c>
      <c r="CH191" s="157">
        <f t="shared" si="173"/>
        <v>4.8913768365510575E-8</v>
      </c>
      <c r="CI191" s="157">
        <f t="shared" si="174"/>
        <v>8.8826873389040994E-7</v>
      </c>
      <c r="CJ191" s="157">
        <f t="shared" si="175"/>
        <v>2.0363236921089217E-8</v>
      </c>
      <c r="CK191" s="157">
        <f t="shared" si="176"/>
        <v>1.1508176544845097E-5</v>
      </c>
      <c r="CL191" s="157">
        <f t="shared" si="177"/>
        <v>1.341578328112849E-5</v>
      </c>
      <c r="CM191" s="157">
        <f t="shared" si="178"/>
        <v>6.3882504250571268E-6</v>
      </c>
      <c r="CN191" s="157">
        <f t="shared" si="179"/>
        <v>1.1336499947273675E-5</v>
      </c>
      <c r="CO191" s="157">
        <f t="shared" si="180"/>
        <v>4.6681752856843836E-6</v>
      </c>
      <c r="CP191" s="157">
        <f t="shared" si="181"/>
        <v>2.3859780626141571E-5</v>
      </c>
      <c r="CQ191" s="157">
        <f t="shared" si="182"/>
        <v>9.1061364955024322E-8</v>
      </c>
      <c r="CR191" s="157">
        <f t="shared" si="183"/>
        <v>1.7943303157779129E-9</v>
      </c>
      <c r="CS191" s="157">
        <f t="shared" si="184"/>
        <v>2.308181747897017E-7</v>
      </c>
      <c r="CT191" s="157">
        <f t="shared" si="185"/>
        <v>9.7037600262507542E-7</v>
      </c>
      <c r="CU191" s="157">
        <f t="shared" si="186"/>
        <v>1.8915979322788495E-6</v>
      </c>
      <c r="CV191" s="157">
        <f t="shared" si="187"/>
        <v>1.6206143313792348E-7</v>
      </c>
      <c r="CW191" s="157">
        <f t="shared" si="188"/>
        <v>7.3409719311051427E-7</v>
      </c>
      <c r="CX191" s="157">
        <f t="shared" si="189"/>
        <v>3.6486262829402722E-6</v>
      </c>
      <c r="CY191" s="157">
        <f t="shared" si="190"/>
        <v>3.6988370215825147E-6</v>
      </c>
      <c r="CZ191" s="157"/>
      <c r="DA191" s="157">
        <f t="shared" si="191"/>
        <v>1.6278002460613635E-6</v>
      </c>
      <c r="DB191" s="157"/>
      <c r="DC191" s="157"/>
      <c r="DD191" s="157"/>
      <c r="DE191" s="157">
        <f t="shared" si="192"/>
        <v>3.0163657256687747E-5</v>
      </c>
      <c r="DF191" s="157">
        <f t="shared" si="193"/>
        <v>4.6356038405307202E-5</v>
      </c>
      <c r="DG191" s="157"/>
      <c r="DH191" s="157"/>
      <c r="DI191" s="157">
        <f t="shared" si="194"/>
        <v>6.1084198812783963E-6</v>
      </c>
      <c r="DN191" s="157" t="e">
        <f t="shared" si="196"/>
        <v>#DIV/0!</v>
      </c>
      <c r="DR191" s="1">
        <v>9.7222222222222206E-3</v>
      </c>
      <c r="EQ191" s="152"/>
      <c r="ER191" s="152"/>
    </row>
    <row r="192" spans="1:148" s="1" customFormat="1" x14ac:dyDescent="0.25">
      <c r="A192" s="13">
        <f t="shared" si="197"/>
        <v>41912</v>
      </c>
      <c r="B192" s="227">
        <v>7.7412599569115503E-3</v>
      </c>
      <c r="C192" s="227">
        <v>-3.0015973446958201E-2</v>
      </c>
      <c r="D192" s="227">
        <v>-7.2754661935976401E-3</v>
      </c>
      <c r="E192" s="227">
        <v>-3.4049973957711997E-2</v>
      </c>
      <c r="F192" s="227">
        <v>-2.9600141842528599E-2</v>
      </c>
      <c r="G192" s="227">
        <v>1.7589935676539398E-2</v>
      </c>
      <c r="H192" s="227">
        <v>-9.7455279921085901E-3</v>
      </c>
      <c r="I192" s="227">
        <v>-7.3829290577727802E-2</v>
      </c>
      <c r="J192" s="227">
        <v>-5.1935236501139903E-2</v>
      </c>
      <c r="K192" s="227">
        <v>-1.1162458138284899E-2</v>
      </c>
      <c r="L192" s="227">
        <v>-4.8337455240765603E-3</v>
      </c>
      <c r="M192" s="227">
        <v>-2.34499290562195E-3</v>
      </c>
      <c r="N192" s="227">
        <v>-2.2342698643539601E-2</v>
      </c>
      <c r="O192" s="227">
        <v>5.97503955423484E-3</v>
      </c>
      <c r="P192" s="227">
        <v>1.38267975387493E-2</v>
      </c>
      <c r="Q192" s="227">
        <v>3.53377935501719E-3</v>
      </c>
      <c r="R192" s="227">
        <v>3.4789098966353502E-2</v>
      </c>
      <c r="S192" s="18">
        <f>'Index Values Local'!S193/'Index Values Local'!S192-1</f>
        <v>8.5511801635846929E-3</v>
      </c>
      <c r="T192" s="227">
        <v>-1.56223911737367E-2</v>
      </c>
      <c r="U192" s="227">
        <v>-1.97323248031811E-2</v>
      </c>
      <c r="V192" s="227">
        <v>1.07983659650259E-2</v>
      </c>
      <c r="W192" s="18">
        <v>-1.6626997619857309E-2</v>
      </c>
      <c r="X192" s="18">
        <v>-2.3888886270522214E-2</v>
      </c>
      <c r="Y192" s="18">
        <v>-3.6772173731107749E-3</v>
      </c>
      <c r="Z192" s="18">
        <v>-2.6225531748412134E-2</v>
      </c>
      <c r="AA192" s="18">
        <v>-5.4384772263766923E-3</v>
      </c>
      <c r="AB192" s="18">
        <v>-8.4741982962401874E-3</v>
      </c>
      <c r="AC192" s="18">
        <v>-4.6298413685218094E-3</v>
      </c>
      <c r="AD192" s="18">
        <v>-1.8263142247977801E-2</v>
      </c>
      <c r="AE192" s="18">
        <v>-5.1603384700000005E-2</v>
      </c>
      <c r="AF192" s="18">
        <v>-4.2558416799999998E-2</v>
      </c>
      <c r="AG192" s="18">
        <v>-3.6319056011033579E-2</v>
      </c>
      <c r="AH192" s="18">
        <v>-1.3260147094345198E-2</v>
      </c>
      <c r="AI192" s="18">
        <v>-1.4683512813846167E-2</v>
      </c>
      <c r="AJ192" s="18">
        <v>-1.6350820850925318E-2</v>
      </c>
      <c r="AK192" s="18">
        <v>-1.032813805421906E-2</v>
      </c>
      <c r="AL192" s="18">
        <v>-1.5688830602897053E-2</v>
      </c>
      <c r="AM192" s="18">
        <v>-1.1939846044449198E-2</v>
      </c>
      <c r="AN192" s="18">
        <v>6.8999999999999999E-3</v>
      </c>
      <c r="AO192" s="18">
        <v>-4.7145757410487987E-2</v>
      </c>
      <c r="AP192" s="18">
        <v>-6.7377667007446629E-2</v>
      </c>
      <c r="AQ192" s="18">
        <v>1.4999748467762475E-2</v>
      </c>
      <c r="AR192" s="18">
        <v>1.668939541528669E-2</v>
      </c>
      <c r="AS192" s="18">
        <v>-2.178572534043988E-2</v>
      </c>
      <c r="AT192" s="18">
        <v>-1.0349737767327886E-3</v>
      </c>
      <c r="AU192" s="18">
        <v>1.5413105365358644E-2</v>
      </c>
      <c r="AV192" s="18">
        <v>-2.1880323274409696E-2</v>
      </c>
      <c r="AW192" s="18">
        <v>-2.6757008462794718E-2</v>
      </c>
      <c r="AX192" s="18">
        <v>-1.1958886109110349E-2</v>
      </c>
      <c r="AY192" s="18">
        <v>-1.4118765220803095E-2</v>
      </c>
      <c r="AZ192" s="18">
        <v>3.124698155124106E-2</v>
      </c>
      <c r="BF192" s="81"/>
      <c r="BG192" s="154">
        <f t="shared" si="148"/>
        <v>51</v>
      </c>
      <c r="BH192" s="18">
        <f>(1-'Building Blocks'!$B$29)*'Building Blocks'!$B$29^BG192</f>
        <v>5.9895600646616125E-3</v>
      </c>
      <c r="BI192" s="18">
        <f t="shared" si="149"/>
        <v>6.5792490709932986E-3</v>
      </c>
      <c r="BJ192" s="18">
        <f t="shared" si="195"/>
        <v>1.9541027665757202E-2</v>
      </c>
      <c r="BK192" s="157">
        <f t="shared" si="150"/>
        <v>1.0500102188706679E-8</v>
      </c>
      <c r="BL192" s="157">
        <f t="shared" si="151"/>
        <v>1.0880351514700847E-5</v>
      </c>
      <c r="BM192" s="157">
        <f t="shared" si="152"/>
        <v>1.1224664737124929E-6</v>
      </c>
      <c r="BN192" s="157">
        <f t="shared" si="153"/>
        <v>1.2341315437365523E-5</v>
      </c>
      <c r="BO192" s="157">
        <f t="shared" si="154"/>
        <v>7.5096788595603825E-6</v>
      </c>
      <c r="BP192" s="157">
        <f t="shared" si="155"/>
        <v>1.0941471857189605E-6</v>
      </c>
      <c r="BQ192" s="157">
        <f t="shared" si="156"/>
        <v>1.9202181699924355E-6</v>
      </c>
      <c r="BR192" s="157">
        <f t="shared" si="157"/>
        <v>4.5518485039058431E-5</v>
      </c>
      <c r="BS192" s="157">
        <f t="shared" si="158"/>
        <v>2.5186758559374466E-5</v>
      </c>
      <c r="BT192" s="157">
        <f t="shared" si="159"/>
        <v>1.592260777469801E-6</v>
      </c>
      <c r="BU192" s="157">
        <f t="shared" si="160"/>
        <v>5.7345638883944393E-7</v>
      </c>
      <c r="BV192" s="157">
        <f t="shared" si="161"/>
        <v>6.7885847387617967E-7</v>
      </c>
      <c r="BW192" s="157">
        <f t="shared" si="162"/>
        <v>5.2669097262883887E-6</v>
      </c>
      <c r="BX192" s="157">
        <f t="shared" si="163"/>
        <v>4.1446447260322109E-8</v>
      </c>
      <c r="BY192" s="157">
        <f t="shared" si="164"/>
        <v>2.675857373444906E-7</v>
      </c>
      <c r="BZ192" s="157">
        <f t="shared" si="165"/>
        <v>6.1717922386943793E-8</v>
      </c>
      <c r="CA192" s="157">
        <f t="shared" si="166"/>
        <v>5.6576479826632823E-6</v>
      </c>
      <c r="CB192" s="157">
        <f t="shared" si="167"/>
        <v>5.3292417028521117E-10</v>
      </c>
      <c r="CC192" s="157">
        <f t="shared" si="168"/>
        <v>2.8941644258006712E-6</v>
      </c>
      <c r="CD192" s="157">
        <f t="shared" si="169"/>
        <v>4.1577145893518443E-6</v>
      </c>
      <c r="CE192" s="157">
        <f t="shared" si="170"/>
        <v>2.9293613834987484E-7</v>
      </c>
      <c r="CF192" s="157">
        <f t="shared" si="171"/>
        <v>3.0603128986942436E-6</v>
      </c>
      <c r="CG192" s="157">
        <f t="shared" si="172"/>
        <v>5.1590062881467171E-6</v>
      </c>
      <c r="CH192" s="157">
        <f t="shared" si="173"/>
        <v>2.3407811398567302E-7</v>
      </c>
      <c r="CI192" s="157">
        <f t="shared" si="174"/>
        <v>6.7826681335143936E-6</v>
      </c>
      <c r="CJ192" s="157">
        <f t="shared" si="175"/>
        <v>5.9100534717985882E-7</v>
      </c>
      <c r="CK192" s="157">
        <f t="shared" si="176"/>
        <v>9.6352381829307591E-7</v>
      </c>
      <c r="CL192" s="157">
        <f t="shared" si="177"/>
        <v>4.5222801310467423E-7</v>
      </c>
      <c r="CM192" s="157">
        <f t="shared" si="178"/>
        <v>3.2143230989192031E-6</v>
      </c>
      <c r="CN192" s="157">
        <f t="shared" si="179"/>
        <v>2.298280077945799E-5</v>
      </c>
      <c r="CO192" s="157">
        <f t="shared" si="180"/>
        <v>1.6277186337556476E-5</v>
      </c>
      <c r="CP192" s="157">
        <f t="shared" si="181"/>
        <v>1.1730554893782966E-5</v>
      </c>
      <c r="CQ192" s="157">
        <f t="shared" si="182"/>
        <v>1.9028327614829076E-6</v>
      </c>
      <c r="CR192" s="157">
        <f t="shared" si="183"/>
        <v>2.6317508045812482E-6</v>
      </c>
      <c r="CS192" s="157">
        <f t="shared" si="184"/>
        <v>3.3703139447978795E-6</v>
      </c>
      <c r="CT192" s="157">
        <f t="shared" si="185"/>
        <v>1.79650479417792E-6</v>
      </c>
      <c r="CU192" s="157">
        <f t="shared" si="186"/>
        <v>2.6899034874533654E-6</v>
      </c>
      <c r="CV192" s="157">
        <f t="shared" si="187"/>
        <v>2.0271031426387855E-6</v>
      </c>
      <c r="CW192" s="157">
        <f t="shared" si="188"/>
        <v>2.2419935252796254E-9</v>
      </c>
      <c r="CX192" s="157">
        <f t="shared" si="189"/>
        <v>1.5403167349457349E-5</v>
      </c>
      <c r="CY192" s="157">
        <f t="shared" si="190"/>
        <v>3.5446830194269313E-5</v>
      </c>
      <c r="CZ192" s="157"/>
      <c r="DA192" s="157">
        <f t="shared" si="191"/>
        <v>1.1527564683174945E-6</v>
      </c>
      <c r="DB192" s="157"/>
      <c r="DC192" s="157"/>
      <c r="DD192" s="157"/>
      <c r="DE192" s="157">
        <f t="shared" si="192"/>
        <v>6.2944922232899672E-6</v>
      </c>
      <c r="DF192" s="157">
        <f t="shared" si="193"/>
        <v>7.5867620406626223E-6</v>
      </c>
      <c r="DG192" s="157"/>
      <c r="DH192" s="157"/>
      <c r="DI192" s="157">
        <f t="shared" si="194"/>
        <v>2.9218159886553093E-6</v>
      </c>
      <c r="DN192" s="157" t="e">
        <f t="shared" si="196"/>
        <v>#DIV/0!</v>
      </c>
      <c r="DR192" s="1">
        <v>9.7222222222222206E-3</v>
      </c>
      <c r="EQ192" s="152"/>
      <c r="ER192" s="152"/>
    </row>
    <row r="193" spans="1:148" s="1" customFormat="1" x14ac:dyDescent="0.25">
      <c r="A193" s="13">
        <f t="shared" si="197"/>
        <v>41943</v>
      </c>
      <c r="B193" s="227">
        <v>3.8080704050482597E-2</v>
      </c>
      <c r="C193" s="227">
        <v>6.0776140582596998E-2</v>
      </c>
      <c r="D193" s="227">
        <v>-1.44471026630893E-2</v>
      </c>
      <c r="E193" s="227">
        <v>-9.2079663879985896E-3</v>
      </c>
      <c r="F193" s="227">
        <v>-1.0147445786103699E-2</v>
      </c>
      <c r="G193" s="227">
        <v>4.2073455136848399E-4</v>
      </c>
      <c r="H193" s="227">
        <v>-1.3431828212964E-2</v>
      </c>
      <c r="I193" s="227">
        <v>6.2142322401444502E-2</v>
      </c>
      <c r="J193" s="227">
        <v>2.5687589259561099E-2</v>
      </c>
      <c r="K193" s="227">
        <v>1.0416825988180001E-2</v>
      </c>
      <c r="L193" s="227">
        <v>1.37592996719113E-2</v>
      </c>
      <c r="M193" s="227">
        <v>1.9794249771425101E-2</v>
      </c>
      <c r="N193" s="227">
        <v>2.2212480332652801E-2</v>
      </c>
      <c r="O193" s="227">
        <v>2.12559733757915E-2</v>
      </c>
      <c r="P193" s="227">
        <v>2.22824444661733E-2</v>
      </c>
      <c r="Q193" s="227">
        <v>1.2796735104998E-2</v>
      </c>
      <c r="R193" s="227">
        <v>1.1586755381316901E-2</v>
      </c>
      <c r="S193" s="18">
        <f>'Index Values Local'!S194/'Index Values Local'!S193-1</f>
        <v>2.5802078577820353E-2</v>
      </c>
      <c r="T193" s="227">
        <v>2.41333625373285E-2</v>
      </c>
      <c r="U193" s="227">
        <v>-8.1089857203653305E-4</v>
      </c>
      <c r="V193" s="227">
        <v>-2.0046213704475401E-3</v>
      </c>
      <c r="W193" s="18">
        <v>5.4977352097094201E-3</v>
      </c>
      <c r="X193" s="18">
        <v>-1.2404545584225879E-3</v>
      </c>
      <c r="Y193" s="18">
        <v>2.2306295531488995E-3</v>
      </c>
      <c r="Z193" s="18">
        <v>1.8956743002544574E-2</v>
      </c>
      <c r="AA193" s="18">
        <v>1.065162907268169E-2</v>
      </c>
      <c r="AB193" s="18">
        <v>2.0354459988304541E-2</v>
      </c>
      <c r="AC193" s="18">
        <v>1.87392067810251E-2</v>
      </c>
      <c r="AD193" s="18">
        <v>2.67201198114729E-2</v>
      </c>
      <c r="AE193" s="18">
        <v>1.0279697999999999E-2</v>
      </c>
      <c r="AF193" s="18">
        <v>9.9372649999999989E-3</v>
      </c>
      <c r="AG193" s="18">
        <v>6.4403275820943406E-3</v>
      </c>
      <c r="AH193" s="18">
        <v>1.0070314940025415E-2</v>
      </c>
      <c r="AI193" s="18">
        <v>1.3468116778031503E-2</v>
      </c>
      <c r="AJ193" s="18">
        <v>2.3122739881987542E-2</v>
      </c>
      <c r="AK193" s="18">
        <v>1.4469949708708851E-2</v>
      </c>
      <c r="AL193" s="18">
        <v>-2.2916496479752357E-4</v>
      </c>
      <c r="AM193" s="18">
        <v>6.5810471607394838E-3</v>
      </c>
      <c r="AN193" s="18">
        <v>-1.2E-2</v>
      </c>
      <c r="AO193" s="18">
        <v>1.3624427376102366E-2</v>
      </c>
      <c r="AP193" s="18">
        <v>3.24254551823E-2</v>
      </c>
      <c r="AQ193" s="18">
        <v>2.0437504293578278E-2</v>
      </c>
      <c r="AR193" s="18">
        <v>1.1944302503832382E-2</v>
      </c>
      <c r="AS193" s="18">
        <v>1.5934007531644995E-2</v>
      </c>
      <c r="AT193" s="18">
        <v>9.031539231224411E-3</v>
      </c>
      <c r="AU193" s="18">
        <v>1.1246028020050151E-2</v>
      </c>
      <c r="AV193" s="18">
        <v>8.2877133536998215E-3</v>
      </c>
      <c r="AW193" s="18">
        <v>1.2043280365458875E-2</v>
      </c>
      <c r="AX193" s="18">
        <v>3.4219465210365861E-2</v>
      </c>
      <c r="AY193" s="18">
        <v>2.6520244334995505E-2</v>
      </c>
      <c r="AZ193" s="18">
        <v>-4.9173418255047396E-3</v>
      </c>
      <c r="BF193" s="81"/>
      <c r="BG193" s="154">
        <f t="shared" ref="BG193:BG241" si="198">BG194+1</f>
        <v>50</v>
      </c>
      <c r="BH193" s="18">
        <f>(1-'Building Blocks'!$B$29)*'Building Blocks'!$B$29^BG193</f>
        <v>6.0500606713753671E-3</v>
      </c>
      <c r="BI193" s="18">
        <f t="shared" ref="BI193:BI242" si="199">BH193/SUM($BH$4:$BH$243)</f>
        <v>6.6457061323164646E-3</v>
      </c>
      <c r="BJ193" s="18">
        <f t="shared" si="195"/>
        <v>1.9738411783593132E-2</v>
      </c>
      <c r="BK193" s="157">
        <f t="shared" ref="BK193:BK240" si="200">(B193-AVERAGE(B$4:B$243))^2*$BI193</f>
        <v>6.6372914778273609E-6</v>
      </c>
      <c r="BL193" s="157">
        <f t="shared" ref="BL193:BL240" si="201">(C193-AVERAGE(C$4:C$243))^2*$BI193</f>
        <v>1.6698067730269887E-5</v>
      </c>
      <c r="BM193" s="157">
        <f t="shared" ref="BM193:BM240" si="202">(D193-AVERAGE(D$4:D$243))^2*$BI193</f>
        <v>2.7206621684732907E-6</v>
      </c>
      <c r="BN193" s="157">
        <f t="shared" ref="BN193:BN240" si="203">(E193-AVERAGE(E$4:E$243))^2*$BI193</f>
        <v>2.2667365444246018E-6</v>
      </c>
      <c r="BO193" s="157">
        <f t="shared" ref="BO193:BO240" si="204">(F193-AVERAGE(F$4:F$243))^2*$BI193</f>
        <v>1.3651064891781105E-6</v>
      </c>
      <c r="BP193" s="157">
        <f t="shared" ref="BP193:BP240" si="205">(G193-AVERAGE(G$4:G$243))^2*$BI193</f>
        <v>1.2136120444263144E-7</v>
      </c>
      <c r="BQ193" s="157">
        <f t="shared" ref="BQ193:BQ240" si="206">(H193-AVERAGE(H$4:H$243))^2*$BI193</f>
        <v>2.8669668320899572E-6</v>
      </c>
      <c r="BR193" s="157">
        <f t="shared" ref="BR193:BR240" si="207">(I193-AVERAGE(I$4:I$243))^2*$BI193</f>
        <v>1.8523051282487106E-5</v>
      </c>
      <c r="BS193" s="157">
        <f t="shared" ref="BS193:BS240" si="208">(J193-AVERAGE(J$4:J$243))^2*$BI193</f>
        <v>1.6486093892299299E-6</v>
      </c>
      <c r="BT193" s="157">
        <f t="shared" ref="BT193:BT240" si="209">(K193-AVERAGE(K$4:K$243))^2*$BI193</f>
        <v>2.4104567949210883E-7</v>
      </c>
      <c r="BU193" s="157">
        <f t="shared" ref="BU193:BU240" si="210">(L193-AVERAGE(L$4:L$243))^2*$BI193</f>
        <v>5.6948658669767145E-7</v>
      </c>
      <c r="BV193" s="157">
        <f t="shared" ref="BV193:BV240" si="211">(M193-AVERAGE(M$4:M$243))^2*$BI193</f>
        <v>9.5401743001649534E-7</v>
      </c>
      <c r="BW193" s="157">
        <f t="shared" ref="BW193:BW240" si="212">(N193-AVERAGE(N$4:N$243))^2*$BI193</f>
        <v>1.7573615336078101E-6</v>
      </c>
      <c r="BX193" s="157">
        <f t="shared" ref="BX193:BX240" si="213">(O193-AVERAGE(O$4:O$243))^2*$BI193</f>
        <v>1.0839109607673554E-6</v>
      </c>
      <c r="BY193" s="157">
        <f t="shared" ref="BY193:BY240" si="214">(P193-AVERAGE(P$4:P$243))^2*$BI193</f>
        <v>1.4621824995921244E-6</v>
      </c>
      <c r="BZ193" s="157">
        <f t="shared" ref="BZ193:BZ240" si="215">(Q193-AVERAGE(Q$4:Q$243))^2*$BI193</f>
        <v>2.5547444903724848E-7</v>
      </c>
      <c r="CA193" s="157">
        <f t="shared" ref="CA193:CA240" si="216">(R193-AVERAGE(R$4:R$243))^2*$BI193</f>
        <v>2.490818789266364E-7</v>
      </c>
      <c r="CB193" s="157">
        <f t="shared" ref="CB193:CB240" si="217">(S193-AVERAGE(S$4:S$243))^2*$BI193</f>
        <v>1.9130001860637496E-6</v>
      </c>
      <c r="CC193" s="157">
        <f t="shared" ref="CC193:CC240" si="218">(T193-AVERAGE(T$4:T$243))^2*$BI193</f>
        <v>2.3443955952573368E-6</v>
      </c>
      <c r="CD193" s="157">
        <f t="shared" ref="CD193:CD240" si="219">(U193-AVERAGE(U$4:U$243))^2*$BI193</f>
        <v>2.56868979463867E-7</v>
      </c>
      <c r="CE193" s="157">
        <f t="shared" ref="CE193:CE240" si="220">(V193-AVERAGE(V$4:V$243))^2*$BI193</f>
        <v>2.4975256203536262E-7</v>
      </c>
      <c r="CF193" s="157">
        <f t="shared" ref="CF193:CF240" si="221">(W193-AVERAGE(W$4:W$243))^2*$BI193</f>
        <v>2.0654071587249482E-9</v>
      </c>
      <c r="CG193" s="157">
        <f t="shared" ref="CG193:CG240" si="222">(X193-AVERAGE(X$4:X$243))^2*$BI193</f>
        <v>1.904972188559848E-7</v>
      </c>
      <c r="CH193" s="157">
        <f t="shared" ref="CH193:CH240" si="223">(Y193-AVERAGE(Y$4:Y$243))^2*$BI193</f>
        <v>2.1518477836926199E-11</v>
      </c>
      <c r="CI193" s="157">
        <f t="shared" ref="CI193:CI240" si="224">(Z193-AVERAGE(Z$4:Z$243))^2*$BI193</f>
        <v>1.1360093821201016E-6</v>
      </c>
      <c r="CJ193" s="157">
        <f t="shared" ref="CJ193:CJ240" si="225">(AA193-AVERAGE(AA$4:AA$243))^2*$BI193</f>
        <v>2.9056751270461671E-7</v>
      </c>
      <c r="CK193" s="157">
        <f t="shared" ref="CK193:CK240" si="226">(AB193-AVERAGE(AB$4:AB$243))^2*$BI193</f>
        <v>1.8594302134638098E-6</v>
      </c>
      <c r="CL193" s="157">
        <f t="shared" ref="CL193:CL240" si="227">(AC193-AVERAGE(AC$4:AC$243))^2*$BI193</f>
        <v>1.510947462204758E-6</v>
      </c>
      <c r="CM193" s="157">
        <f t="shared" ref="CM193:CM240" si="228">(AD193-AVERAGE(AD$4:AD$243))^2*$BI193</f>
        <v>3.4789864163713866E-6</v>
      </c>
      <c r="CN193" s="157">
        <f t="shared" ref="CN193:CN240" si="229">(AE193-AVERAGE(AE$4:AE$243))^2*$BI193</f>
        <v>5.1344691091679787E-8</v>
      </c>
      <c r="CO193" s="157">
        <f t="shared" ref="CO193:CO240" si="230">(AF193-AVERAGE(AF$4:AF$243))^2*$BI193</f>
        <v>5.0483988901271676E-8</v>
      </c>
      <c r="CP193" s="157">
        <f t="shared" ref="CP193:CP240" si="231">(AG193-AVERAGE(AG$4:AG$243))^2*$BI193</f>
        <v>1.8967812598440549E-9</v>
      </c>
      <c r="CQ193" s="157">
        <f t="shared" ref="CQ193:CQ240" si="232">(AH193-AVERAGE(AH$4:AH$243))^2*$BI193</f>
        <v>2.6578758178856328E-7</v>
      </c>
      <c r="CR193" s="157">
        <f t="shared" ref="CR193:CR240" si="233">(AI193-AVERAGE(AI$4:AI$243))^2*$BI193</f>
        <v>4.4157988997570253E-7</v>
      </c>
      <c r="CS193" s="157">
        <f t="shared" ref="CS193:CS240" si="234">(AJ193-AVERAGE(AJ$4:AJ$243))^2*$BI193</f>
        <v>1.8846950132682083E-6</v>
      </c>
      <c r="CT193" s="157">
        <f t="shared" ref="CT193:CT240" si="235">(AK193-AVERAGE(AK$4:AK$243))^2*$BI193</f>
        <v>4.5492319546120578E-7</v>
      </c>
      <c r="CU193" s="157">
        <f t="shared" ref="CU193:CU240" si="236">(AL193-AVERAGE(AL$4:AL$243))^2*$BI193</f>
        <v>1.5059405998024519E-7</v>
      </c>
      <c r="CV193" s="157">
        <f t="shared" ref="CV193:CV240" si="237">(AM193-AVERAGE(AM$4:AM$243))^2*$BI193</f>
        <v>6.2266406425852197E-9</v>
      </c>
      <c r="CW193" s="157">
        <f t="shared" ref="CW193:CW240" si="238">(AN193-AVERAGE(AN$4:AN$243))^2*$BI193</f>
        <v>2.2295341216809383E-6</v>
      </c>
      <c r="CX193" s="157">
        <f t="shared" ref="CX193:CX240" si="239">(AO193-AVERAGE(AO$4:AO$243))^2*$BI193</f>
        <v>1.0192914740705635E-6</v>
      </c>
      <c r="CY193" s="157">
        <f t="shared" ref="CY193:CY240" si="240">(AP193-AVERAGE(AP$4:AP$243))^2*$BI193</f>
        <v>4.6326213379975551E-6</v>
      </c>
      <c r="CZ193" s="157"/>
      <c r="DA193" s="157">
        <f t="shared" ref="DA193:DA240" si="241">(AR193-AVERAGE(AR$4:AR$243))^2*$BI193</f>
        <v>4.7920760549154419E-7</v>
      </c>
      <c r="DB193" s="157"/>
      <c r="DC193" s="157"/>
      <c r="DD193" s="157"/>
      <c r="DE193" s="157">
        <f t="shared" ref="DE193:DE240" si="242">(AV193-AVERAGE(AV$4:AV$243))^2*$BI193</f>
        <v>3.8672713233439861E-9</v>
      </c>
      <c r="DF193" s="157">
        <f t="shared" ref="DF193:DF240" si="243">(AW193-AVERAGE(AW$4:AW$243))^2*$BI193</f>
        <v>1.5583717895869334E-7</v>
      </c>
      <c r="DG193" s="157"/>
      <c r="DH193" s="157"/>
      <c r="DI193" s="157">
        <f t="shared" ref="DI193:DI240" si="244">(AZ193-AVERAGE(AZ$4:AZ$243))^2*$BI193</f>
        <v>1.513430738149706E-6</v>
      </c>
      <c r="DN193" s="157" t="e">
        <f t="shared" si="196"/>
        <v>#DIV/0!</v>
      </c>
      <c r="DR193" s="1">
        <v>9.7222222222222206E-3</v>
      </c>
      <c r="EQ193" s="152"/>
      <c r="ER193" s="152"/>
    </row>
    <row r="194" spans="1:148" s="1" customFormat="1" x14ac:dyDescent="0.25">
      <c r="A194" s="13">
        <f t="shared" si="197"/>
        <v>41973</v>
      </c>
      <c r="B194" s="227">
        <v>4.8849629129651101E-2</v>
      </c>
      <c r="C194" s="227">
        <v>3.0215336633427001E-2</v>
      </c>
      <c r="D194" s="227">
        <v>5.8219670961172601E-2</v>
      </c>
      <c r="E194" s="227">
        <v>4.0250994931222098E-2</v>
      </c>
      <c r="F194" s="227">
        <v>2.9743852845759401E-2</v>
      </c>
      <c r="G194" s="227">
        <v>2.4928061486489E-2</v>
      </c>
      <c r="H194" s="227">
        <v>1.0251349329463999E-2</v>
      </c>
      <c r="I194" s="227">
        <v>-1.51395431087604E-2</v>
      </c>
      <c r="J194" s="227">
        <v>1.1006934527971499E-2</v>
      </c>
      <c r="K194" s="227">
        <v>1.30018269395495E-2</v>
      </c>
      <c r="L194" s="227">
        <v>1.8022843826674E-2</v>
      </c>
      <c r="M194" s="227">
        <v>1.4259523949449999E-2</v>
      </c>
      <c r="N194" s="227">
        <v>2.9811130133208198E-3</v>
      </c>
      <c r="O194" s="227">
        <v>1.52902188744932E-2</v>
      </c>
      <c r="P194" s="227">
        <v>1.5589139196644701E-2</v>
      </c>
      <c r="Q194" s="227">
        <v>2.5736004635335999E-2</v>
      </c>
      <c r="R194" s="227">
        <v>4.4757687627519901E-2</v>
      </c>
      <c r="S194" s="18">
        <f>'Index Values Local'!S195/'Index Values Local'!S194-1</f>
        <v>1.7836422582214517E-2</v>
      </c>
      <c r="T194" s="227">
        <v>2.65197059045989E-2</v>
      </c>
      <c r="U194" s="227">
        <v>3.8981685942580599E-3</v>
      </c>
      <c r="V194" s="227">
        <v>2.2514881503953501E-2</v>
      </c>
      <c r="W194" s="18">
        <v>-4.6079779917470587E-3</v>
      </c>
      <c r="X194" s="18">
        <v>-1.1657974671311577E-2</v>
      </c>
      <c r="Y194" s="18">
        <v>7.0276696951365736E-5</v>
      </c>
      <c r="Z194" s="18">
        <v>-6.0786877920234739E-3</v>
      </c>
      <c r="AA194" s="18">
        <v>3.9452178323839959E-4</v>
      </c>
      <c r="AB194" s="18">
        <v>-5.0477219124033246E-3</v>
      </c>
      <c r="AC194" s="18">
        <v>-3.3676543256550202E-3</v>
      </c>
      <c r="AD194" s="18">
        <v>-5.5635044211603006E-3</v>
      </c>
      <c r="AE194" s="18">
        <v>-2.70295077E-2</v>
      </c>
      <c r="AF194" s="18">
        <v>-1.36808595E-2</v>
      </c>
      <c r="AG194" s="18">
        <v>-2.4411439405909285E-2</v>
      </c>
      <c r="AH194" s="18">
        <v>-8.6411499247868173E-3</v>
      </c>
      <c r="AI194" s="18">
        <v>-6.7124717898858766E-3</v>
      </c>
      <c r="AJ194" s="18">
        <v>-8.8213711565663377E-3</v>
      </c>
      <c r="AK194" s="18">
        <v>-2.8309637509779106E-3</v>
      </c>
      <c r="AL194" s="18">
        <v>-8.8599430499376464E-3</v>
      </c>
      <c r="AM194" s="18">
        <v>-1.1455855067068477E-3</v>
      </c>
      <c r="AN194" s="18">
        <v>-8.0000000000000002E-3</v>
      </c>
      <c r="AO194" s="18">
        <v>3.4023013309380845E-2</v>
      </c>
      <c r="AP194" s="18">
        <v>4.9570265379974554E-3</v>
      </c>
      <c r="AQ194" s="18">
        <v>-3.4181323809095729E-3</v>
      </c>
      <c r="AR194" s="18">
        <v>7.0062488165119063E-3</v>
      </c>
      <c r="AS194" s="18">
        <v>-1.3553980669854021E-2</v>
      </c>
      <c r="AT194" s="18">
        <v>-5.4664877660268586E-4</v>
      </c>
      <c r="AU194" s="18">
        <v>-7.0086893693588302E-3</v>
      </c>
      <c r="AV194" s="18">
        <v>-6.6221820656698127E-2</v>
      </c>
      <c r="AW194" s="18">
        <v>-4.295717711545044E-2</v>
      </c>
      <c r="AX194" s="18">
        <v>-2.0217474287280126E-2</v>
      </c>
      <c r="AY194" s="18">
        <v>-3.581435318439561E-2</v>
      </c>
      <c r="AZ194" s="18">
        <v>-2.4997310671256323E-2</v>
      </c>
      <c r="BF194" s="81"/>
      <c r="BG194" s="154">
        <f t="shared" si="198"/>
        <v>49</v>
      </c>
      <c r="BH194" s="18">
        <f>(1-'Building Blocks'!$B$29)*'Building Blocks'!$B$29^BG194</f>
        <v>6.1111723953286533E-3</v>
      </c>
      <c r="BI194" s="18">
        <f t="shared" si="199"/>
        <v>6.7128344770873375E-3</v>
      </c>
      <c r="BJ194" s="18">
        <f t="shared" si="195"/>
        <v>1.9937789680397101E-2</v>
      </c>
      <c r="BK194" s="157">
        <f t="shared" si="200"/>
        <v>1.205194690007197E-5</v>
      </c>
      <c r="BL194" s="157">
        <f t="shared" si="201"/>
        <v>2.5696368263774293E-6</v>
      </c>
      <c r="BM194" s="157">
        <f t="shared" si="202"/>
        <v>1.8455388079000256E-5</v>
      </c>
      <c r="BN194" s="157">
        <f t="shared" si="203"/>
        <v>6.4470940826855605E-6</v>
      </c>
      <c r="BO194" s="157">
        <f t="shared" si="204"/>
        <v>4.3852785733498206E-6</v>
      </c>
      <c r="BP194" s="157">
        <f t="shared" si="205"/>
        <v>2.7483247965075597E-6</v>
      </c>
      <c r="BQ194" s="157">
        <f t="shared" si="206"/>
        <v>5.6961174924246372E-8</v>
      </c>
      <c r="BR194" s="157">
        <f t="shared" si="207"/>
        <v>4.0253433435645115E-6</v>
      </c>
      <c r="BS194" s="157">
        <f t="shared" si="208"/>
        <v>7.6801622556268361E-9</v>
      </c>
      <c r="BT194" s="157">
        <f t="shared" si="209"/>
        <v>4.9735136776168736E-7</v>
      </c>
      <c r="BU194" s="157">
        <f t="shared" si="210"/>
        <v>1.2271440307270644E-6</v>
      </c>
      <c r="BV194" s="157">
        <f t="shared" si="211"/>
        <v>2.789828186271842E-7</v>
      </c>
      <c r="BW194" s="157">
        <f t="shared" si="212"/>
        <v>5.9208865029100602E-8</v>
      </c>
      <c r="BX194" s="157">
        <f t="shared" si="213"/>
        <v>3.1088411639677362E-7</v>
      </c>
      <c r="BY194" s="157">
        <f t="shared" si="214"/>
        <v>4.4476094811156892E-7</v>
      </c>
      <c r="BZ194" s="157">
        <f t="shared" si="215"/>
        <v>2.4590315053166022E-6</v>
      </c>
      <c r="CA194" s="157">
        <f t="shared" si="216"/>
        <v>1.0364230260420177E-5</v>
      </c>
      <c r="CB194" s="157">
        <f t="shared" si="217"/>
        <v>5.4381645540297652E-7</v>
      </c>
      <c r="CC194" s="157">
        <f t="shared" si="218"/>
        <v>3.0080502439036089E-6</v>
      </c>
      <c r="CD194" s="157">
        <f t="shared" si="219"/>
        <v>1.5265329497199536E-8</v>
      </c>
      <c r="CE194" s="157">
        <f t="shared" si="220"/>
        <v>2.2700214404196982E-6</v>
      </c>
      <c r="CF194" s="157">
        <f t="shared" si="221"/>
        <v>6.1200028649948919E-7</v>
      </c>
      <c r="CG194" s="157">
        <f t="shared" si="222"/>
        <v>1.6697440881044338E-6</v>
      </c>
      <c r="CH194" s="157">
        <f t="shared" si="223"/>
        <v>3.3001794990941443E-8</v>
      </c>
      <c r="CI194" s="157">
        <f t="shared" si="224"/>
        <v>9.6038675538813958E-7</v>
      </c>
      <c r="CJ194" s="157">
        <f t="shared" si="225"/>
        <v>8.9177149383267549E-8</v>
      </c>
      <c r="CK194" s="157">
        <f t="shared" si="226"/>
        <v>5.0519382657783433E-7</v>
      </c>
      <c r="CL194" s="157">
        <f t="shared" si="227"/>
        <v>3.3161284376862621E-7</v>
      </c>
      <c r="CM194" s="157">
        <f t="shared" si="228"/>
        <v>5.9360499001890166E-7</v>
      </c>
      <c r="CN194" s="157">
        <f t="shared" si="229"/>
        <v>8.0036851762885034E-6</v>
      </c>
      <c r="CO194" s="157">
        <f t="shared" si="230"/>
        <v>2.9215670428290269E-6</v>
      </c>
      <c r="CP194" s="157">
        <f t="shared" si="231"/>
        <v>6.1701173772911255E-6</v>
      </c>
      <c r="CQ194" s="157">
        <f t="shared" si="232"/>
        <v>1.0300677530911423E-6</v>
      </c>
      <c r="CR194" s="157">
        <f t="shared" si="233"/>
        <v>9.713507226068107E-7</v>
      </c>
      <c r="CS194" s="157">
        <f t="shared" si="234"/>
        <v>1.5313649084252777E-6</v>
      </c>
      <c r="CT194" s="157">
        <f t="shared" si="235"/>
        <v>5.4703578560205717E-7</v>
      </c>
      <c r="CU194" s="157">
        <f t="shared" si="236"/>
        <v>1.2037500956678109E-6</v>
      </c>
      <c r="CV194" s="157">
        <f t="shared" si="237"/>
        <v>3.066401889194731E-7</v>
      </c>
      <c r="CW194" s="157">
        <f t="shared" si="238"/>
        <v>1.3758285370668333E-6</v>
      </c>
      <c r="CX194" s="157">
        <f t="shared" si="239"/>
        <v>7.2144913567139239E-6</v>
      </c>
      <c r="CY194" s="157">
        <f t="shared" si="240"/>
        <v>7.6290768627283547E-9</v>
      </c>
      <c r="CZ194" s="157"/>
      <c r="DA194" s="157">
        <f t="shared" si="241"/>
        <v>8.4769240303890811E-8</v>
      </c>
      <c r="DB194" s="157"/>
      <c r="DC194" s="157"/>
      <c r="DD194" s="157"/>
      <c r="DE194" s="157">
        <f t="shared" si="242"/>
        <v>3.803444916738663E-5</v>
      </c>
      <c r="DF194" s="157">
        <f t="shared" si="243"/>
        <v>1.6888322892452869E-5</v>
      </c>
      <c r="DG194" s="157"/>
      <c r="DH194" s="157"/>
      <c r="DI194" s="157">
        <f t="shared" si="244"/>
        <v>8.303636492800133E-6</v>
      </c>
      <c r="DN194" s="157" t="e">
        <f t="shared" si="196"/>
        <v>#DIV/0!</v>
      </c>
      <c r="DR194" s="1">
        <v>9.7222222222222206E-3</v>
      </c>
      <c r="EQ194" s="152"/>
      <c r="ER194" s="152"/>
    </row>
    <row r="195" spans="1:148" s="1" customFormat="1" x14ac:dyDescent="0.25">
      <c r="A195" s="13">
        <f t="shared" si="197"/>
        <v>42004</v>
      </c>
      <c r="B195" s="227">
        <v>1.78657233641277E-3</v>
      </c>
      <c r="C195" s="227">
        <v>1.9921232027693501E-2</v>
      </c>
      <c r="D195" s="227">
        <v>-4.5438283612191002E-2</v>
      </c>
      <c r="E195" s="227">
        <v>-3.5861251602983201E-3</v>
      </c>
      <c r="F195" s="227">
        <v>-2.2193050333912799E-2</v>
      </c>
      <c r="G195" s="227">
        <v>-9.3860543326266203E-3</v>
      </c>
      <c r="H195" s="227">
        <v>1.55758372610153E-2</v>
      </c>
      <c r="I195" s="227">
        <v>-1.99418808278756E-2</v>
      </c>
      <c r="J195" s="227">
        <v>-4.0983102898718503E-2</v>
      </c>
      <c r="K195" s="227">
        <v>-1.43241075953604E-3</v>
      </c>
      <c r="L195" s="227">
        <v>-2.06597721606249E-3</v>
      </c>
      <c r="M195" s="227">
        <v>-1.9115379444272499E-2</v>
      </c>
      <c r="N195" s="227">
        <v>-2.7430173214070801E-2</v>
      </c>
      <c r="O195" s="227">
        <v>-3.0671533940980301E-2</v>
      </c>
      <c r="P195" s="227">
        <v>-1.8499213378309901E-2</v>
      </c>
      <c r="Q195" s="227">
        <v>1.3598011765456599E-3</v>
      </c>
      <c r="R195" s="227">
        <v>7.2813781592646603E-3</v>
      </c>
      <c r="S195" s="18">
        <f>'Index Values Local'!S196/'Index Values Local'!S195-1</f>
        <v>-2.0438555940138103E-2</v>
      </c>
      <c r="T195" s="227">
        <v>-3.0514684397874299E-3</v>
      </c>
      <c r="U195" s="227">
        <v>-3.4761785456031099E-3</v>
      </c>
      <c r="V195" s="227">
        <v>2.4168006981433099E-3</v>
      </c>
      <c r="W195" s="18">
        <v>9.776825813583967E-3</v>
      </c>
      <c r="X195" s="18">
        <v>1.9780079883441548E-2</v>
      </c>
      <c r="Y195" s="18">
        <v>2.754482644609535E-3</v>
      </c>
      <c r="Z195" s="18">
        <v>9.9308411462120105E-3</v>
      </c>
      <c r="AA195" s="18">
        <v>2.9014084507041904E-3</v>
      </c>
      <c r="AB195" s="18">
        <v>2.8158092959368997E-2</v>
      </c>
      <c r="AC195" s="18">
        <v>2.5603478908133099E-2</v>
      </c>
      <c r="AD195" s="18">
        <v>3.5214653904704803E-2</v>
      </c>
      <c r="AE195" s="18">
        <v>2.7605425700000002E-2</v>
      </c>
      <c r="AF195" s="18">
        <v>1.7935757100000001E-2</v>
      </c>
      <c r="AG195" s="18">
        <v>4.1703781682727259E-2</v>
      </c>
      <c r="AH195" s="18">
        <v>9.5678856237249033E-3</v>
      </c>
      <c r="AI195" s="18">
        <v>1.6588042988878504E-2</v>
      </c>
      <c r="AJ195" s="18">
        <v>2.7922172014022806E-2</v>
      </c>
      <c r="AK195" s="18">
        <v>1.5243064364064418E-2</v>
      </c>
      <c r="AL195" s="18">
        <v>-1.2365827127924778E-3</v>
      </c>
      <c r="AM195" s="18">
        <v>1.1030714374950179E-2</v>
      </c>
      <c r="AN195" s="18">
        <v>-3.0999999999999999E-3</v>
      </c>
      <c r="AO195" s="18">
        <v>-2.5541835752324493E-2</v>
      </c>
      <c r="AP195" s="18">
        <v>4.8491156998443419E-2</v>
      </c>
      <c r="AQ195" s="18">
        <v>8.4864901101375338E-3</v>
      </c>
      <c r="AR195" s="18">
        <v>1.6923655509590851E-3</v>
      </c>
      <c r="AS195" s="18">
        <v>1.4260842975177501E-2</v>
      </c>
      <c r="AT195" s="18">
        <v>4.2173572157364145E-3</v>
      </c>
      <c r="AU195" s="18">
        <v>1.6302192700005699E-2</v>
      </c>
      <c r="AV195" s="18">
        <v>3.4341602489720513E-2</v>
      </c>
      <c r="AW195" s="18">
        <v>5.76401556696573E-2</v>
      </c>
      <c r="AX195" s="18">
        <v>3.6348519525888086E-2</v>
      </c>
      <c r="AY195" s="18">
        <v>7.353273841261361E-2</v>
      </c>
      <c r="AZ195" s="18">
        <v>2.3204016053179455E-2</v>
      </c>
      <c r="BF195" s="81"/>
      <c r="BG195" s="154">
        <f t="shared" si="198"/>
        <v>48</v>
      </c>
      <c r="BH195" s="18">
        <f>(1-'Building Blocks'!$B$29)*'Building Blocks'!$B$29^BG195</f>
        <v>6.1729014094228825E-3</v>
      </c>
      <c r="BI195" s="18">
        <f t="shared" si="199"/>
        <v>6.7806408859468056E-3</v>
      </c>
      <c r="BJ195" s="18">
        <f t="shared" ref="BJ195:BJ242" si="245">SUM(BI193:BI195)</f>
        <v>2.0139181495350607E-2</v>
      </c>
      <c r="BK195" s="157">
        <f t="shared" si="200"/>
        <v>1.4923553490052671E-7</v>
      </c>
      <c r="BL195" s="157">
        <f t="shared" si="201"/>
        <v>5.828099915316184E-7</v>
      </c>
      <c r="BM195" s="157">
        <f t="shared" si="202"/>
        <v>1.7792046042916724E-5</v>
      </c>
      <c r="BN195" s="157">
        <f t="shared" si="203"/>
        <v>1.1190418484676424E-6</v>
      </c>
      <c r="BO195" s="157">
        <f t="shared" si="204"/>
        <v>4.7178905440033862E-6</v>
      </c>
      <c r="BP195" s="157">
        <f t="shared" si="205"/>
        <v>1.3442658705142962E-6</v>
      </c>
      <c r="BQ195" s="157">
        <f t="shared" si="206"/>
        <v>4.60105588847659E-7</v>
      </c>
      <c r="BR195" s="157">
        <f t="shared" si="207"/>
        <v>5.8171657850999413E-6</v>
      </c>
      <c r="BS195" s="157">
        <f t="shared" si="208"/>
        <v>1.7581443947110515E-5</v>
      </c>
      <c r="BT195" s="157">
        <f t="shared" si="209"/>
        <v>2.302060762449843E-7</v>
      </c>
      <c r="BU195" s="157">
        <f t="shared" si="210"/>
        <v>2.925304351583512E-7</v>
      </c>
      <c r="BV195" s="157">
        <f t="shared" si="211"/>
        <v>4.9168427211155831E-6</v>
      </c>
      <c r="BW195" s="157">
        <f t="shared" si="212"/>
        <v>7.5556880891371776E-6</v>
      </c>
      <c r="BX195" s="157">
        <f t="shared" si="213"/>
        <v>1.0396275222216362E-5</v>
      </c>
      <c r="BY195" s="157">
        <f t="shared" si="214"/>
        <v>4.5656134583869232E-6</v>
      </c>
      <c r="BZ195" s="157">
        <f t="shared" si="215"/>
        <v>1.8595067169640272E-7</v>
      </c>
      <c r="CA195" s="157">
        <f t="shared" si="216"/>
        <v>2.2379408877115907E-8</v>
      </c>
      <c r="CB195" s="157">
        <f t="shared" si="217"/>
        <v>5.8109219353660294E-6</v>
      </c>
      <c r="CC195" s="157">
        <f t="shared" si="218"/>
        <v>4.7874955649768146E-7</v>
      </c>
      <c r="CD195" s="157">
        <f t="shared" si="219"/>
        <v>5.3496554839522708E-7</v>
      </c>
      <c r="CE195" s="157">
        <f t="shared" si="220"/>
        <v>1.9802137104116391E-8</v>
      </c>
      <c r="CF195" s="157">
        <f t="shared" si="221"/>
        <v>1.5861581795300116E-7</v>
      </c>
      <c r="CG195" s="157">
        <f t="shared" si="222"/>
        <v>1.6642546268603236E-6</v>
      </c>
      <c r="CH195" s="157">
        <f t="shared" si="223"/>
        <v>1.4784670943473356E-9</v>
      </c>
      <c r="CI195" s="157">
        <f t="shared" si="224"/>
        <v>1.1113471765714269E-7</v>
      </c>
      <c r="CJ195" s="157">
        <f t="shared" si="225"/>
        <v>8.7799065171189609E-9</v>
      </c>
      <c r="CK195" s="157">
        <f t="shared" si="226"/>
        <v>4.080280792085909E-6</v>
      </c>
      <c r="CL195" s="157">
        <f t="shared" si="227"/>
        <v>3.2647369769116795E-6</v>
      </c>
      <c r="CM195" s="157">
        <f t="shared" si="228"/>
        <v>6.6745961486799299E-6</v>
      </c>
      <c r="CN195" s="157">
        <f t="shared" si="229"/>
        <v>2.7408902562365722E-6</v>
      </c>
      <c r="CO195" s="157">
        <f t="shared" si="230"/>
        <v>7.8426786214233208E-7</v>
      </c>
      <c r="CP195" s="157">
        <f t="shared" si="231"/>
        <v>8.6892221104658204E-6</v>
      </c>
      <c r="CQ195" s="157">
        <f t="shared" si="232"/>
        <v>2.2980621631925908E-7</v>
      </c>
      <c r="CR195" s="157">
        <f t="shared" si="233"/>
        <v>8.6143693709875258E-7</v>
      </c>
      <c r="CS195" s="157">
        <f t="shared" si="234"/>
        <v>3.1752267075339612E-6</v>
      </c>
      <c r="CT195" s="157">
        <f t="shared" si="235"/>
        <v>5.549575446056325E-7</v>
      </c>
      <c r="CU195" s="157">
        <f t="shared" si="236"/>
        <v>2.2556782048599435E-7</v>
      </c>
      <c r="CV195" s="157">
        <f t="shared" si="237"/>
        <v>1.9901627597541816E-7</v>
      </c>
      <c r="CW195" s="157">
        <f t="shared" si="238"/>
        <v>6.0121034118471479E-7</v>
      </c>
      <c r="CX195" s="157">
        <f t="shared" si="239"/>
        <v>4.863500142646918E-6</v>
      </c>
      <c r="CY195" s="157">
        <f t="shared" si="240"/>
        <v>1.2229134832591424E-5</v>
      </c>
      <c r="CZ195" s="157"/>
      <c r="DA195" s="157">
        <f t="shared" si="241"/>
        <v>2.1010936646535433E-8</v>
      </c>
      <c r="DB195" s="157"/>
      <c r="DC195" s="157"/>
      <c r="DD195" s="157"/>
      <c r="DE195" s="157">
        <f t="shared" si="242"/>
        <v>4.3371509484556674E-6</v>
      </c>
      <c r="DF195" s="157">
        <f t="shared" si="243"/>
        <v>1.7250800317548313E-5</v>
      </c>
      <c r="DG195" s="157"/>
      <c r="DH195" s="157"/>
      <c r="DI195" s="157">
        <f t="shared" si="244"/>
        <v>1.1513314405822051E-6</v>
      </c>
      <c r="DN195" s="157" t="e">
        <f t="shared" si="196"/>
        <v>#DIV/0!</v>
      </c>
      <c r="DR195" s="1">
        <v>9.7222222222222206E-3</v>
      </c>
      <c r="EQ195" s="152"/>
      <c r="ER195" s="152"/>
    </row>
    <row r="196" spans="1:148" s="1" customFormat="1" x14ac:dyDescent="0.25">
      <c r="A196" s="13">
        <f t="shared" si="197"/>
        <v>42035</v>
      </c>
      <c r="B196" s="227">
        <v>5.2281283263111399E-3</v>
      </c>
      <c r="C196" s="227">
        <v>9.69011520315388E-3</v>
      </c>
      <c r="D196" s="227">
        <v>3.9498546525363401E-2</v>
      </c>
      <c r="E196" s="227">
        <v>2.4864124638989502E-2</v>
      </c>
      <c r="F196" s="227">
        <v>2.39673864184675E-2</v>
      </c>
      <c r="G196" s="227">
        <v>5.8596071591097303E-2</v>
      </c>
      <c r="H196" s="227">
        <v>6.9189966325158198E-2</v>
      </c>
      <c r="I196" s="227">
        <v>3.4610552081166798E-2</v>
      </c>
      <c r="J196" s="227">
        <v>4.0714159256822903E-2</v>
      </c>
      <c r="K196" s="227">
        <v>3.3987590939195497E-2</v>
      </c>
      <c r="L196" s="227">
        <v>3.2792872313760699E-2</v>
      </c>
      <c r="M196" s="227">
        <v>2.4614954809004601E-2</v>
      </c>
      <c r="N196" s="227">
        <v>4.7080570567839798E-2</v>
      </c>
      <c r="O196" s="227">
        <v>2.83345464246644E-2</v>
      </c>
      <c r="P196" s="227">
        <v>3.5957267255768803E-2</v>
      </c>
      <c r="Q196" s="227">
        <v>2.3941189585311402E-2</v>
      </c>
      <c r="R196" s="227">
        <v>6.0410882559906301E-2</v>
      </c>
      <c r="S196" s="18">
        <f>'Index Values Local'!S197/'Index Values Local'!S196-1</f>
        <v>3.9841795489640397E-2</v>
      </c>
      <c r="T196" s="227">
        <v>-2.82290126917784E-2</v>
      </c>
      <c r="U196" s="227">
        <v>-1.0138780730705701E-2</v>
      </c>
      <c r="V196" s="227">
        <v>2.5117086619282601E-2</v>
      </c>
      <c r="W196" s="18">
        <v>8.0057477163091306E-3</v>
      </c>
      <c r="X196" s="18">
        <v>9.8377585376441257E-3</v>
      </c>
      <c r="Y196" s="18">
        <v>2.9055122754695351E-3</v>
      </c>
      <c r="Z196" s="18">
        <v>2.505433786367095E-2</v>
      </c>
      <c r="AA196" s="18">
        <v>8.0273683264426854E-3</v>
      </c>
      <c r="AB196" s="18">
        <v>1.0700295201361953E-2</v>
      </c>
      <c r="AC196" s="18">
        <v>1.08692773312477E-2</v>
      </c>
      <c r="AD196" s="18">
        <v>1.2222367537208002E-2</v>
      </c>
      <c r="AE196" s="18">
        <v>2.4980687200000001E-2</v>
      </c>
      <c r="AF196" s="18">
        <v>2.0860000400000002E-2</v>
      </c>
      <c r="AG196" s="18">
        <v>2.3177083333333348E-2</v>
      </c>
      <c r="AH196" s="18">
        <v>1.2007247768472284E-2</v>
      </c>
      <c r="AI196" s="18">
        <v>1.5061062768441991E-2</v>
      </c>
      <c r="AJ196" s="18">
        <v>2.0095987208031962E-2</v>
      </c>
      <c r="AK196" s="18">
        <v>1.5061561915445276E-2</v>
      </c>
      <c r="AL196" s="18">
        <v>8.2943422097345731E-3</v>
      </c>
      <c r="AM196" s="18">
        <v>1.0998702457221565E-2</v>
      </c>
      <c r="AN196" s="18">
        <v>-4.7000000000000002E-3</v>
      </c>
      <c r="AO196" s="18">
        <v>-1.4766192828094882E-2</v>
      </c>
      <c r="AP196" s="18">
        <v>3.3262080870055222E-2</v>
      </c>
      <c r="AQ196" s="18">
        <v>1.7011521161210967E-3</v>
      </c>
      <c r="AR196" s="18">
        <v>-6.8831737688512806E-4</v>
      </c>
      <c r="AS196" s="18">
        <v>1.6751828977058465E-2</v>
      </c>
      <c r="AT196" s="18">
        <v>-1.3875836076991937E-3</v>
      </c>
      <c r="AU196" s="18">
        <v>-2.8210653779022344E-3</v>
      </c>
      <c r="AV196" s="18">
        <v>4.3348533789131061E-2</v>
      </c>
      <c r="AW196" s="18">
        <v>2.8455620252376246E-2</v>
      </c>
      <c r="AX196" s="18">
        <v>2.8108493387341883E-2</v>
      </c>
      <c r="AY196" s="18">
        <v>7.0359454604646321E-2</v>
      </c>
      <c r="AZ196" s="18">
        <v>2.6883133512599189E-2</v>
      </c>
      <c r="BF196" s="81"/>
      <c r="BG196" s="154">
        <f t="shared" si="198"/>
        <v>47</v>
      </c>
      <c r="BH196" s="18">
        <f>(1-'Building Blocks'!$B$29)*'Building Blocks'!$B$29^BG196</f>
        <v>6.2352539489120033E-3</v>
      </c>
      <c r="BI196" s="18">
        <f t="shared" si="199"/>
        <v>6.8491322080270773E-3</v>
      </c>
      <c r="BJ196" s="18">
        <f t="shared" si="245"/>
        <v>2.0342607571061218E-2</v>
      </c>
      <c r="BK196" s="157">
        <f t="shared" si="200"/>
        <v>1.0698781586263846E-8</v>
      </c>
      <c r="BL196" s="157">
        <f t="shared" si="201"/>
        <v>6.3132639198560675E-9</v>
      </c>
      <c r="BM196" s="157">
        <f t="shared" si="202"/>
        <v>7.7841923169996094E-6</v>
      </c>
      <c r="BN196" s="157">
        <f t="shared" si="203"/>
        <v>1.6675874330974839E-6</v>
      </c>
      <c r="BO196" s="157">
        <f t="shared" si="204"/>
        <v>2.6804267051362092E-6</v>
      </c>
      <c r="BP196" s="157">
        <f t="shared" si="205"/>
        <v>1.9899627915498555E-5</v>
      </c>
      <c r="BQ196" s="157">
        <f t="shared" si="206"/>
        <v>2.6202171807855626E-5</v>
      </c>
      <c r="BR196" s="157">
        <f t="shared" si="207"/>
        <v>4.3710284232923895E-6</v>
      </c>
      <c r="BS196" s="157">
        <f t="shared" si="208"/>
        <v>6.4875979071504708E-6</v>
      </c>
      <c r="BT196" s="157">
        <f t="shared" si="209"/>
        <v>5.9982180673349609E-6</v>
      </c>
      <c r="BU196" s="157">
        <f t="shared" si="210"/>
        <v>5.4817550792107206E-6</v>
      </c>
      <c r="BV196" s="157">
        <f t="shared" si="211"/>
        <v>1.9335836703804735E-6</v>
      </c>
      <c r="BW196" s="157">
        <f t="shared" si="212"/>
        <v>1.1586274964822213E-5</v>
      </c>
      <c r="BX196" s="157">
        <f t="shared" si="213"/>
        <v>2.6986067584288825E-6</v>
      </c>
      <c r="BY196" s="157">
        <f t="shared" si="214"/>
        <v>5.5662784481224684E-6</v>
      </c>
      <c r="BZ196" s="157">
        <f t="shared" si="215"/>
        <v>2.0604640725677811E-6</v>
      </c>
      <c r="CA196" s="157">
        <f t="shared" si="216"/>
        <v>2.0678132902499909E-5</v>
      </c>
      <c r="CB196" s="157">
        <f t="shared" si="217"/>
        <v>6.5845679993726285E-6</v>
      </c>
      <c r="CC196" s="157">
        <f t="shared" si="218"/>
        <v>7.7233058189246516E-6</v>
      </c>
      <c r="CD196" s="157">
        <f t="shared" si="219"/>
        <v>1.6550607295756787E-6</v>
      </c>
      <c r="CE196" s="157">
        <f t="shared" si="220"/>
        <v>3.0179853185273395E-6</v>
      </c>
      <c r="CF196" s="157">
        <f t="shared" si="221"/>
        <v>6.4363129341369812E-8</v>
      </c>
      <c r="CG196" s="157">
        <f t="shared" si="222"/>
        <v>2.2442734188977597E-7</v>
      </c>
      <c r="CH196" s="157">
        <f t="shared" si="223"/>
        <v>2.6156762628335842E-9</v>
      </c>
      <c r="CI196" s="157">
        <f t="shared" si="224"/>
        <v>2.5174930574750014E-6</v>
      </c>
      <c r="CJ196" s="157">
        <f t="shared" si="225"/>
        <v>1.0893207198639219E-7</v>
      </c>
      <c r="CK196" s="157">
        <f t="shared" si="226"/>
        <v>3.4263274367202926E-7</v>
      </c>
      <c r="CL196" s="157">
        <f t="shared" si="227"/>
        <v>3.558910091690268E-7</v>
      </c>
      <c r="CM196" s="157">
        <f t="shared" si="228"/>
        <v>4.8123292209366198E-7</v>
      </c>
      <c r="CN196" s="157">
        <f t="shared" si="229"/>
        <v>2.0928883582047531E-6</v>
      </c>
      <c r="CO196" s="157">
        <f t="shared" si="230"/>
        <v>1.2815582412242208E-6</v>
      </c>
      <c r="CP196" s="157">
        <f t="shared" si="231"/>
        <v>2.0430095963859919E-6</v>
      </c>
      <c r="CQ196" s="157">
        <f t="shared" si="232"/>
        <v>4.6741350500940973E-7</v>
      </c>
      <c r="CR196" s="157">
        <f t="shared" si="233"/>
        <v>6.5034540030549576E-7</v>
      </c>
      <c r="CS196" s="157">
        <f t="shared" si="234"/>
        <v>1.3069120296536569E-6</v>
      </c>
      <c r="CT196" s="157">
        <f t="shared" si="235"/>
        <v>5.3829605904695982E-7</v>
      </c>
      <c r="CU196" s="157">
        <f t="shared" si="236"/>
        <v>9.6996096519718103E-8</v>
      </c>
      <c r="CV196" s="157">
        <f t="shared" si="237"/>
        <v>1.9865788985545854E-7</v>
      </c>
      <c r="CW196" s="157">
        <f t="shared" si="238"/>
        <v>8.3119494061751173E-7</v>
      </c>
      <c r="CX196" s="157">
        <f t="shared" si="239"/>
        <v>1.7547185322666629E-6</v>
      </c>
      <c r="CY196" s="157">
        <f t="shared" si="240"/>
        <v>5.081800132626238E-6</v>
      </c>
      <c r="CZ196" s="157"/>
      <c r="DA196" s="157">
        <f t="shared" si="241"/>
        <v>1.1744728409228555E-7</v>
      </c>
      <c r="DB196" s="157"/>
      <c r="DC196" s="157"/>
      <c r="DD196" s="157"/>
      <c r="DE196" s="157">
        <f t="shared" si="242"/>
        <v>8.0569880911514887E-6</v>
      </c>
      <c r="DF196" s="157">
        <f t="shared" si="243"/>
        <v>3.0942051377446617E-6</v>
      </c>
      <c r="DG196" s="157"/>
      <c r="DH196" s="157"/>
      <c r="DI196" s="157">
        <f t="shared" si="244"/>
        <v>1.9123808292487163E-6</v>
      </c>
      <c r="DN196" s="157" t="e">
        <f t="shared" ref="DN196:DN243" si="246">(BD196-AVERAGE(BD$4:BD$243))^2*$BI196</f>
        <v>#DIV/0!</v>
      </c>
      <c r="DR196" s="1">
        <v>9.7222222222222206E-3</v>
      </c>
      <c r="EQ196" s="152"/>
      <c r="ER196" s="152"/>
    </row>
    <row r="197" spans="1:148" s="1" customFormat="1" x14ac:dyDescent="0.25">
      <c r="A197" s="13">
        <f t="shared" si="197"/>
        <v>42063</v>
      </c>
      <c r="B197" s="227">
        <v>3.3155296232497203E-2</v>
      </c>
      <c r="C197" s="227">
        <v>3.5080311417062998E-2</v>
      </c>
      <c r="D197" s="227">
        <v>3.7453360127174901E-2</v>
      </c>
      <c r="E197" s="227">
        <v>5.7555295982338599E-2</v>
      </c>
      <c r="F197" s="227">
        <v>3.7367850250617597E-2</v>
      </c>
      <c r="G197" s="227">
        <v>3.5332041344218801E-2</v>
      </c>
      <c r="H197" s="227">
        <v>1.14150040688441E-2</v>
      </c>
      <c r="I197" s="227">
        <v>2.0071441428441E-2</v>
      </c>
      <c r="J197" s="227">
        <v>6.39359747874457E-3</v>
      </c>
      <c r="K197" s="227">
        <v>-3.5603414311400301E-2</v>
      </c>
      <c r="L197" s="227">
        <v>-3.1849350039552103E-2</v>
      </c>
      <c r="M197" s="227">
        <v>3.1941924595524297E-4</v>
      </c>
      <c r="N197" s="227">
        <v>-3.9095841164047102E-2</v>
      </c>
      <c r="O197" s="227">
        <v>-9.0927419991366706E-3</v>
      </c>
      <c r="P197" s="227">
        <v>-9.0320320903571893E-3</v>
      </c>
      <c r="Q197" s="227">
        <v>2.5845326882614201E-3</v>
      </c>
      <c r="R197" s="227">
        <v>-2.2033090411044499E-2</v>
      </c>
      <c r="S197" s="18">
        <f>'Index Values Local'!S198/'Index Values Local'!S197-1</f>
        <v>-1.2422879031566803E-2</v>
      </c>
      <c r="T197" s="227">
        <v>5.8501954479830399E-2</v>
      </c>
      <c r="U197" s="227">
        <v>2.71811907190335E-2</v>
      </c>
      <c r="V197" s="227">
        <v>1.9596172921871801E-3</v>
      </c>
      <c r="W197" s="18">
        <v>9.1640362488543126E-4</v>
      </c>
      <c r="X197" s="18">
        <v>-2.706840081758588E-3</v>
      </c>
      <c r="Y197" s="18">
        <v>1.0907333378722406E-3</v>
      </c>
      <c r="Z197" s="18">
        <v>5.0774389270318299E-3</v>
      </c>
      <c r="AA197" s="18">
        <v>4.7702638691520249E-3</v>
      </c>
      <c r="AB197" s="18">
        <v>-1.1358774082151024E-2</v>
      </c>
      <c r="AC197" s="18">
        <v>-1.4971737185517101E-2</v>
      </c>
      <c r="AD197" s="18">
        <v>-6.0356917289865002E-4</v>
      </c>
      <c r="AE197" s="18">
        <v>-1.94737959E-2</v>
      </c>
      <c r="AF197" s="18">
        <v>-5.5541864999999998E-3</v>
      </c>
      <c r="AG197" s="18">
        <v>-2.6184172038762776E-2</v>
      </c>
      <c r="AH197" s="18">
        <v>5.5198475234945477E-3</v>
      </c>
      <c r="AI197" s="18">
        <v>8.8506571006425894E-3</v>
      </c>
      <c r="AJ197" s="18">
        <v>1.1956805495072276E-2</v>
      </c>
      <c r="AK197" s="18">
        <v>1.0371370755012155E-2</v>
      </c>
      <c r="AL197" s="18">
        <v>5.2375722073061404E-3</v>
      </c>
      <c r="AM197" s="18">
        <v>4.7827699958891134E-3</v>
      </c>
      <c r="AN197" s="18">
        <v>3.0800000000000001E-2</v>
      </c>
      <c r="AO197" s="18">
        <v>-8.0034620715150329E-3</v>
      </c>
      <c r="AP197" s="18">
        <v>-1.3982180366087338E-2</v>
      </c>
      <c r="AQ197" s="18">
        <v>1.2811600905013786E-2</v>
      </c>
      <c r="AR197" s="18">
        <v>-1.0644959298684586E-3</v>
      </c>
      <c r="AS197" s="18">
        <v>-5.4163384948283837E-3</v>
      </c>
      <c r="AT197" s="18">
        <v>3.2091335357990474E-3</v>
      </c>
      <c r="AU197" s="18">
        <v>1.3637423200005458E-3</v>
      </c>
      <c r="AV197" s="18">
        <v>-4.865496536417091E-2</v>
      </c>
      <c r="AW197" s="18">
        <v>-3.4366929146296132E-2</v>
      </c>
      <c r="AX197" s="18">
        <v>1.5206230337406887E-2</v>
      </c>
      <c r="AY197" s="18">
        <v>2.036597589646312E-2</v>
      </c>
      <c r="AZ197" s="18">
        <v>8.7220749219016902E-3</v>
      </c>
      <c r="BF197" s="81"/>
      <c r="BG197" s="154">
        <f t="shared" si="198"/>
        <v>46</v>
      </c>
      <c r="BH197" s="18">
        <f>(1-'Building Blocks'!$B$29)*'Building Blocks'!$B$29^BG197</f>
        <v>6.2982363120323258E-3</v>
      </c>
      <c r="BI197" s="18">
        <f t="shared" si="199"/>
        <v>6.9183153616435115E-3</v>
      </c>
      <c r="BJ197" s="18">
        <f t="shared" si="245"/>
        <v>2.0548088455617394E-2</v>
      </c>
      <c r="BK197" s="157">
        <f t="shared" si="200"/>
        <v>4.9236308076360042E-6</v>
      </c>
      <c r="BL197" s="157">
        <f t="shared" si="201"/>
        <v>4.1290608311996786E-6</v>
      </c>
      <c r="BM197" s="157">
        <f t="shared" si="202"/>
        <v>6.9377498516619717E-6</v>
      </c>
      <c r="BN197" s="157">
        <f t="shared" si="203"/>
        <v>1.613621593296791E-5</v>
      </c>
      <c r="BO197" s="157">
        <f t="shared" si="204"/>
        <v>7.6178830629707236E-6</v>
      </c>
      <c r="BP197" s="157">
        <f t="shared" si="205"/>
        <v>6.4941108917295961E-6</v>
      </c>
      <c r="BQ197" s="157">
        <f t="shared" si="206"/>
        <v>1.149747632171739E-7</v>
      </c>
      <c r="BR197" s="157">
        <f t="shared" si="207"/>
        <v>7.9552481934826615E-7</v>
      </c>
      <c r="BS197" s="157">
        <f t="shared" si="208"/>
        <v>8.6879395973982536E-8</v>
      </c>
      <c r="BT197" s="157">
        <f t="shared" si="209"/>
        <v>1.1068036292694725E-5</v>
      </c>
      <c r="BU197" s="157">
        <f t="shared" si="210"/>
        <v>9.1421456527702097E-6</v>
      </c>
      <c r="BV197" s="157">
        <f t="shared" si="211"/>
        <v>3.8847373295590556E-7</v>
      </c>
      <c r="BW197" s="157">
        <f t="shared" si="212"/>
        <v>1.4038771388104068E-5</v>
      </c>
      <c r="BX197" s="157">
        <f t="shared" si="213"/>
        <v>2.1375844153178224E-6</v>
      </c>
      <c r="BY197" s="157">
        <f t="shared" si="214"/>
        <v>1.8792751864914391E-6</v>
      </c>
      <c r="BZ197" s="157">
        <f t="shared" si="215"/>
        <v>1.1136033937062023E-7</v>
      </c>
      <c r="CA197" s="157">
        <f t="shared" si="216"/>
        <v>5.2311178517320942E-6</v>
      </c>
      <c r="CB197" s="157">
        <f t="shared" si="217"/>
        <v>3.1266002085596162E-6</v>
      </c>
      <c r="CC197" s="157">
        <f t="shared" si="218"/>
        <v>1.9544236918431916E-5</v>
      </c>
      <c r="CD197" s="157">
        <f t="shared" si="219"/>
        <v>3.2803314944402732E-6</v>
      </c>
      <c r="CE197" s="157">
        <f t="shared" si="220"/>
        <v>3.2460636571556126E-8</v>
      </c>
      <c r="CF197" s="157">
        <f t="shared" si="221"/>
        <v>1.1201687083884397E-7</v>
      </c>
      <c r="CG197" s="157">
        <f t="shared" si="222"/>
        <v>3.2181846515849294E-7</v>
      </c>
      <c r="CH197" s="157">
        <f t="shared" si="223"/>
        <v>9.9092994017678594E-9</v>
      </c>
      <c r="CI197" s="157">
        <f t="shared" si="224"/>
        <v>4.4826340248509163E-9</v>
      </c>
      <c r="CJ197" s="157">
        <f t="shared" si="225"/>
        <v>3.6962818804776096E-9</v>
      </c>
      <c r="CK197" s="157">
        <f t="shared" si="226"/>
        <v>1.5537546283270399E-6</v>
      </c>
      <c r="CL197" s="157">
        <f t="shared" si="227"/>
        <v>2.4018535166174423E-6</v>
      </c>
      <c r="CM197" s="157">
        <f t="shared" si="228"/>
        <v>1.3661234058491447E-7</v>
      </c>
      <c r="CN197" s="157">
        <f t="shared" si="229"/>
        <v>5.0337158364236741E-6</v>
      </c>
      <c r="CO197" s="157">
        <f t="shared" si="230"/>
        <v>1.1220632509010786E-6</v>
      </c>
      <c r="CP197" s="157">
        <f t="shared" si="231"/>
        <v>7.1243748368904024E-6</v>
      </c>
      <c r="CQ197" s="157">
        <f t="shared" si="232"/>
        <v>2.1762748824976745E-8</v>
      </c>
      <c r="CR197" s="157">
        <f t="shared" si="233"/>
        <v>8.6402719588300787E-8</v>
      </c>
      <c r="CS197" s="157">
        <f t="shared" si="234"/>
        <v>2.2275931629875882E-7</v>
      </c>
      <c r="CT197" s="157">
        <f t="shared" si="235"/>
        <v>1.2059612746597748E-7</v>
      </c>
      <c r="CU197" s="157">
        <f t="shared" si="236"/>
        <v>3.4527131645465947E-9</v>
      </c>
      <c r="CV197" s="157">
        <f t="shared" si="237"/>
        <v>4.7696981620793594E-9</v>
      </c>
      <c r="CW197" s="157">
        <f t="shared" si="238"/>
        <v>4.1472128792351326E-6</v>
      </c>
      <c r="CX197" s="157">
        <f t="shared" si="239"/>
        <v>5.9110203037358504E-7</v>
      </c>
      <c r="CY197" s="157">
        <f t="shared" si="240"/>
        <v>2.7687847967230307E-6</v>
      </c>
      <c r="CZ197" s="157"/>
      <c r="DA197" s="157">
        <f t="shared" si="241"/>
        <v>1.4116664402288089E-7</v>
      </c>
      <c r="DB197" s="157"/>
      <c r="DC197" s="157"/>
      <c r="DD197" s="157"/>
      <c r="DE197" s="157">
        <f t="shared" si="242"/>
        <v>2.3037481971666069E-5</v>
      </c>
      <c r="DF197" s="157">
        <f t="shared" si="243"/>
        <v>1.1954010383433406E-5</v>
      </c>
      <c r="DG197" s="157"/>
      <c r="DH197" s="157"/>
      <c r="DI197" s="157">
        <f t="shared" si="244"/>
        <v>1.457243867977107E-8</v>
      </c>
      <c r="DN197" s="157" t="e">
        <f t="shared" si="246"/>
        <v>#DIV/0!</v>
      </c>
      <c r="DR197" s="1">
        <v>9.7222222222222206E-3</v>
      </c>
      <c r="EQ197" s="152"/>
      <c r="ER197" s="152"/>
    </row>
    <row r="198" spans="1:148" s="1" customFormat="1" x14ac:dyDescent="0.25">
      <c r="A198" s="13">
        <f t="shared" ref="A198:A243" si="247">EOMONTH(A197,1)</f>
        <v>42094</v>
      </c>
      <c r="B198" s="227">
        <v>2.6166675833493701E-2</v>
      </c>
      <c r="C198" s="227">
        <v>5.4601516349493499E-2</v>
      </c>
      <c r="D198" s="227">
        <v>3.02267095693185E-2</v>
      </c>
      <c r="E198" s="227">
        <v>1.6297989007496998E-2</v>
      </c>
      <c r="F198" s="227">
        <v>-1.9686517987688001E-2</v>
      </c>
      <c r="G198" s="227">
        <v>5.8385783159232402E-2</v>
      </c>
      <c r="H198" s="227">
        <v>6.2397778409289902E-2</v>
      </c>
      <c r="I198" s="227">
        <v>2.7602549264607701E-2</v>
      </c>
      <c r="J198" s="227">
        <v>2.6599675976703901E-2</v>
      </c>
      <c r="K198" s="227">
        <v>3.0536509632169601E-2</v>
      </c>
      <c r="L198" s="227">
        <v>3.1161402145312302E-2</v>
      </c>
      <c r="M198" s="227">
        <v>3.2293559045097897E-2</v>
      </c>
      <c r="N198" s="227">
        <v>1.6664716028367901E-2</v>
      </c>
      <c r="O198" s="227">
        <v>4.6799978350272303E-2</v>
      </c>
      <c r="P198" s="227">
        <v>4.5838487305483698E-2</v>
      </c>
      <c r="Q198" s="227">
        <v>4.41522550634037E-2</v>
      </c>
      <c r="R198" s="227">
        <v>4.7043843099405999E-2</v>
      </c>
      <c r="S198" s="18">
        <f>'Index Values Local'!S199/'Index Values Local'!S198-1</f>
        <v>4.7234388636568259E-2</v>
      </c>
      <c r="T198" s="227">
        <v>-1.4435947528619699E-2</v>
      </c>
      <c r="U198" s="227">
        <v>2.8379912664375701E-3</v>
      </c>
      <c r="V198" s="227">
        <v>5.6151670313058198E-3</v>
      </c>
      <c r="W198" s="18">
        <v>-3.0857917938282853E-3</v>
      </c>
      <c r="X198" s="18">
        <v>-2.7909217212802595E-3</v>
      </c>
      <c r="Y198" s="18">
        <v>0</v>
      </c>
      <c r="Z198" s="18">
        <v>5.3949291478680994E-3</v>
      </c>
      <c r="AA198" s="18">
        <v>5.341068546486305E-3</v>
      </c>
      <c r="AB198" s="18">
        <v>-6.3841303522754744E-3</v>
      </c>
      <c r="AC198" s="18">
        <v>-9.6501308136851711E-3</v>
      </c>
      <c r="AD198" s="18">
        <v>2.5379076047595699E-3</v>
      </c>
      <c r="AE198" s="18">
        <v>5.1559792999999994E-3</v>
      </c>
      <c r="AF198" s="18">
        <v>2.1600414999999999E-3</v>
      </c>
      <c r="AG198" s="18">
        <v>4.9853676728184304E-4</v>
      </c>
      <c r="AH198" s="18">
        <v>5.5880132602488253E-3</v>
      </c>
      <c r="AI198" s="18">
        <v>1.0493093275756982E-2</v>
      </c>
      <c r="AJ198" s="18">
        <v>1.414358812896932E-2</v>
      </c>
      <c r="AK198" s="18">
        <v>1.1934639106432998E-2</v>
      </c>
      <c r="AL198" s="18">
        <v>4.7044302580860897E-3</v>
      </c>
      <c r="AM198" s="18">
        <v>7.684861790240527E-3</v>
      </c>
      <c r="AN198" s="18">
        <v>1.01E-2</v>
      </c>
      <c r="AO198" s="18">
        <v>1.2398949640063384E-2</v>
      </c>
      <c r="AP198" s="18">
        <v>2.5159625209956182E-2</v>
      </c>
      <c r="AQ198" s="18">
        <v>8.4776264722652254E-3</v>
      </c>
      <c r="AR198" s="18">
        <v>-4.3878894251858647E-4</v>
      </c>
      <c r="AS198" s="18">
        <v>9.831872890624916E-3</v>
      </c>
      <c r="AT198" s="18">
        <v>3.35523197131619E-3</v>
      </c>
      <c r="AU198" s="18">
        <v>4.7573087676738212E-3</v>
      </c>
      <c r="AV198" s="18">
        <v>5.7817856319013483E-3</v>
      </c>
      <c r="AW198" s="18">
        <v>2.0098962580541446E-3</v>
      </c>
      <c r="AX198" s="18">
        <v>1.4897522645154038E-2</v>
      </c>
      <c r="AY198" s="18">
        <v>-3.6623757787519751E-5</v>
      </c>
      <c r="AZ198" s="18">
        <v>1.6395469125119577E-2</v>
      </c>
      <c r="BF198" s="81"/>
      <c r="BG198" s="154">
        <f t="shared" si="198"/>
        <v>45</v>
      </c>
      <c r="BH198" s="18">
        <f>(1-'Building Blocks'!$B$29)*'Building Blocks'!$B$29^BG198</f>
        <v>6.3618548606387123E-3</v>
      </c>
      <c r="BI198" s="18">
        <f t="shared" si="199"/>
        <v>6.988197334993446E-3</v>
      </c>
      <c r="BJ198" s="18">
        <f t="shared" si="245"/>
        <v>2.0755644904664035E-2</v>
      </c>
      <c r="BK198" s="157">
        <f t="shared" si="200"/>
        <v>2.7089451629151066E-6</v>
      </c>
      <c r="BL198" s="157">
        <f t="shared" si="201"/>
        <v>1.3499228575235583E-5</v>
      </c>
      <c r="BM198" s="157">
        <f t="shared" si="202"/>
        <v>4.1743199396453345E-6</v>
      </c>
      <c r="BN198" s="157">
        <f t="shared" si="203"/>
        <v>3.4610288620860526E-7</v>
      </c>
      <c r="BO198" s="157">
        <f t="shared" si="204"/>
        <v>3.9821360804222154E-6</v>
      </c>
      <c r="BP198" s="157">
        <f t="shared" si="205"/>
        <v>2.014555808562998E-5</v>
      </c>
      <c r="BQ198" s="157">
        <f t="shared" si="206"/>
        <v>2.1184984288060094E-5</v>
      </c>
      <c r="BR198" s="157">
        <f t="shared" si="207"/>
        <v>2.3286197840573427E-6</v>
      </c>
      <c r="BS198" s="157">
        <f t="shared" si="208"/>
        <v>1.9401647551628067E-6</v>
      </c>
      <c r="BT198" s="157">
        <f t="shared" si="209"/>
        <v>4.775841912152552E-6</v>
      </c>
      <c r="BU198" s="157">
        <f t="shared" si="210"/>
        <v>4.9665732691233529E-6</v>
      </c>
      <c r="BV198" s="157">
        <f t="shared" si="211"/>
        <v>4.1880626837336618E-6</v>
      </c>
      <c r="BW198" s="157">
        <f t="shared" si="212"/>
        <v>8.0213073747027494E-7</v>
      </c>
      <c r="BX198" s="157">
        <f t="shared" si="213"/>
        <v>1.0258971446806473E-5</v>
      </c>
      <c r="BY198" s="157">
        <f t="shared" si="214"/>
        <v>1.0298658957838098E-5</v>
      </c>
      <c r="BZ198" s="157">
        <f t="shared" si="215"/>
        <v>9.8563588963991094E-6</v>
      </c>
      <c r="CA198" s="157">
        <f t="shared" si="216"/>
        <v>1.2081397832794092E-5</v>
      </c>
      <c r="CB198" s="157">
        <f t="shared" si="217"/>
        <v>1.0303766058663889E-5</v>
      </c>
      <c r="CC198" s="157">
        <f t="shared" si="218"/>
        <v>2.7361058644594731E-6</v>
      </c>
      <c r="CD198" s="157">
        <f t="shared" si="219"/>
        <v>4.6090746640635725E-8</v>
      </c>
      <c r="CE198" s="157">
        <f t="shared" si="220"/>
        <v>1.5503056917826761E-8</v>
      </c>
      <c r="CF198" s="157">
        <f t="shared" si="221"/>
        <v>4.5016128692342749E-7</v>
      </c>
      <c r="CG198" s="157">
        <f t="shared" si="222"/>
        <v>3.3313352632744584E-7</v>
      </c>
      <c r="CH198" s="157">
        <f t="shared" si="223"/>
        <v>3.6567875407262318E-8</v>
      </c>
      <c r="CI198" s="157">
        <f t="shared" si="224"/>
        <v>1.6604839225409093E-9</v>
      </c>
      <c r="CJ198" s="157">
        <f t="shared" si="225"/>
        <v>1.1841793811798373E-8</v>
      </c>
      <c r="CK198" s="157">
        <f t="shared" si="226"/>
        <v>7.0043347984110192E-7</v>
      </c>
      <c r="CL198" s="157">
        <f t="shared" si="227"/>
        <v>1.2381836041083091E-6</v>
      </c>
      <c r="CM198" s="157">
        <f t="shared" si="228"/>
        <v>1.1850493113065538E-8</v>
      </c>
      <c r="CN198" s="157">
        <f t="shared" si="229"/>
        <v>3.8400461751826369E-8</v>
      </c>
      <c r="CO198" s="157">
        <f t="shared" si="230"/>
        <v>1.7617917369846943E-7</v>
      </c>
      <c r="CP198" s="157">
        <f t="shared" si="231"/>
        <v>2.0434595779427216E-7</v>
      </c>
      <c r="CQ198" s="157">
        <f t="shared" si="232"/>
        <v>2.370477831558036E-8</v>
      </c>
      <c r="CR198" s="157">
        <f t="shared" si="233"/>
        <v>1.8725040632966073E-7</v>
      </c>
      <c r="CS198" s="157">
        <f t="shared" si="234"/>
        <v>4.3185482518449063E-7</v>
      </c>
      <c r="CT198" s="157">
        <f t="shared" si="235"/>
        <v>2.3011315923884814E-7</v>
      </c>
      <c r="CU198" s="157">
        <f t="shared" si="236"/>
        <v>2.0988991725273181E-10</v>
      </c>
      <c r="CV198" s="157">
        <f t="shared" si="237"/>
        <v>2.9995021345717816E-8</v>
      </c>
      <c r="CW198" s="157">
        <f t="shared" si="238"/>
        <v>1.0004852312911225E-7</v>
      </c>
      <c r="CX198" s="157">
        <f t="shared" si="239"/>
        <v>8.7019740735903129E-7</v>
      </c>
      <c r="CY198" s="157">
        <f t="shared" si="240"/>
        <v>2.559126662123852E-6</v>
      </c>
      <c r="CZ198" s="157"/>
      <c r="DA198" s="157">
        <f t="shared" si="241"/>
        <v>1.0582533616399892E-7</v>
      </c>
      <c r="DB198" s="157"/>
      <c r="DC198" s="157"/>
      <c r="DD198" s="157"/>
      <c r="DE198" s="157">
        <f t="shared" si="242"/>
        <v>7.4667650680491584E-8</v>
      </c>
      <c r="DF198" s="157">
        <f t="shared" si="243"/>
        <v>1.8830268599278647E-7</v>
      </c>
      <c r="DG198" s="157"/>
      <c r="DH198" s="157"/>
      <c r="DI198" s="157">
        <f t="shared" si="244"/>
        <v>2.7054171862159791E-7</v>
      </c>
      <c r="DN198" s="157" t="e">
        <f t="shared" si="246"/>
        <v>#DIV/0!</v>
      </c>
      <c r="DR198" s="1">
        <v>9.7222222222222206E-3</v>
      </c>
      <c r="EQ198" s="152"/>
      <c r="ER198" s="152"/>
    </row>
    <row r="199" spans="1:148" s="1" customFormat="1" x14ac:dyDescent="0.25">
      <c r="A199" s="13">
        <f t="shared" si="247"/>
        <v>42124</v>
      </c>
      <c r="B199" s="227">
        <v>-2.58496314544043E-2</v>
      </c>
      <c r="C199" s="227">
        <v>-5.1464516074317401E-2</v>
      </c>
      <c r="D199" s="227">
        <v>-1.9415423208201099E-3</v>
      </c>
      <c r="E199" s="227">
        <v>2.16469514389241E-2</v>
      </c>
      <c r="F199" s="227">
        <v>3.2148739243935E-2</v>
      </c>
      <c r="G199" s="227">
        <v>-4.4203560741040698E-4</v>
      </c>
      <c r="H199" s="227">
        <v>-1.65595474844276E-2</v>
      </c>
      <c r="I199" s="227">
        <v>3.3903092330505001E-3</v>
      </c>
      <c r="J199" s="227">
        <v>3.9813107069049898E-2</v>
      </c>
      <c r="K199" s="227">
        <v>-2.3862637339863001E-2</v>
      </c>
      <c r="L199" s="227">
        <v>-2.4410799260623901E-2</v>
      </c>
      <c r="M199" s="227">
        <v>-1.0673401065177199E-2</v>
      </c>
      <c r="N199" s="227">
        <v>-7.1828318088874498E-3</v>
      </c>
      <c r="O199" s="227">
        <v>-1.01260606137246E-2</v>
      </c>
      <c r="P199" s="227">
        <v>-1.53218182219235E-2</v>
      </c>
      <c r="Q199" s="227">
        <v>-1.7078264855690299E-2</v>
      </c>
      <c r="R199" s="227">
        <v>-4.6205630838353301E-2</v>
      </c>
      <c r="S199" s="18">
        <f>'Index Values Local'!S200/'Index Values Local'!S199-1</f>
        <v>-1.7081943094961693E-2</v>
      </c>
      <c r="T199" s="227">
        <v>9.1444100315749496E-3</v>
      </c>
      <c r="U199" s="227">
        <v>1.82308671712927E-2</v>
      </c>
      <c r="V199" s="227">
        <v>-1.1942830349586901E-2</v>
      </c>
      <c r="W199" s="18">
        <v>8.8098234633831041E-3</v>
      </c>
      <c r="X199" s="18">
        <v>1.7020319490610669E-2</v>
      </c>
      <c r="Y199" s="18">
        <v>2.6877433590233313E-3</v>
      </c>
      <c r="Z199" s="18">
        <v>7.0155923119219477E-3</v>
      </c>
      <c r="AA199" s="18">
        <v>7.0560067084473044E-3</v>
      </c>
      <c r="AB199" s="18">
        <v>7.9584606119138535E-3</v>
      </c>
      <c r="AC199" s="18">
        <v>1.3399788818734999E-2</v>
      </c>
      <c r="AD199" s="18">
        <v>-3.0231796610586999E-3</v>
      </c>
      <c r="AE199" s="18">
        <v>-8.8770372999999996E-3</v>
      </c>
      <c r="AF199" s="18">
        <v>1.5575512E-3</v>
      </c>
      <c r="AG199" s="18">
        <v>-3.1892014129866975E-2</v>
      </c>
      <c r="AH199" s="18">
        <v>-2.4398403903744814E-3</v>
      </c>
      <c r="AI199" s="18">
        <v>-5.3753054339255035E-3</v>
      </c>
      <c r="AJ199" s="18">
        <v>-9.7619259394388092E-3</v>
      </c>
      <c r="AK199" s="18">
        <v>-1.4373144068269283E-6</v>
      </c>
      <c r="AL199" s="18">
        <v>-8.514635563815931E-3</v>
      </c>
      <c r="AM199" s="18">
        <v>6.0081144700787625E-3</v>
      </c>
      <c r="AN199" s="18">
        <v>-3.4500000000000003E-2</v>
      </c>
      <c r="AO199" s="18">
        <v>2.9764620151548904E-3</v>
      </c>
      <c r="AP199" s="18">
        <v>-5.6619930580928068E-2</v>
      </c>
      <c r="AQ199" s="18">
        <v>-1.1929761096716347E-3</v>
      </c>
      <c r="AR199" s="18">
        <v>6.271165182489824E-4</v>
      </c>
      <c r="AS199" s="18">
        <v>-1.0273063384548032E-3</v>
      </c>
      <c r="AT199" s="18">
        <v>-8.648908140827534E-3</v>
      </c>
      <c r="AU199" s="18">
        <v>-2.3201704873922112E-2</v>
      </c>
      <c r="AV199" s="18">
        <v>3.3120186565587684E-2</v>
      </c>
      <c r="AW199" s="18">
        <v>-2.516854079330666E-3</v>
      </c>
      <c r="AX199" s="18">
        <v>-3.3418034448716605E-2</v>
      </c>
      <c r="AY199" s="18">
        <v>-7.0793863871825555E-2</v>
      </c>
      <c r="AZ199" s="18">
        <v>5.9339013320871548E-3</v>
      </c>
      <c r="BF199" s="81"/>
      <c r="BG199" s="154">
        <f t="shared" si="198"/>
        <v>44</v>
      </c>
      <c r="BH199" s="18">
        <f>(1-'Building Blocks'!$B$29)*'Building Blocks'!$B$29^BG199</f>
        <v>6.4261160208471859E-3</v>
      </c>
      <c r="BI199" s="18">
        <f t="shared" si="199"/>
        <v>7.0587851868620681E-3</v>
      </c>
      <c r="BJ199" s="18">
        <f t="shared" si="245"/>
        <v>2.0965297883499025E-2</v>
      </c>
      <c r="BK199" s="157">
        <f t="shared" si="200"/>
        <v>7.3769441949540992E-6</v>
      </c>
      <c r="BL199" s="157">
        <f t="shared" si="201"/>
        <v>2.7234472144575373E-5</v>
      </c>
      <c r="BM199" s="157">
        <f t="shared" si="202"/>
        <v>4.2153636149604921E-7</v>
      </c>
      <c r="BN199" s="157">
        <f t="shared" si="203"/>
        <v>1.082994843583915E-6</v>
      </c>
      <c r="BO199" s="157">
        <f t="shared" si="204"/>
        <v>5.5198624112218748E-6</v>
      </c>
      <c r="BP199" s="157">
        <f t="shared" si="205"/>
        <v>1.8620949726610342E-7</v>
      </c>
      <c r="BQ199" s="157">
        <f t="shared" si="206"/>
        <v>4.0313480987159703E-6</v>
      </c>
      <c r="BR199" s="157">
        <f t="shared" si="207"/>
        <v>2.5056064567452362E-7</v>
      </c>
      <c r="BS199" s="157">
        <f t="shared" si="208"/>
        <v>6.3004131599750677E-6</v>
      </c>
      <c r="BT199" s="157">
        <f t="shared" si="209"/>
        <v>5.6361164931035961E-6</v>
      </c>
      <c r="BU199" s="157">
        <f t="shared" si="210"/>
        <v>5.9009055234449544E-6</v>
      </c>
      <c r="BV199" s="157">
        <f t="shared" si="211"/>
        <v>2.4122794769440638E-6</v>
      </c>
      <c r="BW199" s="157">
        <f t="shared" si="212"/>
        <v>1.2176236686769442E-6</v>
      </c>
      <c r="BX199" s="157">
        <f t="shared" si="213"/>
        <v>2.4449452675126617E-6</v>
      </c>
      <c r="BY199" s="157">
        <f t="shared" si="214"/>
        <v>3.6601812600002841E-6</v>
      </c>
      <c r="BZ199" s="157">
        <f t="shared" si="215"/>
        <v>3.9564340144999314E-6</v>
      </c>
      <c r="CA199" s="157">
        <f t="shared" si="216"/>
        <v>1.8845674293921311E-5</v>
      </c>
      <c r="CB199" s="157">
        <f t="shared" si="217"/>
        <v>4.741588644302176E-6</v>
      </c>
      <c r="CC199" s="157">
        <f t="shared" si="218"/>
        <v>1.0156327294795273E-7</v>
      </c>
      <c r="CD199" s="157">
        <f t="shared" si="219"/>
        <v>1.1609795915432867E-6</v>
      </c>
      <c r="CE199" s="157">
        <f t="shared" si="220"/>
        <v>1.8225656089089855E-6</v>
      </c>
      <c r="CF199" s="157">
        <f t="shared" si="221"/>
        <v>1.0569534176224573E-7</v>
      </c>
      <c r="CG199" s="157">
        <f t="shared" si="222"/>
        <v>1.1758967977330581E-6</v>
      </c>
      <c r="CH199" s="157">
        <f t="shared" si="223"/>
        <v>1.1305963381536047E-9</v>
      </c>
      <c r="CI199" s="157">
        <f t="shared" si="224"/>
        <v>9.0646107386477448E-9</v>
      </c>
      <c r="CJ199" s="157">
        <f t="shared" si="225"/>
        <v>6.4237640278034079E-8</v>
      </c>
      <c r="CK199" s="157">
        <f t="shared" si="226"/>
        <v>1.3240873618044936E-7</v>
      </c>
      <c r="CL199" s="157">
        <f t="shared" si="227"/>
        <v>6.6950457647737092E-7</v>
      </c>
      <c r="CM199" s="157">
        <f t="shared" si="228"/>
        <v>3.3250435075516306E-7</v>
      </c>
      <c r="CN199" s="157">
        <f t="shared" si="229"/>
        <v>1.8932482746785235E-6</v>
      </c>
      <c r="CO199" s="157">
        <f t="shared" si="230"/>
        <v>2.2322861851313903E-7</v>
      </c>
      <c r="CP199" s="157">
        <f t="shared" si="231"/>
        <v>1.0084860553969852E-5</v>
      </c>
      <c r="CQ199" s="157">
        <f t="shared" si="232"/>
        <v>2.7012299585295127E-7</v>
      </c>
      <c r="CR199" s="157">
        <f t="shared" si="233"/>
        <v>8.0695035353007816E-7</v>
      </c>
      <c r="CS199" s="157">
        <f t="shared" si="234"/>
        <v>1.8170829844440238E-6</v>
      </c>
      <c r="CT199" s="157">
        <f t="shared" si="235"/>
        <v>2.711394476267843E-7</v>
      </c>
      <c r="CU199" s="157">
        <f t="shared" si="236"/>
        <v>1.2013477336853486E-6</v>
      </c>
      <c r="CV199" s="157">
        <f t="shared" si="237"/>
        <v>1.1014858728521455E-9</v>
      </c>
      <c r="CW199" s="157">
        <f t="shared" si="238"/>
        <v>1.1759696344934136E-5</v>
      </c>
      <c r="CX199" s="157">
        <f t="shared" si="239"/>
        <v>2.1286243725635591E-8</v>
      </c>
      <c r="CY199" s="157">
        <f t="shared" si="240"/>
        <v>2.7699717896377036E-5</v>
      </c>
      <c r="CZ199" s="157"/>
      <c r="DA199" s="157">
        <f t="shared" si="241"/>
        <v>5.6355520646138065E-8</v>
      </c>
      <c r="DB199" s="157"/>
      <c r="DC199" s="157"/>
      <c r="DD199" s="157"/>
      <c r="DE199" s="157">
        <f t="shared" si="242"/>
        <v>4.0894887529135753E-6</v>
      </c>
      <c r="DF199" s="157">
        <f t="shared" si="243"/>
        <v>6.6658528577384389E-7</v>
      </c>
      <c r="DG199" s="157"/>
      <c r="DH199" s="157"/>
      <c r="DI199" s="157">
        <f t="shared" si="244"/>
        <v>1.2687025760608961E-7</v>
      </c>
      <c r="DN199" s="157" t="e">
        <f t="shared" si="246"/>
        <v>#DIV/0!</v>
      </c>
      <c r="DR199" s="1">
        <v>9.7222222222222206E-3</v>
      </c>
      <c r="EQ199" s="152"/>
      <c r="ER199" s="152"/>
    </row>
    <row r="200" spans="1:148" s="1" customFormat="1" x14ac:dyDescent="0.25">
      <c r="A200" s="13">
        <f t="shared" si="247"/>
        <v>42155</v>
      </c>
      <c r="B200" s="227">
        <v>1.7215424155856598E-2</v>
      </c>
      <c r="C200" s="227">
        <v>2.4523879468490901E-2</v>
      </c>
      <c r="D200" s="227">
        <v>-4.4195154770338904E-3</v>
      </c>
      <c r="E200" s="227">
        <v>1.8878907313329699E-2</v>
      </c>
      <c r="F200" s="227">
        <v>2.7457109317952002E-3</v>
      </c>
      <c r="G200" s="227">
        <v>1.7014925459188399E-2</v>
      </c>
      <c r="H200" s="227">
        <v>1.5836993574581602E-2</v>
      </c>
      <c r="I200" s="227">
        <v>-2.13149160830556E-2</v>
      </c>
      <c r="J200" s="227">
        <v>-3.6167411260749599E-2</v>
      </c>
      <c r="K200" s="227">
        <v>-2.0233046854259602E-2</v>
      </c>
      <c r="L200" s="227">
        <v>-1.4109849307906999E-2</v>
      </c>
      <c r="M200" s="227">
        <v>3.31268085209335E-3</v>
      </c>
      <c r="N200" s="227">
        <v>-2.1302854069369E-2</v>
      </c>
      <c r="O200" s="227">
        <v>3.4309072544840202E-3</v>
      </c>
      <c r="P200" s="227">
        <v>1.0009191521485701E-2</v>
      </c>
      <c r="Q200" s="227">
        <v>1.3435055495826201E-2</v>
      </c>
      <c r="R200" s="227">
        <v>3.3550232533598998E-3</v>
      </c>
      <c r="S200" s="18">
        <f>'Index Values Local'!S201/'Index Values Local'!S200-1</f>
        <v>4.4810707537459304E-3</v>
      </c>
      <c r="T200" s="227">
        <v>1.33263913367869E-2</v>
      </c>
      <c r="U200" s="227">
        <v>9.5604758372551599E-3</v>
      </c>
      <c r="V200" s="227">
        <v>-4.8101827918867098E-4</v>
      </c>
      <c r="W200" s="18">
        <v>6.136624182345285E-3</v>
      </c>
      <c r="X200" s="18">
        <v>1.1510691519559746E-2</v>
      </c>
      <c r="Y200" s="18">
        <v>2.6449414030400575E-3</v>
      </c>
      <c r="Z200" s="18">
        <v>2.0228583622567076E-2</v>
      </c>
      <c r="AA200" s="18">
        <v>2.2350898144545273E-3</v>
      </c>
      <c r="AB200" s="18">
        <v>1.9841118607683006E-2</v>
      </c>
      <c r="AC200" s="18">
        <v>1.7966572215738098E-2</v>
      </c>
      <c r="AD200" s="18">
        <v>2.5090836886773601E-2</v>
      </c>
      <c r="AE200" s="18">
        <v>3.0240936199999999E-2</v>
      </c>
      <c r="AF200" s="18">
        <v>1.7004491300000001E-2</v>
      </c>
      <c r="AG200" s="18">
        <v>2.9320366140096032E-2</v>
      </c>
      <c r="AH200" s="18">
        <v>1.5926380368098236E-2</v>
      </c>
      <c r="AI200" s="18">
        <v>1.9651747099837635E-2</v>
      </c>
      <c r="AJ200" s="18">
        <v>2.5377426065226194E-2</v>
      </c>
      <c r="AK200" s="18">
        <v>1.8691582068614654E-2</v>
      </c>
      <c r="AL200" s="18">
        <v>1.438982527055277E-2</v>
      </c>
      <c r="AM200" s="18">
        <v>1.235692038729419E-2</v>
      </c>
      <c r="AN200" s="18">
        <v>-4.0000000000000001E-3</v>
      </c>
      <c r="AO200" s="18">
        <v>6.2352499664291017E-2</v>
      </c>
      <c r="AP200" s="18">
        <v>5.1579425113464472E-2</v>
      </c>
      <c r="AQ200" s="18">
        <v>7.9337118014762113E-3</v>
      </c>
      <c r="AR200" s="18">
        <v>3.1336174479819068E-3</v>
      </c>
      <c r="AS200" s="18">
        <v>3.5520324517458159E-2</v>
      </c>
      <c r="AT200" s="18">
        <v>1.4301448246335866E-2</v>
      </c>
      <c r="AU200" s="18">
        <v>1.0660784307798462E-2</v>
      </c>
      <c r="AV200" s="18">
        <v>4.6667681387511761E-2</v>
      </c>
      <c r="AW200" s="18">
        <v>4.1246348513750641E-2</v>
      </c>
      <c r="AX200" s="18">
        <v>3.3003314067552129E-2</v>
      </c>
      <c r="AY200" s="18">
        <v>1.9812319292340983E-2</v>
      </c>
      <c r="AZ200" s="18">
        <v>-1.8326672945250255E-3</v>
      </c>
      <c r="BF200" s="81"/>
      <c r="BG200" s="154">
        <f t="shared" si="198"/>
        <v>43</v>
      </c>
      <c r="BH200" s="18">
        <f>(1-'Building Blocks'!$B$29)*'Building Blocks'!$B$29^BG200</f>
        <v>6.4910262836840255E-3</v>
      </c>
      <c r="BI200" s="18">
        <f t="shared" si="199"/>
        <v>7.1300860473354219E-3</v>
      </c>
      <c r="BJ200" s="18">
        <f t="shared" si="245"/>
        <v>2.1177068569190934E-2</v>
      </c>
      <c r="BK200" s="157">
        <f t="shared" si="200"/>
        <v>8.2205092708784336E-7</v>
      </c>
      <c r="BL200" s="157">
        <f t="shared" si="201"/>
        <v>1.3723918766073666E-6</v>
      </c>
      <c r="BM200" s="157">
        <f t="shared" si="202"/>
        <v>7.4264548007420126E-7</v>
      </c>
      <c r="BN200" s="157">
        <f t="shared" si="203"/>
        <v>6.5963617791568195E-7</v>
      </c>
      <c r="BO200" s="157">
        <f t="shared" si="204"/>
        <v>1.4765198067019481E-8</v>
      </c>
      <c r="BP200" s="157">
        <f t="shared" si="205"/>
        <v>1.0823677427674505E-6</v>
      </c>
      <c r="BQ200" s="157">
        <f t="shared" si="206"/>
        <v>5.1498115803275708E-7</v>
      </c>
      <c r="BR200" s="157">
        <f t="shared" si="207"/>
        <v>6.7038906529836973E-6</v>
      </c>
      <c r="BS200" s="157">
        <f t="shared" si="208"/>
        <v>1.5156032638923721E-5</v>
      </c>
      <c r="BT200" s="157">
        <f t="shared" si="209"/>
        <v>4.3244394106234265E-6</v>
      </c>
      <c r="BU200" s="157">
        <f t="shared" si="210"/>
        <v>2.4699428057834746E-6</v>
      </c>
      <c r="BV200" s="157">
        <f t="shared" si="211"/>
        <v>1.4439504566302057E-7</v>
      </c>
      <c r="BW200" s="157">
        <f t="shared" si="212"/>
        <v>5.2960335415183598E-6</v>
      </c>
      <c r="BX200" s="157">
        <f t="shared" si="213"/>
        <v>1.8212513039879666E-7</v>
      </c>
      <c r="BY200" s="157">
        <f t="shared" si="214"/>
        <v>4.6720028717456699E-8</v>
      </c>
      <c r="BZ200" s="157">
        <f t="shared" si="215"/>
        <v>3.3343752694545862E-7</v>
      </c>
      <c r="CA200" s="157">
        <f t="shared" si="216"/>
        <v>3.173275392312035E-8</v>
      </c>
      <c r="CB200" s="157">
        <f t="shared" si="217"/>
        <v>1.3521173696576476E-7</v>
      </c>
      <c r="CC200" s="157">
        <f t="shared" si="218"/>
        <v>4.5349618321832634E-7</v>
      </c>
      <c r="CD200" s="157">
        <f t="shared" si="219"/>
        <v>1.230531914784965E-7</v>
      </c>
      <c r="CE200" s="157">
        <f t="shared" si="220"/>
        <v>1.5131472250577343E-7</v>
      </c>
      <c r="CF200" s="157">
        <f t="shared" si="221"/>
        <v>1.0205348306479486E-8</v>
      </c>
      <c r="CG200" s="157">
        <f t="shared" si="222"/>
        <v>3.9014840879035869E-7</v>
      </c>
      <c r="CH200" s="157">
        <f t="shared" si="223"/>
        <v>9.1080490583083844E-10</v>
      </c>
      <c r="CI200" s="157">
        <f t="shared" si="224"/>
        <v>1.4674674800617969E-6</v>
      </c>
      <c r="CJ200" s="157">
        <f t="shared" si="225"/>
        <v>2.3210260130351714E-8</v>
      </c>
      <c r="CK200" s="157">
        <f t="shared" si="226"/>
        <v>1.8743881942645673E-6</v>
      </c>
      <c r="CL200" s="157">
        <f t="shared" si="227"/>
        <v>1.4591991136250959E-6</v>
      </c>
      <c r="CM200" s="157">
        <f t="shared" si="228"/>
        <v>3.2198932632367877E-6</v>
      </c>
      <c r="CN200" s="157">
        <f t="shared" si="229"/>
        <v>3.6872829183303356E-6</v>
      </c>
      <c r="CO200" s="157">
        <f t="shared" si="230"/>
        <v>6.8804722668209522E-7</v>
      </c>
      <c r="CP200" s="157">
        <f t="shared" si="231"/>
        <v>3.9089166340756578E-6</v>
      </c>
      <c r="CQ200" s="157">
        <f t="shared" si="232"/>
        <v>1.0577891726991198E-6</v>
      </c>
      <c r="CR200" s="157">
        <f t="shared" si="233"/>
        <v>1.4651906264270997E-6</v>
      </c>
      <c r="CS200" s="157">
        <f t="shared" si="234"/>
        <v>2.5997628462170829E-6</v>
      </c>
      <c r="CT200" s="157">
        <f t="shared" si="235"/>
        <v>1.113239685176353E-6</v>
      </c>
      <c r="CU200" s="157">
        <f t="shared" si="236"/>
        <v>6.9300145907953149E-7</v>
      </c>
      <c r="CV200" s="157">
        <f t="shared" si="237"/>
        <v>3.2427099601047239E-7</v>
      </c>
      <c r="CW200" s="157">
        <f t="shared" si="238"/>
        <v>7.5881908874064978E-7</v>
      </c>
      <c r="CX200" s="157">
        <f t="shared" si="239"/>
        <v>2.662906762002401E-5</v>
      </c>
      <c r="CY200" s="157">
        <f t="shared" si="240"/>
        <v>1.4797635672959816E-5</v>
      </c>
      <c r="CZ200" s="157"/>
      <c r="DA200" s="157">
        <f t="shared" si="241"/>
        <v>7.2579542920258934E-10</v>
      </c>
      <c r="DB200" s="157"/>
      <c r="DC200" s="157"/>
      <c r="DD200" s="157"/>
      <c r="DE200" s="157">
        <f t="shared" si="242"/>
        <v>1.0089417897875162E-5</v>
      </c>
      <c r="DF200" s="157">
        <f t="shared" si="243"/>
        <v>8.264462593027983E-6</v>
      </c>
      <c r="DG200" s="157"/>
      <c r="DH200" s="157"/>
      <c r="DI200" s="157">
        <f t="shared" si="244"/>
        <v>1.0277716113709674E-6</v>
      </c>
      <c r="DN200" s="157" t="e">
        <f t="shared" si="246"/>
        <v>#DIV/0!</v>
      </c>
      <c r="DR200" s="1">
        <v>9.7222222222222206E-3</v>
      </c>
      <c r="EQ200" s="152"/>
      <c r="ER200" s="152"/>
    </row>
    <row r="201" spans="1:148" s="1" customFormat="1" x14ac:dyDescent="0.25">
      <c r="A201" s="13">
        <f t="shared" si="247"/>
        <v>42185</v>
      </c>
      <c r="B201" s="227">
        <v>-4.4594910522297498E-2</v>
      </c>
      <c r="C201" s="227">
        <v>-3.06495997915621E-2</v>
      </c>
      <c r="D201" s="227">
        <v>-5.3398758649182199E-2</v>
      </c>
      <c r="E201" s="227">
        <v>-3.9506091791201403E-2</v>
      </c>
      <c r="F201" s="227">
        <v>-6.08677828623541E-2</v>
      </c>
      <c r="G201" s="227">
        <v>-4.2708580702747398E-2</v>
      </c>
      <c r="H201" s="227">
        <v>-1.18422090855296E-2</v>
      </c>
      <c r="I201" s="227">
        <v>-6.2476802936487899E-2</v>
      </c>
      <c r="J201" s="227">
        <v>-5.0701265695967598E-2</v>
      </c>
      <c r="K201" s="227">
        <v>-2.79682997610817E-2</v>
      </c>
      <c r="L201" s="227">
        <v>-3.0416224326329198E-2</v>
      </c>
      <c r="M201" s="227">
        <v>-3.7093513412649597E-2</v>
      </c>
      <c r="N201" s="227">
        <v>-3.47669701532324E-2</v>
      </c>
      <c r="O201" s="227">
        <v>-3.7823626785170698E-2</v>
      </c>
      <c r="P201" s="227">
        <v>-3.74623029004316E-2</v>
      </c>
      <c r="Q201" s="227">
        <v>-3.5247301858807402E-2</v>
      </c>
      <c r="R201" s="227">
        <v>-4.8662745673666102E-2</v>
      </c>
      <c r="S201" s="18">
        <f>'Index Values Local'!S202/'Index Values Local'!S201-1</f>
        <v>-3.9934662286954414E-2</v>
      </c>
      <c r="T201" s="227">
        <v>-1.8939403251460901E-2</v>
      </c>
      <c r="U201" s="227">
        <v>-9.3407831116113504E-3</v>
      </c>
      <c r="V201" s="227">
        <v>-2.31164720414734E-2</v>
      </c>
      <c r="W201" s="18">
        <v>-9.3833780160845759E-4</v>
      </c>
      <c r="X201" s="18">
        <v>-3.3826496781952375E-3</v>
      </c>
      <c r="Y201" s="18">
        <v>-2.2627156282795102E-3</v>
      </c>
      <c r="Z201" s="18">
        <v>2.3623209803631529E-3</v>
      </c>
      <c r="AA201" s="18">
        <v>3.6621827702500998E-3</v>
      </c>
      <c r="AB201" s="18">
        <v>-6.3549114598271395E-5</v>
      </c>
      <c r="AC201" s="18">
        <v>-7.431795457370601E-4</v>
      </c>
      <c r="AD201" s="18">
        <v>2.1532098599501E-4</v>
      </c>
      <c r="AE201" s="18">
        <v>1.3737964700000001E-2</v>
      </c>
      <c r="AF201" s="18">
        <v>4.5899939000000004E-3</v>
      </c>
      <c r="AG201" s="18">
        <v>1.9861600306128935E-2</v>
      </c>
      <c r="AH201" s="18">
        <v>-2.27863797032124E-3</v>
      </c>
      <c r="AI201" s="18">
        <v>-2.9489143711136645E-3</v>
      </c>
      <c r="AJ201" s="18">
        <v>-4.1556725655867988E-3</v>
      </c>
      <c r="AK201" s="18">
        <v>1.1068853347218077E-3</v>
      </c>
      <c r="AL201" s="18">
        <v>-9.0087319693058499E-3</v>
      </c>
      <c r="AM201" s="18">
        <v>4.7490278786606055E-3</v>
      </c>
      <c r="AN201" s="18">
        <v>-1.2500000000000001E-2</v>
      </c>
      <c r="AO201" s="18">
        <v>4.1119619058773704E-3</v>
      </c>
      <c r="AP201" s="18">
        <v>6.7760619427013058E-3</v>
      </c>
      <c r="AQ201" s="18">
        <v>-3.6382992704070529E-3</v>
      </c>
      <c r="AR201" s="18">
        <v>8.1844308384355635E-3</v>
      </c>
      <c r="AS201" s="18">
        <v>1.1666486069009162E-3</v>
      </c>
      <c r="AT201" s="18">
        <v>-6.5478411305395241E-3</v>
      </c>
      <c r="AU201" s="18">
        <v>-5.4355110362112194E-3</v>
      </c>
      <c r="AV201" s="18">
        <v>3.5319923901770967E-3</v>
      </c>
      <c r="AW201" s="18">
        <v>1.462073713559775E-3</v>
      </c>
      <c r="AX201" s="18">
        <v>3.4168410798850182E-3</v>
      </c>
      <c r="AY201" s="18">
        <v>3.1265595811438923E-2</v>
      </c>
      <c r="AZ201" s="18">
        <v>1.4535254366951467E-2</v>
      </c>
      <c r="BF201" s="81"/>
      <c r="BG201" s="154">
        <f t="shared" si="198"/>
        <v>42</v>
      </c>
      <c r="BH201" s="18">
        <f>(1-'Building Blocks'!$B$29)*'Building Blocks'!$B$29^BG201</f>
        <v>6.5565922057414395E-3</v>
      </c>
      <c r="BI201" s="18">
        <f t="shared" si="199"/>
        <v>7.2021071185206275E-3</v>
      </c>
      <c r="BJ201" s="18">
        <f t="shared" si="245"/>
        <v>2.1390978352718117E-2</v>
      </c>
      <c r="BK201" s="157">
        <f t="shared" si="200"/>
        <v>1.8786246101028946E-5</v>
      </c>
      <c r="BL201" s="157">
        <f t="shared" si="201"/>
        <v>1.2284442469225299E-5</v>
      </c>
      <c r="BM201" s="157">
        <f t="shared" si="202"/>
        <v>2.5227966695671283E-5</v>
      </c>
      <c r="BN201" s="157">
        <f t="shared" si="203"/>
        <v>1.7127884337449546E-5</v>
      </c>
      <c r="BO201" s="157">
        <f t="shared" si="204"/>
        <v>3.047810657104768E-5</v>
      </c>
      <c r="BP201" s="157">
        <f t="shared" si="205"/>
        <v>1.6183232070011964E-5</v>
      </c>
      <c r="BQ201" s="157">
        <f t="shared" si="206"/>
        <v>2.6496180917357333E-6</v>
      </c>
      <c r="BR201" s="157">
        <f t="shared" si="207"/>
        <v>3.7154438341297874E-5</v>
      </c>
      <c r="BS201" s="157">
        <f t="shared" si="208"/>
        <v>2.6482411479706778E-5</v>
      </c>
      <c r="BT201" s="157">
        <f t="shared" si="209"/>
        <v>7.5430367239599712E-6</v>
      </c>
      <c r="BU201" s="157">
        <f t="shared" si="210"/>
        <v>8.7815432510721223E-6</v>
      </c>
      <c r="BV201" s="157">
        <f t="shared" si="211"/>
        <v>1.4523635278201561E-5</v>
      </c>
      <c r="BW201" s="157">
        <f t="shared" si="212"/>
        <v>1.1940757682862712E-5</v>
      </c>
      <c r="BX201" s="157">
        <f t="shared" si="213"/>
        <v>1.5444794981879287E-5</v>
      </c>
      <c r="BY201" s="157">
        <f t="shared" si="214"/>
        <v>1.4527091444512486E-5</v>
      </c>
      <c r="BZ201" s="157">
        <f t="shared" si="215"/>
        <v>1.2610239317501972E-5</v>
      </c>
      <c r="CA201" s="157">
        <f t="shared" si="216"/>
        <v>2.1100556420570949E-5</v>
      </c>
      <c r="CB201" s="157">
        <f t="shared" si="217"/>
        <v>1.713061995078106E-5</v>
      </c>
      <c r="CC201" s="157">
        <f t="shared" si="218"/>
        <v>4.2494945812879551E-6</v>
      </c>
      <c r="CD201" s="157">
        <f t="shared" si="219"/>
        <v>1.5662599503193326E-6</v>
      </c>
      <c r="CE201" s="157">
        <f t="shared" si="220"/>
        <v>5.3449489839404274E-6</v>
      </c>
      <c r="CF201" s="157">
        <f t="shared" si="221"/>
        <v>2.4888905518609442E-7</v>
      </c>
      <c r="CG201" s="157">
        <f t="shared" si="222"/>
        <v>4.0470144098803937E-7</v>
      </c>
      <c r="CH201" s="157">
        <f t="shared" si="223"/>
        <v>1.4911788904360371E-7</v>
      </c>
      <c r="CI201" s="157">
        <f t="shared" si="224"/>
        <v>8.9240203811020844E-8</v>
      </c>
      <c r="CJ201" s="157">
        <f t="shared" si="225"/>
        <v>1.0243888387272449E-9</v>
      </c>
      <c r="CK201" s="157">
        <f t="shared" si="226"/>
        <v>9.811555417519966E-8</v>
      </c>
      <c r="CL201" s="157">
        <f t="shared" si="227"/>
        <v>1.3968807749850259E-7</v>
      </c>
      <c r="CM201" s="157">
        <f t="shared" si="228"/>
        <v>9.4630290477800275E-8</v>
      </c>
      <c r="CN201" s="157">
        <f t="shared" si="229"/>
        <v>2.802381219105801E-7</v>
      </c>
      <c r="CO201" s="157">
        <f t="shared" si="230"/>
        <v>4.8353479741932232E-8</v>
      </c>
      <c r="CP201" s="157">
        <f t="shared" si="231"/>
        <v>1.4026563991785275E-6</v>
      </c>
      <c r="CQ201" s="157">
        <f t="shared" si="232"/>
        <v>2.6143069180006878E-7</v>
      </c>
      <c r="CR201" s="157">
        <f t="shared" si="233"/>
        <v>4.9204851660612961E-7</v>
      </c>
      <c r="CS201" s="157">
        <f t="shared" si="234"/>
        <v>7.8469888237542475E-7</v>
      </c>
      <c r="CT201" s="157">
        <f t="shared" si="235"/>
        <v>1.8654812135120567E-7</v>
      </c>
      <c r="CU201" s="157">
        <f t="shared" si="236"/>
        <v>1.3203458115436754E-6</v>
      </c>
      <c r="CV201" s="157">
        <f t="shared" si="237"/>
        <v>5.377111821809655E-9</v>
      </c>
      <c r="CW201" s="157">
        <f t="shared" si="238"/>
        <v>2.54991435706439E-6</v>
      </c>
      <c r="CX201" s="157">
        <f t="shared" si="239"/>
        <v>5.9407352524154566E-8</v>
      </c>
      <c r="CY201" s="157">
        <f t="shared" si="240"/>
        <v>4.0833561142519607E-9</v>
      </c>
      <c r="CZ201" s="157"/>
      <c r="DA201" s="157">
        <f t="shared" si="241"/>
        <v>1.6125213888114851E-7</v>
      </c>
      <c r="DB201" s="157"/>
      <c r="DC201" s="157"/>
      <c r="DD201" s="157"/>
      <c r="DE201" s="157">
        <f t="shared" si="242"/>
        <v>2.1933644230947764E-7</v>
      </c>
      <c r="DF201" s="157">
        <f t="shared" si="243"/>
        <v>2.3718951472254563E-7</v>
      </c>
      <c r="DG201" s="157"/>
      <c r="DH201" s="157"/>
      <c r="DI201" s="157">
        <f t="shared" si="244"/>
        <v>1.3702539830028021E-7</v>
      </c>
      <c r="DN201" s="157" t="e">
        <f t="shared" si="246"/>
        <v>#DIV/0!</v>
      </c>
      <c r="DR201" s="1">
        <v>9.7222222222222206E-3</v>
      </c>
      <c r="EQ201" s="152"/>
      <c r="ER201" s="152"/>
    </row>
    <row r="202" spans="1:148" s="1" customFormat="1" x14ac:dyDescent="0.25">
      <c r="A202" s="13">
        <f t="shared" si="247"/>
        <v>42216</v>
      </c>
      <c r="B202" s="227">
        <v>2.5269834634259199E-2</v>
      </c>
      <c r="C202" s="227">
        <v>-1.0354608092008001E-3</v>
      </c>
      <c r="D202" s="227">
        <v>4.3036550681968898E-2</v>
      </c>
      <c r="E202" s="227">
        <v>3.0930763798781201E-2</v>
      </c>
      <c r="F202" s="227">
        <v>2.2591647138225899E-2</v>
      </c>
      <c r="G202" s="227">
        <v>9.9254140546805002E-3</v>
      </c>
      <c r="H202" s="227">
        <v>1.3639263041751401E-3</v>
      </c>
      <c r="I202" s="227">
        <v>-6.3764158163081E-3</v>
      </c>
      <c r="J202" s="227">
        <v>-6.3878038486961206E-2</v>
      </c>
      <c r="K202" s="227">
        <v>7.4945362591327599E-3</v>
      </c>
      <c r="L202" s="227">
        <v>7.4342995075267204E-3</v>
      </c>
      <c r="M202" s="227">
        <v>2.0879691358026602E-3</v>
      </c>
      <c r="N202" s="227">
        <v>-2.5799124584538299E-2</v>
      </c>
      <c r="O202" s="227">
        <v>6.0323891181781599E-3</v>
      </c>
      <c r="P202" s="227">
        <v>3.24075514147459E-3</v>
      </c>
      <c r="Q202" s="227">
        <v>-6.7191341950959497E-3</v>
      </c>
      <c r="R202" s="227">
        <v>1.41342847645147E-2</v>
      </c>
      <c r="S202" s="18">
        <f>'Index Values Local'!S203/'Index Values Local'!S202-1</f>
        <v>6.4840963604739787E-3</v>
      </c>
      <c r="T202" s="227">
        <v>1.9984112943440598E-2</v>
      </c>
      <c r="U202" s="227">
        <v>-1.1839938533724399E-2</v>
      </c>
      <c r="V202" s="227">
        <v>8.9059717826012099E-3</v>
      </c>
      <c r="W202" s="18">
        <v>5.5682275593720298E-3</v>
      </c>
      <c r="X202" s="18">
        <v>1.0707363788282409E-2</v>
      </c>
      <c r="Y202" s="18">
        <v>2.0505461335893482E-3</v>
      </c>
      <c r="Z202" s="18">
        <v>6.3337752246281909E-3</v>
      </c>
      <c r="AA202" s="18">
        <v>2.2845970776763647E-3</v>
      </c>
      <c r="AB202" s="18">
        <v>1.34333630407375E-2</v>
      </c>
      <c r="AC202" s="18">
        <v>1.3551319001662501E-2</v>
      </c>
      <c r="AD202" s="18">
        <v>1.6124856714166601E-2</v>
      </c>
      <c r="AE202" s="18">
        <v>1.62475009E-2</v>
      </c>
      <c r="AF202" s="18">
        <v>9.044362299999999E-3</v>
      </c>
      <c r="AG202" s="18">
        <v>1.7068551969884993E-2</v>
      </c>
      <c r="AH202" s="18">
        <v>-7.2792420549737669E-3</v>
      </c>
      <c r="AI202" s="18">
        <v>-2.1704638167199253E-3</v>
      </c>
      <c r="AJ202" s="18">
        <v>-7.4187542476724655E-3</v>
      </c>
      <c r="AK202" s="18">
        <v>6.6311501980176324E-4</v>
      </c>
      <c r="AL202" s="18">
        <v>6.4082533684839404E-4</v>
      </c>
      <c r="AM202" s="18">
        <v>5.7804810777071225E-3</v>
      </c>
      <c r="AN202" s="18">
        <v>1.9E-3</v>
      </c>
      <c r="AO202" s="18">
        <v>2.4358468889912777E-2</v>
      </c>
      <c r="AP202" s="18">
        <v>2.6807506101708567E-2</v>
      </c>
      <c r="AQ202" s="18">
        <v>-4.1612775482068659E-3</v>
      </c>
      <c r="AR202" s="18">
        <v>1.1030550907851433E-2</v>
      </c>
      <c r="AS202" s="18">
        <v>8.8587238796188766E-3</v>
      </c>
      <c r="AT202" s="18">
        <v>-3.3333553380699831E-4</v>
      </c>
      <c r="AU202" s="18">
        <v>-4.3888770754899947E-3</v>
      </c>
      <c r="AV202" s="18">
        <v>2.9944255429600997E-2</v>
      </c>
      <c r="AW202" s="18">
        <v>3.08326806638759E-2</v>
      </c>
      <c r="AX202" s="18">
        <v>-5.5939904972569505E-4</v>
      </c>
      <c r="AY202" s="18">
        <v>-1.7312674858213899E-2</v>
      </c>
      <c r="AZ202" s="18">
        <v>4.2673118009299849E-2</v>
      </c>
      <c r="BF202" s="81"/>
      <c r="BG202" s="154">
        <f t="shared" si="198"/>
        <v>41</v>
      </c>
      <c r="BH202" s="18">
        <f>(1-'Building Blocks'!$B$29)*'Building Blocks'!$B$29^BG202</f>
        <v>6.622820409839838E-3</v>
      </c>
      <c r="BI202" s="18">
        <f t="shared" si="199"/>
        <v>7.2748556752733617E-3</v>
      </c>
      <c r="BJ202" s="18">
        <f t="shared" si="245"/>
        <v>2.1607048841129413E-2</v>
      </c>
      <c r="BK202" s="157">
        <f t="shared" si="200"/>
        <v>2.5690045859238342E-6</v>
      </c>
      <c r="BL202" s="157">
        <f t="shared" si="201"/>
        <v>9.9341535706639193E-7</v>
      </c>
      <c r="BM202" s="157">
        <f t="shared" si="202"/>
        <v>1.0094507894509641E-5</v>
      </c>
      <c r="BN202" s="157">
        <f t="shared" si="203"/>
        <v>3.4162864040435257E-6</v>
      </c>
      <c r="BO202" s="157">
        <f t="shared" si="204"/>
        <v>2.4648222429809337E-6</v>
      </c>
      <c r="BP202" s="157">
        <f t="shared" si="205"/>
        <v>1.9908890109804121E-7</v>
      </c>
      <c r="BQ202" s="157">
        <f t="shared" si="206"/>
        <v>2.5966906097311499E-7</v>
      </c>
      <c r="BR202" s="157">
        <f t="shared" si="207"/>
        <v>1.7988031661689611E-6</v>
      </c>
      <c r="BS202" s="157">
        <f t="shared" si="208"/>
        <v>3.963854506820024E-5</v>
      </c>
      <c r="BT202" s="157">
        <f t="shared" si="209"/>
        <v>6.9922286461032623E-8</v>
      </c>
      <c r="BU202" s="157">
        <f t="shared" si="210"/>
        <v>6.2540027880140575E-8</v>
      </c>
      <c r="BV202" s="157">
        <f t="shared" si="211"/>
        <v>2.3842795132522828E-7</v>
      </c>
      <c r="BW202" s="157">
        <f t="shared" si="212"/>
        <v>7.3335682533049322E-6</v>
      </c>
      <c r="BX202" s="157">
        <f t="shared" si="213"/>
        <v>4.3758092033421574E-8</v>
      </c>
      <c r="BY202" s="157">
        <f t="shared" si="214"/>
        <v>1.2885743026419961E-7</v>
      </c>
      <c r="BZ202" s="157">
        <f t="shared" si="215"/>
        <v>1.2898901881557356E-6</v>
      </c>
      <c r="CA202" s="157">
        <f t="shared" si="216"/>
        <v>5.4679629153015389E-7</v>
      </c>
      <c r="CB202" s="157">
        <f t="shared" si="217"/>
        <v>4.0233199749811962E-8</v>
      </c>
      <c r="CC202" s="157">
        <f t="shared" si="218"/>
        <v>1.5577011112898977E-6</v>
      </c>
      <c r="CD202" s="157">
        <f t="shared" si="219"/>
        <v>2.163746246817687E-6</v>
      </c>
      <c r="CE202" s="157">
        <f t="shared" si="220"/>
        <v>1.662365688383821E-7</v>
      </c>
      <c r="CF202" s="157">
        <f t="shared" si="221"/>
        <v>2.8688690016770846E-9</v>
      </c>
      <c r="CG202" s="157">
        <f t="shared" si="222"/>
        <v>3.1630483551344221E-7</v>
      </c>
      <c r="CH202" s="157">
        <f t="shared" si="223"/>
        <v>4.0857456019620451E-10</v>
      </c>
      <c r="CI202" s="157">
        <f t="shared" si="224"/>
        <v>1.4822785662537085E-9</v>
      </c>
      <c r="CJ202" s="157">
        <f t="shared" si="225"/>
        <v>2.239973428313774E-8</v>
      </c>
      <c r="CK202" s="157">
        <f t="shared" si="226"/>
        <v>6.9952633577985673E-7</v>
      </c>
      <c r="CL202" s="157">
        <f t="shared" si="227"/>
        <v>7.1163689921135093E-7</v>
      </c>
      <c r="CM202" s="157">
        <f t="shared" si="228"/>
        <v>1.0978810303089749E-6</v>
      </c>
      <c r="CN202" s="157">
        <f t="shared" si="229"/>
        <v>5.5664639814907098E-7</v>
      </c>
      <c r="CO202" s="157">
        <f t="shared" si="230"/>
        <v>2.5256634863011689E-8</v>
      </c>
      <c r="CP202" s="157">
        <f t="shared" si="231"/>
        <v>9.0645179459437876E-7</v>
      </c>
      <c r="CQ202" s="157">
        <f t="shared" si="232"/>
        <v>8.8434112295034358E-7</v>
      </c>
      <c r="CR202" s="157">
        <f t="shared" si="233"/>
        <v>4.0780911024975306E-7</v>
      </c>
      <c r="CS202" s="157">
        <f t="shared" si="234"/>
        <v>1.3656545382592462E-6</v>
      </c>
      <c r="CT202" s="157">
        <f t="shared" si="235"/>
        <v>2.2272590930521741E-7</v>
      </c>
      <c r="CU202" s="157">
        <f t="shared" si="236"/>
        <v>1.101007714926897E-7</v>
      </c>
      <c r="CV202" s="157">
        <f t="shared" si="237"/>
        <v>2.0384087554436201E-10</v>
      </c>
      <c r="CW202" s="157">
        <f t="shared" si="238"/>
        <v>1.4188324819148146E-7</v>
      </c>
      <c r="CX202" s="157">
        <f t="shared" si="239"/>
        <v>3.8881714646398056E-6</v>
      </c>
      <c r="CY202" s="157">
        <f t="shared" si="240"/>
        <v>3.1426791330425444E-6</v>
      </c>
      <c r="CZ202" s="157"/>
      <c r="DA202" s="157">
        <f t="shared" si="241"/>
        <v>4.1775354437265753E-7</v>
      </c>
      <c r="DB202" s="157"/>
      <c r="DC202" s="157"/>
      <c r="DD202" s="157"/>
      <c r="DE202" s="157">
        <f t="shared" si="242"/>
        <v>3.1758157760312989E-6</v>
      </c>
      <c r="DF202" s="157">
        <f t="shared" si="243"/>
        <v>4.0627468725071024E-6</v>
      </c>
      <c r="DG202" s="157"/>
      <c r="DH202" s="157"/>
      <c r="DI202" s="157">
        <f t="shared" si="244"/>
        <v>7.6839310026173886E-6</v>
      </c>
      <c r="DN202" s="157" t="e">
        <f t="shared" si="246"/>
        <v>#DIV/0!</v>
      </c>
      <c r="DR202" s="1">
        <v>9.7222222222222206E-3</v>
      </c>
      <c r="EQ202" s="152"/>
      <c r="ER202" s="152"/>
    </row>
    <row r="203" spans="1:148" s="1" customFormat="1" x14ac:dyDescent="0.25">
      <c r="A203" s="13">
        <f t="shared" si="247"/>
        <v>42247</v>
      </c>
      <c r="B203" s="227">
        <v>-4.3641705352645499E-2</v>
      </c>
      <c r="C203" s="227">
        <v>-4.1510694101978697E-2</v>
      </c>
      <c r="D203" s="227">
        <v>-5.2859101333332E-2</v>
      </c>
      <c r="E203" s="227">
        <v>-2.1437426980926599E-2</v>
      </c>
      <c r="F203" s="227">
        <v>-5.7463864170417003E-2</v>
      </c>
      <c r="G203" s="227">
        <v>-4.1012066646181698E-2</v>
      </c>
      <c r="H203" s="227">
        <v>-1.66155449231472E-2</v>
      </c>
      <c r="I203" s="227">
        <v>-0.101477548435424</v>
      </c>
      <c r="J203" s="227">
        <v>-7.3609421056130803E-2</v>
      </c>
      <c r="K203" s="227">
        <v>2.2091723331386998E-2</v>
      </c>
      <c r="L203" s="227">
        <v>1.9306788469660201E-2</v>
      </c>
      <c r="M203" s="227">
        <v>5.4065126583584498E-3</v>
      </c>
      <c r="N203" s="227">
        <v>-1.8355177080434899E-2</v>
      </c>
      <c r="O203" s="227">
        <v>5.77322457208295E-3</v>
      </c>
      <c r="P203" s="227">
        <v>-1.1505343691055E-3</v>
      </c>
      <c r="Q203" s="227">
        <v>-1.52258055006645E-2</v>
      </c>
      <c r="R203" s="227">
        <v>1.77721772772065E-3</v>
      </c>
      <c r="S203" s="18">
        <f>'Index Values Local'!S204/'Index Values Local'!S203-1</f>
        <v>5.1855796931414844E-3</v>
      </c>
      <c r="T203" s="227">
        <v>-6.06645014519386E-2</v>
      </c>
      <c r="U203" s="227">
        <v>-3.2754393280612797E-2</v>
      </c>
      <c r="V203" s="227">
        <v>-1.6054017082224901E-2</v>
      </c>
      <c r="W203" s="18">
        <v>7.1385682834079756E-3</v>
      </c>
      <c r="X203" s="18">
        <v>1.0755127017181731E-2</v>
      </c>
      <c r="Y203" s="18">
        <v>2.1662108788205181E-3</v>
      </c>
      <c r="Z203" s="18">
        <v>9.1969164715066665E-3</v>
      </c>
      <c r="AA203" s="18">
        <v>6.1481032707473293E-3</v>
      </c>
      <c r="AB203" s="18">
        <v>1.7813182838675168E-3</v>
      </c>
      <c r="AC203" s="18">
        <v>2.7558254806262302E-3</v>
      </c>
      <c r="AD203" s="18">
        <v>-1.1015385823297701E-3</v>
      </c>
      <c r="AE203" s="18">
        <v>2.8808636200000001E-2</v>
      </c>
      <c r="AF203" s="18">
        <v>2.2220366000000002E-2</v>
      </c>
      <c r="AG203" s="18">
        <v>2.2286364812575288E-2</v>
      </c>
      <c r="AH203" s="18">
        <v>4.511754950736746E-3</v>
      </c>
      <c r="AI203" s="18">
        <v>9.0886081774463889E-3</v>
      </c>
      <c r="AJ203" s="18">
        <v>1.1226263857842866E-2</v>
      </c>
      <c r="AK203" s="18">
        <v>9.0337964550730732E-3</v>
      </c>
      <c r="AL203" s="18">
        <v>5.4485753291682038E-3</v>
      </c>
      <c r="AM203" s="18">
        <v>8.0228774206707598E-3</v>
      </c>
      <c r="AN203" s="18">
        <v>4.7000000000000002E-3</v>
      </c>
      <c r="AO203" s="18">
        <v>-2.8746420932566519E-2</v>
      </c>
      <c r="AP203" s="18">
        <v>5.4775914184401753E-3</v>
      </c>
      <c r="AQ203" s="18">
        <v>2.7089831421684713E-3</v>
      </c>
      <c r="AR203" s="18">
        <v>1.0665032178976297E-2</v>
      </c>
      <c r="AS203" s="18">
        <v>6.3377241448446366E-3</v>
      </c>
      <c r="AT203" s="18">
        <v>-6.8318736990213673E-3</v>
      </c>
      <c r="AU203" s="18">
        <v>-5.6973581924537669E-3</v>
      </c>
      <c r="AV203" s="18">
        <v>2.914087095488882E-2</v>
      </c>
      <c r="AW203" s="18">
        <v>3.2418690624946178E-2</v>
      </c>
      <c r="AX203" s="18">
        <v>1.7693807573717749E-2</v>
      </c>
      <c r="AY203" s="18">
        <v>5.975771589114745E-2</v>
      </c>
      <c r="AZ203" s="18">
        <v>3.3911686182810818E-2</v>
      </c>
      <c r="BF203" s="81"/>
      <c r="BG203" s="154">
        <f t="shared" si="198"/>
        <v>40</v>
      </c>
      <c r="BH203" s="18">
        <f>(1-'Building Blocks'!$B$29)*'Building Blocks'!$B$29^BG203</f>
        <v>6.6897175856968066E-3</v>
      </c>
      <c r="BI203" s="18">
        <f t="shared" si="199"/>
        <v>7.3483390659326887E-3</v>
      </c>
      <c r="BJ203" s="18">
        <f t="shared" si="245"/>
        <v>2.1825301859726677E-2</v>
      </c>
      <c r="BK203" s="157">
        <f t="shared" si="200"/>
        <v>1.84588825128069E-5</v>
      </c>
      <c r="BL203" s="157">
        <f t="shared" si="201"/>
        <v>1.999305805014212E-5</v>
      </c>
      <c r="BM203" s="157">
        <f t="shared" si="202"/>
        <v>2.5272930717381563E-5</v>
      </c>
      <c r="BN203" s="157">
        <f t="shared" si="203"/>
        <v>6.9247839753593353E-6</v>
      </c>
      <c r="BO203" s="157">
        <f t="shared" si="204"/>
        <v>2.7927741012897766E-5</v>
      </c>
      <c r="BP203" s="157">
        <f t="shared" si="205"/>
        <v>1.5351070315130836E-5</v>
      </c>
      <c r="BQ203" s="157">
        <f t="shared" si="206"/>
        <v>4.2164058993823739E-6</v>
      </c>
      <c r="BR203" s="157">
        <f t="shared" si="207"/>
        <v>9.0254822381000152E-5</v>
      </c>
      <c r="BS203" s="157">
        <f t="shared" si="208"/>
        <v>5.1291817526405128E-5</v>
      </c>
      <c r="BT203" s="157">
        <f t="shared" si="209"/>
        <v>2.3014924609967046E-6</v>
      </c>
      <c r="BU203" s="157">
        <f t="shared" si="210"/>
        <v>1.6105609630341984E-6</v>
      </c>
      <c r="BV203" s="157">
        <f t="shared" si="211"/>
        <v>4.2550230732418339E-8</v>
      </c>
      <c r="BW203" s="157">
        <f t="shared" si="212"/>
        <v>4.341328193012882E-6</v>
      </c>
      <c r="BX203" s="157">
        <f t="shared" si="213"/>
        <v>5.4035049151402209E-8</v>
      </c>
      <c r="BY203" s="157">
        <f t="shared" si="214"/>
        <v>5.4347518343747234E-7</v>
      </c>
      <c r="BZ203" s="157">
        <f t="shared" si="215"/>
        <v>3.4993975609755528E-6</v>
      </c>
      <c r="CA203" s="157">
        <f t="shared" si="216"/>
        <v>9.9916748165614323E-8</v>
      </c>
      <c r="CB203" s="157">
        <f t="shared" si="217"/>
        <v>9.7909340533358352E-8</v>
      </c>
      <c r="CC203" s="157">
        <f t="shared" si="218"/>
        <v>3.2024626796370073E-5</v>
      </c>
      <c r="CD203" s="157">
        <f t="shared" si="219"/>
        <v>1.0700858272975459E-5</v>
      </c>
      <c r="CE203" s="157">
        <f t="shared" si="220"/>
        <v>2.9924027333859637E-6</v>
      </c>
      <c r="CF203" s="157">
        <f t="shared" si="221"/>
        <v>3.5511562750225658E-8</v>
      </c>
      <c r="CG203" s="157">
        <f t="shared" si="222"/>
        <v>3.2414523974732165E-7</v>
      </c>
      <c r="CH203" s="157">
        <f t="shared" si="223"/>
        <v>1.0815983560320668E-10</v>
      </c>
      <c r="CI203" s="157">
        <f t="shared" si="224"/>
        <v>8.0729755566047866E-8</v>
      </c>
      <c r="CJ203" s="157">
        <f t="shared" si="225"/>
        <v>3.2677733699699329E-8</v>
      </c>
      <c r="CK203" s="157">
        <f t="shared" si="226"/>
        <v>2.5043519698324804E-8</v>
      </c>
      <c r="CL203" s="157">
        <f t="shared" si="227"/>
        <v>6.0187534010824849E-9</v>
      </c>
      <c r="CM203" s="157">
        <f t="shared" si="228"/>
        <v>1.7944719199895771E-7</v>
      </c>
      <c r="CN203" s="157">
        <f t="shared" si="229"/>
        <v>3.3365310622506082E-6</v>
      </c>
      <c r="CO203" s="157">
        <f t="shared" si="230"/>
        <v>1.6620452907421706E-6</v>
      </c>
      <c r="CP203" s="157">
        <f t="shared" si="231"/>
        <v>1.9716589334105045E-6</v>
      </c>
      <c r="CQ203" s="157">
        <f t="shared" si="232"/>
        <v>4.3061853463464369E-9</v>
      </c>
      <c r="CR203" s="157">
        <f t="shared" si="233"/>
        <v>1.0454797791480759E-7</v>
      </c>
      <c r="CS203" s="157">
        <f t="shared" si="234"/>
        <v>1.7960408453797044E-7</v>
      </c>
      <c r="CT203" s="157">
        <f t="shared" si="235"/>
        <v>5.9165383163133325E-8</v>
      </c>
      <c r="CU203" s="157">
        <f t="shared" si="236"/>
        <v>6.1852159015047456E-9</v>
      </c>
      <c r="CV203" s="157">
        <f t="shared" si="237"/>
        <v>4.2672374698642152E-8</v>
      </c>
      <c r="CW203" s="157">
        <f t="shared" si="238"/>
        <v>1.9195734388411517E-8</v>
      </c>
      <c r="CX203" s="157">
        <f t="shared" si="239"/>
        <v>6.6074855872911779E-6</v>
      </c>
      <c r="CY203" s="157">
        <f t="shared" si="240"/>
        <v>2.1866350757039641E-9</v>
      </c>
      <c r="CZ203" s="157"/>
      <c r="DA203" s="157">
        <f t="shared" si="241"/>
        <v>3.8224733172738815E-7</v>
      </c>
      <c r="DB203" s="157"/>
      <c r="DC203" s="157"/>
      <c r="DD203" s="157"/>
      <c r="DE203" s="157">
        <f t="shared" si="242"/>
        <v>2.9659438261107485E-6</v>
      </c>
      <c r="DF203" s="157">
        <f t="shared" si="243"/>
        <v>4.6731055294525318E-6</v>
      </c>
      <c r="DG203" s="157"/>
      <c r="DH203" s="157"/>
      <c r="DI203" s="157">
        <f t="shared" si="244"/>
        <v>4.1408334033918903E-6</v>
      </c>
      <c r="DN203" s="157" t="e">
        <f t="shared" si="246"/>
        <v>#DIV/0!</v>
      </c>
      <c r="DR203" s="1">
        <v>9.7222222222222206E-3</v>
      </c>
      <c r="EQ203" s="152"/>
      <c r="ER203" s="152"/>
    </row>
    <row r="204" spans="1:148" s="1" customFormat="1" x14ac:dyDescent="0.25">
      <c r="A204" s="13">
        <f t="shared" si="247"/>
        <v>42277</v>
      </c>
      <c r="B204" s="227">
        <v>-1.2589893019163899E-2</v>
      </c>
      <c r="C204" s="227">
        <v>-3.3249050815441598E-2</v>
      </c>
      <c r="D204" s="227">
        <v>-3.3837021768099801E-2</v>
      </c>
      <c r="E204" s="227">
        <v>-2.1106284790965602E-2</v>
      </c>
      <c r="F204" s="227">
        <v>-3.08834545097352E-2</v>
      </c>
      <c r="G204" s="227">
        <v>-5.3607046278519498E-2</v>
      </c>
      <c r="H204" s="227">
        <v>-2.1364409240802601E-2</v>
      </c>
      <c r="I204" s="227">
        <v>-2.2714464270176801E-2</v>
      </c>
      <c r="J204" s="227">
        <v>-1.5880706746210099E-2</v>
      </c>
      <c r="K204" s="227">
        <v>2.2951806796885899E-2</v>
      </c>
      <c r="L204" s="227">
        <v>1.94395821417001E-2</v>
      </c>
      <c r="M204" s="227">
        <v>-8.23845653006571E-3</v>
      </c>
      <c r="N204" s="227">
        <v>-4.3920101340774098E-3</v>
      </c>
      <c r="O204" s="227">
        <v>-2.1929013714467802E-3</v>
      </c>
      <c r="P204" s="227">
        <v>-2.82042618803735E-3</v>
      </c>
      <c r="Q204" s="227">
        <v>-5.2649876715916699E-3</v>
      </c>
      <c r="R204" s="227">
        <v>1.38298505704586E-2</v>
      </c>
      <c r="S204" s="18">
        <f>'Index Values Local'!S205/'Index Values Local'!S204-1</f>
        <v>1.502900017340103E-3</v>
      </c>
      <c r="T204" s="227">
        <v>-2.6482349894991E-2</v>
      </c>
      <c r="U204" s="227">
        <v>-1.92605029736404E-2</v>
      </c>
      <c r="V204" s="227">
        <v>-4.3432130594900299E-4</v>
      </c>
      <c r="W204" s="18">
        <v>1.9541600423953476E-3</v>
      </c>
      <c r="X204" s="18">
        <v>-1.3009333096722919E-3</v>
      </c>
      <c r="Y204" s="18">
        <v>1.2072329426104922E-4</v>
      </c>
      <c r="Z204" s="18">
        <v>8.3577074621092873E-3</v>
      </c>
      <c r="AA204" s="18">
        <v>6.0349296869937064E-3</v>
      </c>
      <c r="AB204" s="18">
        <v>1.181420049971238E-2</v>
      </c>
      <c r="AC204" s="18">
        <v>1.1630995926087899E-2</v>
      </c>
      <c r="AD204" s="18">
        <v>1.12211556240509E-2</v>
      </c>
      <c r="AE204" s="18">
        <v>6.5103387999999995E-3</v>
      </c>
      <c r="AF204" s="18">
        <v>8.5365055999999991E-3</v>
      </c>
      <c r="AG204" s="18">
        <v>1.3393502870721496E-2</v>
      </c>
      <c r="AH204" s="18">
        <v>9.2985991405472035E-3</v>
      </c>
      <c r="AI204" s="18">
        <v>1.3104134470859563E-2</v>
      </c>
      <c r="AJ204" s="18">
        <v>1.7181628054562914E-2</v>
      </c>
      <c r="AK204" s="18">
        <v>1.3299251297790082E-2</v>
      </c>
      <c r="AL204" s="18">
        <v>7.3153293475867187E-3</v>
      </c>
      <c r="AM204" s="18">
        <v>9.7386767726785894E-3</v>
      </c>
      <c r="AN204" s="18">
        <v>0</v>
      </c>
      <c r="AO204" s="18">
        <v>5.9635279358556392E-3</v>
      </c>
      <c r="AP204" s="18">
        <v>3.3251211072664377E-2</v>
      </c>
      <c r="AQ204" s="18">
        <v>8.1185197180568963E-3</v>
      </c>
      <c r="AR204" s="18">
        <v>8.9150342652679626E-3</v>
      </c>
      <c r="AS204" s="18">
        <v>1.0750561335760217E-2</v>
      </c>
      <c r="AT204" s="18">
        <v>-3.3645003780809028E-3</v>
      </c>
      <c r="AU204" s="18">
        <v>1.2406684127447731E-3</v>
      </c>
      <c r="AV204" s="18">
        <v>1.0664436284155698E-2</v>
      </c>
      <c r="AW204" s="18">
        <v>1.3631968317594723E-2</v>
      </c>
      <c r="AX204" s="18">
        <v>1.4722108847382979E-2</v>
      </c>
      <c r="AY204" s="18">
        <v>4.1625638229703318E-2</v>
      </c>
      <c r="AZ204" s="18">
        <v>5.9146177968966818E-2</v>
      </c>
      <c r="BF204" s="81"/>
      <c r="BG204" s="154">
        <f t="shared" si="198"/>
        <v>39</v>
      </c>
      <c r="BH204" s="18">
        <f>(1-'Building Blocks'!$B$29)*'Building Blocks'!$B$29^BG204</f>
        <v>6.7572904906028361E-3</v>
      </c>
      <c r="BI204" s="18">
        <f t="shared" si="199"/>
        <v>7.4225647130633232E-3</v>
      </c>
      <c r="BJ204" s="18">
        <f t="shared" si="245"/>
        <v>2.2045759454269374E-2</v>
      </c>
      <c r="BK204" s="157">
        <f t="shared" si="200"/>
        <v>2.6987167416785858E-6</v>
      </c>
      <c r="BL204" s="157">
        <f t="shared" si="201"/>
        <v>1.4304352131545667E-5</v>
      </c>
      <c r="BM204" s="157">
        <f t="shared" si="202"/>
        <v>1.1653423415767136E-5</v>
      </c>
      <c r="BN204" s="157">
        <f t="shared" si="203"/>
        <v>6.8446390305002178E-6</v>
      </c>
      <c r="BO204" s="157">
        <f t="shared" si="204"/>
        <v>9.1281133972733808E-6</v>
      </c>
      <c r="BP204" s="157">
        <f t="shared" si="205"/>
        <v>2.5229467420982737E-5</v>
      </c>
      <c r="BQ204" s="157">
        <f t="shared" si="206"/>
        <v>6.1150790760306177E-6</v>
      </c>
      <c r="BR204" s="157">
        <f t="shared" si="207"/>
        <v>7.6304965930540516E-6</v>
      </c>
      <c r="BS204" s="157">
        <f t="shared" si="208"/>
        <v>4.9476580510100463E-6</v>
      </c>
      <c r="BT204" s="157">
        <f t="shared" si="209"/>
        <v>2.5561923219859872E-6</v>
      </c>
      <c r="BU204" s="157">
        <f t="shared" si="210"/>
        <v>1.6561448547304348E-6</v>
      </c>
      <c r="BV204" s="157">
        <f t="shared" si="211"/>
        <v>1.9123823479987989E-6</v>
      </c>
      <c r="BW204" s="157">
        <f t="shared" si="212"/>
        <v>7.9405057773498925E-7</v>
      </c>
      <c r="BX204" s="157">
        <f t="shared" si="213"/>
        <v>8.4629241738649623E-7</v>
      </c>
      <c r="BY204" s="157">
        <f t="shared" si="214"/>
        <v>7.8285331419786796E-7</v>
      </c>
      <c r="BZ204" s="157">
        <f t="shared" si="215"/>
        <v>1.0443294652586792E-6</v>
      </c>
      <c r="CA204" s="157">
        <f t="shared" si="216"/>
        <v>5.1940517087751096E-7</v>
      </c>
      <c r="CB204" s="157">
        <f t="shared" si="217"/>
        <v>3.9912038966138013E-7</v>
      </c>
      <c r="CC204" s="157">
        <f t="shared" si="218"/>
        <v>7.521855333137894E-6</v>
      </c>
      <c r="CD204" s="157">
        <f t="shared" si="219"/>
        <v>4.5162185074464164E-6</v>
      </c>
      <c r="CE204" s="157">
        <f t="shared" si="220"/>
        <v>1.5434439924439247E-7</v>
      </c>
      <c r="CF204" s="157">
        <f t="shared" si="221"/>
        <v>6.6185090778833999E-8</v>
      </c>
      <c r="CG204" s="157">
        <f t="shared" si="222"/>
        <v>2.1759964164292968E-7</v>
      </c>
      <c r="CH204" s="157">
        <f t="shared" si="223"/>
        <v>3.4849404414607771E-8</v>
      </c>
      <c r="CI204" s="157">
        <f t="shared" si="224"/>
        <v>4.5479718460365792E-8</v>
      </c>
      <c r="CJ204" s="157">
        <f t="shared" si="225"/>
        <v>2.9559969447410963E-8</v>
      </c>
      <c r="CK204" s="157">
        <f t="shared" si="226"/>
        <v>4.9748664832594713E-7</v>
      </c>
      <c r="CL204" s="157">
        <f t="shared" si="227"/>
        <v>4.7150566670490788E-7</v>
      </c>
      <c r="CM204" s="157">
        <f t="shared" si="228"/>
        <v>4.043777509518903E-7</v>
      </c>
      <c r="CN204" s="157">
        <f t="shared" si="229"/>
        <v>7.2717964669950876E-9</v>
      </c>
      <c r="CO204" s="157">
        <f t="shared" si="230"/>
        <v>1.363630854792321E-8</v>
      </c>
      <c r="CP204" s="157">
        <f t="shared" si="231"/>
        <v>4.1611950467193943E-7</v>
      </c>
      <c r="CQ204" s="157">
        <f t="shared" si="232"/>
        <v>2.2882768389470664E-7</v>
      </c>
      <c r="CR204" s="157">
        <f t="shared" si="233"/>
        <v>4.5013714308999814E-7</v>
      </c>
      <c r="CS204" s="157">
        <f t="shared" si="234"/>
        <v>8.8174449735786794E-7</v>
      </c>
      <c r="CT204" s="157">
        <f t="shared" si="235"/>
        <v>3.7448532009809836E-7</v>
      </c>
      <c r="CU204" s="157">
        <f t="shared" si="236"/>
        <v>5.753821571028202E-8</v>
      </c>
      <c r="CV204" s="157">
        <f t="shared" si="237"/>
        <v>1.263355389054132E-7</v>
      </c>
      <c r="CW204" s="157">
        <f t="shared" si="238"/>
        <v>2.9612305647379127E-7</v>
      </c>
      <c r="CX204" s="157">
        <f t="shared" si="239"/>
        <v>1.6561555288913539E-7</v>
      </c>
      <c r="CY204" s="157">
        <f t="shared" si="240"/>
        <v>5.5028711177875979E-6</v>
      </c>
      <c r="CZ204" s="157"/>
      <c r="DA204" s="157">
        <f t="shared" si="241"/>
        <v>2.2147035437375702E-7</v>
      </c>
      <c r="DB204" s="157"/>
      <c r="DC204" s="157"/>
      <c r="DD204" s="157"/>
      <c r="DE204" s="157">
        <f t="shared" si="242"/>
        <v>1.9333018153191792E-8</v>
      </c>
      <c r="DF204" s="157">
        <f t="shared" si="243"/>
        <v>3.0699364366863643E-7</v>
      </c>
      <c r="DG204" s="157"/>
      <c r="DH204" s="157"/>
      <c r="DI204" s="157">
        <f t="shared" si="244"/>
        <v>1.7801778746984366E-5</v>
      </c>
      <c r="DN204" s="157" t="e">
        <f t="shared" si="246"/>
        <v>#DIV/0!</v>
      </c>
      <c r="DR204" s="1">
        <v>9.7222222222222206E-3</v>
      </c>
      <c r="EQ204" s="152"/>
      <c r="ER204" s="152"/>
    </row>
    <row r="205" spans="1:148" s="1" customFormat="1" x14ac:dyDescent="0.25">
      <c r="A205" s="13">
        <f t="shared" si="247"/>
        <v>42308</v>
      </c>
      <c r="B205" s="227">
        <v>6.13873864401661E-2</v>
      </c>
      <c r="C205" s="227">
        <v>3.5631341720743399E-2</v>
      </c>
      <c r="D205" s="227">
        <v>5.0237633764985398E-2</v>
      </c>
      <c r="E205" s="227">
        <v>3.19261691874521E-2</v>
      </c>
      <c r="F205" s="227">
        <v>5.1929262487412801E-2</v>
      </c>
      <c r="G205" s="227">
        <v>7.9446924195371402E-2</v>
      </c>
      <c r="H205" s="227">
        <v>4.5974960659261203E-2</v>
      </c>
      <c r="I205" s="227">
        <v>5.04878834824233E-2</v>
      </c>
      <c r="J205" s="227">
        <v>5.0492459445408297E-2</v>
      </c>
      <c r="K205" s="227">
        <v>-1.8492629302417001E-2</v>
      </c>
      <c r="L205" s="227">
        <v>-1.7445082758951999E-2</v>
      </c>
      <c r="M205" s="227">
        <v>1.00090196743174E-2</v>
      </c>
      <c r="N205" s="227">
        <v>1.8921963875725999E-2</v>
      </c>
      <c r="O205" s="227">
        <v>5.4598356366188901E-3</v>
      </c>
      <c r="P205" s="227">
        <v>6.6988368822264999E-3</v>
      </c>
      <c r="Q205" s="227">
        <v>9.6077753100618501E-3</v>
      </c>
      <c r="R205" s="227">
        <v>-2.03455710877203E-2</v>
      </c>
      <c r="S205" s="18">
        <f>'Index Values Local'!S206/'Index Values Local'!S205-1</f>
        <v>6.8446822948409203E-3</v>
      </c>
      <c r="T205" s="227">
        <v>8.2513597341382194E-2</v>
      </c>
      <c r="U205" s="227">
        <v>2.9703347446305699E-2</v>
      </c>
      <c r="V205" s="227">
        <v>-8.4620041503347099E-4</v>
      </c>
      <c r="W205" s="18">
        <v>-2.446200125615694E-3</v>
      </c>
      <c r="X205" s="18">
        <v>2.2037601452855604E-3</v>
      </c>
      <c r="Y205" s="18">
        <v>8.1803612700093176E-4</v>
      </c>
      <c r="Z205" s="18">
        <v>-1.3334611857915957E-2</v>
      </c>
      <c r="AA205" s="18">
        <v>-4.3749110926816215E-4</v>
      </c>
      <c r="AB205" s="18">
        <v>-1.3457486506646243E-2</v>
      </c>
      <c r="AC205" s="18">
        <v>-1.23034708415636E-2</v>
      </c>
      <c r="AD205" s="18">
        <v>-1.5387169042822599E-2</v>
      </c>
      <c r="AE205" s="18">
        <v>3.3790390999999999E-3</v>
      </c>
      <c r="AF205" s="18">
        <v>-2.9850681E-3</v>
      </c>
      <c r="AG205" s="18">
        <v>-8.5784465438254465E-3</v>
      </c>
      <c r="AH205" s="18">
        <v>-8.8280573462907741E-3</v>
      </c>
      <c r="AI205" s="18">
        <v>-6.304972610138071E-3</v>
      </c>
      <c r="AJ205" s="18">
        <v>-9.8688217663902567E-3</v>
      </c>
      <c r="AK205" s="18">
        <v>-5.9749144497753814E-3</v>
      </c>
      <c r="AL205" s="18">
        <v>-3.7987570034243578E-3</v>
      </c>
      <c r="AM205" s="18">
        <v>-7.2663980587650556E-4</v>
      </c>
      <c r="AN205" s="18">
        <v>2.3E-3</v>
      </c>
      <c r="AO205" s="18">
        <v>-4.9835473960771259E-2</v>
      </c>
      <c r="AP205" s="18">
        <v>-1.1774571212713858E-2</v>
      </c>
      <c r="AQ205" s="18">
        <v>-1.5788922188372051E-2</v>
      </c>
      <c r="AR205" s="18">
        <v>5.8307285405145848E-3</v>
      </c>
      <c r="AS205" s="18">
        <v>-1.5058749558036369E-2</v>
      </c>
      <c r="AT205" s="18">
        <v>-1.4023057415028878E-2</v>
      </c>
      <c r="AU205" s="18">
        <v>-9.5568735508984419E-3</v>
      </c>
      <c r="AV205" s="18">
        <v>3.184029664100585E-4</v>
      </c>
      <c r="AW205" s="18">
        <v>3.3388799463025531E-3</v>
      </c>
      <c r="AX205" s="18">
        <v>-1.0643646839391799E-2</v>
      </c>
      <c r="AY205" s="18">
        <v>3.0937558177450811E-2</v>
      </c>
      <c r="AZ205" s="18">
        <v>-3.5453069535785975E-2</v>
      </c>
      <c r="BF205" s="81"/>
      <c r="BG205" s="154">
        <f t="shared" si="198"/>
        <v>38</v>
      </c>
      <c r="BH205" s="18">
        <f>(1-'Building Blocks'!$B$29)*'Building Blocks'!$B$29^BG205</f>
        <v>6.8255459501038746E-3</v>
      </c>
      <c r="BI205" s="18">
        <f t="shared" si="199"/>
        <v>7.4975401142053765E-3</v>
      </c>
      <c r="BJ205" s="18">
        <f t="shared" si="245"/>
        <v>2.2268443893201387E-2</v>
      </c>
      <c r="BK205" s="157">
        <f t="shared" si="200"/>
        <v>2.2605426745128917E-5</v>
      </c>
      <c r="BL205" s="157">
        <f t="shared" si="201"/>
        <v>4.6788960294640124E-6</v>
      </c>
      <c r="BM205" s="157">
        <f t="shared" si="202"/>
        <v>1.4814615278222212E-5</v>
      </c>
      <c r="BN205" s="157">
        <f t="shared" si="203"/>
        <v>3.8517431464078408E-6</v>
      </c>
      <c r="BO205" s="157">
        <f t="shared" si="204"/>
        <v>1.7090931927321754E-5</v>
      </c>
      <c r="BP205" s="157">
        <f t="shared" si="205"/>
        <v>4.1896146935604573E-5</v>
      </c>
      <c r="BQ205" s="157">
        <f t="shared" si="206"/>
        <v>1.1192220441657918E-5</v>
      </c>
      <c r="BR205" s="157">
        <f t="shared" si="207"/>
        <v>1.2689397607025788E-5</v>
      </c>
      <c r="BS205" s="157">
        <f t="shared" si="208"/>
        <v>1.2331356585847597E-5</v>
      </c>
      <c r="BT205" s="157">
        <f t="shared" si="209"/>
        <v>3.9272959505782995E-6</v>
      </c>
      <c r="BU205" s="157">
        <f t="shared" si="210"/>
        <v>3.6114656209116148E-6</v>
      </c>
      <c r="BV205" s="157">
        <f t="shared" si="211"/>
        <v>3.6161871214259332E-8</v>
      </c>
      <c r="BW205" s="157">
        <f t="shared" si="212"/>
        <v>1.2614297809694543E-6</v>
      </c>
      <c r="BX205" s="157">
        <f t="shared" si="213"/>
        <v>6.8611648565621682E-8</v>
      </c>
      <c r="BY205" s="157">
        <f t="shared" si="214"/>
        <v>4.2237302973920314E-9</v>
      </c>
      <c r="BZ205" s="157">
        <f t="shared" si="215"/>
        <v>6.7982820840411641E-8</v>
      </c>
      <c r="CA205" s="157">
        <f t="shared" si="216"/>
        <v>4.9946192906292361E-6</v>
      </c>
      <c r="CB205" s="157">
        <f t="shared" si="217"/>
        <v>2.9723967070916171E-8</v>
      </c>
      <c r="CC205" s="157">
        <f t="shared" si="218"/>
        <v>4.4640584811629705E-5</v>
      </c>
      <c r="CD205" s="157">
        <f t="shared" si="219"/>
        <v>4.4261960932306515E-6</v>
      </c>
      <c r="CE205" s="157">
        <f t="shared" si="220"/>
        <v>1.8533887352682975E-7</v>
      </c>
      <c r="CF205" s="157">
        <f t="shared" si="221"/>
        <v>4.0906328363824349E-7</v>
      </c>
      <c r="CG205" s="157">
        <f t="shared" si="222"/>
        <v>2.7343998409180556E-8</v>
      </c>
      <c r="CH205" s="157">
        <f t="shared" si="223"/>
        <v>1.6190336297840808E-8</v>
      </c>
      <c r="CI205" s="157">
        <f t="shared" si="224"/>
        <v>2.7687886714094927E-6</v>
      </c>
      <c r="CJ205" s="157">
        <f t="shared" si="225"/>
        <v>1.5026467012920058E-7</v>
      </c>
      <c r="CK205" s="157">
        <f t="shared" si="226"/>
        <v>2.1884844391536758E-6</v>
      </c>
      <c r="CL205" s="157">
        <f t="shared" si="227"/>
        <v>1.9108187939518082E-6</v>
      </c>
      <c r="CM205" s="157">
        <f t="shared" si="228"/>
        <v>2.771758728055366E-6</v>
      </c>
      <c r="CN205" s="157">
        <f t="shared" si="229"/>
        <v>1.2733368776173006E-7</v>
      </c>
      <c r="CO205" s="157">
        <f t="shared" si="230"/>
        <v>7.7487705512468333E-7</v>
      </c>
      <c r="CP205" s="157">
        <f t="shared" si="231"/>
        <v>1.5729964353877297E-6</v>
      </c>
      <c r="CQ205" s="157">
        <f t="shared" si="232"/>
        <v>1.1854588485562499E-6</v>
      </c>
      <c r="CR205" s="157">
        <f t="shared" si="233"/>
        <v>1.012639118152124E-6</v>
      </c>
      <c r="CS205" s="157">
        <f t="shared" si="234"/>
        <v>1.955831292039786E-6</v>
      </c>
      <c r="CT205" s="157">
        <f t="shared" si="235"/>
        <v>1.1106693814744268E-6</v>
      </c>
      <c r="CU205" s="157">
        <f t="shared" si="236"/>
        <v>5.2023124929572257E-7</v>
      </c>
      <c r="CV205" s="157">
        <f t="shared" si="237"/>
        <v>3.0134239509786542E-7</v>
      </c>
      <c r="CW205" s="157">
        <f t="shared" si="238"/>
        <v>1.2093713028599272E-7</v>
      </c>
      <c r="CX205" s="157">
        <f t="shared" si="239"/>
        <v>1.9558804254521729E-5</v>
      </c>
      <c r="CY205" s="157">
        <f t="shared" si="240"/>
        <v>2.3748963779127062E-6</v>
      </c>
      <c r="CZ205" s="157"/>
      <c r="DA205" s="157">
        <f t="shared" si="241"/>
        <v>4.2399872443756585E-8</v>
      </c>
      <c r="DB205" s="157"/>
      <c r="DC205" s="157"/>
      <c r="DD205" s="157"/>
      <c r="DE205" s="157">
        <f t="shared" si="242"/>
        <v>5.7169041888135063E-7</v>
      </c>
      <c r="DF205" s="157">
        <f t="shared" si="243"/>
        <v>1.1182338107047762E-7</v>
      </c>
      <c r="DG205" s="157"/>
      <c r="DH205" s="157"/>
      <c r="DI205" s="157">
        <f t="shared" si="244"/>
        <v>1.5608192326888211E-5</v>
      </c>
      <c r="DN205" s="157" t="e">
        <f t="shared" si="246"/>
        <v>#DIV/0!</v>
      </c>
      <c r="DR205" s="1">
        <v>9.7222222222222206E-3</v>
      </c>
      <c r="EQ205" s="152"/>
      <c r="ER205" s="152"/>
    </row>
    <row r="206" spans="1:148" s="1" customFormat="1" x14ac:dyDescent="0.25">
      <c r="A206" s="13">
        <f t="shared" si="247"/>
        <v>42338</v>
      </c>
      <c r="B206" s="227">
        <v>2.8416635531897501E-2</v>
      </c>
      <c r="C206" s="227">
        <v>4.6682396743702399E-2</v>
      </c>
      <c r="D206" s="227">
        <v>8.2765372597530806E-3</v>
      </c>
      <c r="E206" s="227">
        <v>2.01662352495461E-2</v>
      </c>
      <c r="F206" s="227">
        <v>1.5606301814054999E-3</v>
      </c>
      <c r="G206" s="227">
        <v>1.4664948088278699E-2</v>
      </c>
      <c r="H206" s="227">
        <v>3.7975496165744103E-2</v>
      </c>
      <c r="I206" s="227">
        <v>1.36921210920821E-2</v>
      </c>
      <c r="J206" s="227">
        <v>-1.5065460585473299E-2</v>
      </c>
      <c r="K206" s="227">
        <v>3.6929256342097499E-3</v>
      </c>
      <c r="L206" s="227">
        <v>7.8743463683748002E-3</v>
      </c>
      <c r="M206" s="227">
        <v>5.8316558443527403E-3</v>
      </c>
      <c r="N206" s="227">
        <v>7.3566451023310197E-3</v>
      </c>
      <c r="O206" s="227">
        <v>2.3485940319070302E-2</v>
      </c>
      <c r="P206" s="227">
        <v>1.47137667648227E-2</v>
      </c>
      <c r="Q206" s="227">
        <v>2.4381032231368199E-2</v>
      </c>
      <c r="R206" s="227">
        <v>3.9055544598008703E-2</v>
      </c>
      <c r="S206" s="18">
        <f>'Index Values Local'!S207/'Index Values Local'!S206-1</f>
        <v>2.2109139970529323E-2</v>
      </c>
      <c r="T206" s="227">
        <v>3.4881383442077999E-3</v>
      </c>
      <c r="U206" s="227">
        <v>-4.4964319610085702E-4</v>
      </c>
      <c r="V206" s="227">
        <v>1.3869163586223299E-2</v>
      </c>
      <c r="W206" s="18">
        <v>5.534015972429307E-3</v>
      </c>
      <c r="X206" s="18">
        <v>1.1356126061356608E-2</v>
      </c>
      <c r="Y206" s="18">
        <v>1.8049568633984325E-3</v>
      </c>
      <c r="Z206" s="18">
        <v>1.5847273345724444E-2</v>
      </c>
      <c r="AA206" s="18">
        <v>2.3199862519331926E-3</v>
      </c>
      <c r="AB206" s="18">
        <v>1.7288580536283238E-3</v>
      </c>
      <c r="AC206" s="18">
        <v>2.19727793846477E-3</v>
      </c>
      <c r="AD206" s="18">
        <v>3.3218511010480004E-5</v>
      </c>
      <c r="AE206" s="18">
        <v>5.5126704E-3</v>
      </c>
      <c r="AF206" s="18">
        <v>9.6938363999999992E-3</v>
      </c>
      <c r="AG206" s="18">
        <v>9.7853064684239044E-3</v>
      </c>
      <c r="AH206" s="18">
        <v>1.0856287667354136E-2</v>
      </c>
      <c r="AI206" s="18">
        <v>1.3015089642521849E-2</v>
      </c>
      <c r="AJ206" s="18">
        <v>1.6309940972755177E-2</v>
      </c>
      <c r="AK206" s="18">
        <v>3.9143824109131309E-3</v>
      </c>
      <c r="AL206" s="18">
        <v>1.6531435668682315E-2</v>
      </c>
      <c r="AM206" s="18">
        <v>6.1634360162907686E-3</v>
      </c>
      <c r="AN206" s="18">
        <v>3.2300000000000002E-2</v>
      </c>
      <c r="AO206" s="18">
        <v>-1.0451430525723504E-2</v>
      </c>
      <c r="AP206" s="18">
        <v>3.4050213220482295E-3</v>
      </c>
      <c r="AQ206" s="18">
        <v>-1.9685312622398175E-3</v>
      </c>
      <c r="AR206" s="18">
        <v>1.8526265463454372E-3</v>
      </c>
      <c r="AS206" s="18">
        <v>1.3177119895595479E-2</v>
      </c>
      <c r="AT206" s="18">
        <v>-5.9369766461554157E-3</v>
      </c>
      <c r="AU206" s="18">
        <v>-1.1133951723642906E-2</v>
      </c>
      <c r="AV206" s="18">
        <v>3.2749049882187631E-2</v>
      </c>
      <c r="AW206" s="18">
        <v>1.5250119211418722E-2</v>
      </c>
      <c r="AX206" s="18">
        <v>1.9716602811637285E-2</v>
      </c>
      <c r="AY206" s="18">
        <v>7.5080966625544227E-2</v>
      </c>
      <c r="AZ206" s="18">
        <v>8.1928302037509226E-2</v>
      </c>
      <c r="BF206" s="81"/>
      <c r="BG206" s="154">
        <f t="shared" si="198"/>
        <v>37</v>
      </c>
      <c r="BH206" s="18">
        <f>(1-'Building Blocks'!$B$29)*'Building Blocks'!$B$29^BG206</f>
        <v>6.8944908586907822E-3</v>
      </c>
      <c r="BI206" s="18">
        <f t="shared" si="199"/>
        <v>7.5732728426316934E-3</v>
      </c>
      <c r="BJ206" s="18">
        <f t="shared" si="245"/>
        <v>2.2493377669900394E-2</v>
      </c>
      <c r="BK206" s="157">
        <f t="shared" si="200"/>
        <v>3.6450597985929998E-6</v>
      </c>
      <c r="BL206" s="157">
        <f t="shared" si="201"/>
        <v>9.8325260312774274E-6</v>
      </c>
      <c r="BM206" s="157">
        <f t="shared" si="202"/>
        <v>4.6967832461004213E-8</v>
      </c>
      <c r="BN206" s="157">
        <f t="shared" si="203"/>
        <v>9.007338288266922E-7</v>
      </c>
      <c r="BO206" s="157">
        <f t="shared" si="204"/>
        <v>5.2149549641613891E-8</v>
      </c>
      <c r="BP206" s="157">
        <f t="shared" si="205"/>
        <v>7.529191963318495E-7</v>
      </c>
      <c r="BQ206" s="157">
        <f t="shared" si="206"/>
        <v>7.1085247824716331E-6</v>
      </c>
      <c r="BR206" s="157">
        <f t="shared" si="207"/>
        <v>1.4290599480534397E-7</v>
      </c>
      <c r="BS206" s="157">
        <f t="shared" si="208"/>
        <v>4.7343438886468372E-6</v>
      </c>
      <c r="BT206" s="157">
        <f t="shared" si="209"/>
        <v>3.7254269991033932E-9</v>
      </c>
      <c r="BU206" s="157">
        <f t="shared" si="210"/>
        <v>8.6114406263891252E-8</v>
      </c>
      <c r="BV206" s="157">
        <f t="shared" si="211"/>
        <v>2.9726058558533439E-8</v>
      </c>
      <c r="BW206" s="157">
        <f t="shared" si="212"/>
        <v>1.4963492216062449E-8</v>
      </c>
      <c r="BX206" s="157">
        <f t="shared" si="213"/>
        <v>1.7042149874952104E-6</v>
      </c>
      <c r="BY206" s="157">
        <f t="shared" si="214"/>
        <v>3.9964908699166682E-7</v>
      </c>
      <c r="BZ206" s="157">
        <f t="shared" si="215"/>
        <v>2.3953281521594466E-6</v>
      </c>
      <c r="CA206" s="157">
        <f t="shared" si="216"/>
        <v>8.5452866205147609E-6</v>
      </c>
      <c r="CB206" s="157">
        <f t="shared" si="217"/>
        <v>1.3342736948187875E-6</v>
      </c>
      <c r="CC206" s="157">
        <f t="shared" si="218"/>
        <v>2.6287690315294019E-8</v>
      </c>
      <c r="CD206" s="157">
        <f t="shared" si="219"/>
        <v>2.5969117711199798E-7</v>
      </c>
      <c r="CE206" s="157">
        <f t="shared" si="220"/>
        <v>7.189668517409759E-7</v>
      </c>
      <c r="CF206" s="157">
        <f t="shared" si="221"/>
        <v>2.6700057147955545E-9</v>
      </c>
      <c r="CG206" s="157">
        <f t="shared" si="222"/>
        <v>3.9726206974517833E-7</v>
      </c>
      <c r="CH206" s="157">
        <f t="shared" si="223"/>
        <v>1.7636584921447718E-9</v>
      </c>
      <c r="CI206" s="157">
        <f t="shared" si="224"/>
        <v>7.5201850806056071E-7</v>
      </c>
      <c r="CJ206" s="157">
        <f t="shared" si="225"/>
        <v>2.2387489417145288E-8</v>
      </c>
      <c r="CK206" s="157">
        <f t="shared" si="226"/>
        <v>2.7297835613353615E-8</v>
      </c>
      <c r="CL206" s="157">
        <f t="shared" si="227"/>
        <v>1.6222200559984905E-8</v>
      </c>
      <c r="CM206" s="157">
        <f t="shared" si="228"/>
        <v>1.0975630675484242E-7</v>
      </c>
      <c r="CN206" s="157">
        <f t="shared" si="229"/>
        <v>2.9914413586878247E-8</v>
      </c>
      <c r="CO206" s="157">
        <f t="shared" si="230"/>
        <v>4.7816718856554987E-8</v>
      </c>
      <c r="CP206" s="157">
        <f t="shared" si="231"/>
        <v>1.1396529809713747E-7</v>
      </c>
      <c r="CQ206" s="157">
        <f t="shared" si="232"/>
        <v>3.8284961666749934E-7</v>
      </c>
      <c r="CR206" s="157">
        <f t="shared" si="233"/>
        <v>4.4883369323714999E-7</v>
      </c>
      <c r="CS206" s="157">
        <f t="shared" si="234"/>
        <v>7.6149936177845594E-7</v>
      </c>
      <c r="CT206" s="157">
        <f t="shared" si="235"/>
        <v>3.9434266558670069E-8</v>
      </c>
      <c r="CU206" s="157">
        <f t="shared" si="236"/>
        <v>1.090607863282293E-6</v>
      </c>
      <c r="CV206" s="157">
        <f t="shared" si="237"/>
        <v>2.2938021329374175E-9</v>
      </c>
      <c r="CW206" s="157">
        <f t="shared" si="238"/>
        <v>5.1131361471303645E-6</v>
      </c>
      <c r="CX206" s="157">
        <f t="shared" si="239"/>
        <v>1.0351736132723901E-6</v>
      </c>
      <c r="CY206" s="157">
        <f t="shared" si="240"/>
        <v>5.1909356669171519E-8</v>
      </c>
      <c r="CZ206" s="157"/>
      <c r="DA206" s="157">
        <f t="shared" si="241"/>
        <v>1.9388587166428428E-8</v>
      </c>
      <c r="DB206" s="157"/>
      <c r="DC206" s="157"/>
      <c r="DD206" s="157"/>
      <c r="DE206" s="157">
        <f t="shared" si="242"/>
        <v>4.2532930077737504E-6</v>
      </c>
      <c r="DF206" s="157">
        <f t="shared" si="243"/>
        <v>4.9068007139907803E-7</v>
      </c>
      <c r="DG206" s="157"/>
      <c r="DH206" s="157"/>
      <c r="DI206" s="157">
        <f t="shared" si="244"/>
        <v>3.8993004958676513E-5</v>
      </c>
      <c r="DN206" s="157" t="e">
        <f t="shared" si="246"/>
        <v>#DIV/0!</v>
      </c>
      <c r="DR206" s="1">
        <v>9.7222222222222206E-3</v>
      </c>
      <c r="EQ206" s="152"/>
      <c r="ER206" s="152"/>
    </row>
    <row r="207" spans="1:148" s="1" customFormat="1" x14ac:dyDescent="0.25">
      <c r="A207" s="13">
        <f t="shared" si="247"/>
        <v>42369</v>
      </c>
      <c r="B207" s="227">
        <v>4.5133461592008397E-3</v>
      </c>
      <c r="C207" s="227">
        <v>-2.2232388670756002E-2</v>
      </c>
      <c r="D207" s="227">
        <v>1.6485523359011101E-3</v>
      </c>
      <c r="E207" s="227">
        <v>2.7466645736388101E-2</v>
      </c>
      <c r="F207" s="227">
        <v>-1.8380903805706301E-2</v>
      </c>
      <c r="G207" s="227">
        <v>2.5200263604591999E-2</v>
      </c>
      <c r="H207" s="227">
        <v>3.0305963604284301E-2</v>
      </c>
      <c r="I207" s="227">
        <v>4.4435442077475497E-2</v>
      </c>
      <c r="J207" s="227">
        <v>-5.1590340221430099E-4</v>
      </c>
      <c r="K207" s="227">
        <v>3.1309036206016799E-2</v>
      </c>
      <c r="L207" s="227">
        <v>2.7110902370765098E-2</v>
      </c>
      <c r="M207" s="227">
        <v>1.85447248755288E-3</v>
      </c>
      <c r="N207" s="227">
        <v>1.05105264792837E-2</v>
      </c>
      <c r="O207" s="227">
        <v>8.6626077414715397E-3</v>
      </c>
      <c r="P207" s="227">
        <v>4.4052250786779101E-3</v>
      </c>
      <c r="Q207" s="227">
        <v>9.8995274501878505E-3</v>
      </c>
      <c r="R207" s="227">
        <v>7.1355839228832698E-3</v>
      </c>
      <c r="S207" s="18">
        <f>'Index Values Local'!S208/'Index Values Local'!S207-1</f>
        <v>7.3744089834686388E-3</v>
      </c>
      <c r="T207" s="227">
        <v>-1.6802586915795299E-2</v>
      </c>
      <c r="U207" s="227">
        <v>-1.15307012490203E-2</v>
      </c>
      <c r="V207" s="227">
        <v>-1.42359934547907E-2</v>
      </c>
      <c r="W207" s="18">
        <v>-5.2069601898232509E-3</v>
      </c>
      <c r="X207" s="18">
        <v>-1.9463757446080976E-4</v>
      </c>
      <c r="Y207" s="18">
        <v>-9.8384819871344398E-5</v>
      </c>
      <c r="Z207" s="18">
        <v>-2.0933611571186783E-2</v>
      </c>
      <c r="AA207" s="18">
        <v>-5.1703814830689199E-3</v>
      </c>
      <c r="AB207" s="18">
        <v>-4.2544942822355547E-2</v>
      </c>
      <c r="AC207" s="18">
        <v>-4.3668420281127905E-2</v>
      </c>
      <c r="AD207" s="18">
        <v>-3.8184777006086301E-2</v>
      </c>
      <c r="AE207" s="18">
        <v>-1.90256312E-2</v>
      </c>
      <c r="AF207" s="18">
        <v>-9.6779435000000011E-3</v>
      </c>
      <c r="AG207" s="18">
        <v>-4.5008877971356331E-2</v>
      </c>
      <c r="AH207" s="18">
        <v>-7.6506318173451549E-3</v>
      </c>
      <c r="AI207" s="18">
        <v>-9.2046839874289077E-3</v>
      </c>
      <c r="AJ207" s="18">
        <v>-1.973258043198034E-2</v>
      </c>
      <c r="AK207" s="18">
        <v>-1.4405533448866858E-2</v>
      </c>
      <c r="AL207" s="18">
        <v>1.0798112144265959E-2</v>
      </c>
      <c r="AM207" s="18">
        <v>-3.6557108143803196E-3</v>
      </c>
      <c r="AN207" s="18">
        <v>4.2900000000000001E-2</v>
      </c>
      <c r="AO207" s="18">
        <v>-6.2257952648162806E-2</v>
      </c>
      <c r="AP207" s="18">
        <v>-7.1025037622628129E-2</v>
      </c>
      <c r="AQ207" s="18">
        <v>-2.4122046434100451E-3</v>
      </c>
      <c r="AR207" s="18">
        <v>-1.1929615269908878E-3</v>
      </c>
      <c r="AS207" s="18">
        <v>-2.9888948551414662E-2</v>
      </c>
      <c r="AT207" s="18">
        <v>-5.4707208803484566E-3</v>
      </c>
      <c r="AU207" s="18">
        <v>-1.042842449662143E-3</v>
      </c>
      <c r="AV207" s="18">
        <v>-5.6052803487163017E-2</v>
      </c>
      <c r="AW207" s="18">
        <v>-6.1818894252537504E-2</v>
      </c>
      <c r="AX207" s="18">
        <v>-1.4278670816973415E-2</v>
      </c>
      <c r="AY207" s="18">
        <v>-5.5517880157076593E-3</v>
      </c>
      <c r="AZ207" s="18">
        <v>-1.5631097657444859E-2</v>
      </c>
      <c r="BF207" s="81"/>
      <c r="BG207" s="154">
        <f t="shared" si="198"/>
        <v>36</v>
      </c>
      <c r="BH207" s="18">
        <f>(1-'Building Blocks'!$B$29)*'Building Blocks'!$B$29^BG207</f>
        <v>6.9641321804957395E-3</v>
      </c>
      <c r="BI207" s="18">
        <f t="shared" si="199"/>
        <v>7.6497705481128218E-3</v>
      </c>
      <c r="BJ207" s="18">
        <f t="shared" si="245"/>
        <v>2.2720583504949893E-2</v>
      </c>
      <c r="BK207" s="157">
        <f t="shared" si="200"/>
        <v>2.952569193912047E-8</v>
      </c>
      <c r="BL207" s="157">
        <f t="shared" si="201"/>
        <v>8.2714259410020948E-6</v>
      </c>
      <c r="BM207" s="157">
        <f t="shared" si="202"/>
        <v>1.3096494681080278E-7</v>
      </c>
      <c r="BN207" s="157">
        <f t="shared" si="203"/>
        <v>2.5356319611171452E-6</v>
      </c>
      <c r="BO207" s="157">
        <f t="shared" si="204"/>
        <v>3.8953295790823558E-6</v>
      </c>
      <c r="BP207" s="157">
        <f t="shared" si="205"/>
        <v>3.2167515635195374E-6</v>
      </c>
      <c r="BQ207" s="157">
        <f t="shared" si="206"/>
        <v>4.0353310571292196E-6</v>
      </c>
      <c r="BR207" s="157">
        <f t="shared" si="207"/>
        <v>9.4177519004906255E-6</v>
      </c>
      <c r="BS207" s="157">
        <f t="shared" si="208"/>
        <v>8.3588756202373196E-7</v>
      </c>
      <c r="BT207" s="157">
        <f t="shared" si="209"/>
        <v>5.5415193611283497E-6</v>
      </c>
      <c r="BU207" s="157">
        <f t="shared" si="210"/>
        <v>3.9101787018419677E-6</v>
      </c>
      <c r="BV207" s="157">
        <f t="shared" si="211"/>
        <v>2.715840897352316E-7</v>
      </c>
      <c r="BW207" s="157">
        <f t="shared" si="212"/>
        <v>1.5903300820010631E-7</v>
      </c>
      <c r="BX207" s="157">
        <f t="shared" si="213"/>
        <v>2.4148711648542632E-10</v>
      </c>
      <c r="BY207" s="157">
        <f t="shared" si="214"/>
        <v>7.0890549336722663E-8</v>
      </c>
      <c r="BZ207" s="157">
        <f t="shared" si="215"/>
        <v>8.3455323647462319E-8</v>
      </c>
      <c r="CA207" s="157">
        <f t="shared" si="216"/>
        <v>2.1358205231588784E-8</v>
      </c>
      <c r="CB207" s="157">
        <f t="shared" si="217"/>
        <v>1.6337035165245276E-8</v>
      </c>
      <c r="CC207" s="157">
        <f t="shared" si="218"/>
        <v>3.7544434368838704E-6</v>
      </c>
      <c r="CD207" s="157">
        <f t="shared" si="219"/>
        <v>2.1943934174732914E-6</v>
      </c>
      <c r="CE207" s="157">
        <f t="shared" si="220"/>
        <v>2.5791384354071888E-6</v>
      </c>
      <c r="CF207" s="157">
        <f t="shared" si="221"/>
        <v>7.8766552998574581E-7</v>
      </c>
      <c r="CG207" s="157">
        <f t="shared" si="222"/>
        <v>1.4197936523471522E-7</v>
      </c>
      <c r="CH207" s="157">
        <f t="shared" si="223"/>
        <v>4.3547097117658475E-8</v>
      </c>
      <c r="CI207" s="157">
        <f t="shared" si="224"/>
        <v>5.5009319486289995E-6</v>
      </c>
      <c r="CJ207" s="157">
        <f t="shared" si="225"/>
        <v>6.4884323347994343E-7</v>
      </c>
      <c r="CK207" s="157">
        <f t="shared" si="226"/>
        <v>1.6308439445171055E-5</v>
      </c>
      <c r="CL207" s="157">
        <f t="shared" si="227"/>
        <v>1.7135941166730472E-5</v>
      </c>
      <c r="CM207" s="157">
        <f t="shared" si="228"/>
        <v>1.3510205662677439E-5</v>
      </c>
      <c r="CN207" s="157">
        <f t="shared" si="229"/>
        <v>5.3825012616531081E-6</v>
      </c>
      <c r="CO207" s="157">
        <f t="shared" si="230"/>
        <v>2.174272272778947E-6</v>
      </c>
      <c r="CP207" s="157">
        <f t="shared" si="231"/>
        <v>1.9830756533963122E-5</v>
      </c>
      <c r="CQ207" s="157">
        <f t="shared" si="232"/>
        <v>9.9361924146392918E-7</v>
      </c>
      <c r="CR207" s="157">
        <f t="shared" si="233"/>
        <v>1.6131075733470227E-6</v>
      </c>
      <c r="CS207" s="157">
        <f t="shared" si="234"/>
        <v>5.1772192001831611E-6</v>
      </c>
      <c r="CT207" s="157">
        <f t="shared" si="235"/>
        <v>3.2468264329431315E-6</v>
      </c>
      <c r="CU207" s="157">
        <f t="shared" si="236"/>
        <v>3.0044577261809485E-7</v>
      </c>
      <c r="CV207" s="157">
        <f t="shared" si="237"/>
        <v>6.5719683954153368E-7</v>
      </c>
      <c r="CW207" s="157">
        <f t="shared" si="238"/>
        <v>1.0238230847981805E-5</v>
      </c>
      <c r="CX207" s="157">
        <f t="shared" si="239"/>
        <v>3.0843723524410641E-5</v>
      </c>
      <c r="CY207" s="157">
        <f t="shared" si="240"/>
        <v>4.5412204655359403E-5</v>
      </c>
      <c r="CZ207" s="157"/>
      <c r="DA207" s="157">
        <f t="shared" si="241"/>
        <v>1.6509639375189064E-7</v>
      </c>
      <c r="DB207" s="157"/>
      <c r="DC207" s="157"/>
      <c r="DD207" s="157"/>
      <c r="DE207" s="157">
        <f t="shared" si="242"/>
        <v>3.2423144601718123E-5</v>
      </c>
      <c r="DF207" s="157">
        <f t="shared" si="243"/>
        <v>3.6441385246025163E-5</v>
      </c>
      <c r="DG207" s="157"/>
      <c r="DH207" s="157"/>
      <c r="DI207" s="157">
        <f t="shared" si="244"/>
        <v>5.0937704119190957E-6</v>
      </c>
      <c r="DN207" s="157" t="e">
        <f t="shared" si="246"/>
        <v>#DIV/0!</v>
      </c>
      <c r="DR207" s="1">
        <v>9.7222222222222206E-3</v>
      </c>
      <c r="EQ207" s="152"/>
      <c r="ER207" s="152"/>
    </row>
    <row r="208" spans="1:148" s="1" customFormat="1" x14ac:dyDescent="0.25">
      <c r="A208" s="13">
        <f t="shared" si="247"/>
        <v>42400</v>
      </c>
      <c r="B208" s="227">
        <v>-2.0500773425476401E-2</v>
      </c>
      <c r="C208" s="227">
        <v>-4.6680699029520697E-2</v>
      </c>
      <c r="D208" s="227">
        <v>-3.6000053504711103E-2</v>
      </c>
      <c r="E208" s="227">
        <v>-5.3892963020751798E-2</v>
      </c>
      <c r="F208" s="227">
        <v>-2.7878826576775199E-2</v>
      </c>
      <c r="G208" s="227">
        <v>-5.0601598507535497E-2</v>
      </c>
      <c r="H208" s="227">
        <v>-3.1299247642385897E-2</v>
      </c>
      <c r="I208" s="227">
        <v>-5.64195048137602E-2</v>
      </c>
      <c r="J208" s="227">
        <v>-3.2570530163353303E-2</v>
      </c>
      <c r="K208" s="227">
        <v>4.6692897420236697E-2</v>
      </c>
      <c r="L208" s="227">
        <v>4.3447559114785102E-2</v>
      </c>
      <c r="M208" s="227">
        <v>1.90810240216467E-2</v>
      </c>
      <c r="N208" s="227">
        <v>3.14435467309108E-2</v>
      </c>
      <c r="O208" s="227">
        <v>3.2615693601045298E-2</v>
      </c>
      <c r="P208" s="227">
        <v>3.42096435057603E-2</v>
      </c>
      <c r="Q208" s="227">
        <v>-1.29204321073348E-2</v>
      </c>
      <c r="R208" s="227">
        <v>4.5048670877815701E-2</v>
      </c>
      <c r="S208" s="18">
        <f>'Index Values Local'!S209/'Index Values Local'!S208-1</f>
        <v>3.4201756482757695E-2</v>
      </c>
      <c r="T208" s="227">
        <v>-5.3150747644627003E-2</v>
      </c>
      <c r="U208" s="227">
        <v>-4.5823084370423699E-2</v>
      </c>
      <c r="V208" s="227">
        <v>1.02137151818886E-2</v>
      </c>
      <c r="W208" s="18">
        <v>9.5408467501489902E-3</v>
      </c>
      <c r="X208" s="18">
        <v>5.0745946968260291E-3</v>
      </c>
      <c r="Y208" s="18">
        <v>8.3733120840001618E-4</v>
      </c>
      <c r="Z208" s="18">
        <v>1.189065725348426E-2</v>
      </c>
      <c r="AA208" s="18">
        <v>2.8652214891611294E-3</v>
      </c>
      <c r="AB208" s="18">
        <v>-6.8311928335362815E-3</v>
      </c>
      <c r="AC208" s="18">
        <v>-7.6942472874266497E-3</v>
      </c>
      <c r="AD208" s="18">
        <v>-5.4639756660972809E-3</v>
      </c>
      <c r="AE208" s="18">
        <v>1.7405466500000001E-2</v>
      </c>
      <c r="AF208" s="18">
        <v>8.5475172999999998E-3</v>
      </c>
      <c r="AG208" s="18">
        <v>8.478339522041356E-3</v>
      </c>
      <c r="AH208" s="18">
        <v>-1.3241828694929958E-2</v>
      </c>
      <c r="AI208" s="18">
        <v>-3.9984454521412305E-3</v>
      </c>
      <c r="AJ208" s="18">
        <v>-8.1044263962914975E-4</v>
      </c>
      <c r="AK208" s="18">
        <v>-1.668767927586734E-2</v>
      </c>
      <c r="AL208" s="18">
        <v>-2.0042803511532981E-3</v>
      </c>
      <c r="AM208" s="18">
        <v>-6.6004607868852538E-3</v>
      </c>
      <c r="AN208" s="18">
        <v>1.14E-2</v>
      </c>
      <c r="AO208" s="18">
        <v>-8.038865673215323E-3</v>
      </c>
      <c r="AP208" s="18">
        <v>-3.2146232931493213E-2</v>
      </c>
      <c r="AQ208" s="18">
        <v>9.6522583740735138E-3</v>
      </c>
      <c r="AR208" s="18">
        <v>-2.2693341295908498E-3</v>
      </c>
      <c r="AS208" s="18">
        <v>1.5999726177238723E-2</v>
      </c>
      <c r="AT208" s="18">
        <v>-3.0758184355289442E-3</v>
      </c>
      <c r="AU208" s="18">
        <v>-7.4373375914410893E-3</v>
      </c>
      <c r="AV208" s="18">
        <v>8.989064122239987E-2</v>
      </c>
      <c r="AW208" s="18">
        <v>6.6521053036229461E-2</v>
      </c>
      <c r="AX208" s="18">
        <v>1.5387129484080263E-2</v>
      </c>
      <c r="AY208" s="18">
        <v>4.2208556029471871E-2</v>
      </c>
      <c r="AZ208" s="18">
        <v>-4.5987849435866646E-2</v>
      </c>
      <c r="BF208" s="81"/>
      <c r="BG208" s="154">
        <f t="shared" si="198"/>
        <v>35</v>
      </c>
      <c r="BH208" s="18">
        <f>(1-'Building Blocks'!$B$29)*'Building Blocks'!$B$29^BG208</f>
        <v>7.0344769499956971E-3</v>
      </c>
      <c r="BI208" s="18">
        <f t="shared" si="199"/>
        <v>7.7270409576897193E-3</v>
      </c>
      <c r="BJ208" s="18">
        <f t="shared" si="245"/>
        <v>2.2950084348434235E-2</v>
      </c>
      <c r="BK208" s="157">
        <f t="shared" si="200"/>
        <v>5.6241400892109647E-6</v>
      </c>
      <c r="BL208" s="157">
        <f t="shared" si="201"/>
        <v>2.5397484584471722E-5</v>
      </c>
      <c r="BM208" s="157">
        <f t="shared" si="202"/>
        <v>1.3492115456084094E-5</v>
      </c>
      <c r="BN208" s="157">
        <f t="shared" si="203"/>
        <v>3.081818384701567E-5</v>
      </c>
      <c r="BO208" s="157">
        <f t="shared" si="204"/>
        <v>7.9439611927657596E-6</v>
      </c>
      <c r="BP208" s="157">
        <f t="shared" si="205"/>
        <v>2.3626305157716787E-5</v>
      </c>
      <c r="BQ208" s="157">
        <f t="shared" si="206"/>
        <v>1.153543645594865E-5</v>
      </c>
      <c r="BR208" s="157">
        <f t="shared" si="207"/>
        <v>3.3422458195539473E-5</v>
      </c>
      <c r="BS208" s="157">
        <f t="shared" si="208"/>
        <v>1.3962116196504326E-5</v>
      </c>
      <c r="BT208" s="157">
        <f t="shared" si="209"/>
        <v>1.3825004119034644E-5</v>
      </c>
      <c r="BU208" s="157">
        <f t="shared" si="210"/>
        <v>1.171987160844914E-5</v>
      </c>
      <c r="BV208" s="157">
        <f t="shared" si="211"/>
        <v>9.8111601947484286E-7</v>
      </c>
      <c r="BW208" s="157">
        <f t="shared" si="212"/>
        <v>5.0215703537353422E-6</v>
      </c>
      <c r="BX208" s="157">
        <f t="shared" si="213"/>
        <v>4.4994061075871089E-6</v>
      </c>
      <c r="BY208" s="157">
        <f t="shared" si="214"/>
        <v>5.5334151362526336E-6</v>
      </c>
      <c r="BZ208" s="157">
        <f t="shared" si="215"/>
        <v>2.9433335893738295E-6</v>
      </c>
      <c r="CA208" s="157">
        <f t="shared" si="216"/>
        <v>1.2107456996122517E-5</v>
      </c>
      <c r="CB208" s="157">
        <f t="shared" si="217"/>
        <v>4.9718287697055971E-6</v>
      </c>
      <c r="CC208" s="157">
        <f t="shared" si="218"/>
        <v>2.6445654610947664E-5</v>
      </c>
      <c r="CD208" s="157">
        <f t="shared" si="219"/>
        <v>2.0279123887090325E-5</v>
      </c>
      <c r="CE208" s="157">
        <f t="shared" si="220"/>
        <v>2.8639294615962961E-7</v>
      </c>
      <c r="CF208" s="157">
        <f t="shared" si="221"/>
        <v>1.6354651331522208E-7</v>
      </c>
      <c r="CG208" s="157">
        <f t="shared" si="222"/>
        <v>7.1376608884563498E-9</v>
      </c>
      <c r="CH208" s="157">
        <f t="shared" si="223"/>
        <v>1.6250615871724081E-8</v>
      </c>
      <c r="CI208" s="157">
        <f t="shared" si="224"/>
        <v>2.7894109910930658E-7</v>
      </c>
      <c r="CJ208" s="157">
        <f t="shared" si="225"/>
        <v>1.0651833270445869E-8</v>
      </c>
      <c r="CK208" s="157">
        <f t="shared" si="226"/>
        <v>8.4520195148236574E-7</v>
      </c>
      <c r="CL208" s="157">
        <f t="shared" si="227"/>
        <v>9.9631040970997524E-7</v>
      </c>
      <c r="CM208" s="157">
        <f t="shared" si="228"/>
        <v>6.6890218426356504E-7</v>
      </c>
      <c r="CN208" s="157">
        <f t="shared" si="229"/>
        <v>7.5814386916282323E-7</v>
      </c>
      <c r="CO208" s="157">
        <f t="shared" si="230"/>
        <v>1.4427269987628668E-8</v>
      </c>
      <c r="CP208" s="157">
        <f t="shared" si="231"/>
        <v>5.112589330059619E-8</v>
      </c>
      <c r="CQ208" s="157">
        <f t="shared" si="232"/>
        <v>2.2299822360015244E-6</v>
      </c>
      <c r="CR208" s="157">
        <f t="shared" si="233"/>
        <v>6.7048765192061361E-7</v>
      </c>
      <c r="CS208" s="157">
        <f t="shared" si="234"/>
        <v>3.8873892970540348E-7</v>
      </c>
      <c r="CT208" s="157">
        <f t="shared" si="235"/>
        <v>4.046460765676637E-6</v>
      </c>
      <c r="CU208" s="157">
        <f t="shared" si="236"/>
        <v>3.3003362919798017E-7</v>
      </c>
      <c r="CV208" s="157">
        <f t="shared" si="237"/>
        <v>1.1526489745980952E-6</v>
      </c>
      <c r="CW208" s="157">
        <f t="shared" si="238"/>
        <v>1.9970184251978252E-7</v>
      </c>
      <c r="CX208" s="157">
        <f t="shared" si="239"/>
        <v>6.6526670156348806E-7</v>
      </c>
      <c r="CY208" s="157">
        <f t="shared" si="240"/>
        <v>1.1257504388872222E-5</v>
      </c>
      <c r="CZ208" s="157"/>
      <c r="DA208" s="157">
        <f t="shared" si="241"/>
        <v>2.5299344563750791E-7</v>
      </c>
      <c r="DB208" s="157"/>
      <c r="DC208" s="157"/>
      <c r="DD208" s="157"/>
      <c r="DE208" s="157">
        <f t="shared" si="242"/>
        <v>5.0497142145614379E-5</v>
      </c>
      <c r="DF208" s="157">
        <f t="shared" si="243"/>
        <v>2.7190596252808912E-5</v>
      </c>
      <c r="DG208" s="157"/>
      <c r="DH208" s="157"/>
      <c r="DI208" s="157">
        <f t="shared" si="244"/>
        <v>2.4371754828352876E-5</v>
      </c>
      <c r="DN208" s="157" t="e">
        <f t="shared" si="246"/>
        <v>#DIV/0!</v>
      </c>
      <c r="DR208" s="1">
        <v>9.7222222222222206E-3</v>
      </c>
      <c r="EQ208" s="152"/>
      <c r="ER208" s="152"/>
    </row>
    <row r="209" spans="1:148" s="1" customFormat="1" x14ac:dyDescent="0.25">
      <c r="A209" s="13">
        <f t="shared" si="247"/>
        <v>42429</v>
      </c>
      <c r="B209" s="227">
        <v>2.1346699843505901E-2</v>
      </c>
      <c r="C209" s="227">
        <v>3.2138781434282997E-2</v>
      </c>
      <c r="D209" s="227">
        <v>1.70247825252789E-3</v>
      </c>
      <c r="E209" s="227">
        <v>2.21409307234177E-2</v>
      </c>
      <c r="F209" s="227">
        <v>1.4779245329600199E-2</v>
      </c>
      <c r="G209" s="227">
        <v>-4.5042866718463196E-3</v>
      </c>
      <c r="H209" s="227">
        <v>1.30801575673598E-2</v>
      </c>
      <c r="I209" s="227">
        <v>2.2212756015454301E-2</v>
      </c>
      <c r="J209" s="227">
        <v>2.1942303130393099E-2</v>
      </c>
      <c r="K209" s="227">
        <v>5.6832050678272003E-2</v>
      </c>
      <c r="L209" s="227">
        <v>4.6295198285105602E-2</v>
      </c>
      <c r="M209" s="227">
        <v>3.0157033213964402E-2</v>
      </c>
      <c r="N209" s="227">
        <v>2.8491482745714499E-2</v>
      </c>
      <c r="O209" s="227">
        <v>3.8108846772393297E-2</v>
      </c>
      <c r="P209" s="227">
        <v>3.2180843802650003E-2</v>
      </c>
      <c r="Q209" s="227">
        <v>1.8917076595294399E-2</v>
      </c>
      <c r="R209" s="227">
        <v>3.8706486898481801E-2</v>
      </c>
      <c r="S209" s="18">
        <f>'Index Values Local'!S210/'Index Values Local'!S209-1</f>
        <v>3.8239424518162979E-2</v>
      </c>
      <c r="T209" s="227">
        <v>-2.10802604016535E-3</v>
      </c>
      <c r="U209" s="227">
        <v>-4.4818541824680402E-3</v>
      </c>
      <c r="V209" s="227">
        <v>1.48531020218987E-2</v>
      </c>
      <c r="W209" s="18">
        <v>6.956750016407387E-3</v>
      </c>
      <c r="X209" s="18">
        <v>8.23827601387217E-4</v>
      </c>
      <c r="Y209" s="18">
        <v>6.7672222719683539E-4</v>
      </c>
      <c r="Z209" s="18">
        <v>-7.2847322393159164E-3</v>
      </c>
      <c r="AA209" s="18">
        <v>4.5513863603408033E-3</v>
      </c>
      <c r="AB209" s="18">
        <v>-1.1341438474888887E-2</v>
      </c>
      <c r="AC209" s="18">
        <v>-1.4516781053283601E-2</v>
      </c>
      <c r="AD209" s="18">
        <v>-3.1289545996016498E-3</v>
      </c>
      <c r="AE209" s="18">
        <v>-1.4925188E-3</v>
      </c>
      <c r="AF209" s="18">
        <v>-6.0326785999999999E-3</v>
      </c>
      <c r="AG209" s="18">
        <v>-1.8372273237432513E-2</v>
      </c>
      <c r="AH209" s="18">
        <v>3.2935869041099686E-3</v>
      </c>
      <c r="AI209" s="18">
        <v>7.6169397372078951E-3</v>
      </c>
      <c r="AJ209" s="18">
        <v>3.6641455949535384E-3</v>
      </c>
      <c r="AK209" s="18">
        <v>4.5584484170508865E-3</v>
      </c>
      <c r="AL209" s="18">
        <v>2.2503357068488494E-2</v>
      </c>
      <c r="AM209" s="18">
        <v>2.2366159193869528E-3</v>
      </c>
      <c r="AN209" s="18">
        <v>7.2099999999999997E-2</v>
      </c>
      <c r="AO209" s="18">
        <v>-4.0678635155372622E-2</v>
      </c>
      <c r="AP209" s="18">
        <v>-2.4655780661213655E-2</v>
      </c>
      <c r="AQ209" s="18">
        <v>1.0440624618573934E-2</v>
      </c>
      <c r="AR209" s="18">
        <v>-6.5840665589267378E-4</v>
      </c>
      <c r="AS209" s="18">
        <v>1.9353460101492344E-3</v>
      </c>
      <c r="AT209" s="18">
        <v>-5.5381398362667894E-3</v>
      </c>
      <c r="AU209" s="18">
        <v>-1.9781093888537301E-3</v>
      </c>
      <c r="AV209" s="18">
        <v>2.3367643286068107E-2</v>
      </c>
      <c r="AW209" s="18">
        <v>8.6988816097510746E-3</v>
      </c>
      <c r="AX209" s="18">
        <v>1.6077195278732824E-2</v>
      </c>
      <c r="AY209" s="18">
        <v>4.8089004275217534E-2</v>
      </c>
      <c r="AZ209" s="18">
        <v>-2.5781416714399708E-2</v>
      </c>
      <c r="BF209" s="81"/>
      <c r="BG209" s="154">
        <f t="shared" si="198"/>
        <v>34</v>
      </c>
      <c r="BH209" s="18">
        <f>(1-'Building Blocks'!$B$29)*'Building Blocks'!$B$29^BG209</f>
        <v>7.1055322727229262E-3</v>
      </c>
      <c r="BI209" s="18">
        <f t="shared" si="199"/>
        <v>7.8050918764542617E-3</v>
      </c>
      <c r="BJ209" s="18">
        <f t="shared" si="245"/>
        <v>2.3181903382256803E-2</v>
      </c>
      <c r="BK209" s="157">
        <f t="shared" si="200"/>
        <v>1.7255466502096422E-6</v>
      </c>
      <c r="BL209" s="157">
        <f t="shared" si="201"/>
        <v>3.6040727432890536E-6</v>
      </c>
      <c r="BM209" s="157">
        <f t="shared" si="202"/>
        <v>1.3016371959037255E-7</v>
      </c>
      <c r="BN209" s="157">
        <f t="shared" si="203"/>
        <v>1.2949151327489045E-6</v>
      </c>
      <c r="BO209" s="157">
        <f t="shared" si="204"/>
        <v>8.7606969495261532E-7</v>
      </c>
      <c r="BP209" s="157">
        <f t="shared" si="205"/>
        <v>6.6039036548695337E-7</v>
      </c>
      <c r="BQ209" s="157">
        <f t="shared" si="206"/>
        <v>2.5731869773076943E-7</v>
      </c>
      <c r="BR209" s="157">
        <f t="shared" si="207"/>
        <v>1.2917207424751606E-6</v>
      </c>
      <c r="BS209" s="157">
        <f t="shared" si="208"/>
        <v>1.124869152847038E-6</v>
      </c>
      <c r="BT209" s="157">
        <f t="shared" si="209"/>
        <v>2.1461804093972908E-5</v>
      </c>
      <c r="BU209" s="157">
        <f t="shared" si="210"/>
        <v>1.3632748213456923E-5</v>
      </c>
      <c r="BV209" s="157">
        <f t="shared" si="211"/>
        <v>3.8967901454905869E-6</v>
      </c>
      <c r="BW209" s="157">
        <f t="shared" si="212"/>
        <v>3.9655581297048058E-6</v>
      </c>
      <c r="BX209" s="157">
        <f t="shared" si="213"/>
        <v>6.8495628428083533E-6</v>
      </c>
      <c r="BY209" s="157">
        <f t="shared" si="214"/>
        <v>4.7739390739373613E-6</v>
      </c>
      <c r="BZ209" s="157">
        <f t="shared" si="215"/>
        <v>1.1847727714871217E-6</v>
      </c>
      <c r="CA209" s="157">
        <f t="shared" si="216"/>
        <v>8.6247782411608991E-6</v>
      </c>
      <c r="CB209" s="157">
        <f t="shared" si="217"/>
        <v>6.7480789535156017E-6</v>
      </c>
      <c r="CC209" s="157">
        <f t="shared" si="218"/>
        <v>4.3427931592963856E-7</v>
      </c>
      <c r="CD209" s="157">
        <f t="shared" si="219"/>
        <v>7.6312655102111909E-7</v>
      </c>
      <c r="CE209" s="157">
        <f t="shared" si="220"/>
        <v>8.9818500189249505E-7</v>
      </c>
      <c r="CF209" s="157">
        <f t="shared" si="221"/>
        <v>3.1737585483640718E-8</v>
      </c>
      <c r="CG209" s="157">
        <f t="shared" si="222"/>
        <v>8.446568379414671E-8</v>
      </c>
      <c r="CH209" s="157">
        <f t="shared" si="223"/>
        <v>2.025194935361483E-8</v>
      </c>
      <c r="CI209" s="157">
        <f t="shared" si="224"/>
        <v>1.353191887075586E-6</v>
      </c>
      <c r="CJ209" s="157">
        <f t="shared" si="225"/>
        <v>2.0465660386087608E-9</v>
      </c>
      <c r="CK209" s="157">
        <f t="shared" si="226"/>
        <v>1.7488588480329256E-6</v>
      </c>
      <c r="CL209" s="157">
        <f t="shared" si="227"/>
        <v>2.5790064172286003E-6</v>
      </c>
      <c r="CM209" s="157">
        <f t="shared" si="228"/>
        <v>3.7907894984733013E-7</v>
      </c>
      <c r="CN209" s="157">
        <f t="shared" si="229"/>
        <v>6.3118016880346733E-7</v>
      </c>
      <c r="CO209" s="157">
        <f t="shared" si="230"/>
        <v>1.3627984556701495E-6</v>
      </c>
      <c r="CP209" s="157">
        <f t="shared" si="231"/>
        <v>4.6006232490180761E-6</v>
      </c>
      <c r="CQ209" s="157">
        <f t="shared" si="232"/>
        <v>1.5992467406917298E-9</v>
      </c>
      <c r="CR209" s="157">
        <f t="shared" si="233"/>
        <v>4.1298202911615472E-8</v>
      </c>
      <c r="CS209" s="157">
        <f t="shared" si="234"/>
        <v>5.3507295952941045E-8</v>
      </c>
      <c r="CT209" s="157">
        <f t="shared" si="235"/>
        <v>2.0936955430672922E-8</v>
      </c>
      <c r="CU209" s="157">
        <f t="shared" si="236"/>
        <v>2.5210536253282233E-6</v>
      </c>
      <c r="CV209" s="157">
        <f t="shared" si="237"/>
        <v>8.8982529431273398E-8</v>
      </c>
      <c r="CW209" s="157">
        <f t="shared" si="238"/>
        <v>3.377655178960657E-5</v>
      </c>
      <c r="CX209" s="157">
        <f t="shared" si="239"/>
        <v>1.3714838342026868E-5</v>
      </c>
      <c r="CY209" s="157">
        <f t="shared" si="240"/>
        <v>7.3460986198179908E-6</v>
      </c>
      <c r="CZ209" s="157"/>
      <c r="DA209" s="157">
        <f t="shared" si="241"/>
        <v>1.31913359891616E-7</v>
      </c>
      <c r="DB209" s="157"/>
      <c r="DC209" s="157"/>
      <c r="DD209" s="157"/>
      <c r="DE209" s="157">
        <f t="shared" si="242"/>
        <v>1.599881096721671E-6</v>
      </c>
      <c r="DF209" s="157">
        <f t="shared" si="243"/>
        <v>1.7515810632229089E-8</v>
      </c>
      <c r="DG209" s="157"/>
      <c r="DH209" s="157"/>
      <c r="DI209" s="157">
        <f t="shared" si="244"/>
        <v>1.0090025836053167E-5</v>
      </c>
      <c r="DN209" s="157" t="e">
        <f t="shared" si="246"/>
        <v>#DIV/0!</v>
      </c>
      <c r="DR209" s="1">
        <v>9.7222222222222206E-3</v>
      </c>
      <c r="EQ209" s="152"/>
      <c r="ER209" s="152"/>
    </row>
    <row r="210" spans="1:148" s="1" customFormat="1" x14ac:dyDescent="0.25">
      <c r="A210" s="13">
        <f t="shared" si="247"/>
        <v>42460</v>
      </c>
      <c r="B210" s="227">
        <v>3.5473387638556599E-2</v>
      </c>
      <c r="C210" s="227">
        <v>5.2017280165673897E-2</v>
      </c>
      <c r="D210" s="227">
        <v>3.7017507132854899E-2</v>
      </c>
      <c r="E210" s="227">
        <v>5.0023934872451797E-2</v>
      </c>
      <c r="F210" s="227">
        <v>1.6036734008035802E-2</v>
      </c>
      <c r="G210" s="227">
        <v>1.64460046377117E-2</v>
      </c>
      <c r="H210" s="227">
        <v>3.0842921438379599E-2</v>
      </c>
      <c r="I210" s="227">
        <v>8.3367569145661402E-2</v>
      </c>
      <c r="J210" s="227">
        <v>9.7582059966723797E-2</v>
      </c>
      <c r="K210" s="227">
        <v>-4.8242517579123404E-3</v>
      </c>
      <c r="L210" s="227">
        <v>-4.70967355662388E-3</v>
      </c>
      <c r="M210" s="227">
        <v>1.7594051857518798E-2</v>
      </c>
      <c r="N210" s="227">
        <v>5.0860454562465102E-2</v>
      </c>
      <c r="O210" s="227">
        <v>1.37964748304808E-3</v>
      </c>
      <c r="P210" s="227">
        <v>3.5771755170119698E-3</v>
      </c>
      <c r="Q210" s="227">
        <v>2.2061643096797901E-3</v>
      </c>
      <c r="R210" s="227">
        <v>-4.0062816947344301E-2</v>
      </c>
      <c r="S210" s="18">
        <f>'Index Values Local'!S211/'Index Values Local'!S210-1</f>
        <v>-1.1711167424213187E-3</v>
      </c>
      <c r="T210" s="227">
        <v>6.8487188019966602E-2</v>
      </c>
      <c r="U210" s="227">
        <v>3.4159312159277297E-2</v>
      </c>
      <c r="V210" s="227">
        <v>-9.4573229594525597E-3</v>
      </c>
      <c r="W210" s="18">
        <v>-1.6294075474158065E-3</v>
      </c>
      <c r="X210" s="18">
        <v>3.3617077570804454E-3</v>
      </c>
      <c r="Y210" s="18">
        <v>-1.2828759113717725E-3</v>
      </c>
      <c r="Z210" s="18">
        <v>-1.4481827798786484E-2</v>
      </c>
      <c r="AA210" s="18">
        <v>-1.103689031806232E-2</v>
      </c>
      <c r="AB210" s="18">
        <v>-1.2056922105544543E-2</v>
      </c>
      <c r="AC210" s="18">
        <v>-9.0462439867331403E-3</v>
      </c>
      <c r="AD210" s="18">
        <v>-1.5937797542906501E-2</v>
      </c>
      <c r="AE210" s="18">
        <v>-2.1649783399999997E-2</v>
      </c>
      <c r="AF210" s="18">
        <v>-2.3239445299999998E-2</v>
      </c>
      <c r="AG210" s="18">
        <v>-3.2127114268808987E-2</v>
      </c>
      <c r="AH210" s="18">
        <v>-7.502321565305059E-3</v>
      </c>
      <c r="AI210" s="18">
        <v>-2.3318317932373711E-3</v>
      </c>
      <c r="AJ210" s="18">
        <v>-3.4763503921637628E-3</v>
      </c>
      <c r="AK210" s="18">
        <v>-2.7397454532562815E-3</v>
      </c>
      <c r="AL210" s="18">
        <v>2.41686272233399E-3</v>
      </c>
      <c r="AM210" s="18">
        <v>-4.670740732668599E-3</v>
      </c>
      <c r="AN210" s="18">
        <v>3.5099999999999999E-2</v>
      </c>
      <c r="AO210" s="18">
        <v>-7.6261421760528192E-2</v>
      </c>
      <c r="AP210" s="18">
        <v>-3.0519722592790011E-2</v>
      </c>
      <c r="AQ210" s="18">
        <v>-2.7573161488380297E-2</v>
      </c>
      <c r="AR210" s="18">
        <v>-1.1385426653882647E-3</v>
      </c>
      <c r="AS210" s="18">
        <v>-1.7057150283994786E-2</v>
      </c>
      <c r="AT210" s="18">
        <v>-1.334338051242721E-2</v>
      </c>
      <c r="AU210" s="18">
        <v>-6.3598615662562204E-3</v>
      </c>
      <c r="AV210" s="18">
        <v>1.2562539086929281E-2</v>
      </c>
      <c r="AW210" s="18">
        <v>4.5854151202888715E-3</v>
      </c>
      <c r="AX210" s="18">
        <v>-1.1752715387832595E-2</v>
      </c>
      <c r="AY210" s="18">
        <v>2.8470015968290373E-2</v>
      </c>
      <c r="AZ210" s="18">
        <v>-5.6247586218822532E-2</v>
      </c>
      <c r="BF210" s="81"/>
      <c r="BG210" s="154">
        <f t="shared" si="198"/>
        <v>33</v>
      </c>
      <c r="BH210" s="18">
        <f>(1-'Building Blocks'!$B$29)*'Building Blocks'!$B$29^BG210</f>
        <v>7.1773053259827531E-3</v>
      </c>
      <c r="BI210" s="18">
        <f t="shared" si="199"/>
        <v>7.8839311883376374E-3</v>
      </c>
      <c r="BJ210" s="18">
        <f t="shared" si="245"/>
        <v>2.3416064022481618E-2</v>
      </c>
      <c r="BK210" s="157">
        <f t="shared" si="200"/>
        <v>6.6282983158715355E-6</v>
      </c>
      <c r="BL210" s="157">
        <f t="shared" si="201"/>
        <v>1.3491262090560599E-5</v>
      </c>
      <c r="BM210" s="157">
        <f t="shared" si="202"/>
        <v>7.6899442976324455E-6</v>
      </c>
      <c r="BN210" s="157">
        <f t="shared" si="203"/>
        <v>1.3100418319764636E-5</v>
      </c>
      <c r="BO210" s="157">
        <f t="shared" si="204"/>
        <v>1.1074522739268433E-6</v>
      </c>
      <c r="BP210" s="157">
        <f t="shared" si="205"/>
        <v>1.0888293619964673E-6</v>
      </c>
      <c r="BQ210" s="157">
        <f t="shared" si="206"/>
        <v>4.3555854295408109E-6</v>
      </c>
      <c r="BR210" s="157">
        <f t="shared" si="207"/>
        <v>4.3195027932307443E-5</v>
      </c>
      <c r="BS210" s="157">
        <f t="shared" si="208"/>
        <v>6.0561226113370972E-5</v>
      </c>
      <c r="BT210" s="157">
        <f t="shared" si="209"/>
        <v>6.6998898796296551E-7</v>
      </c>
      <c r="BU210" s="157">
        <f t="shared" si="210"/>
        <v>6.6903110793279116E-7</v>
      </c>
      <c r="BV210" s="157">
        <f t="shared" si="211"/>
        <v>7.5427087675738345E-7</v>
      </c>
      <c r="BW210" s="157">
        <f t="shared" si="212"/>
        <v>1.5900776130618145E-5</v>
      </c>
      <c r="BX210" s="157">
        <f t="shared" si="213"/>
        <v>3.9802104826241843E-7</v>
      </c>
      <c r="BY210" s="157">
        <f t="shared" si="214"/>
        <v>1.1821278479909116E-7</v>
      </c>
      <c r="BZ210" s="157">
        <f t="shared" si="215"/>
        <v>1.5196807834795499E-7</v>
      </c>
      <c r="CA210" s="157">
        <f t="shared" si="216"/>
        <v>1.6341423361057618E-5</v>
      </c>
      <c r="CB210" s="157">
        <f t="shared" si="217"/>
        <v>7.8948198624235667E-7</v>
      </c>
      <c r="CC210" s="157">
        <f t="shared" si="218"/>
        <v>3.1426525138760317E-5</v>
      </c>
      <c r="CD210" s="157">
        <f t="shared" si="219"/>
        <v>6.517988930344548E-6</v>
      </c>
      <c r="CE210" s="157">
        <f t="shared" si="220"/>
        <v>1.4545771074057865E-6</v>
      </c>
      <c r="CF210" s="157">
        <f t="shared" si="221"/>
        <v>3.4027376922995386E-7</v>
      </c>
      <c r="CG210" s="157">
        <f t="shared" si="222"/>
        <v>4.4557959415642084E-9</v>
      </c>
      <c r="CH210" s="157">
        <f t="shared" si="223"/>
        <v>1.0050290922393061E-7</v>
      </c>
      <c r="CI210" s="157">
        <f t="shared" si="224"/>
        <v>3.2694752406537258E-6</v>
      </c>
      <c r="CJ210" s="157">
        <f t="shared" si="225"/>
        <v>1.7919560800166398E-6</v>
      </c>
      <c r="CK210" s="157">
        <f t="shared" si="226"/>
        <v>1.9394332679110349E-6</v>
      </c>
      <c r="CL210" s="157">
        <f t="shared" si="227"/>
        <v>1.2730195472548023E-6</v>
      </c>
      <c r="CM210" s="157">
        <f t="shared" si="228"/>
        <v>3.0839295623316991E-6</v>
      </c>
      <c r="CN210" s="157">
        <f t="shared" si="229"/>
        <v>6.6991142007450339E-6</v>
      </c>
      <c r="CO210" s="157">
        <f t="shared" si="230"/>
        <v>7.2958622207306824E-6</v>
      </c>
      <c r="CP210" s="157">
        <f t="shared" si="231"/>
        <v>1.1404297948888753E-5</v>
      </c>
      <c r="CQ210" s="157">
        <f t="shared" si="232"/>
        <v>9.975554931637518E-7</v>
      </c>
      <c r="CR210" s="157">
        <f t="shared" si="233"/>
        <v>4.6120806524230511E-7</v>
      </c>
      <c r="CS210" s="157">
        <f t="shared" si="234"/>
        <v>7.5081730904298319E-7</v>
      </c>
      <c r="CT210" s="157">
        <f t="shared" si="235"/>
        <v>6.2955122631808668E-7</v>
      </c>
      <c r="CU210" s="157">
        <f t="shared" si="236"/>
        <v>3.5241980519572629E-8</v>
      </c>
      <c r="CV210" s="157">
        <f t="shared" si="237"/>
        <v>8.3378221538061566E-7</v>
      </c>
      <c r="CW210" s="157">
        <f t="shared" si="238"/>
        <v>6.5318719001343439E-6</v>
      </c>
      <c r="CX210" s="157">
        <f t="shared" si="239"/>
        <v>4.7354505086246767E-5</v>
      </c>
      <c r="CY210" s="157">
        <f t="shared" si="240"/>
        <v>1.0528021531960525E-5</v>
      </c>
      <c r="CZ210" s="157"/>
      <c r="DA210" s="157">
        <f t="shared" si="241"/>
        <v>1.6618709566663502E-7</v>
      </c>
      <c r="DB210" s="157"/>
      <c r="DC210" s="157"/>
      <c r="DD210" s="157"/>
      <c r="DE210" s="157">
        <f t="shared" si="242"/>
        <v>9.724091813872982E-8</v>
      </c>
      <c r="DF210" s="157">
        <f t="shared" si="243"/>
        <v>5.3929297994396806E-8</v>
      </c>
      <c r="DG210" s="157"/>
      <c r="DH210" s="157"/>
      <c r="DI210" s="157">
        <f t="shared" si="244"/>
        <v>3.478191734688154E-5</v>
      </c>
      <c r="DN210" s="157" t="e">
        <f t="shared" si="246"/>
        <v>#DIV/0!</v>
      </c>
      <c r="DR210" s="1">
        <v>9.7222222222222206E-3</v>
      </c>
      <c r="EQ210" s="152"/>
      <c r="ER210" s="152"/>
    </row>
    <row r="211" spans="1:148" s="1" customFormat="1" x14ac:dyDescent="0.25">
      <c r="A211" s="13">
        <f t="shared" si="247"/>
        <v>42490</v>
      </c>
      <c r="B211" s="227">
        <v>-1.22339563070863E-2</v>
      </c>
      <c r="C211" s="227">
        <v>3.2593578487083398E-4</v>
      </c>
      <c r="D211" s="227">
        <v>5.0058794759046902E-3</v>
      </c>
      <c r="E211" s="227">
        <v>-3.5132028793829402E-3</v>
      </c>
      <c r="F211" s="227">
        <v>1.6950751863122199E-2</v>
      </c>
      <c r="G211" s="227">
        <v>2.8616694404947199E-2</v>
      </c>
      <c r="H211" s="227">
        <v>2.5747182792902099E-2</v>
      </c>
      <c r="I211" s="227">
        <v>3.20517785711382E-3</v>
      </c>
      <c r="J211" s="227">
        <v>-1.1552199285792399E-2</v>
      </c>
      <c r="K211" s="227">
        <v>-8.1610033090706504E-4</v>
      </c>
      <c r="L211" s="227">
        <v>-4.0164483676418099E-3</v>
      </c>
      <c r="M211" s="227">
        <v>1.6728068155030099E-2</v>
      </c>
      <c r="N211" s="227">
        <v>-1.28410010825641E-4</v>
      </c>
      <c r="O211" s="227">
        <v>1.7318622374908801E-3</v>
      </c>
      <c r="P211" s="227">
        <v>1.0828012447709999E-3</v>
      </c>
      <c r="Q211" s="227">
        <v>-5.9554469251862302E-3</v>
      </c>
      <c r="R211" s="227">
        <v>-1.7886034128964001E-2</v>
      </c>
      <c r="S211" s="18">
        <f>'Index Values Local'!S212/'Index Values Local'!S211-1</f>
        <v>2.0668084400310427E-4</v>
      </c>
      <c r="T211" s="227">
        <v>4.9408185613322103E-3</v>
      </c>
      <c r="U211" s="227">
        <v>1.1328495479241399E-2</v>
      </c>
      <c r="V211" s="227">
        <v>-8.0953472238132196E-4</v>
      </c>
      <c r="W211" s="18">
        <v>1.8442355398877064E-2</v>
      </c>
      <c r="X211" s="18">
        <v>1.734291567278734E-2</v>
      </c>
      <c r="Y211" s="18">
        <v>4.1358238064406194E-3</v>
      </c>
      <c r="Z211" s="18">
        <v>6.6070326958667103E-3</v>
      </c>
      <c r="AA211" s="18">
        <v>2.5623006649007074E-3</v>
      </c>
      <c r="AB211" s="18">
        <v>-1.8377644607954546E-2</v>
      </c>
      <c r="AC211" s="18">
        <v>-1.0223609312425901E-2</v>
      </c>
      <c r="AD211" s="18">
        <v>-3.6778742240378699E-2</v>
      </c>
      <c r="AE211" s="18">
        <v>1.0331874899999999E-2</v>
      </c>
      <c r="AF211" s="18">
        <v>1.4774881000000001E-3</v>
      </c>
      <c r="AG211" s="18">
        <v>1.2230449167916158E-2</v>
      </c>
      <c r="AH211" s="18">
        <v>-2.8725962524930315E-3</v>
      </c>
      <c r="AI211" s="18">
        <v>-4.3637850924405086E-4</v>
      </c>
      <c r="AJ211" s="18">
        <v>-1.0138787875078159E-2</v>
      </c>
      <c r="AK211" s="18">
        <v>-1.0604442561106264E-2</v>
      </c>
      <c r="AL211" s="18">
        <v>2.511728165446514E-2</v>
      </c>
      <c r="AM211" s="18">
        <v>1.8850607979725709E-4</v>
      </c>
      <c r="AN211" s="18">
        <v>8.2000000000000003E-2</v>
      </c>
      <c r="AO211" s="18">
        <v>-3.3402149776179946E-2</v>
      </c>
      <c r="AP211" s="18">
        <v>-2.6399000861217048E-2</v>
      </c>
      <c r="AQ211" s="18">
        <v>-8.5649601091427208E-3</v>
      </c>
      <c r="AR211" s="18">
        <v>-1.139840422340832E-3</v>
      </c>
      <c r="AS211" s="18">
        <v>2.6594947228909737E-3</v>
      </c>
      <c r="AT211" s="18">
        <v>-2.9659198708304954E-4</v>
      </c>
      <c r="AU211" s="18">
        <v>-2.4690756127418612E-2</v>
      </c>
      <c r="AV211" s="18">
        <v>6.1657906354378955E-2</v>
      </c>
      <c r="AW211" s="18">
        <v>4.9435479250974579E-2</v>
      </c>
      <c r="AX211" s="18">
        <v>-1.1649308202007057E-2</v>
      </c>
      <c r="AY211" s="18">
        <v>-6.4690931806910962E-3</v>
      </c>
      <c r="AZ211" s="18">
        <v>-3.0520690181707111E-2</v>
      </c>
      <c r="BF211" s="81"/>
      <c r="BG211" s="154">
        <f t="shared" si="198"/>
        <v>32</v>
      </c>
      <c r="BH211" s="18">
        <f>(1-'Building Blocks'!$B$29)*'Building Blocks'!$B$29^BG211</f>
        <v>7.2498033595785388E-3</v>
      </c>
      <c r="BI211" s="18">
        <f t="shared" si="199"/>
        <v>7.9635668569067054E-3</v>
      </c>
      <c r="BJ211" s="18">
        <f t="shared" si="245"/>
        <v>2.3652589921698601E-2</v>
      </c>
      <c r="BK211" s="157">
        <f t="shared" si="200"/>
        <v>2.7883281111223976E-6</v>
      </c>
      <c r="BL211" s="157">
        <f t="shared" si="201"/>
        <v>8.4883988469785559E-7</v>
      </c>
      <c r="BM211" s="157">
        <f t="shared" si="202"/>
        <v>4.8489960825850668E-9</v>
      </c>
      <c r="BN211" s="157">
        <f t="shared" si="203"/>
        <v>1.2993875922364305E-6</v>
      </c>
      <c r="BO211" s="157">
        <f t="shared" si="204"/>
        <v>1.2978291133637434E-6</v>
      </c>
      <c r="BP211" s="157">
        <f t="shared" si="205"/>
        <v>4.5574763236958509E-6</v>
      </c>
      <c r="BQ211" s="157">
        <f t="shared" si="206"/>
        <v>2.6987267087145125E-6</v>
      </c>
      <c r="BR211" s="157">
        <f t="shared" si="207"/>
        <v>3.0051743856553565E-7</v>
      </c>
      <c r="BS211" s="157">
        <f t="shared" si="208"/>
        <v>3.6775665477752436E-6</v>
      </c>
      <c r="BT211" s="157">
        <f t="shared" si="209"/>
        <v>2.1619658523268222E-7</v>
      </c>
      <c r="BU211" s="157">
        <f t="shared" si="210"/>
        <v>5.7790596716841815E-7</v>
      </c>
      <c r="BV211" s="157">
        <f t="shared" si="211"/>
        <v>6.3295328481143338E-7</v>
      </c>
      <c r="BW211" s="157">
        <f t="shared" si="212"/>
        <v>2.9432758264725348E-7</v>
      </c>
      <c r="BX211" s="157">
        <f t="shared" si="213"/>
        <v>3.6317035022697994E-7</v>
      </c>
      <c r="BY211" s="157">
        <f t="shared" si="214"/>
        <v>3.2279212972412014E-7</v>
      </c>
      <c r="BZ211" s="157">
        <f t="shared" si="215"/>
        <v>1.2546851195702331E-6</v>
      </c>
      <c r="CA211" s="157">
        <f t="shared" si="216"/>
        <v>4.3421718389638924E-6</v>
      </c>
      <c r="CB211" s="157">
        <f t="shared" si="217"/>
        <v>5.9297884839392094E-7</v>
      </c>
      <c r="CC211" s="157">
        <f t="shared" si="218"/>
        <v>1.3413690789288017E-9</v>
      </c>
      <c r="CD211" s="157">
        <f t="shared" si="219"/>
        <v>2.7931419080669277E-7</v>
      </c>
      <c r="CE211" s="157">
        <f t="shared" si="220"/>
        <v>1.9396624384762766E-7</v>
      </c>
      <c r="CF211" s="157">
        <f t="shared" si="221"/>
        <v>1.4518124926121619E-6</v>
      </c>
      <c r="CG211" s="157">
        <f t="shared" si="222"/>
        <v>1.3937654864611403E-6</v>
      </c>
      <c r="CH211" s="157">
        <f t="shared" si="223"/>
        <v>2.7204982093447221E-8</v>
      </c>
      <c r="CI211" s="157">
        <f t="shared" si="224"/>
        <v>4.1817895839171577E-9</v>
      </c>
      <c r="CJ211" s="157">
        <f t="shared" si="225"/>
        <v>1.7373272755228125E-8</v>
      </c>
      <c r="CK211" s="157">
        <f t="shared" si="226"/>
        <v>3.8561374070412523E-6</v>
      </c>
      <c r="CL211" s="157">
        <f t="shared" si="227"/>
        <v>1.5352014001617987E-6</v>
      </c>
      <c r="CM211" s="157">
        <f t="shared" si="228"/>
        <v>1.3139032390593983E-5</v>
      </c>
      <c r="CN211" s="157">
        <f t="shared" si="229"/>
        <v>6.3858056062012162E-8</v>
      </c>
      <c r="CO211" s="157">
        <f t="shared" si="230"/>
        <v>2.5906369011392756E-7</v>
      </c>
      <c r="CP211" s="157">
        <f t="shared" si="231"/>
        <v>3.1852336459280405E-7</v>
      </c>
      <c r="CQ211" s="157">
        <f t="shared" si="232"/>
        <v>3.4887620252374146E-7</v>
      </c>
      <c r="CR211" s="157">
        <f t="shared" si="233"/>
        <v>2.6357575589752955E-7</v>
      </c>
      <c r="CS211" s="157">
        <f t="shared" si="234"/>
        <v>2.1474278033761641E-6</v>
      </c>
      <c r="CT211" s="157">
        <f t="shared" si="235"/>
        <v>2.2478289530787285E-6</v>
      </c>
      <c r="CU211" s="157">
        <f t="shared" si="236"/>
        <v>3.3748789624794746E-6</v>
      </c>
      <c r="CV211" s="157">
        <f t="shared" si="237"/>
        <v>2.3433676193941247E-7</v>
      </c>
      <c r="CW211" s="157">
        <f t="shared" si="238"/>
        <v>4.5615553409556146E-5</v>
      </c>
      <c r="CX211" s="157">
        <f t="shared" si="239"/>
        <v>9.556863239042998E-6</v>
      </c>
      <c r="CY211" s="157">
        <f t="shared" si="240"/>
        <v>8.371237537249295E-6</v>
      </c>
      <c r="CZ211" s="157"/>
      <c r="DA211" s="157">
        <f t="shared" si="241"/>
        <v>1.6796066486569168E-7</v>
      </c>
      <c r="DB211" s="157"/>
      <c r="DC211" s="157"/>
      <c r="DD211" s="157"/>
      <c r="DE211" s="157">
        <f t="shared" si="242"/>
        <v>2.2039441276575088E-5</v>
      </c>
      <c r="DF211" s="157">
        <f t="shared" si="243"/>
        <v>1.4205135049020248E-5</v>
      </c>
      <c r="DG211" s="157"/>
      <c r="DH211" s="157"/>
      <c r="DI211" s="157">
        <f t="shared" si="244"/>
        <v>1.3187740882014959E-5</v>
      </c>
      <c r="DN211" s="157" t="e">
        <f t="shared" si="246"/>
        <v>#DIV/0!</v>
      </c>
      <c r="DR211" s="1">
        <v>9.7222222222222206E-3</v>
      </c>
      <c r="EQ211" s="152"/>
      <c r="ER211" s="152"/>
    </row>
    <row r="212" spans="1:148" s="1" customFormat="1" x14ac:dyDescent="0.25">
      <c r="A212" s="13">
        <f t="shared" si="247"/>
        <v>42521</v>
      </c>
      <c r="B212" s="227">
        <v>2.7368510856460498E-2</v>
      </c>
      <c r="C212" s="227">
        <v>2.94943324715446E-2</v>
      </c>
      <c r="D212" s="227">
        <v>5.2623292193067998E-3</v>
      </c>
      <c r="E212" s="227">
        <v>2.30607098770239E-2</v>
      </c>
      <c r="F212" s="227">
        <v>4.1542995209782304E-3</v>
      </c>
      <c r="G212" s="227">
        <v>-1.5918036807441799E-3</v>
      </c>
      <c r="H212" s="227">
        <v>9.2611703690974601E-3</v>
      </c>
      <c r="I212" s="227">
        <v>-1.29716906633479E-2</v>
      </c>
      <c r="J212" s="227">
        <v>-2.8522559679133901E-2</v>
      </c>
      <c r="K212" s="227">
        <v>-8.6060366868594401E-3</v>
      </c>
      <c r="L212" s="227">
        <v>-4.6218105347516298E-3</v>
      </c>
      <c r="M212" s="227">
        <v>9.2440755916258707E-3</v>
      </c>
      <c r="N212" s="227">
        <v>-3.9469232526792401E-2</v>
      </c>
      <c r="O212" s="227">
        <v>7.7800579564783999E-3</v>
      </c>
      <c r="P212" s="227">
        <v>9.6514912052461099E-3</v>
      </c>
      <c r="Q212" s="227">
        <v>1.53115477097252E-2</v>
      </c>
      <c r="R212" s="227">
        <v>-4.3473417644101999E-4</v>
      </c>
      <c r="S212" s="18">
        <f>'Index Values Local'!S213/'Index Values Local'!S212-1</f>
        <v>8.8352627164671738E-3</v>
      </c>
      <c r="T212" s="227">
        <v>1.8292554424564199E-2</v>
      </c>
      <c r="U212" s="227">
        <v>6.3421046379956696E-3</v>
      </c>
      <c r="V212" s="227">
        <v>-9.2650717890748694E-3</v>
      </c>
      <c r="W212" s="18">
        <v>-6.3459504503061703E-3</v>
      </c>
      <c r="X212" s="18">
        <v>-9.3846013788201343E-3</v>
      </c>
      <c r="Y212" s="18">
        <v>-9.1958972087247126E-4</v>
      </c>
      <c r="Z212" s="18">
        <v>2.4103547811804793E-2</v>
      </c>
      <c r="AA212" s="18">
        <v>1.4067420092308991E-2</v>
      </c>
      <c r="AB212" s="18">
        <v>-7.7890762676582348E-3</v>
      </c>
      <c r="AC212" s="18">
        <v>-1.058855581068E-2</v>
      </c>
      <c r="AD212" s="18">
        <v>-1.2009321087382001E-4</v>
      </c>
      <c r="AE212" s="18">
        <v>7.2090752999999994E-3</v>
      </c>
      <c r="AF212" s="18">
        <v>1.5279354700000001E-2</v>
      </c>
      <c r="AG212" s="18">
        <v>-1.5521738208497449E-2</v>
      </c>
      <c r="AH212" s="18">
        <v>2.0166102838893307E-2</v>
      </c>
      <c r="AI212" s="18">
        <v>1.8863486801036444E-2</v>
      </c>
      <c r="AJ212" s="18">
        <v>2.7389775016176454E-2</v>
      </c>
      <c r="AK212" s="18">
        <v>2.5236225819595282E-2</v>
      </c>
      <c r="AL212" s="18">
        <v>1.9073544130332465E-3</v>
      </c>
      <c r="AM212" s="18">
        <v>1.4390392951582065E-2</v>
      </c>
      <c r="AN212" s="18">
        <v>-1.3100000000000001E-2</v>
      </c>
      <c r="AO212" s="18">
        <v>2.5762952867867783E-2</v>
      </c>
      <c r="AP212" s="18">
        <v>6.9544724575994588E-2</v>
      </c>
      <c r="AQ212" s="18">
        <v>2.1316034303422247E-2</v>
      </c>
      <c r="AR212" s="18">
        <v>1.2012012012010409E-3</v>
      </c>
      <c r="AS212" s="18">
        <v>1.5456243768973896E-2</v>
      </c>
      <c r="AT212" s="18">
        <v>8.2927364459341978E-3</v>
      </c>
      <c r="AU212" s="18">
        <v>1.0979869015248568E-2</v>
      </c>
      <c r="AV212" s="18">
        <v>-3.0393079151976643E-2</v>
      </c>
      <c r="AW212" s="18">
        <v>-5.5685528228357484E-3</v>
      </c>
      <c r="AX212" s="18">
        <v>4.2881755489048587E-2</v>
      </c>
      <c r="AY212" s="18">
        <v>8.0594004726238191E-2</v>
      </c>
      <c r="AZ212" s="18">
        <v>2.0796582833526589E-2</v>
      </c>
      <c r="BF212" s="81"/>
      <c r="BG212" s="154">
        <f t="shared" si="198"/>
        <v>31</v>
      </c>
      <c r="BH212" s="18">
        <f>(1-'Building Blocks'!$B$29)*'Building Blocks'!$B$29^BG212</f>
        <v>7.3230336965439792E-3</v>
      </c>
      <c r="BI212" s="18">
        <f t="shared" si="199"/>
        <v>8.0440069261683896E-3</v>
      </c>
      <c r="BJ212" s="18">
        <f t="shared" si="245"/>
        <v>2.3891504971412736E-2</v>
      </c>
      <c r="BK212" s="157">
        <f t="shared" si="200"/>
        <v>3.5105282786946242E-6</v>
      </c>
      <c r="BL212" s="157">
        <f t="shared" si="201"/>
        <v>2.8564378114054331E-6</v>
      </c>
      <c r="BM212" s="157">
        <f t="shared" si="202"/>
        <v>2.2075879849313877E-9</v>
      </c>
      <c r="BN212" s="157">
        <f t="shared" si="203"/>
        <v>1.5319555529403968E-6</v>
      </c>
      <c r="BO212" s="157">
        <f t="shared" si="204"/>
        <v>7.4581197135572555E-12</v>
      </c>
      <c r="BP212" s="157">
        <f t="shared" si="205"/>
        <v>3.1783884940386605E-7</v>
      </c>
      <c r="BQ212" s="157">
        <f t="shared" si="206"/>
        <v>2.9739803462058935E-8</v>
      </c>
      <c r="BR212" s="157">
        <f t="shared" si="207"/>
        <v>4.0073380477548387E-6</v>
      </c>
      <c r="BS212" s="157">
        <f t="shared" si="208"/>
        <v>1.189838462673967E-5</v>
      </c>
      <c r="BT212" s="157">
        <f t="shared" si="209"/>
        <v>1.3595063506555921E-6</v>
      </c>
      <c r="BU212" s="157">
        <f t="shared" si="210"/>
        <v>6.6965576954624443E-7</v>
      </c>
      <c r="BV212" s="157">
        <f t="shared" si="211"/>
        <v>1.6477416060330729E-8</v>
      </c>
      <c r="BW212" s="157">
        <f t="shared" si="212"/>
        <v>1.659476873751355E-5</v>
      </c>
      <c r="BX212" s="157">
        <f t="shared" si="213"/>
        <v>3.9966689232108341E-9</v>
      </c>
      <c r="BY212" s="157">
        <f t="shared" si="214"/>
        <v>3.9006953993356494E-8</v>
      </c>
      <c r="BZ212" s="157">
        <f t="shared" si="215"/>
        <v>6.1094888348171624E-7</v>
      </c>
      <c r="CA212" s="157">
        <f t="shared" si="216"/>
        <v>2.7995383332123115E-7</v>
      </c>
      <c r="CB212" s="157">
        <f t="shared" si="217"/>
        <v>2.2067566190929529E-15</v>
      </c>
      <c r="CC212" s="157">
        <f t="shared" si="218"/>
        <v>1.3471930376214834E-6</v>
      </c>
      <c r="CD212" s="157">
        <f t="shared" si="219"/>
        <v>7.0464230031094041E-9</v>
      </c>
      <c r="CE212" s="157">
        <f t="shared" si="220"/>
        <v>1.4423967061309677E-6</v>
      </c>
      <c r="CF212" s="157">
        <f t="shared" si="221"/>
        <v>1.024632344328683E-6</v>
      </c>
      <c r="CG212" s="157">
        <f t="shared" si="222"/>
        <v>1.4656054499172812E-6</v>
      </c>
      <c r="CH212" s="157">
        <f t="shared" si="223"/>
        <v>8.2737705642045069E-8</v>
      </c>
      <c r="CI212" s="157">
        <f t="shared" si="224"/>
        <v>2.6706971421558004E-6</v>
      </c>
      <c r="CJ212" s="157">
        <f t="shared" si="225"/>
        <v>8.0892733933329197E-7</v>
      </c>
      <c r="CK212" s="157">
        <f t="shared" si="226"/>
        <v>1.048424819545605E-6</v>
      </c>
      <c r="CL212" s="157">
        <f t="shared" si="227"/>
        <v>1.633299143880952E-6</v>
      </c>
      <c r="CM212" s="157">
        <f t="shared" si="228"/>
        <v>1.26157209841818E-7</v>
      </c>
      <c r="CN212" s="157">
        <f t="shared" si="229"/>
        <v>6.8143356971369312E-10</v>
      </c>
      <c r="CO212" s="157">
        <f t="shared" si="230"/>
        <v>5.2754075303609351E-7</v>
      </c>
      <c r="CP212" s="157">
        <f t="shared" si="231"/>
        <v>3.6934188980769286E-6</v>
      </c>
      <c r="CQ212" s="157">
        <f t="shared" si="232"/>
        <v>2.1687590660274183E-6</v>
      </c>
      <c r="CR212" s="157">
        <f t="shared" si="233"/>
        <v>1.4762034112922227E-6</v>
      </c>
      <c r="CS212" s="157">
        <f t="shared" si="234"/>
        <v>3.5837646972648897E-6</v>
      </c>
      <c r="CT212" s="157">
        <f t="shared" si="235"/>
        <v>2.9161113828588252E-6</v>
      </c>
      <c r="CU212" s="157">
        <f t="shared" si="236"/>
        <v>5.5376303259062611E-8</v>
      </c>
      <c r="CV212" s="157">
        <f t="shared" si="237"/>
        <v>6.1971877863793186E-7</v>
      </c>
      <c r="CW212" s="157">
        <f t="shared" si="238"/>
        <v>3.0325154272956661E-6</v>
      </c>
      <c r="CX212" s="157">
        <f t="shared" si="239"/>
        <v>4.8374967721316548E-6</v>
      </c>
      <c r="CY212" s="157">
        <f t="shared" si="240"/>
        <v>3.2457552417620333E-5</v>
      </c>
      <c r="CZ212" s="157"/>
      <c r="DA212" s="157">
        <f t="shared" si="241"/>
        <v>4.0775903680243947E-8</v>
      </c>
      <c r="DB212" s="157"/>
      <c r="DC212" s="157"/>
      <c r="DD212" s="157"/>
      <c r="DE212" s="157">
        <f t="shared" si="242"/>
        <v>1.2514865246183877E-5</v>
      </c>
      <c r="DF212" s="157">
        <f t="shared" si="243"/>
        <v>1.3116332159191254E-6</v>
      </c>
      <c r="DG212" s="157"/>
      <c r="DH212" s="157"/>
      <c r="DI212" s="157">
        <f t="shared" si="244"/>
        <v>9.0778166948602244E-7</v>
      </c>
      <c r="DN212" s="157" t="e">
        <f t="shared" si="246"/>
        <v>#DIV/0!</v>
      </c>
      <c r="DR212" s="1">
        <v>9.7222222222222206E-3</v>
      </c>
      <c r="EQ212" s="152"/>
      <c r="ER212" s="152"/>
    </row>
    <row r="213" spans="1:148" s="1" customFormat="1" x14ac:dyDescent="0.25">
      <c r="A213" s="13">
        <f t="shared" si="247"/>
        <v>42551</v>
      </c>
      <c r="B213" s="227">
        <v>9.0721701549617298E-2</v>
      </c>
      <c r="C213" s="227">
        <v>8.8918574628909799E-2</v>
      </c>
      <c r="D213" s="227">
        <v>3.6151695281417498E-2</v>
      </c>
      <c r="E213" s="227">
        <v>-1.07867208289443E-2</v>
      </c>
      <c r="F213" s="227">
        <v>4.8867968002235397E-2</v>
      </c>
      <c r="G213" s="227">
        <v>6.1360552553752098E-2</v>
      </c>
      <c r="H213" s="227">
        <v>8.1589750104104505E-2</v>
      </c>
      <c r="I213" s="227">
        <v>9.7118725966212696E-2</v>
      </c>
      <c r="J213" s="227">
        <v>0.13245759011334499</v>
      </c>
      <c r="K213" s="227">
        <v>0.133187328938564</v>
      </c>
      <c r="L213" s="227">
        <v>0.119676705528924</v>
      </c>
      <c r="M213" s="227">
        <v>9.7988012013940404E-2</v>
      </c>
      <c r="N213" s="227">
        <v>0.147791068008438</v>
      </c>
      <c r="O213" s="227">
        <v>0.114856460354583</v>
      </c>
      <c r="P213" s="227">
        <v>0.108772706186909</v>
      </c>
      <c r="Q213" s="227">
        <v>8.3747745226991202E-2</v>
      </c>
      <c r="R213" s="227">
        <v>0.112056126680419</v>
      </c>
      <c r="S213" s="18">
        <f>'Index Values Local'!S214/'Index Values Local'!S213-1</f>
        <v>0.11905512908790095</v>
      </c>
      <c r="T213" s="227">
        <v>2.5869740681718702E-3</v>
      </c>
      <c r="U213" s="227">
        <v>-3.82345836097242E-3</v>
      </c>
      <c r="V213" s="227">
        <v>2.2197491311008299E-2</v>
      </c>
      <c r="W213" s="18">
        <v>6.4832435570751912E-3</v>
      </c>
      <c r="X213" s="18">
        <v>1.7754746402156574E-3</v>
      </c>
      <c r="Y213" s="18">
        <v>-5.4940001887548995E-4</v>
      </c>
      <c r="Z213" s="18">
        <v>-5.4756319417846866E-3</v>
      </c>
      <c r="AA213" s="18">
        <v>3.9452765681411428E-3</v>
      </c>
      <c r="AB213" s="18">
        <v>-2.0839047682329026E-2</v>
      </c>
      <c r="AC213" s="18">
        <v>-1.6592065999999999E-2</v>
      </c>
      <c r="AD213" s="18">
        <v>-3.4887245999999997E-2</v>
      </c>
      <c r="AE213" s="18">
        <v>3.8576740000000002E-3</v>
      </c>
      <c r="AF213" s="18">
        <v>4.4574439999999996E-3</v>
      </c>
      <c r="AG213" s="18">
        <v>-2.3561940637247702E-2</v>
      </c>
      <c r="AH213" s="18">
        <v>3.3322306581355932E-3</v>
      </c>
      <c r="AI213" s="18">
        <v>3.6946202281444851E-3</v>
      </c>
      <c r="AJ213" s="18">
        <v>2.8379912664375784E-3</v>
      </c>
      <c r="AK213" s="18">
        <v>3.7699238865125384E-3</v>
      </c>
      <c r="AL213" s="18">
        <v>5.614694647501306E-3</v>
      </c>
      <c r="AM213" s="18">
        <v>3.5340497150520012E-3</v>
      </c>
      <c r="AN213" s="18">
        <v>4.2799999999999998E-2</v>
      </c>
      <c r="AO213" s="18">
        <v>-5.1363120157513098E-2</v>
      </c>
      <c r="AP213" s="18">
        <v>-6.5962706381420322E-2</v>
      </c>
      <c r="AQ213" s="18">
        <v>5.2107154934957368E-3</v>
      </c>
      <c r="AR213" s="18">
        <v>8.151033862751067E-3</v>
      </c>
      <c r="AS213" s="18">
        <v>-7.4863538981463388E-3</v>
      </c>
      <c r="AT213" s="18">
        <v>-6.7505238974418739E-3</v>
      </c>
      <c r="AU213" s="18">
        <v>-7.9535033913120303E-3</v>
      </c>
      <c r="AV213" s="18">
        <v>1.0117456310984263E-2</v>
      </c>
      <c r="AW213" s="18">
        <v>-1.8167079991171509E-3</v>
      </c>
      <c r="AX213" s="18">
        <v>-3.2129565304829383E-3</v>
      </c>
      <c r="AY213" s="18">
        <v>1.967157451308112E-2</v>
      </c>
      <c r="AZ213" s="18">
        <v>-4.2368958643205779E-2</v>
      </c>
      <c r="BF213" s="81"/>
      <c r="BG213" s="154">
        <f t="shared" si="198"/>
        <v>30</v>
      </c>
      <c r="BH213" s="18">
        <f>(1-'Building Blocks'!$B$29)*'Building Blocks'!$B$29^BG213</f>
        <v>7.3970037338828079E-3</v>
      </c>
      <c r="BI213" s="18">
        <f t="shared" si="199"/>
        <v>8.1252595213822127E-3</v>
      </c>
      <c r="BJ213" s="18">
        <f t="shared" si="245"/>
        <v>2.4132833304457306E-2</v>
      </c>
      <c r="BK213" s="157">
        <f t="shared" si="200"/>
        <v>5.7665040179227639E-5</v>
      </c>
      <c r="BL213" s="157">
        <f t="shared" si="201"/>
        <v>4.9774840966977352E-5</v>
      </c>
      <c r="BM213" s="157">
        <f t="shared" si="202"/>
        <v>7.4920044608504551E-6</v>
      </c>
      <c r="BN213" s="157">
        <f t="shared" si="203"/>
        <v>3.2654570395130233E-6</v>
      </c>
      <c r="BO213" s="157">
        <f t="shared" si="204"/>
        <v>1.6222812470324151E-5</v>
      </c>
      <c r="BP213" s="157">
        <f t="shared" si="205"/>
        <v>2.609091995941305E-5</v>
      </c>
      <c r="BQ213" s="157">
        <f t="shared" si="206"/>
        <v>4.4796721514111548E-5</v>
      </c>
      <c r="BR213" s="157">
        <f t="shared" si="207"/>
        <v>6.2594300566175075E-5</v>
      </c>
      <c r="BS213" s="157">
        <f t="shared" si="208"/>
        <v>1.2197005471529696E-4</v>
      </c>
      <c r="BT213" s="157">
        <f t="shared" si="209"/>
        <v>1.3477892718901364E-4</v>
      </c>
      <c r="BU213" s="157">
        <f t="shared" si="210"/>
        <v>1.0778277235340315E-4</v>
      </c>
      <c r="BV213" s="157">
        <f t="shared" si="211"/>
        <v>6.6071035220718159E-5</v>
      </c>
      <c r="BW213" s="157">
        <f t="shared" si="212"/>
        <v>1.6346887846747577E-4</v>
      </c>
      <c r="BX213" s="157">
        <f t="shared" si="213"/>
        <v>9.1936511781363987E-5</v>
      </c>
      <c r="BY213" s="157">
        <f t="shared" si="214"/>
        <v>8.341726072839599E-5</v>
      </c>
      <c r="BZ213" s="157">
        <f t="shared" si="215"/>
        <v>4.836401191016006E-5</v>
      </c>
      <c r="CA213" s="157">
        <f t="shared" si="216"/>
        <v>9.231710233555117E-5</v>
      </c>
      <c r="CB213" s="157">
        <f t="shared" si="217"/>
        <v>9.8708118547062253E-5</v>
      </c>
      <c r="CC213" s="157">
        <f t="shared" si="218"/>
        <v>6.2086045825963038E-8</v>
      </c>
      <c r="CD213" s="157">
        <f t="shared" si="219"/>
        <v>6.9215783409883419E-7</v>
      </c>
      <c r="CE213" s="157">
        <f t="shared" si="220"/>
        <v>2.6536207529933424E-6</v>
      </c>
      <c r="CF213" s="157">
        <f t="shared" si="221"/>
        <v>1.9344819771358677E-8</v>
      </c>
      <c r="CG213" s="157">
        <f t="shared" si="222"/>
        <v>4.4415180148136165E-8</v>
      </c>
      <c r="CH213" s="157">
        <f t="shared" si="223"/>
        <v>6.5393603586671813E-8</v>
      </c>
      <c r="CI213" s="157">
        <f t="shared" si="224"/>
        <v>1.0481953287747395E-6</v>
      </c>
      <c r="CJ213" s="157">
        <f t="shared" si="225"/>
        <v>7.1865431601798968E-11</v>
      </c>
      <c r="CK213" s="157">
        <f t="shared" si="226"/>
        <v>4.8638413963580084E-6</v>
      </c>
      <c r="CL213" s="157">
        <f t="shared" si="227"/>
        <v>3.3328227371028233E-6</v>
      </c>
      <c r="CM213" s="157">
        <f t="shared" si="228"/>
        <v>1.2186343542825818E-5</v>
      </c>
      <c r="CN213" s="157">
        <f t="shared" si="229"/>
        <v>1.0780180140328301E-7</v>
      </c>
      <c r="CO213" s="157">
        <f t="shared" si="230"/>
        <v>6.0275333710972079E-8</v>
      </c>
      <c r="CP213" s="157">
        <f t="shared" si="231"/>
        <v>7.0556874662230705E-6</v>
      </c>
      <c r="CQ213" s="157">
        <f t="shared" si="232"/>
        <v>1.3927224967522049E-9</v>
      </c>
      <c r="CR213" s="157">
        <f t="shared" si="233"/>
        <v>2.1378234168591406E-8</v>
      </c>
      <c r="CS213" s="157">
        <f t="shared" si="234"/>
        <v>9.6399591455968968E-8</v>
      </c>
      <c r="CT213" s="157">
        <f t="shared" si="235"/>
        <v>4.7834839142790249E-8</v>
      </c>
      <c r="CU213" s="157">
        <f t="shared" si="236"/>
        <v>9.5400658752195441E-9</v>
      </c>
      <c r="CV213" s="157">
        <f t="shared" si="237"/>
        <v>3.5120676005859949E-8</v>
      </c>
      <c r="CW213" s="157">
        <f t="shared" si="238"/>
        <v>1.0815242242918179E-5</v>
      </c>
      <c r="CX213" s="157">
        <f t="shared" si="239"/>
        <v>2.2483244374046516E-5</v>
      </c>
      <c r="CY213" s="157">
        <f t="shared" si="240"/>
        <v>4.2104728139318394E-5</v>
      </c>
      <c r="CZ213" s="157"/>
      <c r="DA213" s="157">
        <f t="shared" si="241"/>
        <v>1.7936218048774196E-7</v>
      </c>
      <c r="DB213" s="157"/>
      <c r="DC213" s="157"/>
      <c r="DD213" s="157"/>
      <c r="DE213" s="157">
        <f t="shared" si="242"/>
        <v>9.2488878647144682E-9</v>
      </c>
      <c r="DF213" s="157">
        <f t="shared" si="243"/>
        <v>6.6071387074594539E-7</v>
      </c>
      <c r="DG213" s="157"/>
      <c r="DH213" s="157"/>
      <c r="DI213" s="157">
        <f t="shared" si="244"/>
        <v>2.2431403047769543E-5</v>
      </c>
      <c r="DN213" s="157" t="e">
        <f t="shared" si="246"/>
        <v>#DIV/0!</v>
      </c>
      <c r="DR213" s="1">
        <v>9.7222222222222206E-3</v>
      </c>
      <c r="EQ213" s="152"/>
      <c r="ER213" s="152"/>
    </row>
    <row r="214" spans="1:148" s="1" customFormat="1" x14ac:dyDescent="0.25">
      <c r="A214" s="13">
        <f t="shared" si="247"/>
        <v>42582</v>
      </c>
      <c r="B214" s="227">
        <v>4.4582700231466398E-2</v>
      </c>
      <c r="C214" s="227">
        <v>5.8937818424485297E-2</v>
      </c>
      <c r="D214" s="227">
        <v>5.5010294951580697E-2</v>
      </c>
      <c r="E214" s="227">
        <v>6.9433031407253695E-2</v>
      </c>
      <c r="F214" s="227">
        <v>3.4232086168082702E-2</v>
      </c>
      <c r="G214" s="227">
        <v>7.1644355223529299E-2</v>
      </c>
      <c r="H214" s="227">
        <v>6.0436248193755197E-2</v>
      </c>
      <c r="I214" s="227">
        <v>7.6302645228203098E-2</v>
      </c>
      <c r="J214" s="227">
        <v>5.7613363181066898E-2</v>
      </c>
      <c r="K214" s="227">
        <v>1.1220799710352799E-2</v>
      </c>
      <c r="L214" s="227">
        <v>1.3975744943472E-2</v>
      </c>
      <c r="M214" s="227">
        <v>3.2018920073115499E-2</v>
      </c>
      <c r="N214" s="227">
        <v>2.2289748916616E-2</v>
      </c>
      <c r="O214" s="227">
        <v>2.1518830002156899E-2</v>
      </c>
      <c r="P214" s="227">
        <v>2.3191310234555701E-2</v>
      </c>
      <c r="Q214" s="227">
        <v>3.3154636746831598E-2</v>
      </c>
      <c r="R214" s="227">
        <v>1.4368548690202E-2</v>
      </c>
      <c r="S214" s="18">
        <f>'Index Values Local'!S215/'Index Values Local'!S214-1</f>
        <v>2.1655009573480877E-2</v>
      </c>
      <c r="T214" s="227">
        <v>3.7950429118885597E-2</v>
      </c>
      <c r="U214" s="227">
        <v>2.65949247674865E-2</v>
      </c>
      <c r="V214" s="227">
        <v>7.9281134604229902E-3</v>
      </c>
      <c r="W214" s="18">
        <v>-8.011793359825603E-4</v>
      </c>
      <c r="X214" s="18">
        <v>-2.7956941170333982E-3</v>
      </c>
      <c r="Y214" s="18">
        <v>7.2586630299742438E-6</v>
      </c>
      <c r="Z214" s="18">
        <v>1.2070594323330575E-2</v>
      </c>
      <c r="AA214" s="18">
        <v>9.0061700606414163E-3</v>
      </c>
      <c r="AB214" s="18">
        <v>2.1681495202983569E-2</v>
      </c>
      <c r="AC214" s="18">
        <v>1.7685251999999999E-2</v>
      </c>
      <c r="AD214" s="18">
        <v>3.1476414000000001E-2</v>
      </c>
      <c r="AE214" s="18">
        <v>1.4054298E-2</v>
      </c>
      <c r="AF214" s="18">
        <v>2.0050390000000001E-2</v>
      </c>
      <c r="AG214" s="18">
        <v>2.8481770180169841E-2</v>
      </c>
      <c r="AH214" s="18">
        <v>2.1390546343504901E-3</v>
      </c>
      <c r="AI214" s="18">
        <v>9.5109434140616678E-3</v>
      </c>
      <c r="AJ214" s="18">
        <v>1.8230867171292742E-2</v>
      </c>
      <c r="AK214" s="18">
        <v>1.260604553847533E-2</v>
      </c>
      <c r="AL214" s="18">
        <v>-1.1942357972608897E-2</v>
      </c>
      <c r="AM214" s="18">
        <v>1.0809809996082054E-2</v>
      </c>
      <c r="AN214" s="18">
        <v>-3.9600000000000003E-2</v>
      </c>
      <c r="AO214" s="18">
        <v>5.7338366796146234E-2</v>
      </c>
      <c r="AP214" s="18">
        <v>6.881093656062931E-2</v>
      </c>
      <c r="AQ214" s="18">
        <v>2.2822554952838768E-2</v>
      </c>
      <c r="AR214" s="18">
        <v>1.1592652042090146E-2</v>
      </c>
      <c r="AS214" s="18">
        <v>7.1989347951097685E-3</v>
      </c>
      <c r="AT214" s="18">
        <v>8.7724796584250295E-3</v>
      </c>
      <c r="AU214" s="18">
        <v>1.0116113348091435E-2</v>
      </c>
      <c r="AV214" s="18">
        <v>-4.9485930589829974E-2</v>
      </c>
      <c r="AW214" s="18">
        <v>-1.516573513482089E-2</v>
      </c>
      <c r="AX214" s="18">
        <v>1.6492239720820426E-2</v>
      </c>
      <c r="AY214" s="18">
        <v>6.1076409213499175E-3</v>
      </c>
      <c r="AZ214" s="18">
        <v>6.1831352633342718E-2</v>
      </c>
      <c r="BF214" s="81"/>
      <c r="BG214" s="154">
        <f t="shared" si="198"/>
        <v>29</v>
      </c>
      <c r="BH214" s="18">
        <f>(1-'Building Blocks'!$B$29)*'Building Blocks'!$B$29^BG214</f>
        <v>7.4717209433159655E-3</v>
      </c>
      <c r="BI214" s="18">
        <f t="shared" si="199"/>
        <v>8.2073328498810209E-3</v>
      </c>
      <c r="BJ214" s="18">
        <f t="shared" si="245"/>
        <v>2.4376599297431623E-2</v>
      </c>
      <c r="BK214" s="157">
        <f t="shared" si="200"/>
        <v>1.191681501038357E-5</v>
      </c>
      <c r="BL214" s="157">
        <f t="shared" si="201"/>
        <v>1.9136990218079379E-5</v>
      </c>
      <c r="BM214" s="157">
        <f t="shared" si="202"/>
        <v>1.9886463422971773E-5</v>
      </c>
      <c r="BN214" s="157">
        <f t="shared" si="203"/>
        <v>2.9716602116527642E-5</v>
      </c>
      <c r="BO214" s="157">
        <f t="shared" si="204"/>
        <v>7.4099287183576963E-6</v>
      </c>
      <c r="BP214" s="157">
        <f t="shared" si="205"/>
        <v>3.6788036190761435E-5</v>
      </c>
      <c r="BQ214" s="157">
        <f t="shared" si="206"/>
        <v>2.3139623129965152E-5</v>
      </c>
      <c r="BR214" s="157">
        <f t="shared" si="207"/>
        <v>3.6792650277513399E-5</v>
      </c>
      <c r="BS214" s="157">
        <f t="shared" si="208"/>
        <v>1.8655318883385474E-5</v>
      </c>
      <c r="BT214" s="157">
        <f t="shared" si="209"/>
        <v>3.8247138755408857E-7</v>
      </c>
      <c r="BU214" s="157">
        <f t="shared" si="210"/>
        <v>7.3657969810196901E-7</v>
      </c>
      <c r="BV214" s="157">
        <f t="shared" si="211"/>
        <v>4.8089542755062846E-6</v>
      </c>
      <c r="BW214" s="157">
        <f t="shared" si="212"/>
        <v>2.190985339483318E-6</v>
      </c>
      <c r="BX214" s="157">
        <f t="shared" si="213"/>
        <v>1.3942817303407202E-6</v>
      </c>
      <c r="BY214" s="157">
        <f t="shared" si="214"/>
        <v>2.0338399303472036E-6</v>
      </c>
      <c r="BZ214" s="157">
        <f t="shared" si="215"/>
        <v>5.7888850098034538E-6</v>
      </c>
      <c r="CA214" s="157">
        <f t="shared" si="216"/>
        <v>6.5067190135268123E-7</v>
      </c>
      <c r="CB214" s="157">
        <f t="shared" si="217"/>
        <v>1.3487313658616373E-6</v>
      </c>
      <c r="CC214" s="157">
        <f t="shared" si="218"/>
        <v>8.7219960570679635E-6</v>
      </c>
      <c r="CD214" s="157">
        <f t="shared" si="219"/>
        <v>3.68479343679117E-6</v>
      </c>
      <c r="CE214" s="157">
        <f t="shared" si="220"/>
        <v>1.1866344714825233E-7</v>
      </c>
      <c r="CF214" s="157">
        <f t="shared" si="221"/>
        <v>2.7054673922078891E-7</v>
      </c>
      <c r="CG214" s="157">
        <f t="shared" si="222"/>
        <v>3.9179185051924436E-7</v>
      </c>
      <c r="CH214" s="157">
        <f t="shared" si="223"/>
        <v>4.2675250373013031E-8</v>
      </c>
      <c r="CI214" s="157">
        <f t="shared" si="224"/>
        <v>3.1429112820970149E-7</v>
      </c>
      <c r="CJ214" s="157">
        <f t="shared" si="225"/>
        <v>2.0247138630927715E-7</v>
      </c>
      <c r="CK214" s="157">
        <f t="shared" si="226"/>
        <v>2.6751803129657069E-6</v>
      </c>
      <c r="CL214" s="157">
        <f t="shared" si="227"/>
        <v>1.614250633451295E-6</v>
      </c>
      <c r="CM214" s="157">
        <f t="shared" si="228"/>
        <v>6.2684663127270117E-6</v>
      </c>
      <c r="CN214" s="157">
        <f t="shared" si="229"/>
        <v>3.5256330022943505E-7</v>
      </c>
      <c r="CO214" s="157">
        <f t="shared" si="230"/>
        <v>1.3592885917519841E-6</v>
      </c>
      <c r="CP214" s="157">
        <f t="shared" si="231"/>
        <v>4.1829618732140085E-6</v>
      </c>
      <c r="CQ214" s="157">
        <f t="shared" si="232"/>
        <v>2.1199997312999291E-8</v>
      </c>
      <c r="CR214" s="157">
        <f t="shared" si="233"/>
        <v>1.4438201886404329E-7</v>
      </c>
      <c r="CS214" s="157">
        <f t="shared" si="234"/>
        <v>1.1717203163022624E-6</v>
      </c>
      <c r="CT214" s="157">
        <f t="shared" si="235"/>
        <v>3.3719963380388686E-7</v>
      </c>
      <c r="CU214" s="157">
        <f t="shared" si="236"/>
        <v>2.227270056605214E-6</v>
      </c>
      <c r="CV214" s="157">
        <f t="shared" si="237"/>
        <v>2.2164643722114463E-7</v>
      </c>
      <c r="CW214" s="157">
        <f t="shared" si="238"/>
        <v>1.7303534230229126E-5</v>
      </c>
      <c r="CX214" s="157">
        <f t="shared" si="239"/>
        <v>2.5828766941388046E-5</v>
      </c>
      <c r="CY214" s="157">
        <f t="shared" si="240"/>
        <v>3.2355880618271871E-5</v>
      </c>
      <c r="CZ214" s="157"/>
      <c r="DA214" s="157">
        <f t="shared" si="241"/>
        <v>5.4381243704742156E-7</v>
      </c>
      <c r="DB214" s="157"/>
      <c r="DC214" s="157"/>
      <c r="DD214" s="157"/>
      <c r="DE214" s="157">
        <f t="shared" si="242"/>
        <v>2.8122586892939655E-5</v>
      </c>
      <c r="DF214" s="157">
        <f t="shared" si="243"/>
        <v>4.1058277317441638E-6</v>
      </c>
      <c r="DG214" s="157"/>
      <c r="DH214" s="157"/>
      <c r="DI214" s="157">
        <f t="shared" si="244"/>
        <v>2.1901625892283997E-5</v>
      </c>
      <c r="DN214" s="157" t="e">
        <f t="shared" si="246"/>
        <v>#DIV/0!</v>
      </c>
      <c r="DR214" s="1">
        <v>9.7222222222222206E-3</v>
      </c>
      <c r="EQ214" s="152"/>
      <c r="ER214" s="152"/>
    </row>
    <row r="215" spans="1:148" s="1" customFormat="1" x14ac:dyDescent="0.25">
      <c r="A215" s="13">
        <f t="shared" si="247"/>
        <v>42613</v>
      </c>
      <c r="B215" s="227">
        <v>8.2700447514754104E-3</v>
      </c>
      <c r="C215" s="227">
        <v>1.5947662649781601E-2</v>
      </c>
      <c r="D215" s="227">
        <v>1.04389334921863E-2</v>
      </c>
      <c r="E215" s="227">
        <v>1.8062831594895998E-2</v>
      </c>
      <c r="F215" s="227">
        <v>8.5146379489948708E-3</v>
      </c>
      <c r="G215" s="227">
        <v>1.06487042941503E-2</v>
      </c>
      <c r="H215" s="227">
        <v>-2.8772288861102099E-2</v>
      </c>
      <c r="I215" s="227">
        <v>-7.8161636769427095E-3</v>
      </c>
      <c r="J215" s="227">
        <v>3.2100401089898402E-2</v>
      </c>
      <c r="K215" s="227">
        <v>-2.3138420712458499E-3</v>
      </c>
      <c r="L215" s="227">
        <v>1.8560032146806001E-3</v>
      </c>
      <c r="M215" s="227">
        <v>2.5781550602758899E-2</v>
      </c>
      <c r="N215" s="227">
        <v>8.3140708313176308E-3</v>
      </c>
      <c r="O215" s="227">
        <v>1.9612810549185001E-2</v>
      </c>
      <c r="P215" s="227">
        <v>1.63133259930738E-2</v>
      </c>
      <c r="Q215" s="227">
        <v>1.55231360093144E-2</v>
      </c>
      <c r="R215" s="227">
        <v>-8.0952253115237297E-3</v>
      </c>
      <c r="S215" s="18">
        <f>'Index Values Local'!S216/'Index Values Local'!S215-1</f>
        <v>2.0755893919254031E-2</v>
      </c>
      <c r="T215" s="227">
        <v>1.5138008568065201E-3</v>
      </c>
      <c r="U215" s="227">
        <v>8.7182903994766896E-3</v>
      </c>
      <c r="V215" s="227">
        <v>-1.4741808350429301E-2</v>
      </c>
      <c r="W215" s="18">
        <v>4.4902017383496862E-4</v>
      </c>
      <c r="X215" s="18">
        <v>-3.9584406455479559E-3</v>
      </c>
      <c r="Y215" s="18">
        <v>-1.1079528199346989E-3</v>
      </c>
      <c r="Z215" s="18">
        <v>3.0321947739231359E-3</v>
      </c>
      <c r="AA215" s="18">
        <v>1.9919639084484686E-3</v>
      </c>
      <c r="AB215" s="18">
        <v>-3.0220885149374932E-2</v>
      </c>
      <c r="AC215" s="18">
        <v>-3.2565693999999999E-2</v>
      </c>
      <c r="AD215" s="18">
        <v>-2.1735989000000001E-2</v>
      </c>
      <c r="AE215" s="18">
        <v>-4.6102779999999998E-3</v>
      </c>
      <c r="AF215" s="18">
        <v>6.1479589999999997E-3</v>
      </c>
      <c r="AG215" s="18">
        <v>-2.5044623246348152E-2</v>
      </c>
      <c r="AH215" s="18">
        <v>2.5918793131118889E-3</v>
      </c>
      <c r="AI215" s="18">
        <v>5.856928943575701E-3</v>
      </c>
      <c r="AJ215" s="18">
        <v>9.5098429017101971E-3</v>
      </c>
      <c r="AK215" s="18">
        <v>6.8745633569498033E-3</v>
      </c>
      <c r="AL215" s="18">
        <v>-4.365791950655673E-4</v>
      </c>
      <c r="AM215" s="18">
        <v>3.7346467349823609E-3</v>
      </c>
      <c r="AN215" s="18">
        <v>8.0999999999999996E-3</v>
      </c>
      <c r="AO215" s="18">
        <v>-2.6981449445971806E-2</v>
      </c>
      <c r="AP215" s="18">
        <v>-1.6257229851184274E-2</v>
      </c>
      <c r="AQ215" s="18">
        <v>1.4715859851800637E-2</v>
      </c>
      <c r="AR215" s="18">
        <v>1.1694875411377481E-2</v>
      </c>
      <c r="AS215" s="18">
        <v>-1.9802749260310259E-3</v>
      </c>
      <c r="AT215" s="18">
        <v>5.6149160237061266E-3</v>
      </c>
      <c r="AU215" s="18">
        <v>2.8399002507204611E-3</v>
      </c>
      <c r="AV215" s="18">
        <v>-2.2127570128632756E-3</v>
      </c>
      <c r="AW215" s="18">
        <v>-1.4103015660176355E-2</v>
      </c>
      <c r="AX215" s="18">
        <v>1.0844023571992361E-2</v>
      </c>
      <c r="AY215" s="18">
        <v>1.2836500310658125E-2</v>
      </c>
      <c r="AZ215" s="18">
        <v>-3.574940215346134E-2</v>
      </c>
      <c r="BF215" s="81"/>
      <c r="BG215" s="154">
        <f t="shared" si="198"/>
        <v>28</v>
      </c>
      <c r="BH215" s="18">
        <f>(1-'Building Blocks'!$B$29)*'Building Blocks'!$B$29^BG215</f>
        <v>7.5471928720363306E-3</v>
      </c>
      <c r="BI215" s="18">
        <f t="shared" si="199"/>
        <v>8.2902352019000227E-3</v>
      </c>
      <c r="BJ215" s="18">
        <f t="shared" si="245"/>
        <v>2.462282757316326E-2</v>
      </c>
      <c r="BK215" s="157">
        <f t="shared" si="200"/>
        <v>2.6624835100250676E-8</v>
      </c>
      <c r="BL215" s="157">
        <f t="shared" si="201"/>
        <v>2.3264986342145574E-7</v>
      </c>
      <c r="BM215" s="157">
        <f t="shared" si="202"/>
        <v>1.7946655132860232E-7</v>
      </c>
      <c r="BN215" s="157">
        <f t="shared" si="203"/>
        <v>6.4234149931889928E-7</v>
      </c>
      <c r="BO215" s="157">
        <f t="shared" si="204"/>
        <v>1.554248252394897E-7</v>
      </c>
      <c r="BP215" s="157">
        <f t="shared" si="205"/>
        <v>2.9395010165740017E-7</v>
      </c>
      <c r="BQ215" s="157">
        <f t="shared" si="206"/>
        <v>1.0810301899265703E-5</v>
      </c>
      <c r="BR215" s="157">
        <f t="shared" si="207"/>
        <v>2.4424265439776695E-6</v>
      </c>
      <c r="BS215" s="157">
        <f t="shared" si="208"/>
        <v>4.0721859329050377E-6</v>
      </c>
      <c r="BT215" s="157">
        <f t="shared" si="209"/>
        <v>3.7305304582740439E-7</v>
      </c>
      <c r="BU215" s="157">
        <f t="shared" si="210"/>
        <v>5.8054703397483029E-8</v>
      </c>
      <c r="BV215" s="157">
        <f t="shared" si="211"/>
        <v>2.676703308234899E-6</v>
      </c>
      <c r="BW215" s="157">
        <f t="shared" si="212"/>
        <v>4.6293406136146418E-8</v>
      </c>
      <c r="BX215" s="157">
        <f t="shared" si="213"/>
        <v>1.0265767760688387E-6</v>
      </c>
      <c r="BY215" s="157">
        <f t="shared" si="214"/>
        <v>6.5135664149168396E-7</v>
      </c>
      <c r="BZ215" s="157">
        <f t="shared" si="215"/>
        <v>6.6059544514207979E-7</v>
      </c>
      <c r="CA215" s="157">
        <f t="shared" si="216"/>
        <v>1.5243283116419104E-6</v>
      </c>
      <c r="CB215" s="157">
        <f t="shared" si="217"/>
        <v>1.1779509079268617E-6</v>
      </c>
      <c r="CC215" s="157">
        <f t="shared" si="218"/>
        <v>1.2208091561404306E-7</v>
      </c>
      <c r="CD215" s="157">
        <f t="shared" si="219"/>
        <v>9.0945363296160972E-8</v>
      </c>
      <c r="CE215" s="157">
        <f t="shared" si="220"/>
        <v>2.9511868856530573E-6</v>
      </c>
      <c r="CF215" s="157">
        <f t="shared" si="221"/>
        <v>1.67223642253892E-7</v>
      </c>
      <c r="CG215" s="157">
        <f t="shared" si="222"/>
        <v>5.4015890615518685E-7</v>
      </c>
      <c r="CH215" s="157">
        <f t="shared" si="223"/>
        <v>9.5580782455472529E-8</v>
      </c>
      <c r="CI215" s="157">
        <f t="shared" si="224"/>
        <v>6.7346396553573029E-8</v>
      </c>
      <c r="CJ215" s="157">
        <f t="shared" si="225"/>
        <v>3.4750000075169664E-8</v>
      </c>
      <c r="CK215" s="157">
        <f t="shared" si="226"/>
        <v>9.498180763858532E-6</v>
      </c>
      <c r="CL215" s="157">
        <f t="shared" si="227"/>
        <v>1.0879791630742028E-5</v>
      </c>
      <c r="CM215" s="157">
        <f t="shared" si="228"/>
        <v>5.4229573385524989E-6</v>
      </c>
      <c r="CN215" s="157">
        <f t="shared" si="229"/>
        <v>1.2158624501755425E-6</v>
      </c>
      <c r="CO215" s="157">
        <f t="shared" si="230"/>
        <v>8.8487196643057904E-9</v>
      </c>
      <c r="CP215" s="157">
        <f t="shared" si="231"/>
        <v>7.9416007564732518E-6</v>
      </c>
      <c r="CQ215" s="157">
        <f t="shared" si="232"/>
        <v>1.1047205754734825E-8</v>
      </c>
      <c r="CR215" s="157">
        <f t="shared" si="233"/>
        <v>2.4196472612292568E-9</v>
      </c>
      <c r="CS215" s="157">
        <f t="shared" si="234"/>
        <v>8.6352481310882362E-8</v>
      </c>
      <c r="CT215" s="157">
        <f t="shared" si="235"/>
        <v>3.814137589081787E-9</v>
      </c>
      <c r="CU215" s="157">
        <f t="shared" si="236"/>
        <v>2.0458708045933546E-7</v>
      </c>
      <c r="CV215" s="157">
        <f t="shared" si="237"/>
        <v>2.9252488254837727E-8</v>
      </c>
      <c r="CW215" s="157">
        <f t="shared" si="238"/>
        <v>2.6377656694143043E-8</v>
      </c>
      <c r="CX215" s="157">
        <f t="shared" si="239"/>
        <v>6.6027235514329371E-6</v>
      </c>
      <c r="CY215" s="157">
        <f t="shared" si="240"/>
        <v>4.1153776180955584E-6</v>
      </c>
      <c r="CZ215" s="157"/>
      <c r="DA215" s="157">
        <f t="shared" si="241"/>
        <v>5.6318867442911352E-7</v>
      </c>
      <c r="DB215" s="157"/>
      <c r="DC215" s="157"/>
      <c r="DD215" s="157"/>
      <c r="DE215" s="157">
        <f t="shared" si="242"/>
        <v>1.0517165895108832E-6</v>
      </c>
      <c r="DF215" s="157">
        <f t="shared" si="243"/>
        <v>3.7625558901655357E-6</v>
      </c>
      <c r="DG215" s="157"/>
      <c r="DH215" s="157"/>
      <c r="DI215" s="157">
        <f t="shared" si="244"/>
        <v>1.7483311326996902E-5</v>
      </c>
      <c r="DN215" s="157" t="e">
        <f t="shared" si="246"/>
        <v>#DIV/0!</v>
      </c>
      <c r="DR215" s="1">
        <v>9.7222222222222206E-3</v>
      </c>
      <c r="EQ215" s="152"/>
      <c r="ER215" s="152"/>
    </row>
    <row r="216" spans="1:148" s="1" customFormat="1" x14ac:dyDescent="0.25">
      <c r="A216" s="13">
        <f t="shared" si="247"/>
        <v>42643</v>
      </c>
      <c r="B216" s="227">
        <v>1.34455586788855E-2</v>
      </c>
      <c r="C216" s="227">
        <v>1.8377268077141198E-2</v>
      </c>
      <c r="D216" s="227">
        <v>2.0720651926676201E-2</v>
      </c>
      <c r="E216" s="227">
        <v>3.1735433187774303E-2</v>
      </c>
      <c r="F216" s="227">
        <v>2.26302585432074E-2</v>
      </c>
      <c r="G216" s="227">
        <v>2.99605844250165E-2</v>
      </c>
      <c r="H216" s="227">
        <v>6.7902820922881496E-2</v>
      </c>
      <c r="I216" s="227">
        <v>3.9367378851795198E-2</v>
      </c>
      <c r="J216" s="227">
        <v>2.5668896574595899E-2</v>
      </c>
      <c r="K216" s="227">
        <v>2.0390594823380601E-2</v>
      </c>
      <c r="L216" s="227">
        <v>1.7924544195004201E-2</v>
      </c>
      <c r="M216" s="227">
        <v>2.0261582997235E-2</v>
      </c>
      <c r="N216" s="227">
        <v>2.6055842806758302E-2</v>
      </c>
      <c r="O216" s="227">
        <v>1.62367604160693E-2</v>
      </c>
      <c r="P216" s="227">
        <v>1.1931291610295601E-2</v>
      </c>
      <c r="Q216" s="227">
        <v>2.24322901848432E-2</v>
      </c>
      <c r="R216" s="227">
        <v>8.8628463816022799E-3</v>
      </c>
      <c r="S216" s="18">
        <f>'Index Values Local'!S217/'Index Values Local'!S216-1</f>
        <v>1.4299609899026011E-2</v>
      </c>
      <c r="T216" s="227">
        <v>1.0816543938998401E-3</v>
      </c>
      <c r="U216" s="227">
        <v>9.9587489418353492E-3</v>
      </c>
      <c r="V216" s="227">
        <v>-3.4451494081280099E-3</v>
      </c>
      <c r="W216" s="18">
        <v>-1.0771647485012692E-2</v>
      </c>
      <c r="X216" s="18">
        <v>-1.4141252164846518E-3</v>
      </c>
      <c r="Y216" s="18">
        <v>1.0134765758464948E-3</v>
      </c>
      <c r="Z216" s="18">
        <v>-1.4883969058415492E-2</v>
      </c>
      <c r="AA216" s="18">
        <v>-3.1247544461615595E-3</v>
      </c>
      <c r="AB216" s="18">
        <v>8.5860506892188049E-4</v>
      </c>
      <c r="AC216" s="18">
        <v>8.9155300000000001E-4</v>
      </c>
      <c r="AD216" s="18">
        <v>-1.4844459999999999E-3</v>
      </c>
      <c r="AE216" s="18">
        <v>-1.6837504999999999E-2</v>
      </c>
      <c r="AF216" s="18">
        <v>-1.161541E-2</v>
      </c>
      <c r="AG216" s="18">
        <v>-8.847553051505419E-3</v>
      </c>
      <c r="AH216" s="18">
        <v>-1.2429667928575361E-2</v>
      </c>
      <c r="AI216" s="18">
        <v>-1.2298588695444979E-2</v>
      </c>
      <c r="AJ216" s="18">
        <v>-9.2663784828248552E-3</v>
      </c>
      <c r="AK216" s="18">
        <v>-1.3272025306600876E-2</v>
      </c>
      <c r="AL216" s="18">
        <v>-2.3218356178031918E-2</v>
      </c>
      <c r="AM216" s="18">
        <v>-6.741263568036282E-3</v>
      </c>
      <c r="AN216" s="18">
        <v>-4.4600000000000001E-2</v>
      </c>
      <c r="AO216" s="18">
        <v>1.7274279598999076E-2</v>
      </c>
      <c r="AP216" s="18">
        <v>-4.9953697661265783E-2</v>
      </c>
      <c r="AQ216" s="18">
        <v>1.0123033347634531E-2</v>
      </c>
      <c r="AR216" s="18">
        <v>9.4646382533967177E-3</v>
      </c>
      <c r="AS216" s="18">
        <v>-1.2136919664437912E-2</v>
      </c>
      <c r="AT216" s="18">
        <v>1.5023223563698886E-3</v>
      </c>
      <c r="AU216" s="18">
        <v>8.9666648243713915E-3</v>
      </c>
      <c r="AV216" s="18">
        <v>-4.1164857282350753E-2</v>
      </c>
      <c r="AW216" s="18">
        <v>-3.878763230442539E-2</v>
      </c>
      <c r="AX216" s="18">
        <v>-1.2065764014817543E-2</v>
      </c>
      <c r="AY216" s="18">
        <v>-3.6581488249621145E-2</v>
      </c>
      <c r="AZ216" s="18">
        <v>-8.2829770627187438E-2</v>
      </c>
      <c r="BF216" s="81"/>
      <c r="BG216" s="154">
        <f t="shared" si="198"/>
        <v>27</v>
      </c>
      <c r="BH216" s="18">
        <f>(1-'Building Blocks'!$B$29)*'Building Blocks'!$B$29^BG216</f>
        <v>7.6234271434710409E-3</v>
      </c>
      <c r="BI216" s="18">
        <f t="shared" si="199"/>
        <v>8.3739749514141638E-3</v>
      </c>
      <c r="BJ216" s="18">
        <f t="shared" si="245"/>
        <v>2.4871543003195204E-2</v>
      </c>
      <c r="BK216" s="157">
        <f t="shared" si="200"/>
        <v>4.0653569289441441E-7</v>
      </c>
      <c r="BL216" s="157">
        <f t="shared" si="201"/>
        <v>4.9998990123589844E-7</v>
      </c>
      <c r="BM216" s="157">
        <f t="shared" si="202"/>
        <v>1.8677138228382336E-6</v>
      </c>
      <c r="BN216" s="157">
        <f t="shared" si="203"/>
        <v>4.229898216478695E-6</v>
      </c>
      <c r="BO216" s="157">
        <f t="shared" si="204"/>
        <v>2.8491346580851816E-6</v>
      </c>
      <c r="BP216" s="157">
        <f t="shared" si="205"/>
        <v>5.345908464863208E-6</v>
      </c>
      <c r="BQ216" s="157">
        <f t="shared" si="206"/>
        <v>3.0716175418706642E-5</v>
      </c>
      <c r="BR216" s="157">
        <f t="shared" si="207"/>
        <v>7.5462242448706644E-6</v>
      </c>
      <c r="BS216" s="157">
        <f t="shared" si="208"/>
        <v>2.0724154711658492E-6</v>
      </c>
      <c r="BT216" s="157">
        <f t="shared" si="209"/>
        <v>2.14274642107136E-6</v>
      </c>
      <c r="BU216" s="157">
        <f t="shared" si="210"/>
        <v>1.5086316632697688E-6</v>
      </c>
      <c r="BV216" s="157">
        <f t="shared" si="211"/>
        <v>1.2977230474340827E-6</v>
      </c>
      <c r="BW216" s="157">
        <f t="shared" si="212"/>
        <v>3.3847989742781962E-6</v>
      </c>
      <c r="BX216" s="157">
        <f t="shared" si="213"/>
        <v>5.0319893613933063E-7</v>
      </c>
      <c r="BY216" s="157">
        <f t="shared" si="214"/>
        <v>1.6821079509031991E-7</v>
      </c>
      <c r="BZ216" s="157">
        <f t="shared" si="215"/>
        <v>2.0999416574970125E-6</v>
      </c>
      <c r="CA216" s="157">
        <f t="shared" si="216"/>
        <v>9.670023270233867E-8</v>
      </c>
      <c r="CB216" s="157">
        <f t="shared" si="217"/>
        <v>2.4999134143239351E-7</v>
      </c>
      <c r="CC216" s="157">
        <f t="shared" si="218"/>
        <v>1.5265155843436177E-7</v>
      </c>
      <c r="CD216" s="157">
        <f t="shared" si="219"/>
        <v>1.7355922570019271E-7</v>
      </c>
      <c r="CE216" s="157">
        <f t="shared" si="220"/>
        <v>4.7997958200077801E-7</v>
      </c>
      <c r="CF216" s="157">
        <f t="shared" si="221"/>
        <v>2.0672309932595021E-6</v>
      </c>
      <c r="CG216" s="157">
        <f t="shared" si="222"/>
        <v>2.5586273583424046E-7</v>
      </c>
      <c r="CH216" s="157">
        <f t="shared" si="223"/>
        <v>1.3592792297293405E-8</v>
      </c>
      <c r="CI216" s="157">
        <f t="shared" si="224"/>
        <v>3.6112049840113986E-6</v>
      </c>
      <c r="CJ216" s="157">
        <f t="shared" si="225"/>
        <v>4.2978591373633541E-7</v>
      </c>
      <c r="CK216" s="157">
        <f t="shared" si="226"/>
        <v>6.419720664357498E-8</v>
      </c>
      <c r="CL216" s="157">
        <f t="shared" si="227"/>
        <v>6.4219902249362851E-8</v>
      </c>
      <c r="CM216" s="157">
        <f t="shared" si="228"/>
        <v>2.3741160742169555E-7</v>
      </c>
      <c r="CN216" s="157">
        <f t="shared" si="229"/>
        <v>4.9600770942952955E-6</v>
      </c>
      <c r="CO216" s="157">
        <f t="shared" si="230"/>
        <v>2.9585968420358965E-6</v>
      </c>
      <c r="CP216" s="157">
        <f t="shared" si="231"/>
        <v>1.8227618867201609E-6</v>
      </c>
      <c r="CQ216" s="157">
        <f t="shared" si="232"/>
        <v>2.1911351759768936E-6</v>
      </c>
      <c r="CR216" s="157">
        <f t="shared" si="233"/>
        <v>2.5984255792372913E-6</v>
      </c>
      <c r="CS216" s="157">
        <f t="shared" si="234"/>
        <v>2.0245388393745286E-6</v>
      </c>
      <c r="CT216" s="157">
        <f t="shared" si="235"/>
        <v>3.1738595466425272E-6</v>
      </c>
      <c r="CU216" s="157">
        <f t="shared" si="236"/>
        <v>6.4482426904888778E-6</v>
      </c>
      <c r="CV216" s="157">
        <f t="shared" si="237"/>
        <v>1.2781201419398068E-6</v>
      </c>
      <c r="CW216" s="157">
        <f t="shared" si="238"/>
        <v>2.170923047376441E-5</v>
      </c>
      <c r="CX216" s="157">
        <f t="shared" si="239"/>
        <v>2.152953899931376E-6</v>
      </c>
      <c r="CY216" s="157">
        <f t="shared" si="240"/>
        <v>2.6239019375318425E-5</v>
      </c>
      <c r="CZ216" s="157"/>
      <c r="DA216" s="157">
        <f t="shared" si="241"/>
        <v>3.0266714445323945E-7</v>
      </c>
      <c r="DB216" s="157"/>
      <c r="DC216" s="157"/>
      <c r="DD216" s="157"/>
      <c r="DE216" s="157">
        <f t="shared" si="242"/>
        <v>2.111570775732251E-5</v>
      </c>
      <c r="DF216" s="157">
        <f t="shared" si="243"/>
        <v>1.7710445171751775E-5</v>
      </c>
      <c r="DG216" s="157"/>
      <c r="DH216" s="157"/>
      <c r="DI216" s="157">
        <f t="shared" si="244"/>
        <v>7.2431454339379946E-5</v>
      </c>
      <c r="DN216" s="157" t="e">
        <f t="shared" si="246"/>
        <v>#DIV/0!</v>
      </c>
      <c r="DR216" s="1">
        <v>9.7222222222222206E-3</v>
      </c>
      <c r="EQ216" s="152"/>
      <c r="ER216" s="152"/>
    </row>
    <row r="217" spans="1:148" s="1" customFormat="1" x14ac:dyDescent="0.25">
      <c r="A217" s="13">
        <f t="shared" si="247"/>
        <v>42674</v>
      </c>
      <c r="B217" s="227">
        <v>4.0127682013546703E-2</v>
      </c>
      <c r="C217" s="227">
        <v>1.5804431487064199E-2</v>
      </c>
      <c r="D217" s="227">
        <v>3.4138335643671899E-2</v>
      </c>
      <c r="E217" s="227">
        <v>7.7455498930207797E-3</v>
      </c>
      <c r="F217" s="227">
        <v>5.6317484416927802E-3</v>
      </c>
      <c r="G217" s="227">
        <v>7.4205810540984796E-2</v>
      </c>
      <c r="H217" s="227">
        <v>7.4407408754063306E-2</v>
      </c>
      <c r="I217" s="227">
        <v>3.7951777946818498E-2</v>
      </c>
      <c r="J217" s="227">
        <v>6.2841494567850598E-2</v>
      </c>
      <c r="K217" s="227">
        <v>2.15341944273581E-2</v>
      </c>
      <c r="L217" s="227">
        <v>3.07942148554518E-2</v>
      </c>
      <c r="M217" s="227">
        <v>5.6767412409504503E-2</v>
      </c>
      <c r="N217" s="227">
        <v>4.06882948231512E-2</v>
      </c>
      <c r="O217" s="227">
        <v>5.2299247038774803E-2</v>
      </c>
      <c r="P217" s="227">
        <v>6.3835688884326502E-2</v>
      </c>
      <c r="Q217" s="227">
        <v>5.1729486534608002E-2</v>
      </c>
      <c r="R217" s="227">
        <v>4.7184862459770598E-2</v>
      </c>
      <c r="S217" s="18">
        <f>'Index Values Local'!S218/'Index Values Local'!S217-1</f>
        <v>5.3389379516209701E-2</v>
      </c>
      <c r="T217" s="227">
        <v>-1.8951672185778201E-2</v>
      </c>
      <c r="U217" s="227">
        <v>-8.0088512976917992E-3</v>
      </c>
      <c r="V217" s="227">
        <v>-1.2295340280018101E-2</v>
      </c>
      <c r="W217" s="18">
        <v>6.7731795054608579E-3</v>
      </c>
      <c r="X217" s="18">
        <v>6.9255441472491075E-3</v>
      </c>
      <c r="Y217" s="18">
        <v>2.7318145771562108E-3</v>
      </c>
      <c r="Z217" s="18">
        <v>-5.8245183339952211E-3</v>
      </c>
      <c r="AA217" s="18">
        <v>8.9333336836605604E-4</v>
      </c>
      <c r="AB217" s="18">
        <v>-1.3970257085881288E-3</v>
      </c>
      <c r="AC217" s="18">
        <v>-8.2562699999999995E-5</v>
      </c>
      <c r="AD217" s="18">
        <v>-4.4575700000000002E-4</v>
      </c>
      <c r="AE217" s="18">
        <v>3.4143950000000002E-3</v>
      </c>
      <c r="AF217" s="18">
        <v>-1.931356E-3</v>
      </c>
      <c r="AG217" s="18">
        <v>-3.0821563092382598E-2</v>
      </c>
      <c r="AH217" s="18">
        <v>-2.7554907204807577E-4</v>
      </c>
      <c r="AI217" s="18">
        <v>-4.7131837984601965E-3</v>
      </c>
      <c r="AJ217" s="18">
        <v>-1.1202771218991492E-2</v>
      </c>
      <c r="AK217" s="18">
        <v>-9.2735924499656175E-3</v>
      </c>
      <c r="AL217" s="18">
        <v>8.6721764458173034E-3</v>
      </c>
      <c r="AM217" s="18">
        <v>-2.3415577137838595E-3</v>
      </c>
      <c r="AN217" s="18">
        <v>2.6100000000000002E-2</v>
      </c>
      <c r="AO217" s="18">
        <v>-0.10619037765732176</v>
      </c>
      <c r="AP217" s="18">
        <v>-7.0910595539099064E-2</v>
      </c>
      <c r="AQ217" s="18">
        <v>7.8782788296412644E-3</v>
      </c>
      <c r="AR217" s="18">
        <v>7.2476272648835938E-3</v>
      </c>
      <c r="AS217" s="18">
        <v>-1.0156394852709949E-2</v>
      </c>
      <c r="AT217" s="18">
        <v>7.0303999386942895E-4</v>
      </c>
      <c r="AU217" s="18">
        <v>1.2223138968690747E-2</v>
      </c>
      <c r="AV217" s="18">
        <v>4.9871515288270274E-2</v>
      </c>
      <c r="AW217" s="18">
        <v>3.4690599056795168E-2</v>
      </c>
      <c r="AX217" s="18">
        <v>1.0525620976010005E-2</v>
      </c>
      <c r="AY217" s="18">
        <v>1.3470522974277296E-2</v>
      </c>
      <c r="AZ217" s="18">
        <v>-3.2475687843578571E-2</v>
      </c>
      <c r="BF217" s="81"/>
      <c r="BG217" s="154">
        <f t="shared" si="198"/>
        <v>26</v>
      </c>
      <c r="BH217" s="18">
        <f>(1-'Building Blocks'!$B$29)*'Building Blocks'!$B$29^BG217</f>
        <v>7.7004314580515565E-3</v>
      </c>
      <c r="BI217" s="18">
        <f t="shared" si="199"/>
        <v>8.4585605569840044E-3</v>
      </c>
      <c r="BJ217" s="18">
        <f t="shared" si="245"/>
        <v>2.5122770710298191E-2</v>
      </c>
      <c r="BK217" s="157">
        <f t="shared" si="200"/>
        <v>9.5776636966036264E-6</v>
      </c>
      <c r="BL217" s="157">
        <f t="shared" si="201"/>
        <v>2.2471106051695356E-7</v>
      </c>
      <c r="BM217" s="157">
        <f t="shared" si="202"/>
        <v>6.7993605315701503E-6</v>
      </c>
      <c r="BN217" s="157">
        <f t="shared" si="203"/>
        <v>1.9412065411843697E-8</v>
      </c>
      <c r="BO217" s="157">
        <f t="shared" si="204"/>
        <v>1.7710598973174434E-8</v>
      </c>
      <c r="BP217" s="157">
        <f t="shared" si="205"/>
        <v>4.0870739500133458E-5</v>
      </c>
      <c r="BQ217" s="157">
        <f t="shared" si="206"/>
        <v>3.8048763562872848E-5</v>
      </c>
      <c r="BR217" s="157">
        <f t="shared" si="207"/>
        <v>6.9205026511721269E-6</v>
      </c>
      <c r="BS217" s="157">
        <f t="shared" si="208"/>
        <v>2.3674267360593111E-5</v>
      </c>
      <c r="BT217" s="157">
        <f t="shared" si="209"/>
        <v>2.4849236400770625E-6</v>
      </c>
      <c r="BU217" s="157">
        <f t="shared" si="210"/>
        <v>5.8471139220466501E-6</v>
      </c>
      <c r="BV217" s="157">
        <f t="shared" si="211"/>
        <v>2.0271357035498476E-5</v>
      </c>
      <c r="BW217" s="157">
        <f t="shared" si="212"/>
        <v>1.0206770995759412E-5</v>
      </c>
      <c r="BX217" s="157">
        <f t="shared" si="213"/>
        <v>1.6237848036427194E-5</v>
      </c>
      <c r="BY217" s="157">
        <f t="shared" si="214"/>
        <v>2.6893259827913232E-5</v>
      </c>
      <c r="BZ217" s="157">
        <f t="shared" si="215"/>
        <v>1.7229919061358427E-5</v>
      </c>
      <c r="CA217" s="157">
        <f t="shared" si="216"/>
        <v>1.472276558544381E-5</v>
      </c>
      <c r="CB217" s="157">
        <f t="shared" si="217"/>
        <v>1.6790434307395494E-5</v>
      </c>
      <c r="CC217" s="157">
        <f t="shared" si="218"/>
        <v>4.9958888820163427E-6</v>
      </c>
      <c r="CD217" s="157">
        <f t="shared" si="219"/>
        <v>1.5222249315537289E-6</v>
      </c>
      <c r="CE217" s="157">
        <f t="shared" si="220"/>
        <v>2.2808602008209245E-6</v>
      </c>
      <c r="CF217" s="157">
        <f t="shared" si="221"/>
        <v>2.841759575365274E-8</v>
      </c>
      <c r="CG217" s="157">
        <f t="shared" si="222"/>
        <v>6.6887392213789661E-8</v>
      </c>
      <c r="CH217" s="157">
        <f t="shared" si="223"/>
        <v>1.6696057632076812E-9</v>
      </c>
      <c r="CI217" s="157">
        <f t="shared" si="224"/>
        <v>1.1592590187290784E-6</v>
      </c>
      <c r="CJ217" s="157">
        <f t="shared" si="225"/>
        <v>8.3716484265757608E-8</v>
      </c>
      <c r="CK217" s="157">
        <f t="shared" si="226"/>
        <v>2.1353590724022592E-7</v>
      </c>
      <c r="CL217" s="157">
        <f t="shared" si="227"/>
        <v>1.1853076218385463E-7</v>
      </c>
      <c r="CM217" s="157">
        <f t="shared" si="228"/>
        <v>1.5537394113635933E-7</v>
      </c>
      <c r="CN217" s="157">
        <f t="shared" si="229"/>
        <v>1.4120074396216319E-7</v>
      </c>
      <c r="CO217" s="157">
        <f t="shared" si="230"/>
        <v>7.0237123249795964E-7</v>
      </c>
      <c r="CP217" s="157">
        <f t="shared" si="231"/>
        <v>1.1409922981371391E-5</v>
      </c>
      <c r="CQ217" s="157">
        <f t="shared" si="232"/>
        <v>1.3681564742351993E-7</v>
      </c>
      <c r="CR217" s="157">
        <f t="shared" si="233"/>
        <v>8.509159736421433E-7</v>
      </c>
      <c r="CS217" s="157">
        <f t="shared" si="234"/>
        <v>2.5860560500237124E-6</v>
      </c>
      <c r="CT217" s="157">
        <f t="shared" si="235"/>
        <v>2.0242754768058195E-6</v>
      </c>
      <c r="CU217" s="157">
        <f t="shared" si="236"/>
        <v>1.450500349158294E-7</v>
      </c>
      <c r="CV217" s="157">
        <f t="shared" si="237"/>
        <v>5.3522737330353749E-7</v>
      </c>
      <c r="CW217" s="157">
        <f t="shared" si="238"/>
        <v>3.310654184129938E-6</v>
      </c>
      <c r="CX217" s="157">
        <f t="shared" si="239"/>
        <v>9.7622527056875962E-5</v>
      </c>
      <c r="CY217" s="157">
        <f t="shared" si="240"/>
        <v>5.0064460202955144E-5</v>
      </c>
      <c r="CZ217" s="157"/>
      <c r="DA217" s="157">
        <f t="shared" si="241"/>
        <v>1.2181777462750431E-7</v>
      </c>
      <c r="DB217" s="157"/>
      <c r="DC217" s="157"/>
      <c r="DD217" s="157"/>
      <c r="DE217" s="157">
        <f t="shared" si="242"/>
        <v>1.4094932343577211E-5</v>
      </c>
      <c r="DF217" s="157">
        <f t="shared" si="243"/>
        <v>6.3920265922749637E-6</v>
      </c>
      <c r="DG217" s="157"/>
      <c r="DH217" s="157"/>
      <c r="DI217" s="157">
        <f t="shared" si="244"/>
        <v>1.5385656835592433E-5</v>
      </c>
      <c r="DN217" s="157" t="e">
        <f t="shared" si="246"/>
        <v>#DIV/0!</v>
      </c>
      <c r="DR217" s="1">
        <v>9.7222222222222206E-3</v>
      </c>
      <c r="EQ217" s="152"/>
      <c r="ER217" s="152"/>
    </row>
    <row r="218" spans="1:148" s="1" customFormat="1" x14ac:dyDescent="0.25">
      <c r="A218" s="13">
        <f t="shared" si="247"/>
        <v>42704</v>
      </c>
      <c r="B218" s="227">
        <v>1.41716513632272E-2</v>
      </c>
      <c r="C218" s="227">
        <v>6.9399249985615502E-2</v>
      </c>
      <c r="D218" s="227">
        <v>-5.2154340261527099E-2</v>
      </c>
      <c r="E218" s="227">
        <v>-4.1688820456888702E-2</v>
      </c>
      <c r="F218" s="227">
        <v>-1.7761999576766999E-2</v>
      </c>
      <c r="G218" s="227">
        <v>-4.4783125001982199E-2</v>
      </c>
      <c r="H218" s="227">
        <v>-6.7180196596838201E-2</v>
      </c>
      <c r="I218" s="227">
        <v>-2.1914115080635201E-2</v>
      </c>
      <c r="J218" s="227">
        <v>-6.6173905774220304E-2</v>
      </c>
      <c r="K218" s="227">
        <v>-6.98006373773844E-2</v>
      </c>
      <c r="L218" s="227">
        <v>-6.0067814371777099E-2</v>
      </c>
      <c r="M218" s="227">
        <v>-3.6708867894574101E-2</v>
      </c>
      <c r="N218" s="227">
        <v>-8.2595262106477996E-2</v>
      </c>
      <c r="O218" s="227">
        <v>-4.8568771963137303E-2</v>
      </c>
      <c r="P218" s="227">
        <v>-3.9047530045630698E-2</v>
      </c>
      <c r="Q218" s="227">
        <v>-9.1268133823081393E-3</v>
      </c>
      <c r="R218" s="227">
        <v>-2.4196484127078401E-2</v>
      </c>
      <c r="S218" s="18">
        <f>'Index Values Local'!S219/'Index Values Local'!S218-1</f>
        <v>-5.1291904698696045E-2</v>
      </c>
      <c r="T218" s="227">
        <v>3.61140845405458E-2</v>
      </c>
      <c r="U218" s="227">
        <v>1.23115384542176E-2</v>
      </c>
      <c r="V218" s="227">
        <v>-3.08417694273432E-3</v>
      </c>
      <c r="W218" s="18">
        <v>-3.4442799201701568E-3</v>
      </c>
      <c r="X218" s="18">
        <v>1.9101965158445644E-3</v>
      </c>
      <c r="Y218" s="18">
        <v>1.0400179671570253E-3</v>
      </c>
      <c r="Z218" s="18">
        <v>-1.7418566085240839E-2</v>
      </c>
      <c r="AA218" s="18">
        <v>-6.5076377458739287E-3</v>
      </c>
      <c r="AB218" s="18">
        <v>3.5462960460079795E-3</v>
      </c>
      <c r="AC218" s="18">
        <v>5.2774629999999996E-3</v>
      </c>
      <c r="AD218" s="18">
        <v>-3.1907760000000002E-3</v>
      </c>
      <c r="AE218" s="18">
        <v>-7.112424E-3</v>
      </c>
      <c r="AF218" s="18">
        <v>-1.8929404E-2</v>
      </c>
      <c r="AG218" s="18">
        <v>-3.5828063294746637E-2</v>
      </c>
      <c r="AH218" s="18">
        <v>-2.2147281040241218E-2</v>
      </c>
      <c r="AI218" s="18">
        <v>-2.3024914064941338E-2</v>
      </c>
      <c r="AJ218" s="18">
        <v>-3.1084170620574447E-2</v>
      </c>
      <c r="AK218" s="18">
        <v>-2.1995881747676527E-2</v>
      </c>
      <c r="AL218" s="18">
        <v>-1.5700256881113983E-2</v>
      </c>
      <c r="AM218" s="18">
        <v>-1.320092608761092E-2</v>
      </c>
      <c r="AN218" s="18">
        <v>-1.7299999999999999E-2</v>
      </c>
      <c r="AO218" s="18">
        <v>-9.1876407678976868E-3</v>
      </c>
      <c r="AP218" s="18">
        <v>-7.7206348312233386E-2</v>
      </c>
      <c r="AQ218" s="18">
        <v>-8.2565764201916487E-4</v>
      </c>
      <c r="AR218" s="18">
        <v>0</v>
      </c>
      <c r="AS218" s="18">
        <v>-3.1948182523590524E-2</v>
      </c>
      <c r="AT218" s="18">
        <v>-2.9645280435810712E-3</v>
      </c>
      <c r="AU218" s="18">
        <v>-1.6531276069561428E-3</v>
      </c>
      <c r="AV218" s="18">
        <v>-5.8197253878061184E-2</v>
      </c>
      <c r="AW218" s="18">
        <v>-5.8914364644752526E-2</v>
      </c>
      <c r="AX218" s="18">
        <v>-4.7183822866811193E-2</v>
      </c>
      <c r="AY218" s="18">
        <v>-0.12761186239594899</v>
      </c>
      <c r="AZ218" s="18">
        <v>-4.9618022798045058E-2</v>
      </c>
      <c r="BF218" s="81"/>
      <c r="BG218" s="154">
        <f t="shared" si="198"/>
        <v>25</v>
      </c>
      <c r="BH218" s="18">
        <f>(1-'Building Blocks'!$B$29)*'Building Blocks'!$B$29^BG218</f>
        <v>7.7782135939914714E-3</v>
      </c>
      <c r="BI218" s="18">
        <f t="shared" si="199"/>
        <v>8.5440005626101056E-3</v>
      </c>
      <c r="BJ218" s="18">
        <f t="shared" si="245"/>
        <v>2.5376536071008274E-2</v>
      </c>
      <c r="BK218" s="157">
        <f t="shared" si="200"/>
        <v>5.0574486789567085E-7</v>
      </c>
      <c r="BL218" s="157">
        <f t="shared" si="201"/>
        <v>2.948919908733883E-5</v>
      </c>
      <c r="BM218" s="157">
        <f t="shared" si="202"/>
        <v>2.8683115659254404E-5</v>
      </c>
      <c r="BN218" s="157">
        <f t="shared" si="203"/>
        <v>2.2178768330764337E-5</v>
      </c>
      <c r="BO218" s="157">
        <f t="shared" si="204"/>
        <v>4.115301335227168E-6</v>
      </c>
      <c r="BP218" s="157">
        <f t="shared" si="205"/>
        <v>2.0915671933503418E-5</v>
      </c>
      <c r="BQ218" s="157">
        <f t="shared" si="206"/>
        <v>4.7444986097667533E-5</v>
      </c>
      <c r="BR218" s="157">
        <f t="shared" si="207"/>
        <v>8.3503201136661956E-6</v>
      </c>
      <c r="BS218" s="157">
        <f t="shared" si="208"/>
        <v>4.94946847280471E-5</v>
      </c>
      <c r="BT218" s="157">
        <f t="shared" si="209"/>
        <v>4.7033764929207291E-5</v>
      </c>
      <c r="BU218" s="157">
        <f t="shared" si="210"/>
        <v>3.5622476741412825E-5</v>
      </c>
      <c r="BV218" s="157">
        <f t="shared" si="211"/>
        <v>1.6935775170853745E-5</v>
      </c>
      <c r="BW218" s="157">
        <f t="shared" si="212"/>
        <v>6.6988733244256711E-5</v>
      </c>
      <c r="BX218" s="157">
        <f t="shared" si="213"/>
        <v>2.7811793129697974E-5</v>
      </c>
      <c r="BY218" s="157">
        <f t="shared" si="214"/>
        <v>1.8471827955326301E-5</v>
      </c>
      <c r="BZ218" s="157">
        <f t="shared" si="215"/>
        <v>2.1122890301327986E-6</v>
      </c>
      <c r="CA218" s="157">
        <f t="shared" si="216"/>
        <v>7.5168675526447369E-6</v>
      </c>
      <c r="CB218" s="157">
        <f t="shared" si="217"/>
        <v>3.08894605630743E-5</v>
      </c>
      <c r="CC218" s="157">
        <f t="shared" si="218"/>
        <v>8.0856420057189064E-6</v>
      </c>
      <c r="CD218" s="157">
        <f t="shared" si="219"/>
        <v>4.0741375798078542E-7</v>
      </c>
      <c r="CE218" s="157">
        <f t="shared" si="220"/>
        <v>4.441390484770606E-7</v>
      </c>
      <c r="CF218" s="157">
        <f t="shared" si="221"/>
        <v>6.0064635961877106E-7</v>
      </c>
      <c r="CG218" s="157">
        <f t="shared" si="222"/>
        <v>4.1476815291897121E-8</v>
      </c>
      <c r="CH218" s="157">
        <f t="shared" si="223"/>
        <v>1.3296965332331726E-8</v>
      </c>
      <c r="CI218" s="157">
        <f t="shared" si="224"/>
        <v>4.6388309107139734E-6</v>
      </c>
      <c r="CJ218" s="157">
        <f t="shared" si="225"/>
        <v>9.5042075355172533E-7</v>
      </c>
      <c r="CK218" s="157">
        <f t="shared" si="226"/>
        <v>5.6213940632253051E-11</v>
      </c>
      <c r="CL218" s="157">
        <f t="shared" si="227"/>
        <v>2.2329308055505321E-8</v>
      </c>
      <c r="CM218" s="157">
        <f t="shared" si="228"/>
        <v>4.2236121066994639E-7</v>
      </c>
      <c r="CN218" s="157">
        <f t="shared" si="229"/>
        <v>1.8243726941005721E-6</v>
      </c>
      <c r="CO218" s="157">
        <f t="shared" si="230"/>
        <v>5.8249413398514825E-6</v>
      </c>
      <c r="CP218" s="157">
        <f t="shared" si="231"/>
        <v>1.4881420527848519E-5</v>
      </c>
      <c r="CQ218" s="157">
        <f t="shared" si="232"/>
        <v>5.7285354136793813E-6</v>
      </c>
      <c r="CR218" s="157">
        <f t="shared" si="233"/>
        <v>6.8629346811607608E-6</v>
      </c>
      <c r="CS218" s="157">
        <f t="shared" si="234"/>
        <v>1.1929673098446384E-5</v>
      </c>
      <c r="CT218" s="157">
        <f t="shared" si="235"/>
        <v>6.7907517208015765E-6</v>
      </c>
      <c r="CU218" s="157">
        <f t="shared" si="236"/>
        <v>3.497134524402598E-6</v>
      </c>
      <c r="CV218" s="157">
        <f t="shared" si="237"/>
        <v>3.0242958259716738E-6</v>
      </c>
      <c r="CW218" s="157">
        <f t="shared" si="238"/>
        <v>4.7652209082247896E-6</v>
      </c>
      <c r="CX218" s="157">
        <f t="shared" si="239"/>
        <v>9.2902410215780721E-7</v>
      </c>
      <c r="CY218" s="157">
        <f t="shared" si="240"/>
        <v>5.9185482831478124E-5</v>
      </c>
      <c r="CZ218" s="157"/>
      <c r="DA218" s="157">
        <f t="shared" si="241"/>
        <v>1.0185232563503528E-7</v>
      </c>
      <c r="DB218" s="157"/>
      <c r="DC218" s="157"/>
      <c r="DD218" s="157"/>
      <c r="DE218" s="157">
        <f t="shared" si="242"/>
        <v>3.8638253289421038E-5</v>
      </c>
      <c r="DF218" s="157">
        <f t="shared" si="243"/>
        <v>3.7347699869172558E-5</v>
      </c>
      <c r="DG218" s="157"/>
      <c r="DH218" s="157"/>
      <c r="DI218" s="157">
        <f t="shared" si="244"/>
        <v>3.0544927917447657E-5</v>
      </c>
      <c r="DN218" s="157" t="e">
        <f t="shared" si="246"/>
        <v>#DIV/0!</v>
      </c>
      <c r="DR218" s="1">
        <v>9.7222222222222206E-3</v>
      </c>
      <c r="EQ218" s="152"/>
      <c r="ER218" s="152"/>
    </row>
    <row r="219" spans="1:148" s="1" customFormat="1" x14ac:dyDescent="0.25">
      <c r="A219" s="13">
        <f t="shared" si="247"/>
        <v>42735</v>
      </c>
      <c r="B219" s="227">
        <v>3.2162197584700597E-2</v>
      </c>
      <c r="C219" s="227">
        <v>3.53620997210626E-2</v>
      </c>
      <c r="D219" s="227">
        <v>7.1198590668662506E-2</v>
      </c>
      <c r="E219" s="227">
        <v>5.6695914024515702E-2</v>
      </c>
      <c r="F219" s="227">
        <v>5.5177073702148603E-2</v>
      </c>
      <c r="G219" s="227">
        <v>2.3303957933468799E-2</v>
      </c>
      <c r="H219" s="227">
        <v>3.1784967233585197E-2</v>
      </c>
      <c r="I219" s="227">
        <v>8.0248584245561291E-3</v>
      </c>
      <c r="J219" s="227">
        <v>1.61947947066289E-2</v>
      </c>
      <c r="K219" s="227">
        <v>4.0315269580804003E-3</v>
      </c>
      <c r="L219" s="227">
        <v>8.60148163978036E-3</v>
      </c>
      <c r="M219" s="227">
        <v>3.09805835314742E-2</v>
      </c>
      <c r="N219" s="227">
        <v>1.8566132135942201E-2</v>
      </c>
      <c r="O219" s="227">
        <v>2.3791131088536099E-2</v>
      </c>
      <c r="P219" s="227">
        <v>2.3067852616707098E-2</v>
      </c>
      <c r="Q219" s="227">
        <v>2.1680011742084299E-2</v>
      </c>
      <c r="R219" s="227">
        <v>2.2331359793163301E-2</v>
      </c>
      <c r="S219" s="18">
        <f>'Index Values Local'!S220/'Index Values Local'!S219-1</f>
        <v>2.4785011331918128E-2</v>
      </c>
      <c r="T219" s="227">
        <v>1.8658224128272598E-2</v>
      </c>
      <c r="U219" s="227">
        <v>8.3131787076902094E-3</v>
      </c>
      <c r="V219" s="227">
        <v>8.9560050488934895E-3</v>
      </c>
      <c r="W219" s="18">
        <v>1.224199748053878E-2</v>
      </c>
      <c r="X219" s="18">
        <v>8.5118207282912639E-3</v>
      </c>
      <c r="Y219" s="18">
        <v>2.4677595690929532E-3</v>
      </c>
      <c r="Z219" s="18">
        <v>-2.6024342769852438E-2</v>
      </c>
      <c r="AA219" s="18">
        <v>-6.6665257439399994E-3</v>
      </c>
      <c r="AB219" s="18">
        <v>4.2626799429343887E-3</v>
      </c>
      <c r="AC219" s="18">
        <v>8.4728870000000001E-3</v>
      </c>
      <c r="AD219" s="18">
        <v>-1.0047188E-2</v>
      </c>
      <c r="AE219" s="18">
        <v>-8.2036709999999992E-3</v>
      </c>
      <c r="AF219" s="18">
        <v>-1.6850347000000002E-2</v>
      </c>
      <c r="AG219" s="18">
        <v>-1.8399807873492047E-2</v>
      </c>
      <c r="AH219" s="18">
        <v>-2.0708979970818442E-2</v>
      </c>
      <c r="AI219" s="18">
        <v>-1.2177135481536427E-2</v>
      </c>
      <c r="AJ219" s="18">
        <v>-1.7789703820651148E-2</v>
      </c>
      <c r="AK219" s="18">
        <v>-2.1024529127219527E-2</v>
      </c>
      <c r="AL219" s="18">
        <v>1.2069929685518677E-3</v>
      </c>
      <c r="AM219" s="18">
        <v>-1.1864924907546315E-2</v>
      </c>
      <c r="AN219" s="18">
        <v>2.3300000000000001E-2</v>
      </c>
      <c r="AO219" s="18">
        <v>-3.4171815512812009E-2</v>
      </c>
      <c r="AP219" s="18">
        <v>-9.7621645543542024E-2</v>
      </c>
      <c r="AQ219" s="18">
        <v>-1.4644145323491052E-2</v>
      </c>
      <c r="AR219" s="18">
        <v>0</v>
      </c>
      <c r="AS219" s="18">
        <v>-1.4571838957788019E-2</v>
      </c>
      <c r="AT219" s="18">
        <v>-1.6895431293245489E-2</v>
      </c>
      <c r="AU219" s="18">
        <v>-1.1892565507463248E-2</v>
      </c>
      <c r="AV219" s="18">
        <v>2.1329990278617261E-2</v>
      </c>
      <c r="AW219" s="18">
        <v>1.2381175831000402E-2</v>
      </c>
      <c r="AX219" s="18">
        <v>-2.7131254102390485E-2</v>
      </c>
      <c r="AY219" s="18">
        <v>-2.0199002634614664E-2</v>
      </c>
      <c r="AZ219" s="18">
        <v>-0.15284142646027077</v>
      </c>
      <c r="BF219" s="81"/>
      <c r="BG219" s="154">
        <f t="shared" si="198"/>
        <v>24</v>
      </c>
      <c r="BH219" s="18">
        <f>(1-'Building Blocks'!$B$29)*'Building Blocks'!$B$29^BG219</f>
        <v>7.8567814080721943E-3</v>
      </c>
      <c r="BI219" s="18">
        <f t="shared" si="199"/>
        <v>8.6303035985960674E-3</v>
      </c>
      <c r="BJ219" s="18">
        <f t="shared" si="245"/>
        <v>2.5632864718190179E-2</v>
      </c>
      <c r="BK219" s="157">
        <f t="shared" si="200"/>
        <v>5.6932419292204445E-6</v>
      </c>
      <c r="BL219" s="157">
        <f t="shared" si="201"/>
        <v>5.2703368082028609E-6</v>
      </c>
      <c r="BM219" s="157">
        <f t="shared" si="202"/>
        <v>3.6927179676834928E-5</v>
      </c>
      <c r="BN219" s="157">
        <f t="shared" si="203"/>
        <v>1.9419236346643511E-5</v>
      </c>
      <c r="BO219" s="157">
        <f t="shared" si="204"/>
        <v>2.2440663759960985E-5</v>
      </c>
      <c r="BP219" s="157">
        <f t="shared" si="205"/>
        <v>2.9889076267172643E-6</v>
      </c>
      <c r="BQ219" s="157">
        <f t="shared" si="206"/>
        <v>5.1577785700362614E-6</v>
      </c>
      <c r="BR219" s="157">
        <f t="shared" si="207"/>
        <v>1.5113330395921411E-8</v>
      </c>
      <c r="BS219" s="157">
        <f t="shared" si="208"/>
        <v>3.3792939168815849E-7</v>
      </c>
      <c r="BT219" s="157">
        <f t="shared" si="209"/>
        <v>1.135747860531085E-9</v>
      </c>
      <c r="BU219" s="157">
        <f t="shared" si="210"/>
        <v>1.4501890493310778E-7</v>
      </c>
      <c r="BV219" s="157">
        <f t="shared" si="211"/>
        <v>4.6322629330646453E-6</v>
      </c>
      <c r="BW219" s="157">
        <f t="shared" si="212"/>
        <v>1.3734392597828921E-6</v>
      </c>
      <c r="BX219" s="157">
        <f t="shared" si="213"/>
        <v>2.0219046224164553E-6</v>
      </c>
      <c r="BY219" s="157">
        <f t="shared" si="214"/>
        <v>2.105241589661128E-6</v>
      </c>
      <c r="BZ219" s="157">
        <f t="shared" si="215"/>
        <v>1.9634819074548106E-6</v>
      </c>
      <c r="CA219" s="157">
        <f t="shared" si="216"/>
        <v>2.4551984447565153E-6</v>
      </c>
      <c r="CB219" s="157">
        <f t="shared" si="217"/>
        <v>2.1953574110717725E-6</v>
      </c>
      <c r="CC219" s="157">
        <f t="shared" si="218"/>
        <v>1.5282202506948455E-6</v>
      </c>
      <c r="CD219" s="157">
        <f t="shared" si="219"/>
        <v>7.2932386392127224E-8</v>
      </c>
      <c r="CE219" s="157">
        <f t="shared" si="220"/>
        <v>2.0135954828050396E-7</v>
      </c>
      <c r="CF219" s="157">
        <f t="shared" si="221"/>
        <v>4.6012891759991746E-7</v>
      </c>
      <c r="CG219" s="157">
        <f t="shared" si="222"/>
        <v>1.6695603505842531E-7</v>
      </c>
      <c r="CH219" s="157">
        <f t="shared" si="223"/>
        <v>2.80327581620167E-10</v>
      </c>
      <c r="CI219" s="157">
        <f t="shared" si="224"/>
        <v>8.7859877072042466E-6</v>
      </c>
      <c r="CJ219" s="157">
        <f t="shared" si="225"/>
        <v>9.8916391295858946E-7</v>
      </c>
      <c r="CK219" s="157">
        <f t="shared" si="226"/>
        <v>3.4829220859060245E-9</v>
      </c>
      <c r="CL219" s="157">
        <f t="shared" si="227"/>
        <v>1.9984100985261598E-7</v>
      </c>
      <c r="CM219" s="157">
        <f t="shared" si="228"/>
        <v>1.6644199885069731E-6</v>
      </c>
      <c r="CN219" s="157">
        <f t="shared" si="229"/>
        <v>2.1283138660292372E-6</v>
      </c>
      <c r="CO219" s="157">
        <f t="shared" si="230"/>
        <v>4.9840877035264922E-6</v>
      </c>
      <c r="CP219" s="157">
        <f t="shared" si="231"/>
        <v>5.0985801640408357E-6</v>
      </c>
      <c r="CQ219" s="157">
        <f t="shared" si="232"/>
        <v>5.1614216659399461E-6</v>
      </c>
      <c r="CR219" s="157">
        <f t="shared" si="233"/>
        <v>2.6411632045985005E-6</v>
      </c>
      <c r="CS219" s="157">
        <f t="shared" si="234"/>
        <v>5.0009832300702889E-6</v>
      </c>
      <c r="CT219" s="157">
        <f t="shared" si="235"/>
        <v>6.3948145627502072E-6</v>
      </c>
      <c r="CU219" s="157">
        <f t="shared" si="236"/>
        <v>9.5363559064513253E-8</v>
      </c>
      <c r="CV219" s="157">
        <f t="shared" si="237"/>
        <v>2.6363936849434044E-6</v>
      </c>
      <c r="CW219" s="157">
        <f t="shared" si="238"/>
        <v>2.4893926113660913E-6</v>
      </c>
      <c r="CX219" s="157">
        <f t="shared" si="239"/>
        <v>1.0822325008478593E-5</v>
      </c>
      <c r="CY219" s="157">
        <f t="shared" si="240"/>
        <v>9.2708716489096196E-5</v>
      </c>
      <c r="CZ219" s="157"/>
      <c r="DA219" s="157">
        <f t="shared" si="241"/>
        <v>1.0288113700508616E-7</v>
      </c>
      <c r="DB219" s="157"/>
      <c r="DC219" s="157"/>
      <c r="DD219" s="157"/>
      <c r="DE219" s="157">
        <f t="shared" si="242"/>
        <v>1.3013172612858372E-6</v>
      </c>
      <c r="DF219" s="157">
        <f t="shared" si="243"/>
        <v>2.3160247499787227E-7</v>
      </c>
      <c r="DG219" s="157"/>
      <c r="DH219" s="157"/>
      <c r="DI219" s="157">
        <f t="shared" si="244"/>
        <v>2.2934026381283805E-4</v>
      </c>
      <c r="DN219" s="157" t="e">
        <f t="shared" si="246"/>
        <v>#DIV/0!</v>
      </c>
      <c r="DR219" s="1">
        <v>9.7222222222222206E-3</v>
      </c>
      <c r="EQ219" s="152"/>
      <c r="ER219" s="152"/>
    </row>
    <row r="220" spans="1:148" s="1" customFormat="1" x14ac:dyDescent="0.25">
      <c r="A220" s="13">
        <f t="shared" si="247"/>
        <v>42766</v>
      </c>
      <c r="B220" s="227">
        <v>1.31310706199161E-3</v>
      </c>
      <c r="C220" s="227">
        <v>-5.0944356457406298E-3</v>
      </c>
      <c r="D220" s="227">
        <v>4.6392985717529298E-3</v>
      </c>
      <c r="E220" s="227">
        <v>1.4237182132802E-2</v>
      </c>
      <c r="F220" s="227">
        <v>-6.3460456912307599E-3</v>
      </c>
      <c r="G220" s="227">
        <v>1.7499711196695199E-2</v>
      </c>
      <c r="H220" s="227">
        <v>1.8189598574869899E-2</v>
      </c>
      <c r="I220" s="227">
        <v>3.67452695792993E-2</v>
      </c>
      <c r="J220" s="227">
        <v>3.4724490510303199E-2</v>
      </c>
      <c r="K220" s="227">
        <v>-6.1130591080270601E-3</v>
      </c>
      <c r="L220" s="227">
        <v>-7.9480835198254499E-3</v>
      </c>
      <c r="M220" s="227">
        <v>-8.3536548077933705E-4</v>
      </c>
      <c r="N220" s="227">
        <v>9.8403251036955908E-3</v>
      </c>
      <c r="O220" s="227">
        <v>-5.3579902008130597E-3</v>
      </c>
      <c r="P220" s="227">
        <v>-6.8892469764887301E-3</v>
      </c>
      <c r="Q220" s="227">
        <v>-7.2411029965502305E-4</v>
      </c>
      <c r="R220" s="227">
        <v>-2.3410952312876199E-2</v>
      </c>
      <c r="S220" s="18">
        <f>'Index Values Local'!S221/'Index Values Local'!S220-1</f>
        <v>-6.7340721315708452E-3</v>
      </c>
      <c r="T220" s="227">
        <v>2.07144933840284E-2</v>
      </c>
      <c r="U220" s="227">
        <v>1.86378030136129E-2</v>
      </c>
      <c r="V220" s="227">
        <v>-4.4886179716812002E-3</v>
      </c>
      <c r="W220" s="18">
        <v>-1.9146084625695226E-3</v>
      </c>
      <c r="X220" s="18">
        <v>4.6937129428745727E-3</v>
      </c>
      <c r="Y220" s="18">
        <v>1.8050953388415447E-3</v>
      </c>
      <c r="Z220" s="18">
        <v>2.7491256806410291E-2</v>
      </c>
      <c r="AA220" s="18">
        <v>-1.3566175003657532E-3</v>
      </c>
      <c r="AB220" s="18">
        <v>3.211496451472895E-3</v>
      </c>
      <c r="AC220" s="18">
        <v>2.9192810000000001E-3</v>
      </c>
      <c r="AD220" s="18">
        <v>8.2543089999999996E-3</v>
      </c>
      <c r="AE220" s="18">
        <v>2.8160944E-2</v>
      </c>
      <c r="AF220" s="18">
        <v>2.6736382E-2</v>
      </c>
      <c r="AG220" s="18">
        <v>3.9202928748426125E-2</v>
      </c>
      <c r="AH220" s="18">
        <v>1.4628447589861704E-2</v>
      </c>
      <c r="AI220" s="18">
        <v>1.7299590862010827E-2</v>
      </c>
      <c r="AJ220" s="18">
        <v>2.9703347446305761E-2</v>
      </c>
      <c r="AK220" s="18">
        <v>1.3477562607062676E-2</v>
      </c>
      <c r="AL220" s="18">
        <v>-8.4620041503347121E-4</v>
      </c>
      <c r="AM220" s="18">
        <v>9.9316023520932273E-3</v>
      </c>
      <c r="AN220" s="18">
        <v>-3.8800000000000001E-2</v>
      </c>
      <c r="AO220" s="18">
        <v>-4.4618885533962427E-3</v>
      </c>
      <c r="AP220" s="18">
        <v>9.8175253460507372E-2</v>
      </c>
      <c r="AQ220" s="18">
        <v>-8.7664990519244132E-3</v>
      </c>
      <c r="AR220" s="18">
        <v>4.5630846452215934E-4</v>
      </c>
      <c r="AS220" s="18">
        <v>2.981464396633433E-2</v>
      </c>
      <c r="AT220" s="18">
        <v>9.9135466114620152E-3</v>
      </c>
      <c r="AU220" s="18">
        <v>1.4395554254515995E-2</v>
      </c>
      <c r="AV220" s="18">
        <v>6.4710858790955506E-2</v>
      </c>
      <c r="AW220" s="18">
        <v>5.7263367393210363E-2</v>
      </c>
      <c r="AX220" s="18">
        <v>5.6896211142239861E-2</v>
      </c>
      <c r="AY220" s="18">
        <v>0.13572808436353423</v>
      </c>
      <c r="AZ220" s="18">
        <v>9.6939314914011865E-2</v>
      </c>
      <c r="BF220" s="81"/>
      <c r="BG220" s="154">
        <f t="shared" si="198"/>
        <v>23</v>
      </c>
      <c r="BH220" s="18">
        <f>(1-'Building Blocks'!$B$29)*'Building Blocks'!$B$29^BG220</f>
        <v>7.9361428364365591E-3</v>
      </c>
      <c r="BI220" s="18">
        <f t="shared" si="199"/>
        <v>8.7174783824202698E-3</v>
      </c>
      <c r="BJ220" s="18">
        <f t="shared" si="245"/>
        <v>2.5891782543626445E-2</v>
      </c>
      <c r="BK220" s="157">
        <f t="shared" si="200"/>
        <v>2.3254433457875428E-7</v>
      </c>
      <c r="BL220" s="157">
        <f t="shared" si="201"/>
        <v>2.1610064377629769E-6</v>
      </c>
      <c r="BM220" s="157">
        <f t="shared" si="202"/>
        <v>1.1466788513531101E-8</v>
      </c>
      <c r="BN220" s="157">
        <f t="shared" si="203"/>
        <v>2.1591220452990218E-7</v>
      </c>
      <c r="BO220" s="157">
        <f t="shared" si="204"/>
        <v>9.6674773357526373E-7</v>
      </c>
      <c r="BP220" s="157">
        <f t="shared" si="205"/>
        <v>1.4295256232932616E-6</v>
      </c>
      <c r="BQ220" s="157">
        <f t="shared" si="206"/>
        <v>1.0264746250441908E-6</v>
      </c>
      <c r="BR220" s="157">
        <f t="shared" si="207"/>
        <v>6.5433413709373305E-6</v>
      </c>
      <c r="BS220" s="157">
        <f t="shared" si="208"/>
        <v>5.3560572885029719E-6</v>
      </c>
      <c r="BT220" s="157">
        <f t="shared" si="209"/>
        <v>9.6244859055089558E-7</v>
      </c>
      <c r="BU220" s="157">
        <f t="shared" si="210"/>
        <v>1.351309867931685E-6</v>
      </c>
      <c r="BV220" s="157">
        <f t="shared" si="211"/>
        <v>6.5199430578993896E-7</v>
      </c>
      <c r="BW220" s="157">
        <f t="shared" si="212"/>
        <v>1.3186776534880414E-7</v>
      </c>
      <c r="BX220" s="157">
        <f t="shared" si="213"/>
        <v>1.6705003572142009E-6</v>
      </c>
      <c r="BY220" s="157">
        <f t="shared" si="214"/>
        <v>1.7922862698162027E-6</v>
      </c>
      <c r="BZ220" s="157">
        <f t="shared" si="215"/>
        <v>4.6719039606487912E-7</v>
      </c>
      <c r="CA220" s="157">
        <f t="shared" si="216"/>
        <v>7.2686391762291707E-6</v>
      </c>
      <c r="CB220" s="157">
        <f t="shared" si="217"/>
        <v>2.1132954455401881E-6</v>
      </c>
      <c r="CC220" s="157">
        <f t="shared" si="218"/>
        <v>2.0575849967792548E-6</v>
      </c>
      <c r="CD220" s="157">
        <f t="shared" si="219"/>
        <v>1.526223524537189E-6</v>
      </c>
      <c r="CE220" s="157">
        <f t="shared" si="220"/>
        <v>6.4689580851834641E-7</v>
      </c>
      <c r="CF220" s="157">
        <f t="shared" si="221"/>
        <v>4.0962649400966458E-7</v>
      </c>
      <c r="CG220" s="157">
        <f t="shared" si="222"/>
        <v>2.9348291414543785E-9</v>
      </c>
      <c r="CH220" s="157">
        <f t="shared" si="223"/>
        <v>2.0289553576095126E-9</v>
      </c>
      <c r="CI220" s="157">
        <f t="shared" si="224"/>
        <v>4.0705687034394408E-6</v>
      </c>
      <c r="CJ220" s="157">
        <f t="shared" si="225"/>
        <v>2.5381959757304172E-7</v>
      </c>
      <c r="CK220" s="157">
        <f t="shared" si="226"/>
        <v>1.5079793006126211E-9</v>
      </c>
      <c r="CL220" s="157">
        <f t="shared" si="227"/>
        <v>4.7939108156878371E-9</v>
      </c>
      <c r="CM220" s="157">
        <f t="shared" si="228"/>
        <v>1.6985975048619252E-7</v>
      </c>
      <c r="CN220" s="157">
        <f t="shared" si="229"/>
        <v>3.7212231055388441E-6</v>
      </c>
      <c r="CO220" s="157">
        <f t="shared" si="230"/>
        <v>3.3336449370710542E-6</v>
      </c>
      <c r="CP220" s="157">
        <f t="shared" si="231"/>
        <v>9.6648919051346742E-6</v>
      </c>
      <c r="CQ220" s="157">
        <f t="shared" si="232"/>
        <v>1.0323444391925979E-6</v>
      </c>
      <c r="CR220" s="157">
        <f t="shared" si="233"/>
        <v>1.2517437084842728E-6</v>
      </c>
      <c r="CS220" s="157">
        <f t="shared" si="234"/>
        <v>4.7818784777603583E-6</v>
      </c>
      <c r="CT220" s="157">
        <f t="shared" si="235"/>
        <v>4.6217592939971742E-7</v>
      </c>
      <c r="CU220" s="157">
        <f t="shared" si="236"/>
        <v>2.5207131245676252E-7</v>
      </c>
      <c r="CV220" s="157">
        <f t="shared" si="237"/>
        <v>1.6257707281497763E-7</v>
      </c>
      <c r="CW220" s="157">
        <f t="shared" si="238"/>
        <v>1.7744215909537958E-5</v>
      </c>
      <c r="CX220" s="157">
        <f t="shared" si="239"/>
        <v>2.8341093713081982E-7</v>
      </c>
      <c r="CY220" s="157">
        <f t="shared" si="240"/>
        <v>7.4029011628894156E-5</v>
      </c>
      <c r="CZ220" s="157"/>
      <c r="DA220" s="157">
        <f t="shared" si="241"/>
        <v>7.8267015720466171E-8</v>
      </c>
      <c r="DB220" s="157"/>
      <c r="DC220" s="157"/>
      <c r="DD220" s="157"/>
      <c r="DE220" s="157">
        <f t="shared" si="242"/>
        <v>2.700735767956027E-5</v>
      </c>
      <c r="DF220" s="157">
        <f t="shared" si="243"/>
        <v>2.1848244885250859E-5</v>
      </c>
      <c r="DG220" s="157"/>
      <c r="DH220" s="157"/>
      <c r="DI220" s="157">
        <f t="shared" si="244"/>
        <v>6.5627995371834896E-5</v>
      </c>
      <c r="DN220" s="157" t="e">
        <f t="shared" si="246"/>
        <v>#DIV/0!</v>
      </c>
      <c r="DR220" s="1">
        <v>9.7222222222222206E-3</v>
      </c>
      <c r="EQ220" s="152"/>
      <c r="ER220" s="152"/>
    </row>
    <row r="221" spans="1:148" s="1" customFormat="1" x14ac:dyDescent="0.25">
      <c r="A221" s="13">
        <f t="shared" si="247"/>
        <v>42794</v>
      </c>
      <c r="B221" s="227">
        <v>5.6316899732115899E-2</v>
      </c>
      <c r="C221" s="227">
        <v>3.9767356352491602E-2</v>
      </c>
      <c r="D221" s="227">
        <v>2.5384696549742399E-2</v>
      </c>
      <c r="E221" s="227">
        <v>3.1870815434482197E-2</v>
      </c>
      <c r="F221" s="227">
        <v>3.6858060260388202E-2</v>
      </c>
      <c r="G221" s="227">
        <v>2.7779405757780901E-2</v>
      </c>
      <c r="H221" s="227">
        <v>4.7893665062513399E-2</v>
      </c>
      <c r="I221" s="227">
        <v>4.7837353515699697E-2</v>
      </c>
      <c r="J221" s="227">
        <v>4.7546940475834097E-2</v>
      </c>
      <c r="K221" s="227">
        <v>2.1874228750039498E-2</v>
      </c>
      <c r="L221" s="227">
        <v>2.11597345031924E-2</v>
      </c>
      <c r="M221" s="227">
        <v>2.89668186436828E-2</v>
      </c>
      <c r="N221" s="227">
        <v>3.8592504986336401E-2</v>
      </c>
      <c r="O221" s="227">
        <v>2.9055360509474899E-2</v>
      </c>
      <c r="P221" s="227">
        <v>3.1802815286983997E-2</v>
      </c>
      <c r="Q221" s="227">
        <v>2.74471512451708E-2</v>
      </c>
      <c r="R221" s="227">
        <v>2.4454031382855599E-2</v>
      </c>
      <c r="S221" s="18">
        <f>'Index Values Local'!S222/'Index Values Local'!S221-1</f>
        <v>3.3446997468671302E-2</v>
      </c>
      <c r="T221" s="227">
        <v>3.9317494314292802E-2</v>
      </c>
      <c r="U221" s="227">
        <v>1.09123493558573E-2</v>
      </c>
      <c r="V221" s="227">
        <v>7.96739804790003E-3</v>
      </c>
      <c r="W221" s="18">
        <v>-1.9822239273609155E-3</v>
      </c>
      <c r="X221" s="18">
        <v>2.6357924111766184E-3</v>
      </c>
      <c r="Y221" s="18">
        <v>-1.7546933953432875E-3</v>
      </c>
      <c r="Z221" s="18">
        <v>-2.2225641656921313E-2</v>
      </c>
      <c r="AA221" s="18">
        <v>-8.8832656322834769E-3</v>
      </c>
      <c r="AB221" s="18">
        <v>-2.7783269484909168E-2</v>
      </c>
      <c r="AC221" s="18">
        <v>-2.7145085999999999E-2</v>
      </c>
      <c r="AD221" s="18">
        <v>-2.7733511999999998E-2</v>
      </c>
      <c r="AE221" s="18">
        <v>-2.6371789999999999E-3</v>
      </c>
      <c r="AF221" s="18">
        <v>-9.8825419999999994E-3</v>
      </c>
      <c r="AG221" s="18">
        <v>-1.7061364512465205E-2</v>
      </c>
      <c r="AH221" s="18">
        <v>-7.2171141555558149E-3</v>
      </c>
      <c r="AI221" s="18">
        <v>1.5332675527695017E-3</v>
      </c>
      <c r="AJ221" s="18">
        <v>-3.9617703513117331E-4</v>
      </c>
      <c r="AK221" s="18">
        <v>-7.6448679487504112E-3</v>
      </c>
      <c r="AL221" s="18">
        <v>1.3883093143404412E-2</v>
      </c>
      <c r="AM221" s="18">
        <v>-3.1706172635420637E-3</v>
      </c>
      <c r="AN221" s="18">
        <v>2.0799999999999999E-2</v>
      </c>
      <c r="AO221" s="18">
        <v>-7.2542513762468008E-2</v>
      </c>
      <c r="AP221" s="18">
        <v>-3.6427754699765447E-2</v>
      </c>
      <c r="AQ221" s="18">
        <v>-2.6812859656540199E-2</v>
      </c>
      <c r="AR221" s="18">
        <v>5.7012542759404816E-4</v>
      </c>
      <c r="AS221" s="18">
        <v>-1.6358952094655477E-2</v>
      </c>
      <c r="AT221" s="18">
        <v>-1.3835904319678185E-2</v>
      </c>
      <c r="AU221" s="18">
        <v>-2.8101748792484639E-3</v>
      </c>
      <c r="AV221" s="18">
        <v>-1.7051298867158948E-3</v>
      </c>
      <c r="AW221" s="18">
        <v>-2.1678421493375066E-2</v>
      </c>
      <c r="AX221" s="18">
        <v>-1.8632702213071651E-3</v>
      </c>
      <c r="AY221" s="18">
        <v>4.3460016572790861E-2</v>
      </c>
      <c r="AZ221" s="18">
        <v>-8.0750479892696791E-2</v>
      </c>
      <c r="BF221" s="81"/>
      <c r="BG221" s="154">
        <f t="shared" si="198"/>
        <v>22</v>
      </c>
      <c r="BH221" s="18">
        <f>(1-'Building Blocks'!$B$29)*'Building Blocks'!$B$29^BG221</f>
        <v>8.0163058953904628E-3</v>
      </c>
      <c r="BI221" s="18">
        <f t="shared" si="199"/>
        <v>8.8055337196164315E-3</v>
      </c>
      <c r="BJ221" s="18">
        <f t="shared" si="245"/>
        <v>2.615331570063277E-2</v>
      </c>
      <c r="BK221" s="157">
        <f t="shared" si="200"/>
        <v>2.1872245962842961E-5</v>
      </c>
      <c r="BL221" s="157">
        <f t="shared" si="201"/>
        <v>7.4654093714210854E-6</v>
      </c>
      <c r="BM221" s="157">
        <f t="shared" si="202"/>
        <v>3.3822154731345187E-6</v>
      </c>
      <c r="BN221" s="157">
        <f t="shared" si="203"/>
        <v>4.5016358333017801E-6</v>
      </c>
      <c r="BO221" s="157">
        <f t="shared" si="204"/>
        <v>9.4003059177711919E-6</v>
      </c>
      <c r="BP221" s="157">
        <f t="shared" si="205"/>
        <v>4.6927475496529942E-6</v>
      </c>
      <c r="BQ221" s="157">
        <f t="shared" si="206"/>
        <v>1.44827383875892E-5</v>
      </c>
      <c r="BR221" s="157">
        <f t="shared" si="207"/>
        <v>1.3044659324287719E-5</v>
      </c>
      <c r="BS221" s="157">
        <f t="shared" si="208"/>
        <v>1.245529066676399E-5</v>
      </c>
      <c r="BT221" s="157">
        <f t="shared" si="209"/>
        <v>2.6905142371116235E-6</v>
      </c>
      <c r="BU221" s="157">
        <f t="shared" si="210"/>
        <v>2.4432783801554779E-6</v>
      </c>
      <c r="BV221" s="157">
        <f t="shared" si="211"/>
        <v>3.9403920109829708E-6</v>
      </c>
      <c r="BW221" s="157">
        <f t="shared" si="212"/>
        <v>9.3820111919175838E-6</v>
      </c>
      <c r="BX221" s="157">
        <f t="shared" si="213"/>
        <v>3.7259950137695735E-6</v>
      </c>
      <c r="BY221" s="157">
        <f t="shared" si="214"/>
        <v>5.2224626551663439E-6</v>
      </c>
      <c r="BZ221" s="157">
        <f t="shared" si="215"/>
        <v>3.8281766148303516E-6</v>
      </c>
      <c r="CA221" s="157">
        <f t="shared" si="216"/>
        <v>3.1752441482218279E-6</v>
      </c>
      <c r="CB221" s="157">
        <f t="shared" si="217"/>
        <v>5.3336148514430946E-6</v>
      </c>
      <c r="CC221" s="157">
        <f t="shared" si="218"/>
        <v>1.0159006378768943E-5</v>
      </c>
      <c r="CD221" s="157">
        <f t="shared" si="219"/>
        <v>2.6696681594651808E-7</v>
      </c>
      <c r="CE221" s="157">
        <f t="shared" si="220"/>
        <v>1.2995662172269545E-7</v>
      </c>
      <c r="CF221" s="157">
        <f t="shared" si="221"/>
        <v>4.2196702645778046E-7</v>
      </c>
      <c r="CG221" s="157">
        <f t="shared" si="222"/>
        <v>1.9227639464662213E-8</v>
      </c>
      <c r="CH221" s="157">
        <f t="shared" si="223"/>
        <v>1.438788165622906E-7</v>
      </c>
      <c r="CI221" s="157">
        <f t="shared" si="224"/>
        <v>6.9569099121626225E-6</v>
      </c>
      <c r="CJ221" s="157">
        <f t="shared" si="225"/>
        <v>1.4704650617611797E-6</v>
      </c>
      <c r="CK221" s="157">
        <f t="shared" si="226"/>
        <v>8.6878102193339309E-6</v>
      </c>
      <c r="CL221" s="157">
        <f t="shared" si="227"/>
        <v>8.3564997469261425E-6</v>
      </c>
      <c r="CM221" s="157">
        <f t="shared" si="228"/>
        <v>8.7781921705454234E-6</v>
      </c>
      <c r="CN221" s="157">
        <f t="shared" si="229"/>
        <v>9.0490108096966956E-7</v>
      </c>
      <c r="CO221" s="157">
        <f t="shared" si="230"/>
        <v>2.5638865655446875E-6</v>
      </c>
      <c r="CP221" s="157">
        <f t="shared" si="231"/>
        <v>4.6449521643826159E-6</v>
      </c>
      <c r="CQ221" s="157">
        <f t="shared" si="232"/>
        <v>1.0583829588243008E-6</v>
      </c>
      <c r="CR221" s="157">
        <f t="shared" si="233"/>
        <v>1.260443662456981E-7</v>
      </c>
      <c r="CS221" s="157">
        <f t="shared" si="234"/>
        <v>3.9276067119999277E-7</v>
      </c>
      <c r="CT221" s="157">
        <f t="shared" si="235"/>
        <v>1.6869396820018616E-6</v>
      </c>
      <c r="CU221" s="157">
        <f t="shared" si="236"/>
        <v>7.7012598357796919E-7</v>
      </c>
      <c r="CV221" s="157">
        <f t="shared" si="237"/>
        <v>6.7937779480880702E-7</v>
      </c>
      <c r="CW221" s="157">
        <f t="shared" si="238"/>
        <v>1.8472169086902772E-6</v>
      </c>
      <c r="CX221" s="157">
        <f t="shared" si="239"/>
        <v>4.7935986970923989E-5</v>
      </c>
      <c r="CY221" s="157">
        <f t="shared" si="240"/>
        <v>1.5868225211605944E-5</v>
      </c>
      <c r="CZ221" s="157"/>
      <c r="DA221" s="157">
        <f t="shared" si="241"/>
        <v>7.3165643284347396E-8</v>
      </c>
      <c r="DB221" s="157"/>
      <c r="DC221" s="157"/>
      <c r="DD221" s="157"/>
      <c r="DE221" s="157">
        <f t="shared" si="242"/>
        <v>1.018665153616911E-6</v>
      </c>
      <c r="DF221" s="157">
        <f t="shared" si="243"/>
        <v>7.3439146182326821E-6</v>
      </c>
      <c r="DG221" s="157"/>
      <c r="DH221" s="157"/>
      <c r="DI221" s="157">
        <f t="shared" si="244"/>
        <v>7.2796691768044634E-5</v>
      </c>
      <c r="DN221" s="157" t="e">
        <f t="shared" si="246"/>
        <v>#DIV/0!</v>
      </c>
      <c r="DR221" s="1">
        <v>9.7222222222222206E-3</v>
      </c>
      <c r="EQ221" s="152"/>
      <c r="ER221" s="152"/>
    </row>
    <row r="222" spans="1:148" s="1" customFormat="1" x14ac:dyDescent="0.25">
      <c r="A222" s="13">
        <f t="shared" si="247"/>
        <v>42825</v>
      </c>
      <c r="B222" s="227">
        <v>-1.23486860173012E-2</v>
      </c>
      <c r="C222" s="227">
        <v>-1.4158745180463801E-2</v>
      </c>
      <c r="D222" s="227">
        <v>3.7029172986829201E-2</v>
      </c>
      <c r="E222" s="227">
        <v>1.9584213668326099E-2</v>
      </c>
      <c r="F222" s="227">
        <v>2.7183124879519502E-3</v>
      </c>
      <c r="G222" s="227">
        <v>-1.6042506185608402E-2</v>
      </c>
      <c r="H222" s="227">
        <v>-1.4362490899949501E-2</v>
      </c>
      <c r="I222" s="227">
        <v>1.18617844977368E-2</v>
      </c>
      <c r="J222" s="227">
        <v>1.14025292288919E-2</v>
      </c>
      <c r="K222" s="227">
        <v>-1.1582576548942E-2</v>
      </c>
      <c r="L222" s="227">
        <v>-1.2225290309570499E-2</v>
      </c>
      <c r="M222" s="227">
        <v>-1.3169857255126901E-2</v>
      </c>
      <c r="N222" s="227">
        <v>1.5336671441184E-3</v>
      </c>
      <c r="O222" s="227">
        <v>-1.03062478296686E-2</v>
      </c>
      <c r="P222" s="227">
        <v>-1.19217965858248E-2</v>
      </c>
      <c r="Q222" s="227">
        <v>-5.1426732621289101E-3</v>
      </c>
      <c r="R222" s="227">
        <v>-1.81074681436201E-2</v>
      </c>
      <c r="S222" s="18">
        <f>'Index Values Local'!S223/'Index Values Local'!S222-1</f>
        <v>-1.059224953058957E-2</v>
      </c>
      <c r="T222" s="227">
        <v>1.41173771209257E-3</v>
      </c>
      <c r="U222" s="227">
        <v>8.7181480342064504E-3</v>
      </c>
      <c r="V222" s="227">
        <v>-4.4272784817578296E-3</v>
      </c>
      <c r="W222" s="18">
        <v>-9.3221424910303607E-3</v>
      </c>
      <c r="X222" s="18">
        <v>6.2044554282914E-3</v>
      </c>
      <c r="Y222" s="18">
        <v>-7.6342165561849029E-5</v>
      </c>
      <c r="Z222" s="18">
        <v>-2.518585664016515E-2</v>
      </c>
      <c r="AA222" s="18">
        <v>-9.4977021688300578E-3</v>
      </c>
      <c r="AB222" s="18">
        <v>1.2382714229784986E-2</v>
      </c>
      <c r="AC222" s="18">
        <v>1.3858619000000001E-2</v>
      </c>
      <c r="AD222" s="18">
        <v>5.290393E-3</v>
      </c>
      <c r="AE222" s="18">
        <v>-1.1903446E-2</v>
      </c>
      <c r="AF222" s="18">
        <v>-1.6908658E-2</v>
      </c>
      <c r="AG222" s="18">
        <v>-1.0932667716563094E-2</v>
      </c>
      <c r="AH222" s="18">
        <v>-1.3295346628680149E-2</v>
      </c>
      <c r="AI222" s="18">
        <v>-1.1336214876166095E-2</v>
      </c>
      <c r="AJ222" s="18">
        <v>-1.1110994718882217E-2</v>
      </c>
      <c r="AK222" s="18">
        <v>-1.1748030363325057E-2</v>
      </c>
      <c r="AL222" s="18">
        <v>-1.3781906708788205E-2</v>
      </c>
      <c r="AM222" s="18">
        <v>-8.8234833024944948E-3</v>
      </c>
      <c r="AN222" s="18">
        <v>-6.7999999999999996E-3</v>
      </c>
      <c r="AO222" s="18">
        <v>-3.0857486370108544E-2</v>
      </c>
      <c r="AP222" s="18">
        <v>-5.0722176718540846E-2</v>
      </c>
      <c r="AQ222" s="18">
        <v>-1.1179435253890892E-2</v>
      </c>
      <c r="AR222" s="18">
        <v>8.5470085470085166E-4</v>
      </c>
      <c r="AS222" s="18">
        <v>-1.1465144959590329E-2</v>
      </c>
      <c r="AT222" s="18">
        <v>-5.9911462818689736E-3</v>
      </c>
      <c r="AU222" s="18">
        <v>8.1247583415287629E-3</v>
      </c>
      <c r="AV222" s="18">
        <v>1.3104902842127064E-2</v>
      </c>
      <c r="AW222" s="18">
        <v>9.3315746579261116E-3</v>
      </c>
      <c r="AX222" s="18">
        <v>-1.4941579765123916E-2</v>
      </c>
      <c r="AY222" s="18">
        <v>-1.9327038391690612E-2</v>
      </c>
      <c r="AZ222" s="18">
        <v>-3.5700243768184259E-2</v>
      </c>
      <c r="BF222" s="81"/>
      <c r="BG222" s="154">
        <f t="shared" si="198"/>
        <v>21</v>
      </c>
      <c r="BH222" s="18">
        <f>(1-'Building Blocks'!$B$29)*'Building Blocks'!$B$29^BG222</f>
        <v>8.0972786822125897E-3</v>
      </c>
      <c r="BI222" s="18">
        <f t="shared" si="199"/>
        <v>8.8944785046630639E-3</v>
      </c>
      <c r="BJ222" s="18">
        <f t="shared" si="245"/>
        <v>2.6417490606699769E-2</v>
      </c>
      <c r="BK222" s="157">
        <f t="shared" si="200"/>
        <v>3.1525800261768015E-6</v>
      </c>
      <c r="BL222" s="157">
        <f t="shared" si="201"/>
        <v>5.4744066966861452E-6</v>
      </c>
      <c r="BM222" s="157">
        <f t="shared" si="202"/>
        <v>8.682109180050335E-6</v>
      </c>
      <c r="BN222" s="157">
        <f t="shared" si="203"/>
        <v>9.4797204016610938E-7</v>
      </c>
      <c r="BO222" s="157">
        <f t="shared" si="204"/>
        <v>1.9127004590258911E-8</v>
      </c>
      <c r="BP222" s="157">
        <f t="shared" si="205"/>
        <v>3.8246841578635188E-6</v>
      </c>
      <c r="BQ222" s="157">
        <f t="shared" si="206"/>
        <v>4.1886556521438269E-6</v>
      </c>
      <c r="BR222" s="157">
        <f t="shared" si="207"/>
        <v>5.6196935503846245E-8</v>
      </c>
      <c r="BS222" s="157">
        <f t="shared" si="208"/>
        <v>1.9095322011290344E-8</v>
      </c>
      <c r="BT222" s="157">
        <f t="shared" si="209"/>
        <v>2.270408099007161E-6</v>
      </c>
      <c r="BU222" s="157">
        <f t="shared" si="210"/>
        <v>2.4887783591624768E-6</v>
      </c>
      <c r="BV222" s="157">
        <f t="shared" si="211"/>
        <v>3.9160073638702611E-6</v>
      </c>
      <c r="BW222" s="157">
        <f t="shared" si="212"/>
        <v>1.7355669854248539E-7</v>
      </c>
      <c r="BX222" s="157">
        <f t="shared" si="213"/>
        <v>3.140716156721285E-6</v>
      </c>
      <c r="BY222" s="157">
        <f t="shared" si="214"/>
        <v>3.3375939608112184E-6</v>
      </c>
      <c r="BZ222" s="157">
        <f t="shared" si="215"/>
        <v>1.2257468467443701E-6</v>
      </c>
      <c r="CA222" s="157">
        <f t="shared" si="216"/>
        <v>4.9421720978856515E-6</v>
      </c>
      <c r="CB222" s="157">
        <f t="shared" si="217"/>
        <v>3.357208312537804E-6</v>
      </c>
      <c r="CC222" s="157">
        <f t="shared" si="218"/>
        <v>1.3803880188736969E-7</v>
      </c>
      <c r="CD222" s="157">
        <f t="shared" si="219"/>
        <v>9.7565632549999195E-8</v>
      </c>
      <c r="CE222" s="157">
        <f t="shared" si="220"/>
        <v>6.506642145421326E-7</v>
      </c>
      <c r="CF222" s="157">
        <f t="shared" si="221"/>
        <v>1.8092781634711302E-6</v>
      </c>
      <c r="CG222" s="157">
        <f t="shared" si="222"/>
        <v>3.8887926818694593E-8</v>
      </c>
      <c r="CH222" s="157">
        <f t="shared" si="223"/>
        <v>4.9701489458305602E-8</v>
      </c>
      <c r="CI222" s="157">
        <f t="shared" si="224"/>
        <v>8.5852673099844112E-6</v>
      </c>
      <c r="CJ222" s="157">
        <f t="shared" si="225"/>
        <v>1.629922480719599E-6</v>
      </c>
      <c r="CK222" s="157">
        <f t="shared" si="226"/>
        <v>6.8180950392941245E-7</v>
      </c>
      <c r="CL222" s="157">
        <f t="shared" si="227"/>
        <v>9.2497740794524465E-7</v>
      </c>
      <c r="CM222" s="157">
        <f t="shared" si="228"/>
        <v>1.8707389050846847E-8</v>
      </c>
      <c r="CN222" s="157">
        <f t="shared" si="229"/>
        <v>3.3487603565550389E-6</v>
      </c>
      <c r="CO222" s="157">
        <f t="shared" si="230"/>
        <v>5.1616092468447389E-6</v>
      </c>
      <c r="CP222" s="157">
        <f t="shared" si="231"/>
        <v>2.5219725564807667E-6</v>
      </c>
      <c r="CQ222" s="157">
        <f t="shared" si="232"/>
        <v>2.5830969984228759E-6</v>
      </c>
      <c r="CR222" s="157">
        <f t="shared" si="233"/>
        <v>2.4666075515229223E-6</v>
      </c>
      <c r="CS222" s="157">
        <f t="shared" si="234"/>
        <v>2.6908587196956836E-6</v>
      </c>
      <c r="CT222" s="157">
        <f t="shared" si="235"/>
        <v>2.864004940142765E-6</v>
      </c>
      <c r="CU222" s="157">
        <f t="shared" si="236"/>
        <v>2.9829155413007592E-6</v>
      </c>
      <c r="CV222" s="157">
        <f t="shared" si="237"/>
        <v>1.8537395000789484E-6</v>
      </c>
      <c r="CW222" s="157">
        <f t="shared" si="238"/>
        <v>1.5301699643763591E-6</v>
      </c>
      <c r="CX222" s="157">
        <f t="shared" si="239"/>
        <v>9.1634803689274142E-6</v>
      </c>
      <c r="CY222" s="157">
        <f t="shared" si="240"/>
        <v>2.8640445689194938E-5</v>
      </c>
      <c r="CZ222" s="157"/>
      <c r="DA222" s="157">
        <f t="shared" si="241"/>
        <v>6.0032697058252009E-8</v>
      </c>
      <c r="DB222" s="157"/>
      <c r="DC222" s="157"/>
      <c r="DD222" s="157"/>
      <c r="DE222" s="157">
        <f t="shared" si="242"/>
        <v>1.4620542773854451E-7</v>
      </c>
      <c r="DF222" s="157">
        <f t="shared" si="243"/>
        <v>4.0381492986122303E-8</v>
      </c>
      <c r="DG222" s="157"/>
      <c r="DH222" s="157"/>
      <c r="DI222" s="157">
        <f t="shared" si="244"/>
        <v>1.8717465612380768E-5</v>
      </c>
      <c r="DN222" s="157" t="e">
        <f t="shared" si="246"/>
        <v>#DIV/0!</v>
      </c>
      <c r="DR222" s="1">
        <v>9.7222222222222206E-3</v>
      </c>
      <c r="EQ222" s="152"/>
      <c r="ER222" s="152"/>
    </row>
    <row r="223" spans="1:148" s="1" customFormat="1" x14ac:dyDescent="0.25">
      <c r="A223" s="13">
        <f t="shared" si="247"/>
        <v>42855</v>
      </c>
      <c r="B223" s="227">
        <v>-2.04020014270439E-2</v>
      </c>
      <c r="C223" s="227">
        <v>-2.2022095948307001E-2</v>
      </c>
      <c r="D223" s="227">
        <v>1.0453412235898501E-2</v>
      </c>
      <c r="E223" s="227">
        <v>3.5406360219967202E-2</v>
      </c>
      <c r="F223" s="227">
        <v>-1.0734870845503499E-2</v>
      </c>
      <c r="G223" s="227">
        <v>-2.0705014518889901E-2</v>
      </c>
      <c r="H223" s="227">
        <v>-1.42370891805022E-2</v>
      </c>
      <c r="I223" s="227">
        <v>-2.6255959302398199E-2</v>
      </c>
      <c r="J223" s="227">
        <v>-9.4602026109138395E-3</v>
      </c>
      <c r="K223" s="227">
        <v>-1.9689543591715E-2</v>
      </c>
      <c r="L223" s="227">
        <v>-1.9953796954249401E-2</v>
      </c>
      <c r="M223" s="227">
        <v>-1.41046849589969E-2</v>
      </c>
      <c r="N223" s="227">
        <v>-2.9356988377643101E-2</v>
      </c>
      <c r="O223" s="227">
        <v>-2.0364927456829399E-2</v>
      </c>
      <c r="P223" s="227">
        <v>-2.0771441636217101E-2</v>
      </c>
      <c r="Q223" s="227">
        <v>-2.36607388383368E-2</v>
      </c>
      <c r="R223" s="227">
        <v>-2.9558032674705598E-2</v>
      </c>
      <c r="S223" s="18">
        <f>'Index Values Local'!S224/'Index Values Local'!S223-1</f>
        <v>-1.880738114123337E-2</v>
      </c>
      <c r="T223" s="227">
        <v>1.0809125065502001E-2</v>
      </c>
      <c r="U223" s="227">
        <v>7.4465605070548301E-3</v>
      </c>
      <c r="V223" s="227">
        <v>1.3613720606941899E-3</v>
      </c>
      <c r="W223" s="18">
        <v>1.4195634599838192E-2</v>
      </c>
      <c r="X223" s="18">
        <v>1.3679226696993174E-2</v>
      </c>
      <c r="Y223" s="18">
        <v>4.8029939171716496E-3</v>
      </c>
      <c r="Z223" s="18">
        <v>-1.6072789265003995E-2</v>
      </c>
      <c r="AA223" s="18">
        <v>-7.2580557635746334E-3</v>
      </c>
      <c r="AB223" s="18">
        <v>4.9801399614475272E-3</v>
      </c>
      <c r="AC223" s="18">
        <v>8.0193139999999996E-3</v>
      </c>
      <c r="AD223" s="18">
        <v>-6.2651770000000002E-3</v>
      </c>
      <c r="AE223" s="18">
        <v>1.0542209999999999E-3</v>
      </c>
      <c r="AF223" s="18">
        <v>-2.63792E-4</v>
      </c>
      <c r="AG223" s="18">
        <v>-2.9379048267861307E-3</v>
      </c>
      <c r="AH223" s="18">
        <v>-2.7647414549388016E-2</v>
      </c>
      <c r="AI223" s="18">
        <v>-2.5952199487991323E-2</v>
      </c>
      <c r="AJ223" s="18">
        <v>-4.5823084370423706E-2</v>
      </c>
      <c r="AK223" s="18">
        <v>-3.1650286614061884E-2</v>
      </c>
      <c r="AL223" s="18">
        <v>1.0213715181888627E-2</v>
      </c>
      <c r="AM223" s="18">
        <v>-1.6301328177508179E-2</v>
      </c>
      <c r="AN223" s="18">
        <v>3.3099999999999997E-2</v>
      </c>
      <c r="AO223" s="18">
        <v>-1.6806526291187951E-2</v>
      </c>
      <c r="AP223" s="18">
        <v>-7.1324550696578171E-2</v>
      </c>
      <c r="AQ223" s="18">
        <v>1.0835266122317737E-2</v>
      </c>
      <c r="AR223" s="18">
        <v>-1.1402508551883184E-4</v>
      </c>
      <c r="AS223" s="18">
        <v>-2.887677638836772E-2</v>
      </c>
      <c r="AT223" s="18">
        <v>-1.2307605419999579E-3</v>
      </c>
      <c r="AU223" s="18">
        <v>-7.4293931692096891E-3</v>
      </c>
      <c r="AV223" s="18">
        <v>-3.5196044369786406E-2</v>
      </c>
      <c r="AW223" s="18">
        <v>-4.254448416948331E-2</v>
      </c>
      <c r="AX223" s="18">
        <v>-3.878169724348491E-2</v>
      </c>
      <c r="AY223" s="18">
        <v>-8.2572069486936323E-2</v>
      </c>
      <c r="AZ223" s="18">
        <v>-0.11104768635552298</v>
      </c>
      <c r="BF223" s="81"/>
      <c r="BG223" s="154">
        <f t="shared" si="198"/>
        <v>20</v>
      </c>
      <c r="BH223" s="18">
        <f>(1-'Building Blocks'!$B$29)*'Building Blocks'!$B$29^BG223</f>
        <v>8.1790693759723147E-3</v>
      </c>
      <c r="BI223" s="18">
        <f t="shared" si="199"/>
        <v>8.9843217218818841E-3</v>
      </c>
      <c r="BJ223" s="18">
        <f t="shared" si="245"/>
        <v>2.6684333946161379E-2</v>
      </c>
      <c r="BK223" s="157">
        <f t="shared" si="200"/>
        <v>6.4914598989181189E-6</v>
      </c>
      <c r="BL223" s="157">
        <f t="shared" si="201"/>
        <v>9.5905735589469999E-6</v>
      </c>
      <c r="BM223" s="157">
        <f t="shared" si="202"/>
        <v>1.9570445251378445E-7</v>
      </c>
      <c r="BN223" s="157">
        <f t="shared" si="203"/>
        <v>6.1417538110896242E-6</v>
      </c>
      <c r="BO223" s="157">
        <f t="shared" si="204"/>
        <v>1.9998655733188449E-6</v>
      </c>
      <c r="BP223" s="157">
        <f t="shared" si="205"/>
        <v>5.7959178998072941E-6</v>
      </c>
      <c r="BQ223" s="157">
        <f t="shared" si="206"/>
        <v>4.1822080518450221E-6</v>
      </c>
      <c r="BR223" s="157">
        <f t="shared" si="207"/>
        <v>1.1389021208137486E-5</v>
      </c>
      <c r="BS223" s="157">
        <f t="shared" si="208"/>
        <v>3.3804715445617939E-6</v>
      </c>
      <c r="BT223" s="157">
        <f t="shared" si="209"/>
        <v>5.2111872445948442E-6</v>
      </c>
      <c r="BU223" s="157">
        <f t="shared" si="210"/>
        <v>5.3735201594900834E-6</v>
      </c>
      <c r="BV223" s="157">
        <f t="shared" si="211"/>
        <v>4.3158732277706162E-6</v>
      </c>
      <c r="BW223" s="157">
        <f t="shared" si="212"/>
        <v>1.1200343063197224E-5</v>
      </c>
      <c r="BX223" s="157">
        <f t="shared" si="213"/>
        <v>7.4777813959454778E-6</v>
      </c>
      <c r="BY223" s="157">
        <f t="shared" si="214"/>
        <v>7.1552579828619951E-6</v>
      </c>
      <c r="BZ223" s="157">
        <f t="shared" si="215"/>
        <v>8.2251897692865734E-6</v>
      </c>
      <c r="CA223" s="157">
        <f t="shared" si="216"/>
        <v>1.1020066593229892E-5</v>
      </c>
      <c r="CB223" s="157">
        <f t="shared" si="217"/>
        <v>6.8653219752791269E-6</v>
      </c>
      <c r="CC223" s="157">
        <f t="shared" si="218"/>
        <v>2.6763045170579737E-7</v>
      </c>
      <c r="CD223" s="157">
        <f t="shared" si="219"/>
        <v>3.7403675864947761E-8</v>
      </c>
      <c r="CE223" s="157">
        <f t="shared" si="220"/>
        <v>6.8654593296572897E-8</v>
      </c>
      <c r="CF223" s="157">
        <f t="shared" si="221"/>
        <v>7.6961603187160318E-7</v>
      </c>
      <c r="CG223" s="157">
        <f t="shared" si="222"/>
        <v>8.2209549924876279E-7</v>
      </c>
      <c r="CH223" s="157">
        <f t="shared" si="223"/>
        <v>5.6848707583908202E-8</v>
      </c>
      <c r="CI223" s="157">
        <f t="shared" si="224"/>
        <v>4.3307094624627202E-6</v>
      </c>
      <c r="CJ223" s="157">
        <f t="shared" si="225"/>
        <v>1.1466758310469973E-6</v>
      </c>
      <c r="CK223" s="157">
        <f t="shared" si="226"/>
        <v>1.6440234821511446E-8</v>
      </c>
      <c r="CL223" s="157">
        <f t="shared" si="227"/>
        <v>1.7066831970942897E-7</v>
      </c>
      <c r="CM223" s="157">
        <f t="shared" si="228"/>
        <v>9.1745430022240696E-7</v>
      </c>
      <c r="CN223" s="157">
        <f t="shared" si="229"/>
        <v>3.7329632910667862E-7</v>
      </c>
      <c r="CO223" s="157">
        <f t="shared" si="230"/>
        <v>4.9796786873033791E-7</v>
      </c>
      <c r="CP223" s="157">
        <f t="shared" si="231"/>
        <v>7.0271919631595645E-7</v>
      </c>
      <c r="CQ223" s="157">
        <f t="shared" si="232"/>
        <v>8.8546039060874133E-6</v>
      </c>
      <c r="CR223" s="157">
        <f t="shared" si="233"/>
        <v>8.7843570206835798E-6</v>
      </c>
      <c r="CS223" s="157">
        <f t="shared" si="234"/>
        <v>2.4392299165929432E-5</v>
      </c>
      <c r="CT223" s="157">
        <f t="shared" si="235"/>
        <v>1.2868802647138889E-5</v>
      </c>
      <c r="CU223" s="157">
        <f t="shared" si="236"/>
        <v>2.9012026010898079E-7</v>
      </c>
      <c r="CV223" s="157">
        <f t="shared" si="237"/>
        <v>4.3146459799459336E-6</v>
      </c>
      <c r="CW223" s="157">
        <f t="shared" si="238"/>
        <v>6.4450776328366776E-6</v>
      </c>
      <c r="CX223" s="157">
        <f t="shared" si="239"/>
        <v>2.9259629919049248E-6</v>
      </c>
      <c r="CY223" s="157">
        <f t="shared" si="240"/>
        <v>5.3750119811523941E-5</v>
      </c>
      <c r="CZ223" s="157"/>
      <c r="DA223" s="157">
        <f t="shared" si="241"/>
        <v>1.1429225878372795E-7</v>
      </c>
      <c r="DB223" s="157"/>
      <c r="DC223" s="157"/>
      <c r="DD223" s="157"/>
      <c r="DE223" s="157">
        <f t="shared" si="242"/>
        <v>1.7589155985204571E-5</v>
      </c>
      <c r="DF223" s="157">
        <f t="shared" si="243"/>
        <v>2.2232571177394807E-5</v>
      </c>
      <c r="DG223" s="157"/>
      <c r="DH223" s="157"/>
      <c r="DI223" s="157">
        <f t="shared" si="244"/>
        <v>1.3202058975964574E-4</v>
      </c>
      <c r="DN223" s="157" t="e">
        <f t="shared" si="246"/>
        <v>#DIV/0!</v>
      </c>
      <c r="DR223" s="1">
        <v>9.7222222222222206E-3</v>
      </c>
      <c r="EQ223" s="152"/>
      <c r="ER223" s="152"/>
    </row>
    <row r="224" spans="1:148" s="1" customFormat="1" x14ac:dyDescent="0.25">
      <c r="A224" s="13">
        <f t="shared" si="247"/>
        <v>42886</v>
      </c>
      <c r="B224" s="227">
        <v>1.8495676656571099E-2</v>
      </c>
      <c r="C224" s="227">
        <v>-8.2866196044971696E-3</v>
      </c>
      <c r="D224" s="227">
        <v>5.7258978315840099E-2</v>
      </c>
      <c r="E224" s="227">
        <v>4.9639054596243001E-2</v>
      </c>
      <c r="F224" s="227">
        <v>5.1366854874559803E-2</v>
      </c>
      <c r="G224" s="227">
        <v>3.5126414685234801E-2</v>
      </c>
      <c r="H224" s="227">
        <v>4.1873867517709003E-2</v>
      </c>
      <c r="I224" s="227">
        <v>-4.9585736092505597E-3</v>
      </c>
      <c r="J224" s="227">
        <v>3.4707981053675799E-2</v>
      </c>
      <c r="K224" s="227">
        <v>2.0661632416077699E-2</v>
      </c>
      <c r="L224" s="227">
        <v>2.0340956401237099E-2</v>
      </c>
      <c r="M224" s="227">
        <v>1.74588579283174E-2</v>
      </c>
      <c r="N224" s="227">
        <v>2.24179036785963E-2</v>
      </c>
      <c r="O224" s="227">
        <v>1.5480149952516099E-2</v>
      </c>
      <c r="P224" s="227">
        <v>1.0216880434472201E-2</v>
      </c>
      <c r="Q224" s="227">
        <v>8.1763737962115002E-3</v>
      </c>
      <c r="R224" s="227">
        <v>5.7029762519484797E-3</v>
      </c>
      <c r="S224" s="18">
        <f>'Index Values Local'!S225/'Index Values Local'!S224-1</f>
        <v>1.1966220873899092E-2</v>
      </c>
      <c r="T224" s="227">
        <v>1.3638195342277001E-2</v>
      </c>
      <c r="U224" s="227">
        <v>3.3681080279128698E-3</v>
      </c>
      <c r="V224" s="227">
        <v>9.0650678542059104E-4</v>
      </c>
      <c r="W224" s="18">
        <v>7.3013646218595962E-3</v>
      </c>
      <c r="X224" s="18">
        <v>1.6842537019183812E-3</v>
      </c>
      <c r="Y224" s="18">
        <v>2.6634035673147594E-3</v>
      </c>
      <c r="Z224" s="18">
        <v>5.7163858790174604E-3</v>
      </c>
      <c r="AA224" s="18">
        <v>-5.5673839308408857E-3</v>
      </c>
      <c r="AB224" s="18">
        <v>3.4892363762755174E-2</v>
      </c>
      <c r="AC224" s="18">
        <v>4.2112007999999999E-2</v>
      </c>
      <c r="AD224" s="18">
        <v>9.3625619999999996E-3</v>
      </c>
      <c r="AE224" s="18">
        <v>1.8400082000000002E-2</v>
      </c>
      <c r="AF224" s="18">
        <v>8.4770929999999998E-3</v>
      </c>
      <c r="AG224" s="18">
        <v>4.872680427963294E-3</v>
      </c>
      <c r="AH224" s="18">
        <v>-3.1972389870444928E-3</v>
      </c>
      <c r="AI224" s="18">
        <v>-4.4138595188880636E-4</v>
      </c>
      <c r="AJ224" s="18">
        <v>-4.550698873732717E-3</v>
      </c>
      <c r="AK224" s="18">
        <v>-5.6746626715189485E-3</v>
      </c>
      <c r="AL224" s="18">
        <v>1.4674771910254902E-2</v>
      </c>
      <c r="AM224" s="18">
        <v>-5.6174573019664997E-3</v>
      </c>
      <c r="AN224" s="18">
        <v>3.0300000000000001E-2</v>
      </c>
      <c r="AO224" s="18">
        <v>-1.626568876371004E-2</v>
      </c>
      <c r="AP224" s="18">
        <v>7.1019379634161828E-2</v>
      </c>
      <c r="AQ224" s="18">
        <v>-9.9218758860095471E-3</v>
      </c>
      <c r="AR224" s="18">
        <v>1.4824951533811692E-3</v>
      </c>
      <c r="AS224" s="18">
        <v>-6.2871698461073834E-3</v>
      </c>
      <c r="AT224" s="18">
        <v>-1.5203314844542686E-3</v>
      </c>
      <c r="AU224" s="18">
        <v>1.9041144775364823E-3</v>
      </c>
      <c r="AV224" s="18">
        <v>-4.2787800666013176E-3</v>
      </c>
      <c r="AW224" s="18">
        <v>4.9379787128707164E-3</v>
      </c>
      <c r="AX224" s="18">
        <v>-7.2527554612922636E-3</v>
      </c>
      <c r="AY224" s="18">
        <v>-4.0907571028181433E-4</v>
      </c>
      <c r="AZ224" s="18">
        <v>-4.7701073274148964E-3</v>
      </c>
      <c r="BF224" s="81"/>
      <c r="BG224" s="154">
        <f t="shared" si="198"/>
        <v>19</v>
      </c>
      <c r="BH224" s="18">
        <f>(1-'Building Blocks'!$B$29)*'Building Blocks'!$B$29^BG224</f>
        <v>8.2616862383558722E-3</v>
      </c>
      <c r="BI224" s="18">
        <f t="shared" si="199"/>
        <v>9.0750724463453374E-3</v>
      </c>
      <c r="BJ224" s="18">
        <f t="shared" si="245"/>
        <v>2.6953872672890289E-2</v>
      </c>
      <c r="BK224" s="157">
        <f t="shared" si="200"/>
        <v>1.3106733429735463E-6</v>
      </c>
      <c r="BL224" s="157">
        <f t="shared" si="201"/>
        <v>3.2543491453407535E-6</v>
      </c>
      <c r="BM224" s="157">
        <f t="shared" si="202"/>
        <v>2.4043924187421887E-5</v>
      </c>
      <c r="BN224" s="157">
        <f t="shared" si="203"/>
        <v>1.4796276560242908E-5</v>
      </c>
      <c r="BO224" s="157">
        <f t="shared" si="204"/>
        <v>2.0202482727559308E-5</v>
      </c>
      <c r="BP224" s="157">
        <f t="shared" si="205"/>
        <v>8.4046621192738217E-6</v>
      </c>
      <c r="BQ224" s="157">
        <f t="shared" si="206"/>
        <v>1.0823840454487816E-5</v>
      </c>
      <c r="BR224" s="157">
        <f t="shared" si="207"/>
        <v>1.8575161699977194E-6</v>
      </c>
      <c r="BS224" s="157">
        <f t="shared" si="208"/>
        <v>5.5683396818298E-6</v>
      </c>
      <c r="BT224" s="157">
        <f t="shared" si="209"/>
        <v>2.4015028104920982E-6</v>
      </c>
      <c r="BU224" s="157">
        <f t="shared" si="210"/>
        <v>2.2766059591172252E-6</v>
      </c>
      <c r="BV224" s="157">
        <f t="shared" si="211"/>
        <v>8.4439451165112514E-7</v>
      </c>
      <c r="BW224" s="157">
        <f t="shared" si="212"/>
        <v>2.4607858424375962E-6</v>
      </c>
      <c r="BX224" s="157">
        <f t="shared" si="213"/>
        <v>4.4407091510657238E-7</v>
      </c>
      <c r="BY224" s="157">
        <f t="shared" si="214"/>
        <v>6.9505379876014535E-8</v>
      </c>
      <c r="BZ224" s="157">
        <f t="shared" si="215"/>
        <v>2.2649349607303236E-8</v>
      </c>
      <c r="CA224" s="157">
        <f t="shared" si="216"/>
        <v>5.1544033780281235E-10</v>
      </c>
      <c r="CB224" s="157">
        <f t="shared" si="217"/>
        <v>8.8932256465682575E-8</v>
      </c>
      <c r="CC224" s="157">
        <f t="shared" si="218"/>
        <v>6.2321953684598109E-7</v>
      </c>
      <c r="CD224" s="157">
        <f t="shared" si="219"/>
        <v>3.7694888956427218E-8</v>
      </c>
      <c r="CE224" s="157">
        <f t="shared" si="220"/>
        <v>9.4047798409834527E-8</v>
      </c>
      <c r="CF224" s="157">
        <f t="shared" si="221"/>
        <v>5.0592219591373682E-8</v>
      </c>
      <c r="CG224" s="157">
        <f t="shared" si="222"/>
        <v>5.3553654333375181E-8</v>
      </c>
      <c r="CH224" s="157">
        <f t="shared" si="223"/>
        <v>1.2821172964015113E-9</v>
      </c>
      <c r="CI224" s="157">
        <f t="shared" si="224"/>
        <v>2.5006825120135934E-10</v>
      </c>
      <c r="CJ224" s="157">
        <f t="shared" si="225"/>
        <v>8.3752767492863424E-7</v>
      </c>
      <c r="CK224" s="157">
        <f t="shared" si="226"/>
        <v>8.87085956440367E-6</v>
      </c>
      <c r="CL224" s="157">
        <f t="shared" si="227"/>
        <v>1.3417420361804583E-5</v>
      </c>
      <c r="CM224" s="157">
        <f t="shared" si="228"/>
        <v>2.7676465873237434E-7</v>
      </c>
      <c r="CN224" s="157">
        <f t="shared" si="229"/>
        <v>1.0781997382275294E-6</v>
      </c>
      <c r="CO224" s="157">
        <f t="shared" si="230"/>
        <v>1.5242629161660818E-8</v>
      </c>
      <c r="CP224" s="157">
        <f t="shared" si="231"/>
        <v>9.6915070329597924E-9</v>
      </c>
      <c r="CQ224" s="157">
        <f t="shared" si="232"/>
        <v>4.3752691386936979E-7</v>
      </c>
      <c r="CR224" s="157">
        <f t="shared" si="233"/>
        <v>3.0088713480276052E-7</v>
      </c>
      <c r="CS224" s="157">
        <f t="shared" si="234"/>
        <v>1.0650211818834783E-6</v>
      </c>
      <c r="CT224" s="157">
        <f t="shared" si="235"/>
        <v>1.2788514659448155E-6</v>
      </c>
      <c r="CU224" s="157">
        <f t="shared" si="236"/>
        <v>9.3376673386886796E-7</v>
      </c>
      <c r="CV224" s="157">
        <f t="shared" si="237"/>
        <v>1.1445951713848274E-6</v>
      </c>
      <c r="CW224" s="157">
        <f t="shared" si="238"/>
        <v>5.220166809147209E-6</v>
      </c>
      <c r="CX224" s="157">
        <f t="shared" si="239"/>
        <v>2.7810236893131811E-6</v>
      </c>
      <c r="CY224" s="157">
        <f t="shared" si="240"/>
        <v>3.8337803966694673E-5</v>
      </c>
      <c r="CZ224" s="157"/>
      <c r="DA224" s="157">
        <f t="shared" si="241"/>
        <v>3.522563519828594E-8</v>
      </c>
      <c r="DB224" s="157"/>
      <c r="DC224" s="157"/>
      <c r="DD224" s="157"/>
      <c r="DE224" s="157">
        <f t="shared" si="242"/>
        <v>1.6123776476303153E-6</v>
      </c>
      <c r="DF224" s="157">
        <f t="shared" si="243"/>
        <v>4.6468965868465114E-8</v>
      </c>
      <c r="DG224" s="157"/>
      <c r="DH224" s="157"/>
      <c r="DI224" s="157">
        <f t="shared" si="244"/>
        <v>2.0265411348749087E-6</v>
      </c>
      <c r="DN224" s="157" t="e">
        <f t="shared" si="246"/>
        <v>#DIV/0!</v>
      </c>
      <c r="DR224" s="1">
        <v>9.7222222222222206E-3</v>
      </c>
      <c r="EQ224" s="152"/>
      <c r="ER224" s="152"/>
    </row>
    <row r="225" spans="1:148" s="1" customFormat="1" x14ac:dyDescent="0.25">
      <c r="A225" s="13">
        <f t="shared" si="247"/>
        <v>42916</v>
      </c>
      <c r="B225" s="227">
        <v>-4.1109395291329901E-3</v>
      </c>
      <c r="C225" s="227">
        <v>1.55303516048874E-2</v>
      </c>
      <c r="D225" s="227">
        <v>-1.7496937992316799E-2</v>
      </c>
      <c r="E225" s="227">
        <v>-2.0364014469950099E-2</v>
      </c>
      <c r="F225" s="227">
        <v>-2.94921773077517E-2</v>
      </c>
      <c r="G225" s="227">
        <v>3.81249794018323E-4</v>
      </c>
      <c r="H225" s="227">
        <v>-8.87777690748103E-4</v>
      </c>
      <c r="I225" s="227">
        <v>1.03471315555614E-2</v>
      </c>
      <c r="J225" s="227">
        <v>3.2297011198156801E-4</v>
      </c>
      <c r="K225" s="227">
        <v>-1.4175692395364901E-2</v>
      </c>
      <c r="L225" s="227">
        <v>-1.11804089059915E-2</v>
      </c>
      <c r="M225" s="227">
        <v>-8.6471902283323798E-3</v>
      </c>
      <c r="N225" s="227">
        <v>-1.0895431845816501E-2</v>
      </c>
      <c r="O225" s="227">
        <v>-1.1128180677841999E-2</v>
      </c>
      <c r="P225" s="227">
        <v>-9.0772892787047699E-3</v>
      </c>
      <c r="Q225" s="227">
        <v>-1.90035627480178E-3</v>
      </c>
      <c r="R225" s="227">
        <v>-1.9003370860244999E-2</v>
      </c>
      <c r="S225" s="18">
        <f>'Index Values Local'!S226/'Index Values Local'!S225-1</f>
        <v>-1.2239432238098868E-2</v>
      </c>
      <c r="T225" s="227">
        <v>6.2656070764504001E-3</v>
      </c>
      <c r="U225" s="227">
        <v>8.4992232378337997E-3</v>
      </c>
      <c r="V225" s="227">
        <v>-8.7819941565225792E-3</v>
      </c>
      <c r="W225" s="18">
        <v>1.3705567689044962E-2</v>
      </c>
      <c r="X225" s="18">
        <v>1.7353830140545146E-3</v>
      </c>
      <c r="Y225" s="18">
        <v>-1.9583527045198279E-3</v>
      </c>
      <c r="Z225" s="18">
        <v>4.4446619681545174E-2</v>
      </c>
      <c r="AA225" s="18">
        <v>2.641241850903131E-2</v>
      </c>
      <c r="AB225" s="18">
        <v>4.0920846774719966E-2</v>
      </c>
      <c r="AC225" s="18">
        <v>3.6772367E-2</v>
      </c>
      <c r="AD225" s="18">
        <v>5.9133075E-2</v>
      </c>
      <c r="AE225" s="18">
        <v>2.9865951000000002E-2</v>
      </c>
      <c r="AF225" s="18">
        <v>3.5574093000000001E-2</v>
      </c>
      <c r="AG225" s="18">
        <v>8.4364837861742314E-2</v>
      </c>
      <c r="AH225" s="18">
        <v>1.2399381349080807E-2</v>
      </c>
      <c r="AI225" s="18">
        <v>2.0713320353532128E-2</v>
      </c>
      <c r="AJ225" s="18">
        <v>3.4827711118579963E-2</v>
      </c>
      <c r="AK225" s="18">
        <v>3.1355920459632314E-2</v>
      </c>
      <c r="AL225" s="18">
        <v>-9.3778071107470939E-3</v>
      </c>
      <c r="AM225" s="18">
        <v>1.7562832648817972E-2</v>
      </c>
      <c r="AN225" s="18">
        <v>-1.54E-2</v>
      </c>
      <c r="AO225" s="18">
        <v>3.8216835052017561E-2</v>
      </c>
      <c r="AP225" s="18">
        <v>9.7014988532207136E-2</v>
      </c>
      <c r="AQ225" s="18">
        <v>1.5817848086234383E-2</v>
      </c>
      <c r="AR225" s="18">
        <v>7.230699157367404E-3</v>
      </c>
      <c r="AS225" s="18">
        <v>4.3789872969474106E-2</v>
      </c>
      <c r="AT225" s="18">
        <v>-5.7233170899534652E-3</v>
      </c>
      <c r="AU225" s="18">
        <v>-1.2147409997571943E-2</v>
      </c>
      <c r="AV225" s="18">
        <v>0.10171169052442064</v>
      </c>
      <c r="AW225" s="18">
        <v>9.5764518237423157E-2</v>
      </c>
      <c r="AX225" s="18">
        <v>4.5908137568319372E-2</v>
      </c>
      <c r="AY225" s="18">
        <v>9.3319880545528588E-2</v>
      </c>
      <c r="AZ225" s="18">
        <v>8.3231772886945388E-2</v>
      </c>
      <c r="BF225" s="81"/>
      <c r="BG225" s="154">
        <f t="shared" si="198"/>
        <v>18</v>
      </c>
      <c r="BH225" s="18">
        <f>(1-'Building Blocks'!$B$29)*'Building Blocks'!$B$29^BG225</f>
        <v>8.3451376145008815E-3</v>
      </c>
      <c r="BI225" s="18">
        <f t="shared" si="199"/>
        <v>9.1667398447932702E-3</v>
      </c>
      <c r="BJ225" s="18">
        <f t="shared" si="245"/>
        <v>2.7226134013020493E-2</v>
      </c>
      <c r="BK225" s="157">
        <f t="shared" si="200"/>
        <v>1.0278176139410191E-6</v>
      </c>
      <c r="BL225" s="157">
        <f t="shared" si="201"/>
        <v>2.1831405135587616E-7</v>
      </c>
      <c r="BM225" s="157">
        <f t="shared" si="202"/>
        <v>4.9693303434203575E-6</v>
      </c>
      <c r="BN225" s="157">
        <f t="shared" si="203"/>
        <v>8.0448193332692093E-6</v>
      </c>
      <c r="BO225" s="157">
        <f t="shared" si="204"/>
        <v>1.0396323783657644E-5</v>
      </c>
      <c r="BP225" s="157">
        <f t="shared" si="205"/>
        <v>1.7050705106541003E-7</v>
      </c>
      <c r="BQ225" s="157">
        <f t="shared" si="206"/>
        <v>6.20309668598686E-7</v>
      </c>
      <c r="BR225" s="157">
        <f t="shared" si="207"/>
        <v>9.147435751572505E-9</v>
      </c>
      <c r="BS225" s="157">
        <f t="shared" si="208"/>
        <v>8.4733208966098445E-7</v>
      </c>
      <c r="BT225" s="157">
        <f t="shared" si="209"/>
        <v>3.1610988827056111E-6</v>
      </c>
      <c r="BU225" s="157">
        <f t="shared" si="210"/>
        <v>2.2545297232978758E-6</v>
      </c>
      <c r="BV225" s="157">
        <f t="shared" si="211"/>
        <v>2.4835713911374793E-6</v>
      </c>
      <c r="BW225" s="157">
        <f t="shared" si="212"/>
        <v>2.6015425432642496E-6</v>
      </c>
      <c r="BX225" s="157">
        <f t="shared" si="213"/>
        <v>3.5262090029833147E-6</v>
      </c>
      <c r="BY225" s="157">
        <f t="shared" si="214"/>
        <v>2.5037257938098128E-6</v>
      </c>
      <c r="BZ225" s="157">
        <f t="shared" si="215"/>
        <v>6.6181823796024064E-7</v>
      </c>
      <c r="CA225" s="157">
        <f t="shared" si="216"/>
        <v>5.4879827914113494E-6</v>
      </c>
      <c r="CB225" s="157">
        <f t="shared" si="217"/>
        <v>4.0715435759716443E-6</v>
      </c>
      <c r="CC225" s="157">
        <f t="shared" si="218"/>
        <v>7.6641638583747654E-9</v>
      </c>
      <c r="CD225" s="157">
        <f t="shared" si="219"/>
        <v>8.7698321292146715E-8</v>
      </c>
      <c r="CE225" s="157">
        <f t="shared" si="220"/>
        <v>1.5272613017644378E-6</v>
      </c>
      <c r="CF225" s="157">
        <f t="shared" si="221"/>
        <v>7.0428768013670558E-7</v>
      </c>
      <c r="CG225" s="157">
        <f t="shared" si="222"/>
        <v>5.1841452271629026E-8</v>
      </c>
      <c r="CH225" s="157">
        <f t="shared" si="223"/>
        <v>1.6525378452630386E-7</v>
      </c>
      <c r="CI225" s="157">
        <f t="shared" si="224"/>
        <v>1.3632777720737392E-5</v>
      </c>
      <c r="CJ225" s="157">
        <f t="shared" si="225"/>
        <v>4.5884612361756151E-6</v>
      </c>
      <c r="CK225" s="157">
        <f t="shared" si="226"/>
        <v>1.2749106220650832E-5</v>
      </c>
      <c r="CL225" s="157">
        <f t="shared" si="227"/>
        <v>1.0050164117750863E-5</v>
      </c>
      <c r="CM225" s="157">
        <f t="shared" si="228"/>
        <v>2.8025561825141138E-5</v>
      </c>
      <c r="CN225" s="157">
        <f t="shared" si="229"/>
        <v>4.5854775501839854E-6</v>
      </c>
      <c r="CO225" s="157">
        <f t="shared" si="230"/>
        <v>7.3898812717764562E-6</v>
      </c>
      <c r="CP225" s="157">
        <f t="shared" si="231"/>
        <v>5.6428395441259215E-5</v>
      </c>
      <c r="CQ225" s="157">
        <f t="shared" si="232"/>
        <v>6.8637611762814405E-7</v>
      </c>
      <c r="CR225" s="157">
        <f t="shared" si="233"/>
        <v>2.1730351127362665E-6</v>
      </c>
      <c r="CS225" s="157">
        <f t="shared" si="234"/>
        <v>7.469360683655959E-6</v>
      </c>
      <c r="CT225" s="157">
        <f t="shared" si="235"/>
        <v>5.8026177330086194E-6</v>
      </c>
      <c r="CU225" s="157">
        <f t="shared" si="236"/>
        <v>1.7733826050411657E-6</v>
      </c>
      <c r="CV225" s="157">
        <f t="shared" si="237"/>
        <v>1.308977081888577E-6</v>
      </c>
      <c r="CW225" s="157">
        <f t="shared" si="238"/>
        <v>4.3229922551158372E-6</v>
      </c>
      <c r="CX225" s="157">
        <f t="shared" si="239"/>
        <v>1.2533610249682916E-5</v>
      </c>
      <c r="CY225" s="157">
        <f t="shared" si="240"/>
        <v>7.5896257334043146E-5</v>
      </c>
      <c r="CZ225" s="157"/>
      <c r="DA225" s="157">
        <f t="shared" si="241"/>
        <v>1.3084162761937831E-7</v>
      </c>
      <c r="DB225" s="157"/>
      <c r="DC225" s="157"/>
      <c r="DD225" s="157"/>
      <c r="DE225" s="157">
        <f t="shared" si="242"/>
        <v>7.8706424860756427E-5</v>
      </c>
      <c r="DF225" s="157">
        <f t="shared" si="243"/>
        <v>7.1899566598234148E-5</v>
      </c>
      <c r="DG225" s="157"/>
      <c r="DH225" s="157"/>
      <c r="DI225" s="157">
        <f t="shared" si="244"/>
        <v>4.8927705316200648E-5</v>
      </c>
      <c r="DN225" s="157" t="e">
        <f t="shared" si="246"/>
        <v>#DIV/0!</v>
      </c>
      <c r="DR225" s="1">
        <v>9.7222222222222206E-3</v>
      </c>
      <c r="EQ225" s="152"/>
      <c r="ER225" s="152"/>
    </row>
    <row r="226" spans="1:148" s="1" customFormat="1" x14ac:dyDescent="0.25">
      <c r="A226" s="13">
        <f t="shared" si="247"/>
        <v>42947</v>
      </c>
      <c r="B226" s="227">
        <v>5.6218425071405901E-3</v>
      </c>
      <c r="C226" s="227">
        <v>-1.69287703070952E-3</v>
      </c>
      <c r="D226" s="227">
        <v>1.65948820340702E-2</v>
      </c>
      <c r="E226" s="227">
        <v>2.9841433708015501E-2</v>
      </c>
      <c r="F226" s="227">
        <v>1.0968695742392001E-2</v>
      </c>
      <c r="G226" s="227">
        <v>5.4908860659343903E-3</v>
      </c>
      <c r="H226" s="227">
        <v>1.1913515965062699E-2</v>
      </c>
      <c r="I226" s="227">
        <v>2.7910850266293401E-2</v>
      </c>
      <c r="J226" s="227">
        <v>4.5082089011640097E-2</v>
      </c>
      <c r="K226" s="227">
        <v>3.7006848030600699E-3</v>
      </c>
      <c r="L226" s="227">
        <v>2.1130143761909298E-3</v>
      </c>
      <c r="M226" s="227">
        <v>3.7394169479809599E-4</v>
      </c>
      <c r="N226" s="227">
        <v>1.1484247566132E-2</v>
      </c>
      <c r="O226" s="227">
        <v>-4.1081759905993104E-3</v>
      </c>
      <c r="P226" s="227">
        <v>-3.69303041159541E-3</v>
      </c>
      <c r="Q226" s="227">
        <v>1.5286025663474501E-5</v>
      </c>
      <c r="R226" s="227">
        <v>-8.1442309760907296E-3</v>
      </c>
      <c r="S226" s="18">
        <f>'Index Values Local'!S227/'Index Values Local'!S226-1</f>
        <v>-6.0676294710013678E-3</v>
      </c>
      <c r="T226" s="227">
        <v>2.03732663895634E-2</v>
      </c>
      <c r="U226" s="227">
        <v>1.46844675703772E-2</v>
      </c>
      <c r="V226" s="227">
        <v>6.4052589620160402E-3</v>
      </c>
      <c r="W226" s="18">
        <v>3.9967526384814267E-3</v>
      </c>
      <c r="X226" s="18">
        <v>6.6070285446129251E-3</v>
      </c>
      <c r="Y226" s="18">
        <v>2.0591740870472552E-3</v>
      </c>
      <c r="Z226" s="18">
        <v>3.9150020930828422E-2</v>
      </c>
      <c r="AA226" s="18">
        <v>1.8979579814381253E-2</v>
      </c>
      <c r="AB226" s="18">
        <v>2.0353881409187036E-2</v>
      </c>
      <c r="AC226" s="18">
        <v>2.3213190000000002E-2</v>
      </c>
      <c r="AD226" s="18">
        <v>1.5897748E-2</v>
      </c>
      <c r="AE226" s="18">
        <v>1.6420707999999999E-2</v>
      </c>
      <c r="AF226" s="18">
        <v>1.8489328999999999E-2</v>
      </c>
      <c r="AG226" s="18">
        <v>1.7256849955380016E-2</v>
      </c>
      <c r="AH226" s="18">
        <v>4.0796132179468092E-3</v>
      </c>
      <c r="AI226" s="18">
        <v>1.0267169225198547E-2</v>
      </c>
      <c r="AJ226" s="18">
        <v>1.1328495479241418E-2</v>
      </c>
      <c r="AK226" s="18">
        <v>1.924359970984213E-2</v>
      </c>
      <c r="AL226" s="18">
        <v>-8.0953472238132207E-4</v>
      </c>
      <c r="AM226" s="18">
        <v>1.5916521924415061E-2</v>
      </c>
      <c r="AN226" s="18">
        <v>5.7000000000000002E-3</v>
      </c>
      <c r="AO226" s="18">
        <v>8.5121479900964081E-2</v>
      </c>
      <c r="AP226" s="18">
        <v>0.11077380033945383</v>
      </c>
      <c r="AQ226" s="18">
        <v>2.0229151450744855E-2</v>
      </c>
      <c r="AR226" s="18">
        <v>1.0742960533755452E-2</v>
      </c>
      <c r="AS226" s="18">
        <v>1.6897099126485411E-2</v>
      </c>
      <c r="AT226" s="18">
        <v>1.3618299842889635E-2</v>
      </c>
      <c r="AU226" s="18">
        <v>-8.1412993666453385E-3</v>
      </c>
      <c r="AV226" s="18">
        <v>-1.8136298910351623E-2</v>
      </c>
      <c r="AW226" s="18">
        <v>-3.55216937170999E-4</v>
      </c>
      <c r="AX226" s="18">
        <v>3.1535321986692387E-3</v>
      </c>
      <c r="AY226" s="18">
        <v>-5.8472951956683936E-2</v>
      </c>
      <c r="AZ226" s="18">
        <v>0.11041883331757574</v>
      </c>
      <c r="BF226" s="81"/>
      <c r="BG226" s="154">
        <f t="shared" si="198"/>
        <v>17</v>
      </c>
      <c r="BH226" s="18">
        <f>(1-'Building Blocks'!$B$29)*'Building Blocks'!$B$29^BG226</f>
        <v>8.4294319338392744E-3</v>
      </c>
      <c r="BI226" s="18">
        <f t="shared" si="199"/>
        <v>9.2593331765588593E-3</v>
      </c>
      <c r="BJ226" s="18">
        <f t="shared" si="245"/>
        <v>2.7501145467697469E-2</v>
      </c>
      <c r="BK226" s="157">
        <f t="shared" si="200"/>
        <v>6.7864117173761233E-9</v>
      </c>
      <c r="BL226" s="157">
        <f t="shared" si="201"/>
        <v>1.4106735673299886E-6</v>
      </c>
      <c r="BM226" s="157">
        <f t="shared" si="202"/>
        <v>1.0817460742798923E-6</v>
      </c>
      <c r="BN226" s="157">
        <f t="shared" si="203"/>
        <v>3.9220347076604838E-6</v>
      </c>
      <c r="BO226" s="157">
        <f t="shared" si="204"/>
        <v>4.261324272268065E-7</v>
      </c>
      <c r="BP226" s="157">
        <f t="shared" si="205"/>
        <v>5.8785507654979269E-9</v>
      </c>
      <c r="BQ226" s="157">
        <f t="shared" si="206"/>
        <v>1.9381548420738466E-7</v>
      </c>
      <c r="BR226" s="157">
        <f t="shared" si="207"/>
        <v>3.1905119498235856E-6</v>
      </c>
      <c r="BS226" s="157">
        <f t="shared" si="208"/>
        <v>1.1436717625780298E-5</v>
      </c>
      <c r="BT226" s="157">
        <f t="shared" si="209"/>
        <v>4.454608131616839E-9</v>
      </c>
      <c r="BU226" s="157">
        <f t="shared" si="210"/>
        <v>5.2857742148357298E-8</v>
      </c>
      <c r="BV226" s="157">
        <f t="shared" si="211"/>
        <v>5.1238691323805567E-7</v>
      </c>
      <c r="BW226" s="157">
        <f t="shared" si="212"/>
        <v>2.8349108395766934E-7</v>
      </c>
      <c r="BX226" s="157">
        <f t="shared" si="213"/>
        <v>1.4684045377612633E-6</v>
      </c>
      <c r="BY226" s="157">
        <f t="shared" si="214"/>
        <v>1.149581511588371E-6</v>
      </c>
      <c r="BZ226" s="157">
        <f t="shared" si="215"/>
        <v>4.0105241294523019E-7</v>
      </c>
      <c r="CA226" s="157">
        <f t="shared" si="216"/>
        <v>1.7148447720802395E-6</v>
      </c>
      <c r="CB226" s="157">
        <f t="shared" si="217"/>
        <v>2.0566072254516267E-6</v>
      </c>
      <c r="CC226" s="157">
        <f t="shared" si="218"/>
        <v>2.089475499612782E-6</v>
      </c>
      <c r="CD226" s="157">
        <f t="shared" si="219"/>
        <v>7.9710738611394951E-7</v>
      </c>
      <c r="CE226" s="157">
        <f t="shared" si="220"/>
        <v>4.8114402103813131E-8</v>
      </c>
      <c r="CF226" s="157">
        <f t="shared" si="221"/>
        <v>8.242564700386161E-9</v>
      </c>
      <c r="CG226" s="157">
        <f t="shared" si="222"/>
        <v>5.757214137537882E-8</v>
      </c>
      <c r="CH226" s="157">
        <f t="shared" si="223"/>
        <v>4.8285192533252478E-10</v>
      </c>
      <c r="CI226" s="157">
        <f t="shared" si="224"/>
        <v>1.024763403009516E-5</v>
      </c>
      <c r="CJ226" s="157">
        <f t="shared" si="225"/>
        <v>2.0667876071560187E-6</v>
      </c>
      <c r="CK226" s="157">
        <f t="shared" si="226"/>
        <v>2.5905287541589973E-6</v>
      </c>
      <c r="CL226" s="157">
        <f t="shared" si="227"/>
        <v>3.539788768229982E-6</v>
      </c>
      <c r="CM226" s="157">
        <f t="shared" si="228"/>
        <v>1.3461785037017826E-6</v>
      </c>
      <c r="CN226" s="157">
        <f t="shared" si="229"/>
        <v>7.3682718545439063E-7</v>
      </c>
      <c r="CO226" s="157">
        <f t="shared" si="230"/>
        <v>1.1840482856769504E-6</v>
      </c>
      <c r="CP226" s="157">
        <f t="shared" si="231"/>
        <v>1.1929711227675136E-6</v>
      </c>
      <c r="CQ226" s="157">
        <f t="shared" si="232"/>
        <v>1.0290402170755895E-9</v>
      </c>
      <c r="CR226" s="157">
        <f t="shared" si="233"/>
        <v>2.2692150849583706E-7</v>
      </c>
      <c r="CS226" s="157">
        <f t="shared" si="234"/>
        <v>2.3576795494004356E-7</v>
      </c>
      <c r="CT226" s="157">
        <f t="shared" si="235"/>
        <v>1.5762412678980876E-6</v>
      </c>
      <c r="CU226" s="157">
        <f t="shared" si="236"/>
        <v>2.6410062693133478E-7</v>
      </c>
      <c r="CV226" s="157">
        <f t="shared" si="237"/>
        <v>9.8297746274823834E-7</v>
      </c>
      <c r="CW226" s="157">
        <f t="shared" si="238"/>
        <v>3.516329470616675E-9</v>
      </c>
      <c r="CX226" s="157">
        <f t="shared" si="239"/>
        <v>6.5149738420310001E-5</v>
      </c>
      <c r="CY226" s="157">
        <f t="shared" si="240"/>
        <v>1.0159999008698646E-4</v>
      </c>
      <c r="CZ226" s="157"/>
      <c r="DA226" s="157">
        <f t="shared" si="241"/>
        <v>4.9211839876692041E-7</v>
      </c>
      <c r="DB226" s="157"/>
      <c r="DC226" s="157"/>
      <c r="DD226" s="157"/>
      <c r="DE226" s="157">
        <f t="shared" si="242"/>
        <v>6.8438025360094117E-6</v>
      </c>
      <c r="DF226" s="157">
        <f t="shared" si="243"/>
        <v>5.2865125699432723E-7</v>
      </c>
      <c r="DG226" s="157"/>
      <c r="DH226" s="157"/>
      <c r="DI226" s="157">
        <f t="shared" si="244"/>
        <v>9.3048391597070127E-5</v>
      </c>
      <c r="DN226" s="157" t="e">
        <f t="shared" si="246"/>
        <v>#DIV/0!</v>
      </c>
      <c r="DR226" s="1">
        <v>9.7222222222222206E-3</v>
      </c>
      <c r="EQ226" s="152"/>
      <c r="ER226" s="152"/>
    </row>
    <row r="227" spans="1:148" s="1" customFormat="1" x14ac:dyDescent="0.25">
      <c r="A227" s="13">
        <f t="shared" si="247"/>
        <v>42978</v>
      </c>
      <c r="B227" s="227">
        <v>2.5686063266658399E-2</v>
      </c>
      <c r="C227" s="227">
        <v>1.46654036757463E-2</v>
      </c>
      <c r="D227" s="227">
        <v>2.63502301074936E-2</v>
      </c>
      <c r="E227" s="227">
        <v>2.47087314108944E-2</v>
      </c>
      <c r="F227" s="227">
        <v>1.45959186014044E-2</v>
      </c>
      <c r="G227" s="227">
        <v>2.1860336730346E-2</v>
      </c>
      <c r="H227" s="227">
        <v>4.1461557628867003E-2</v>
      </c>
      <c r="I227" s="227">
        <v>2.5139574605035499E-2</v>
      </c>
      <c r="J227" s="227">
        <v>4.55192076372819E-2</v>
      </c>
      <c r="K227" s="227">
        <v>3.3152018066882699E-2</v>
      </c>
      <c r="L227" s="227">
        <v>3.2461820019878497E-2</v>
      </c>
      <c r="M227" s="227">
        <v>2.87303638499809E-2</v>
      </c>
      <c r="N227" s="227">
        <v>2.9414541997869699E-2</v>
      </c>
      <c r="O227" s="227">
        <v>3.47680265503627E-2</v>
      </c>
      <c r="P227" s="227">
        <v>3.0866328222219901E-2</v>
      </c>
      <c r="Q227" s="227">
        <v>2.8519893885510399E-2</v>
      </c>
      <c r="R227" s="227">
        <v>3.0405253637476998E-2</v>
      </c>
      <c r="S227" s="18">
        <f>'Index Values Local'!S228/'Index Values Local'!S227-1</f>
        <v>3.61516764230152E-2</v>
      </c>
      <c r="T227" s="227">
        <v>3.27901250501616E-3</v>
      </c>
      <c r="U227" s="227">
        <v>6.0509355004729698E-3</v>
      </c>
      <c r="V227" s="227">
        <v>7.8951078431732605E-3</v>
      </c>
      <c r="W227" s="18">
        <v>1.1196118678855616E-3</v>
      </c>
      <c r="X227" s="18">
        <v>-3.4682529834240139E-4</v>
      </c>
      <c r="Y227" s="18">
        <v>-7.683678038549191E-4</v>
      </c>
      <c r="Z227" s="18">
        <v>6.1749550557068655E-3</v>
      </c>
      <c r="AA227" s="18">
        <v>9.1159451519149393E-3</v>
      </c>
      <c r="AB227" s="18">
        <v>-2.3837611234600264E-2</v>
      </c>
      <c r="AC227" s="18">
        <v>-2.3768389000000001E-2</v>
      </c>
      <c r="AD227" s="18">
        <v>-2.1182704E-2</v>
      </c>
      <c r="AE227" s="18">
        <v>-1.8466419999999999E-3</v>
      </c>
      <c r="AF227" s="18">
        <v>7.3198800000000004E-4</v>
      </c>
      <c r="AG227" s="18">
        <v>-4.7954732427714308E-2</v>
      </c>
      <c r="AH227" s="18">
        <v>4.5903680074690367E-3</v>
      </c>
      <c r="AI227" s="18">
        <v>3.8087283696339735E-3</v>
      </c>
      <c r="AJ227" s="18">
        <v>6.604610280085188E-3</v>
      </c>
      <c r="AK227" s="18">
        <v>1.0310457393740702E-2</v>
      </c>
      <c r="AL227" s="18">
        <v>-9.1908864811113267E-3</v>
      </c>
      <c r="AM227" s="18">
        <v>8.8315832438043973E-3</v>
      </c>
      <c r="AN227" s="18">
        <v>-3.0200000000000001E-2</v>
      </c>
      <c r="AO227" s="18">
        <v>-1.8892227926410321E-3</v>
      </c>
      <c r="AP227" s="18">
        <v>-5.850526293856384E-2</v>
      </c>
      <c r="AQ227" s="18">
        <v>2.015540672486154E-2</v>
      </c>
      <c r="AR227" s="18">
        <v>1.0796598791676049E-2</v>
      </c>
      <c r="AS227" s="18">
        <v>7.8744940401270763E-3</v>
      </c>
      <c r="AT227" s="18">
        <v>1.3295387046965632E-3</v>
      </c>
      <c r="AU227" s="18">
        <v>-4.5231433414702465E-3</v>
      </c>
      <c r="AV227" s="18">
        <v>2.3136088067416738E-2</v>
      </c>
      <c r="AW227" s="18">
        <v>3.0881012808148256E-4</v>
      </c>
      <c r="AX227" s="18">
        <v>9.7265085487566686E-3</v>
      </c>
      <c r="AY227" s="18">
        <v>1.3072217789249971E-2</v>
      </c>
      <c r="AZ227" s="18">
        <v>2.5313114628477074E-2</v>
      </c>
      <c r="BF227" s="81"/>
      <c r="BG227" s="154">
        <f t="shared" si="198"/>
        <v>16</v>
      </c>
      <c r="BH227" s="18">
        <f>(1-'Building Blocks'!$B$29)*'Building Blocks'!$B$29^BG227</f>
        <v>8.5145777109487623E-3</v>
      </c>
      <c r="BI227" s="18">
        <f t="shared" si="199"/>
        <v>9.3528617945038989E-3</v>
      </c>
      <c r="BJ227" s="18">
        <f t="shared" si="245"/>
        <v>2.7778934815856027E-2</v>
      </c>
      <c r="BK227" s="157">
        <f t="shared" si="200"/>
        <v>3.4507520866654161E-6</v>
      </c>
      <c r="BL227" s="157">
        <f t="shared" si="201"/>
        <v>1.507855992233311E-7</v>
      </c>
      <c r="BM227" s="157">
        <f t="shared" si="202"/>
        <v>3.9551326108629631E-6</v>
      </c>
      <c r="BN227" s="157">
        <f t="shared" si="203"/>
        <v>2.2320511675227377E-6</v>
      </c>
      <c r="BO227" s="157">
        <f t="shared" si="204"/>
        <v>1.0137796467547716E-6</v>
      </c>
      <c r="BP227" s="157">
        <f t="shared" si="205"/>
        <v>2.7561004447384637E-6</v>
      </c>
      <c r="BQ227" s="157">
        <f t="shared" si="206"/>
        <v>1.0890392967800424E-5</v>
      </c>
      <c r="BR227" s="157">
        <f t="shared" si="207"/>
        <v>2.3323042902890366E-6</v>
      </c>
      <c r="BS227" s="157">
        <f t="shared" si="208"/>
        <v>1.1841392629680113E-5</v>
      </c>
      <c r="BT227" s="157">
        <f t="shared" si="209"/>
        <v>7.734879261149084E-6</v>
      </c>
      <c r="BU227" s="157">
        <f t="shared" si="210"/>
        <v>7.311467588617005E-6</v>
      </c>
      <c r="BV227" s="157">
        <f t="shared" si="211"/>
        <v>4.0922737754561501E-6</v>
      </c>
      <c r="BW227" s="157">
        <f t="shared" si="212"/>
        <v>5.1491025580605948E-6</v>
      </c>
      <c r="BX227" s="157">
        <f t="shared" si="213"/>
        <v>6.4609657559630773E-6</v>
      </c>
      <c r="BY227" s="157">
        <f t="shared" si="214"/>
        <v>5.1286642896774418E-6</v>
      </c>
      <c r="BZ227" s="157">
        <f t="shared" si="215"/>
        <v>4.4952853868534993E-6</v>
      </c>
      <c r="CA227" s="157">
        <f t="shared" si="216"/>
        <v>5.8177933398029594E-6</v>
      </c>
      <c r="CB227" s="157">
        <f t="shared" si="217"/>
        <v>6.978711182468637E-6</v>
      </c>
      <c r="CC227" s="157">
        <f t="shared" si="218"/>
        <v>4.0162018779898272E-8</v>
      </c>
      <c r="CD227" s="157">
        <f t="shared" si="219"/>
        <v>3.8882635831589099E-9</v>
      </c>
      <c r="CE227" s="157">
        <f t="shared" si="220"/>
        <v>1.3288837171158059E-7</v>
      </c>
      <c r="CF227" s="157">
        <f t="shared" si="221"/>
        <v>1.3652640139122817E-7</v>
      </c>
      <c r="CG227" s="157">
        <f t="shared" si="222"/>
        <v>1.8606957140271287E-7</v>
      </c>
      <c r="CH227" s="157">
        <f t="shared" si="223"/>
        <v>8.7341952644967189E-8</v>
      </c>
      <c r="CI227" s="157">
        <f t="shared" si="224"/>
        <v>8.0058239592626357E-10</v>
      </c>
      <c r="CJ227" s="157">
        <f t="shared" si="225"/>
        <v>2.4104283807008829E-7</v>
      </c>
      <c r="CK227" s="157">
        <f t="shared" si="226"/>
        <v>7.0551194375981489E-6</v>
      </c>
      <c r="CL227" s="157">
        <f t="shared" si="227"/>
        <v>7.0367468016995414E-6</v>
      </c>
      <c r="CM227" s="157">
        <f t="shared" si="228"/>
        <v>5.8562223215024446E-6</v>
      </c>
      <c r="CN227" s="157">
        <f t="shared" si="229"/>
        <v>8.1708619396951209E-7</v>
      </c>
      <c r="CO227" s="157">
        <f t="shared" si="230"/>
        <v>3.8899449642571415E-7</v>
      </c>
      <c r="CP227" s="157">
        <f t="shared" si="231"/>
        <v>2.7132537143384093E-5</v>
      </c>
      <c r="CQ227" s="157">
        <f t="shared" si="232"/>
        <v>6.6643480519774144E-9</v>
      </c>
      <c r="CR227" s="157">
        <f t="shared" si="233"/>
        <v>2.1267688327273823E-8</v>
      </c>
      <c r="CS227" s="157">
        <f t="shared" si="234"/>
        <v>9.708038386930616E-10</v>
      </c>
      <c r="CT227" s="157">
        <f t="shared" si="235"/>
        <v>1.5831123174834954E-7</v>
      </c>
      <c r="CU227" s="157">
        <f t="shared" si="236"/>
        <v>1.7610838586281379E-6</v>
      </c>
      <c r="CV227" s="157">
        <f t="shared" si="237"/>
        <v>9.6883504368274133E-8</v>
      </c>
      <c r="CW227" s="157">
        <f t="shared" si="238"/>
        <v>1.2471445481756889E-5</v>
      </c>
      <c r="CX227" s="157">
        <f t="shared" si="239"/>
        <v>9.1579048600550255E-8</v>
      </c>
      <c r="CY227" s="157">
        <f t="shared" si="240"/>
        <v>3.8944459065998518E-5</v>
      </c>
      <c r="CZ227" s="157"/>
      <c r="DA227" s="157">
        <f t="shared" si="241"/>
        <v>5.0443086008564585E-7</v>
      </c>
      <c r="DB227" s="157"/>
      <c r="DC227" s="157"/>
      <c r="DD227" s="157"/>
      <c r="DE227" s="157">
        <f t="shared" si="242"/>
        <v>1.8556299690013227E-6</v>
      </c>
      <c r="DF227" s="157">
        <f t="shared" si="243"/>
        <v>4.4426065019926165E-7</v>
      </c>
      <c r="DG227" s="157"/>
      <c r="DH227" s="157"/>
      <c r="DI227" s="157">
        <f t="shared" si="244"/>
        <v>2.14377724699929E-6</v>
      </c>
      <c r="DN227" s="157" t="e">
        <f t="shared" si="246"/>
        <v>#DIV/0!</v>
      </c>
      <c r="DR227" s="1">
        <v>9.7222222222222206E-3</v>
      </c>
      <c r="EQ227" s="152"/>
      <c r="ER227" s="152"/>
    </row>
    <row r="228" spans="1:148" s="1" customFormat="1" x14ac:dyDescent="0.25">
      <c r="A228" s="13">
        <f t="shared" si="247"/>
        <v>43008</v>
      </c>
      <c r="B228" s="227">
        <v>-1.53527222772036E-2</v>
      </c>
      <c r="C228" s="227">
        <v>1.30496920085798E-2</v>
      </c>
      <c r="D228" s="227">
        <v>-3.0367578764405301E-3</v>
      </c>
      <c r="E228" s="227">
        <v>3.0449881862402101E-3</v>
      </c>
      <c r="F228" s="227">
        <v>-3.02464642130662E-3</v>
      </c>
      <c r="G228" s="227">
        <v>-1.49167964367878E-2</v>
      </c>
      <c r="H228" s="227">
        <v>-1.89666349512338E-2</v>
      </c>
      <c r="I228" s="227">
        <v>-4.3294543935365498E-2</v>
      </c>
      <c r="J228" s="227">
        <v>-3.86489755962151E-2</v>
      </c>
      <c r="K228" s="227">
        <v>-4.7585524023933602E-2</v>
      </c>
      <c r="L228" s="227">
        <v>-4.3723261319388702E-2</v>
      </c>
      <c r="M228" s="227">
        <v>-2.84353233386247E-2</v>
      </c>
      <c r="N228" s="227">
        <v>-4.0089286567096302E-2</v>
      </c>
      <c r="O228" s="227">
        <v>-3.3875370228349799E-2</v>
      </c>
      <c r="P228" s="227">
        <v>-3.21394766431886E-2</v>
      </c>
      <c r="Q228" s="227">
        <v>-2.1529380833290201E-2</v>
      </c>
      <c r="R228" s="227">
        <v>-4.3399016290164898E-2</v>
      </c>
      <c r="S228" s="18">
        <f>'Index Values Local'!S229/'Index Values Local'!S228-1</f>
        <v>-3.4465215570806396E-2</v>
      </c>
      <c r="T228" s="227">
        <v>2.0392677891969399E-2</v>
      </c>
      <c r="U228" s="227">
        <v>1.39917896682741E-2</v>
      </c>
      <c r="V228" s="227">
        <v>-8.6717736129561206E-3</v>
      </c>
      <c r="W228" s="18">
        <v>1.7023920472196474E-2</v>
      </c>
      <c r="X228" s="18">
        <v>1.4740470744213585E-2</v>
      </c>
      <c r="Y228" s="18">
        <v>4.3493381154513511E-3</v>
      </c>
      <c r="Z228" s="18">
        <v>9.2026006310352848E-3</v>
      </c>
      <c r="AA228" s="18">
        <v>3.3071969292541858E-4</v>
      </c>
      <c r="AB228" s="18">
        <v>3.8133714048077971E-2</v>
      </c>
      <c r="AC228" s="18">
        <v>4.8953840446152697E-2</v>
      </c>
      <c r="AD228" s="18">
        <v>1.89149379116927E-3</v>
      </c>
      <c r="AE228" s="18">
        <v>3.6324916700000001E-2</v>
      </c>
      <c r="AF228" s="18">
        <v>1.9179328299999999E-2</v>
      </c>
      <c r="AG228" s="18">
        <v>5.5044904765477742E-2</v>
      </c>
      <c r="AH228" s="18">
        <v>1.970604433429779E-3</v>
      </c>
      <c r="AI228" s="18">
        <v>4.0875115213701019E-3</v>
      </c>
      <c r="AJ228" s="18">
        <v>-4.2720469048014298E-3</v>
      </c>
      <c r="AK228" s="18">
        <v>-5.7926700012367327E-4</v>
      </c>
      <c r="AL228" s="18">
        <v>2.2324850488129044E-2</v>
      </c>
      <c r="AM228" s="18">
        <v>5.3410698685976143E-3</v>
      </c>
      <c r="AN228" s="18">
        <v>3.95E-2</v>
      </c>
      <c r="AO228" s="18">
        <v>4.1308197462058382E-2</v>
      </c>
      <c r="AP228" s="18">
        <v>2.0884511821769758E-2</v>
      </c>
      <c r="AQ228" s="18">
        <v>-4.6955744287921694E-3</v>
      </c>
      <c r="AR228" s="18">
        <v>9.5744092091427646E-3</v>
      </c>
      <c r="AS228" s="18">
        <v>2.1694969297365356E-2</v>
      </c>
      <c r="AT228" s="18">
        <v>-7.2586354185852613E-3</v>
      </c>
      <c r="AU228" s="18">
        <v>-1.8744002472836384E-2</v>
      </c>
      <c r="AV228" s="18">
        <v>6.9189455695406243E-2</v>
      </c>
      <c r="AW228" s="18">
        <v>3.7486478425576841E-2</v>
      </c>
      <c r="AX228" s="18">
        <v>-8.0809226254377302E-3</v>
      </c>
      <c r="AY228" s="18">
        <v>1.9742809728662068E-2</v>
      </c>
      <c r="AZ228" s="18">
        <v>5.131952633239778E-2</v>
      </c>
      <c r="BF228" s="81"/>
      <c r="BG228" s="154">
        <f t="shared" si="198"/>
        <v>15</v>
      </c>
      <c r="BH228" s="18">
        <f>(1-'Building Blocks'!$B$29)*'Building Blocks'!$B$29^BG228</f>
        <v>8.6005835464128908E-3</v>
      </c>
      <c r="BI228" s="18">
        <f t="shared" si="199"/>
        <v>9.4473351459635323E-3</v>
      </c>
      <c r="BJ228" s="18">
        <f t="shared" si="245"/>
        <v>2.8059530117026291E-2</v>
      </c>
      <c r="BK228" s="157">
        <f t="shared" si="200"/>
        <v>4.5023960546168125E-6</v>
      </c>
      <c r="BL228" s="157">
        <f t="shared" si="201"/>
        <v>5.4393656458219645E-8</v>
      </c>
      <c r="BM228" s="157">
        <f t="shared" si="202"/>
        <v>7.354236121799049E-7</v>
      </c>
      <c r="BN228" s="157">
        <f t="shared" si="203"/>
        <v>3.6497061929367732E-7</v>
      </c>
      <c r="BO228" s="157">
        <f t="shared" si="204"/>
        <v>4.910288428530157E-7</v>
      </c>
      <c r="BP228" s="157">
        <f t="shared" si="205"/>
        <v>3.6333223156905501E-6</v>
      </c>
      <c r="BQ228" s="157">
        <f t="shared" si="206"/>
        <v>6.5371176029724512E-6</v>
      </c>
      <c r="BR228" s="157">
        <f t="shared" si="207"/>
        <v>2.6180992854434704E-5</v>
      </c>
      <c r="BS228" s="157">
        <f t="shared" si="208"/>
        <v>2.2301633843811136E-5</v>
      </c>
      <c r="BT228" s="157">
        <f t="shared" si="209"/>
        <v>2.5525768914578358E-5</v>
      </c>
      <c r="BU228" s="157">
        <f t="shared" si="210"/>
        <v>2.1971694205766189E-5</v>
      </c>
      <c r="BV228" s="157">
        <f t="shared" si="211"/>
        <v>1.2413137185247238E-5</v>
      </c>
      <c r="BW228" s="157">
        <f t="shared" si="212"/>
        <v>2.0025594594523268E-5</v>
      </c>
      <c r="BX228" s="157">
        <f t="shared" si="213"/>
        <v>1.6952254639253385E-5</v>
      </c>
      <c r="BY228" s="157">
        <f t="shared" si="214"/>
        <v>1.4806613335278438E-5</v>
      </c>
      <c r="BZ228" s="157">
        <f t="shared" si="215"/>
        <v>7.4734956573835174E-6</v>
      </c>
      <c r="CA228" s="157">
        <f t="shared" si="216"/>
        <v>2.2557008154998101E-5</v>
      </c>
      <c r="CB228" s="157">
        <f t="shared" si="217"/>
        <v>1.771353402403792E-5</v>
      </c>
      <c r="CC228" s="157">
        <f t="shared" si="218"/>
        <v>2.137413566853835E-6</v>
      </c>
      <c r="CD228" s="157">
        <f t="shared" si="219"/>
        <v>6.9639105598343243E-7</v>
      </c>
      <c r="CE228" s="157">
        <f t="shared" si="220"/>
        <v>1.5472444234227915E-6</v>
      </c>
      <c r="CF228" s="157">
        <f t="shared" si="221"/>
        <v>1.3794531954574004E-6</v>
      </c>
      <c r="CG228" s="157">
        <f t="shared" si="222"/>
        <v>1.0669135405261547E-6</v>
      </c>
      <c r="CH228" s="157">
        <f t="shared" si="223"/>
        <v>4.0161019941711584E-8</v>
      </c>
      <c r="CI228" s="157">
        <f t="shared" si="224"/>
        <v>1.0414587136405887E-7</v>
      </c>
      <c r="CJ228" s="157">
        <f t="shared" si="225"/>
        <v>1.2993616298877561E-7</v>
      </c>
      <c r="CK228" s="157">
        <f t="shared" si="226"/>
        <v>1.1248800938656379E-5</v>
      </c>
      <c r="CL228" s="157">
        <f t="shared" si="227"/>
        <v>1.9380785734360751E-5</v>
      </c>
      <c r="CM228" s="157">
        <f t="shared" si="228"/>
        <v>3.5873313118729181E-8</v>
      </c>
      <c r="CN228" s="157">
        <f t="shared" si="229"/>
        <v>7.8494912210399293E-6</v>
      </c>
      <c r="CO228" s="157">
        <f t="shared" si="230"/>
        <v>1.3600160949369447E-6</v>
      </c>
      <c r="CP228" s="157">
        <f t="shared" si="231"/>
        <v>2.2811757970474965E-5</v>
      </c>
      <c r="CQ228" s="157">
        <f t="shared" si="232"/>
        <v>2.9786442794794422E-8</v>
      </c>
      <c r="CR228" s="157">
        <f t="shared" si="233"/>
        <v>1.4273593171311434E-8</v>
      </c>
      <c r="CS228" s="157">
        <f t="shared" si="234"/>
        <v>1.0524054394797842E-6</v>
      </c>
      <c r="CT228" s="157">
        <f t="shared" si="235"/>
        <v>4.3370789489197167E-7</v>
      </c>
      <c r="CU228" s="157">
        <f t="shared" si="236"/>
        <v>2.9911839605921329E-6</v>
      </c>
      <c r="CV228" s="157">
        <f t="shared" si="237"/>
        <v>6.9905284800220999E-10</v>
      </c>
      <c r="CW228" s="157">
        <f t="shared" si="238"/>
        <v>1.0403041297634244E-5</v>
      </c>
      <c r="CX228" s="157">
        <f t="shared" si="239"/>
        <v>1.5167381170884091E-5</v>
      </c>
      <c r="CY228" s="157">
        <f t="shared" si="240"/>
        <v>2.0865560214310022E-6</v>
      </c>
      <c r="CZ228" s="157"/>
      <c r="DA228" s="157">
        <f t="shared" si="241"/>
        <v>3.5404562409878207E-7</v>
      </c>
      <c r="DB228" s="157"/>
      <c r="DC228" s="157"/>
      <c r="DD228" s="157"/>
      <c r="DE228" s="157">
        <f t="shared" si="242"/>
        <v>3.4168063036477143E-5</v>
      </c>
      <c r="DF228" s="157">
        <f t="shared" si="243"/>
        <v>8.6652881592902585E-6</v>
      </c>
      <c r="DG228" s="157"/>
      <c r="DH228" s="157"/>
      <c r="DI228" s="157">
        <f t="shared" si="244"/>
        <v>1.5994370247595972E-5</v>
      </c>
      <c r="DN228" s="157" t="e">
        <f t="shared" si="246"/>
        <v>#DIV/0!</v>
      </c>
      <c r="DR228" s="1">
        <v>9.7222222222222206E-3</v>
      </c>
      <c r="EQ228" s="152"/>
      <c r="ER228" s="152"/>
    </row>
    <row r="229" spans="1:148" s="1" customFormat="1" x14ac:dyDescent="0.25">
      <c r="A229" s="13">
        <f t="shared" si="247"/>
        <v>43039</v>
      </c>
      <c r="B229" s="227">
        <v>3.1531171218209302E-2</v>
      </c>
      <c r="C229" s="227">
        <v>2.3574410262400002E-2</v>
      </c>
      <c r="D229" s="227">
        <v>1.28119208537917E-2</v>
      </c>
      <c r="E229" s="227">
        <v>1.4469993436641199E-2</v>
      </c>
      <c r="F229" s="227">
        <v>1.4574701414610199E-2</v>
      </c>
      <c r="G229" s="227">
        <v>5.4949646575914897E-2</v>
      </c>
      <c r="H229" s="227">
        <v>4.3026768782027297E-2</v>
      </c>
      <c r="I229" s="227">
        <v>2.25464273073703E-2</v>
      </c>
      <c r="J229" s="227">
        <v>4.3854612119675597E-2</v>
      </c>
      <c r="K229" s="227">
        <v>2.8610183386730201E-3</v>
      </c>
      <c r="L229" s="227">
        <v>4.6238269039426899E-3</v>
      </c>
      <c r="M229" s="227">
        <v>1.21801704277295E-2</v>
      </c>
      <c r="N229" s="227">
        <v>-7.3242808226118197E-3</v>
      </c>
      <c r="O229" s="227">
        <v>1.1202247206661201E-2</v>
      </c>
      <c r="P229" s="227">
        <v>1.33211804706401E-2</v>
      </c>
      <c r="Q229" s="227">
        <v>1.90044002938261E-2</v>
      </c>
      <c r="R229" s="227">
        <v>2.82647491240837E-2</v>
      </c>
      <c r="S229" s="18">
        <f>'Index Values Local'!S230/'Index Values Local'!S229-1</f>
        <v>1.2300745203920771E-2</v>
      </c>
      <c r="T229" s="227">
        <v>2.2898537877780602E-2</v>
      </c>
      <c r="U229" s="227">
        <v>1.04766004507719E-2</v>
      </c>
      <c r="V229" s="227">
        <v>1.96594516752506E-2</v>
      </c>
      <c r="W229" s="18">
        <v>1.0141120410532167E-2</v>
      </c>
      <c r="X229" s="18">
        <v>1.0777083825428413E-3</v>
      </c>
      <c r="Y229" s="18">
        <v>2.2445952844851735E-3</v>
      </c>
      <c r="Z229" s="18">
        <v>2.7036308945785237E-2</v>
      </c>
      <c r="AA229" s="18">
        <v>1.4054844873456984E-2</v>
      </c>
      <c r="AB229" s="18">
        <v>8.2429102160064271E-3</v>
      </c>
      <c r="AC229" s="18">
        <v>5.07609202662925E-3</v>
      </c>
      <c r="AD229" s="18">
        <v>2.3314073689326999E-2</v>
      </c>
      <c r="AE229" s="18">
        <v>1.5047413999999999E-2</v>
      </c>
      <c r="AF229" s="18">
        <v>1.6694807199999998E-2</v>
      </c>
      <c r="AG229" s="18">
        <v>1.5799020352065929E-2</v>
      </c>
      <c r="AH229" s="18">
        <v>1.4531463366455721E-2</v>
      </c>
      <c r="AI229" s="18">
        <v>1.8752034713765742E-2</v>
      </c>
      <c r="AJ229" s="18">
        <v>2.6662238826309803E-2</v>
      </c>
      <c r="AK229" s="18">
        <v>1.9048069074202312E-2</v>
      </c>
      <c r="AL229" s="18">
        <v>7.9879453995137517E-3</v>
      </c>
      <c r="AM229" s="18">
        <v>1.2231559768018041E-2</v>
      </c>
      <c r="AN229" s="18">
        <v>4.0000000000000002E-4</v>
      </c>
      <c r="AO229" s="18">
        <v>-5.1115140556178718E-2</v>
      </c>
      <c r="AP229" s="18">
        <v>4.4379489254693594E-2</v>
      </c>
      <c r="AQ229" s="18">
        <v>1.4891177508936423E-2</v>
      </c>
      <c r="AR229" s="18">
        <v>6.8060815632033922E-3</v>
      </c>
      <c r="AS229" s="18">
        <v>1.0703029063105416E-2</v>
      </c>
      <c r="AT229" s="18">
        <v>2.2783063387645315E-3</v>
      </c>
      <c r="AU229" s="18">
        <v>8.1562832970258326E-4</v>
      </c>
      <c r="AV229" s="18">
        <v>3.8891123826907625E-2</v>
      </c>
      <c r="AW229" s="18">
        <v>5.0603272948829048E-2</v>
      </c>
      <c r="AX229" s="18">
        <v>3.2455663964576713E-2</v>
      </c>
      <c r="AY229" s="18">
        <v>6.3103318961668459E-2</v>
      </c>
      <c r="AZ229" s="18">
        <v>5.5686324070709503E-3</v>
      </c>
      <c r="BF229" s="81"/>
      <c r="BG229" s="154">
        <f t="shared" si="198"/>
        <v>14</v>
      </c>
      <c r="BH229" s="18">
        <f>(1-'Building Blocks'!$B$29)*'Building Blocks'!$B$29^BG229</f>
        <v>8.6874581276897896E-3</v>
      </c>
      <c r="BI229" s="18">
        <f t="shared" si="199"/>
        <v>9.5427627737005392E-3</v>
      </c>
      <c r="BJ229" s="18">
        <f t="shared" si="245"/>
        <v>2.8342959714167969E-2</v>
      </c>
      <c r="BK229" s="157">
        <f t="shared" si="200"/>
        <v>5.9896458002417918E-6</v>
      </c>
      <c r="BL229" s="157">
        <f t="shared" si="201"/>
        <v>1.5939776078372941E-6</v>
      </c>
      <c r="BM229" s="157">
        <f t="shared" si="202"/>
        <v>4.7103818483821818E-7</v>
      </c>
      <c r="BN229" s="157">
        <f t="shared" si="203"/>
        <v>2.5898304607206947E-7</v>
      </c>
      <c r="BO229" s="157">
        <f t="shared" si="204"/>
        <v>1.0301518647213743E-6</v>
      </c>
      <c r="BP229" s="157">
        <f t="shared" si="205"/>
        <v>2.4101398397789837E-5</v>
      </c>
      <c r="BQ229" s="157">
        <f t="shared" si="206"/>
        <v>1.2154248359605735E-5</v>
      </c>
      <c r="BR229" s="157">
        <f t="shared" si="207"/>
        <v>1.6622881882801192E-6</v>
      </c>
      <c r="BS229" s="157">
        <f t="shared" si="208"/>
        <v>1.0977837118521578E-5</v>
      </c>
      <c r="BT229" s="157">
        <f t="shared" si="209"/>
        <v>2.2434410400324989E-8</v>
      </c>
      <c r="BU229" s="157">
        <f t="shared" si="210"/>
        <v>1.409812616956124E-10</v>
      </c>
      <c r="BV229" s="157">
        <f t="shared" si="211"/>
        <v>1.8201383526354238E-7</v>
      </c>
      <c r="BW229" s="157">
        <f t="shared" si="212"/>
        <v>1.6817513077700315E-6</v>
      </c>
      <c r="BX229" s="157">
        <f t="shared" si="213"/>
        <v>7.0461756526526732E-8</v>
      </c>
      <c r="BY229" s="157">
        <f t="shared" si="214"/>
        <v>3.2901323775668587E-7</v>
      </c>
      <c r="BZ229" s="157">
        <f t="shared" si="215"/>
        <v>1.4691486213765814E-6</v>
      </c>
      <c r="CA229" s="157">
        <f t="shared" si="216"/>
        <v>4.9607510878683927E-6</v>
      </c>
      <c r="CB229" s="157">
        <f t="shared" si="217"/>
        <v>1.1456982689816233E-7</v>
      </c>
      <c r="CC229" s="157">
        <f t="shared" si="218"/>
        <v>2.9382928549350426E-6</v>
      </c>
      <c r="CD229" s="157">
        <f t="shared" si="219"/>
        <v>2.4533796235020865E-7</v>
      </c>
      <c r="CE229" s="157">
        <f t="shared" si="220"/>
        <v>2.3026393537073345E-6</v>
      </c>
      <c r="CF229" s="157">
        <f t="shared" si="221"/>
        <v>2.5812255899781545E-7</v>
      </c>
      <c r="CG229" s="157">
        <f t="shared" si="222"/>
        <v>8.7945732549364532E-8</v>
      </c>
      <c r="CH229" s="157">
        <f t="shared" si="223"/>
        <v>1.7593128380286364E-11</v>
      </c>
      <c r="CI229" s="157">
        <f t="shared" si="224"/>
        <v>4.2702768240391179E-6</v>
      </c>
      <c r="CJ229" s="157">
        <f t="shared" si="225"/>
        <v>9.5724104588799678E-7</v>
      </c>
      <c r="CK229" s="157">
        <f t="shared" si="226"/>
        <v>2.032880388904465E-7</v>
      </c>
      <c r="CL229" s="157">
        <f t="shared" si="227"/>
        <v>1.911338860083474E-8</v>
      </c>
      <c r="CM229" s="157">
        <f t="shared" si="228"/>
        <v>3.61894418014718E-6</v>
      </c>
      <c r="CN229" s="157">
        <f t="shared" si="229"/>
        <v>5.4356995188449692E-7</v>
      </c>
      <c r="CO229" s="157">
        <f t="shared" si="230"/>
        <v>8.6372263131510231E-7</v>
      </c>
      <c r="CP229" s="157">
        <f t="shared" si="231"/>
        <v>9.3395171106520368E-7</v>
      </c>
      <c r="CQ229" s="157">
        <f t="shared" si="232"/>
        <v>1.1100234260890977E-6</v>
      </c>
      <c r="CR229" s="157">
        <f t="shared" si="233"/>
        <v>1.7225518177860007E-6</v>
      </c>
      <c r="CS229" s="157">
        <f t="shared" si="234"/>
        <v>3.9634571408817242E-6</v>
      </c>
      <c r="CT229" s="157">
        <f t="shared" si="235"/>
        <v>1.576165020896603E-6</v>
      </c>
      <c r="CU229" s="157">
        <f t="shared" si="236"/>
        <v>1.1403230612466971E-7</v>
      </c>
      <c r="CV229" s="157">
        <f t="shared" si="237"/>
        <v>4.1801259186339572E-7</v>
      </c>
      <c r="CW229" s="157">
        <f t="shared" si="238"/>
        <v>3.3401559511132981E-7</v>
      </c>
      <c r="CX229" s="157">
        <f t="shared" si="239"/>
        <v>2.6157215525977393E-5</v>
      </c>
      <c r="CY229" s="157">
        <f t="shared" si="240"/>
        <v>1.4039440179049866E-5</v>
      </c>
      <c r="CZ229" s="157"/>
      <c r="DA229" s="157">
        <f t="shared" si="241"/>
        <v>1.073120069987979E-7</v>
      </c>
      <c r="DB229" s="157"/>
      <c r="DC229" s="157"/>
      <c r="DD229" s="157"/>
      <c r="DE229" s="157">
        <f t="shared" si="242"/>
        <v>8.4974468662606072E-6</v>
      </c>
      <c r="DF229" s="157">
        <f t="shared" si="243"/>
        <v>1.7976387930795443E-5</v>
      </c>
      <c r="DG229" s="157"/>
      <c r="DH229" s="157"/>
      <c r="DI229" s="157">
        <f t="shared" si="244"/>
        <v>2.0234400498803459E-7</v>
      </c>
      <c r="DN229" s="157" t="e">
        <f t="shared" si="246"/>
        <v>#DIV/0!</v>
      </c>
      <c r="DR229" s="1">
        <v>9.7222222222222206E-3</v>
      </c>
      <c r="EQ229" s="152"/>
      <c r="ER229" s="152"/>
    </row>
    <row r="230" spans="1:148" s="1" customFormat="1" x14ac:dyDescent="0.25">
      <c r="A230" s="13">
        <f t="shared" si="247"/>
        <v>43069</v>
      </c>
      <c r="B230" s="227">
        <v>1.1961461613419299E-2</v>
      </c>
      <c r="C230" s="227">
        <v>1.0101249433436399E-2</v>
      </c>
      <c r="D230" s="227">
        <v>-1.51646359018141E-2</v>
      </c>
      <c r="E230" s="227">
        <v>-1.33219760132985E-2</v>
      </c>
      <c r="F230" s="227">
        <v>-1.6690177212156099E-2</v>
      </c>
      <c r="G230" s="227">
        <v>1.14732870760745E-2</v>
      </c>
      <c r="H230" s="227">
        <v>1.6666077634831699E-2</v>
      </c>
      <c r="I230" s="227">
        <v>-9.3700446192468401E-4</v>
      </c>
      <c r="J230" s="227">
        <v>-1.5907947813116802E-2</v>
      </c>
      <c r="K230" s="227">
        <v>-2.82414509200745E-3</v>
      </c>
      <c r="L230" s="227">
        <v>-7.0268592659220499E-3</v>
      </c>
      <c r="M230" s="227">
        <v>-1.76298574015493E-2</v>
      </c>
      <c r="N230" s="227">
        <v>4.7392552520355499E-3</v>
      </c>
      <c r="O230" s="227">
        <v>-1.7180123360134601E-2</v>
      </c>
      <c r="P230" s="227">
        <v>-1.7927074290830999E-2</v>
      </c>
      <c r="Q230" s="227">
        <v>-8.3823824880490099E-3</v>
      </c>
      <c r="R230" s="227">
        <v>-1.9818481322671E-2</v>
      </c>
      <c r="S230" s="18">
        <f>'Index Values Local'!S231/'Index Values Local'!S230-1</f>
        <v>-1.9410011586002307E-2</v>
      </c>
      <c r="T230" s="227">
        <v>3.0440400788018501E-2</v>
      </c>
      <c r="U230" s="227">
        <v>9.7250675814917198E-3</v>
      </c>
      <c r="V230" s="227">
        <v>-1.91986032694002E-3</v>
      </c>
      <c r="W230" s="18">
        <v>-9.9788327789529507E-4</v>
      </c>
      <c r="X230" s="18">
        <v>1.4780541145107406E-3</v>
      </c>
      <c r="Y230" s="18">
        <v>-4.0284078602836892E-4</v>
      </c>
      <c r="Z230" s="18">
        <v>2.0922456039204285E-2</v>
      </c>
      <c r="AA230" s="18">
        <v>7.8914198137789437E-3</v>
      </c>
      <c r="AB230" s="18">
        <v>-8.0708086262017975E-3</v>
      </c>
      <c r="AC230" s="18">
        <v>-1.0286930276944399E-2</v>
      </c>
      <c r="AD230" s="18">
        <v>5.6474904446475005E-4</v>
      </c>
      <c r="AE230" s="18">
        <v>1.7481872799999999E-2</v>
      </c>
      <c r="AF230" s="18">
        <v>9.5033718000000003E-3</v>
      </c>
      <c r="AG230" s="18">
        <v>1.5575319254712561E-3</v>
      </c>
      <c r="AH230" s="18">
        <v>1.5914805001313592E-3</v>
      </c>
      <c r="AI230" s="18">
        <v>4.4536453380905616E-3</v>
      </c>
      <c r="AJ230" s="18">
        <v>9.023676997500063E-3</v>
      </c>
      <c r="AK230" s="18">
        <v>1.7919314450051571E-2</v>
      </c>
      <c r="AL230" s="18">
        <v>-1.4399699024868262E-2</v>
      </c>
      <c r="AM230" s="18">
        <v>8.8846070619821305E-3</v>
      </c>
      <c r="AN230" s="18">
        <v>-2.52E-2</v>
      </c>
      <c r="AO230" s="18">
        <v>-1.7620974473157691E-2</v>
      </c>
      <c r="AP230" s="18">
        <v>-7.1647264361454077E-3</v>
      </c>
      <c r="AQ230" s="18">
        <v>-3.950588792749979E-3</v>
      </c>
      <c r="AR230" s="18">
        <v>5.3971542277706508E-3</v>
      </c>
      <c r="AS230" s="18">
        <v>-8.6857216733390412E-3</v>
      </c>
      <c r="AT230" s="18">
        <v>-3.7565938937547325E-3</v>
      </c>
      <c r="AU230" s="18">
        <v>-9.6614838661537999E-3</v>
      </c>
      <c r="AV230" s="18">
        <v>-3.4749474350986742E-2</v>
      </c>
      <c r="AW230" s="18">
        <v>-2.5515844638291041E-2</v>
      </c>
      <c r="AX230" s="18">
        <v>2.8967146192273052E-3</v>
      </c>
      <c r="AY230" s="18">
        <v>2.6151296338534188E-2</v>
      </c>
      <c r="AZ230" s="18">
        <v>-1.3149316219846496E-2</v>
      </c>
      <c r="BF230" s="81"/>
      <c r="BG230" s="154">
        <f t="shared" si="198"/>
        <v>13</v>
      </c>
      <c r="BH230" s="18">
        <f>(1-'Building Blocks'!$B$29)*'Building Blocks'!$B$29^BG230</f>
        <v>8.7752102299896856E-3</v>
      </c>
      <c r="BI230" s="18">
        <f t="shared" si="199"/>
        <v>9.639154316869231E-3</v>
      </c>
      <c r="BJ230" s="18">
        <f t="shared" si="245"/>
        <v>2.8629252236533301E-2</v>
      </c>
      <c r="BK230" s="157">
        <f t="shared" si="200"/>
        <v>2.89838357571764E-7</v>
      </c>
      <c r="BL230" s="157">
        <f t="shared" si="201"/>
        <v>2.9047183435156883E-9</v>
      </c>
      <c r="BM230" s="157">
        <f t="shared" si="202"/>
        <v>4.2309858649478182E-6</v>
      </c>
      <c r="BN230" s="157">
        <f t="shared" si="203"/>
        <v>4.9156461653507729E-6</v>
      </c>
      <c r="BO230" s="157">
        <f t="shared" si="204"/>
        <v>4.2003823708620422E-6</v>
      </c>
      <c r="BP230" s="157">
        <f t="shared" si="205"/>
        <v>4.4299110411465814E-7</v>
      </c>
      <c r="BQ230" s="157">
        <f t="shared" si="206"/>
        <v>8.3866442200828654E-7</v>
      </c>
      <c r="BR230" s="157">
        <f t="shared" si="207"/>
        <v>1.0196791284012614E-6</v>
      </c>
      <c r="BS230" s="157">
        <f t="shared" si="208"/>
        <v>6.4387356968291645E-6</v>
      </c>
      <c r="BT230" s="157">
        <f t="shared" si="209"/>
        <v>5.02256465538606E-7</v>
      </c>
      <c r="BU230" s="157">
        <f t="shared" si="210"/>
        <v>1.2812465509325049E-6</v>
      </c>
      <c r="BV230" s="157">
        <f t="shared" si="211"/>
        <v>6.2397264799315988E-6</v>
      </c>
      <c r="BW230" s="157">
        <f t="shared" si="212"/>
        <v>1.4153490427498978E-8</v>
      </c>
      <c r="BX230" s="157">
        <f t="shared" si="213"/>
        <v>6.349264479663923E-6</v>
      </c>
      <c r="BY230" s="157">
        <f t="shared" si="214"/>
        <v>6.2072835660781317E-6</v>
      </c>
      <c r="BZ230" s="157">
        <f t="shared" si="215"/>
        <v>2.1627279375922087E-6</v>
      </c>
      <c r="CA230" s="157">
        <f t="shared" si="216"/>
        <v>6.161703548569193E-6</v>
      </c>
      <c r="CB230" s="157">
        <f t="shared" si="217"/>
        <v>7.6903593413715992E-6</v>
      </c>
      <c r="CC230" s="157">
        <f t="shared" si="218"/>
        <v>6.0675242431142206E-6</v>
      </c>
      <c r="CD230" s="157">
        <f t="shared" si="219"/>
        <v>1.7979842288404593E-7</v>
      </c>
      <c r="CE230" s="157">
        <f t="shared" si="220"/>
        <v>3.5230144035601195E-7</v>
      </c>
      <c r="CF230" s="157">
        <f t="shared" si="221"/>
        <v>3.3989049294860929E-7</v>
      </c>
      <c r="CG230" s="157">
        <f t="shared" si="222"/>
        <v>6.6948888396255225E-8</v>
      </c>
      <c r="CH230" s="157">
        <f t="shared" si="223"/>
        <v>6.9769247056648032E-8</v>
      </c>
      <c r="CI230" s="157">
        <f t="shared" si="224"/>
        <v>2.1804128995956084E-6</v>
      </c>
      <c r="CJ230" s="157">
        <f t="shared" si="225"/>
        <v>1.4303205074854263E-7</v>
      </c>
      <c r="CK230" s="157">
        <f t="shared" si="226"/>
        <v>1.3191018885752142E-6</v>
      </c>
      <c r="CL230" s="157">
        <f t="shared" si="227"/>
        <v>1.8752056874863537E-6</v>
      </c>
      <c r="CM230" s="157">
        <f t="shared" si="228"/>
        <v>1.0341009729016644E-7</v>
      </c>
      <c r="CN230" s="157">
        <f t="shared" si="229"/>
        <v>9.6039884566954004E-7</v>
      </c>
      <c r="CO230" s="157">
        <f t="shared" si="230"/>
        <v>5.1983740427209511E-8</v>
      </c>
      <c r="CP230" s="157">
        <f t="shared" si="231"/>
        <v>1.8227562325079655E-7</v>
      </c>
      <c r="CQ230" s="157">
        <f t="shared" si="232"/>
        <v>4.4754622610187644E-8</v>
      </c>
      <c r="CR230" s="157">
        <f t="shared" si="233"/>
        <v>7.1795473918654249E-9</v>
      </c>
      <c r="CS230" s="157">
        <f t="shared" si="234"/>
        <v>7.2432585072318959E-8</v>
      </c>
      <c r="CT230" s="157">
        <f t="shared" si="235"/>
        <v>1.324705779557511E-6</v>
      </c>
      <c r="CU230" s="157">
        <f t="shared" si="236"/>
        <v>3.4544423007265544E-6</v>
      </c>
      <c r="CV230" s="157">
        <f t="shared" si="237"/>
        <v>1.0316619882344002E-7</v>
      </c>
      <c r="CW230" s="157">
        <f t="shared" si="238"/>
        <v>9.574319769517128E-6</v>
      </c>
      <c r="CX230" s="157">
        <f t="shared" si="239"/>
        <v>3.4289696723745692E-6</v>
      </c>
      <c r="CY230" s="157">
        <f t="shared" si="240"/>
        <v>1.6764272622717099E-6</v>
      </c>
      <c r="CZ230" s="157"/>
      <c r="DA230" s="157">
        <f t="shared" si="241"/>
        <v>3.6445893447466724E-8</v>
      </c>
      <c r="DB230" s="157"/>
      <c r="DC230" s="157"/>
      <c r="DD230" s="157"/>
      <c r="DE230" s="157">
        <f t="shared" si="242"/>
        <v>1.8492160075800588E-5</v>
      </c>
      <c r="DF230" s="157">
        <f t="shared" si="243"/>
        <v>1.0317567149453626E-5</v>
      </c>
      <c r="DG230" s="157"/>
      <c r="DH230" s="157"/>
      <c r="DI230" s="157">
        <f t="shared" si="244"/>
        <v>5.2432111019450054E-6</v>
      </c>
      <c r="DN230" s="157" t="e">
        <f t="shared" si="246"/>
        <v>#DIV/0!</v>
      </c>
      <c r="DR230" s="1">
        <v>9.7222222222222206E-3</v>
      </c>
      <c r="EQ230" s="152"/>
      <c r="ER230" s="152"/>
    </row>
    <row r="231" spans="1:148" s="1" customFormat="1" x14ac:dyDescent="0.25">
      <c r="A231" s="13">
        <f t="shared" si="247"/>
        <v>43100</v>
      </c>
      <c r="B231" s="227">
        <v>1.2207647902388199E-2</v>
      </c>
      <c r="C231" s="227">
        <v>5.7236021782940396E-3</v>
      </c>
      <c r="D231" s="227">
        <v>3.81098219523678E-3</v>
      </c>
      <c r="E231" s="227">
        <v>3.29367070601582E-2</v>
      </c>
      <c r="F231" s="227">
        <v>5.1048445030938E-2</v>
      </c>
      <c r="G231" s="227">
        <v>8.5334845617297504E-3</v>
      </c>
      <c r="H231" s="227">
        <v>1.7004384421762601E-2</v>
      </c>
      <c r="I231" s="227">
        <v>3.9165463561405302E-2</v>
      </c>
      <c r="J231" s="227">
        <v>3.7818678208095501E-2</v>
      </c>
      <c r="K231" s="227">
        <v>2.4341655460284801E-3</v>
      </c>
      <c r="L231" s="227">
        <v>4.82212166540541E-3</v>
      </c>
      <c r="M231" s="227">
        <v>5.9837904655088902E-3</v>
      </c>
      <c r="N231" s="227">
        <v>1.5839025047205298E-2</v>
      </c>
      <c r="O231" s="227">
        <v>3.8995075821661698E-3</v>
      </c>
      <c r="P231" s="227">
        <v>5.0499199997286999E-3</v>
      </c>
      <c r="Q231" s="227">
        <v>1.43526958363613E-2</v>
      </c>
      <c r="R231" s="227">
        <v>7.6025356786402201E-3</v>
      </c>
      <c r="S231" s="18">
        <f>'Index Values Local'!S232/'Index Values Local'!S231-1</f>
        <v>5.2132398955095915E-3</v>
      </c>
      <c r="T231" s="227">
        <v>1.08403540378707E-2</v>
      </c>
      <c r="U231" s="227">
        <v>1.29825044330973E-2</v>
      </c>
      <c r="V231" s="227">
        <v>6.2414624168833904E-3</v>
      </c>
      <c r="W231" s="18">
        <v>-2.1188364560946749E-3</v>
      </c>
      <c r="X231" s="18">
        <v>-3.0914928393632746E-3</v>
      </c>
      <c r="Y231" s="18">
        <v>-3.0106184012445025E-3</v>
      </c>
      <c r="Z231" s="18">
        <v>6.6636924762393246E-3</v>
      </c>
      <c r="AA231" s="18">
        <v>8.731288731084863E-3</v>
      </c>
      <c r="AB231" s="18">
        <v>1.0157932351678056E-2</v>
      </c>
      <c r="AC231" s="18">
        <v>1.13488269153327E-2</v>
      </c>
      <c r="AD231" s="18">
        <v>3.4610687183501197E-3</v>
      </c>
      <c r="AE231" s="18">
        <v>2.5847565999999999E-3</v>
      </c>
      <c r="AF231" s="18">
        <v>-4.1423679999999996E-4</v>
      </c>
      <c r="AG231" s="18">
        <v>1.3538094692048919E-2</v>
      </c>
      <c r="AH231" s="18">
        <v>5.5359753881520923E-3</v>
      </c>
      <c r="AI231" s="18">
        <v>5.7416262675371588E-3</v>
      </c>
      <c r="AJ231" s="18">
        <v>1.0030523155577953E-2</v>
      </c>
      <c r="AK231" s="18">
        <v>7.2074295068549343E-3</v>
      </c>
      <c r="AL231" s="18">
        <v>-4.2703746056462766E-3</v>
      </c>
      <c r="AM231" s="18">
        <v>8.4714812469115497E-3</v>
      </c>
      <c r="AN231" s="18">
        <v>4.4999999999999997E-3</v>
      </c>
      <c r="AO231" s="18">
        <v>3.1320117992688301E-2</v>
      </c>
      <c r="AP231" s="18">
        <v>2.1084799152566003E-2</v>
      </c>
      <c r="AQ231" s="18">
        <v>1.7317364368448683E-2</v>
      </c>
      <c r="AR231" s="18">
        <v>0</v>
      </c>
      <c r="AS231" s="18">
        <v>6.3840060964732897E-3</v>
      </c>
      <c r="AT231" s="18">
        <v>3.0694684626663281E-3</v>
      </c>
      <c r="AU231" s="18">
        <v>-1.579407747199931E-4</v>
      </c>
      <c r="AV231" s="18">
        <v>-1.4809740874441535E-2</v>
      </c>
      <c r="AW231" s="18">
        <v>-9.0250536444711482E-3</v>
      </c>
      <c r="AX231" s="18">
        <v>4.1320517084304327E-3</v>
      </c>
      <c r="AY231" s="18">
        <v>2.9567683157340815E-4</v>
      </c>
      <c r="AZ231" s="18">
        <v>1.8538122945404467E-2</v>
      </c>
      <c r="BF231" s="81"/>
      <c r="BG231" s="154">
        <f t="shared" si="198"/>
        <v>12</v>
      </c>
      <c r="BH231" s="18">
        <f>(1-'Building Blocks'!$B$29)*'Building Blocks'!$B$29^BG231</f>
        <v>8.8638487171612997E-3</v>
      </c>
      <c r="BI231" s="18">
        <f t="shared" si="199"/>
        <v>9.7365195119891237E-3</v>
      </c>
      <c r="BJ231" s="18">
        <f t="shared" si="245"/>
        <v>2.8918436602558894E-2</v>
      </c>
      <c r="BK231" s="157">
        <f t="shared" si="200"/>
        <v>3.1964403570611398E-7</v>
      </c>
      <c r="BL231" s="157">
        <f t="shared" si="201"/>
        <v>2.3631854584787432E-7</v>
      </c>
      <c r="BM231" s="157">
        <f t="shared" si="202"/>
        <v>3.798682432073357E-8</v>
      </c>
      <c r="BN231" s="157">
        <f t="shared" si="203"/>
        <v>5.4579476423942393E-6</v>
      </c>
      <c r="BO231" s="157">
        <f t="shared" si="204"/>
        <v>2.1383402716823703E-5</v>
      </c>
      <c r="BP231" s="157">
        <f t="shared" si="205"/>
        <v>1.4352529246993217E-7</v>
      </c>
      <c r="BQ231" s="157">
        <f t="shared" si="206"/>
        <v>9.0969974281237275E-7</v>
      </c>
      <c r="BR231" s="157">
        <f t="shared" si="207"/>
        <v>8.6564483534928446E-6</v>
      </c>
      <c r="BS231" s="157">
        <f t="shared" si="208"/>
        <v>7.5688860919911515E-6</v>
      </c>
      <c r="BT231" s="157">
        <f t="shared" si="209"/>
        <v>3.7408719529643158E-8</v>
      </c>
      <c r="BU231" s="157">
        <f t="shared" si="210"/>
        <v>9.9603273257835349E-10</v>
      </c>
      <c r="BV231" s="157">
        <f t="shared" si="211"/>
        <v>3.2573096193801907E-8</v>
      </c>
      <c r="BW231" s="157">
        <f t="shared" si="212"/>
        <v>9.519684792532879E-7</v>
      </c>
      <c r="BX231" s="157">
        <f t="shared" si="213"/>
        <v>2.0472139505588856E-7</v>
      </c>
      <c r="BY231" s="157">
        <f t="shared" si="214"/>
        <v>5.605817145262622E-8</v>
      </c>
      <c r="BZ231" s="157">
        <f t="shared" si="215"/>
        <v>5.8572437115804148E-7</v>
      </c>
      <c r="CA231" s="157">
        <f t="shared" si="216"/>
        <v>4.4501123000670763E-8</v>
      </c>
      <c r="CB231" s="157">
        <f t="shared" si="217"/>
        <v>1.277708247795472E-7</v>
      </c>
      <c r="CC231" s="157">
        <f t="shared" si="218"/>
        <v>2.9336594450205209E-7</v>
      </c>
      <c r="CD231" s="157">
        <f t="shared" si="219"/>
        <v>5.5888526426391415E-7</v>
      </c>
      <c r="CE231" s="157">
        <f t="shared" si="220"/>
        <v>4.3584369835323289E-8</v>
      </c>
      <c r="CF231" s="157">
        <f t="shared" si="221"/>
        <v>4.8517778850279794E-7</v>
      </c>
      <c r="CG231" s="157">
        <f t="shared" si="222"/>
        <v>5.054398352394966E-7</v>
      </c>
      <c r="CH231" s="157">
        <f t="shared" si="223"/>
        <v>2.7330803232003315E-7</v>
      </c>
      <c r="CI231" s="157">
        <f t="shared" si="224"/>
        <v>5.9435834065926747E-9</v>
      </c>
      <c r="CJ231" s="157">
        <f t="shared" si="225"/>
        <v>2.1434504012840627E-7</v>
      </c>
      <c r="CK231" s="157">
        <f t="shared" si="226"/>
        <v>4.1524047874372457E-7</v>
      </c>
      <c r="CL231" s="157">
        <f t="shared" si="227"/>
        <v>5.7547739832862295E-7</v>
      </c>
      <c r="CM231" s="157">
        <f t="shared" si="228"/>
        <v>1.3990261375799107E-9</v>
      </c>
      <c r="CN231" s="157">
        <f t="shared" si="229"/>
        <v>2.3524309153885541E-7</v>
      </c>
      <c r="CO231" s="157">
        <f t="shared" si="230"/>
        <v>5.6169046121722888E-7</v>
      </c>
      <c r="CP231" s="157">
        <f t="shared" si="231"/>
        <v>5.6712853985951823E-7</v>
      </c>
      <c r="CQ231" s="157">
        <f t="shared" si="232"/>
        <v>3.1187441931775005E-8</v>
      </c>
      <c r="CR231" s="157">
        <f t="shared" si="233"/>
        <v>1.7582005539917937E-9</v>
      </c>
      <c r="CS231" s="157">
        <f t="shared" si="234"/>
        <v>1.3678029962012305E-7</v>
      </c>
      <c r="CT231" s="157">
        <f t="shared" si="235"/>
        <v>9.9549550812502584E-9</v>
      </c>
      <c r="CU231" s="157">
        <f t="shared" si="236"/>
        <v>7.5425296899614017E-7</v>
      </c>
      <c r="CV231" s="157">
        <f t="shared" si="237"/>
        <v>7.9551288580177713E-8</v>
      </c>
      <c r="CW231" s="157">
        <f t="shared" si="238"/>
        <v>3.2118379898514023E-8</v>
      </c>
      <c r="CX231" s="157">
        <f t="shared" si="239"/>
        <v>8.8097793555423871E-6</v>
      </c>
      <c r="CY231" s="157">
        <f t="shared" si="240"/>
        <v>2.208778961711892E-6</v>
      </c>
      <c r="CZ231" s="157"/>
      <c r="DA231" s="157">
        <f t="shared" si="241"/>
        <v>1.160682456209999E-7</v>
      </c>
      <c r="DB231" s="157"/>
      <c r="DC231" s="157"/>
      <c r="DD231" s="157"/>
      <c r="DE231" s="157">
        <f t="shared" si="242"/>
        <v>5.5431319810324026E-6</v>
      </c>
      <c r="DF231" s="157">
        <f t="shared" si="243"/>
        <v>2.5634247665409459E-6</v>
      </c>
      <c r="DG231" s="157"/>
      <c r="DH231" s="157"/>
      <c r="DI231" s="157">
        <f t="shared" si="244"/>
        <v>6.8124986571186362E-7</v>
      </c>
      <c r="DN231" s="157" t="e">
        <f t="shared" si="246"/>
        <v>#DIV/0!</v>
      </c>
      <c r="DR231" s="1">
        <v>9.7222222222222206E-3</v>
      </c>
      <c r="EQ231" s="152"/>
      <c r="ER231" s="152"/>
    </row>
    <row r="232" spans="1:148" s="1" customFormat="1" x14ac:dyDescent="0.25">
      <c r="A232" s="13">
        <f t="shared" si="247"/>
        <v>43131</v>
      </c>
      <c r="B232" s="227">
        <v>6.4016324484077397E-3</v>
      </c>
      <c r="C232" s="227">
        <v>-2.3216182852847302E-2</v>
      </c>
      <c r="D232" s="227">
        <v>1.20467712047165E-2</v>
      </c>
      <c r="E232" s="227">
        <v>6.6531126923661203E-3</v>
      </c>
      <c r="F232" s="227">
        <v>-1.92547088756275E-2</v>
      </c>
      <c r="G232" s="227">
        <v>-4.5950495959585702E-3</v>
      </c>
      <c r="H232" s="227">
        <v>-7.7933122537450199E-3</v>
      </c>
      <c r="I232" s="227">
        <v>-1.15279280505413E-2</v>
      </c>
      <c r="J232" s="227">
        <v>3.11743163658528E-2</v>
      </c>
      <c r="K232" s="227">
        <v>-3.1050439017732901E-2</v>
      </c>
      <c r="L232" s="227">
        <v>-3.6881459086874298E-2</v>
      </c>
      <c r="M232" s="227">
        <v>-3.6852726538433002E-2</v>
      </c>
      <c r="N232" s="227">
        <v>-2.1195288046871499E-2</v>
      </c>
      <c r="O232" s="227">
        <v>-4.6444439009156097E-2</v>
      </c>
      <c r="P232" s="227">
        <v>-4.7419138094719801E-2</v>
      </c>
      <c r="Q232" s="227">
        <v>-2.11835626654568E-2</v>
      </c>
      <c r="R232" s="227">
        <v>-2.2035904103107799E-2</v>
      </c>
      <c r="S232" s="18">
        <f>'Index Values Local'!S233/'Index Values Local'!S232-1</f>
        <v>-4.9858216988994508E-2</v>
      </c>
      <c r="T232" s="227">
        <v>5.7393029380579302E-2</v>
      </c>
      <c r="U232" s="227">
        <v>2.8410173940905701E-2</v>
      </c>
      <c r="V232" s="227">
        <v>2.7514646881165498E-2</v>
      </c>
      <c r="W232" s="18">
        <v>-7.7350077350077928E-3</v>
      </c>
      <c r="X232" s="18">
        <v>-3.7345518527813315E-2</v>
      </c>
      <c r="Y232" s="18">
        <v>-7.9554450310921343E-3</v>
      </c>
      <c r="Z232" s="18">
        <v>3.8595526733573582E-3</v>
      </c>
      <c r="AA232" s="18">
        <v>7.6785367097684798E-3</v>
      </c>
      <c r="AB232" s="18">
        <v>-4.3505265761572876E-2</v>
      </c>
      <c r="AC232" s="18">
        <v>-4.5862492999999997E-2</v>
      </c>
      <c r="AD232" s="18">
        <v>-4.0948208E-2</v>
      </c>
      <c r="AE232" s="18">
        <v>-1.3804145E-2</v>
      </c>
      <c r="AF232" s="18">
        <v>3.4098079999999998E-3</v>
      </c>
      <c r="AG232" s="18">
        <v>-1.8422902238660721E-2</v>
      </c>
      <c r="AH232" s="18">
        <v>-5.7156305685370778E-3</v>
      </c>
      <c r="AI232" s="18">
        <v>-5.9473230404756272E-3</v>
      </c>
      <c r="AJ232" s="18">
        <v>-8.0088512976917992E-3</v>
      </c>
      <c r="AK232" s="18">
        <v>1.0110159591949497E-3</v>
      </c>
      <c r="AL232" s="18">
        <v>-1.2295340280018108E-2</v>
      </c>
      <c r="AM232" s="18">
        <v>2.7420032883083145E-3</v>
      </c>
      <c r="AN232" s="18">
        <v>-1.9800000000000002E-2</v>
      </c>
      <c r="AO232" s="18">
        <v>-4.8850249617812258E-3</v>
      </c>
      <c r="AP232" s="18">
        <v>3.4944907292153493E-2</v>
      </c>
      <c r="AQ232" s="18">
        <v>1.530812673263271E-4</v>
      </c>
      <c r="AR232" s="18">
        <v>1.6264570344266538E-3</v>
      </c>
      <c r="AS232" s="18">
        <v>-1.5111901450862419E-2</v>
      </c>
      <c r="AT232" s="18">
        <v>-5.4889571756819135E-3</v>
      </c>
      <c r="AU232" s="18">
        <v>-1.5082852622176714E-2</v>
      </c>
      <c r="AV232" s="18">
        <v>-5.1101779950321724E-2</v>
      </c>
      <c r="AW232" s="18">
        <v>-5.6537926633257962E-2</v>
      </c>
      <c r="AX232" s="18">
        <v>-7.9097487331964405E-3</v>
      </c>
      <c r="AY232" s="18">
        <v>8.1053392251155265E-3</v>
      </c>
      <c r="AZ232" s="18">
        <v>-4.4505400040636967E-2</v>
      </c>
      <c r="BF232" s="81"/>
      <c r="BG232" s="154">
        <f t="shared" si="198"/>
        <v>11</v>
      </c>
      <c r="BH232" s="18">
        <f>(1-'Building Blocks'!$B$29)*'Building Blocks'!$B$29^BG232</f>
        <v>8.9533825425871707E-3</v>
      </c>
      <c r="BI232" s="18">
        <f t="shared" si="199"/>
        <v>9.8348681939284064E-3</v>
      </c>
      <c r="BJ232" s="18">
        <f t="shared" si="245"/>
        <v>2.9210542022786758E-2</v>
      </c>
      <c r="BK232" s="157">
        <f t="shared" si="200"/>
        <v>5.7287663032530614E-11</v>
      </c>
      <c r="BL232" s="157">
        <f t="shared" si="201"/>
        <v>1.1279923359890374E-5</v>
      </c>
      <c r="BM232" s="157">
        <f t="shared" si="202"/>
        <v>3.8547542338656022E-7</v>
      </c>
      <c r="BN232" s="157">
        <f t="shared" si="203"/>
        <v>6.686013015206535E-8</v>
      </c>
      <c r="BO232" s="157">
        <f t="shared" si="204"/>
        <v>5.4033570435346886E-6</v>
      </c>
      <c r="BP232" s="157">
        <f t="shared" si="205"/>
        <v>8.4863286921707181E-7</v>
      </c>
      <c r="BQ232" s="157">
        <f t="shared" si="206"/>
        <v>2.2518700129318536E-6</v>
      </c>
      <c r="BR232" s="157">
        <f t="shared" si="207"/>
        <v>4.2861545440616081E-6</v>
      </c>
      <c r="BS232" s="157">
        <f t="shared" si="208"/>
        <v>4.435629125628324E-6</v>
      </c>
      <c r="BT232" s="157">
        <f t="shared" si="209"/>
        <v>1.2355831153968688E-5</v>
      </c>
      <c r="BU232" s="157">
        <f t="shared" si="210"/>
        <v>1.6843331649292882E-5</v>
      </c>
      <c r="BV232" s="157">
        <f t="shared" si="211"/>
        <v>1.9620696352116762E-5</v>
      </c>
      <c r="BW232" s="157">
        <f t="shared" si="212"/>
        <v>7.2475221949307786E-6</v>
      </c>
      <c r="BX232" s="157">
        <f t="shared" si="213"/>
        <v>2.9674118766081609E-5</v>
      </c>
      <c r="BY232" s="157">
        <f t="shared" si="214"/>
        <v>2.9608428842254186E-5</v>
      </c>
      <c r="BZ232" s="157">
        <f t="shared" si="215"/>
        <v>7.5899202547387236E-6</v>
      </c>
      <c r="CA232" s="157">
        <f t="shared" si="216"/>
        <v>7.4379210940449961E-6</v>
      </c>
      <c r="CB232" s="157">
        <f t="shared" si="217"/>
        <v>3.3880983672972586E-5</v>
      </c>
      <c r="CC232" s="157">
        <f t="shared" si="218"/>
        <v>2.6636253440131454E-5</v>
      </c>
      <c r="CD232" s="157">
        <f t="shared" si="219"/>
        <v>5.2044593828615394E-6</v>
      </c>
      <c r="CE232" s="157">
        <f t="shared" si="220"/>
        <v>5.3800866106162147E-6</v>
      </c>
      <c r="CF232" s="157">
        <f t="shared" si="221"/>
        <v>1.5800914989097727E-6</v>
      </c>
      <c r="CG232" s="157">
        <f t="shared" si="222"/>
        <v>1.6904656006724592E-5</v>
      </c>
      <c r="CH232" s="157">
        <f t="shared" si="223"/>
        <v>1.0318605028359356E-6</v>
      </c>
      <c r="CI232" s="157">
        <f t="shared" si="224"/>
        <v>4.0242787806118285E-8</v>
      </c>
      <c r="CJ232" s="157">
        <f t="shared" si="225"/>
        <v>1.3025179335143472E-7</v>
      </c>
      <c r="CK232" s="157">
        <f t="shared" si="226"/>
        <v>2.1848052007500962E-5</v>
      </c>
      <c r="CL232" s="157">
        <f t="shared" si="227"/>
        <v>2.412061573047986E-5</v>
      </c>
      <c r="CM232" s="157">
        <f t="shared" si="228"/>
        <v>1.9728699838569049E-5</v>
      </c>
      <c r="CN232" s="157">
        <f t="shared" si="229"/>
        <v>4.463772868171972E-6</v>
      </c>
      <c r="CO232" s="157">
        <f t="shared" si="230"/>
        <v>1.3987732779429011E-7</v>
      </c>
      <c r="CP232" s="157">
        <f t="shared" si="231"/>
        <v>5.8212550076675183E-6</v>
      </c>
      <c r="CQ232" s="157">
        <f t="shared" si="232"/>
        <v>8.8048681923547497E-7</v>
      </c>
      <c r="CR232" s="157">
        <f t="shared" si="233"/>
        <v>1.2478264551980546E-6</v>
      </c>
      <c r="CS232" s="157">
        <f t="shared" si="234"/>
        <v>2.0086817129876223E-6</v>
      </c>
      <c r="CT232" s="157">
        <f t="shared" si="235"/>
        <v>2.6442916694883793E-7</v>
      </c>
      <c r="CU232" s="157">
        <f t="shared" si="236"/>
        <v>2.7845453869032817E-6</v>
      </c>
      <c r="CV232" s="157">
        <f t="shared" si="237"/>
        <v>8.1070159795659094E-8</v>
      </c>
      <c r="CW232" s="157">
        <f t="shared" si="238"/>
        <v>6.707954122844404E-6</v>
      </c>
      <c r="CX232" s="157">
        <f t="shared" si="239"/>
        <v>3.6895496382306285E-7</v>
      </c>
      <c r="CY232" s="157">
        <f t="shared" si="240"/>
        <v>8.2265871485367645E-6</v>
      </c>
      <c r="CZ232" s="157"/>
      <c r="DA232" s="157">
        <f t="shared" si="241"/>
        <v>3.2799748688195034E-8</v>
      </c>
      <c r="DB232" s="157"/>
      <c r="DC232" s="157"/>
      <c r="DD232" s="157"/>
      <c r="DE232" s="157">
        <f t="shared" si="242"/>
        <v>3.5585531537854156E-5</v>
      </c>
      <c r="DF232" s="157">
        <f t="shared" si="243"/>
        <v>3.9955424566303859E-5</v>
      </c>
      <c r="DG232" s="157"/>
      <c r="DH232" s="157"/>
      <c r="DI232" s="157">
        <f t="shared" si="244"/>
        <v>2.9404009886020796E-5</v>
      </c>
      <c r="DN232" s="157" t="e">
        <f t="shared" si="246"/>
        <v>#DIV/0!</v>
      </c>
      <c r="DR232" s="1">
        <v>9.7222222222222206E-3</v>
      </c>
      <c r="EQ232" s="152"/>
      <c r="ER232" s="152"/>
    </row>
    <row r="233" spans="1:148" s="1" customFormat="1" x14ac:dyDescent="0.25">
      <c r="A233" s="13">
        <f t="shared" si="247"/>
        <v>43159</v>
      </c>
      <c r="B233" s="227">
        <v>-6.3441370810165499E-3</v>
      </c>
      <c r="C233" s="227">
        <v>-1.0417478833301101E-2</v>
      </c>
      <c r="D233" s="227">
        <v>-2.6909141921111698E-2</v>
      </c>
      <c r="E233" s="227">
        <v>-1.9127009808626801E-2</v>
      </c>
      <c r="F233" s="227">
        <v>-3.4324535423943502E-2</v>
      </c>
      <c r="G233" s="227">
        <v>1.60316747394528E-2</v>
      </c>
      <c r="H233" s="227">
        <v>1.9156476785519402E-2</v>
      </c>
      <c r="I233" s="227">
        <v>-2.1992860629789202E-3</v>
      </c>
      <c r="J233" s="227">
        <v>-1.59183038817369E-2</v>
      </c>
      <c r="K233" s="227">
        <v>2.7588012394170299E-2</v>
      </c>
      <c r="L233" s="227">
        <v>2.2354413049844299E-2</v>
      </c>
      <c r="M233" s="227">
        <v>1.7132483596177001E-2</v>
      </c>
      <c r="N233" s="227">
        <v>1.8807684225595901E-2</v>
      </c>
      <c r="O233" s="227">
        <v>1.99876320452461E-2</v>
      </c>
      <c r="P233" s="227">
        <v>2.1334192435733E-2</v>
      </c>
      <c r="Q233" s="227">
        <v>1.2501875993838601E-2</v>
      </c>
      <c r="R233" s="227">
        <v>-6.6804329793417301E-3</v>
      </c>
      <c r="S233" s="18">
        <f>'Index Values Local'!S234/'Index Values Local'!S233-1</f>
        <v>1.7453818482948247E-2</v>
      </c>
      <c r="T233" s="227">
        <v>-3.6695210494337098E-2</v>
      </c>
      <c r="U233" s="227">
        <v>-1.8424846140260399E-2</v>
      </c>
      <c r="V233" s="227">
        <v>-3.7021234283494901E-2</v>
      </c>
      <c r="W233" s="18">
        <v>-1.8066764490095477E-2</v>
      </c>
      <c r="X233" s="18">
        <v>1.0417422118900177E-2</v>
      </c>
      <c r="Y233" s="18">
        <v>1.7992918091138677E-3</v>
      </c>
      <c r="Z233" s="18">
        <v>-4.7444215326325478E-3</v>
      </c>
      <c r="AA233" s="18">
        <v>3.2474691791120058E-3</v>
      </c>
      <c r="AB233" s="18">
        <v>-5.2694240667936598E-2</v>
      </c>
      <c r="AC233" s="18">
        <v>-5.8445136000000002E-2</v>
      </c>
      <c r="AD233" s="18">
        <v>-3.3750777000000003E-2</v>
      </c>
      <c r="AE233" s="18">
        <v>-4.2389073999999999E-2</v>
      </c>
      <c r="AF233" s="18">
        <v>-1.8256617999999999E-2</v>
      </c>
      <c r="AG233" s="18">
        <v>-6.2746460248601643E-2</v>
      </c>
      <c r="AH233" s="18">
        <v>8.7241740777059817E-3</v>
      </c>
      <c r="AI233" s="18">
        <v>7.809807830166049E-3</v>
      </c>
      <c r="AJ233" s="18">
        <v>1.2440807296701273E-2</v>
      </c>
      <c r="AK233" s="18">
        <v>1.7120047031936592E-2</v>
      </c>
      <c r="AL233" s="18">
        <v>-2.8562638225564374E-3</v>
      </c>
      <c r="AM233" s="18">
        <v>4.0930200212700996E-3</v>
      </c>
      <c r="AN233" s="18">
        <v>1.1900000000000001E-2</v>
      </c>
      <c r="AO233" s="18">
        <v>1.3335354459936388E-2</v>
      </c>
      <c r="AP233" s="18">
        <v>2.9085936470278018E-2</v>
      </c>
      <c r="AQ233" s="18">
        <v>1.2430403764342223E-2</v>
      </c>
      <c r="AR233" s="18">
        <v>2.2192151556157391E-3</v>
      </c>
      <c r="AS233" s="18">
        <v>5.6544101912790468E-3</v>
      </c>
      <c r="AT233" s="18">
        <v>3.2365439250892514E-4</v>
      </c>
      <c r="AU233" s="18">
        <v>5.710143013264184E-3</v>
      </c>
      <c r="AV233" s="18">
        <v>-2.4222747567573477E-2</v>
      </c>
      <c r="AW233" s="18">
        <v>-2.6952622285854932E-2</v>
      </c>
      <c r="AX233" s="18">
        <v>2.2625462156160292E-2</v>
      </c>
      <c r="AY233" s="18">
        <v>5.3603090606206327E-2</v>
      </c>
      <c r="AZ233" s="18">
        <v>2.2998846786131955E-2</v>
      </c>
      <c r="BF233" s="81"/>
      <c r="BG233" s="154">
        <f t="shared" si="198"/>
        <v>10</v>
      </c>
      <c r="BH233" s="18">
        <f>(1-'Building Blocks'!$B$29)*'Building Blocks'!$B$29^BG233</f>
        <v>9.0438207500880517E-3</v>
      </c>
      <c r="BI233" s="18">
        <f t="shared" si="199"/>
        <v>9.9342102968973806E-3</v>
      </c>
      <c r="BJ233" s="18">
        <f t="shared" si="245"/>
        <v>2.9505598002814909E-2</v>
      </c>
      <c r="BK233" s="157">
        <f t="shared" si="200"/>
        <v>1.6332439329475948E-6</v>
      </c>
      <c r="BL233" s="157">
        <f t="shared" si="201"/>
        <v>4.4092699805088909E-6</v>
      </c>
      <c r="BM233" s="157">
        <f t="shared" si="202"/>
        <v>1.0619524518618973E-5</v>
      </c>
      <c r="BN233" s="157">
        <f t="shared" si="203"/>
        <v>8.0054694232731668E-6</v>
      </c>
      <c r="BO233" s="157">
        <f t="shared" si="204"/>
        <v>1.4732085966644931E-5</v>
      </c>
      <c r="BP233" s="157">
        <f t="shared" si="205"/>
        <v>1.2769508289469248E-6</v>
      </c>
      <c r="BQ233" s="157">
        <f t="shared" si="206"/>
        <v>1.3874863650090487E-6</v>
      </c>
      <c r="BR233" s="157">
        <f t="shared" si="207"/>
        <v>1.3246682236199165E-6</v>
      </c>
      <c r="BS233" s="157">
        <f t="shared" si="208"/>
        <v>6.6411453283534778E-6</v>
      </c>
      <c r="BT233" s="157">
        <f t="shared" si="209"/>
        <v>5.3440942128751332E-6</v>
      </c>
      <c r="BU233" s="157">
        <f t="shared" si="210"/>
        <v>3.1660194278040275E-6</v>
      </c>
      <c r="BV233" s="157">
        <f t="shared" si="211"/>
        <v>8.6284164965369356E-7</v>
      </c>
      <c r="BW233" s="157">
        <f t="shared" si="212"/>
        <v>1.64206779748978E-6</v>
      </c>
      <c r="BX233" s="157">
        <f t="shared" si="213"/>
        <v>1.314415808016525E-6</v>
      </c>
      <c r="BY233" s="157">
        <f t="shared" si="214"/>
        <v>1.9151904787823669E-6</v>
      </c>
      <c r="BZ233" s="157">
        <f t="shared" si="215"/>
        <v>3.464319849685006E-7</v>
      </c>
      <c r="CA233" s="157">
        <f t="shared" si="216"/>
        <v>1.465327248356169E-6</v>
      </c>
      <c r="CB233" s="157">
        <f t="shared" si="217"/>
        <v>7.3781852231303649E-7</v>
      </c>
      <c r="CC233" s="157">
        <f t="shared" si="218"/>
        <v>1.7562722448202006E-5</v>
      </c>
      <c r="CD233" s="157">
        <f t="shared" si="219"/>
        <v>5.6418075198021764E-6</v>
      </c>
      <c r="CE233" s="157">
        <f t="shared" si="220"/>
        <v>1.6819328893145306E-5</v>
      </c>
      <c r="CF233" s="157">
        <f t="shared" si="221"/>
        <v>5.2584038054169897E-6</v>
      </c>
      <c r="CG233" s="157">
        <f t="shared" si="222"/>
        <v>3.9478132751439833E-7</v>
      </c>
      <c r="CH233" s="157">
        <f t="shared" si="223"/>
        <v>2.3681074113123517E-9</v>
      </c>
      <c r="CI233" s="157">
        <f t="shared" si="224"/>
        <v>1.1218604784038791E-6</v>
      </c>
      <c r="CJ233" s="157">
        <f t="shared" si="225"/>
        <v>6.2290693064421435E-9</v>
      </c>
      <c r="CK233" s="157">
        <f t="shared" si="226"/>
        <v>3.1512589082414812E-5</v>
      </c>
      <c r="CL233" s="157">
        <f t="shared" si="227"/>
        <v>3.8317769707663599E-5</v>
      </c>
      <c r="CM233" s="157">
        <f t="shared" si="228"/>
        <v>1.4037798076222131E-5</v>
      </c>
      <c r="CN233" s="157">
        <f t="shared" si="229"/>
        <v>2.4725581231964168E-5</v>
      </c>
      <c r="CO233" s="157">
        <f t="shared" si="230"/>
        <v>6.4282005620899971E-6</v>
      </c>
      <c r="CP233" s="157">
        <f t="shared" si="231"/>
        <v>4.6821642248685892E-5</v>
      </c>
      <c r="CQ233" s="157">
        <f t="shared" si="232"/>
        <v>2.4616768611553933E-7</v>
      </c>
      <c r="CR233" s="157">
        <f t="shared" si="233"/>
        <v>6.1747854090764892E-8</v>
      </c>
      <c r="CS233" s="157">
        <f t="shared" si="234"/>
        <v>3.7676049802616204E-7</v>
      </c>
      <c r="CT233" s="157">
        <f t="shared" si="235"/>
        <v>1.1854374800293405E-6</v>
      </c>
      <c r="CU233" s="157">
        <f t="shared" si="236"/>
        <v>5.4214467487925569E-7</v>
      </c>
      <c r="CV233" s="157">
        <f t="shared" si="237"/>
        <v>2.2954099586908004E-8</v>
      </c>
      <c r="CW233" s="157">
        <f t="shared" si="238"/>
        <v>3.0973174795296018E-7</v>
      </c>
      <c r="CX233" s="157">
        <f t="shared" si="239"/>
        <v>1.4533696116219036E-6</v>
      </c>
      <c r="CY233" s="157">
        <f t="shared" si="240"/>
        <v>5.283955703295687E-6</v>
      </c>
      <c r="CZ233" s="157"/>
      <c r="DA233" s="157">
        <f t="shared" si="241"/>
        <v>1.5113970463875263E-8</v>
      </c>
      <c r="DB233" s="157"/>
      <c r="DC233" s="157"/>
      <c r="DD233" s="157"/>
      <c r="DE233" s="157">
        <f t="shared" si="242"/>
        <v>1.0998286958539544E-5</v>
      </c>
      <c r="DF233" s="157">
        <f t="shared" si="243"/>
        <v>1.1587843641057913E-5</v>
      </c>
      <c r="DG233" s="157"/>
      <c r="DH233" s="157"/>
      <c r="DI233" s="157">
        <f t="shared" si="244"/>
        <v>1.6340979102783337E-6</v>
      </c>
      <c r="DN233" s="157" t="e">
        <f t="shared" si="246"/>
        <v>#DIV/0!</v>
      </c>
      <c r="DR233" s="1">
        <v>9.7222222222222206E-3</v>
      </c>
      <c r="EQ233" s="152"/>
      <c r="ER233" s="152"/>
    </row>
    <row r="234" spans="1:148" s="1" customFormat="1" x14ac:dyDescent="0.25">
      <c r="A234" s="13">
        <f t="shared" si="247"/>
        <v>43190</v>
      </c>
      <c r="B234" s="227">
        <v>-4.2388104723371497E-2</v>
      </c>
      <c r="C234" s="227">
        <v>-7.8689967871807803E-3</v>
      </c>
      <c r="D234" s="227">
        <v>-3.2039207816793799E-2</v>
      </c>
      <c r="E234" s="227">
        <v>-2.6741743783115599E-2</v>
      </c>
      <c r="F234" s="227">
        <v>-2.1780002680710099E-2</v>
      </c>
      <c r="G234" s="227">
        <v>-3.7813320263874503E-2</v>
      </c>
      <c r="H234" s="227">
        <v>-2.5771619342812802E-2</v>
      </c>
      <c r="I234" s="227">
        <v>-5.9221788528905202E-2</v>
      </c>
      <c r="J234" s="227">
        <v>-3.6435415950989501E-2</v>
      </c>
      <c r="K234" s="227">
        <v>-4.1843401917246396E-3</v>
      </c>
      <c r="L234" s="227">
        <v>-7.9893041776134491E-3</v>
      </c>
      <c r="M234" s="227">
        <v>-1.98547108955353E-2</v>
      </c>
      <c r="N234" s="227">
        <v>-5.9699788702116596E-3</v>
      </c>
      <c r="O234" s="227">
        <v>-1.7189645496614999E-2</v>
      </c>
      <c r="P234" s="227">
        <v>-2.2255271711459901E-2</v>
      </c>
      <c r="Q234" s="227">
        <v>-2.4628933681490599E-2</v>
      </c>
      <c r="R234" s="227">
        <v>-2.38708559183613E-2</v>
      </c>
      <c r="S234" s="18">
        <f>'Index Values Local'!S235/'Index Values Local'!S234-1</f>
        <v>-1.7876831661317039E-2</v>
      </c>
      <c r="T234" s="227">
        <v>-2.4401001560059501E-2</v>
      </c>
      <c r="U234" s="227">
        <v>-6.3082548355865003E-3</v>
      </c>
      <c r="V234" s="227">
        <v>-5.5359378770186698E-3</v>
      </c>
      <c r="W234" s="18">
        <v>-3.4868154789701178E-3</v>
      </c>
      <c r="X234" s="18">
        <v>6.2732274068737492E-3</v>
      </c>
      <c r="Y234" s="18">
        <v>4.7959774026424817E-3</v>
      </c>
      <c r="Z234" s="18">
        <v>1.8456130894226819E-2</v>
      </c>
      <c r="AA234" s="18">
        <v>1.1451735368753546E-2</v>
      </c>
      <c r="AB234" s="18">
        <v>-9.6137547031129866E-3</v>
      </c>
      <c r="AC234" s="18">
        <v>-1.2255986999999999E-2</v>
      </c>
      <c r="AD234" s="18">
        <v>1.111871E-3</v>
      </c>
      <c r="AE234" s="18">
        <v>1.2876507000000001E-2</v>
      </c>
      <c r="AF234" s="18">
        <v>9.6829120000000001E-3</v>
      </c>
      <c r="AG234" s="18">
        <v>5.2400385780047021E-3</v>
      </c>
      <c r="AH234" s="18">
        <v>8.5649156917300129E-3</v>
      </c>
      <c r="AI234" s="18">
        <v>1.0192071294348626E-2</v>
      </c>
      <c r="AJ234" s="18">
        <v>8.4951777687645169E-3</v>
      </c>
      <c r="AK234" s="18">
        <v>1.7149230412138339E-2</v>
      </c>
      <c r="AL234" s="18">
        <v>9.4831453955772638E-3</v>
      </c>
      <c r="AM234" s="18">
        <v>1.1318319574044944E-2</v>
      </c>
      <c r="AN234" s="18">
        <v>9.1999999999999998E-3</v>
      </c>
      <c r="AO234" s="18">
        <v>1.8024979172515998E-2</v>
      </c>
      <c r="AP234" s="18">
        <v>4.4677192634170693E-2</v>
      </c>
      <c r="AQ234" s="18">
        <v>1.5402523903757896E-2</v>
      </c>
      <c r="AR234" s="18">
        <v>2.0522791099588655E-3</v>
      </c>
      <c r="AS234" s="18">
        <v>1.967255723047516E-2</v>
      </c>
      <c r="AT234" s="18">
        <v>8.6506105803052652E-3</v>
      </c>
      <c r="AU234" s="18">
        <v>-2.6814948227857345E-3</v>
      </c>
      <c r="AV234" s="18">
        <v>4.4628686128224571E-2</v>
      </c>
      <c r="AW234" s="18">
        <v>3.0528879320173896E-2</v>
      </c>
      <c r="AX234" s="18">
        <v>1.6952133865556596E-2</v>
      </c>
      <c r="AY234" s="18">
        <v>1.5769018211059544E-3</v>
      </c>
      <c r="AZ234" s="18">
        <v>4.390824998600884E-2</v>
      </c>
      <c r="BF234" s="81"/>
      <c r="BG234" s="154">
        <f t="shared" si="198"/>
        <v>9</v>
      </c>
      <c r="BH234" s="18">
        <f>(1-'Building Blocks'!$B$29)*'Building Blocks'!$B$29^BG234</f>
        <v>9.1351724748364154E-3</v>
      </c>
      <c r="BI234" s="18">
        <f t="shared" si="199"/>
        <v>1.0034555855451899E-2</v>
      </c>
      <c r="BJ234" s="18">
        <f t="shared" si="245"/>
        <v>2.9803634346277683E-2</v>
      </c>
      <c r="BK234" s="157">
        <f t="shared" si="200"/>
        <v>2.3961432435028524E-5</v>
      </c>
      <c r="BL234" s="157">
        <f t="shared" si="201"/>
        <v>3.4414574706549675E-6</v>
      </c>
      <c r="BM234" s="157">
        <f t="shared" si="202"/>
        <v>1.4357054685347184E-5</v>
      </c>
      <c r="BN234" s="157">
        <f t="shared" si="203"/>
        <v>1.3006378606454216E-5</v>
      </c>
      <c r="BO234" s="157">
        <f t="shared" si="204"/>
        <v>6.7649797102771601E-6</v>
      </c>
      <c r="BP234" s="157">
        <f t="shared" si="205"/>
        <v>1.8131240529417452E-5</v>
      </c>
      <c r="BQ234" s="157">
        <f t="shared" si="206"/>
        <v>1.1000600562348005E-5</v>
      </c>
      <c r="BR234" s="157">
        <f t="shared" si="207"/>
        <v>4.7180888917239593E-5</v>
      </c>
      <c r="BS234" s="157">
        <f t="shared" si="208"/>
        <v>2.1578605053958957E-5</v>
      </c>
      <c r="BT234" s="157">
        <f t="shared" si="209"/>
        <v>7.3847272863578935E-7</v>
      </c>
      <c r="BU234" s="157">
        <f t="shared" si="210"/>
        <v>1.5657888559529309E-6</v>
      </c>
      <c r="BV234" s="157">
        <f t="shared" si="211"/>
        <v>7.6813911122101588E-6</v>
      </c>
      <c r="BW234" s="157">
        <f t="shared" si="212"/>
        <v>1.426008873547079E-6</v>
      </c>
      <c r="BX234" s="157">
        <f t="shared" si="213"/>
        <v>6.6146190903661535E-6</v>
      </c>
      <c r="BY234" s="157">
        <f t="shared" si="214"/>
        <v>8.8541676947294307E-6</v>
      </c>
      <c r="BZ234" s="157">
        <f t="shared" si="215"/>
        <v>9.7840146345353403E-6</v>
      </c>
      <c r="CA234" s="157">
        <f t="shared" si="216"/>
        <v>8.6354593713166352E-6</v>
      </c>
      <c r="CB234" s="157">
        <f t="shared" si="217"/>
        <v>7.1602974966844332E-6</v>
      </c>
      <c r="CC234" s="157">
        <f t="shared" si="218"/>
        <v>8.882542001207935E-6</v>
      </c>
      <c r="CD234" s="157">
        <f t="shared" si="219"/>
        <v>1.3770181886131075E-6</v>
      </c>
      <c r="CE234" s="157">
        <f t="shared" si="220"/>
        <v>9.3670135336634037E-7</v>
      </c>
      <c r="CF234" s="157">
        <f t="shared" si="221"/>
        <v>7.1260855881566E-7</v>
      </c>
      <c r="CG234" s="157">
        <f t="shared" si="222"/>
        <v>4.6805903483515127E-8</v>
      </c>
      <c r="CH234" s="157">
        <f t="shared" si="223"/>
        <v>6.314039099909354E-8</v>
      </c>
      <c r="CI234" s="157">
        <f t="shared" si="224"/>
        <v>1.5864542577658763E-6</v>
      </c>
      <c r="CJ234" s="157">
        <f t="shared" si="225"/>
        <v>5.5133723301213299E-7</v>
      </c>
      <c r="CK234" s="157">
        <f t="shared" si="226"/>
        <v>1.7593428432684571E-6</v>
      </c>
      <c r="CL234" s="157">
        <f t="shared" si="227"/>
        <v>2.5422104704470179E-6</v>
      </c>
      <c r="CM234" s="157">
        <f t="shared" si="228"/>
        <v>7.4691262004195699E-8</v>
      </c>
      <c r="CN234" s="157">
        <f t="shared" si="229"/>
        <v>2.9005308123264007E-7</v>
      </c>
      <c r="CO234" s="157">
        <f t="shared" si="230"/>
        <v>6.2807255104769306E-8</v>
      </c>
      <c r="CP234" s="157">
        <f t="shared" si="231"/>
        <v>4.4515152286362418E-9</v>
      </c>
      <c r="CQ234" s="157">
        <f t="shared" si="232"/>
        <v>2.3299840278980172E-7</v>
      </c>
      <c r="CR234" s="157">
        <f t="shared" si="233"/>
        <v>2.3851561504046141E-7</v>
      </c>
      <c r="CS234" s="157">
        <f t="shared" si="234"/>
        <v>4.913154085647066E-8</v>
      </c>
      <c r="CT234" s="157">
        <f t="shared" si="235"/>
        <v>1.2038180266227875E-6</v>
      </c>
      <c r="CU234" s="157">
        <f t="shared" si="236"/>
        <v>2.4607251439867458E-7</v>
      </c>
      <c r="CV234" s="157">
        <f t="shared" si="237"/>
        <v>3.2662127611774385E-7</v>
      </c>
      <c r="CW234" s="157">
        <f t="shared" si="238"/>
        <v>8.3447672486189217E-8</v>
      </c>
      <c r="CX234" s="157">
        <f t="shared" si="239"/>
        <v>2.827116791450791E-6</v>
      </c>
      <c r="CY234" s="157">
        <f t="shared" si="240"/>
        <v>1.4993027840782245E-5</v>
      </c>
      <c r="CZ234" s="157"/>
      <c r="DA234" s="157">
        <f t="shared" si="241"/>
        <v>1.9678662261456719E-8</v>
      </c>
      <c r="DB234" s="157"/>
      <c r="DC234" s="157"/>
      <c r="DD234" s="157"/>
      <c r="DE234" s="157">
        <f t="shared" si="242"/>
        <v>1.2701778376599458E-5</v>
      </c>
      <c r="DF234" s="157">
        <f t="shared" si="243"/>
        <v>5.4607830007072891E-6</v>
      </c>
      <c r="DG234" s="157"/>
      <c r="DH234" s="157"/>
      <c r="DI234" s="157">
        <f t="shared" si="244"/>
        <v>1.1419724177029255E-5</v>
      </c>
      <c r="DN234" s="157" t="e">
        <f t="shared" si="246"/>
        <v>#DIV/0!</v>
      </c>
      <c r="DR234" s="1">
        <v>9.7222222222222206E-3</v>
      </c>
      <c r="EQ234" s="152"/>
      <c r="ER234" s="152"/>
    </row>
    <row r="235" spans="1:148" s="1" customFormat="1" x14ac:dyDescent="0.25">
      <c r="A235" s="13">
        <f t="shared" si="247"/>
        <v>43220</v>
      </c>
      <c r="B235" s="227">
        <v>2.2452348080962799E-2</v>
      </c>
      <c r="C235" s="227">
        <v>2.2818130540409098E-2</v>
      </c>
      <c r="D235" s="227">
        <v>4.1030370648400503E-2</v>
      </c>
      <c r="E235" s="227">
        <v>4.29066466749317E-2</v>
      </c>
      <c r="F235" s="227">
        <v>6.7562975103460293E-2</v>
      </c>
      <c r="G235" s="227">
        <v>2.5160463195793299E-2</v>
      </c>
      <c r="H235" s="227">
        <v>1.97989866902437E-2</v>
      </c>
      <c r="I235" s="227">
        <v>5.00875939081162E-2</v>
      </c>
      <c r="J235" s="227">
        <v>1.40460628017582E-2</v>
      </c>
      <c r="K235" s="227">
        <v>-2.07674693702897E-3</v>
      </c>
      <c r="L235" s="227">
        <v>2.0515136732221998E-3</v>
      </c>
      <c r="M235" s="227">
        <v>1.6041836776130799E-2</v>
      </c>
      <c r="N235" s="227">
        <v>-4.24880082650769E-3</v>
      </c>
      <c r="O235" s="227">
        <v>1.0020555506224001E-2</v>
      </c>
      <c r="P235" s="227">
        <v>9.7698471846046006E-3</v>
      </c>
      <c r="Q235" s="227">
        <v>2.17615781992446E-2</v>
      </c>
      <c r="R235" s="227">
        <v>2.08126527058685E-2</v>
      </c>
      <c r="S235" s="18">
        <f>'Index Values Local'!S236/'Index Values Local'!S235-1</f>
        <v>7.9667825642111278E-3</v>
      </c>
      <c r="T235" s="227">
        <v>4.0158363674587198E-3</v>
      </c>
      <c r="U235" s="227">
        <v>3.3375222124445401E-3</v>
      </c>
      <c r="V235" s="227">
        <v>2.4057074196373002E-3</v>
      </c>
      <c r="W235" s="18">
        <v>7.0292730169638773E-3</v>
      </c>
      <c r="X235" s="18">
        <v>6.9387798869158246E-3</v>
      </c>
      <c r="Y235" s="18">
        <v>4.0836279865368308E-3</v>
      </c>
      <c r="Z235" s="18">
        <v>1.4521597706535827E-2</v>
      </c>
      <c r="AA235" s="18">
        <v>5.3363163366348942E-3</v>
      </c>
      <c r="AB235" s="18">
        <v>1.8782118225120659E-2</v>
      </c>
      <c r="AC235" s="18">
        <v>1.7494727000000002E-2</v>
      </c>
      <c r="AD235" s="18">
        <v>2.252394E-3</v>
      </c>
      <c r="AE235" s="18">
        <v>1.2950415999999999E-2</v>
      </c>
      <c r="AF235" s="18">
        <v>1.2353003E-2</v>
      </c>
      <c r="AG235" s="18">
        <v>2.9406934321859923E-2</v>
      </c>
      <c r="AH235" s="18">
        <v>5.0188622804248073E-3</v>
      </c>
      <c r="AI235" s="18">
        <v>1.2022055004678123E-2</v>
      </c>
      <c r="AJ235" s="18">
        <v>1.8637803013612952E-2</v>
      </c>
      <c r="AK235" s="18">
        <v>1.4855859717993303E-2</v>
      </c>
      <c r="AL235" s="18">
        <v>-4.488617971681208E-3</v>
      </c>
      <c r="AM235" s="18">
        <v>1.2840914986137042E-2</v>
      </c>
      <c r="AN235" s="18">
        <v>-3.0099999999999998E-2</v>
      </c>
      <c r="AO235" s="18">
        <v>1.3546834917941286E-3</v>
      </c>
      <c r="AP235" s="18">
        <v>-1.436277815239384E-2</v>
      </c>
      <c r="AQ235" s="18">
        <v>1.4622113514992192E-2</v>
      </c>
      <c r="AR235" s="18">
        <v>1.2445214003571348E-3</v>
      </c>
      <c r="AS235" s="18">
        <v>7.9711446523668128E-3</v>
      </c>
      <c r="AT235" s="18">
        <v>6.767199685000929E-3</v>
      </c>
      <c r="AU235" s="18">
        <v>5.8734733802683885E-3</v>
      </c>
      <c r="AV235" s="18">
        <v>1.6594689322406708E-3</v>
      </c>
      <c r="AW235" s="18">
        <v>5.744967090992148E-3</v>
      </c>
      <c r="AX235" s="18">
        <v>1.9800653552696335E-2</v>
      </c>
      <c r="AY235" s="18">
        <v>2.7042923311151185E-2</v>
      </c>
      <c r="AZ235" s="18">
        <v>4.8923574147398563E-2</v>
      </c>
      <c r="BF235" s="81"/>
      <c r="BG235" s="154">
        <f t="shared" si="198"/>
        <v>8</v>
      </c>
      <c r="BH235" s="18">
        <f>(1-'Building Blocks'!$B$29)*'Building Blocks'!$B$29^BG235</f>
        <v>9.2274469442792072E-3</v>
      </c>
      <c r="BI235" s="18">
        <f t="shared" si="199"/>
        <v>1.0135915005506969E-2</v>
      </c>
      <c r="BJ235" s="18">
        <f t="shared" si="245"/>
        <v>3.0104681157856247E-2</v>
      </c>
      <c r="BK235" s="157">
        <f t="shared" si="200"/>
        <v>2.5864956775178158E-6</v>
      </c>
      <c r="BL235" s="157">
        <f t="shared" si="201"/>
        <v>1.5007089280768643E-6</v>
      </c>
      <c r="BM235" s="157">
        <f t="shared" si="202"/>
        <v>1.2590343875673992E-5</v>
      </c>
      <c r="BN235" s="157">
        <f t="shared" si="203"/>
        <v>1.1474521665385594E-5</v>
      </c>
      <c r="BO235" s="157">
        <f t="shared" si="204"/>
        <v>4.0713938899308772E-5</v>
      </c>
      <c r="BP235" s="157">
        <f t="shared" si="205"/>
        <v>4.2456539201874928E-6</v>
      </c>
      <c r="BQ235" s="157">
        <f t="shared" si="206"/>
        <v>1.5737712642888302E-6</v>
      </c>
      <c r="BR235" s="157">
        <f t="shared" si="207"/>
        <v>1.6822572396648108E-5</v>
      </c>
      <c r="BS235" s="157">
        <f t="shared" si="208"/>
        <v>1.7111317203474002E-7</v>
      </c>
      <c r="BT235" s="157">
        <f t="shared" si="209"/>
        <v>4.2443507472925241E-7</v>
      </c>
      <c r="BU235" s="157">
        <f t="shared" si="210"/>
        <v>6.0878899876835897E-8</v>
      </c>
      <c r="BV235" s="157">
        <f t="shared" si="211"/>
        <v>6.8636601797593323E-7</v>
      </c>
      <c r="BW235" s="157">
        <f t="shared" si="212"/>
        <v>1.0545000861358598E-6</v>
      </c>
      <c r="BX235" s="157">
        <f t="shared" si="213"/>
        <v>2.3901833841231345E-8</v>
      </c>
      <c r="BY235" s="157">
        <f t="shared" si="214"/>
        <v>5.4576462762980267E-8</v>
      </c>
      <c r="BZ235" s="157">
        <f t="shared" si="215"/>
        <v>2.3310317510106979E-6</v>
      </c>
      <c r="CA235" s="157">
        <f t="shared" si="216"/>
        <v>2.3876268504966036E-6</v>
      </c>
      <c r="CB235" s="157">
        <f t="shared" si="217"/>
        <v>7.6543168150576537E-9</v>
      </c>
      <c r="CC235" s="157">
        <f t="shared" si="218"/>
        <v>1.8075157874863957E-8</v>
      </c>
      <c r="CD235" s="157">
        <f t="shared" si="219"/>
        <v>4.3374421759118485E-8</v>
      </c>
      <c r="CE235" s="157">
        <f t="shared" si="220"/>
        <v>2.9986406732932995E-8</v>
      </c>
      <c r="CF235" s="157">
        <f t="shared" si="221"/>
        <v>4.4233248496971782E-8</v>
      </c>
      <c r="CG235" s="157">
        <f t="shared" si="222"/>
        <v>8.090762097361777E-8</v>
      </c>
      <c r="CH235" s="157">
        <f t="shared" si="223"/>
        <v>3.2698044060127739E-8</v>
      </c>
      <c r="CI235" s="157">
        <f t="shared" si="224"/>
        <v>7.5650421815990058E-7</v>
      </c>
      <c r="CJ235" s="157">
        <f t="shared" si="225"/>
        <v>1.7050557512921012E-8</v>
      </c>
      <c r="CK235" s="157">
        <f t="shared" si="226"/>
        <v>2.3278669987464229E-6</v>
      </c>
      <c r="CL235" s="157">
        <f t="shared" si="227"/>
        <v>1.9397733919246044E-6</v>
      </c>
      <c r="CM235" s="157">
        <f t="shared" si="228"/>
        <v>2.5551730417666688E-8</v>
      </c>
      <c r="CN235" s="157">
        <f t="shared" si="229"/>
        <v>3.010935452953363E-7</v>
      </c>
      <c r="CO235" s="157">
        <f t="shared" si="230"/>
        <v>2.711220393963176E-7</v>
      </c>
      <c r="CP235" s="157">
        <f t="shared" si="231"/>
        <v>5.5979634166616605E-6</v>
      </c>
      <c r="CQ235" s="157">
        <f t="shared" si="232"/>
        <v>1.6415711295262547E-8</v>
      </c>
      <c r="CR235" s="157">
        <f t="shared" si="233"/>
        <v>4.5573133363176867E-7</v>
      </c>
      <c r="CS235" s="157">
        <f t="shared" si="234"/>
        <v>1.547299544659156E-6</v>
      </c>
      <c r="CT235" s="157">
        <f t="shared" si="235"/>
        <v>7.6007623145723167E-7</v>
      </c>
      <c r="CU235" s="157">
        <f t="shared" si="236"/>
        <v>8.2461499460682487E-7</v>
      </c>
      <c r="CV235" s="157">
        <f t="shared" si="237"/>
        <v>5.2951500228710856E-7</v>
      </c>
      <c r="CW235" s="157">
        <f t="shared" si="238"/>
        <v>1.3441673306496773E-5</v>
      </c>
      <c r="CX235" s="157">
        <f t="shared" si="239"/>
        <v>1.3348958312101285E-10</v>
      </c>
      <c r="CY235" s="157">
        <f t="shared" si="240"/>
        <v>4.2123202200362153E-6</v>
      </c>
      <c r="CZ235" s="157"/>
      <c r="DA235" s="157">
        <f t="shared" si="241"/>
        <v>4.9421831095908938E-8</v>
      </c>
      <c r="DB235" s="157"/>
      <c r="DC235" s="157"/>
      <c r="DD235" s="157"/>
      <c r="DE235" s="157">
        <f t="shared" si="242"/>
        <v>5.5370562357823133E-7</v>
      </c>
      <c r="DF235" s="157">
        <f t="shared" si="243"/>
        <v>2.14835126332414E-8</v>
      </c>
      <c r="DG235" s="157"/>
      <c r="DH235" s="157"/>
      <c r="DI235" s="157">
        <f t="shared" si="244"/>
        <v>1.5219843416235997E-5</v>
      </c>
      <c r="DN235" s="157" t="e">
        <f t="shared" si="246"/>
        <v>#DIV/0!</v>
      </c>
      <c r="DR235" s="1">
        <v>9.7222222222222206E-3</v>
      </c>
      <c r="EQ235" s="152"/>
      <c r="ER235" s="152"/>
    </row>
    <row r="236" spans="1:148" s="1" customFormat="1" x14ac:dyDescent="0.25">
      <c r="A236" s="13">
        <f t="shared" si="247"/>
        <v>43251</v>
      </c>
      <c r="B236" s="227">
        <v>6.06217494225973E-2</v>
      </c>
      <c r="C236" s="227">
        <v>9.2626486860289001E-2</v>
      </c>
      <c r="D236" s="227">
        <v>-5.5282834231685698E-3</v>
      </c>
      <c r="E236" s="227">
        <v>1.8339371601467001E-2</v>
      </c>
      <c r="F236" s="227">
        <v>2.6800941153072699E-2</v>
      </c>
      <c r="G236" s="227">
        <v>2.5302027453292401E-2</v>
      </c>
      <c r="H236" s="227">
        <v>3.3146238756549699E-2</v>
      </c>
      <c r="I236" s="227">
        <v>3.88989902348904E-2</v>
      </c>
      <c r="J236" s="227">
        <v>-1.06463261257827E-3</v>
      </c>
      <c r="K236" s="227">
        <v>2.54773861387942E-2</v>
      </c>
      <c r="L236" s="227">
        <v>2.7521437000256999E-2</v>
      </c>
      <c r="M236" s="227">
        <v>1.9780799740557201E-2</v>
      </c>
      <c r="N236" s="227">
        <v>-1.43556317904769E-3</v>
      </c>
      <c r="O236" s="227">
        <v>2.8977725155900001E-2</v>
      </c>
      <c r="P236" s="227">
        <v>2.83249889952914E-2</v>
      </c>
      <c r="Q236" s="227">
        <v>4.9225045925961101E-2</v>
      </c>
      <c r="R236" s="227">
        <v>3.3002480633964798E-2</v>
      </c>
      <c r="S236" s="18">
        <f>'Index Values Local'!S237/'Index Values Local'!S236-1</f>
        <v>2.7821269246978808E-2</v>
      </c>
      <c r="T236" s="227">
        <v>2.4384074655034501E-2</v>
      </c>
      <c r="U236" s="227">
        <v>1.33767560026731E-2</v>
      </c>
      <c r="V236" s="227">
        <v>-2.2915419029837501E-3</v>
      </c>
      <c r="W236" s="18">
        <v>1.9854811689521412E-3</v>
      </c>
      <c r="X236" s="18">
        <v>2.8477898602687901E-3</v>
      </c>
      <c r="Y236" s="18">
        <v>-1.5069882069340679E-4</v>
      </c>
      <c r="Z236" s="18">
        <v>1.4552845086648558E-2</v>
      </c>
      <c r="AA236" s="18">
        <v>5.8631073732198224E-3</v>
      </c>
      <c r="AB236" s="18">
        <v>2.8912750601368664E-3</v>
      </c>
      <c r="AC236" s="18">
        <v>5.6251920000000002E-3</v>
      </c>
      <c r="AD236" s="18">
        <v>2.0293949999999998E-3</v>
      </c>
      <c r="AE236" s="18">
        <v>1.9846318000000002E-2</v>
      </c>
      <c r="AF236" s="18">
        <v>1.5198201E-2</v>
      </c>
      <c r="AG236" s="18">
        <v>2.1878339889997989E-2</v>
      </c>
      <c r="AH236" s="18">
        <v>1.1227780074410942E-2</v>
      </c>
      <c r="AI236" s="18">
        <v>9.0342007064452279E-3</v>
      </c>
      <c r="AJ236" s="18">
        <v>1.1010890172441723E-2</v>
      </c>
      <c r="AK236" s="18">
        <v>7.8439722313172755E-3</v>
      </c>
      <c r="AL236" s="18">
        <v>7.9839303388256067E-3</v>
      </c>
      <c r="AM236" s="18">
        <v>6.100380387269233E-3</v>
      </c>
      <c r="AN236" s="18">
        <v>8.2000000000000007E-3</v>
      </c>
      <c r="AO236" s="18">
        <v>2.0876909201530403E-3</v>
      </c>
      <c r="AP236" s="18">
        <v>-1.9249068643607536E-3</v>
      </c>
      <c r="AQ236" s="18">
        <v>5.9837482343417028E-4</v>
      </c>
      <c r="AR236" s="18">
        <v>2.2157371379161184E-3</v>
      </c>
      <c r="AS236" s="18">
        <v>1.68636152081727E-2</v>
      </c>
      <c r="AT236" s="18">
        <v>-3.3847815501453554E-3</v>
      </c>
      <c r="AU236" s="18">
        <v>-7.1142059358534522E-3</v>
      </c>
      <c r="AV236" s="18">
        <v>4.0141420249743875E-2</v>
      </c>
      <c r="AW236" s="18">
        <v>3.1734073292788434E-2</v>
      </c>
      <c r="AX236" s="18">
        <v>2.1826984090110413E-2</v>
      </c>
      <c r="AY236" s="18">
        <v>7.0439827190324295E-2</v>
      </c>
      <c r="AZ236" s="18">
        <v>4.0158003490096128E-3</v>
      </c>
      <c r="BF236" s="81"/>
      <c r="BG236" s="154">
        <f t="shared" si="198"/>
        <v>7</v>
      </c>
      <c r="BH236" s="18">
        <f>(1-'Building Blocks'!$B$29)*'Building Blocks'!$B$29^BG236</f>
        <v>9.3206534790699069E-3</v>
      </c>
      <c r="BI236" s="18">
        <f t="shared" si="199"/>
        <v>1.0238297985360575E-2</v>
      </c>
      <c r="BJ236" s="18">
        <f t="shared" si="245"/>
        <v>3.0408768846319444E-2</v>
      </c>
      <c r="BK236" s="157">
        <f t="shared" si="200"/>
        <v>3.0014088602740454E-5</v>
      </c>
      <c r="BL236" s="157">
        <f t="shared" si="201"/>
        <v>6.8802506596590696E-5</v>
      </c>
      <c r="BM236" s="157">
        <f t="shared" si="202"/>
        <v>1.3106812855156523E-6</v>
      </c>
      <c r="BN236" s="157">
        <f t="shared" si="203"/>
        <v>8.4390795508476305E-7</v>
      </c>
      <c r="BO236" s="157">
        <f t="shared" si="204"/>
        <v>5.2368090690840097E-6</v>
      </c>
      <c r="BP236" s="157">
        <f t="shared" si="205"/>
        <v>4.3480714665097143E-6</v>
      </c>
      <c r="BQ236" s="157">
        <f t="shared" si="206"/>
        <v>6.819175138912396E-6</v>
      </c>
      <c r="BR236" s="157">
        <f t="shared" si="207"/>
        <v>8.9405946056322578E-6</v>
      </c>
      <c r="BS236" s="157">
        <f t="shared" si="208"/>
        <v>1.2392711683995505E-6</v>
      </c>
      <c r="BT236" s="157">
        <f t="shared" si="209"/>
        <v>4.5508903899056193E-6</v>
      </c>
      <c r="BU236" s="157">
        <f t="shared" si="210"/>
        <v>5.4250855697680027E-6</v>
      </c>
      <c r="BV236" s="157">
        <f t="shared" si="211"/>
        <v>1.4664502604075476E-6</v>
      </c>
      <c r="BW236" s="157">
        <f t="shared" si="212"/>
        <v>5.5861549927819086E-7</v>
      </c>
      <c r="BX236" s="157">
        <f t="shared" si="213"/>
        <v>4.2996191217688193E-6</v>
      </c>
      <c r="BY236" s="157">
        <f t="shared" si="214"/>
        <v>4.4617490029284943E-6</v>
      </c>
      <c r="BZ236" s="157">
        <f t="shared" si="215"/>
        <v>1.8604900523274483E-5</v>
      </c>
      <c r="CA236" s="157">
        <f t="shared" si="216"/>
        <v>7.7640277831853412E-6</v>
      </c>
      <c r="CB236" s="157">
        <f t="shared" si="217"/>
        <v>3.6903797209555065E-6</v>
      </c>
      <c r="CC236" s="157">
        <f t="shared" si="218"/>
        <v>3.7088146836471336E-6</v>
      </c>
      <c r="CD236" s="157">
        <f t="shared" si="219"/>
        <v>6.5044246125158438E-7</v>
      </c>
      <c r="CE236" s="157">
        <f t="shared" si="220"/>
        <v>4.2162544926212002E-7</v>
      </c>
      <c r="CF236" s="157">
        <f t="shared" si="221"/>
        <v>8.938717054864517E-8</v>
      </c>
      <c r="CG236" s="157">
        <f t="shared" si="222"/>
        <v>1.6401683856195731E-8</v>
      </c>
      <c r="CH236" s="157">
        <f t="shared" si="223"/>
        <v>6.0866397513877626E-8</v>
      </c>
      <c r="CI236" s="157">
        <f t="shared" si="224"/>
        <v>7.696833856176508E-7</v>
      </c>
      <c r="CJ236" s="157">
        <f t="shared" si="225"/>
        <v>3.4054526119189173E-8</v>
      </c>
      <c r="CK236" s="157">
        <f t="shared" si="226"/>
        <v>5.5480671015454722E-9</v>
      </c>
      <c r="CL236" s="157">
        <f t="shared" si="227"/>
        <v>3.9506040438588442E-8</v>
      </c>
      <c r="CM236" s="157">
        <f t="shared" si="228"/>
        <v>3.3568986970498961E-8</v>
      </c>
      <c r="CN236" s="157">
        <f t="shared" si="229"/>
        <v>1.560606794805717E-6</v>
      </c>
      <c r="CO236" s="157">
        <f t="shared" si="230"/>
        <v>6.5805652259639128E-7</v>
      </c>
      <c r="CP236" s="157">
        <f t="shared" si="231"/>
        <v>2.6119219811452483E-6</v>
      </c>
      <c r="CQ236" s="157">
        <f t="shared" si="232"/>
        <v>5.730722611789926E-7</v>
      </c>
      <c r="CR236" s="157">
        <f t="shared" si="233"/>
        <v>1.4149274542153977E-7</v>
      </c>
      <c r="CS236" s="157">
        <f t="shared" si="234"/>
        <v>2.2891090940703424E-7</v>
      </c>
      <c r="CT236" s="157">
        <f t="shared" si="235"/>
        <v>2.7796038849517826E-8</v>
      </c>
      <c r="CU236" s="157">
        <f t="shared" si="236"/>
        <v>1.2205964485510578E-7</v>
      </c>
      <c r="CV236" s="157">
        <f t="shared" si="237"/>
        <v>2.4311079203361411E-9</v>
      </c>
      <c r="CW236" s="157">
        <f t="shared" si="238"/>
        <v>3.6330854269302925E-8</v>
      </c>
      <c r="CX236" s="157">
        <f t="shared" si="239"/>
        <v>7.3583708334272151E-9</v>
      </c>
      <c r="CY236" s="157">
        <f t="shared" si="240"/>
        <v>6.4675996807314452E-7</v>
      </c>
      <c r="CZ236" s="157"/>
      <c r="DA236" s="157">
        <f t="shared" si="241"/>
        <v>1.5664579258960832E-8</v>
      </c>
      <c r="DB236" s="157"/>
      <c r="DC236" s="157"/>
      <c r="DD236" s="157"/>
      <c r="DE236" s="157">
        <f t="shared" si="242"/>
        <v>9.8967707897370987E-6</v>
      </c>
      <c r="DF236" s="157">
        <f t="shared" si="243"/>
        <v>6.1622259103856044E-6</v>
      </c>
      <c r="DG236" s="157"/>
      <c r="DH236" s="157"/>
      <c r="DI236" s="157">
        <f t="shared" si="244"/>
        <v>3.8819617196858019E-7</v>
      </c>
      <c r="DN236" s="157" t="e">
        <f t="shared" si="246"/>
        <v>#DIV/0!</v>
      </c>
      <c r="DR236" s="1">
        <v>9.7222222222222206E-3</v>
      </c>
      <c r="EQ236" s="152"/>
      <c r="ER236" s="152"/>
    </row>
    <row r="237" spans="1:148" s="1" customFormat="1" x14ac:dyDescent="0.25">
      <c r="A237" s="13">
        <f t="shared" si="247"/>
        <v>43281</v>
      </c>
      <c r="B237" s="227">
        <v>1.36177686609364E-2</v>
      </c>
      <c r="C237" s="227">
        <v>1.49951857067107E-2</v>
      </c>
      <c r="D237" s="227">
        <v>1.6648099490328399E-3</v>
      </c>
      <c r="E237" s="227">
        <v>-3.6768121818361301E-3</v>
      </c>
      <c r="F237" s="227">
        <v>-2.9091879692797399E-3</v>
      </c>
      <c r="G237" s="227">
        <v>-1.83811528102794E-2</v>
      </c>
      <c r="H237" s="227">
        <v>-2.3924826699881802E-2</v>
      </c>
      <c r="I237" s="227">
        <v>-9.3094639701403192E-3</v>
      </c>
      <c r="J237" s="227">
        <v>-3.4380105651766003E-2</v>
      </c>
      <c r="K237" s="227">
        <v>8.0218768169726395E-4</v>
      </c>
      <c r="L237" s="227">
        <v>2.3036737823647299E-3</v>
      </c>
      <c r="M237" s="227">
        <v>2.24147286327092E-3</v>
      </c>
      <c r="N237" s="227">
        <v>-1.93950068439144E-2</v>
      </c>
      <c r="O237" s="227">
        <v>4.0978832669784603E-3</v>
      </c>
      <c r="P237" s="227">
        <v>2.8548938514982801E-3</v>
      </c>
      <c r="Q237" s="227">
        <v>-1.35100240622021E-3</v>
      </c>
      <c r="R237" s="227">
        <v>4.7927902983948504E-3</v>
      </c>
      <c r="S237" s="18">
        <f>'Index Values Local'!S238/'Index Values Local'!S237-1</f>
        <v>8.971193011708678E-5</v>
      </c>
      <c r="T237" s="227">
        <v>6.79160912023824E-3</v>
      </c>
      <c r="U237" s="227">
        <v>-8.0763554865427301E-3</v>
      </c>
      <c r="V237" s="227">
        <v>-1.9739378549418199E-3</v>
      </c>
      <c r="W237" s="18">
        <v>2.7865502507884443E-4</v>
      </c>
      <c r="X237" s="18">
        <v>8.7854537420357648E-3</v>
      </c>
      <c r="Y237" s="18">
        <v>2.5999868488835176E-3</v>
      </c>
      <c r="Z237" s="18">
        <v>-2.2282093445530338E-3</v>
      </c>
      <c r="AA237" s="18">
        <v>7.7409776097714378E-4</v>
      </c>
      <c r="AB237" s="18">
        <v>3.0205836286896215E-3</v>
      </c>
      <c r="AC237" s="18">
        <v>3.2269780000000001E-3</v>
      </c>
      <c r="AD237" s="18">
        <v>2.1959829999999999E-3</v>
      </c>
      <c r="AE237" s="18">
        <v>4.1112759999999996E-3</v>
      </c>
      <c r="AF237" s="18">
        <v>1.8445720000000001E-3</v>
      </c>
      <c r="AG237" s="18">
        <v>1.5487506362519055E-2</v>
      </c>
      <c r="AH237" s="18">
        <v>2.7798672204615293E-4</v>
      </c>
      <c r="AI237" s="18">
        <v>3.8936398915523363E-3</v>
      </c>
      <c r="AJ237" s="18">
        <v>8.8855903034834594E-3</v>
      </c>
      <c r="AK237" s="18">
        <v>1.5388024014626467E-3</v>
      </c>
      <c r="AL237" s="18">
        <v>-4.4611654971805637E-3</v>
      </c>
      <c r="AM237" s="18">
        <v>2.8088242473693903E-3</v>
      </c>
      <c r="AN237" s="18">
        <v>-1.9599999999999999E-2</v>
      </c>
      <c r="AO237" s="18">
        <v>-2.661484314674134E-2</v>
      </c>
      <c r="AP237" s="18">
        <v>-5.6020314374288782E-3</v>
      </c>
      <c r="AQ237" s="18">
        <v>2.8111755161549599E-3</v>
      </c>
      <c r="AR237" s="18">
        <v>8.0884335400377427E-3</v>
      </c>
      <c r="AS237" s="18">
        <v>-5.8254902878729781E-3</v>
      </c>
      <c r="AT237" s="18">
        <v>1.6812880970246671E-3</v>
      </c>
      <c r="AU237" s="18">
        <v>7.7005857285994041E-3</v>
      </c>
      <c r="AV237" s="18">
        <v>-1.5737251704356359E-2</v>
      </c>
      <c r="AW237" s="18">
        <v>-1.4161981690899328E-2</v>
      </c>
      <c r="AX237" s="18">
        <v>9.0530167981343213E-3</v>
      </c>
      <c r="AY237" s="18">
        <v>1.8509349673092715E-2</v>
      </c>
      <c r="AZ237" s="18">
        <v>-1.2966424015882549E-2</v>
      </c>
      <c r="BF237" s="150"/>
      <c r="BG237" s="154">
        <f t="shared" si="198"/>
        <v>6</v>
      </c>
      <c r="BH237" s="18">
        <f>(1-'Building Blocks'!$B$29)*'Building Blocks'!$B$29^BG237</f>
        <v>9.4148014940100069E-3</v>
      </c>
      <c r="BI237" s="18">
        <f t="shared" si="199"/>
        <v>1.0341715136727854E-2</v>
      </c>
      <c r="BJ237" s="18">
        <f t="shared" si="245"/>
        <v>3.0715928127595396E-2</v>
      </c>
      <c r="BK237" s="157">
        <f t="shared" si="200"/>
        <v>5.2718915413261958E-7</v>
      </c>
      <c r="BL237" s="157">
        <f t="shared" si="201"/>
        <v>1.952402925218927E-7</v>
      </c>
      <c r="BM237" s="157">
        <f t="shared" si="202"/>
        <v>1.7566274139286112E-7</v>
      </c>
      <c r="BN237" s="157">
        <f t="shared" si="203"/>
        <v>1.7309247332561875E-6</v>
      </c>
      <c r="BO237" s="157">
        <f t="shared" si="204"/>
        <v>5.2043585537010169E-7</v>
      </c>
      <c r="BP237" s="157">
        <f t="shared" si="205"/>
        <v>5.5066219475010573E-6</v>
      </c>
      <c r="BQ237" s="157">
        <f t="shared" si="206"/>
        <v>1.0107866686746664E-5</v>
      </c>
      <c r="BR237" s="157">
        <f t="shared" si="207"/>
        <v>3.6000323979535181E-6</v>
      </c>
      <c r="BS237" s="157">
        <f t="shared" si="208"/>
        <v>2.0311471243062394E-5</v>
      </c>
      <c r="BT237" s="157">
        <f t="shared" si="209"/>
        <v>1.3344151267431585E-7</v>
      </c>
      <c r="BU237" s="157">
        <f t="shared" si="210"/>
        <v>4.9990502725964431E-8</v>
      </c>
      <c r="BV237" s="157">
        <f t="shared" si="211"/>
        <v>3.2100926073397729E-7</v>
      </c>
      <c r="BW237" s="157">
        <f t="shared" si="212"/>
        <v>6.6437269932454994E-6</v>
      </c>
      <c r="BX237" s="157">
        <f t="shared" si="213"/>
        <v>1.9903888146043602E-7</v>
      </c>
      <c r="BY237" s="157">
        <f t="shared" si="214"/>
        <v>2.1830854019410752E-7</v>
      </c>
      <c r="BZ237" s="157">
        <f t="shared" si="215"/>
        <v>6.5322333543378251E-7</v>
      </c>
      <c r="CA237" s="157">
        <f t="shared" si="216"/>
        <v>4.6682622097302877E-9</v>
      </c>
      <c r="CB237" s="157">
        <f t="shared" si="217"/>
        <v>7.9107729774530212E-7</v>
      </c>
      <c r="CC237" s="157">
        <f t="shared" si="218"/>
        <v>2.1455849169388761E-8</v>
      </c>
      <c r="CD237" s="157">
        <f t="shared" si="219"/>
        <v>1.8798998249303257E-6</v>
      </c>
      <c r="CE237" s="157">
        <f t="shared" si="220"/>
        <v>3.8477160880405283E-7</v>
      </c>
      <c r="CF237" s="157">
        <f t="shared" si="221"/>
        <v>2.2473044020731834E-7</v>
      </c>
      <c r="CG237" s="157">
        <f t="shared" si="222"/>
        <v>2.2573129085442428E-7</v>
      </c>
      <c r="CH237" s="157">
        <f t="shared" si="223"/>
        <v>1.0096376908557501E-9</v>
      </c>
      <c r="CI237" s="157">
        <f t="shared" si="224"/>
        <v>6.8029592267025135E-7</v>
      </c>
      <c r="CJ237" s="157">
        <f t="shared" si="225"/>
        <v>1.1026020795342434E-7</v>
      </c>
      <c r="CK237" s="157">
        <f t="shared" si="226"/>
        <v>3.808205207052006E-9</v>
      </c>
      <c r="CL237" s="157">
        <f t="shared" si="227"/>
        <v>1.9467441387032373E-9</v>
      </c>
      <c r="CM237" s="157">
        <f t="shared" si="228"/>
        <v>2.7955972580960731E-8</v>
      </c>
      <c r="CN237" s="157">
        <f t="shared" si="229"/>
        <v>1.1876772779368729E-7</v>
      </c>
      <c r="CO237" s="157">
        <f t="shared" si="230"/>
        <v>2.9451611967844784E-7</v>
      </c>
      <c r="CP237" s="157">
        <f t="shared" si="231"/>
        <v>9.4940693724115074E-7</v>
      </c>
      <c r="CQ237" s="157">
        <f t="shared" si="232"/>
        <v>1.2439846614676484E-7</v>
      </c>
      <c r="CR237" s="157">
        <f t="shared" si="233"/>
        <v>2.0942467840608017E-8</v>
      </c>
      <c r="CS237" s="157">
        <f t="shared" si="234"/>
        <v>7.0079830481773118E-8</v>
      </c>
      <c r="CT237" s="157">
        <f t="shared" si="235"/>
        <v>2.2433295365133894E-7</v>
      </c>
      <c r="CU237" s="157">
        <f t="shared" si="236"/>
        <v>8.3624430107188601E-7</v>
      </c>
      <c r="CV237" s="157">
        <f t="shared" si="237"/>
        <v>8.1326254446243405E-8</v>
      </c>
      <c r="CW237" s="157">
        <f t="shared" si="238"/>
        <v>6.9460322732993115E-6</v>
      </c>
      <c r="CX237" s="157">
        <f t="shared" si="239"/>
        <v>8.0240126731937506E-6</v>
      </c>
      <c r="CY237" s="157">
        <f t="shared" si="240"/>
        <v>1.3976150269479002E-6</v>
      </c>
      <c r="CZ237" s="157"/>
      <c r="DA237" s="157">
        <f t="shared" si="241"/>
        <v>2.2224677369339574E-7</v>
      </c>
      <c r="DB237" s="157"/>
      <c r="DC237" s="157"/>
      <c r="DD237" s="157"/>
      <c r="DE237" s="157">
        <f t="shared" si="242"/>
        <v>6.3543130981559228E-6</v>
      </c>
      <c r="DF237" s="157">
        <f t="shared" si="243"/>
        <v>4.7196466890609541E-6</v>
      </c>
      <c r="DG237" s="157"/>
      <c r="DH237" s="157"/>
      <c r="DI237" s="157">
        <f t="shared" si="244"/>
        <v>5.5374884072911776E-6</v>
      </c>
      <c r="DN237" s="157" t="e">
        <f t="shared" si="246"/>
        <v>#DIV/0!</v>
      </c>
      <c r="DR237" s="1">
        <v>9.7222222222222206E-3</v>
      </c>
      <c r="EQ237" s="152"/>
      <c r="ER237" s="152"/>
    </row>
    <row r="238" spans="1:148" s="1" customFormat="1" x14ac:dyDescent="0.25">
      <c r="A238" s="13">
        <f t="shared" si="247"/>
        <v>43312</v>
      </c>
      <c r="B238" s="227">
        <v>4.2190780092358403E-2</v>
      </c>
      <c r="C238" s="227">
        <v>2.3430608616242798E-2</v>
      </c>
      <c r="D238" s="227">
        <v>4.94808179636885E-2</v>
      </c>
      <c r="E238" s="227">
        <v>2.18999436263407E-2</v>
      </c>
      <c r="F238" s="227">
        <v>1.48761318677619E-2</v>
      </c>
      <c r="G238" s="227">
        <v>1.01041950693356E-2</v>
      </c>
      <c r="H238" s="227">
        <v>-2.5617387293220802E-3</v>
      </c>
      <c r="I238" s="227">
        <v>2.5608356634687801E-2</v>
      </c>
      <c r="J238" s="227">
        <v>2.9061673188543798E-2</v>
      </c>
      <c r="K238" s="227">
        <v>8.5848403913213402E-4</v>
      </c>
      <c r="L238" s="227">
        <v>4.3946818251698796E-3</v>
      </c>
      <c r="M238" s="227">
        <v>2.2721110925066599E-2</v>
      </c>
      <c r="N238" s="227">
        <v>1.9701578730124601E-2</v>
      </c>
      <c r="O238" s="227">
        <v>1.5542023464188299E-2</v>
      </c>
      <c r="P238" s="227">
        <v>2.1276323573817799E-2</v>
      </c>
      <c r="Q238" s="227">
        <v>1.12508797985866E-2</v>
      </c>
      <c r="R238" s="227">
        <v>4.19818444468189E-3</v>
      </c>
      <c r="S238" s="18">
        <f>'Index Values Local'!S239/'Index Values Local'!S238-1</f>
        <v>2.2691201080436985E-2</v>
      </c>
      <c r="T238" s="227">
        <v>3.5898513930887298E-2</v>
      </c>
      <c r="U238" s="227">
        <v>5.1454144526441497E-3</v>
      </c>
      <c r="V238" s="227">
        <v>-1.86469998693061E-3</v>
      </c>
      <c r="W238" s="18">
        <v>7.9858854118302069E-3</v>
      </c>
      <c r="X238" s="18">
        <v>1.3946823935298891E-2</v>
      </c>
      <c r="Y238" s="18">
        <v>3.1685980704603267E-3</v>
      </c>
      <c r="Z238" s="18">
        <v>1.1547071359934824E-2</v>
      </c>
      <c r="AA238" s="18">
        <v>4.3555069712510885E-3</v>
      </c>
      <c r="AB238" s="18">
        <v>1.4238870384171376E-2</v>
      </c>
      <c r="AC238" s="18">
        <v>1.34E-2</v>
      </c>
      <c r="AD238" s="18">
        <v>2.1499999999999998E-2</v>
      </c>
      <c r="AE238" s="18">
        <v>1.6815898999999999E-2</v>
      </c>
      <c r="AF238" s="18">
        <v>1.0427926000000001E-2</v>
      </c>
      <c r="AG238" s="18">
        <v>1.5688218618463701E-3</v>
      </c>
      <c r="AH238" s="18">
        <v>4.2503800820647974E-3</v>
      </c>
      <c r="AI238" s="18">
        <v>5.3441708398931365E-3</v>
      </c>
      <c r="AJ238" s="18">
        <v>7.4465605070548335E-3</v>
      </c>
      <c r="AK238" s="18">
        <v>8.7670477514401046E-3</v>
      </c>
      <c r="AL238" s="18">
        <v>1.3613720606941992E-3</v>
      </c>
      <c r="AM238" s="18">
        <v>2.8067284791239988E-3</v>
      </c>
      <c r="AN238" s="18">
        <v>-1.24E-2</v>
      </c>
      <c r="AO238" s="18">
        <v>-1.5056201099604261E-2</v>
      </c>
      <c r="AP238" s="18">
        <v>-5.0257396829773704E-3</v>
      </c>
      <c r="AQ238" s="18">
        <v>7.357130066713311E-3</v>
      </c>
      <c r="AR238" s="18">
        <v>1.0599571734475344E-2</v>
      </c>
      <c r="AS238" s="18">
        <v>2.143172900403131E-3</v>
      </c>
      <c r="AT238" s="18">
        <v>3.9321715280945689E-3</v>
      </c>
      <c r="AU238" s="18">
        <v>1.3419681215926607E-3</v>
      </c>
      <c r="AV238" s="18">
        <v>4.3320812985214729E-3</v>
      </c>
      <c r="AW238" s="18">
        <v>1.1483031747616668E-2</v>
      </c>
      <c r="AX238" s="18">
        <v>1.1845433381140509E-2</v>
      </c>
      <c r="AY238" s="18">
        <v>1.0343376766063776E-2</v>
      </c>
      <c r="AZ238" s="18">
        <v>-1.2812587722756064E-2</v>
      </c>
      <c r="BF238" s="81"/>
      <c r="BG238" s="154">
        <f t="shared" si="198"/>
        <v>5</v>
      </c>
      <c r="BH238" s="18">
        <f>(1-'Building Blocks'!$B$29)*'Building Blocks'!$B$29^BG238</f>
        <v>9.5099004990000079E-3</v>
      </c>
      <c r="BI238" s="18">
        <f t="shared" si="199"/>
        <v>1.0446176905785712E-2</v>
      </c>
      <c r="BJ238" s="18">
        <f t="shared" si="245"/>
        <v>3.1026190027874143E-2</v>
      </c>
      <c r="BK238" s="157">
        <f t="shared" si="200"/>
        <v>1.3323116273590756E-5</v>
      </c>
      <c r="BL238" s="157">
        <f t="shared" si="201"/>
        <v>1.7062666972289685E-6</v>
      </c>
      <c r="BM238" s="157">
        <f t="shared" si="202"/>
        <v>1.9944047623935547E-5</v>
      </c>
      <c r="BN238" s="157">
        <f t="shared" si="203"/>
        <v>1.6688444278106149E-6</v>
      </c>
      <c r="BO238" s="157">
        <f t="shared" si="204"/>
        <v>1.1940572474162866E-6</v>
      </c>
      <c r="BP238" s="157">
        <f t="shared" si="205"/>
        <v>3.0575123205416878E-7</v>
      </c>
      <c r="BQ238" s="157">
        <f t="shared" si="206"/>
        <v>1.0238535400785567E-6</v>
      </c>
      <c r="BR238" s="157">
        <f t="shared" si="207"/>
        <v>2.7618979296907611E-6</v>
      </c>
      <c r="BS238" s="157">
        <f t="shared" si="208"/>
        <v>3.8205988417095763E-6</v>
      </c>
      <c r="BT238" s="157">
        <f t="shared" si="209"/>
        <v>1.30597609453924E-7</v>
      </c>
      <c r="BU238" s="157">
        <f t="shared" si="210"/>
        <v>1.2093939496344773E-10</v>
      </c>
      <c r="BV238" s="157">
        <f t="shared" si="211"/>
        <v>2.3217282904920216E-6</v>
      </c>
      <c r="BW238" s="157">
        <f t="shared" si="212"/>
        <v>1.9751456425340125E-6</v>
      </c>
      <c r="BX238" s="157">
        <f t="shared" si="213"/>
        <v>5.202458193153188E-7</v>
      </c>
      <c r="BY238" s="157">
        <f t="shared" si="214"/>
        <v>1.9971392241085315E-6</v>
      </c>
      <c r="BZ238" s="157">
        <f t="shared" si="215"/>
        <v>2.2629122996972737E-7</v>
      </c>
      <c r="CA238" s="157">
        <f t="shared" si="216"/>
        <v>1.6755101052320159E-8</v>
      </c>
      <c r="CB238" s="157">
        <f t="shared" si="217"/>
        <v>2.0053788376757117E-6</v>
      </c>
      <c r="CC238" s="157">
        <f t="shared" si="218"/>
        <v>9.7477090097074155E-6</v>
      </c>
      <c r="CD238" s="157">
        <f t="shared" si="219"/>
        <v>7.1024093942027447E-10</v>
      </c>
      <c r="CE238" s="157">
        <f t="shared" si="220"/>
        <v>3.7486199216942372E-7</v>
      </c>
      <c r="CF238" s="157">
        <f t="shared" si="221"/>
        <v>9.6897552764379818E-8</v>
      </c>
      <c r="CG238" s="157">
        <f t="shared" si="222"/>
        <v>1.0100876910311897E-6</v>
      </c>
      <c r="CH238" s="157">
        <f t="shared" si="223"/>
        <v>8.1091209758688442E-9</v>
      </c>
      <c r="CI238" s="157">
        <f t="shared" si="224"/>
        <v>3.3520401032655505E-7</v>
      </c>
      <c r="CJ238" s="157">
        <f t="shared" si="225"/>
        <v>1.0443296924113154E-9</v>
      </c>
      <c r="CK238" s="157">
        <f t="shared" si="226"/>
        <v>1.1762719873207699E-6</v>
      </c>
      <c r="CL238" s="157">
        <f t="shared" si="227"/>
        <v>9.9083147761413006E-7</v>
      </c>
      <c r="CM238" s="157">
        <f t="shared" si="228"/>
        <v>3.2578592045782469E-6</v>
      </c>
      <c r="CN238" s="157">
        <f t="shared" si="229"/>
        <v>9.0655621635149255E-7</v>
      </c>
      <c r="CO238" s="157">
        <f t="shared" si="230"/>
        <v>1.1012278630277831E-7</v>
      </c>
      <c r="CP238" s="157">
        <f t="shared" si="231"/>
        <v>1.9651197830277762E-7</v>
      </c>
      <c r="CQ238" s="157">
        <f t="shared" si="232"/>
        <v>2.6549358229102078E-9</v>
      </c>
      <c r="CR238" s="157">
        <f t="shared" si="233"/>
        <v>7.8937140878969338E-12</v>
      </c>
      <c r="CS238" s="157">
        <f t="shared" si="234"/>
        <v>1.4156558538511502E-8</v>
      </c>
      <c r="CT238" s="157">
        <f t="shared" si="235"/>
        <v>6.9037484359762785E-8</v>
      </c>
      <c r="CU238" s="157">
        <f t="shared" si="236"/>
        <v>1.0495618641152847E-7</v>
      </c>
      <c r="CV238" s="157">
        <f t="shared" si="237"/>
        <v>8.2270563893757428E-8</v>
      </c>
      <c r="CW238" s="157">
        <f t="shared" si="238"/>
        <v>3.6592739106257637E-6</v>
      </c>
      <c r="CX238" s="157">
        <f t="shared" si="239"/>
        <v>2.7741249964104487E-6</v>
      </c>
      <c r="CY238" s="157">
        <f t="shared" si="240"/>
        <v>1.2752341313742856E-6</v>
      </c>
      <c r="CZ238" s="157"/>
      <c r="DA238" s="157">
        <f t="shared" si="241"/>
        <v>5.3357223277857609E-7</v>
      </c>
      <c r="DB238" s="157"/>
      <c r="DC238" s="157"/>
      <c r="DD238" s="157"/>
      <c r="DE238" s="157">
        <f t="shared" si="242"/>
        <v>2.3257316357357141E-7</v>
      </c>
      <c r="DF238" s="157">
        <f t="shared" si="243"/>
        <v>1.9155397118762817E-7</v>
      </c>
      <c r="DG238" s="157"/>
      <c r="DH238" s="157"/>
      <c r="DI238" s="157">
        <f t="shared" si="244"/>
        <v>5.5192983885940728E-6</v>
      </c>
      <c r="DN238" s="157" t="e">
        <f t="shared" si="246"/>
        <v>#DIV/0!</v>
      </c>
      <c r="DR238" s="1">
        <v>9.7222222222222206E-3</v>
      </c>
      <c r="EQ238" s="152"/>
      <c r="ER238" s="152"/>
    </row>
    <row r="239" spans="1:148" s="1" customFormat="1" x14ac:dyDescent="0.25">
      <c r="A239" s="13">
        <f t="shared" si="247"/>
        <v>43343</v>
      </c>
      <c r="B239" s="227">
        <v>4.6267189565651401E-2</v>
      </c>
      <c r="C239" s="227">
        <v>5.7566830613673098E-2</v>
      </c>
      <c r="D239" s="227">
        <v>-1.00017617555521E-2</v>
      </c>
      <c r="E239" s="227">
        <v>1.7257441114177899E-3</v>
      </c>
      <c r="F239" s="227">
        <v>-2.96086591285246E-2</v>
      </c>
      <c r="G239" s="227">
        <v>1.50296852062428E-2</v>
      </c>
      <c r="H239" s="227">
        <v>6.3774917219541196E-3</v>
      </c>
      <c r="I239" s="227">
        <v>-5.3484688370971601E-3</v>
      </c>
      <c r="J239" s="227">
        <v>-1.4354982348129E-2</v>
      </c>
      <c r="K239" s="227">
        <v>1.23557981590929E-2</v>
      </c>
      <c r="L239" s="227">
        <v>1.37936238742635E-2</v>
      </c>
      <c r="M239" s="227">
        <v>2.2633984708357799E-3</v>
      </c>
      <c r="N239" s="227">
        <v>-1.6723214422047699E-2</v>
      </c>
      <c r="O239" s="227">
        <v>7.1171174847861601E-3</v>
      </c>
      <c r="P239" s="227">
        <v>2.7726014472793099E-3</v>
      </c>
      <c r="Q239" s="227">
        <v>1.69504187329221E-2</v>
      </c>
      <c r="R239" s="227">
        <v>1.7448203068027399E-2</v>
      </c>
      <c r="S239" s="18">
        <f>'Index Values Local'!S240/'Index Values Local'!S239-1</f>
        <v>-8.9902364827887382E-4</v>
      </c>
      <c r="T239" s="227">
        <v>3.3114271293506602E-2</v>
      </c>
      <c r="U239" s="227">
        <v>4.1660498089857098E-3</v>
      </c>
      <c r="V239" s="227">
        <v>4.6575763576077699E-3</v>
      </c>
      <c r="W239" s="18">
        <v>8.8131429448794485E-3</v>
      </c>
      <c r="X239" s="18">
        <v>-3.9702730196121694E-3</v>
      </c>
      <c r="Y239" s="18">
        <v>-1.6578066647144896E-3</v>
      </c>
      <c r="Z239" s="18">
        <v>8.692791033370284E-3</v>
      </c>
      <c r="AA239" s="18">
        <v>3.8045630461771562E-3</v>
      </c>
      <c r="AB239" s="18">
        <v>2.187230707200305E-2</v>
      </c>
      <c r="AC239" s="18">
        <v>1.9400000000000001E-2</v>
      </c>
      <c r="AD239" s="18">
        <v>2.8400000000000002E-2</v>
      </c>
      <c r="AE239" s="18">
        <v>7.5915130000000003E-3</v>
      </c>
      <c r="AF239" s="18">
        <v>5.3986379999999999E-3</v>
      </c>
      <c r="AG239" s="18">
        <v>1.7541716202944535E-2</v>
      </c>
      <c r="AH239" s="18">
        <v>2.4417639302631855E-3</v>
      </c>
      <c r="AI239" s="18">
        <v>1.8284970070829853E-3</v>
      </c>
      <c r="AJ239" s="18">
        <v>3.1393043655880692E-3</v>
      </c>
      <c r="AK239" s="18">
        <v>1.2473852043326517E-3</v>
      </c>
      <c r="AL239" s="18">
        <v>9.0473186438577713E-4</v>
      </c>
      <c r="AM239" s="18">
        <v>2.0763151358238474E-6</v>
      </c>
      <c r="AN239" s="18">
        <v>1.1000000000000001E-3</v>
      </c>
      <c r="AO239" s="18">
        <v>-1.3282521764008126E-2</v>
      </c>
      <c r="AP239" s="18">
        <v>-2.7397001445439439E-4</v>
      </c>
      <c r="AQ239" s="18">
        <v>3.0522494181611246E-3</v>
      </c>
      <c r="AR239" s="18">
        <v>1.0647314334145452E-2</v>
      </c>
      <c r="AS239" s="18">
        <v>1.2524892206350197E-4</v>
      </c>
      <c r="AT239" s="18">
        <v>2.7374097866849261E-3</v>
      </c>
      <c r="AU239" s="18">
        <v>2.3674025985671019E-3</v>
      </c>
      <c r="AV239" s="18">
        <v>-1.2732752519705182E-3</v>
      </c>
      <c r="AW239" s="18">
        <v>9.4325112954247725E-3</v>
      </c>
      <c r="AX239" s="18">
        <v>1.0911780688949983E-2</v>
      </c>
      <c r="AY239" s="18">
        <v>7.1841317177084481E-3</v>
      </c>
      <c r="AZ239" s="18">
        <v>-4.5194716796940426E-2</v>
      </c>
      <c r="BF239" s="81"/>
      <c r="BG239" s="154">
        <f t="shared" si="198"/>
        <v>4</v>
      </c>
      <c r="BH239" s="18">
        <f>(1-'Building Blocks'!$B$29)*'Building Blocks'!$B$29^BG239</f>
        <v>9.6059601000000085E-3</v>
      </c>
      <c r="BI239" s="18">
        <f t="shared" si="199"/>
        <v>1.0551693844227992E-2</v>
      </c>
      <c r="BJ239" s="18">
        <f t="shared" si="245"/>
        <v>3.1339585886741558E-2</v>
      </c>
      <c r="BK239" s="157">
        <f t="shared" si="200"/>
        <v>1.6705265265862512E-5</v>
      </c>
      <c r="BL239" s="157">
        <f t="shared" si="201"/>
        <v>2.3226075210559868E-5</v>
      </c>
      <c r="BM239" s="157">
        <f t="shared" si="202"/>
        <v>2.6301118702675935E-6</v>
      </c>
      <c r="BN239" s="157">
        <f t="shared" si="203"/>
        <v>5.9904059879387485E-7</v>
      </c>
      <c r="BO239" s="157">
        <f t="shared" si="204"/>
        <v>1.2049975557740196E-5</v>
      </c>
      <c r="BP239" s="157">
        <f t="shared" si="205"/>
        <v>1.127178956835535E-6</v>
      </c>
      <c r="BQ239" s="157">
        <f t="shared" si="206"/>
        <v>9.7423652317554201E-9</v>
      </c>
      <c r="BR239" s="157">
        <f t="shared" si="207"/>
        <v>2.2790776112822802E-6</v>
      </c>
      <c r="BS239" s="157">
        <f t="shared" si="208"/>
        <v>6.2267166413184164E-6</v>
      </c>
      <c r="BT239" s="157">
        <f t="shared" si="209"/>
        <v>6.6882488718232503E-7</v>
      </c>
      <c r="BU239" s="157">
        <f t="shared" si="210"/>
        <v>9.1091791221683768E-7</v>
      </c>
      <c r="BV239" s="157">
        <f t="shared" si="211"/>
        <v>3.2495422010785219E-7</v>
      </c>
      <c r="BW239" s="157">
        <f t="shared" si="212"/>
        <v>5.4248383911644228E-6</v>
      </c>
      <c r="BX239" s="157">
        <f t="shared" si="213"/>
        <v>1.9741401897172242E-8</v>
      </c>
      <c r="BY239" s="157">
        <f t="shared" si="214"/>
        <v>2.3079159100434591E-7</v>
      </c>
      <c r="BZ239" s="157">
        <f t="shared" si="215"/>
        <v>1.1311643537807296E-6</v>
      </c>
      <c r="CA239" s="157">
        <f t="shared" si="216"/>
        <v>1.515280663010993E-6</v>
      </c>
      <c r="CB239" s="157">
        <f t="shared" si="217"/>
        <v>9.9994739402484615E-7</v>
      </c>
      <c r="CC239" s="157">
        <f t="shared" si="218"/>
        <v>8.1331022811916389E-6</v>
      </c>
      <c r="CD239" s="157">
        <f t="shared" si="219"/>
        <v>1.6227282188803152E-8</v>
      </c>
      <c r="CE239" s="157">
        <f t="shared" si="220"/>
        <v>2.9848096940856926E-9</v>
      </c>
      <c r="CF239" s="157">
        <f t="shared" si="221"/>
        <v>1.5826790592506734E-7</v>
      </c>
      <c r="CG239" s="157">
        <f t="shared" si="222"/>
        <v>6.8952366222769272E-7</v>
      </c>
      <c r="CH239" s="157">
        <f t="shared" si="223"/>
        <v>1.6424451763661701E-7</v>
      </c>
      <c r="CI239" s="157">
        <f t="shared" si="224"/>
        <v>8.3341344861327391E-8</v>
      </c>
      <c r="CJ239" s="157">
        <f t="shared" si="225"/>
        <v>5.8152644861713844E-10</v>
      </c>
      <c r="CK239" s="157">
        <f t="shared" si="226"/>
        <v>3.5124087816463848E-6</v>
      </c>
      <c r="CL239" s="157">
        <f t="shared" si="227"/>
        <v>2.613875643119033E-6</v>
      </c>
      <c r="CM239" s="157">
        <f t="shared" si="228"/>
        <v>6.3646460852145003E-6</v>
      </c>
      <c r="CN239" s="157">
        <f t="shared" si="229"/>
        <v>8.8114442038157362E-11</v>
      </c>
      <c r="CO239" s="157">
        <f t="shared" si="230"/>
        <v>3.3524282411181768E-8</v>
      </c>
      <c r="CP239" s="157">
        <f t="shared" si="231"/>
        <v>1.4285716797732998E-6</v>
      </c>
      <c r="CQ239" s="157">
        <f t="shared" si="232"/>
        <v>1.795546505009029E-8</v>
      </c>
      <c r="CR239" s="157">
        <f t="shared" si="233"/>
        <v>1.283870181122207E-7</v>
      </c>
      <c r="CS239" s="157">
        <f t="shared" si="234"/>
        <v>1.0424297194024601E-7</v>
      </c>
      <c r="CT239" s="157">
        <f t="shared" si="235"/>
        <v>2.5842685400010476E-7</v>
      </c>
      <c r="CU239" s="157">
        <f t="shared" si="236"/>
        <v>1.3876240211883812E-7</v>
      </c>
      <c r="CV239" s="157">
        <f t="shared" si="237"/>
        <v>3.3220393272979956E-7</v>
      </c>
      <c r="CW239" s="157">
        <f t="shared" si="238"/>
        <v>2.8710351049991551E-7</v>
      </c>
      <c r="CX239" s="157">
        <f t="shared" si="239"/>
        <v>2.2253670399958163E-6</v>
      </c>
      <c r="CY239" s="157">
        <f t="shared" si="240"/>
        <v>4.1840593415541585E-7</v>
      </c>
      <c r="CZ239" s="157"/>
      <c r="DA239" s="157">
        <f t="shared" si="241"/>
        <v>5.461866263240812E-7</v>
      </c>
      <c r="DB239" s="157"/>
      <c r="DC239" s="157"/>
      <c r="DD239" s="157"/>
      <c r="DE239" s="157">
        <f t="shared" si="242"/>
        <v>1.1246140419351036E-6</v>
      </c>
      <c r="DF239" s="157">
        <f t="shared" si="243"/>
        <v>5.2551562841813734E-8</v>
      </c>
      <c r="DG239" s="157"/>
      <c r="DH239" s="157"/>
      <c r="DI239" s="157">
        <f t="shared" si="244"/>
        <v>3.234757671633311E-5</v>
      </c>
      <c r="DN239" s="157" t="e">
        <f t="shared" si="246"/>
        <v>#DIV/0!</v>
      </c>
      <c r="DR239" s="1">
        <v>9.7222222222222206E-3</v>
      </c>
      <c r="EQ239" s="152"/>
      <c r="ER239" s="152"/>
    </row>
    <row r="240" spans="1:148" s="1" customFormat="1" x14ac:dyDescent="0.25">
      <c r="A240" s="13">
        <f t="shared" si="247"/>
        <v>43373</v>
      </c>
      <c r="B240" s="227">
        <v>-7.64709972538413E-4</v>
      </c>
      <c r="C240" s="227">
        <v>-2.4132061671170501E-2</v>
      </c>
      <c r="D240" s="227">
        <v>-6.7526716327493902E-3</v>
      </c>
      <c r="E240" s="227">
        <v>-2.55618124188704E-2</v>
      </c>
      <c r="F240" s="227">
        <v>1.21152109632274E-2</v>
      </c>
      <c r="G240" s="227">
        <v>2.6181007658007099E-2</v>
      </c>
      <c r="H240" s="227">
        <v>9.3345788525935804E-3</v>
      </c>
      <c r="I240" s="227">
        <v>-1.17889134392648E-2</v>
      </c>
      <c r="J240" s="227">
        <v>-1.02627883661261E-2</v>
      </c>
      <c r="K240" s="227">
        <v>-1.7013566676180002E-2</v>
      </c>
      <c r="L240" s="227">
        <v>-1.3888110508056301E-2</v>
      </c>
      <c r="M240" s="227">
        <v>8.3132854691791904E-3</v>
      </c>
      <c r="N240" s="227">
        <v>8.2764328821185399E-3</v>
      </c>
      <c r="O240" s="227">
        <v>8.5406776121454899E-4</v>
      </c>
      <c r="P240" s="227">
        <v>4.0129967063320298E-3</v>
      </c>
      <c r="Q240" s="227">
        <v>-1.1350126291406399E-2</v>
      </c>
      <c r="R240" s="227">
        <v>-8.5463907123844995E-3</v>
      </c>
      <c r="S240" s="18">
        <f>'Index Values Local'!S241/'Index Values Local'!S240-1</f>
        <v>7.8771569725619717E-3</v>
      </c>
      <c r="T240" s="227">
        <v>4.57322447581676E-3</v>
      </c>
      <c r="U240" s="227">
        <v>-6.0687393439077201E-3</v>
      </c>
      <c r="V240" s="227">
        <v>-3.25002615462666E-3</v>
      </c>
      <c r="W240" s="18">
        <v>-3.2874710824302156E-3</v>
      </c>
      <c r="X240" s="18">
        <v>7.3810636131923513E-3</v>
      </c>
      <c r="Y240" s="18">
        <v>3.32947844379472E-3</v>
      </c>
      <c r="Z240" s="18">
        <v>1.3521334245276684E-3</v>
      </c>
      <c r="AA240" s="18">
        <v>-6.3895134530722597E-4</v>
      </c>
      <c r="AB240" s="18">
        <v>-9.1844800633789081E-4</v>
      </c>
      <c r="AC240" s="18">
        <v>-4.7999999999999996E-3</v>
      </c>
      <c r="AD240" s="18">
        <v>6.7000000000000002E-3</v>
      </c>
      <c r="AE240" s="18">
        <v>-3.6492899999999999E-3</v>
      </c>
      <c r="AF240" s="18">
        <v>1.2477600000000001E-3</v>
      </c>
      <c r="AG240" s="18">
        <v>-5.8957544410587204E-4</v>
      </c>
      <c r="AH240" s="18">
        <v>2.1353989055066247E-3</v>
      </c>
      <c r="AI240" s="18">
        <v>3.0371208058856958E-3</v>
      </c>
      <c r="AJ240" s="18">
        <v>8.776958013503755E-3</v>
      </c>
      <c r="AK240" s="18">
        <v>5.2026806796736658E-3</v>
      </c>
      <c r="AL240" s="18">
        <v>-8.9014357862939875E-3</v>
      </c>
      <c r="AM240" s="18">
        <v>1.9373710254111387E-3</v>
      </c>
      <c r="AN240" s="18">
        <v>-1.95E-2</v>
      </c>
      <c r="AO240" s="18">
        <v>-1.9218552690567492E-3</v>
      </c>
      <c r="AP240" s="18">
        <v>5.8888195901293461E-2</v>
      </c>
      <c r="AQ240" s="18">
        <v>-4.0078898661551413E-3</v>
      </c>
      <c r="AR240" s="18">
        <v>9.4868703810473409E-3</v>
      </c>
      <c r="AS240" s="18">
        <v>5.3365404765447471E-3</v>
      </c>
      <c r="AT240" s="18">
        <v>-4.498434661665187E-4</v>
      </c>
      <c r="AU240" s="18">
        <v>-4.0650895401162426E-3</v>
      </c>
      <c r="AV240" s="18">
        <v>1.9629283692721877E-2</v>
      </c>
      <c r="AW240" s="18">
        <v>8.8453306181459634E-3</v>
      </c>
      <c r="AX240" s="18">
        <v>3.8027542476662887E-3</v>
      </c>
      <c r="AY240" s="18">
        <v>1.3987405247864113E-3</v>
      </c>
      <c r="AZ240" s="18">
        <v>-6.4784720561176234E-3</v>
      </c>
      <c r="BF240" s="150"/>
      <c r="BG240" s="154">
        <f t="shared" si="198"/>
        <v>3</v>
      </c>
      <c r="BH240" s="18">
        <f>(1-'Building Blocks'!$B$29)*'Building Blocks'!$B$29^BG240</f>
        <v>9.7029900000000086E-3</v>
      </c>
      <c r="BI240" s="18">
        <f t="shared" si="199"/>
        <v>1.0658276610331306E-2</v>
      </c>
      <c r="BJ240" s="18">
        <f t="shared" si="245"/>
        <v>3.1656147360345013E-2</v>
      </c>
      <c r="BK240" s="157">
        <f t="shared" si="200"/>
        <v>5.5909246680448263E-7</v>
      </c>
      <c r="BL240" s="157">
        <f t="shared" si="201"/>
        <v>1.2894443435564925E-5</v>
      </c>
      <c r="BM240" s="157">
        <f t="shared" si="202"/>
        <v>1.6757289944862658E-6</v>
      </c>
      <c r="BN240" s="157">
        <f t="shared" si="203"/>
        <v>1.2924128646972321E-5</v>
      </c>
      <c r="BO240" s="157">
        <f t="shared" si="204"/>
        <v>6.7032276817864006E-7</v>
      </c>
      <c r="BP240" s="157">
        <f t="shared" si="205"/>
        <v>4.9207928758372989E-6</v>
      </c>
      <c r="BQ240" s="157">
        <f t="shared" si="206"/>
        <v>4.2471373571609855E-8</v>
      </c>
      <c r="BR240" s="157">
        <f t="shared" si="207"/>
        <v>4.7618721313605268E-6</v>
      </c>
      <c r="BS240" s="157">
        <f t="shared" si="208"/>
        <v>4.3490446161398751E-6</v>
      </c>
      <c r="BT240" s="157">
        <f t="shared" si="209"/>
        <v>4.8846508923393012E-6</v>
      </c>
      <c r="BU240" s="157">
        <f t="shared" si="210"/>
        <v>3.6046980639076469E-6</v>
      </c>
      <c r="BV240" s="157">
        <f t="shared" si="211"/>
        <v>2.6692210609534801E-9</v>
      </c>
      <c r="BW240" s="157">
        <f t="shared" si="212"/>
        <v>5.7635941413425874E-8</v>
      </c>
      <c r="BX240" s="157">
        <f t="shared" si="213"/>
        <v>6.206327524987429E-7</v>
      </c>
      <c r="BY240" s="157">
        <f t="shared" si="214"/>
        <v>1.2586236350088612E-7</v>
      </c>
      <c r="BZ240" s="157">
        <f t="shared" si="215"/>
        <v>3.4328598479955677E-6</v>
      </c>
      <c r="CA240" s="157">
        <f t="shared" si="216"/>
        <v>2.0923196811489482E-6</v>
      </c>
      <c r="CB240" s="157">
        <f t="shared" si="217"/>
        <v>9.7946422740098771E-9</v>
      </c>
      <c r="CC240" s="157">
        <f t="shared" si="218"/>
        <v>6.4513896059272184E-9</v>
      </c>
      <c r="CD240" s="157">
        <f t="shared" si="219"/>
        <v>1.4034116794599231E-6</v>
      </c>
      <c r="CE240" s="157">
        <f t="shared" si="220"/>
        <v>5.7982708081575342E-7</v>
      </c>
      <c r="CF240" s="157">
        <f t="shared" si="221"/>
        <v>7.2151647932487213E-7</v>
      </c>
      <c r="CG240" s="157">
        <f t="shared" si="222"/>
        <v>1.1379891709012564E-7</v>
      </c>
      <c r="CH240" s="157">
        <f t="shared" si="223"/>
        <v>1.1571171081634703E-8</v>
      </c>
      <c r="CI240" s="157">
        <f t="shared" si="224"/>
        <v>2.1874166470944379E-7</v>
      </c>
      <c r="CJ240" s="157">
        <f t="shared" si="225"/>
        <v>2.332696955564138E-7</v>
      </c>
      <c r="CK240" s="157">
        <f t="shared" si="226"/>
        <v>2.2025134525213033E-7</v>
      </c>
      <c r="CL240" s="157">
        <f t="shared" si="227"/>
        <v>7.6298257981307334E-7</v>
      </c>
      <c r="CM240" s="157">
        <f t="shared" si="228"/>
        <v>8.7172427941232628E-8</v>
      </c>
      <c r="CN240" s="157">
        <f t="shared" si="229"/>
        <v>1.3249258910734632E-6</v>
      </c>
      <c r="CO240" s="157">
        <f t="shared" si="230"/>
        <v>3.7521870615411422E-7</v>
      </c>
      <c r="CP240" s="157">
        <f t="shared" si="231"/>
        <v>4.4971118440012537E-7</v>
      </c>
      <c r="CQ240" s="157">
        <f t="shared" si="232"/>
        <v>2.7656308091510874E-8</v>
      </c>
      <c r="CR240" s="157">
        <f t="shared" si="233"/>
        <v>5.5384643241323311E-8</v>
      </c>
      <c r="CS240" s="157">
        <f t="shared" si="234"/>
        <v>6.6322722418119631E-8</v>
      </c>
      <c r="CT240" s="157">
        <f t="shared" si="235"/>
        <v>1.0522154056073817E-8</v>
      </c>
      <c r="CU240" s="157">
        <f t="shared" si="236"/>
        <v>1.92311200233269E-6</v>
      </c>
      <c r="CV240" s="157">
        <f t="shared" si="237"/>
        <v>1.4400298134838934E-7</v>
      </c>
      <c r="CW240" s="157">
        <f t="shared" si="238"/>
        <v>7.1035134544721257E-6</v>
      </c>
      <c r="CX240" s="157">
        <f t="shared" si="239"/>
        <v>1.0654910880187249E-7</v>
      </c>
      <c r="CY240" s="157">
        <f t="shared" si="240"/>
        <v>2.9786892738203151E-5</v>
      </c>
      <c r="CZ240" s="157"/>
      <c r="DA240" s="157">
        <f t="shared" si="241"/>
        <v>3.8808486571444115E-7</v>
      </c>
      <c r="DB240" s="157"/>
      <c r="DC240" s="157"/>
      <c r="DD240" s="157"/>
      <c r="DE240" s="157">
        <f t="shared" si="242"/>
        <v>1.192763460042696E-6</v>
      </c>
      <c r="DF240" s="157">
        <f t="shared" si="243"/>
        <v>2.882397404664571E-8</v>
      </c>
      <c r="DG240" s="157"/>
      <c r="DH240" s="157"/>
      <c r="DI240" s="157">
        <f t="shared" si="244"/>
        <v>2.9553800285122712E-6</v>
      </c>
      <c r="DN240" s="157" t="e">
        <f t="shared" si="246"/>
        <v>#DIV/0!</v>
      </c>
      <c r="DR240" s="1">
        <v>9.7222222222222206E-3</v>
      </c>
      <c r="EQ240" s="152"/>
      <c r="ER240" s="152"/>
    </row>
    <row r="241" spans="1:148" s="1" customFormat="1" x14ac:dyDescent="0.25">
      <c r="A241" s="13">
        <f t="shared" si="247"/>
        <v>43404</v>
      </c>
      <c r="B241" s="227">
        <v>-5.0026260757088402E-2</v>
      </c>
      <c r="C241" s="227">
        <v>-8.2897756829910005E-2</v>
      </c>
      <c r="D241" s="227">
        <v>-6.0380149993509297E-2</v>
      </c>
      <c r="E241" s="227">
        <v>-7.9684987234183102E-2</v>
      </c>
      <c r="F241" s="227">
        <v>-4.8087722899324302E-2</v>
      </c>
      <c r="G241" s="227">
        <v>-6.5433271011998001E-2</v>
      </c>
      <c r="H241" s="227">
        <v>-7.56378951817126E-2</v>
      </c>
      <c r="I241" s="227">
        <v>-6.8521826959390006E-2</v>
      </c>
      <c r="J241" s="227">
        <v>-6.7965038556269203E-2</v>
      </c>
      <c r="K241" s="227">
        <v>1.17197501343846E-2</v>
      </c>
      <c r="L241" s="227">
        <v>9.4433460347302899E-3</v>
      </c>
      <c r="M241" s="227">
        <v>2.2607132117362602E-3</v>
      </c>
      <c r="N241" s="227">
        <v>8.8585734355983697E-3</v>
      </c>
      <c r="O241" s="227">
        <v>1.0624105163929001E-2</v>
      </c>
      <c r="P241" s="227">
        <v>9.5559618436003007E-3</v>
      </c>
      <c r="Q241" s="227">
        <v>-2.6833657172865202E-2</v>
      </c>
      <c r="R241" s="227">
        <v>9.9796564621223993E-4</v>
      </c>
      <c r="S241" s="18">
        <f>'Index Values Local'!S242/'Index Values Local'!S241-1</f>
        <v>6.8992855626173188E-3</v>
      </c>
      <c r="T241" s="227">
        <v>-6.9425852113676398E-2</v>
      </c>
      <c r="U241" s="227">
        <v>-4.6706869023834197E-2</v>
      </c>
      <c r="V241" s="227">
        <v>-1.9443600978343498E-2</v>
      </c>
      <c r="W241" s="18">
        <v>1.1136736056320817E-2</v>
      </c>
      <c r="X241" s="18">
        <v>7.3810636131923513E-3</v>
      </c>
      <c r="Y241" s="18">
        <v>3.32947844379472E-3</v>
      </c>
      <c r="Z241" s="18">
        <v>1.1075675022461207E-2</v>
      </c>
      <c r="AA241" s="18">
        <v>7.8273147127845277E-3</v>
      </c>
      <c r="AB241" s="18">
        <v>2.6821432277360335E-2</v>
      </c>
      <c r="AC241" s="18">
        <v>2.499881E-2</v>
      </c>
      <c r="AD241" s="18">
        <v>3.5624999999999997E-2</v>
      </c>
      <c r="AE241" s="18">
        <v>8.2895999999999994E-3</v>
      </c>
      <c r="AF241" s="18">
        <v>1.092164E-2</v>
      </c>
      <c r="AG241" s="18">
        <v>2.6321666818126532E-2</v>
      </c>
      <c r="AH241" s="18">
        <v>9.2687867125784695E-3</v>
      </c>
      <c r="AI241" s="18">
        <v>1.0653828424118439E-2</v>
      </c>
      <c r="AJ241" s="18">
        <v>1.465463101132447E-2</v>
      </c>
      <c r="AK241" s="18">
        <v>8.3166107452035121E-3</v>
      </c>
      <c r="AL241" s="18">
        <v>6.3689968071414249E-3</v>
      </c>
      <c r="AM241" s="18">
        <v>7.0565182903883361E-3</v>
      </c>
      <c r="AN241" s="18">
        <v>2.52E-2</v>
      </c>
      <c r="AO241" s="18">
        <v>2.2610965527896321E-2</v>
      </c>
      <c r="AP241" s="18">
        <v>1.3544105354279523E-2</v>
      </c>
      <c r="AQ241" s="18">
        <v>6.5220165169756206E-3</v>
      </c>
      <c r="AR241" s="18">
        <v>7.0071628776082751E-3</v>
      </c>
      <c r="AS241" s="18">
        <v>1.3913255596505147E-2</v>
      </c>
      <c r="AT241" s="18">
        <v>-1.7930570992797257E-3</v>
      </c>
      <c r="AU241" s="18">
        <v>-2.6354330352390039E-3</v>
      </c>
      <c r="AV241" s="18">
        <v>1.2650932284321348E-2</v>
      </c>
      <c r="AW241" s="18">
        <v>1.8699881297530974E-2</v>
      </c>
      <c r="AX241" s="18">
        <v>1.4381765033611162E-2</v>
      </c>
      <c r="AY241" s="18">
        <v>2.9075624375038391E-2</v>
      </c>
      <c r="AZ241" s="18">
        <v>1.2933645731873167E-2</v>
      </c>
      <c r="BF241" s="81"/>
      <c r="BG241" s="154">
        <f t="shared" si="198"/>
        <v>2</v>
      </c>
      <c r="BH241" s="18">
        <f>(1-'Building Blocks'!$B$29)*'Building Blocks'!$B$29^BG241</f>
        <v>9.8010000000000076E-3</v>
      </c>
      <c r="BI241" s="18">
        <f t="shared" si="199"/>
        <v>1.076593597003162E-2</v>
      </c>
      <c r="BJ241" s="18">
        <f t="shared" si="245"/>
        <v>3.1975906424590916E-2</v>
      </c>
      <c r="BK241" s="157">
        <f t="shared" ref="BK241:BO243" si="248">(B241-AVERAGE(B$4:B$243))^2*$BI241</f>
        <v>3.4372686563035836E-5</v>
      </c>
      <c r="BL241" s="157">
        <f t="shared" si="248"/>
        <v>9.4215074865944571E-5</v>
      </c>
      <c r="BM241" s="157">
        <f t="shared" si="248"/>
        <v>4.7133113192992777E-5</v>
      </c>
      <c r="BN241" s="157">
        <f t="shared" si="248"/>
        <v>8.517247459710618E-5</v>
      </c>
      <c r="BO241" s="157">
        <f t="shared" si="248"/>
        <v>2.9416965187178676E-5</v>
      </c>
      <c r="BP241" s="157">
        <f t="shared" ref="BP241:BQ243" si="249">(G241-AVERAGE(G$4:G$243))^2*$BI241</f>
        <v>5.2945228620333767E-5</v>
      </c>
      <c r="BQ241" s="157">
        <f t="shared" si="249"/>
        <v>7.4124132210485734E-5</v>
      </c>
      <c r="BR241" s="157">
        <f t="shared" ref="BR241:BU243" si="250">(I241-AVERAGE(I$4:I$243))^2*$BI241</f>
        <v>6.528182334490411E-5</v>
      </c>
      <c r="BS241" s="157">
        <f t="shared" si="250"/>
        <v>6.533604925500841E-5</v>
      </c>
      <c r="BT241" s="157">
        <f t="shared" si="250"/>
        <v>5.7772495378498967E-7</v>
      </c>
      <c r="BU241" s="157">
        <f t="shared" si="250"/>
        <v>2.6284099067682203E-7</v>
      </c>
      <c r="BV241" s="157">
        <f t="shared" ref="BV241:BY243" si="251">(M241-AVERAGE(M$4:M$243))^2*$BI241</f>
        <v>3.3187304644439346E-7</v>
      </c>
      <c r="BW241" s="157">
        <f t="shared" si="251"/>
        <v>9.1014839193459767E-8</v>
      </c>
      <c r="BX241" s="157">
        <f t="shared" si="251"/>
        <v>4.9265487639871126E-8</v>
      </c>
      <c r="BY241" s="157">
        <f t="shared" si="251"/>
        <v>4.7774832318999002E-8</v>
      </c>
      <c r="BZ241" s="157">
        <f t="shared" ref="BZ241:CC243" si="252">(Q241-AVERAGE(Q$4:Q$243))^2*$BI241</f>
        <v>1.2031796556754761E-5</v>
      </c>
      <c r="CA241" s="157">
        <f t="shared" si="252"/>
        <v>2.1479449390299734E-7</v>
      </c>
      <c r="CB241" s="157">
        <f t="shared" si="252"/>
        <v>4.0372645629516405E-8</v>
      </c>
      <c r="CC241" s="157">
        <f t="shared" si="252"/>
        <v>6.0198938192047483E-5</v>
      </c>
      <c r="CD241" s="157">
        <f t="shared" ref="CD241:CG243" si="253">(U241-AVERAGE(U$4:U$243))^2*$BI241</f>
        <v>2.9237787072480312E-5</v>
      </c>
      <c r="CE241" s="157">
        <f t="shared" si="253"/>
        <v>5.9806144308227316E-6</v>
      </c>
      <c r="CF241" s="157">
        <f t="shared" si="253"/>
        <v>4.1337342401193764E-7</v>
      </c>
      <c r="CG241" s="157">
        <f t="shared" si="253"/>
        <v>1.1494840110113699E-7</v>
      </c>
      <c r="CH241" s="157">
        <f t="shared" ref="CH241:CK243" si="254">(Y241-AVERAGE(Y$4:Y$243))^2*$BI241</f>
        <v>1.1688051597610808E-8</v>
      </c>
      <c r="CI241" s="157">
        <f t="shared" si="254"/>
        <v>2.9036017247599954E-7</v>
      </c>
      <c r="CJ241" s="157">
        <f t="shared" si="254"/>
        <v>1.5447915274375836E-7</v>
      </c>
      <c r="CK241" s="157">
        <f t="shared" si="254"/>
        <v>5.7916720439644142E-6</v>
      </c>
      <c r="CL241" s="157">
        <f t="shared" ref="CL241:CO243" si="255">(AC241-AVERAGE(AC$4:AC$243))^2*$BI241</f>
        <v>4.9018241488732894E-6</v>
      </c>
      <c r="CM241" s="157">
        <f t="shared" si="255"/>
        <v>1.0876586872505266E-5</v>
      </c>
      <c r="CN241" s="157">
        <f t="shared" si="255"/>
        <v>6.7099977007041965E-9</v>
      </c>
      <c r="CO241" s="157">
        <f t="shared" si="255"/>
        <v>1.5063363223419231E-7</v>
      </c>
      <c r="CP241" s="157">
        <f t="shared" ref="CP241:CS243" si="256">(AG241-AVERAGE(AG$4:AG$243))^2*$BI241</f>
        <v>4.4871986045616028E-6</v>
      </c>
      <c r="CQ241" s="157">
        <f t="shared" si="256"/>
        <v>3.2834473650586461E-7</v>
      </c>
      <c r="CR241" s="157">
        <f t="shared" si="256"/>
        <v>3.066691474037146E-7</v>
      </c>
      <c r="CS241" s="157">
        <f t="shared" si="256"/>
        <v>7.5462409035985557E-7</v>
      </c>
      <c r="CT241" s="157">
        <f t="shared" ref="CT241:CW243" si="257">(AK241-AVERAGE(AK$4:AK$243))^2*$BI241</f>
        <v>4.8401777554816669E-8</v>
      </c>
      <c r="CU241" s="157">
        <f t="shared" si="257"/>
        <v>3.6364908657205769E-8</v>
      </c>
      <c r="CV241" s="157">
        <f t="shared" si="257"/>
        <v>2.2430682251004458E-8</v>
      </c>
      <c r="CW241" s="157">
        <f t="shared" si="257"/>
        <v>3.8390910129572881E-6</v>
      </c>
      <c r="CX241" s="157">
        <f t="shared" ref="CX241:DA243" si="258">(AO241-AVERAGE(AO$4:AO$243))^2*$BI241</f>
        <v>4.9170339574264514E-6</v>
      </c>
      <c r="CY241" s="157">
        <f t="shared" si="258"/>
        <v>6.0898241545579146E-7</v>
      </c>
      <c r="CZ241" s="157"/>
      <c r="DA241" s="157">
        <f t="shared" si="258"/>
        <v>1.3602149283524903E-7</v>
      </c>
      <c r="DB241" s="157"/>
      <c r="DC241" s="157"/>
      <c r="DD241" s="157"/>
      <c r="DE241" s="157">
        <f t="shared" ref="DE241:DF243" si="259">(AV241-AVERAGE(AV$4:AV$243))^2*$BI241</f>
        <v>1.3955613628279447E-7</v>
      </c>
      <c r="DF241" s="157">
        <f t="shared" si="259"/>
        <v>1.4235595595405427E-6</v>
      </c>
      <c r="DG241" s="157"/>
      <c r="DH241" s="157"/>
      <c r="DI241" s="157">
        <f>(AZ241-AVERAGE(AZ$4:AZ$243))^2*$BI241</f>
        <v>8.2024951333068366E-8</v>
      </c>
      <c r="DN241" s="157" t="e">
        <f t="shared" si="246"/>
        <v>#DIV/0!</v>
      </c>
      <c r="DR241" s="1">
        <f>1/3/60+1/3/120+1/3/240</f>
        <v>9.7222222222222206E-3</v>
      </c>
      <c r="EQ241" s="152"/>
      <c r="ER241" s="152"/>
    </row>
    <row r="242" spans="1:148" s="1" customFormat="1" x14ac:dyDescent="0.25">
      <c r="A242" s="13">
        <f t="shared" si="247"/>
        <v>43434</v>
      </c>
      <c r="B242" s="227">
        <v>2.0393685256793401E-2</v>
      </c>
      <c r="C242" s="227">
        <v>1.9632262152906501E-2</v>
      </c>
      <c r="D242" s="227">
        <v>-5.3759351403999097E-3</v>
      </c>
      <c r="E242" s="227">
        <v>-3.3974016219543199E-2</v>
      </c>
      <c r="F242" s="227">
        <v>-1.5651202923441201E-2</v>
      </c>
      <c r="G242" s="227">
        <v>4.9002758418390498E-3</v>
      </c>
      <c r="H242" s="227">
        <v>2.8138113675233601E-2</v>
      </c>
      <c r="I242" s="227">
        <v>2.99921981020594E-2</v>
      </c>
      <c r="J242" s="227">
        <v>4.2211986980643802E-2</v>
      </c>
      <c r="K242" s="227">
        <v>5.2773114981960996E-3</v>
      </c>
      <c r="L242" s="227">
        <v>4.0234038472610704E-3</v>
      </c>
      <c r="M242" s="227">
        <v>-8.6556607093822794E-3</v>
      </c>
      <c r="N242" s="227">
        <v>2.3572898777174601E-2</v>
      </c>
      <c r="O242" s="227">
        <v>-9.3007082175489099E-4</v>
      </c>
      <c r="P242" s="227">
        <v>-6.8821531815188499E-4</v>
      </c>
      <c r="Q242" s="227">
        <v>-1.04145604971395E-3</v>
      </c>
      <c r="R242" s="227">
        <v>-4.3880839941545704E-3</v>
      </c>
      <c r="S242" s="18">
        <f>'Index Values Local'!S243/'Index Values Local'!S242-1</f>
        <v>-7.0623985045215054E-4</v>
      </c>
      <c r="T242" s="227">
        <v>1.9482851821853699E-2</v>
      </c>
      <c r="U242" s="227">
        <v>-1.9331558466602001E-3</v>
      </c>
      <c r="V242" s="227">
        <v>-5.2767964925018998E-3</v>
      </c>
      <c r="W242" s="18">
        <v>-9.5135200024007993E-3</v>
      </c>
      <c r="X242" s="18">
        <v>8.4136650107977662E-3</v>
      </c>
      <c r="Y242" s="18">
        <v>3.1574155252254155E-3</v>
      </c>
      <c r="Z242" s="18">
        <v>-3.8974199080210603E-4</v>
      </c>
      <c r="AA242" s="18">
        <v>-1.3625058573334403E-3</v>
      </c>
      <c r="AB242" s="18">
        <v>1.0692935672595327E-2</v>
      </c>
      <c r="AC242" s="18">
        <v>1.048724E-2</v>
      </c>
      <c r="AD242" s="18">
        <v>8.8836599999999998E-3</v>
      </c>
      <c r="AE242" s="18">
        <v>1.7991610000000002E-2</v>
      </c>
      <c r="AF242" s="18">
        <v>8.34616E-3</v>
      </c>
      <c r="AG242" s="18">
        <v>6.9260392060344067E-3</v>
      </c>
      <c r="AH242" s="18">
        <v>2.9301029951271929E-3</v>
      </c>
      <c r="AI242" s="18">
        <v>4.8634898280477401E-3</v>
      </c>
      <c r="AJ242" s="18">
        <v>5.9435076682248233E-3</v>
      </c>
      <c r="AK242" s="18">
        <v>-4.5446482443523006E-4</v>
      </c>
      <c r="AL242" s="18">
        <v>7.9463303399329721E-3</v>
      </c>
      <c r="AM242" s="18">
        <v>1.4861305061297791E-3</v>
      </c>
      <c r="AN242" s="18">
        <v>2.2800000000000001E-2</v>
      </c>
      <c r="AO242" s="18">
        <v>4.0307903382363897E-3</v>
      </c>
      <c r="AP242" s="18">
        <v>3.079709081517068E-2</v>
      </c>
      <c r="AQ242" s="18">
        <v>3.4845943411230826E-3</v>
      </c>
      <c r="AR242" s="18">
        <v>5.3605484253389513E-3</v>
      </c>
      <c r="AS242" s="18">
        <v>4.6156706566710549E-3</v>
      </c>
      <c r="AT242" s="18">
        <v>7.9768448711210445E-4</v>
      </c>
      <c r="AU242" s="18">
        <v>-3.3574922586341693E-3</v>
      </c>
      <c r="AV242" s="18">
        <v>6.4203824067796678E-3</v>
      </c>
      <c r="AW242" s="18">
        <v>1.9873127654235212E-3</v>
      </c>
      <c r="AX242" s="18">
        <v>4.8335877151642823E-3</v>
      </c>
      <c r="AY242" s="18">
        <v>1.7600309894506894E-2</v>
      </c>
      <c r="AZ242" s="18">
        <v>-4.9442120756680752E-2</v>
      </c>
      <c r="BF242" s="81"/>
      <c r="BG242" s="154">
        <f>BG243+1</f>
        <v>1</v>
      </c>
      <c r="BH242" s="18">
        <f>(1-'Building Blocks'!$B$29)*'Building Blocks'!$B$29^BG242</f>
        <v>9.9000000000000095E-3</v>
      </c>
      <c r="BI242" s="18">
        <f t="shared" si="199"/>
        <v>1.087468279801174E-2</v>
      </c>
      <c r="BJ242" s="18">
        <f t="shared" si="245"/>
        <v>3.2298895378374666E-2</v>
      </c>
      <c r="BK242" s="157">
        <f t="shared" si="248"/>
        <v>2.1058560164625005E-6</v>
      </c>
      <c r="BL242" s="157">
        <f t="shared" si="248"/>
        <v>8.7734174510897277E-7</v>
      </c>
      <c r="BM242" s="157">
        <f t="shared" si="248"/>
        <v>1.3549117859499197E-6</v>
      </c>
      <c r="BN242" s="157">
        <f t="shared" si="248"/>
        <v>2.0327176415328557E-5</v>
      </c>
      <c r="BO242" s="157">
        <f t="shared" si="248"/>
        <v>4.278806901706201E-6</v>
      </c>
      <c r="BP242" s="157">
        <f t="shared" si="249"/>
        <v>4.6229541941102596E-10</v>
      </c>
      <c r="BQ242" s="157">
        <f t="shared" si="249"/>
        <v>4.7047040691840665E-6</v>
      </c>
      <c r="BR242" s="157">
        <f t="shared" si="250"/>
        <v>4.6345209296456181E-6</v>
      </c>
      <c r="BS242" s="157">
        <f t="shared" si="250"/>
        <v>1.1327666767236377E-5</v>
      </c>
      <c r="BT242" s="157">
        <f t="shared" si="250"/>
        <v>8.4792049520483368E-9</v>
      </c>
      <c r="BU242" s="157">
        <f t="shared" si="250"/>
        <v>2.4938088106838955E-9</v>
      </c>
      <c r="BV242" s="157">
        <f t="shared" si="251"/>
        <v>2.9493424986587753E-6</v>
      </c>
      <c r="BW242" s="157">
        <f t="shared" si="251"/>
        <v>3.3769283199516095E-6</v>
      </c>
      <c r="BX242" s="157">
        <f t="shared" si="251"/>
        <v>9.6395710606028021E-7</v>
      </c>
      <c r="BY242" s="157">
        <f t="shared" si="251"/>
        <v>7.2013046036716036E-7</v>
      </c>
      <c r="BZ242" s="157">
        <f t="shared" si="252"/>
        <v>6.3442312853596894E-7</v>
      </c>
      <c r="CA242" s="157">
        <f t="shared" si="252"/>
        <v>1.055675609279289E-6</v>
      </c>
      <c r="CB242" s="157">
        <f t="shared" si="252"/>
        <v>9.9014276820211538E-7</v>
      </c>
      <c r="CC242" s="157">
        <f t="shared" si="252"/>
        <v>2.1717036467206918E-6</v>
      </c>
      <c r="CD242" s="157">
        <f t="shared" si="253"/>
        <v>5.8577154314499274E-7</v>
      </c>
      <c r="CE242" s="157">
        <f t="shared" si="253"/>
        <v>9.614008021694542E-7</v>
      </c>
      <c r="CF242" s="157">
        <f t="shared" si="253"/>
        <v>2.2718463743703845E-6</v>
      </c>
      <c r="CG242" s="157">
        <f t="shared" si="253"/>
        <v>2.0108938692239289E-7</v>
      </c>
      <c r="CH242" s="157">
        <f t="shared" si="254"/>
        <v>8.2288330548444653E-9</v>
      </c>
      <c r="CI242" s="157">
        <f t="shared" si="254"/>
        <v>4.2780533981056299E-7</v>
      </c>
      <c r="CJ242" s="157">
        <f t="shared" si="254"/>
        <v>3.1732055626976738E-7</v>
      </c>
      <c r="CK242" s="157">
        <f t="shared" si="254"/>
        <v>5.4288226173869452E-7</v>
      </c>
      <c r="CL242" s="157">
        <f t="shared" si="255"/>
        <v>5.0675638809840336E-7</v>
      </c>
      <c r="CM242" s="157">
        <f t="shared" si="255"/>
        <v>2.7662127044735394E-7</v>
      </c>
      <c r="CN242" s="157">
        <f t="shared" si="255"/>
        <v>1.1969887277783665E-6</v>
      </c>
      <c r="CO242" s="157">
        <f t="shared" si="255"/>
        <v>1.4761080739378983E-8</v>
      </c>
      <c r="CP242" s="157">
        <f t="shared" si="256"/>
        <v>1.1312992027534187E-8</v>
      </c>
      <c r="CQ242" s="157">
        <f t="shared" si="256"/>
        <v>7.243464284788404E-9</v>
      </c>
      <c r="CR242" s="157">
        <f t="shared" si="256"/>
        <v>2.2334730595520566E-9</v>
      </c>
      <c r="CS242" s="157">
        <f t="shared" si="256"/>
        <v>1.2491867530461413E-9</v>
      </c>
      <c r="CT242" s="157">
        <f t="shared" si="257"/>
        <v>4.8101258125313477E-7</v>
      </c>
      <c r="CU242" s="157">
        <f t="shared" si="257"/>
        <v>1.2683829301940141E-7</v>
      </c>
      <c r="CV242" s="157">
        <f t="shared" si="257"/>
        <v>1.8521532495650573E-7</v>
      </c>
      <c r="CW242" s="157">
        <f t="shared" si="257"/>
        <v>2.9548047360859682E-6</v>
      </c>
      <c r="CX242" s="157">
        <f t="shared" si="258"/>
        <v>8.4702254180596551E-8</v>
      </c>
      <c r="CY242" s="157">
        <f t="shared" si="258"/>
        <v>6.6743487510551369E-6</v>
      </c>
      <c r="CZ242" s="157"/>
      <c r="DA242" s="157">
        <f t="shared" si="258"/>
        <v>3.9583922342372538E-8</v>
      </c>
      <c r="DB242" s="157"/>
      <c r="DC242" s="157"/>
      <c r="DD242" s="157"/>
      <c r="DE242" s="157">
        <f t="shared" si="259"/>
        <v>7.5228700980943498E-8</v>
      </c>
      <c r="DF242" s="157">
        <f t="shared" si="259"/>
        <v>2.9558242449331787E-7</v>
      </c>
      <c r="DG242" s="157"/>
      <c r="DH242" s="157"/>
      <c r="DI242" s="157">
        <f>(AZ242-AVERAGE(AZ$4:AZ$243))^2*$BI242</f>
        <v>3.8648740215303894E-5</v>
      </c>
      <c r="DN242" s="157" t="e">
        <f t="shared" si="246"/>
        <v>#DIV/0!</v>
      </c>
      <c r="DR242" s="1">
        <f>1/3/60+1/3/120+1/3/240</f>
        <v>9.7222222222222206E-3</v>
      </c>
      <c r="EQ242" s="152"/>
      <c r="ER242" s="152"/>
    </row>
    <row r="243" spans="1:148" s="1" customFormat="1" x14ac:dyDescent="0.25">
      <c r="A243" s="13">
        <f t="shared" si="247"/>
        <v>43465</v>
      </c>
      <c r="B243" s="227">
        <v>-9.0543512512741495E-2</v>
      </c>
      <c r="C243" s="227">
        <v>-0.112967658332987</v>
      </c>
      <c r="D243" s="227">
        <v>-4.9585500326818299E-2</v>
      </c>
      <c r="E243" s="227">
        <v>-5.5560768472648701E-2</v>
      </c>
      <c r="F243" s="227">
        <v>-3.83407672331409E-2</v>
      </c>
      <c r="G243" s="227">
        <v>-6.7030488974462593E-2</v>
      </c>
      <c r="H243" s="227">
        <v>-8.5484780505867594E-2</v>
      </c>
      <c r="I243" s="227">
        <v>-1.9676681890986002E-2</v>
      </c>
      <c r="J243" s="227">
        <v>-2.6384774319588501E-2</v>
      </c>
      <c r="K243" s="227">
        <v>2.5381123977235399E-2</v>
      </c>
      <c r="L243" s="227">
        <v>1.9697561111696502E-2</v>
      </c>
      <c r="M243" s="227">
        <v>-8.0075530584766599E-3</v>
      </c>
      <c r="N243" s="227">
        <v>1.36252057761698E-2</v>
      </c>
      <c r="O243" s="227">
        <v>1.29115624662237E-2</v>
      </c>
      <c r="P243" s="227">
        <v>1.0903048452868E-2</v>
      </c>
      <c r="Q243" s="227">
        <v>-3.8832266501862202E-2</v>
      </c>
      <c r="R243" s="227">
        <v>1.21078731204549E-3</v>
      </c>
      <c r="S243" s="18">
        <f>'Index Values Local'!S244/'Index Values Local'!S243-1</f>
        <v>1.3143374670009589E-2</v>
      </c>
      <c r="T243" s="227">
        <v>-9.0079385701061304E-2</v>
      </c>
      <c r="U243" s="227">
        <v>-3.83417496692528E-2</v>
      </c>
      <c r="V243" s="227">
        <v>1.7217394872492901E-3</v>
      </c>
      <c r="W243" s="18">
        <v>4.211610713852787E-3</v>
      </c>
      <c r="X243" s="18">
        <v>-5.0943483188440331E-3</v>
      </c>
      <c r="Y243" s="18">
        <v>-1.8652705913025924E-3</v>
      </c>
      <c r="Z243" s="18">
        <v>8.9779579954252231E-3</v>
      </c>
      <c r="AA243" s="18">
        <v>4.0810630014100902E-3</v>
      </c>
      <c r="AB243" s="18">
        <v>-1.2570582143053621E-2</v>
      </c>
      <c r="AC243" s="18">
        <v>-1.4716699999999999E-2</v>
      </c>
      <c r="AD243" s="18">
        <v>-3.8880299999999998E-3</v>
      </c>
      <c r="AE243" s="18">
        <v>-1.3928E-3</v>
      </c>
      <c r="AF243" s="18">
        <v>2.9965999999999999E-3</v>
      </c>
      <c r="AG243" s="18">
        <v>-5.2418916119300052E-3</v>
      </c>
      <c r="AH243" s="18">
        <v>5.9631485424305186E-3</v>
      </c>
      <c r="AI243" s="18">
        <v>6.8199706892146938E-3</v>
      </c>
      <c r="AJ243" s="18">
        <v>1.410805960190209E-2</v>
      </c>
      <c r="AK243" s="18">
        <v>1.0771222782525625E-2</v>
      </c>
      <c r="AL243" s="18">
        <v>-8.4098734221694782E-3</v>
      </c>
      <c r="AM243" s="18">
        <v>3.8570753659683543E-3</v>
      </c>
      <c r="AN243" s="18">
        <v>-2.8899999999999999E-2</v>
      </c>
      <c r="AO243" s="18">
        <v>-1.4908082318642046E-3</v>
      </c>
      <c r="AP243" s="18">
        <v>2.1739316129803843E-2</v>
      </c>
      <c r="AQ243" s="18">
        <v>-5.9933629343459803E-4</v>
      </c>
      <c r="AR243" s="18">
        <v>0</v>
      </c>
      <c r="AS243" s="18">
        <v>3.8574978395366352E-3</v>
      </c>
      <c r="AT243" s="18">
        <v>3.326893805826256E-3</v>
      </c>
      <c r="AU243" s="18">
        <v>-1.6408001256556647E-4</v>
      </c>
      <c r="AV243" s="18">
        <v>-7.9325422345853935E-3</v>
      </c>
      <c r="AW243" s="18">
        <v>-2.2813756167122667E-3</v>
      </c>
      <c r="AX243" s="18">
        <v>1.5927720432487563E-2</v>
      </c>
      <c r="AY243" s="18">
        <v>2.5784846347258368E-2</v>
      </c>
      <c r="AZ243" s="18">
        <v>6.9210089801521324E-3</v>
      </c>
      <c r="BF243" s="150"/>
      <c r="BG243" s="154">
        <v>0</v>
      </c>
      <c r="BH243" s="18">
        <f>(1-'Building Blocks'!$B$29)*'Building Blocks'!$B$29^BG243</f>
        <v>1.0000000000000009E-2</v>
      </c>
      <c r="BI243" s="18">
        <f>BH243/SUM($BH$4:$BH$243)</f>
        <v>1.0984528078799736E-2</v>
      </c>
      <c r="BJ243" s="18">
        <f>SUM(BI241:BI243)</f>
        <v>3.2625146846843096E-2</v>
      </c>
      <c r="BK243" s="157">
        <f t="shared" si="248"/>
        <v>1.0339917451978318E-4</v>
      </c>
      <c r="BL243" s="157">
        <f t="shared" si="248"/>
        <v>1.6785868928848187E-4</v>
      </c>
      <c r="BM243" s="157">
        <f t="shared" si="248"/>
        <v>3.3678837838166377E-5</v>
      </c>
      <c r="BN243" s="157">
        <f t="shared" si="248"/>
        <v>4.6154702345526219E-5</v>
      </c>
      <c r="BO243" s="157">
        <f t="shared" si="248"/>
        <v>1.9864635023055331E-5</v>
      </c>
      <c r="BP243" s="157">
        <f t="shared" si="249"/>
        <v>5.650897902665303E-5</v>
      </c>
      <c r="BQ243" s="157">
        <f t="shared" si="249"/>
        <v>9.464421411956199E-5</v>
      </c>
      <c r="BR243" s="157">
        <f t="shared" si="250"/>
        <v>9.2538377018548414E-6</v>
      </c>
      <c r="BS243" s="157">
        <f t="shared" si="250"/>
        <v>1.4491818173031633E-5</v>
      </c>
      <c r="BT243" s="157">
        <f t="shared" si="250"/>
        <v>4.8381027559202177E-6</v>
      </c>
      <c r="BU243" s="157">
        <f t="shared" si="250"/>
        <v>2.5362898101235375E-6</v>
      </c>
      <c r="BV243" s="157">
        <f t="shared" si="251"/>
        <v>2.7492640119768565E-6</v>
      </c>
      <c r="BW243" s="157">
        <f t="shared" si="251"/>
        <v>6.4691603457614846E-7</v>
      </c>
      <c r="BX243" s="157">
        <f t="shared" si="251"/>
        <v>2.1524224377441207E-7</v>
      </c>
      <c r="BY243" s="157">
        <f t="shared" si="251"/>
        <v>1.3101982689013286E-7</v>
      </c>
      <c r="BZ243" s="157">
        <f t="shared" si="252"/>
        <v>2.2669641634891356E-5</v>
      </c>
      <c r="CA243" s="157">
        <f t="shared" si="252"/>
        <v>1.9876925217566567E-7</v>
      </c>
      <c r="CB243" s="157">
        <f t="shared" si="252"/>
        <v>2.0382138911905195E-7</v>
      </c>
      <c r="CC243" s="157">
        <f t="shared" si="252"/>
        <v>1.0003612545099E-4</v>
      </c>
      <c r="CD243" s="157">
        <f t="shared" si="253"/>
        <v>2.1023068400808894E-5</v>
      </c>
      <c r="CE243" s="157">
        <f t="shared" si="253"/>
        <v>6.3480745134172321E-8</v>
      </c>
      <c r="CF243" s="157">
        <f t="shared" si="253"/>
        <v>5.8318751650571873E-9</v>
      </c>
      <c r="CG243" s="157">
        <f t="shared" si="253"/>
        <v>9.3131508540393526E-7</v>
      </c>
      <c r="CH243" s="157">
        <f t="shared" si="254"/>
        <v>1.8943668878547333E-7</v>
      </c>
      <c r="CI243" s="157">
        <f t="shared" si="254"/>
        <v>1.0526007362396739E-7</v>
      </c>
      <c r="CJ243" s="157">
        <f t="shared" si="254"/>
        <v>1.913773287262399E-11</v>
      </c>
      <c r="CK243" s="157">
        <f t="shared" si="254"/>
        <v>2.8820647210466894E-6</v>
      </c>
      <c r="CL243" s="157">
        <f t="shared" si="255"/>
        <v>3.7098509847300275E-6</v>
      </c>
      <c r="CM243" s="157">
        <f t="shared" si="255"/>
        <v>6.5604521455489971E-7</v>
      </c>
      <c r="CN243" s="157">
        <f t="shared" si="255"/>
        <v>8.6870278071623271E-7</v>
      </c>
      <c r="CO243" s="157">
        <f t="shared" si="255"/>
        <v>1.9233891545323195E-7</v>
      </c>
      <c r="CP243" s="157">
        <f t="shared" si="256"/>
        <v>1.3651285313152008E-6</v>
      </c>
      <c r="CQ243" s="157">
        <f t="shared" si="256"/>
        <v>5.3985314667360065E-8</v>
      </c>
      <c r="CR243" s="157">
        <f t="shared" si="256"/>
        <v>2.4823692775363927E-8</v>
      </c>
      <c r="CS243" s="157">
        <f t="shared" si="256"/>
        <v>6.7269705973841766E-7</v>
      </c>
      <c r="CT243" s="157">
        <f t="shared" si="257"/>
        <v>2.2990785087713145E-7</v>
      </c>
      <c r="CU243" s="157">
        <f t="shared" si="257"/>
        <v>1.8395726011898427E-6</v>
      </c>
      <c r="CV243" s="157">
        <f t="shared" si="257"/>
        <v>3.3871735347902807E-8</v>
      </c>
      <c r="CW243" s="157">
        <f t="shared" si="257"/>
        <v>1.3622836667336211E-5</v>
      </c>
      <c r="CX243" s="157">
        <f t="shared" si="258"/>
        <v>8.1910454255158778E-8</v>
      </c>
      <c r="CY243" s="157">
        <f t="shared" si="258"/>
        <v>2.7131758683153201E-6</v>
      </c>
      <c r="CZ243" s="157"/>
      <c r="DA243" s="157">
        <f t="shared" si="258"/>
        <v>1.3094565275722749E-7</v>
      </c>
      <c r="DB243" s="157"/>
      <c r="DC243" s="157"/>
      <c r="DD243" s="157"/>
      <c r="DE243" s="157">
        <f t="shared" si="259"/>
        <v>3.1682172803253072E-6</v>
      </c>
      <c r="DF243" s="157">
        <f t="shared" si="259"/>
        <v>9.8764381979690946E-7</v>
      </c>
      <c r="DG243" s="157"/>
      <c r="DH243" s="157"/>
      <c r="DI243" s="157">
        <f>(AZ243-AVERAGE(AZ$4:AZ$243))^2*$BI243</f>
        <v>1.1619515444843476E-7</v>
      </c>
      <c r="DN243" s="157" t="e">
        <f t="shared" si="246"/>
        <v>#DIV/0!</v>
      </c>
      <c r="DR243" s="1">
        <f>1/3/60+1/3/120+1/3/240</f>
        <v>9.7222222222222206E-3</v>
      </c>
      <c r="EQ243" s="152"/>
      <c r="ER243" s="152"/>
    </row>
    <row r="244" spans="1:148" s="14" customFormat="1" x14ac:dyDescent="0.25"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G244" s="16"/>
    </row>
    <row r="245" spans="1:148" x14ac:dyDescent="0.25">
      <c r="A245" s="18" t="s">
        <v>12</v>
      </c>
      <c r="B245" s="180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</row>
    <row r="246" spans="1:148" x14ac:dyDescent="0.25">
      <c r="A246" s="18" t="s">
        <v>13</v>
      </c>
      <c r="B246" s="18">
        <f t="shared" ref="B246" si="260">SQRT((STDEV(B4:B243)^2+(1+AVERAGE(B4:B243))^2)^12-(1+AVERAGE(B4:B243))^(2*12))</f>
        <v>0.16001681637765763</v>
      </c>
      <c r="C246" s="18">
        <f t="shared" ref="C246:T246" si="261">SQRT((STDEV(C4:C243)^2+(1+AVERAGE(C4:C243))^2)^12-(1+AVERAGE(C4:C243))^(2*12))</f>
        <v>0.22277610900312247</v>
      </c>
      <c r="D246" s="18">
        <f t="shared" si="261"/>
        <v>0.18791605951988025</v>
      </c>
      <c r="E246" s="18">
        <f t="shared" si="261"/>
        <v>0.19979890722784857</v>
      </c>
      <c r="F246" s="18">
        <f t="shared" si="261"/>
        <v>0.14036737824890255</v>
      </c>
      <c r="G246" s="18">
        <f t="shared" si="261"/>
        <v>0.17175288158561972</v>
      </c>
      <c r="H246" s="18">
        <f t="shared" si="261"/>
        <v>0.20392937269830824</v>
      </c>
      <c r="I246" s="18">
        <f t="shared" si="261"/>
        <v>0.20256347396218807</v>
      </c>
      <c r="J246" s="18">
        <f t="shared" si="261"/>
        <v>0.2301358226566812</v>
      </c>
      <c r="K246" s="18">
        <f t="shared" si="261"/>
        <v>9.0607475034179291E-2</v>
      </c>
      <c r="L246" s="18">
        <f t="shared" si="261"/>
        <v>8.3136362592431554E-2</v>
      </c>
      <c r="M246" s="18">
        <f t="shared" si="261"/>
        <v>0.10867242763128011</v>
      </c>
      <c r="N246" s="18">
        <f t="shared" si="261"/>
        <v>0.11129029722674386</v>
      </c>
      <c r="O246" s="18">
        <f t="shared" si="261"/>
        <v>0.11495623296464726</v>
      </c>
      <c r="P246" s="18">
        <f t="shared" si="261"/>
        <v>0.1330870755870015</v>
      </c>
      <c r="Q246" s="18">
        <f t="shared" si="261"/>
        <v>0.10667682410120249</v>
      </c>
      <c r="R246" s="18">
        <f t="shared" si="261"/>
        <v>9.9214944941507538E-2</v>
      </c>
      <c r="S246" s="18">
        <f t="shared" si="261"/>
        <v>0.12112784182285644</v>
      </c>
      <c r="T246" s="18">
        <f t="shared" si="261"/>
        <v>0.15534731635943863</v>
      </c>
      <c r="U246" s="18">
        <f t="shared" ref="U246:AZ246" si="262">SQRT((STDEV(U4:U243)^2+(1+AVERAGE(U4:U243))^2)^12-(1+AVERAGE(U4:U243))^(2*12))</f>
        <v>9.2323145179680918E-2</v>
      </c>
      <c r="V246" s="18">
        <f t="shared" si="262"/>
        <v>5.5722338626890647E-2</v>
      </c>
      <c r="W246" s="18">
        <f t="shared" si="262"/>
        <v>8.5311683254276141E-2</v>
      </c>
      <c r="X246" s="18">
        <f t="shared" si="262"/>
        <v>3.9622068265220689E-2</v>
      </c>
      <c r="Y246" s="18">
        <f t="shared" si="262"/>
        <v>1.2791735248097904E-2</v>
      </c>
      <c r="Z246" s="18">
        <f t="shared" si="262"/>
        <v>9.7740865186888529E-2</v>
      </c>
      <c r="AA246" s="18">
        <f t="shared" si="262"/>
        <v>5.8606030042626697E-2</v>
      </c>
      <c r="AB246" s="18">
        <f t="shared" si="262"/>
        <v>8.542258225951789E-2</v>
      </c>
      <c r="AC246" s="18">
        <f t="shared" si="262"/>
        <v>8.4669497283553607E-2</v>
      </c>
      <c r="AD246" s="18">
        <f t="shared" si="262"/>
        <v>9.6756334970441962E-2</v>
      </c>
      <c r="AE246" s="18">
        <f t="shared" si="262"/>
        <v>0.12730328151157638</v>
      </c>
      <c r="AF246" s="18">
        <f t="shared" si="262"/>
        <v>0.14899088563836058</v>
      </c>
      <c r="AG246" s="18">
        <f t="shared" si="262"/>
        <v>0.13803916890553244</v>
      </c>
      <c r="AH246" s="18">
        <f t="shared" si="262"/>
        <v>6.2486088136871162E-2</v>
      </c>
      <c r="AI246" s="18">
        <f t="shared" si="262"/>
        <v>7.1000737489920251E-2</v>
      </c>
      <c r="AJ246" s="18">
        <f t="shared" si="262"/>
        <v>9.5762418153962067E-2</v>
      </c>
      <c r="AK246" s="18">
        <f t="shared" si="262"/>
        <v>7.0319671691014163E-2</v>
      </c>
      <c r="AL246" s="18">
        <f t="shared" si="262"/>
        <v>5.7388925293540789E-2</v>
      </c>
      <c r="AM246" s="18">
        <f t="shared" si="262"/>
        <v>4.481017800542595E-2</v>
      </c>
      <c r="AN246" s="18">
        <f t="shared" si="262"/>
        <v>0.1056959924826648</v>
      </c>
      <c r="AO246" s="18">
        <f t="shared" si="262"/>
        <v>0.16629841908683071</v>
      </c>
      <c r="AP246" s="18">
        <f t="shared" si="262"/>
        <v>0.22583215431963541</v>
      </c>
      <c r="AQ246" s="18">
        <f t="shared" si="262"/>
        <v>9.0836221167075543E-2</v>
      </c>
      <c r="AR246" s="18">
        <f t="shared" si="262"/>
        <v>2.800042141312559E-2</v>
      </c>
      <c r="AS246" s="18">
        <f t="shared" si="262"/>
        <v>9.8832690087740413E-2</v>
      </c>
      <c r="AT246" s="18">
        <f t="shared" si="262"/>
        <v>3.4364458062411618E-2</v>
      </c>
      <c r="AU246" s="18">
        <f t="shared" si="262"/>
        <v>4.6728153464088693E-2</v>
      </c>
      <c r="AV246" s="18">
        <f t="shared" si="262"/>
        <v>0.22672660800429281</v>
      </c>
      <c r="AW246" s="18">
        <f t="shared" si="262"/>
        <v>0.19977748833664077</v>
      </c>
      <c r="AX246" s="18">
        <f t="shared" si="262"/>
        <v>0.12614790686957886</v>
      </c>
      <c r="AY246" s="18">
        <f t="shared" si="262"/>
        <v>0.31143125662780047</v>
      </c>
      <c r="AZ246" s="18">
        <f t="shared" si="262"/>
        <v>0.1878110714471119</v>
      </c>
      <c r="BJ246" s="156" t="s">
        <v>126</v>
      </c>
      <c r="BK246" s="158">
        <f t="shared" ref="BK246:CY246" si="263">SUM(BK4:BK243)</f>
        <v>1.4459681499022011E-3</v>
      </c>
      <c r="BL246" s="158">
        <f t="shared" si="263"/>
        <v>2.4170375968791931E-3</v>
      </c>
      <c r="BM246" s="158">
        <f t="shared" si="263"/>
        <v>2.0281451566236419E-3</v>
      </c>
      <c r="BN246" s="158">
        <f t="shared" si="263"/>
        <v>2.1879573980518379E-3</v>
      </c>
      <c r="BO246" s="158">
        <f t="shared" si="263"/>
        <v>1.2746121906505093E-3</v>
      </c>
      <c r="BP246" s="158">
        <f t="shared" si="263"/>
        <v>1.6289761974500759E-3</v>
      </c>
      <c r="BQ246" s="158">
        <f t="shared" si="263"/>
        <v>1.9710183182345274E-3</v>
      </c>
      <c r="BR246" s="158">
        <f t="shared" si="263"/>
        <v>2.2964361375686212E-3</v>
      </c>
      <c r="BS246" s="158">
        <f t="shared" si="263"/>
        <v>2.667204444745286E-3</v>
      </c>
      <c r="BT246" s="158">
        <f t="shared" si="263"/>
        <v>6.9210144236313547E-4</v>
      </c>
      <c r="BU246" s="158">
        <f t="shared" si="263"/>
        <v>5.8007866930016351E-4</v>
      </c>
      <c r="BV246" s="158">
        <f t="shared" si="263"/>
        <v>6.7437049513672815E-4</v>
      </c>
      <c r="BW246" s="158">
        <f t="shared" si="263"/>
        <v>9.1221323989722929E-4</v>
      </c>
      <c r="BX246" s="158">
        <f t="shared" si="263"/>
        <v>7.7872784698935365E-4</v>
      </c>
      <c r="BY246" s="158">
        <f t="shared" si="263"/>
        <v>9.7065869817684024E-4</v>
      </c>
      <c r="BZ246" s="158">
        <f t="shared" si="263"/>
        <v>6.273720660910794E-4</v>
      </c>
      <c r="CA246" s="158">
        <f t="shared" si="263"/>
        <v>7.4487555418591947E-4</v>
      </c>
      <c r="CB246" s="158">
        <f t="shared" si="263"/>
        <v>8.3425164919923088E-4</v>
      </c>
      <c r="CC246" s="158">
        <f t="shared" si="263"/>
        <v>1.4997649242872539E-3</v>
      </c>
      <c r="CD246" s="158">
        <f t="shared" si="263"/>
        <v>4.8853608024545169E-4</v>
      </c>
      <c r="CE246" s="158">
        <f t="shared" si="263"/>
        <v>1.8909371760265949E-4</v>
      </c>
      <c r="CF246" s="158">
        <f t="shared" si="263"/>
        <v>4.7634445427802732E-4</v>
      </c>
      <c r="CG246" s="158">
        <f t="shared" si="263"/>
        <v>1.1389916801409103E-4</v>
      </c>
      <c r="CH246" s="158">
        <f t="shared" si="263"/>
        <v>1.1059412372124338E-5</v>
      </c>
      <c r="CI246" s="158">
        <f t="shared" si="263"/>
        <v>6.0605900374912551E-4</v>
      </c>
      <c r="CJ246" s="158">
        <f t="shared" si="263"/>
        <v>2.4755044768796165E-4</v>
      </c>
      <c r="CK246" s="158">
        <f t="shared" si="263"/>
        <v>5.1805240174942612E-4</v>
      </c>
      <c r="CL246" s="158">
        <f t="shared" si="263"/>
        <v>5.1968604619708196E-4</v>
      </c>
      <c r="CM246" s="158">
        <f t="shared" si="263"/>
        <v>6.682226593872695E-4</v>
      </c>
      <c r="CN246" s="158">
        <f t="shared" si="263"/>
        <v>6.6623391055494721E-4</v>
      </c>
      <c r="CO246" s="158">
        <f t="shared" si="263"/>
        <v>9.3816790710604539E-4</v>
      </c>
      <c r="CP246" s="158">
        <f t="shared" si="263"/>
        <v>1.0584112096787863E-3</v>
      </c>
      <c r="CQ246" s="158">
        <f t="shared" si="263"/>
        <v>2.2311407587470802E-4</v>
      </c>
      <c r="CR246" s="158">
        <f t="shared" si="263"/>
        <v>2.6354714624217418E-4</v>
      </c>
      <c r="CS246" s="158">
        <f t="shared" si="263"/>
        <v>5.0609282242726288E-4</v>
      </c>
      <c r="CT246" s="158">
        <f t="shared" si="263"/>
        <v>2.9010350422116547E-4</v>
      </c>
      <c r="CU246" s="158">
        <f t="shared" si="263"/>
        <v>1.8724185242175863E-4</v>
      </c>
      <c r="CV246" s="158">
        <f t="shared" si="263"/>
        <v>1.3132926795042006E-4</v>
      </c>
      <c r="CW246" s="158">
        <f t="shared" si="263"/>
        <v>7.5578934395808064E-4</v>
      </c>
      <c r="CX246" s="159">
        <f>SUM(CX4:CX243)</f>
        <v>2.0388562469844294E-3</v>
      </c>
      <c r="CY246" s="158">
        <f t="shared" si="263"/>
        <v>3.2564746400626779E-3</v>
      </c>
      <c r="CZ246" s="158"/>
      <c r="DA246" s="158">
        <f>SUM(DA4:DA243)</f>
        <v>6.2202263193324758E-5</v>
      </c>
      <c r="DB246" s="158"/>
      <c r="DC246" s="158"/>
      <c r="DD246" s="158"/>
      <c r="DE246" s="158">
        <f>SUM(DE4:DE243)</f>
        <v>3.2683594501268704E-3</v>
      </c>
      <c r="DF246" s="158">
        <f>SUM(DF4:DF243)</f>
        <v>2.5034757185066234E-3</v>
      </c>
      <c r="DG246" s="158"/>
      <c r="DH246" s="158"/>
      <c r="DI246" s="158">
        <f>SUM(DI4:DI243)</f>
        <v>2.5055663381331043E-3</v>
      </c>
      <c r="DJ246" s="158"/>
      <c r="DK246" s="158"/>
      <c r="DL246" s="158"/>
      <c r="DM246" s="158"/>
      <c r="DN246" s="158" t="e">
        <f>SUM(DN4:DN243)</f>
        <v>#DIV/0!</v>
      </c>
      <c r="DO246" s="18"/>
    </row>
    <row r="247" spans="1:148" x14ac:dyDescent="0.25">
      <c r="A247" s="18" t="s">
        <v>14</v>
      </c>
      <c r="B247" s="18">
        <f t="shared" ref="B247" si="264">SQRT((STDEV(B124:B243)^2+(1+AVERAGE(B124:B243))^2)^12-(1+AVERAGE(B124:B243))^(2*12))</f>
        <v>0.14548262090836481</v>
      </c>
      <c r="C247" s="18">
        <f t="shared" ref="C247:T247" si="265">SQRT((STDEV(C124:C243)^2+(1+AVERAGE(C124:C243))^2)^12-(1+AVERAGE(C124:C243))^(2*12))</f>
        <v>0.19299166484333066</v>
      </c>
      <c r="D247" s="18">
        <f t="shared" si="265"/>
        <v>0.1757047209295455</v>
      </c>
      <c r="E247" s="18">
        <f t="shared" si="265"/>
        <v>0.186699783460584</v>
      </c>
      <c r="F247" s="18">
        <f t="shared" si="265"/>
        <v>0.13604076597831916</v>
      </c>
      <c r="G247" s="18">
        <f t="shared" si="265"/>
        <v>0.13886015069788116</v>
      </c>
      <c r="H247" s="18">
        <f t="shared" si="265"/>
        <v>0.14772555321403424</v>
      </c>
      <c r="I247" s="18">
        <f t="shared" si="265"/>
        <v>0.18928790094042086</v>
      </c>
      <c r="J247" s="18">
        <f t="shared" si="265"/>
        <v>0.18510983688444355</v>
      </c>
      <c r="K247" s="18">
        <f t="shared" si="265"/>
        <v>9.2709678568014334E-2</v>
      </c>
      <c r="L247" s="18">
        <f t="shared" si="265"/>
        <v>8.4888524714917715E-2</v>
      </c>
      <c r="M247" s="18">
        <f t="shared" si="265"/>
        <v>8.9628298325878888E-2</v>
      </c>
      <c r="N247" s="18">
        <f t="shared" si="265"/>
        <v>0.11143005947825946</v>
      </c>
      <c r="O247" s="18">
        <f t="shared" si="265"/>
        <v>9.3839833466353745E-2</v>
      </c>
      <c r="P247" s="18">
        <f t="shared" si="265"/>
        <v>9.4218019756295693E-2</v>
      </c>
      <c r="Q247" s="18">
        <f t="shared" si="265"/>
        <v>8.5698735809640075E-2</v>
      </c>
      <c r="R247" s="18">
        <f t="shared" si="265"/>
        <v>9.5994424210984544E-2</v>
      </c>
      <c r="S247" s="18">
        <f t="shared" si="265"/>
        <v>9.4925242111488034E-2</v>
      </c>
      <c r="T247" s="18">
        <f t="shared" si="265"/>
        <v>0.15418664190740858</v>
      </c>
      <c r="U247" s="18">
        <f t="shared" ref="U247:AZ247" si="266">SQRT((STDEV(U124:U243)^2+(1+AVERAGE(U124:U243))^2)^12-(1+AVERAGE(U124:U243))^(2*12))</f>
        <v>7.7197497414177876E-2</v>
      </c>
      <c r="V247" s="18">
        <f t="shared" si="266"/>
        <v>4.4398605377260689E-2</v>
      </c>
      <c r="W247" s="18">
        <f t="shared" si="266"/>
        <v>0.10999648434321029</v>
      </c>
      <c r="X247" s="18">
        <f t="shared" si="266"/>
        <v>4.2746604015422615E-2</v>
      </c>
      <c r="Y247" s="18">
        <f t="shared" si="266"/>
        <v>1.3100753257436251E-2</v>
      </c>
      <c r="Z247" s="18">
        <f t="shared" si="266"/>
        <v>0.11472472486587289</v>
      </c>
      <c r="AA247" s="18">
        <f t="shared" si="266"/>
        <v>7.8857485162613955E-2</v>
      </c>
      <c r="AB247" s="18">
        <f t="shared" si="266"/>
        <v>8.5940957117321803E-2</v>
      </c>
      <c r="AC247" s="18">
        <f t="shared" si="266"/>
        <v>8.5046345200802842E-2</v>
      </c>
      <c r="AD247" s="18">
        <f t="shared" si="266"/>
        <v>0.10381709222807974</v>
      </c>
      <c r="AE247" s="18">
        <f t="shared" si="266"/>
        <v>9.7468809042384946E-2</v>
      </c>
      <c r="AF247" s="18">
        <f t="shared" si="266"/>
        <v>0.13332825789884867</v>
      </c>
      <c r="AG247" s="18">
        <f t="shared" si="266"/>
        <v>0.12389439329143051</v>
      </c>
      <c r="AH247" s="18">
        <f t="shared" si="266"/>
        <v>5.7620408366362855E-2</v>
      </c>
      <c r="AI247" s="18">
        <f t="shared" si="266"/>
        <v>6.3137074216297523E-2</v>
      </c>
      <c r="AJ247" s="18">
        <f t="shared" si="266"/>
        <v>8.9322355314738686E-2</v>
      </c>
      <c r="AK247" s="18">
        <f t="shared" si="266"/>
        <v>6.7858369663996776E-2</v>
      </c>
      <c r="AL247" s="18">
        <f t="shared" si="266"/>
        <v>4.6712412406465773E-2</v>
      </c>
      <c r="AM247" s="18">
        <f t="shared" si="266"/>
        <v>5.2472857022745005E-2</v>
      </c>
      <c r="AN247" s="18">
        <f t="shared" si="266"/>
        <v>9.8597216273250923E-2</v>
      </c>
      <c r="AO247" s="18">
        <f t="shared" si="266"/>
        <v>0.16969370959074348</v>
      </c>
      <c r="AP247" s="18">
        <f t="shared" si="266"/>
        <v>0.21860211398875187</v>
      </c>
      <c r="AQ247" s="18">
        <f t="shared" si="266"/>
        <v>0.11327310721686633</v>
      </c>
      <c r="AR247" s="18">
        <f t="shared" si="266"/>
        <v>3.2379394287482779E-2</v>
      </c>
      <c r="AS247" s="18">
        <f t="shared" si="266"/>
        <v>0.11204036856861634</v>
      </c>
      <c r="AT247" s="18">
        <f t="shared" si="266"/>
        <v>3.4404596856280285E-2</v>
      </c>
      <c r="AU247" s="18">
        <f t="shared" si="266"/>
        <v>4.6086187499872179E-2</v>
      </c>
      <c r="AV247" s="18">
        <f t="shared" si="266"/>
        <v>0.27435699426037324</v>
      </c>
      <c r="AW247" s="18">
        <f t="shared" si="266"/>
        <v>0.22396924668636983</v>
      </c>
      <c r="AX247" s="18">
        <f t="shared" si="266"/>
        <v>0.12226974406427187</v>
      </c>
      <c r="AY247" s="18">
        <f t="shared" si="266"/>
        <v>0.22631585631163847</v>
      </c>
      <c r="AZ247" s="18">
        <f t="shared" si="266"/>
        <v>0.20649487452120022</v>
      </c>
      <c r="BJ247" s="156" t="s">
        <v>127</v>
      </c>
      <c r="BK247" s="158">
        <f>SQRT(BK246)</f>
        <v>3.80258878910434E-2</v>
      </c>
      <c r="BL247" s="158">
        <f t="shared" ref="BL247:DN247" si="267">SQRT(BL246)</f>
        <v>4.9163376581345522E-2</v>
      </c>
      <c r="BM247" s="158">
        <f t="shared" si="267"/>
        <v>4.5034932625947627E-2</v>
      </c>
      <c r="BN247" s="158">
        <f t="shared" si="267"/>
        <v>4.6775606869947056E-2</v>
      </c>
      <c r="BO247" s="158">
        <f t="shared" si="267"/>
        <v>3.570171131263191E-2</v>
      </c>
      <c r="BP247" s="158">
        <f t="shared" si="267"/>
        <v>4.0360577268543571E-2</v>
      </c>
      <c r="BQ247" s="158">
        <f t="shared" si="267"/>
        <v>4.4396152065629822E-2</v>
      </c>
      <c r="BR247" s="158">
        <f t="shared" si="267"/>
        <v>4.7921144994340664E-2</v>
      </c>
      <c r="BS247" s="158">
        <f t="shared" si="267"/>
        <v>5.1644984700794386E-2</v>
      </c>
      <c r="BT247" s="158">
        <f t="shared" si="267"/>
        <v>2.6307820935287201E-2</v>
      </c>
      <c r="BU247" s="158">
        <f t="shared" si="267"/>
        <v>2.4084822384650536E-2</v>
      </c>
      <c r="BV247" s="158">
        <f t="shared" si="267"/>
        <v>2.5968644460901847E-2</v>
      </c>
      <c r="BW247" s="158">
        <f t="shared" si="267"/>
        <v>3.0202868074029481E-2</v>
      </c>
      <c r="BX247" s="158">
        <f t="shared" si="267"/>
        <v>2.7905695601245162E-2</v>
      </c>
      <c r="BY247" s="158">
        <f t="shared" si="267"/>
        <v>3.1155395972075853E-2</v>
      </c>
      <c r="BZ247" s="158">
        <f t="shared" si="267"/>
        <v>2.5047396393459327E-2</v>
      </c>
      <c r="CA247" s="158">
        <f t="shared" si="267"/>
        <v>2.7292408361775614E-2</v>
      </c>
      <c r="CB247" s="158">
        <f t="shared" si="267"/>
        <v>2.8883414777329062E-2</v>
      </c>
      <c r="CC247" s="158">
        <f t="shared" si="267"/>
        <v>3.8726798528761111E-2</v>
      </c>
      <c r="CD247" s="158">
        <f t="shared" si="267"/>
        <v>2.2102852310175981E-2</v>
      </c>
      <c r="CE247" s="158">
        <f t="shared" si="267"/>
        <v>1.375113513869526E-2</v>
      </c>
      <c r="CF247" s="158">
        <f t="shared" si="267"/>
        <v>2.1825316819648399E-2</v>
      </c>
      <c r="CG247" s="158">
        <f t="shared" si="267"/>
        <v>1.0672355317083996E-2</v>
      </c>
      <c r="CH247" s="158">
        <f t="shared" si="267"/>
        <v>3.3255694808745672E-3</v>
      </c>
      <c r="CI247" s="158">
        <f t="shared" si="267"/>
        <v>2.4618265652745025E-2</v>
      </c>
      <c r="CJ247" s="158">
        <f t="shared" si="267"/>
        <v>1.5733735973632E-2</v>
      </c>
      <c r="CK247" s="158">
        <f t="shared" si="267"/>
        <v>2.2760764524712832E-2</v>
      </c>
      <c r="CL247" s="158">
        <f t="shared" si="267"/>
        <v>2.2796623570105333E-2</v>
      </c>
      <c r="CM247" s="158">
        <f t="shared" si="267"/>
        <v>2.5850003082925725E-2</v>
      </c>
      <c r="CN247" s="158">
        <f t="shared" si="267"/>
        <v>2.5811507328223727E-2</v>
      </c>
      <c r="CO247" s="158">
        <f t="shared" si="267"/>
        <v>3.0629526720242436E-2</v>
      </c>
      <c r="CP247" s="158">
        <f t="shared" si="267"/>
        <v>3.2533232389032392E-2</v>
      </c>
      <c r="CQ247" s="158">
        <f t="shared" si="267"/>
        <v>1.4937003577515406E-2</v>
      </c>
      <c r="CR247" s="158">
        <f t="shared" si="267"/>
        <v>1.6234135216948706E-2</v>
      </c>
      <c r="CS247" s="158">
        <f t="shared" si="267"/>
        <v>2.2496506893899391E-2</v>
      </c>
      <c r="CT247" s="158">
        <f t="shared" si="267"/>
        <v>1.703242508338626E-2</v>
      </c>
      <c r="CU247" s="158">
        <f t="shared" si="267"/>
        <v>1.3683634474135833E-2</v>
      </c>
      <c r="CV247" s="158">
        <f t="shared" si="267"/>
        <v>1.1459898252184443E-2</v>
      </c>
      <c r="CW247" s="158">
        <f t="shared" si="267"/>
        <v>2.7491623159756878E-2</v>
      </c>
      <c r="CX247" s="158">
        <f>SQRT(CX246)</f>
        <v>4.5153695828629901E-2</v>
      </c>
      <c r="CY247" s="158">
        <f t="shared" si="267"/>
        <v>5.7065529350586751E-2</v>
      </c>
      <c r="CZ247" s="158"/>
      <c r="DA247" s="158">
        <f>SQRT(DA246)</f>
        <v>7.8868411416310874E-3</v>
      </c>
      <c r="DB247" s="158"/>
      <c r="DC247" s="158"/>
      <c r="DD247" s="158"/>
      <c r="DE247" s="158">
        <f t="shared" si="267"/>
        <v>5.7169567517402736E-2</v>
      </c>
      <c r="DF247" s="158">
        <f t="shared" si="267"/>
        <v>5.0034745112837571E-2</v>
      </c>
      <c r="DG247" s="158"/>
      <c r="DH247" s="158"/>
      <c r="DI247" s="158">
        <f t="shared" si="267"/>
        <v>5.0055632431656526E-2</v>
      </c>
      <c r="DJ247" s="158"/>
      <c r="DK247" s="158"/>
      <c r="DL247" s="158"/>
      <c r="DM247" s="158"/>
      <c r="DN247" s="158" t="e">
        <f t="shared" si="267"/>
        <v>#DIV/0!</v>
      </c>
      <c r="DO247" s="18"/>
    </row>
    <row r="248" spans="1:148" x14ac:dyDescent="0.25">
      <c r="A248" s="18" t="s">
        <v>15</v>
      </c>
      <c r="B248" s="18">
        <f t="shared" ref="B248" si="268">SQRT((STDEV(B184:B243)^2+(1+AVERAGE(B184:B243))^2)^12-(1+AVERAGE(B184:B243))^(2*12))</f>
        <v>0.12351247374081069</v>
      </c>
      <c r="C248" s="18">
        <f t="shared" ref="C248:T248" si="269">SQRT((STDEV(C184:C243)^2+(1+AVERAGE(C184:C243))^2)^12-(1+AVERAGE(C184:C243))^(2*12))</f>
        <v>0.15017602695465482</v>
      </c>
      <c r="D248" s="18">
        <f t="shared" si="269"/>
        <v>0.11941854577269877</v>
      </c>
      <c r="E248" s="18">
        <f t="shared" si="269"/>
        <v>0.11959628247812758</v>
      </c>
      <c r="F248" s="18">
        <f t="shared" si="269"/>
        <v>0.10830400433889337</v>
      </c>
      <c r="G248" s="18">
        <f t="shared" si="269"/>
        <v>0.12825430601186313</v>
      </c>
      <c r="H248" s="18">
        <f t="shared" si="269"/>
        <v>0.13614843640041305</v>
      </c>
      <c r="I248" s="18">
        <f t="shared" si="269"/>
        <v>0.14903606402915601</v>
      </c>
      <c r="J248" s="18">
        <f t="shared" si="269"/>
        <v>0.15581848328334541</v>
      </c>
      <c r="K248" s="18">
        <f t="shared" si="269"/>
        <v>0.10201586656585372</v>
      </c>
      <c r="L248" s="18">
        <f t="shared" si="269"/>
        <v>9.4127624847956975E-2</v>
      </c>
      <c r="M248" s="18">
        <f t="shared" si="269"/>
        <v>8.2661120544764738E-2</v>
      </c>
      <c r="N248" s="18">
        <f t="shared" si="269"/>
        <v>0.11444948088650227</v>
      </c>
      <c r="O248" s="18">
        <f t="shared" si="269"/>
        <v>9.4526221966457907E-2</v>
      </c>
      <c r="P248" s="18">
        <f t="shared" si="269"/>
        <v>9.2706770370894309E-2</v>
      </c>
      <c r="Q248" s="18">
        <f t="shared" si="269"/>
        <v>8.2123858974958733E-2</v>
      </c>
      <c r="R248" s="18">
        <f t="shared" si="269"/>
        <v>0.10519675628342467</v>
      </c>
      <c r="S248" s="18">
        <f t="shared" si="269"/>
        <v>9.9042198831798642E-2</v>
      </c>
      <c r="T248" s="18">
        <f t="shared" si="269"/>
        <v>0.11918931935910503</v>
      </c>
      <c r="U248" s="18">
        <f t="shared" ref="U248:AZ248" si="270">SQRT((STDEV(U184:U243)^2+(1+AVERAGE(U184:U243))^2)^12-(1+AVERAGE(U184:U243))^(2*12))</f>
        <v>6.0230448635074603E-2</v>
      </c>
      <c r="V248" s="18">
        <f t="shared" si="270"/>
        <v>4.1389929986708679E-2</v>
      </c>
      <c r="W248" s="18">
        <f t="shared" si="270"/>
        <v>2.7005031951642795E-2</v>
      </c>
      <c r="X248" s="18">
        <f t="shared" si="270"/>
        <v>3.4289621753283678E-2</v>
      </c>
      <c r="Y248" s="18">
        <f t="shared" si="270"/>
        <v>8.0161799943991429E-3</v>
      </c>
      <c r="Z248" s="18">
        <f t="shared" si="270"/>
        <v>5.5500205935136881E-2</v>
      </c>
      <c r="AA248" s="18">
        <f t="shared" si="270"/>
        <v>2.4302315110804853E-2</v>
      </c>
      <c r="AB248" s="18">
        <f t="shared" si="270"/>
        <v>6.7518246598209597E-2</v>
      </c>
      <c r="AC248" s="18">
        <f t="shared" si="270"/>
        <v>7.0489903169528828E-2</v>
      </c>
      <c r="AD248" s="18">
        <f t="shared" si="270"/>
        <v>7.0006718265185772E-2</v>
      </c>
      <c r="AE248" s="18">
        <f t="shared" si="270"/>
        <v>6.5087597035758019E-2</v>
      </c>
      <c r="AF248" s="18">
        <f t="shared" si="270"/>
        <v>4.9908858994863969E-2</v>
      </c>
      <c r="AG248" s="18">
        <f t="shared" si="270"/>
        <v>9.4967799545778012E-2</v>
      </c>
      <c r="AH248" s="18">
        <f t="shared" si="270"/>
        <v>3.4806480531680416E-2</v>
      </c>
      <c r="AI248" s="18">
        <f t="shared" si="270"/>
        <v>3.7557522462910969E-2</v>
      </c>
      <c r="AJ248" s="18">
        <f t="shared" si="270"/>
        <v>5.6762601157065058E-2</v>
      </c>
      <c r="AK248" s="18">
        <f t="shared" si="270"/>
        <v>4.5926376285419478E-2</v>
      </c>
      <c r="AL248" s="18">
        <f t="shared" si="270"/>
        <v>3.7118683980087476E-2</v>
      </c>
      <c r="AM248" s="18">
        <f t="shared" si="270"/>
        <v>2.751131070199378E-2</v>
      </c>
      <c r="AN248" s="18">
        <f t="shared" si="270"/>
        <v>9.3255802998177761E-2</v>
      </c>
      <c r="AO248" s="18">
        <f t="shared" si="270"/>
        <v>0.10880658074846544</v>
      </c>
      <c r="AP248" s="18">
        <f t="shared" si="270"/>
        <v>0.1659472456709504</v>
      </c>
      <c r="AQ248" s="18">
        <f t="shared" si="270"/>
        <v>4.5627109689110518E-2</v>
      </c>
      <c r="AR248" s="18">
        <f t="shared" si="270"/>
        <v>2.1157780518118792E-2</v>
      </c>
      <c r="AS248" s="18">
        <f t="shared" si="270"/>
        <v>5.5719058645280331E-2</v>
      </c>
      <c r="AT248" s="18">
        <f t="shared" si="270"/>
        <v>2.4270225621948815E-2</v>
      </c>
      <c r="AU248" s="18">
        <f t="shared" si="270"/>
        <v>3.1681837003927009E-2</v>
      </c>
      <c r="AV248" s="18">
        <f t="shared" si="270"/>
        <v>0.14325190408164715</v>
      </c>
      <c r="AW248" s="18">
        <f t="shared" si="270"/>
        <v>0.12680329992551126</v>
      </c>
      <c r="AX248" s="18">
        <f t="shared" si="270"/>
        <v>7.7150145692975736E-2</v>
      </c>
      <c r="AY248" s="18">
        <f t="shared" si="270"/>
        <v>0.18148059368205549</v>
      </c>
      <c r="AZ248" s="18">
        <f t="shared" si="270"/>
        <v>0.17801254539196984</v>
      </c>
      <c r="BK248" s="158"/>
      <c r="BL248" s="158"/>
      <c r="BM248" s="158"/>
      <c r="BN248" s="158"/>
      <c r="BO248" s="158"/>
      <c r="BP248" s="155"/>
      <c r="BQ248" s="155"/>
      <c r="BR248" s="155"/>
      <c r="BS248" s="155"/>
      <c r="BT248" s="155"/>
      <c r="BU248" s="155"/>
      <c r="BV248" s="155"/>
      <c r="BW248" s="158"/>
      <c r="BX248" s="155"/>
      <c r="BY248" s="155"/>
      <c r="BZ248" s="155"/>
      <c r="CA248" s="155"/>
      <c r="CB248" s="155"/>
      <c r="CC248" s="155"/>
      <c r="CD248" s="155"/>
      <c r="CE248" s="155"/>
      <c r="CF248" s="155"/>
      <c r="CG248" s="155"/>
      <c r="CH248" s="155"/>
      <c r="CI248" s="155"/>
      <c r="CJ248" s="155"/>
      <c r="CK248" s="155"/>
      <c r="CL248" s="155"/>
      <c r="CM248" s="155"/>
      <c r="CN248" s="155"/>
      <c r="CO248" s="155"/>
      <c r="CP248" s="155"/>
      <c r="CQ248" s="155"/>
      <c r="CR248" s="155"/>
      <c r="CS248" s="155"/>
      <c r="CT248" s="155"/>
      <c r="CU248" s="155"/>
      <c r="CV248" s="155"/>
      <c r="CW248" s="155"/>
      <c r="CX248" s="155"/>
      <c r="CY248" s="155"/>
      <c r="CZ248" s="155"/>
      <c r="DA248" s="155"/>
      <c r="DB248" s="155"/>
      <c r="DC248" s="155"/>
      <c r="DD248" s="155"/>
      <c r="DE248" s="155"/>
      <c r="DF248" s="155"/>
      <c r="DG248" s="155"/>
      <c r="DH248" s="155"/>
      <c r="DI248" s="155"/>
      <c r="DJ248" s="155"/>
      <c r="DK248" s="155"/>
      <c r="DL248" s="155"/>
      <c r="DM248" s="155"/>
      <c r="DN248" s="155"/>
    </row>
    <row r="249" spans="1:148" x14ac:dyDescent="0.25">
      <c r="A249" s="19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J249" s="156" t="s">
        <v>128</v>
      </c>
      <c r="BK249" s="158">
        <f>SQRT((BK247^2+(1+SUMPRODUCT(B4:B243,$BI$4:$BI$243))^2)^12-(1+SUMPRODUCT(B4:B243,$BI$4:$BI$243))^(2*12))</f>
        <v>0.14609808795491863</v>
      </c>
      <c r="BL249" s="158">
        <f t="shared" ref="BL249:CE249" si="271">SQRT((BL247^2+(1+SUMPRODUCT(C4:C243,$BI$4:$BI$243))^2)^12-(1+SUMPRODUCT(C4:C243,$BI$4:$BI$243))^(2*12))</f>
        <v>0.19181841041753545</v>
      </c>
      <c r="BM249" s="158">
        <f t="shared" si="271"/>
        <v>0.16789733251951516</v>
      </c>
      <c r="BN249" s="158">
        <f t="shared" si="271"/>
        <v>0.17925873784389898</v>
      </c>
      <c r="BO249" s="158">
        <f t="shared" si="271"/>
        <v>0.13056712099421783</v>
      </c>
      <c r="BP249" s="158">
        <f t="shared" si="271"/>
        <v>0.14957588117804543</v>
      </c>
      <c r="BQ249" s="158">
        <f t="shared" si="271"/>
        <v>0.16840243739360694</v>
      </c>
      <c r="BR249" s="158">
        <f t="shared" si="271"/>
        <v>0.18281758176170518</v>
      </c>
      <c r="BS249" s="158">
        <f t="shared" si="271"/>
        <v>0.19658759496542597</v>
      </c>
      <c r="BT249" s="158">
        <f t="shared" si="271"/>
        <v>9.5890673458839698E-2</v>
      </c>
      <c r="BU249" s="158">
        <f t="shared" si="271"/>
        <v>8.7923241418124021E-2</v>
      </c>
      <c r="BV249" s="158">
        <f t="shared" si="271"/>
        <v>9.8091908549932896E-2</v>
      </c>
      <c r="BW249" s="158">
        <f t="shared" si="271"/>
        <v>0.11111333896370093</v>
      </c>
      <c r="BX249" s="158">
        <f t="shared" si="271"/>
        <v>0.10523473322618275</v>
      </c>
      <c r="BY249" s="158">
        <f t="shared" si="271"/>
        <v>0.11700425693437229</v>
      </c>
      <c r="BZ249" s="158">
        <f t="shared" si="271"/>
        <v>9.2576825818374592E-2</v>
      </c>
      <c r="CA249" s="158">
        <f t="shared" si="271"/>
        <v>9.93896547503582E-2</v>
      </c>
      <c r="CB249" s="158">
        <f t="shared" si="271"/>
        <v>0.10920043769887988</v>
      </c>
      <c r="CC249" s="158">
        <f t="shared" si="271"/>
        <v>0.14555198360342481</v>
      </c>
      <c r="CD249" s="158">
        <f t="shared" si="271"/>
        <v>7.9782748594414435E-2</v>
      </c>
      <c r="CE249" s="158">
        <f t="shared" si="271"/>
        <v>4.8738586435601784E-2</v>
      </c>
      <c r="CF249" s="158">
        <f t="shared" ref="CF249:CY249" si="272">MROUND(SQRT((CF247^2+(1+SUMPRODUCT(W4:W243,$BI$4:$BI$243))^2)^12-(1+SUMPRODUCT(W4:W243,$BI$4:$BI$243))^(2*12)),0.001)</f>
        <v>7.9000000000000001E-2</v>
      </c>
      <c r="CG249" s="158">
        <f t="shared" si="272"/>
        <v>3.9E-2</v>
      </c>
      <c r="CH249" s="158">
        <f t="shared" si="272"/>
        <v>1.2E-2</v>
      </c>
      <c r="CI249" s="158">
        <f t="shared" si="272"/>
        <v>9.1999999999999998E-2</v>
      </c>
      <c r="CJ249" s="158">
        <f t="shared" si="272"/>
        <v>5.7000000000000002E-2</v>
      </c>
      <c r="CK249" s="158">
        <f t="shared" si="272"/>
        <v>8.1000000000000003E-2</v>
      </c>
      <c r="CL249" s="158">
        <f t="shared" si="272"/>
        <v>8.1000000000000003E-2</v>
      </c>
      <c r="CM249" s="158">
        <f t="shared" si="272"/>
        <v>9.2999999999999999E-2</v>
      </c>
      <c r="CN249" s="158">
        <f t="shared" si="272"/>
        <v>9.7000000000000003E-2</v>
      </c>
      <c r="CO249" s="158">
        <f t="shared" si="272"/>
        <v>0.114</v>
      </c>
      <c r="CP249" s="158">
        <f t="shared" si="272"/>
        <v>0.11900000000000001</v>
      </c>
      <c r="CQ249" s="158">
        <f t="shared" si="272"/>
        <v>5.2999999999999999E-2</v>
      </c>
      <c r="CR249" s="158">
        <f t="shared" si="272"/>
        <v>5.9000000000000004E-2</v>
      </c>
      <c r="CS249" s="158">
        <f t="shared" si="272"/>
        <v>8.2000000000000003E-2</v>
      </c>
      <c r="CT249" s="158">
        <f t="shared" si="272"/>
        <v>6.2E-2</v>
      </c>
      <c r="CU249" s="158">
        <f t="shared" si="272"/>
        <v>4.9000000000000002E-2</v>
      </c>
      <c r="CV249" s="158">
        <f t="shared" si="272"/>
        <v>4.2000000000000003E-2</v>
      </c>
      <c r="CW249" s="158">
        <f t="shared" si="272"/>
        <v>0.1</v>
      </c>
      <c r="CX249" s="158">
        <f>MROUND(SQRT((CX247^2+(1+SUMPRODUCT(AO4:AO243,$BI$4:$BI$243))^2)^12-(1+SUMPRODUCT(AO4:AO243,$BI$4:$BI$243))^(2*12)),0.001)</f>
        <v>0.154</v>
      </c>
      <c r="CY249" s="158">
        <f t="shared" si="272"/>
        <v>0.21199999999999999</v>
      </c>
      <c r="CZ249" s="158"/>
      <c r="DA249" s="158">
        <f>MROUND(SQRT((DA247^2+(1+SUMPRODUCT(AR4:AR243,$BI$4:$BI$243))^2)^12-(1+SUMPRODUCT(AR4:AR243,$BI$4:$BI$243))^(2*12)),0.001)</f>
        <v>2.8000000000000001E-2</v>
      </c>
      <c r="DB249" s="158"/>
      <c r="DC249" s="158"/>
      <c r="DD249" s="158"/>
      <c r="DE249" s="158">
        <f>MROUND(SQRT((DE247^2+(1+SUMPRODUCT(AV4:AV243,$BI$4:$BI$243))^2)^12-(1+SUMPRODUCT(AV4:AV243,$BI$4:$BI$243))^(2*12)),0.001)</f>
        <v>0.221</v>
      </c>
      <c r="DF249" s="158">
        <f>MROUND(SQRT((DF247^2+(1+SUMPRODUCT(AW4:AW243,$BI$4:$BI$243))^2)^12-(1+SUMPRODUCT(AW4:AW243,$BI$4:$BI$243))^(2*12)),0.001)</f>
        <v>0.189</v>
      </c>
      <c r="DG249" s="158"/>
      <c r="DH249" s="158"/>
      <c r="DI249" s="158">
        <f>MROUND(SQRT((DI247^2+(1+SUMPRODUCT(AZ4:AZ243,$BI$4:$BI$243))^2)^12-(1+SUMPRODUCT(AZ4:AZ243,$BI$4:$BI$243))^(2*12)),0.001)</f>
        <v>0.188</v>
      </c>
      <c r="DJ249" s="158"/>
      <c r="DK249" s="158"/>
      <c r="DL249" s="158"/>
      <c r="DM249" s="158"/>
      <c r="DN249" s="158" t="e">
        <f>MROUND(SQRT((DN247^2+(1+SUMPRODUCT(BD4:BD243,$BI$4:$BI$243))^2)^12-(1+SUMPRODUCT(BD4:BD243,$BI$4:$BI$243))^(2*12)),0.001)</f>
        <v>#DIV/0!</v>
      </c>
      <c r="DO249" s="18"/>
    </row>
    <row r="250" spans="1:148" x14ac:dyDescent="0.25">
      <c r="A250" s="19" t="s">
        <v>129</v>
      </c>
      <c r="B250" s="19">
        <f t="shared" ref="B250" si="273">BK249</f>
        <v>0.14609808795491863</v>
      </c>
      <c r="C250" s="19">
        <f t="shared" ref="C250" si="274">BL249</f>
        <v>0.19181841041753545</v>
      </c>
      <c r="D250" s="19">
        <f t="shared" ref="D250" si="275">BM249</f>
        <v>0.16789733251951516</v>
      </c>
      <c r="E250" s="19">
        <f t="shared" ref="E250" si="276">BN249</f>
        <v>0.17925873784389898</v>
      </c>
      <c r="F250" s="19">
        <f t="shared" ref="F250" si="277">BO249</f>
        <v>0.13056712099421783</v>
      </c>
      <c r="G250" s="19">
        <f t="shared" ref="G250" si="278">BP249</f>
        <v>0.14957588117804543</v>
      </c>
      <c r="H250" s="19">
        <f t="shared" ref="H250" si="279">BQ249</f>
        <v>0.16840243739360694</v>
      </c>
      <c r="I250" s="19">
        <f t="shared" ref="I250" si="280">BR249</f>
        <v>0.18281758176170518</v>
      </c>
      <c r="J250" s="19">
        <f t="shared" ref="J250" si="281">BS249</f>
        <v>0.19658759496542597</v>
      </c>
      <c r="K250" s="19">
        <f t="shared" ref="K250" si="282">BT249</f>
        <v>9.5890673458839698E-2</v>
      </c>
      <c r="L250" s="19">
        <f t="shared" ref="L250" si="283">BU249</f>
        <v>8.7923241418124021E-2</v>
      </c>
      <c r="M250" s="19">
        <f t="shared" ref="M250" si="284">BV249</f>
        <v>9.8091908549932896E-2</v>
      </c>
      <c r="N250" s="19">
        <f t="shared" ref="N250" si="285">BW249</f>
        <v>0.11111333896370093</v>
      </c>
      <c r="O250" s="19">
        <f t="shared" ref="O250" si="286">BX249</f>
        <v>0.10523473322618275</v>
      </c>
      <c r="P250" s="19">
        <f t="shared" ref="P250" si="287">BY249</f>
        <v>0.11700425693437229</v>
      </c>
      <c r="Q250" s="19">
        <f>BZ249</f>
        <v>9.2576825818374592E-2</v>
      </c>
      <c r="R250" s="19">
        <f t="shared" ref="R250" si="288">CA249</f>
        <v>9.93896547503582E-2</v>
      </c>
      <c r="S250" s="19">
        <f t="shared" ref="S250" si="289">CB249</f>
        <v>0.10920043769887988</v>
      </c>
      <c r="T250" s="225">
        <f t="shared" ref="T250" si="290">CC249</f>
        <v>0.14555198360342481</v>
      </c>
      <c r="U250" s="19">
        <f t="shared" ref="U250" si="291">CD249</f>
        <v>7.9782748594414435E-2</v>
      </c>
      <c r="V250" s="19">
        <f t="shared" ref="V250" si="292">CE249</f>
        <v>4.8738586435601784E-2</v>
      </c>
      <c r="W250" s="19">
        <f t="shared" ref="W250" si="293">CF249</f>
        <v>7.9000000000000001E-2</v>
      </c>
      <c r="X250" s="19">
        <f t="shared" ref="X250" si="294">CG249</f>
        <v>3.9E-2</v>
      </c>
      <c r="Y250" s="19">
        <f t="shared" ref="Y250" si="295">CH249</f>
        <v>1.2E-2</v>
      </c>
      <c r="Z250" s="19">
        <f t="shared" ref="Z250" si="296">CI249</f>
        <v>9.1999999999999998E-2</v>
      </c>
      <c r="AA250" s="19">
        <f t="shared" ref="AA250" si="297">CJ249</f>
        <v>5.7000000000000002E-2</v>
      </c>
      <c r="AB250" s="19">
        <f t="shared" ref="AB250" si="298">CK249</f>
        <v>8.1000000000000003E-2</v>
      </c>
      <c r="AC250" s="19">
        <f t="shared" ref="AC250" si="299">CL249</f>
        <v>8.1000000000000003E-2</v>
      </c>
      <c r="AD250" s="19">
        <f t="shared" ref="AD250" si="300">CM249</f>
        <v>9.2999999999999999E-2</v>
      </c>
      <c r="AE250" s="19">
        <f t="shared" ref="AE250" si="301">CN249</f>
        <v>9.7000000000000003E-2</v>
      </c>
      <c r="AF250" s="19">
        <f t="shared" ref="AF250" si="302">CO249</f>
        <v>0.114</v>
      </c>
      <c r="AG250" s="19">
        <f t="shared" ref="AG250" si="303">CP249</f>
        <v>0.11900000000000001</v>
      </c>
      <c r="AH250" s="19">
        <f t="shared" ref="AH250" si="304">CQ249</f>
        <v>5.2999999999999999E-2</v>
      </c>
      <c r="AI250" s="19">
        <f t="shared" ref="AI250" si="305">CR249</f>
        <v>5.9000000000000004E-2</v>
      </c>
      <c r="AJ250" s="19">
        <f t="shared" ref="AJ250" si="306">CS249</f>
        <v>8.2000000000000003E-2</v>
      </c>
      <c r="AK250" s="19">
        <f t="shared" ref="AK250" si="307">CT249</f>
        <v>6.2E-2</v>
      </c>
      <c r="AL250" s="19">
        <f t="shared" ref="AL250" si="308">CU249</f>
        <v>4.9000000000000002E-2</v>
      </c>
      <c r="AM250" s="19">
        <f t="shared" ref="AM250" si="309">CV249</f>
        <v>4.2000000000000003E-2</v>
      </c>
      <c r="AN250" s="19">
        <f t="shared" ref="AN250" si="310">CW249</f>
        <v>0.1</v>
      </c>
      <c r="AO250" s="19">
        <f t="shared" ref="AO250" si="311">CX249</f>
        <v>0.154</v>
      </c>
      <c r="AP250" s="19">
        <f t="shared" ref="AP250" si="312">CY249</f>
        <v>0.21199999999999999</v>
      </c>
      <c r="AQ250" s="19">
        <f t="shared" ref="AQ250" si="313">CZ249</f>
        <v>0</v>
      </c>
      <c r="AR250" s="19">
        <f t="shared" ref="AR250" si="314">DA249</f>
        <v>2.8000000000000001E-2</v>
      </c>
      <c r="AS250" s="19">
        <f t="shared" ref="AS250" si="315">DB249</f>
        <v>0</v>
      </c>
      <c r="AT250" s="19">
        <f t="shared" ref="AT250" si="316">DC249</f>
        <v>0</v>
      </c>
      <c r="AU250" s="19">
        <f t="shared" ref="AU250" si="317">DD249</f>
        <v>0</v>
      </c>
      <c r="AV250" s="19">
        <f t="shared" ref="AV250" si="318">DE249</f>
        <v>0.221</v>
      </c>
      <c r="AW250" s="19">
        <f t="shared" ref="AW250" si="319">DF249</f>
        <v>0.189</v>
      </c>
      <c r="AX250" s="19">
        <f t="shared" ref="AX250" si="320">DG249</f>
        <v>0</v>
      </c>
      <c r="AY250" s="19">
        <f t="shared" ref="AY250" si="321">DH249</f>
        <v>0</v>
      </c>
      <c r="AZ250" s="19">
        <f t="shared" ref="AZ250" si="322">DI249</f>
        <v>0.188</v>
      </c>
      <c r="BA250" s="18"/>
      <c r="BB250" s="18"/>
      <c r="BC250" s="18"/>
      <c r="BD250" s="18"/>
      <c r="BJ250" s="156"/>
      <c r="BK250" s="158"/>
      <c r="BL250" s="158"/>
      <c r="BM250" s="158"/>
      <c r="BN250" s="158"/>
      <c r="BO250" s="158"/>
      <c r="BP250" s="158"/>
      <c r="BQ250" s="158"/>
      <c r="BR250" s="158"/>
      <c r="BS250" s="158"/>
      <c r="BT250" s="158"/>
      <c r="BU250" s="158"/>
      <c r="BV250" s="158"/>
      <c r="BW250" s="158"/>
      <c r="BX250" s="158"/>
      <c r="BY250" s="158"/>
      <c r="BZ250" s="158"/>
      <c r="CA250" s="158"/>
      <c r="CB250" s="158"/>
      <c r="CC250" s="158"/>
      <c r="CD250" s="158"/>
      <c r="CE250" s="158"/>
      <c r="CF250" s="158"/>
      <c r="CG250" s="158"/>
      <c r="CH250" s="158"/>
      <c r="CI250" s="158"/>
      <c r="CJ250" s="158"/>
      <c r="CK250" s="158"/>
      <c r="CL250" s="158"/>
      <c r="CM250" s="158"/>
      <c r="CN250" s="158"/>
      <c r="CO250" s="158"/>
      <c r="CP250" s="158"/>
      <c r="CQ250" s="158"/>
      <c r="CR250" s="158"/>
      <c r="CS250" s="158"/>
      <c r="CT250" s="158"/>
      <c r="CU250" s="158"/>
      <c r="CV250" s="158"/>
      <c r="CW250" s="158"/>
      <c r="CX250" s="158"/>
      <c r="CY250" s="158"/>
      <c r="CZ250" s="158"/>
      <c r="DA250" s="158"/>
      <c r="DB250" s="158"/>
      <c r="DC250" s="158"/>
      <c r="DD250" s="158"/>
      <c r="DE250" s="158"/>
      <c r="DF250" s="158"/>
      <c r="DG250" s="158"/>
      <c r="DH250" s="158"/>
      <c r="DI250" s="158"/>
      <c r="DJ250" s="158"/>
      <c r="DK250" s="158"/>
      <c r="DL250" s="158"/>
      <c r="DM250" s="158"/>
      <c r="DN250" s="158"/>
      <c r="DO250" s="18"/>
      <c r="EH250" s="171"/>
    </row>
    <row r="251" spans="1:148" x14ac:dyDescent="0.25">
      <c r="A251" s="19"/>
      <c r="B251" s="18"/>
      <c r="BJ251" s="156"/>
      <c r="BK251" s="158"/>
      <c r="BL251" s="158"/>
      <c r="BM251" s="158"/>
      <c r="BN251" s="158"/>
      <c r="BO251" s="158"/>
      <c r="BP251" s="158"/>
      <c r="BQ251" s="158"/>
      <c r="BR251" s="158"/>
      <c r="BS251" s="158"/>
      <c r="BT251" s="158"/>
      <c r="BU251" s="158"/>
      <c r="BV251" s="158"/>
      <c r="BW251" s="158"/>
      <c r="BX251" s="158"/>
      <c r="BY251" s="158"/>
      <c r="BZ251" s="158"/>
      <c r="CA251" s="158"/>
      <c r="CB251" s="158"/>
      <c r="CC251" s="158"/>
      <c r="CD251" s="158"/>
      <c r="CE251" s="158"/>
      <c r="CF251" s="158"/>
      <c r="CG251" s="158"/>
      <c r="CH251" s="158"/>
      <c r="CI251" s="158"/>
      <c r="CJ251" s="158"/>
      <c r="CK251" s="158"/>
      <c r="CL251" s="158"/>
      <c r="CM251" s="158"/>
      <c r="CN251" s="158"/>
      <c r="CO251" s="158"/>
      <c r="CP251" s="158"/>
      <c r="CQ251" s="158"/>
      <c r="CR251" s="158"/>
      <c r="CS251" s="158"/>
      <c r="CT251" s="158"/>
      <c r="CU251" s="158"/>
      <c r="CV251" s="158"/>
      <c r="CW251" s="158"/>
      <c r="CX251" s="158"/>
      <c r="CY251" s="158"/>
      <c r="CZ251" s="158"/>
      <c r="DA251" s="158"/>
      <c r="DB251" s="158"/>
      <c r="DC251" s="158"/>
      <c r="DD251" s="158"/>
      <c r="DE251" s="158"/>
      <c r="DF251" s="158"/>
      <c r="DG251" s="158"/>
      <c r="DH251" s="158"/>
      <c r="DI251" s="158"/>
      <c r="DJ251" s="158"/>
      <c r="DK251" s="158"/>
      <c r="DL251" s="158"/>
      <c r="DM251" s="158"/>
      <c r="DN251" s="158"/>
      <c r="DO251" s="18"/>
    </row>
    <row r="252" spans="1:148" x14ac:dyDescent="0.25">
      <c r="A252" s="19" t="s">
        <v>218</v>
      </c>
      <c r="B252" s="18">
        <f>'Building Blocks'!B9</f>
        <v>6.2999999999999987E-2</v>
      </c>
      <c r="D252" s="18">
        <f>'Building Blocks'!B10</f>
        <v>6.5500000000000003E-2</v>
      </c>
      <c r="F252" s="18">
        <f>'Building Blocks'!B11</f>
        <v>7.1500000000000008E-2</v>
      </c>
      <c r="G252" s="18">
        <f>'Building Blocks'!B12</f>
        <v>4.4499999999999998E-2</v>
      </c>
      <c r="I252" s="18">
        <f>'Building Blocks'!B13</f>
        <v>8.3499999999999991E-2</v>
      </c>
      <c r="J252" s="18">
        <f>'Building Blocks'!B14</f>
        <v>8.4999999999999992E-2</v>
      </c>
      <c r="BJ252" s="156"/>
      <c r="BK252" s="158"/>
      <c r="BL252" s="158"/>
      <c r="BM252" s="158"/>
      <c r="BN252" s="158"/>
      <c r="BO252" s="158"/>
      <c r="BP252" s="158"/>
      <c r="BQ252" s="158"/>
      <c r="BR252" s="158"/>
      <c r="BS252" s="158"/>
      <c r="BT252" s="158"/>
      <c r="BU252" s="158"/>
      <c r="BV252" s="158"/>
      <c r="BW252" s="158"/>
      <c r="BX252" s="158"/>
      <c r="BY252" s="158"/>
      <c r="BZ252" s="158"/>
      <c r="CA252" s="158"/>
      <c r="CB252" s="158"/>
      <c r="CC252" s="158"/>
      <c r="CD252" s="158"/>
      <c r="CE252" s="158"/>
      <c r="CF252" s="158"/>
      <c r="CG252" s="158"/>
      <c r="CH252" s="158"/>
      <c r="CI252" s="158"/>
      <c r="CJ252" s="158"/>
      <c r="CK252" s="158"/>
      <c r="CL252" s="158"/>
      <c r="CM252" s="158"/>
      <c r="CN252" s="158"/>
      <c r="CO252" s="158"/>
      <c r="CP252" s="158"/>
      <c r="CQ252" s="158"/>
      <c r="CR252" s="158"/>
      <c r="CS252" s="158"/>
      <c r="CT252" s="158"/>
      <c r="CU252" s="158"/>
      <c r="CV252" s="158"/>
      <c r="CW252" s="158"/>
      <c r="CX252" s="158"/>
      <c r="CY252" s="158"/>
      <c r="CZ252" s="158"/>
      <c r="DA252" s="158"/>
      <c r="DB252" s="158"/>
      <c r="DC252" s="158"/>
      <c r="DD252" s="158"/>
      <c r="DE252" s="158"/>
      <c r="DF252" s="158"/>
      <c r="DG252" s="158"/>
      <c r="DH252" s="158"/>
      <c r="DI252" s="158"/>
      <c r="DJ252" s="158"/>
      <c r="DK252" s="158"/>
      <c r="DL252" s="158"/>
      <c r="DM252" s="158"/>
      <c r="DN252" s="158"/>
      <c r="DO252" s="18"/>
    </row>
    <row r="253" spans="1:148" x14ac:dyDescent="0.25">
      <c r="A253" s="19" t="s">
        <v>219</v>
      </c>
      <c r="B253" s="18">
        <f>'Building Blocks'!$B$3</f>
        <v>2.1999999999999999E-2</v>
      </c>
      <c r="D253" s="18">
        <f>'Building Blocks'!$B$3</f>
        <v>2.1999999999999999E-2</v>
      </c>
      <c r="F253" s="18">
        <f>'Building Blocks'!$B$3</f>
        <v>2.1999999999999999E-2</v>
      </c>
      <c r="G253" s="18">
        <f>'Building Blocks'!$B$3</f>
        <v>2.1999999999999999E-2</v>
      </c>
      <c r="I253" s="18">
        <f>'Building Blocks'!$B$3</f>
        <v>2.1999999999999999E-2</v>
      </c>
      <c r="J253" s="18">
        <f>'Building Blocks'!$B$3</f>
        <v>2.1999999999999999E-2</v>
      </c>
      <c r="BJ253" s="156"/>
      <c r="BK253" s="158"/>
      <c r="BL253" s="158"/>
      <c r="BM253" s="158"/>
      <c r="BN253" s="158"/>
      <c r="BO253" s="158"/>
      <c r="BP253" s="158"/>
      <c r="BQ253" s="158"/>
      <c r="BR253" s="158"/>
      <c r="BS253" s="158"/>
      <c r="BT253" s="158"/>
      <c r="BU253" s="158"/>
      <c r="BV253" s="158"/>
      <c r="BW253" s="158"/>
      <c r="BX253" s="158"/>
      <c r="BY253" s="158"/>
      <c r="BZ253" s="158"/>
      <c r="CA253" s="158"/>
      <c r="CB253" s="158"/>
      <c r="CC253" s="158"/>
      <c r="CD253" s="158"/>
      <c r="CE253" s="158"/>
      <c r="CF253" s="158"/>
      <c r="CG253" s="158"/>
      <c r="CH253" s="158"/>
      <c r="CI253" s="158"/>
      <c r="CJ253" s="158"/>
      <c r="CK253" s="158"/>
      <c r="CL253" s="158"/>
      <c r="CM253" s="158"/>
      <c r="CN253" s="158"/>
      <c r="CO253" s="158"/>
      <c r="CP253" s="158"/>
      <c r="CQ253" s="158"/>
      <c r="CR253" s="158"/>
      <c r="CS253" s="158"/>
      <c r="CT253" s="158"/>
      <c r="CU253" s="158"/>
      <c r="CV253" s="158"/>
      <c r="CW253" s="158"/>
      <c r="CX253" s="158"/>
      <c r="CY253" s="158"/>
      <c r="CZ253" s="158"/>
      <c r="DA253" s="158"/>
      <c r="DB253" s="158"/>
      <c r="DC253" s="158"/>
      <c r="DD253" s="158"/>
      <c r="DE253" s="158"/>
      <c r="DF253" s="158"/>
      <c r="DG253" s="158"/>
      <c r="DH253" s="158"/>
      <c r="DI253" s="158"/>
      <c r="DJ253" s="158"/>
      <c r="DK253" s="158"/>
      <c r="DL253" s="158"/>
      <c r="DM253" s="158"/>
      <c r="DN253" s="158"/>
      <c r="DO253" s="18"/>
    </row>
    <row r="254" spans="1:148" x14ac:dyDescent="0.25">
      <c r="A254" s="19" t="s">
        <v>216</v>
      </c>
      <c r="B254" s="18">
        <f>'Building Blocks'!$B$6</f>
        <v>2.1000000000000001E-2</v>
      </c>
      <c r="D254" s="18">
        <f>'Building Blocks'!$B$6</f>
        <v>2.1000000000000001E-2</v>
      </c>
      <c r="F254" s="18">
        <f>'Building Blocks'!$B$6</f>
        <v>2.1000000000000001E-2</v>
      </c>
      <c r="G254" s="18">
        <f>'Building Blocks'!$B$6</f>
        <v>2.1000000000000001E-2</v>
      </c>
      <c r="I254" s="18">
        <f>'Building Blocks'!$B$6</f>
        <v>2.1000000000000001E-2</v>
      </c>
      <c r="J254" s="18">
        <f>'Building Blocks'!$B$6</f>
        <v>2.1000000000000001E-2</v>
      </c>
      <c r="BJ254" s="156"/>
      <c r="BK254" s="158"/>
      <c r="BL254" s="158"/>
      <c r="BM254" s="158"/>
      <c r="BN254" s="158"/>
      <c r="BO254" s="158"/>
      <c r="BP254" s="158"/>
      <c r="BQ254" s="158"/>
      <c r="BR254" s="158"/>
      <c r="BS254" s="158"/>
      <c r="BT254" s="158"/>
      <c r="BU254" s="158"/>
      <c r="BV254" s="158"/>
      <c r="BW254" s="158"/>
      <c r="BX254" s="158"/>
      <c r="BY254" s="158"/>
      <c r="BZ254" s="158"/>
      <c r="CA254" s="158"/>
      <c r="CB254" s="158"/>
      <c r="CC254" s="158"/>
      <c r="CD254" s="158"/>
      <c r="CE254" s="158"/>
      <c r="CF254" s="158"/>
      <c r="CG254" s="158"/>
      <c r="CH254" s="158"/>
      <c r="CI254" s="158"/>
      <c r="CJ254" s="158"/>
      <c r="CK254" s="158"/>
      <c r="CL254" s="158"/>
      <c r="CM254" s="158"/>
      <c r="CN254" s="158"/>
      <c r="CO254" s="158"/>
      <c r="CP254" s="158"/>
      <c r="CQ254" s="158"/>
      <c r="CR254" s="158"/>
      <c r="CS254" s="158"/>
      <c r="CT254" s="158"/>
      <c r="CU254" s="158"/>
      <c r="CV254" s="158"/>
      <c r="CW254" s="158"/>
      <c r="CX254" s="158"/>
      <c r="CY254" s="158"/>
      <c r="CZ254" s="158"/>
      <c r="DA254" s="158"/>
      <c r="DB254" s="158"/>
      <c r="DC254" s="158"/>
      <c r="DD254" s="158"/>
      <c r="DE254" s="158"/>
      <c r="DF254" s="158"/>
      <c r="DG254" s="158"/>
      <c r="DH254" s="158"/>
      <c r="DI254" s="158"/>
      <c r="DJ254" s="158"/>
      <c r="DK254" s="158"/>
      <c r="DL254" s="158"/>
      <c r="DM254" s="158"/>
      <c r="DN254" s="158"/>
      <c r="DO254" s="18"/>
    </row>
    <row r="255" spans="1:148" x14ac:dyDescent="0.25">
      <c r="A255" s="19"/>
      <c r="B255" s="18"/>
      <c r="D255" s="18"/>
      <c r="F255" s="18"/>
      <c r="G255" s="18"/>
      <c r="I255" s="18"/>
      <c r="J255" s="18"/>
      <c r="Q255" s="53"/>
      <c r="R255" s="53"/>
      <c r="BJ255" s="156"/>
      <c r="BK255" s="158"/>
      <c r="BL255" s="158"/>
      <c r="BM255" s="158"/>
      <c r="BN255" s="158"/>
      <c r="BO255" s="158"/>
      <c r="BP255" s="158"/>
      <c r="BQ255" s="158"/>
      <c r="BR255" s="158"/>
      <c r="BS255" s="158"/>
      <c r="BT255" s="158"/>
      <c r="BU255" s="158"/>
      <c r="BV255" s="158"/>
      <c r="BW255" s="158"/>
      <c r="BX255" s="158"/>
      <c r="BY255" s="158"/>
      <c r="BZ255" s="158"/>
      <c r="CA255" s="158"/>
      <c r="CB255" s="158"/>
      <c r="CC255" s="158"/>
      <c r="CD255" s="158"/>
      <c r="CE255" s="158"/>
      <c r="CF255" s="158"/>
      <c r="CG255" s="158"/>
      <c r="CH255" s="158"/>
      <c r="CI255" s="158"/>
      <c r="CJ255" s="158"/>
      <c r="CK255" s="158"/>
      <c r="CL255" s="158"/>
      <c r="CM255" s="158"/>
      <c r="CN255" s="158"/>
      <c r="CO255" s="158"/>
      <c r="CP255" s="158"/>
      <c r="CQ255" s="158"/>
      <c r="CR255" s="158"/>
      <c r="CS255" s="158"/>
      <c r="CT255" s="158"/>
      <c r="CU255" s="158"/>
      <c r="CV255" s="158"/>
      <c r="CW255" s="158"/>
      <c r="CX255" s="158"/>
      <c r="CY255" s="158"/>
      <c r="CZ255" s="158"/>
      <c r="DA255" s="158"/>
      <c r="DB255" s="158"/>
      <c r="DC255" s="158"/>
      <c r="DD255" s="158"/>
      <c r="DE255" s="158"/>
      <c r="DF255" s="158"/>
      <c r="DG255" s="158"/>
      <c r="DH255" s="158"/>
      <c r="DI255" s="158"/>
      <c r="DJ255" s="158"/>
      <c r="DK255" s="158"/>
      <c r="DL255" s="158"/>
      <c r="DM255" s="158"/>
      <c r="DN255" s="158"/>
      <c r="DO255" s="18"/>
    </row>
    <row r="256" spans="1:148" x14ac:dyDescent="0.25">
      <c r="A256" s="18" t="s">
        <v>217</v>
      </c>
      <c r="B256" s="267">
        <f>B252-B253+B254</f>
        <v>6.1999999999999986E-2</v>
      </c>
      <c r="C256" s="267">
        <f>MROUND(($B$256-$B$260)*C268+$B$260,0.001)</f>
        <v>6.7000000000000004E-2</v>
      </c>
      <c r="D256" s="267">
        <f>D252-D253+D254</f>
        <v>6.4500000000000002E-2</v>
      </c>
      <c r="E256" s="267">
        <f>MROUND(($D$256-$B$260)*E270+$B$260,0.001)</f>
        <v>6.3E-2</v>
      </c>
      <c r="F256" s="267">
        <f>F252-F253+F254</f>
        <v>7.0500000000000007E-2</v>
      </c>
      <c r="G256" s="267">
        <f>G252-G253+G254</f>
        <v>4.3499999999999997E-2</v>
      </c>
      <c r="H256" s="267">
        <f>MROUND(($G$256-$B$260)*H272+$B$260,0.001)</f>
        <v>4.3000000000000003E-2</v>
      </c>
      <c r="I256" s="267">
        <f>I252-I253+I254</f>
        <v>8.249999999999999E-2</v>
      </c>
      <c r="J256" s="267">
        <f>J252-J253+J254</f>
        <v>8.4000000000000005E-2</v>
      </c>
      <c r="K256" s="18">
        <f>'Fixed Income Calculations'!C86+'Building Blocks'!$B$6-'Building Blocks'!$B$4</f>
        <v>1.4000000000000002E-2</v>
      </c>
      <c r="L256" s="18">
        <f>'Fixed Income Calculations'!D86+'Building Blocks'!$B$6-'Building Blocks'!$B$4</f>
        <v>2.2000000000000002E-2</v>
      </c>
      <c r="M256" s="18">
        <f>'Fixed Income Calculations'!E86+'Building Blocks'!$B$6-'Building Blocks'!$B$4</f>
        <v>5.8999999999999997E-2</v>
      </c>
      <c r="N256" s="18">
        <f>'Fixed Income Calculations'!F86+'Building Blocks'!$B$6-'Building Blocks'!$B$5</f>
        <v>3.9000000000000007E-2</v>
      </c>
      <c r="O256" s="18">
        <f>'Fixed Income Calculations'!G86+'Building Blocks'!$B$6-'Building Blocks'!$B$3</f>
        <v>6.1000000000000006E-2</v>
      </c>
      <c r="P256" s="18">
        <f>'Fixed Income Calculations'!H86+'Building Blocks'!$B$6-'Building Blocks'!$B$3</f>
        <v>5.9000000000000004E-2</v>
      </c>
      <c r="Q256" s="206">
        <f>MROUND($B$260+($B$256-$B$260)*Q268+U264*U266,0.001)</f>
        <v>5.7000000000000002E-2</v>
      </c>
      <c r="R256" s="206">
        <f>MROUND($B$260+($B$256-$B$260)*R268+V264*V266,0.001)</f>
        <v>4.8000000000000001E-2</v>
      </c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</row>
    <row r="257" spans="1:57" x14ac:dyDescent="0.25">
      <c r="C257" s="55"/>
      <c r="D257" s="55"/>
      <c r="E257" s="55"/>
      <c r="F257" s="55"/>
      <c r="G257" s="55"/>
      <c r="I257" s="55"/>
      <c r="J257" s="55"/>
      <c r="K257" s="55"/>
    </row>
    <row r="258" spans="1:57" x14ac:dyDescent="0.25">
      <c r="A258" s="19" t="s">
        <v>102</v>
      </c>
      <c r="B258" s="10"/>
      <c r="C258" s="10" t="s">
        <v>140</v>
      </c>
      <c r="D258" s="10"/>
      <c r="E258" s="10" t="s">
        <v>142</v>
      </c>
      <c r="F258" s="10"/>
      <c r="G258" s="10"/>
      <c r="H258" s="10" t="s">
        <v>145</v>
      </c>
      <c r="I258" s="10"/>
      <c r="J258" s="10"/>
      <c r="K258" s="10"/>
      <c r="Q258" s="10" t="s">
        <v>140</v>
      </c>
      <c r="R258" s="10" t="s">
        <v>140</v>
      </c>
    </row>
    <row r="259" spans="1:57" x14ac:dyDescent="0.25">
      <c r="A259" s="9"/>
    </row>
    <row r="260" spans="1:57" x14ac:dyDescent="0.25">
      <c r="A260" s="19" t="s">
        <v>210</v>
      </c>
      <c r="B260" s="52">
        <f>'Fixed Income Calculations'!B86+'Building Blocks'!B6-'Building Blocks'!B3</f>
        <v>2.5000000000000001E-2</v>
      </c>
      <c r="K260" s="151"/>
      <c r="N260" s="129"/>
    </row>
    <row r="261" spans="1:57" x14ac:dyDescent="0.25">
      <c r="A261" s="9"/>
      <c r="K261" s="151"/>
    </row>
    <row r="262" spans="1:57" x14ac:dyDescent="0.25">
      <c r="A262" s="18" t="s">
        <v>103</v>
      </c>
      <c r="K262" s="151"/>
      <c r="U262" s="226"/>
      <c r="V262" s="226"/>
    </row>
    <row r="263" spans="1:57" x14ac:dyDescent="0.25">
      <c r="C263" s="51"/>
      <c r="K263" s="151"/>
    </row>
    <row r="264" spans="1:57" x14ac:dyDescent="0.25">
      <c r="A264" s="18" t="s">
        <v>116</v>
      </c>
      <c r="Q264" s="15">
        <v>0.3</v>
      </c>
      <c r="R264" s="15">
        <v>0.3</v>
      </c>
      <c r="U264" s="15">
        <v>0.3</v>
      </c>
      <c r="V264" s="15">
        <v>0.3</v>
      </c>
    </row>
    <row r="266" spans="1:57" x14ac:dyDescent="0.25">
      <c r="A266" s="18" t="s">
        <v>114</v>
      </c>
      <c r="Q266" s="205">
        <f>SQRT(Q250^2-Q268^2*$B$250^2)</f>
        <v>5.6318253349159249E-2</v>
      </c>
      <c r="R266" s="205">
        <f>SQRT(R250^2-R268^2*$B$250^2)</f>
        <v>9.2853748662696606E-2</v>
      </c>
      <c r="T266" s="205"/>
      <c r="U266" s="205">
        <f>SQRT(U250^2-U274^2*$T$250^2)</f>
        <v>4.3895720671764428E-2</v>
      </c>
      <c r="V266" s="205">
        <f>SQRT(V250^2-V274^2*$T$250^2)</f>
        <v>4.7242784812512338E-2</v>
      </c>
    </row>
    <row r="268" spans="1:57" x14ac:dyDescent="0.25">
      <c r="A268" s="18" t="s">
        <v>203</v>
      </c>
      <c r="B268" s="55">
        <f>MMULT($B$269:$AZ$269,'Correlation Calcs'!C566:C616)/$B$250^2</f>
        <v>0.99999999999999967</v>
      </c>
      <c r="C268" s="55">
        <f>MMULT($B$269:$AZ$269,'Correlation Calcs'!D566:D616)/$B$250^2</f>
        <v>1.129809848454701</v>
      </c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>
        <f>MMULT($B$269:$AZ$269,'Correlation Calcs'!R566:R616)/$B$250^2</f>
        <v>0.5029224135536714</v>
      </c>
      <c r="R268" s="55">
        <f>MMULT($B$269:$AZ$269,'Correlation Calcs'!S566:S616)/$B$250^2</f>
        <v>0.24262418676450473</v>
      </c>
      <c r="S268" s="55"/>
      <c r="T268" s="55">
        <f>MMULT($B$269:$AZ$269,'Correlation Calcs'!U566:U616)/$B$250^2</f>
        <v>0.78403382429879986</v>
      </c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</row>
    <row r="269" spans="1:57" x14ac:dyDescent="0.25">
      <c r="B269" s="15">
        <v>1</v>
      </c>
      <c r="C269" s="15">
        <v>0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0</v>
      </c>
      <c r="AY269" s="15">
        <v>0</v>
      </c>
      <c r="AZ269" s="15">
        <v>0</v>
      </c>
    </row>
    <row r="270" spans="1:57" x14ac:dyDescent="0.25">
      <c r="A270" s="18" t="s">
        <v>204</v>
      </c>
      <c r="B270" s="55"/>
      <c r="C270" s="55"/>
      <c r="D270" s="55">
        <f>MMULT($B$271:$AZ$271,'Correlation Calcs'!E566:E616)/$D$250^2</f>
        <v>0.99999999999999967</v>
      </c>
      <c r="E270" s="55">
        <f>MMULT($B$271:$AZ$271,'Correlation Calcs'!F566:F616)/$D$250^2</f>
        <v>0.95491794171350963</v>
      </c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E270" s="9"/>
    </row>
    <row r="271" spans="1:57" x14ac:dyDescent="0.25">
      <c r="B271" s="15">
        <v>0</v>
      </c>
      <c r="C271" s="15">
        <v>0</v>
      </c>
      <c r="D271" s="15">
        <v>1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0</v>
      </c>
      <c r="BE271" s="9"/>
    </row>
    <row r="272" spans="1:57" x14ac:dyDescent="0.25">
      <c r="A272" s="18" t="s">
        <v>205</v>
      </c>
      <c r="B272" s="55"/>
      <c r="C272" s="55"/>
      <c r="D272" s="55"/>
      <c r="E272" s="55"/>
      <c r="F272" s="55"/>
      <c r="G272" s="55">
        <f>MMULT($B$273:$AZ$273,'Correlation Calcs'!H566:H616)/$G$250^2</f>
        <v>1.0000000000000002</v>
      </c>
      <c r="H272" s="55">
        <f>MMULT($B$273:$AZ$273,'Correlation Calcs'!I566:I616)/$G$250^2</f>
        <v>0.98428848651868917</v>
      </c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E272" s="9"/>
    </row>
    <row r="273" spans="1:57" x14ac:dyDescent="0.25">
      <c r="B273" s="15">
        <v>0</v>
      </c>
      <c r="C273" s="15">
        <v>0</v>
      </c>
      <c r="D273" s="15">
        <v>0</v>
      </c>
      <c r="E273" s="15">
        <v>0</v>
      </c>
      <c r="F273" s="15">
        <v>0</v>
      </c>
      <c r="G273" s="15">
        <v>1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0</v>
      </c>
      <c r="AY273" s="15">
        <v>0</v>
      </c>
      <c r="AZ273" s="15">
        <v>0</v>
      </c>
      <c r="BE273" s="9"/>
    </row>
    <row r="274" spans="1:57" x14ac:dyDescent="0.25">
      <c r="A274" s="18" t="s">
        <v>222</v>
      </c>
      <c r="B274" s="55">
        <f>MMULT($B$275:$AZ$275,'Correlation Calcs'!C566:C616)/$T$250^2</f>
        <v>0.78992817900152412</v>
      </c>
      <c r="C274" s="55">
        <f>MMULT($B$275:$AZ$275,'Correlation Calcs'!D566:D616)/$T$250^2</f>
        <v>0.94977129258869664</v>
      </c>
      <c r="D274" s="55">
        <f>MMULT($B$275:$AZ$275,'Correlation Calcs'!E566:E616)/$T$250^2</f>
        <v>0.87577557151144114</v>
      </c>
      <c r="E274" s="55">
        <f>MMULT($B$275:$AZ$275,'Correlation Calcs'!F566:F616)/$T$250^2</f>
        <v>0.91722188304770946</v>
      </c>
      <c r="F274" s="55">
        <f>MMULT($B$275:$AZ$275,'Correlation Calcs'!G566:G616)/$T$250^2</f>
        <v>0.67308109966111429</v>
      </c>
      <c r="G274" s="55">
        <f>MMULT($B$275:$AZ$275,'Correlation Calcs'!H566:H616)/$T$250^2</f>
        <v>0.48137854130671176</v>
      </c>
      <c r="H274" s="55">
        <f>MMULT($B$275:$AZ$275,'Correlation Calcs'!I566:I616)/$T$250^2</f>
        <v>0.33892390357801511</v>
      </c>
      <c r="I274" s="55">
        <f>MMULT($B$275:$AZ$275,'Correlation Calcs'!J566:J616)/$T$250^2</f>
        <v>0.84108039751258867</v>
      </c>
      <c r="J274" s="55">
        <f>MMULT($B$275:$AZ$275,'Correlation Calcs'!K566:K616)/$T$250^2</f>
        <v>0.86281033320238432</v>
      </c>
      <c r="K274" s="55">
        <f>MMULT($B$275:$AZ$275,'Correlation Calcs'!L566:L616)/$T$250^2</f>
        <v>-0.19865779814279255</v>
      </c>
      <c r="L274" s="55">
        <f>MMULT($B$275:$AZ$275,'Correlation Calcs'!M566:M616)/$T$250^2</f>
        <v>-0.16364107445000853</v>
      </c>
      <c r="M274" s="55">
        <f>MMULT($B$275:$AZ$275,'Correlation Calcs'!N566:N616)/$T$250^2</f>
        <v>0.200538344810059</v>
      </c>
      <c r="N274" s="55">
        <f>MMULT($B$275:$AZ$275,'Correlation Calcs'!O566:O616)/$T$250^2</f>
        <v>0.14439569078948961</v>
      </c>
      <c r="O274" s="55">
        <f>MMULT($B$275:$AZ$275,'Correlation Calcs'!P566:P616)/$T$250^2</f>
        <v>0.1130432304239995</v>
      </c>
      <c r="P274" s="55">
        <f>MMULT($B$275:$AZ$275,'Correlation Calcs'!Q566:Q616)/$T$250^2</f>
        <v>0.11276674622173195</v>
      </c>
      <c r="Q274" s="55">
        <f>MMULT($B$275:$AZ$275,'Correlation Calcs'!R566:R616)/$T$250^2</f>
        <v>0.24340771034597961</v>
      </c>
      <c r="R274" s="55">
        <f>MMULT($B$275:$AZ$275,'Correlation Calcs'!S566:S616)/$T$250^2</f>
        <v>-0.1422143681996012</v>
      </c>
      <c r="S274" s="55">
        <f>MMULT($B$275:$AZ$275,'Correlation Calcs'!T566:T616)/$T$250^2</f>
        <v>5.2893150481383003E-2</v>
      </c>
      <c r="T274" s="55">
        <f>MMULT($B$275:$AZ$275,'Correlation Calcs'!U566:U616)/$T$250^2</f>
        <v>0.99999999999999967</v>
      </c>
      <c r="U274" s="55">
        <f>MMULT($B$275:$AZ$275,'Correlation Calcs'!V566:V616)/$T$250^2</f>
        <v>0.45771765954556404</v>
      </c>
      <c r="V274" s="55">
        <f>MMULT($B$275:$AZ$275,'Correlation Calcs'!W566:W616)/$T$250^2</f>
        <v>8.2321324007124094E-2</v>
      </c>
      <c r="W274" s="55">
        <f>MMULT($B$275:$AZ$275,'Correlation Calcs'!X566:X616)/$T$250^2</f>
        <v>3.3282725916988554E-2</v>
      </c>
      <c r="X274" s="55">
        <f>MMULT($B$275:$AZ$275,'Correlation Calcs'!Y566:Y616)/$T$250^2</f>
        <v>-5.760958440953718E-3</v>
      </c>
      <c r="Y274" s="55">
        <f>MMULT($B$275:$AZ$275,'Correlation Calcs'!Z566:Z616)/$T$250^2</f>
        <v>-1.9618057283296426E-2</v>
      </c>
      <c r="Z274" s="55">
        <f>MMULT($B$275:$AZ$275,'Correlation Calcs'!AA566:AA616)/$T$250^2</f>
        <v>8.2572210961721168E-2</v>
      </c>
      <c r="AA274" s="55">
        <f>MMULT($B$275:$AZ$275,'Correlation Calcs'!AB566:AB616)/$T$250^2</f>
        <v>6.1172590811009363E-2</v>
      </c>
      <c r="AB274" s="55">
        <f>MMULT($B$275:$AZ$275,'Correlation Calcs'!AC566:AC616)/$T$250^2</f>
        <v>2.5617281437508497E-2</v>
      </c>
      <c r="AC274" s="55">
        <f>MMULT($B$275:$AZ$275,'Correlation Calcs'!AD566:AD616)/$T$250^2</f>
        <v>2.4003951916530958E-2</v>
      </c>
      <c r="AD274" s="55">
        <f>MMULT($B$275:$AZ$275,'Correlation Calcs'!AE566:AE616)/$T$250^2</f>
        <v>2.7985330305863424E-2</v>
      </c>
      <c r="AE274" s="55">
        <f>MMULT($B$275:$AZ$275,'Correlation Calcs'!AF566:AF616)/$T$250^2</f>
        <v>3.8846420901559674E-2</v>
      </c>
      <c r="AF274" s="55">
        <f>MMULT($B$275:$AZ$275,'Correlation Calcs'!AG566:AG616)/$T$250^2</f>
        <v>3.9806937177786758E-2</v>
      </c>
      <c r="AG274" s="55">
        <f>MMULT($B$275:$AZ$275,'Correlation Calcs'!AH566:AH616)/$T$250^2</f>
        <v>2.4792938179359455E-2</v>
      </c>
      <c r="AH274" s="55">
        <f>MMULT($B$275:$AZ$275,'Correlation Calcs'!AI566:AI616)/$T$250^2</f>
        <v>-4.4433008386643604E-4</v>
      </c>
      <c r="AI274" s="55">
        <f>MMULT($B$275:$AZ$275,'Correlation Calcs'!AJ566:AJ616)/$T$250^2</f>
        <v>-2.203259148413541E-3</v>
      </c>
      <c r="AJ274" s="55">
        <f>MMULT($B$275:$AZ$275,'Correlation Calcs'!AK566:AK616)/$T$250^2</f>
        <v>5.7795557109563281E-3</v>
      </c>
      <c r="AK274" s="55">
        <f>MMULT($B$275:$AZ$275,'Correlation Calcs'!AL566:AL616)/$T$250^2</f>
        <v>1.6077434115379572E-2</v>
      </c>
      <c r="AL274" s="55">
        <f>MMULT($B$275:$AZ$275,'Correlation Calcs'!AM566:AM616)/$T$250^2</f>
        <v>-3.4273477945753007E-2</v>
      </c>
      <c r="AM274" s="55">
        <f>MMULT($B$275:$AZ$275,'Correlation Calcs'!AN566:AN616)/$T$250^2</f>
        <v>2.3724950765066182E-2</v>
      </c>
      <c r="AN274" s="55">
        <f>MMULT($B$275:$AZ$275,'Correlation Calcs'!AO566:AO616)/$T$250^2</f>
        <v>-4.5403605449837028E-2</v>
      </c>
      <c r="AO274" s="55">
        <f>MMULT($B$275:$AZ$275,'Correlation Calcs'!AP566:AP616)/$T$250^2</f>
        <v>3.9389645957663463E-2</v>
      </c>
      <c r="AP274" s="55">
        <f>MMULT($B$275:$AZ$275,'Correlation Calcs'!AQ566:AQ616)/$T$250^2</f>
        <v>2.447817186105546E-2</v>
      </c>
      <c r="AQ274" s="55">
        <f>MMULT($B$275:$AZ$275,'Correlation Calcs'!AR566:AR616)/$T$250^2</f>
        <v>2.7560737138141316E-2</v>
      </c>
      <c r="AR274" s="55">
        <f>MMULT($B$275:$AZ$275,'Correlation Calcs'!AS566:AS616)/$T$250^2</f>
        <v>-6.9150778454536597E-3</v>
      </c>
      <c r="AS274" s="55">
        <f>MMULT($B$275:$AZ$275,'Correlation Calcs'!AT566:AT616)/$T$250^2</f>
        <v>3.9479620789183191E-2</v>
      </c>
      <c r="AT274" s="55">
        <f>MMULT($B$275:$AZ$275,'Correlation Calcs'!AU566:AU616)/$T$250^2</f>
        <v>-6.3643729467384169E-3</v>
      </c>
      <c r="AU274" s="55">
        <f>MMULT($B$275:$AZ$275,'Correlation Calcs'!AV566:AV616)/$T$250^2</f>
        <v>-1.7867348683991507E-2</v>
      </c>
      <c r="AV274" s="55">
        <f>MMULT($B$275:$AZ$275,'Correlation Calcs'!AW566:AW616)/$T$250^2</f>
        <v>5.2740028062676518E-2</v>
      </c>
      <c r="AW274" s="55">
        <f>MMULT($B$275:$AZ$275,'Correlation Calcs'!AX566:AX616)/$T$250^2</f>
        <v>3.4737311167250907E-2</v>
      </c>
      <c r="AX274" s="55">
        <f>MMULT($B$275:$AZ$275,'Correlation Calcs'!AY566:AY616)/$T$250^2</f>
        <v>9.9871061111733179E-3</v>
      </c>
      <c r="AY274" s="55">
        <f>MMULT($B$275:$AZ$275,'Correlation Calcs'!AZ566:AZ616)/$T$250^2</f>
        <v>-2.3340996857435067E-2</v>
      </c>
      <c r="AZ274" s="55">
        <f>MMULT($B$275:$AZ$275,'Correlation Calcs'!BA566:BA616)/$T$250^2</f>
        <v>-7.8633120256684993E-3</v>
      </c>
      <c r="BE274" s="9"/>
    </row>
    <row r="275" spans="1:57" x14ac:dyDescent="0.25">
      <c r="B275" s="15">
        <v>0</v>
      </c>
      <c r="C275" s="15">
        <v>0</v>
      </c>
      <c r="D275" s="15">
        <v>0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1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  <c r="AZ275" s="15">
        <v>0</v>
      </c>
      <c r="BE275" s="9"/>
    </row>
    <row r="276" spans="1:57" x14ac:dyDescent="0.25">
      <c r="A276" s="18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E276" s="9"/>
    </row>
    <row r="277" spans="1:57" x14ac:dyDescent="0.25">
      <c r="BE277" s="9"/>
    </row>
    <row r="278" spans="1:57" x14ac:dyDescent="0.25">
      <c r="A278" s="18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E278" s="9"/>
    </row>
    <row r="280" spans="1:57" x14ac:dyDescent="0.25">
      <c r="A280" s="18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E280" s="9"/>
    </row>
    <row r="284" spans="1:57" x14ac:dyDescent="0.25">
      <c r="B284" s="129"/>
      <c r="C284" s="53"/>
    </row>
    <row r="285" spans="1:57" x14ac:dyDescent="0.25"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</row>
    <row r="286" spans="1:57" x14ac:dyDescent="0.25">
      <c r="B286" s="129"/>
      <c r="C286" s="53"/>
    </row>
    <row r="287" spans="1:57" x14ac:dyDescent="0.25">
      <c r="B287" s="129"/>
      <c r="C287" s="53"/>
    </row>
    <row r="295" spans="1:1" x14ac:dyDescent="0.25">
      <c r="A295" s="19" t="str">
        <f>B1</f>
        <v>US Equity</v>
      </c>
    </row>
    <row r="296" spans="1:1" x14ac:dyDescent="0.25">
      <c r="A296" s="19" t="s">
        <v>71</v>
      </c>
    </row>
    <row r="297" spans="1:1" x14ac:dyDescent="0.25">
      <c r="A297" s="19" t="s">
        <v>113</v>
      </c>
    </row>
    <row r="298" spans="1:1" x14ac:dyDescent="0.25">
      <c r="A298" s="19" t="s">
        <v>115</v>
      </c>
    </row>
    <row r="299" spans="1:1" x14ac:dyDescent="0.25">
      <c r="A299" s="19" t="str">
        <f>J1</f>
        <v>Global Emerging Markets Equity</v>
      </c>
    </row>
    <row r="300" spans="1:1" x14ac:dyDescent="0.25">
      <c r="A300" s="19" t="s">
        <v>6</v>
      </c>
    </row>
    <row r="301" spans="1:1" x14ac:dyDescent="0.25">
      <c r="A301" s="19" t="str">
        <f>H1</f>
        <v>Japan Small Cap Equity</v>
      </c>
    </row>
    <row r="317" spans="2:3" x14ac:dyDescent="0.25">
      <c r="B317" s="53">
        <f t="shared" ref="B317:B325" si="323">1+B235</f>
        <v>1.0224523480809629</v>
      </c>
    </row>
    <row r="318" spans="2:3" x14ac:dyDescent="0.25">
      <c r="B318" s="53">
        <f t="shared" si="323"/>
        <v>1.0606217494225973</v>
      </c>
    </row>
    <row r="319" spans="2:3" x14ac:dyDescent="0.25">
      <c r="B319" s="53">
        <f t="shared" si="323"/>
        <v>1.0136177686609364</v>
      </c>
      <c r="C319" s="129">
        <f>PRODUCT(B317:B319)-1</f>
        <v>9.9202785778687241E-2</v>
      </c>
    </row>
    <row r="320" spans="2:3" x14ac:dyDescent="0.25">
      <c r="B320" s="53">
        <f t="shared" si="323"/>
        <v>1.0421907800923584</v>
      </c>
    </row>
    <row r="321" spans="2:3" x14ac:dyDescent="0.25">
      <c r="B321" s="53">
        <f t="shared" si="323"/>
        <v>1.0462671895656515</v>
      </c>
    </row>
    <row r="322" spans="2:3" x14ac:dyDescent="0.25">
      <c r="B322" s="53">
        <f t="shared" si="323"/>
        <v>0.99923529002746159</v>
      </c>
      <c r="C322" s="129">
        <f>PRODUCT(B320:B322)-1</f>
        <v>8.9576171063179499E-2</v>
      </c>
    </row>
    <row r="323" spans="2:3" x14ac:dyDescent="0.25">
      <c r="B323" s="53">
        <f t="shared" si="323"/>
        <v>0.94997373924291162</v>
      </c>
    </row>
    <row r="324" spans="2:3" x14ac:dyDescent="0.25">
      <c r="B324" s="53">
        <f t="shared" si="323"/>
        <v>1.0203936852567934</v>
      </c>
    </row>
    <row r="325" spans="2:3" x14ac:dyDescent="0.25">
      <c r="B325" s="53">
        <f t="shared" si="323"/>
        <v>0.90945648748725849</v>
      </c>
      <c r="C325" s="129">
        <f>PRODUCT(B323:B325)-1</f>
        <v>-0.11842089607317818</v>
      </c>
    </row>
  </sheetData>
  <dataValidations count="1">
    <dataValidation type="list" allowBlank="1" showInputMessage="1" showErrorMessage="1" sqref="B258:K258 Q258:R258 AH258:AN258 BD258 AP258:AZ258">
      <formula1>$A$295:$A$301</formula1>
    </dataValidation>
  </dataValidations>
  <pageMargins left="0.7" right="0.7" top="0.75" bottom="0.75" header="0.3" footer="0.3"/>
  <pageSetup orientation="portrait" horizont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H729"/>
  <sheetViews>
    <sheetView workbookViewId="0">
      <pane xSplit="1" ySplit="8" topLeftCell="B9" activePane="bottomRight" state="frozen"/>
      <selection activeCell="AQ94" sqref="AQ94"/>
      <selection pane="topRight" activeCell="AQ94" sqref="AQ94"/>
      <selection pane="bottomLeft" activeCell="AQ94" sqref="AQ94"/>
      <selection pane="bottomRight" activeCell="D14" sqref="D14"/>
    </sheetView>
  </sheetViews>
  <sheetFormatPr defaultColWidth="9.140625" defaultRowHeight="11.25" x14ac:dyDescent="0.2"/>
  <cols>
    <col min="1" max="1" width="32.42578125" style="20" customWidth="1"/>
    <col min="2" max="2" width="20.5703125" style="20" bestFit="1" customWidth="1"/>
    <col min="3" max="3" width="18" style="20" bestFit="1" customWidth="1"/>
    <col min="4" max="4" width="19.85546875" style="20" bestFit="1" customWidth="1"/>
    <col min="5" max="5" width="21" style="20" bestFit="1" customWidth="1"/>
    <col min="6" max="6" width="19.42578125" style="20" bestFit="1" customWidth="1"/>
    <col min="7" max="7" width="20" style="20" bestFit="1" customWidth="1"/>
    <col min="8" max="8" width="20" style="20" customWidth="1"/>
    <col min="9" max="16384" width="9.140625" style="20"/>
  </cols>
  <sheetData>
    <row r="1" spans="1:8" x14ac:dyDescent="0.2">
      <c r="A1" s="20" t="s">
        <v>77</v>
      </c>
      <c r="B1" s="38">
        <v>1</v>
      </c>
      <c r="C1" s="38">
        <v>2</v>
      </c>
      <c r="D1" s="38">
        <v>2</v>
      </c>
      <c r="E1" s="38">
        <v>2</v>
      </c>
      <c r="F1" s="38">
        <v>3</v>
      </c>
      <c r="G1" s="38">
        <v>1</v>
      </c>
      <c r="H1" s="38">
        <v>1</v>
      </c>
    </row>
    <row r="3" spans="1:8" x14ac:dyDescent="0.2">
      <c r="A3" s="20" t="s">
        <v>52</v>
      </c>
      <c r="B3" s="23">
        <f>IF(B1=1,'US Term Structure'!$B$1,IF(B1=2,'Global Term Structure'!$B$1,'EM Term Structure'!$B$1))</f>
        <v>2.1999999999999999E-2</v>
      </c>
      <c r="C3" s="23">
        <f>IF(C1=1,'US Term Structure'!$B$1,IF(C1=2,'Global Term Structure'!$B$1,'EM Term Structure'!$B$1))</f>
        <v>1.7999999999999999E-2</v>
      </c>
      <c r="D3" s="23">
        <f>IF(D1=1,'US Term Structure'!$B$1,IF(D1=2,'Global Term Structure'!$B$1,'EM Term Structure'!$B$1))</f>
        <v>1.7999999999999999E-2</v>
      </c>
      <c r="E3" s="23">
        <f>IF(E1=1,'US Term Structure'!$B$1,IF(E1=2,'Global Term Structure'!$B$1,'EM Term Structure'!$B$1))</f>
        <v>1.7999999999999999E-2</v>
      </c>
      <c r="F3" s="23">
        <f>IF(F1=1,'US Term Structure'!$B$1,IF(F1=2,'Global Term Structure'!$B$1,'EM Term Structure'!$B$1))</f>
        <v>0.03</v>
      </c>
      <c r="G3" s="23">
        <f>IF(G1=1,'US Term Structure'!$B$1,IF(G1=2,'Global Term Structure'!$B$1,'EM Term Structure'!$B$1))</f>
        <v>2.1999999999999999E-2</v>
      </c>
      <c r="H3" s="23">
        <f>IF(H1=1,'US Term Structure'!$B$1,IF(H1=2,'Global Term Structure'!$B$1,'EM Term Structure'!$B$1))</f>
        <v>2.1999999999999999E-2</v>
      </c>
    </row>
    <row r="4" spans="1:8" x14ac:dyDescent="0.2">
      <c r="A4" s="20" t="s">
        <v>51</v>
      </c>
      <c r="B4" s="23">
        <f>IF(B1=1,'US Term Structure'!$B$2,IF(B1=2,'Global Term Structure'!$B$2,'EM Term Structure'!$B$2))</f>
        <v>5.0000000000000001E-3</v>
      </c>
      <c r="C4" s="23">
        <f>IF(C1=1,'US Term Structure'!$B$2,IF(C1=2,'Global Term Structure'!$B$2,'EM Term Structure'!$B$2))</f>
        <v>5.0000000000000001E-3</v>
      </c>
      <c r="D4" s="23">
        <f>IF(D1=1,'US Term Structure'!$B$2,IF(D1=2,'Global Term Structure'!$B$2,'EM Term Structure'!$B$2))</f>
        <v>5.0000000000000001E-3</v>
      </c>
      <c r="E4" s="23">
        <f>IF(E1=1,'US Term Structure'!$B$2,IF(E1=2,'Global Term Structure'!$B$2,'EM Term Structure'!$B$2))</f>
        <v>5.0000000000000001E-3</v>
      </c>
      <c r="F4" s="23">
        <f>IF(F1=1,'US Term Structure'!$B$2,IF(F1=2,'Global Term Structure'!$B$2,'EM Term Structure'!$B$2))</f>
        <v>0.02</v>
      </c>
      <c r="G4" s="23">
        <f>IF(G1=1,'US Term Structure'!$B$2,IF(G1=2,'Global Term Structure'!$B$2,'EM Term Structure'!$B$2))</f>
        <v>5.0000000000000001E-3</v>
      </c>
      <c r="H4" s="23">
        <f>IF(H1=1,'US Term Structure'!$B$2,IF(H1=2,'Global Term Structure'!$B$2,'EM Term Structure'!$B$2))</f>
        <v>5.0000000000000001E-3</v>
      </c>
    </row>
    <row r="5" spans="1:8" x14ac:dyDescent="0.2">
      <c r="A5" s="20" t="s">
        <v>50</v>
      </c>
      <c r="B5" s="23">
        <f t="shared" ref="B5:H5" si="0">B4+B3</f>
        <v>2.7E-2</v>
      </c>
      <c r="C5" s="23">
        <f t="shared" si="0"/>
        <v>2.3E-2</v>
      </c>
      <c r="D5" s="23">
        <f t="shared" si="0"/>
        <v>2.3E-2</v>
      </c>
      <c r="E5" s="23">
        <f t="shared" si="0"/>
        <v>2.3E-2</v>
      </c>
      <c r="F5" s="23">
        <f t="shared" si="0"/>
        <v>0.05</v>
      </c>
      <c r="G5" s="23">
        <f t="shared" si="0"/>
        <v>2.7E-2</v>
      </c>
      <c r="H5" s="23">
        <f t="shared" si="0"/>
        <v>2.7E-2</v>
      </c>
    </row>
    <row r="6" spans="1:8" x14ac:dyDescent="0.2">
      <c r="A6" s="209" t="s">
        <v>225</v>
      </c>
    </row>
    <row r="7" spans="1:8" ht="34.5" thickBot="1" x14ac:dyDescent="0.25">
      <c r="A7" s="20" t="s">
        <v>0</v>
      </c>
      <c r="B7" s="44" t="s">
        <v>4</v>
      </c>
      <c r="C7" s="44" t="s">
        <v>148</v>
      </c>
      <c r="D7" s="44" t="s">
        <v>149</v>
      </c>
      <c r="E7" s="44" t="s">
        <v>150</v>
      </c>
      <c r="F7" s="44" t="s">
        <v>151</v>
      </c>
      <c r="G7" s="44" t="s">
        <v>152</v>
      </c>
      <c r="H7" s="44" t="s">
        <v>153</v>
      </c>
    </row>
    <row r="8" spans="1:8" ht="45.75" thickBot="1" x14ac:dyDescent="0.25">
      <c r="A8" s="20" t="s">
        <v>49</v>
      </c>
      <c r="B8" s="45" t="s">
        <v>11</v>
      </c>
      <c r="C8" s="45" t="s">
        <v>193</v>
      </c>
      <c r="D8" s="45" t="s">
        <v>194</v>
      </c>
      <c r="E8" s="45" t="s">
        <v>195</v>
      </c>
      <c r="F8" s="45" t="s">
        <v>196</v>
      </c>
      <c r="G8" s="45" t="s">
        <v>197</v>
      </c>
      <c r="H8" s="45" t="s">
        <v>198</v>
      </c>
    </row>
    <row r="9" spans="1:8" x14ac:dyDescent="0.2">
      <c r="A9" s="20" t="s">
        <v>48</v>
      </c>
      <c r="B9" s="48">
        <v>2.4500000000000001E-2</v>
      </c>
      <c r="C9" s="35">
        <v>1.3299999999999999E-2</v>
      </c>
      <c r="D9" s="35">
        <v>2.0299999999999999E-2</v>
      </c>
      <c r="E9" s="35">
        <v>7.6600000000000001E-2</v>
      </c>
      <c r="F9" s="35">
        <v>4.9599999999999998E-2</v>
      </c>
      <c r="G9" s="48">
        <v>6.5699999999999995E-2</v>
      </c>
      <c r="H9" s="48">
        <v>6.4500000000000002E-2</v>
      </c>
    </row>
    <row r="10" spans="1:8" x14ac:dyDescent="0.2">
      <c r="A10" s="20" t="s">
        <v>47</v>
      </c>
      <c r="B10" s="48">
        <v>-5.0000000000000001E-4</v>
      </c>
      <c r="C10" s="35">
        <v>2E-3</v>
      </c>
      <c r="D10" s="35">
        <v>5.4999999999999997E-3</v>
      </c>
      <c r="E10" s="35">
        <v>5.45E-2</v>
      </c>
      <c r="F10" s="35">
        <v>5.5999999999999999E-3</v>
      </c>
      <c r="G10" s="48">
        <v>3.8899999999999997E-2</v>
      </c>
      <c r="H10" s="48">
        <v>3.8899999999999997E-2</v>
      </c>
    </row>
    <row r="11" spans="1:8" x14ac:dyDescent="0.2">
      <c r="A11" s="20" t="s">
        <v>46</v>
      </c>
      <c r="B11" s="179">
        <v>0.25</v>
      </c>
      <c r="C11" s="37">
        <v>7.9978439999999997</v>
      </c>
      <c r="D11" s="37">
        <v>6.959079</v>
      </c>
      <c r="E11" s="37">
        <v>4.2421680000000004</v>
      </c>
      <c r="F11" s="37">
        <v>6.0155029999999998</v>
      </c>
      <c r="G11" s="179">
        <v>6.95594</v>
      </c>
      <c r="H11" s="179">
        <v>4.28796</v>
      </c>
    </row>
    <row r="12" spans="1:8" s="21" customFormat="1" x14ac:dyDescent="0.2">
      <c r="A12" s="20" t="s">
        <v>45</v>
      </c>
      <c r="B12" s="174">
        <v>0</v>
      </c>
      <c r="C12" s="36">
        <v>1.29</v>
      </c>
      <c r="D12" s="36">
        <v>0.791238</v>
      </c>
      <c r="E12" s="36">
        <v>0.14705099999999999</v>
      </c>
      <c r="F12" s="36">
        <v>0.76077799999999995</v>
      </c>
      <c r="G12" s="174">
        <v>0.93093999999999999</v>
      </c>
      <c r="H12" s="174">
        <v>0.36081999999999997</v>
      </c>
    </row>
    <row r="13" spans="1:8" x14ac:dyDescent="0.2">
      <c r="A13" s="20" t="s">
        <v>44</v>
      </c>
      <c r="B13" s="36"/>
      <c r="C13" s="36"/>
      <c r="D13" s="36"/>
      <c r="E13" s="34"/>
      <c r="F13" s="36"/>
      <c r="G13" s="36"/>
      <c r="H13" s="36"/>
    </row>
    <row r="14" spans="1:8" x14ac:dyDescent="0.2">
      <c r="A14" s="20" t="s">
        <v>110</v>
      </c>
      <c r="B14" s="36"/>
      <c r="C14" s="36"/>
      <c r="D14" s="36"/>
      <c r="E14" s="36"/>
      <c r="F14" s="36"/>
      <c r="G14" s="36"/>
      <c r="H14" s="36"/>
    </row>
    <row r="16" spans="1:8" x14ac:dyDescent="0.2">
      <c r="A16" s="20" t="s">
        <v>99</v>
      </c>
    </row>
    <row r="17" spans="1:8" x14ac:dyDescent="0.2">
      <c r="A17" s="22" t="s">
        <v>79</v>
      </c>
      <c r="B17" s="23">
        <f>VLOOKUP(MROUND(B$11,0.5),IF(B$1=1,'US Term Structure'!$K$23:$V$222,IF(B$1=2,'Global Term Structure'!$K$29:$V$228,'EM Term Structure'!$K$28:$V$227)),3,FALSE)</f>
        <v>2.5161429161306696E-2</v>
      </c>
      <c r="C17" s="23">
        <f>VLOOKUP(MROUND(C$11,0.5),IF(C$1=1,'US Term Structure'!$K$23:$V$222,IF(C$1=2,'Global Term Structure'!$K$29:$V$228,'EM Term Structure'!$K$28:$V$227)),3,FALSE)</f>
        <v>1.7484204876573362E-2</v>
      </c>
      <c r="D17" s="23">
        <f>VLOOKUP(MROUND(D$11,0.5),IF(D$1=1,'US Term Structure'!$K$23:$V$222,IF(D$1=2,'Global Term Structure'!$K$29:$V$228,'EM Term Structure'!$K$28:$V$227)),3,FALSE)</f>
        <v>1.7200593381833548E-2</v>
      </c>
      <c r="E17" s="23">
        <f>VLOOKUP(MROUND(E$11,0.5),IF(E$1=1,'US Term Structure'!$K$23:$V$222,IF(E$1=2,'Global Term Structure'!$K$29:$V$228,'EM Term Structure'!$K$28:$V$227)),3,FALSE)</f>
        <v>1.5894761961545767E-2</v>
      </c>
      <c r="F17" s="23">
        <f>VLOOKUP(MROUND(F$11,0.5),IF(F$1=1,'US Term Structure'!$K$23:$V$222,IF(F$1=2,'Global Term Structure'!$K$29:$V$228,'EM Term Structure'!$K$28:$V$227)),3,FALSE)</f>
        <v>5.2107030374232442E-2</v>
      </c>
      <c r="G17" s="23">
        <f>VLOOKUP(MROUND(G$11,0.5),IF(G$1=1,'US Term Structure'!$K$23:$V$222,IF(G$1=2,'Global Term Structure'!$K$29:$V$228,'EM Term Structure'!$K$28:$V$227)),3,FALSE)</f>
        <v>2.9805634072621323E-2</v>
      </c>
      <c r="H17" s="23">
        <f>VLOOKUP(MROUND(H$11,0.5),IF(H$1=1,'US Term Structure'!$K$23:$V$222,IF(H$1=2,'Global Term Structure'!$K$29:$V$228,'EM Term Structure'!$K$28:$V$227)),3,FALSE)</f>
        <v>2.7897240505050016E-2</v>
      </c>
    </row>
    <row r="18" spans="1:8" x14ac:dyDescent="0.2">
      <c r="A18" s="22" t="s">
        <v>80</v>
      </c>
      <c r="B18" s="23">
        <f>VLOOKUP(MROUND(B$11,0.5),IF(B$1=1,'US Term Structure'!$K$23:$V$222,IF(B$1=2,'Global Term Structure'!$K$29:$V$228,'EM Term Structure'!$K$28:$V$227)),4,FALSE)</f>
        <v>2.6374514499393344E-2</v>
      </c>
      <c r="C18" s="23">
        <f>VLOOKUP(MROUND(C$11,0.5),IF(C$1=1,'US Term Structure'!$K$23:$V$222,IF(C$1=2,'Global Term Structure'!$K$29:$V$228,'EM Term Structure'!$K$28:$V$227)),4,FALSE)</f>
        <v>2.1338051724949542E-2</v>
      </c>
      <c r="D18" s="23">
        <f>VLOOKUP(MROUND(D$11,0.5),IF(D$1=1,'US Term Structure'!$K$23:$V$222,IF(D$1=2,'Global Term Structure'!$K$29:$V$228,'EM Term Structure'!$K$28:$V$227)),4,FALSE)</f>
        <v>2.0989113451996076E-2</v>
      </c>
      <c r="E18" s="23">
        <f>VLOOKUP(MROUND(E$11,0.5),IF(E$1=1,'US Term Structure'!$K$23:$V$222,IF(E$1=2,'Global Term Structure'!$K$29:$V$228,'EM Term Structure'!$K$28:$V$227)),4,FALSE)</f>
        <v>1.9367456127079567E-2</v>
      </c>
      <c r="F18" s="23">
        <f>VLOOKUP(MROUND(F$11,0.5),IF(F$1=1,'US Term Structure'!$K$23:$V$222,IF(F$1=2,'Global Term Structure'!$K$29:$V$228,'EM Term Structure'!$K$28:$V$227)),4,FALSE)</f>
        <v>5.3736174977861442E-2</v>
      </c>
      <c r="G18" s="23">
        <f>VLOOKUP(MROUND(G$11,0.5),IF(G$1=1,'US Term Structure'!$K$23:$V$222,IF(G$1=2,'Global Term Structure'!$K$29:$V$228,'EM Term Structure'!$K$28:$V$227)),4,FALSE)</f>
        <v>3.3064336743040892E-2</v>
      </c>
      <c r="H18" s="23">
        <f>VLOOKUP(MROUND(H$11,0.5),IF(H$1=1,'US Term Structure'!$K$23:$V$222,IF(H$1=2,'Global Term Structure'!$K$29:$V$228,'EM Term Structure'!$K$28:$V$227)),4,FALSE)</f>
        <v>3.1081203740955264E-2</v>
      </c>
    </row>
    <row r="19" spans="1:8" x14ac:dyDescent="0.2">
      <c r="A19" s="22" t="s">
        <v>81</v>
      </c>
      <c r="B19" s="23">
        <f>VLOOKUP(MROUND(B$11,0.5),IF(B$1=1,'US Term Structure'!$K$23:$V$222,IF(B$1=2,'Global Term Structure'!$K$29:$V$228,'EM Term Structure'!$K$28:$V$227)),5,FALSE)</f>
        <v>2.7587599837480006E-2</v>
      </c>
      <c r="C19" s="23">
        <f>VLOOKUP(MROUND(C$11,0.5),IF(C$1=1,'US Term Structure'!$K$23:$V$222,IF(C$1=2,'Global Term Structure'!$K$29:$V$228,'EM Term Structure'!$K$28:$V$227)),5,FALSE)</f>
        <v>2.5191898573325721E-2</v>
      </c>
      <c r="D19" s="23">
        <f>VLOOKUP(MROUND(D$11,0.5),IF(D$1=1,'US Term Structure'!$K$23:$V$222,IF(D$1=2,'Global Term Structure'!$K$29:$V$228,'EM Term Structure'!$K$28:$V$227)),5,FALSE)</f>
        <v>2.4777633522158605E-2</v>
      </c>
      <c r="E19" s="23">
        <f>VLOOKUP(MROUND(E$11,0.5),IF(E$1=1,'US Term Structure'!$K$23:$V$222,IF(E$1=2,'Global Term Structure'!$K$29:$V$228,'EM Term Structure'!$K$28:$V$227)),5,FALSE)</f>
        <v>2.2840150292613368E-2</v>
      </c>
      <c r="F19" s="23">
        <f>VLOOKUP(MROUND(F$11,0.5),IF(F$1=1,'US Term Structure'!$K$23:$V$222,IF(F$1=2,'Global Term Structure'!$K$29:$V$228,'EM Term Structure'!$K$28:$V$227)),5,FALSE)</f>
        <v>5.5365319581490442E-2</v>
      </c>
      <c r="G19" s="23">
        <f>VLOOKUP(MROUND(G$11,0.5),IF(G$1=1,'US Term Structure'!$K$23:$V$222,IF(G$1=2,'Global Term Structure'!$K$29:$V$228,'EM Term Structure'!$K$28:$V$227)),5,FALSE)</f>
        <v>3.6323039413460469E-2</v>
      </c>
      <c r="H19" s="23">
        <f>VLOOKUP(MROUND(H$11,0.5),IF(H$1=1,'US Term Structure'!$K$23:$V$222,IF(H$1=2,'Global Term Structure'!$K$29:$V$228,'EM Term Structure'!$K$28:$V$227)),5,FALSE)</f>
        <v>3.426516697686053E-2</v>
      </c>
    </row>
    <row r="20" spans="1:8" x14ac:dyDescent="0.2">
      <c r="A20" s="22" t="s">
        <v>82</v>
      </c>
      <c r="B20" s="23">
        <f>VLOOKUP(MROUND(B$11,0.5),IF(B$1=1,'US Term Structure'!$K$23:$V$222,IF(B$1=2,'Global Term Structure'!$K$29:$V$228,'EM Term Structure'!$K$28:$V$227)),6,FALSE)</f>
        <v>2.7587599837480006E-2</v>
      </c>
      <c r="C20" s="23">
        <f>VLOOKUP(MROUND(C$11,0.5),IF(C$1=1,'US Term Structure'!$K$23:$V$222,IF(C$1=2,'Global Term Structure'!$K$29:$V$228,'EM Term Structure'!$K$28:$V$227)),6,FALSE)</f>
        <v>2.90457454217019E-2</v>
      </c>
      <c r="D20" s="23">
        <f>VLOOKUP(MROUND(D$11,0.5),IF(D$1=1,'US Term Structure'!$K$23:$V$222,IF(D$1=2,'Global Term Structure'!$K$29:$V$228,'EM Term Structure'!$K$28:$V$227)),6,FALSE)</f>
        <v>2.8566153592321133E-2</v>
      </c>
      <c r="E20" s="23">
        <f>VLOOKUP(MROUND(E$11,0.5),IF(E$1=1,'US Term Structure'!$K$23:$V$222,IF(E$1=2,'Global Term Structure'!$K$29:$V$228,'EM Term Structure'!$K$28:$V$227)),6,FALSE)</f>
        <v>2.6312844458147168E-2</v>
      </c>
      <c r="F20" s="23">
        <f>VLOOKUP(MROUND(F$11,0.5),IF(F$1=1,'US Term Structure'!$K$23:$V$222,IF(F$1=2,'Global Term Structure'!$K$29:$V$228,'EM Term Structure'!$K$28:$V$227)),6,FALSE)</f>
        <v>5.6994464185119442E-2</v>
      </c>
      <c r="G20" s="23">
        <f>VLOOKUP(MROUND(G$11,0.5),IF(G$1=1,'US Term Structure'!$K$23:$V$222,IF(G$1=2,'Global Term Structure'!$K$29:$V$228,'EM Term Structure'!$K$28:$V$227)),6,FALSE)</f>
        <v>3.6323039413460469E-2</v>
      </c>
      <c r="H20" s="23">
        <f>VLOOKUP(MROUND(H$11,0.5),IF(H$1=1,'US Term Structure'!$K$23:$V$222,IF(H$1=2,'Global Term Structure'!$K$29:$V$228,'EM Term Structure'!$K$28:$V$227)),6,FALSE)</f>
        <v>3.426516697686053E-2</v>
      </c>
    </row>
    <row r="21" spans="1:8" x14ac:dyDescent="0.2">
      <c r="A21" s="22" t="s">
        <v>83</v>
      </c>
      <c r="B21" s="23">
        <f>VLOOKUP(MROUND(B$11,0.5),IF(B$1=1,'US Term Structure'!$K$23:$V$222,IF(B$1=2,'Global Term Structure'!$K$29:$V$228,'EM Term Structure'!$K$28:$V$227)),7,FALSE)</f>
        <v>2.7587599837480006E-2</v>
      </c>
      <c r="C21" s="23">
        <f>VLOOKUP(MROUND(C$11,0.5),IF(C$1=1,'US Term Structure'!$K$23:$V$222,IF(C$1=2,'Global Term Structure'!$K$29:$V$228,'EM Term Structure'!$K$28:$V$227)),7,FALSE)</f>
        <v>3.2899592270078083E-2</v>
      </c>
      <c r="D21" s="23">
        <f>VLOOKUP(MROUND(D$11,0.5),IF(D$1=1,'US Term Structure'!$K$23:$V$222,IF(D$1=2,'Global Term Structure'!$K$29:$V$228,'EM Term Structure'!$K$28:$V$227)),7,FALSE)</f>
        <v>3.2354673662483666E-2</v>
      </c>
      <c r="E21" s="23">
        <f>VLOOKUP(MROUND(E$11,0.5),IF(E$1=1,'US Term Structure'!$K$23:$V$222,IF(E$1=2,'Global Term Structure'!$K$29:$V$228,'EM Term Structure'!$K$28:$V$227)),7,FALSE)</f>
        <v>2.9785538623680968E-2</v>
      </c>
      <c r="F21" s="23">
        <f>VLOOKUP(MROUND(F$11,0.5),IF(F$1=1,'US Term Structure'!$K$23:$V$222,IF(F$1=2,'Global Term Structure'!$K$29:$V$228,'EM Term Structure'!$K$28:$V$227)),7,FALSE)</f>
        <v>5.8623608788748442E-2</v>
      </c>
      <c r="G21" s="23">
        <f>VLOOKUP(MROUND(G$11,0.5),IF(G$1=1,'US Term Structure'!$K$23:$V$222,IF(G$1=2,'Global Term Structure'!$K$29:$V$228,'EM Term Structure'!$K$28:$V$227)),7,FALSE)</f>
        <v>3.6323039413460469E-2</v>
      </c>
      <c r="H21" s="23">
        <f>VLOOKUP(MROUND(H$11,0.5),IF(H$1=1,'US Term Structure'!$K$23:$V$222,IF(H$1=2,'Global Term Structure'!$K$29:$V$228,'EM Term Structure'!$K$28:$V$227)),7,FALSE)</f>
        <v>3.426516697686053E-2</v>
      </c>
    </row>
    <row r="22" spans="1:8" x14ac:dyDescent="0.2">
      <c r="A22" s="22" t="s">
        <v>84</v>
      </c>
      <c r="B22" s="23">
        <f>VLOOKUP(MROUND(B$11,0.5),IF(B$1=1,'US Term Structure'!$K$23:$V$222,IF(B$1=2,'Global Term Structure'!$K$29:$V$228,'EM Term Structure'!$K$28:$V$227)),8,FALSE)</f>
        <v>2.7587599837480006E-2</v>
      </c>
      <c r="C22" s="23">
        <f>VLOOKUP(MROUND(C$11,0.5),IF(C$1=1,'US Term Structure'!$K$23:$V$222,IF(C$1=2,'Global Term Structure'!$K$29:$V$228,'EM Term Structure'!$K$28:$V$227)),8,FALSE)</f>
        <v>3.2899592270078083E-2</v>
      </c>
      <c r="D22" s="23">
        <f>VLOOKUP(MROUND(D$11,0.5),IF(D$1=1,'US Term Structure'!$K$23:$V$222,IF(D$1=2,'Global Term Structure'!$K$29:$V$228,'EM Term Structure'!$K$28:$V$227)),8,FALSE)</f>
        <v>3.2354673662483666E-2</v>
      </c>
      <c r="E22" s="23">
        <f>VLOOKUP(MROUND(E$11,0.5),IF(E$1=1,'US Term Structure'!$K$23:$V$222,IF(E$1=2,'Global Term Structure'!$K$29:$V$228,'EM Term Structure'!$K$28:$V$227)),8,FALSE)</f>
        <v>2.9785538623680968E-2</v>
      </c>
      <c r="F22" s="23">
        <f>VLOOKUP(MROUND(F$11,0.5),IF(F$1=1,'US Term Structure'!$K$23:$V$222,IF(F$1=2,'Global Term Structure'!$K$29:$V$228,'EM Term Structure'!$K$28:$V$227)),8,FALSE)</f>
        <v>5.8623608788748442E-2</v>
      </c>
      <c r="G22" s="23">
        <f>VLOOKUP(MROUND(G$11,0.5),IF(G$1=1,'US Term Structure'!$K$23:$V$222,IF(G$1=2,'Global Term Structure'!$K$29:$V$228,'EM Term Structure'!$K$28:$V$227)),8,FALSE)</f>
        <v>3.6323039413460469E-2</v>
      </c>
      <c r="H22" s="23">
        <f>VLOOKUP(MROUND(H$11,0.5),IF(H$1=1,'US Term Structure'!$K$23:$V$222,IF(H$1=2,'Global Term Structure'!$K$29:$V$228,'EM Term Structure'!$K$28:$V$227)),8,FALSE)</f>
        <v>3.426516697686053E-2</v>
      </c>
    </row>
    <row r="23" spans="1:8" x14ac:dyDescent="0.2">
      <c r="A23" s="22" t="s">
        <v>85</v>
      </c>
      <c r="B23" s="23">
        <f>VLOOKUP(MROUND(B$11,0.5),IF(B$1=1,'US Term Structure'!$K$23:$V$222,IF(B$1=2,'Global Term Structure'!$K$29:$V$228,'EM Term Structure'!$K$28:$V$227)),9,FALSE)</f>
        <v>2.7587599837480006E-2</v>
      </c>
      <c r="C23" s="23">
        <f>VLOOKUP(MROUND(C$11,0.5),IF(C$1=1,'US Term Structure'!$K$23:$V$222,IF(C$1=2,'Global Term Structure'!$K$29:$V$228,'EM Term Structure'!$K$28:$V$227)),9,FALSE)</f>
        <v>3.2899592270078083E-2</v>
      </c>
      <c r="D23" s="23">
        <f>VLOOKUP(MROUND(D$11,0.5),IF(D$1=1,'US Term Structure'!$K$23:$V$222,IF(D$1=2,'Global Term Structure'!$K$29:$V$228,'EM Term Structure'!$K$28:$V$227)),9,FALSE)</f>
        <v>3.2354673662483666E-2</v>
      </c>
      <c r="E23" s="23">
        <f>VLOOKUP(MROUND(E$11,0.5),IF(E$1=1,'US Term Structure'!$K$23:$V$222,IF(E$1=2,'Global Term Structure'!$K$29:$V$228,'EM Term Structure'!$K$28:$V$227)),9,FALSE)</f>
        <v>2.9785538623680968E-2</v>
      </c>
      <c r="F23" s="23">
        <f>VLOOKUP(MROUND(F$11,0.5),IF(F$1=1,'US Term Structure'!$K$23:$V$222,IF(F$1=2,'Global Term Structure'!$K$29:$V$228,'EM Term Structure'!$K$28:$V$227)),9,FALSE)</f>
        <v>5.8623608788748442E-2</v>
      </c>
      <c r="G23" s="23">
        <f>VLOOKUP(MROUND(G$11,0.5),IF(G$1=1,'US Term Structure'!$K$23:$V$222,IF(G$1=2,'Global Term Structure'!$K$29:$V$228,'EM Term Structure'!$K$28:$V$227)),9,FALSE)</f>
        <v>3.6323039413460469E-2</v>
      </c>
      <c r="H23" s="23">
        <f>VLOOKUP(MROUND(H$11,0.5),IF(H$1=1,'US Term Structure'!$K$23:$V$222,IF(H$1=2,'Global Term Structure'!$K$29:$V$228,'EM Term Structure'!$K$28:$V$227)),9,FALSE)</f>
        <v>3.426516697686053E-2</v>
      </c>
    </row>
    <row r="24" spans="1:8" x14ac:dyDescent="0.2">
      <c r="A24" s="22" t="s">
        <v>86</v>
      </c>
      <c r="B24" s="23">
        <f>VLOOKUP(MROUND(B$11,0.5),IF(B$1=1,'US Term Structure'!$K$23:$V$222,IF(B$1=2,'Global Term Structure'!$K$29:$V$228,'EM Term Structure'!$K$28:$V$227)),10,FALSE)</f>
        <v>2.7587599837480006E-2</v>
      </c>
      <c r="C24" s="23">
        <f>VLOOKUP(MROUND(C$11,0.5),IF(C$1=1,'US Term Structure'!$K$23:$V$222,IF(C$1=2,'Global Term Structure'!$K$29:$V$228,'EM Term Structure'!$K$28:$V$227)),10,FALSE)</f>
        <v>3.2899592270078083E-2</v>
      </c>
      <c r="D24" s="23">
        <f>VLOOKUP(MROUND(D$11,0.5),IF(D$1=1,'US Term Structure'!$K$23:$V$222,IF(D$1=2,'Global Term Structure'!$K$29:$V$228,'EM Term Structure'!$K$28:$V$227)),10,FALSE)</f>
        <v>3.2354673662483666E-2</v>
      </c>
      <c r="E24" s="23">
        <f>VLOOKUP(MROUND(E$11,0.5),IF(E$1=1,'US Term Structure'!$K$23:$V$222,IF(E$1=2,'Global Term Structure'!$K$29:$V$228,'EM Term Structure'!$K$28:$V$227)),10,FALSE)</f>
        <v>2.9785538623680968E-2</v>
      </c>
      <c r="F24" s="23">
        <f>VLOOKUP(MROUND(F$11,0.5),IF(F$1=1,'US Term Structure'!$K$23:$V$222,IF(F$1=2,'Global Term Structure'!$K$29:$V$228,'EM Term Structure'!$K$28:$V$227)),10,FALSE)</f>
        <v>5.8623608788748442E-2</v>
      </c>
      <c r="G24" s="23">
        <f>VLOOKUP(MROUND(G$11,0.5),IF(G$1=1,'US Term Structure'!$K$23:$V$222,IF(G$1=2,'Global Term Structure'!$K$29:$V$228,'EM Term Structure'!$K$28:$V$227)),10,FALSE)</f>
        <v>3.6323039413460469E-2</v>
      </c>
      <c r="H24" s="23">
        <f>VLOOKUP(MROUND(H$11,0.5),IF(H$1=1,'US Term Structure'!$K$23:$V$222,IF(H$1=2,'Global Term Structure'!$K$29:$V$228,'EM Term Structure'!$K$28:$V$227)),10,FALSE)</f>
        <v>3.426516697686053E-2</v>
      </c>
    </row>
    <row r="25" spans="1:8" x14ac:dyDescent="0.2">
      <c r="A25" s="22" t="s">
        <v>87</v>
      </c>
      <c r="B25" s="23">
        <f>VLOOKUP(MROUND(B$11,0.5),IF(B$1=1,'US Term Structure'!$K$23:$V$222,IF(B$1=2,'Global Term Structure'!$K$29:$V$228,'EM Term Structure'!$K$28:$V$227)),11,FALSE)</f>
        <v>2.7587599837480006E-2</v>
      </c>
      <c r="C25" s="23">
        <f>VLOOKUP(MROUND(C$11,0.5),IF(C$1=1,'US Term Structure'!$K$23:$V$222,IF(C$1=2,'Global Term Structure'!$K$29:$V$228,'EM Term Structure'!$K$28:$V$227)),11,FALSE)</f>
        <v>3.2899592270078083E-2</v>
      </c>
      <c r="D25" s="23">
        <f>VLOOKUP(MROUND(D$11,0.5),IF(D$1=1,'US Term Structure'!$K$23:$V$222,IF(D$1=2,'Global Term Structure'!$K$29:$V$228,'EM Term Structure'!$K$28:$V$227)),11,FALSE)</f>
        <v>3.2354673662483666E-2</v>
      </c>
      <c r="E25" s="23">
        <f>VLOOKUP(MROUND(E$11,0.5),IF(E$1=1,'US Term Structure'!$K$23:$V$222,IF(E$1=2,'Global Term Structure'!$K$29:$V$228,'EM Term Structure'!$K$28:$V$227)),11,FALSE)</f>
        <v>2.9785538623680968E-2</v>
      </c>
      <c r="F25" s="23">
        <f>VLOOKUP(MROUND(F$11,0.5),IF(F$1=1,'US Term Structure'!$K$23:$V$222,IF(F$1=2,'Global Term Structure'!$K$29:$V$228,'EM Term Structure'!$K$28:$V$227)),11,FALSE)</f>
        <v>5.8623608788748442E-2</v>
      </c>
      <c r="G25" s="23">
        <f>VLOOKUP(MROUND(G$11,0.5),IF(G$1=1,'US Term Structure'!$K$23:$V$222,IF(G$1=2,'Global Term Structure'!$K$29:$V$228,'EM Term Structure'!$K$28:$V$227)),11,FALSE)</f>
        <v>3.6323039413460469E-2</v>
      </c>
      <c r="H25" s="23">
        <f>VLOOKUP(MROUND(H$11,0.5),IF(H$1=1,'US Term Structure'!$K$23:$V$222,IF(H$1=2,'Global Term Structure'!$K$29:$V$228,'EM Term Structure'!$K$28:$V$227)),11,FALSE)</f>
        <v>3.426516697686053E-2</v>
      </c>
    </row>
    <row r="26" spans="1:8" x14ac:dyDescent="0.2">
      <c r="A26" s="22" t="s">
        <v>88</v>
      </c>
      <c r="B26" s="23">
        <f>VLOOKUP(MROUND(B$11,0.5),IF(B$1=1,'US Term Structure'!$K$23:$V$222,IF(B$1=2,'Global Term Structure'!$K$29:$V$228,'EM Term Structure'!$K$28:$V$227)),12,FALSE)</f>
        <v>2.7587599837480006E-2</v>
      </c>
      <c r="C26" s="23">
        <f>VLOOKUP(MROUND(C$11,0.5),IF(C$1=1,'US Term Structure'!$K$23:$V$222,IF(C$1=2,'Global Term Structure'!$K$29:$V$228,'EM Term Structure'!$K$28:$V$227)),12,FALSE)</f>
        <v>3.2899592270078083E-2</v>
      </c>
      <c r="D26" s="23">
        <f>VLOOKUP(MROUND(D$11,0.5),IF(D$1=1,'US Term Structure'!$K$23:$V$222,IF(D$1=2,'Global Term Structure'!$K$29:$V$228,'EM Term Structure'!$K$28:$V$227)),12,FALSE)</f>
        <v>3.2354673662483666E-2</v>
      </c>
      <c r="E26" s="23">
        <f>VLOOKUP(MROUND(E$11,0.5),IF(E$1=1,'US Term Structure'!$K$23:$V$222,IF(E$1=2,'Global Term Structure'!$K$29:$V$228,'EM Term Structure'!$K$28:$V$227)),12,FALSE)</f>
        <v>2.9785538623680968E-2</v>
      </c>
      <c r="F26" s="23">
        <f>VLOOKUP(MROUND(F$11,0.5),IF(F$1=1,'US Term Structure'!$K$23:$V$222,IF(F$1=2,'Global Term Structure'!$K$29:$V$228,'EM Term Structure'!$K$28:$V$227)),12,FALSE)</f>
        <v>5.8623608788748442E-2</v>
      </c>
      <c r="G26" s="23">
        <f>VLOOKUP(MROUND(G$11,0.5),IF(G$1=1,'US Term Structure'!$K$23:$V$222,IF(G$1=2,'Global Term Structure'!$K$29:$V$228,'EM Term Structure'!$K$28:$V$227)),12,FALSE)</f>
        <v>3.6323039413460469E-2</v>
      </c>
      <c r="H26" s="23">
        <f>VLOOKUP(MROUND(H$11,0.5),IF(H$1=1,'US Term Structure'!$K$23:$V$222,IF(H$1=2,'Global Term Structure'!$K$29:$V$228,'EM Term Structure'!$K$28:$V$227)),12,FALSE)</f>
        <v>3.426516697686053E-2</v>
      </c>
    </row>
    <row r="27" spans="1:8" x14ac:dyDescent="0.2">
      <c r="A27" s="22"/>
      <c r="B27" s="23"/>
      <c r="C27" s="23"/>
      <c r="D27" s="23"/>
      <c r="E27" s="23"/>
      <c r="F27" s="23"/>
      <c r="G27" s="23"/>
      <c r="H27" s="23"/>
    </row>
    <row r="28" spans="1:8" x14ac:dyDescent="0.2">
      <c r="A28" s="22" t="s">
        <v>47</v>
      </c>
      <c r="B28" s="23">
        <f t="shared" ref="B28:H28" si="1">B10</f>
        <v>-5.0000000000000001E-4</v>
      </c>
      <c r="C28" s="23">
        <f t="shared" si="1"/>
        <v>2E-3</v>
      </c>
      <c r="D28" s="23">
        <f t="shared" si="1"/>
        <v>5.4999999999999997E-3</v>
      </c>
      <c r="E28" s="23">
        <f t="shared" si="1"/>
        <v>5.45E-2</v>
      </c>
      <c r="F28" s="23">
        <f t="shared" si="1"/>
        <v>5.5999999999999999E-3</v>
      </c>
      <c r="G28" s="23">
        <f t="shared" si="1"/>
        <v>3.8899999999999997E-2</v>
      </c>
      <c r="H28" s="23">
        <f t="shared" si="1"/>
        <v>3.8899999999999997E-2</v>
      </c>
    </row>
    <row r="29" spans="1:8" x14ac:dyDescent="0.2">
      <c r="A29" s="22" t="s">
        <v>89</v>
      </c>
      <c r="B29" s="23">
        <f t="shared" ref="B29:B32" si="2">(B$33-B$28)/5+B28</f>
        <v>-5.9941365037882461E-4</v>
      </c>
      <c r="C29" s="23">
        <f t="shared" ref="C29:G32" si="3">(C$33-C$28)/5+C28</f>
        <v>1.864401939362266E-3</v>
      </c>
      <c r="D29" s="23">
        <f t="shared" si="3"/>
        <v>5.3706170378866411E-3</v>
      </c>
      <c r="E29" s="23">
        <f t="shared" si="3"/>
        <v>5.4577993626904422E-2</v>
      </c>
      <c r="F29" s="23">
        <f t="shared" si="3"/>
        <v>5.7628197505164153E-3</v>
      </c>
      <c r="G29" s="23">
        <f t="shared" si="3"/>
        <v>3.7383573921896743E-2</v>
      </c>
      <c r="H29" s="23">
        <f t="shared" ref="H29:H32" si="4">(H$33-H$28)/5+H28</f>
        <v>3.8729662618525597E-2</v>
      </c>
    </row>
    <row r="30" spans="1:8" x14ac:dyDescent="0.2">
      <c r="A30" s="22" t="s">
        <v>90</v>
      </c>
      <c r="B30" s="23">
        <f t="shared" si="2"/>
        <v>-6.9882730075764921E-4</v>
      </c>
      <c r="C30" s="23">
        <f t="shared" si="3"/>
        <v>1.7288038787245321E-3</v>
      </c>
      <c r="D30" s="23">
        <f t="shared" si="3"/>
        <v>5.2412340757732826E-3</v>
      </c>
      <c r="E30" s="23">
        <f t="shared" si="3"/>
        <v>5.4655987253808845E-2</v>
      </c>
      <c r="F30" s="23">
        <f t="shared" si="3"/>
        <v>5.9256395010328306E-3</v>
      </c>
      <c r="G30" s="23">
        <f t="shared" si="3"/>
        <v>3.5867147843793488E-2</v>
      </c>
      <c r="H30" s="23">
        <f t="shared" si="4"/>
        <v>3.8559325237051197E-2</v>
      </c>
    </row>
    <row r="31" spans="1:8" x14ac:dyDescent="0.2">
      <c r="A31" s="22" t="s">
        <v>91</v>
      </c>
      <c r="B31" s="23">
        <f t="shared" si="2"/>
        <v>-7.9824095113647381E-4</v>
      </c>
      <c r="C31" s="23">
        <f t="shared" si="3"/>
        <v>1.5932058180867981E-3</v>
      </c>
      <c r="D31" s="23">
        <f t="shared" si="3"/>
        <v>5.1118511136599241E-3</v>
      </c>
      <c r="E31" s="23">
        <f t="shared" si="3"/>
        <v>5.4733980880713268E-2</v>
      </c>
      <c r="F31" s="23">
        <f t="shared" si="3"/>
        <v>6.0884592515492459E-3</v>
      </c>
      <c r="G31" s="23">
        <f t="shared" si="3"/>
        <v>3.4350721765690234E-2</v>
      </c>
      <c r="H31" s="23">
        <f t="shared" si="4"/>
        <v>3.8388987855576796E-2</v>
      </c>
    </row>
    <row r="32" spans="1:8" x14ac:dyDescent="0.2">
      <c r="A32" s="22" t="s">
        <v>92</v>
      </c>
      <c r="B32" s="23">
        <f t="shared" si="2"/>
        <v>-8.9765460151529841E-4</v>
      </c>
      <c r="C32" s="23">
        <f t="shared" si="3"/>
        <v>1.4576077574490641E-3</v>
      </c>
      <c r="D32" s="23">
        <f t="shared" si="3"/>
        <v>4.9824681515465655E-3</v>
      </c>
      <c r="E32" s="23">
        <f t="shared" si="3"/>
        <v>5.481197450761769E-2</v>
      </c>
      <c r="F32" s="23">
        <f t="shared" si="3"/>
        <v>6.2512790020656612E-3</v>
      </c>
      <c r="G32" s="23">
        <f t="shared" si="3"/>
        <v>3.283429568758698E-2</v>
      </c>
      <c r="H32" s="23">
        <f t="shared" si="4"/>
        <v>3.8218650474102396E-2</v>
      </c>
    </row>
    <row r="33" spans="1:8" x14ac:dyDescent="0.2">
      <c r="A33" s="22" t="s">
        <v>93</v>
      </c>
      <c r="B33" s="47">
        <f t="shared" ref="B33:H33" si="5">B40*(1+B41)</f>
        <v>-9.9706825189412322E-4</v>
      </c>
      <c r="C33" s="47">
        <f t="shared" si="5"/>
        <v>1.3220096968113305E-3</v>
      </c>
      <c r="D33" s="47">
        <f t="shared" si="5"/>
        <v>4.853085189433207E-3</v>
      </c>
      <c r="E33" s="47">
        <f t="shared" si="5"/>
        <v>5.4889968134522099E-2</v>
      </c>
      <c r="F33" s="47">
        <f t="shared" si="5"/>
        <v>6.4140987525820765E-3</v>
      </c>
      <c r="G33" s="47">
        <f t="shared" si="5"/>
        <v>3.1317869609483732E-2</v>
      </c>
      <c r="H33" s="47">
        <f t="shared" si="5"/>
        <v>3.8048313092627989E-2</v>
      </c>
    </row>
    <row r="34" spans="1:8" x14ac:dyDescent="0.2">
      <c r="A34" s="22" t="s">
        <v>94</v>
      </c>
      <c r="B34" s="47">
        <f t="shared" ref="B34:H34" si="6">B33</f>
        <v>-9.9706825189412322E-4</v>
      </c>
      <c r="C34" s="47">
        <f t="shared" si="6"/>
        <v>1.3220096968113305E-3</v>
      </c>
      <c r="D34" s="47">
        <f t="shared" si="6"/>
        <v>4.853085189433207E-3</v>
      </c>
      <c r="E34" s="47">
        <f t="shared" si="6"/>
        <v>5.4889968134522099E-2</v>
      </c>
      <c r="F34" s="47">
        <f t="shared" si="6"/>
        <v>6.4140987525820765E-3</v>
      </c>
      <c r="G34" s="47">
        <f t="shared" si="6"/>
        <v>3.1317869609483732E-2</v>
      </c>
      <c r="H34" s="47">
        <f t="shared" si="6"/>
        <v>3.8048313092627989E-2</v>
      </c>
    </row>
    <row r="35" spans="1:8" x14ac:dyDescent="0.2">
      <c r="A35" s="22" t="s">
        <v>95</v>
      </c>
      <c r="B35" s="47">
        <f t="shared" ref="B35:H38" si="7">B34</f>
        <v>-9.9706825189412322E-4</v>
      </c>
      <c r="C35" s="47">
        <f t="shared" si="7"/>
        <v>1.3220096968113305E-3</v>
      </c>
      <c r="D35" s="47">
        <f t="shared" si="7"/>
        <v>4.853085189433207E-3</v>
      </c>
      <c r="E35" s="47">
        <f t="shared" si="7"/>
        <v>5.4889968134522099E-2</v>
      </c>
      <c r="F35" s="47">
        <f t="shared" si="7"/>
        <v>6.4140987525820765E-3</v>
      </c>
      <c r="G35" s="47">
        <f t="shared" si="7"/>
        <v>3.1317869609483732E-2</v>
      </c>
      <c r="H35" s="47">
        <f t="shared" si="7"/>
        <v>3.8048313092627989E-2</v>
      </c>
    </row>
    <row r="36" spans="1:8" x14ac:dyDescent="0.2">
      <c r="A36" s="22" t="s">
        <v>96</v>
      </c>
      <c r="B36" s="47">
        <f t="shared" si="7"/>
        <v>-9.9706825189412322E-4</v>
      </c>
      <c r="C36" s="47">
        <f t="shared" si="7"/>
        <v>1.3220096968113305E-3</v>
      </c>
      <c r="D36" s="47">
        <f t="shared" si="7"/>
        <v>4.853085189433207E-3</v>
      </c>
      <c r="E36" s="47">
        <f t="shared" si="7"/>
        <v>5.4889968134522099E-2</v>
      </c>
      <c r="F36" s="47">
        <f t="shared" si="7"/>
        <v>6.4140987525820765E-3</v>
      </c>
      <c r="G36" s="47">
        <f t="shared" si="7"/>
        <v>3.1317869609483732E-2</v>
      </c>
      <c r="H36" s="47">
        <f t="shared" si="7"/>
        <v>3.8048313092627989E-2</v>
      </c>
    </row>
    <row r="37" spans="1:8" x14ac:dyDescent="0.2">
      <c r="A37" s="22" t="s">
        <v>97</v>
      </c>
      <c r="B37" s="47">
        <f t="shared" si="7"/>
        <v>-9.9706825189412322E-4</v>
      </c>
      <c r="C37" s="47">
        <f t="shared" si="7"/>
        <v>1.3220096968113305E-3</v>
      </c>
      <c r="D37" s="47">
        <f t="shared" si="7"/>
        <v>4.853085189433207E-3</v>
      </c>
      <c r="E37" s="47">
        <f t="shared" si="7"/>
        <v>5.4889968134522099E-2</v>
      </c>
      <c r="F37" s="47">
        <f t="shared" si="7"/>
        <v>6.4140987525820765E-3</v>
      </c>
      <c r="G37" s="47">
        <f t="shared" si="7"/>
        <v>3.1317869609483732E-2</v>
      </c>
      <c r="H37" s="47">
        <f t="shared" si="7"/>
        <v>3.8048313092627989E-2</v>
      </c>
    </row>
    <row r="38" spans="1:8" x14ac:dyDescent="0.2">
      <c r="A38" s="22" t="s">
        <v>98</v>
      </c>
      <c r="B38" s="47">
        <f t="shared" si="7"/>
        <v>-9.9706825189412322E-4</v>
      </c>
      <c r="C38" s="47">
        <f t="shared" si="7"/>
        <v>1.3220096968113305E-3</v>
      </c>
      <c r="D38" s="47">
        <f t="shared" si="7"/>
        <v>4.853085189433207E-3</v>
      </c>
      <c r="E38" s="47">
        <f t="shared" si="7"/>
        <v>5.4889968134522099E-2</v>
      </c>
      <c r="F38" s="47">
        <f t="shared" si="7"/>
        <v>6.4140987525820765E-3</v>
      </c>
      <c r="G38" s="47">
        <f t="shared" si="7"/>
        <v>3.1317869609483732E-2</v>
      </c>
      <c r="H38" s="47">
        <f t="shared" si="7"/>
        <v>3.8048313092627989E-2</v>
      </c>
    </row>
    <row r="39" spans="1:8" x14ac:dyDescent="0.2">
      <c r="A39" s="22"/>
      <c r="B39" s="23"/>
      <c r="C39" s="23"/>
      <c r="D39" s="23"/>
      <c r="E39" s="23"/>
      <c r="F39" s="23"/>
      <c r="G39" s="23"/>
      <c r="H39" s="23"/>
    </row>
    <row r="40" spans="1:8" x14ac:dyDescent="0.2">
      <c r="A40" s="22" t="s">
        <v>42</v>
      </c>
      <c r="B40" s="23">
        <f t="shared" ref="B40:H40" si="8">B88/100</f>
        <v>-9.9706825189412322E-4</v>
      </c>
      <c r="C40" s="23">
        <f t="shared" si="8"/>
        <v>1.3220096968113305E-3</v>
      </c>
      <c r="D40" s="23">
        <f t="shared" si="8"/>
        <v>4.853085189433207E-3</v>
      </c>
      <c r="E40" s="23">
        <f t="shared" si="8"/>
        <v>5.4889968134522099E-2</v>
      </c>
      <c r="F40" s="23">
        <f t="shared" si="8"/>
        <v>6.4140987525820765E-3</v>
      </c>
      <c r="G40" s="23">
        <f t="shared" si="8"/>
        <v>3.1317869609483732E-2</v>
      </c>
      <c r="H40" s="23">
        <f t="shared" si="8"/>
        <v>3.8048313092627989E-2</v>
      </c>
    </row>
    <row r="41" spans="1:8" x14ac:dyDescent="0.2">
      <c r="A41" s="22" t="s">
        <v>78</v>
      </c>
      <c r="B41" s="39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</row>
    <row r="43" spans="1:8" x14ac:dyDescent="0.2">
      <c r="A43" s="25" t="s">
        <v>40</v>
      </c>
    </row>
    <row r="44" spans="1:8" x14ac:dyDescent="0.2">
      <c r="A44" s="22" t="s">
        <v>39</v>
      </c>
      <c r="B44" s="23">
        <f t="shared" ref="B44:G44" si="9">B9</f>
        <v>2.4500000000000001E-2</v>
      </c>
      <c r="C44" s="23">
        <f t="shared" si="9"/>
        <v>1.3299999999999999E-2</v>
      </c>
      <c r="D44" s="23">
        <f t="shared" si="9"/>
        <v>2.0299999999999999E-2</v>
      </c>
      <c r="E44" s="23">
        <f t="shared" si="9"/>
        <v>7.6600000000000001E-2</v>
      </c>
      <c r="F44" s="23">
        <f t="shared" si="9"/>
        <v>4.9599999999999998E-2</v>
      </c>
      <c r="G44" s="23">
        <f t="shared" si="9"/>
        <v>6.5699999999999995E-2</v>
      </c>
      <c r="H44" s="23">
        <f>H9</f>
        <v>6.4500000000000002E-2</v>
      </c>
    </row>
    <row r="45" spans="1:8" x14ac:dyDescent="0.2">
      <c r="A45" s="22" t="s">
        <v>36</v>
      </c>
      <c r="B45" s="23">
        <f t="shared" ref="B45:G53" si="10">B17+B29</f>
        <v>2.4562015510927872E-2</v>
      </c>
      <c r="C45" s="23">
        <f t="shared" si="10"/>
        <v>1.9348606815935629E-2</v>
      </c>
      <c r="D45" s="23">
        <f t="shared" si="10"/>
        <v>2.257121041972019E-2</v>
      </c>
      <c r="E45" s="23">
        <f t="shared" si="10"/>
        <v>7.0472755588450189E-2</v>
      </c>
      <c r="F45" s="23">
        <f t="shared" si="10"/>
        <v>5.7869850124748858E-2</v>
      </c>
      <c r="G45" s="23">
        <f t="shared" si="10"/>
        <v>6.7189207994518066E-2</v>
      </c>
      <c r="H45" s="23">
        <f t="shared" ref="H45:H54" si="11">H17+H29</f>
        <v>6.6626903123575609E-2</v>
      </c>
    </row>
    <row r="46" spans="1:8" x14ac:dyDescent="0.2">
      <c r="A46" s="22" t="s">
        <v>35</v>
      </c>
      <c r="B46" s="23">
        <f t="shared" ref="B46:D46" si="12">B18+B30</f>
        <v>2.5675687198635694E-2</v>
      </c>
      <c r="C46" s="23">
        <f t="shared" si="12"/>
        <v>2.3066855603674073E-2</v>
      </c>
      <c r="D46" s="23">
        <f t="shared" si="12"/>
        <v>2.6230347527769357E-2</v>
      </c>
      <c r="E46" s="23">
        <f t="shared" si="10"/>
        <v>7.4023443380888412E-2</v>
      </c>
      <c r="F46" s="23">
        <f t="shared" si="10"/>
        <v>5.9661814478894272E-2</v>
      </c>
      <c r="G46" s="23">
        <f t="shared" si="10"/>
        <v>6.8931484586834374E-2</v>
      </c>
      <c r="H46" s="23">
        <f t="shared" si="11"/>
        <v>6.9640528978006461E-2</v>
      </c>
    </row>
    <row r="47" spans="1:8" x14ac:dyDescent="0.2">
      <c r="A47" s="22" t="s">
        <v>34</v>
      </c>
      <c r="B47" s="23">
        <f t="shared" si="10"/>
        <v>2.6789358886343533E-2</v>
      </c>
      <c r="C47" s="23">
        <f t="shared" si="10"/>
        <v>2.6785104391412518E-2</v>
      </c>
      <c r="D47" s="23">
        <f t="shared" si="10"/>
        <v>2.9889484635818531E-2</v>
      </c>
      <c r="E47" s="23">
        <f t="shared" si="10"/>
        <v>7.7574131173326635E-2</v>
      </c>
      <c r="F47" s="23">
        <f t="shared" si="10"/>
        <v>6.1453778833039686E-2</v>
      </c>
      <c r="G47" s="23">
        <f t="shared" si="10"/>
        <v>7.0673761179150696E-2</v>
      </c>
      <c r="H47" s="23">
        <f t="shared" si="11"/>
        <v>7.2654154832437326E-2</v>
      </c>
    </row>
    <row r="48" spans="1:8" x14ac:dyDescent="0.2">
      <c r="A48" s="22" t="s">
        <v>33</v>
      </c>
      <c r="B48" s="23">
        <f t="shared" si="10"/>
        <v>2.6689945235964709E-2</v>
      </c>
      <c r="C48" s="23">
        <f t="shared" si="10"/>
        <v>3.0503353179150965E-2</v>
      </c>
      <c r="D48" s="23">
        <f t="shared" si="10"/>
        <v>3.3548621743867697E-2</v>
      </c>
      <c r="E48" s="23">
        <f t="shared" si="10"/>
        <v>8.1124818965764858E-2</v>
      </c>
      <c r="F48" s="23">
        <f t="shared" si="10"/>
        <v>6.3245743187185108E-2</v>
      </c>
      <c r="G48" s="23">
        <f t="shared" si="10"/>
        <v>6.9157335101047449E-2</v>
      </c>
      <c r="H48" s="23">
        <f t="shared" si="11"/>
        <v>7.2483817450962926E-2</v>
      </c>
    </row>
    <row r="49" spans="1:8" x14ac:dyDescent="0.2">
      <c r="A49" s="22" t="s">
        <v>32</v>
      </c>
      <c r="B49" s="23">
        <f t="shared" si="10"/>
        <v>2.6590531585585882E-2</v>
      </c>
      <c r="C49" s="23">
        <f t="shared" si="10"/>
        <v>3.4221601966889413E-2</v>
      </c>
      <c r="D49" s="23">
        <f t="shared" si="10"/>
        <v>3.7207758851916871E-2</v>
      </c>
      <c r="E49" s="23">
        <f t="shared" si="10"/>
        <v>8.4675506758203067E-2</v>
      </c>
      <c r="F49" s="23">
        <f t="shared" si="10"/>
        <v>6.5037707541330522E-2</v>
      </c>
      <c r="G49" s="23">
        <f t="shared" si="10"/>
        <v>6.7640909022944201E-2</v>
      </c>
      <c r="H49" s="23">
        <f t="shared" si="11"/>
        <v>7.2313480069488512E-2</v>
      </c>
    </row>
    <row r="50" spans="1:8" x14ac:dyDescent="0.2">
      <c r="A50" s="22" t="s">
        <v>31</v>
      </c>
      <c r="B50" s="23">
        <f t="shared" si="10"/>
        <v>2.6590531585585882E-2</v>
      </c>
      <c r="C50" s="23">
        <f t="shared" si="10"/>
        <v>3.4221601966889413E-2</v>
      </c>
      <c r="D50" s="23">
        <f t="shared" si="10"/>
        <v>3.7207758851916871E-2</v>
      </c>
      <c r="E50" s="23">
        <f t="shared" si="10"/>
        <v>8.4675506758203067E-2</v>
      </c>
      <c r="F50" s="23">
        <f t="shared" si="10"/>
        <v>6.5037707541330522E-2</v>
      </c>
      <c r="G50" s="23">
        <f t="shared" si="10"/>
        <v>6.7640909022944201E-2</v>
      </c>
      <c r="H50" s="23">
        <f t="shared" si="11"/>
        <v>7.2313480069488512E-2</v>
      </c>
    </row>
    <row r="51" spans="1:8" x14ac:dyDescent="0.2">
      <c r="A51" s="22" t="s">
        <v>30</v>
      </c>
      <c r="B51" s="23">
        <f t="shared" si="10"/>
        <v>2.6590531585585882E-2</v>
      </c>
      <c r="C51" s="23">
        <f t="shared" si="10"/>
        <v>3.4221601966889413E-2</v>
      </c>
      <c r="D51" s="23">
        <f t="shared" si="10"/>
        <v>3.7207758851916871E-2</v>
      </c>
      <c r="E51" s="23">
        <f t="shared" si="10"/>
        <v>8.4675506758203067E-2</v>
      </c>
      <c r="F51" s="23">
        <f t="shared" si="10"/>
        <v>6.5037707541330522E-2</v>
      </c>
      <c r="G51" s="23">
        <f t="shared" si="10"/>
        <v>6.7640909022944201E-2</v>
      </c>
      <c r="H51" s="23">
        <f t="shared" si="11"/>
        <v>7.2313480069488512E-2</v>
      </c>
    </row>
    <row r="52" spans="1:8" x14ac:dyDescent="0.2">
      <c r="A52" s="22" t="s">
        <v>29</v>
      </c>
      <c r="B52" s="23">
        <f t="shared" si="10"/>
        <v>2.6590531585585882E-2</v>
      </c>
      <c r="C52" s="23">
        <f t="shared" si="10"/>
        <v>3.4221601966889413E-2</v>
      </c>
      <c r="D52" s="23">
        <f t="shared" si="10"/>
        <v>3.7207758851916871E-2</v>
      </c>
      <c r="E52" s="23">
        <f t="shared" si="10"/>
        <v>8.4675506758203067E-2</v>
      </c>
      <c r="F52" s="23">
        <f t="shared" si="10"/>
        <v>6.5037707541330522E-2</v>
      </c>
      <c r="G52" s="23">
        <f t="shared" si="10"/>
        <v>6.7640909022944201E-2</v>
      </c>
      <c r="H52" s="23">
        <f t="shared" si="11"/>
        <v>7.2313480069488512E-2</v>
      </c>
    </row>
    <row r="53" spans="1:8" x14ac:dyDescent="0.2">
      <c r="A53" s="22" t="s">
        <v>28</v>
      </c>
      <c r="B53" s="23">
        <f>B25+B37</f>
        <v>2.6590531585585882E-2</v>
      </c>
      <c r="C53" s="23">
        <f t="shared" si="10"/>
        <v>3.4221601966889413E-2</v>
      </c>
      <c r="D53" s="23">
        <f t="shared" si="10"/>
        <v>3.7207758851916871E-2</v>
      </c>
      <c r="E53" s="23">
        <f t="shared" si="10"/>
        <v>8.4675506758203067E-2</v>
      </c>
      <c r="F53" s="23">
        <f t="shared" si="10"/>
        <v>6.5037707541330522E-2</v>
      </c>
      <c r="G53" s="23">
        <f t="shared" si="10"/>
        <v>6.7640909022944201E-2</v>
      </c>
      <c r="H53" s="23">
        <f t="shared" si="11"/>
        <v>7.2313480069488512E-2</v>
      </c>
    </row>
    <row r="54" spans="1:8" x14ac:dyDescent="0.2">
      <c r="A54" s="22" t="s">
        <v>27</v>
      </c>
      <c r="B54" s="23">
        <f t="shared" ref="B54:G54" si="13">B26+B38</f>
        <v>2.6590531585585882E-2</v>
      </c>
      <c r="C54" s="23">
        <f t="shared" si="13"/>
        <v>3.4221601966889413E-2</v>
      </c>
      <c r="D54" s="23">
        <f t="shared" si="13"/>
        <v>3.7207758851916871E-2</v>
      </c>
      <c r="E54" s="23">
        <f t="shared" si="13"/>
        <v>8.4675506758203067E-2</v>
      </c>
      <c r="F54" s="23">
        <f t="shared" si="13"/>
        <v>6.5037707541330522E-2</v>
      </c>
      <c r="G54" s="23">
        <f t="shared" si="13"/>
        <v>6.7640909022944201E-2</v>
      </c>
      <c r="H54" s="23">
        <f t="shared" si="11"/>
        <v>7.2313480069488512E-2</v>
      </c>
    </row>
    <row r="55" spans="1:8" x14ac:dyDescent="0.2">
      <c r="A55" s="22" t="s">
        <v>223</v>
      </c>
      <c r="B55" s="23">
        <f>AVERAGE(B44:B54)</f>
        <v>2.616001784958065E-2</v>
      </c>
      <c r="C55" s="23">
        <f t="shared" ref="C55:H55" si="14">AVERAGE(C44:C54)</f>
        <v>2.8939411981046329E-2</v>
      </c>
      <c r="D55" s="23">
        <f t="shared" si="14"/>
        <v>3.234420158533427E-2</v>
      </c>
      <c r="E55" s="23">
        <f t="shared" si="14"/>
        <v>8.0713471787058927E-2</v>
      </c>
      <c r="F55" s="23">
        <f t="shared" si="14"/>
        <v>6.2005221079259189E-2</v>
      </c>
      <c r="G55" s="23">
        <f t="shared" si="14"/>
        <v>6.7954294818110508E-2</v>
      </c>
      <c r="H55" s="23">
        <f t="shared" si="14"/>
        <v>7.0889662254719391E-2</v>
      </c>
    </row>
    <row r="56" spans="1:8" x14ac:dyDescent="0.2">
      <c r="A56" s="25" t="s">
        <v>38</v>
      </c>
    </row>
    <row r="57" spans="1:8" x14ac:dyDescent="0.2">
      <c r="A57" s="22" t="s">
        <v>36</v>
      </c>
      <c r="B57" s="21">
        <f t="shared" ref="B57:G57" si="15">B11</f>
        <v>0.25</v>
      </c>
      <c r="C57" s="21">
        <f t="shared" si="15"/>
        <v>7.9978439999999997</v>
      </c>
      <c r="D57" s="21">
        <f t="shared" si="15"/>
        <v>6.959079</v>
      </c>
      <c r="E57" s="21">
        <f t="shared" si="15"/>
        <v>4.2421680000000004</v>
      </c>
      <c r="F57" s="21">
        <f t="shared" si="15"/>
        <v>6.0155029999999998</v>
      </c>
      <c r="G57" s="21">
        <f t="shared" si="15"/>
        <v>6.95594</v>
      </c>
      <c r="H57" s="21">
        <f>H11</f>
        <v>4.28796</v>
      </c>
    </row>
    <row r="58" spans="1:8" x14ac:dyDescent="0.2">
      <c r="A58" s="22" t="s">
        <v>35</v>
      </c>
      <c r="B58" s="21">
        <f t="shared" ref="B58:G66" si="16">B57</f>
        <v>0.25</v>
      </c>
      <c r="C58" s="21">
        <f t="shared" si="16"/>
        <v>7.9978439999999997</v>
      </c>
      <c r="D58" s="21">
        <f t="shared" si="16"/>
        <v>6.959079</v>
      </c>
      <c r="E58" s="21">
        <f t="shared" si="16"/>
        <v>4.2421680000000004</v>
      </c>
      <c r="F58" s="21">
        <f t="shared" si="16"/>
        <v>6.0155029999999998</v>
      </c>
      <c r="G58" s="21">
        <f t="shared" si="16"/>
        <v>6.95594</v>
      </c>
      <c r="H58" s="21">
        <f t="shared" ref="H58:H66" si="17">H57</f>
        <v>4.28796</v>
      </c>
    </row>
    <row r="59" spans="1:8" x14ac:dyDescent="0.2">
      <c r="A59" s="22" t="s">
        <v>34</v>
      </c>
      <c r="B59" s="21">
        <f t="shared" si="16"/>
        <v>0.25</v>
      </c>
      <c r="C59" s="21">
        <f t="shared" si="16"/>
        <v>7.9978439999999997</v>
      </c>
      <c r="D59" s="21">
        <f t="shared" si="16"/>
        <v>6.959079</v>
      </c>
      <c r="E59" s="21">
        <f t="shared" si="16"/>
        <v>4.2421680000000004</v>
      </c>
      <c r="F59" s="21">
        <f t="shared" si="16"/>
        <v>6.0155029999999998</v>
      </c>
      <c r="G59" s="21">
        <f t="shared" si="16"/>
        <v>6.95594</v>
      </c>
      <c r="H59" s="21">
        <f t="shared" si="17"/>
        <v>4.28796</v>
      </c>
    </row>
    <row r="60" spans="1:8" x14ac:dyDescent="0.2">
      <c r="A60" s="22" t="s">
        <v>33</v>
      </c>
      <c r="B60" s="21">
        <f t="shared" si="16"/>
        <v>0.25</v>
      </c>
      <c r="C60" s="21">
        <f t="shared" si="16"/>
        <v>7.9978439999999997</v>
      </c>
      <c r="D60" s="21">
        <f t="shared" si="16"/>
        <v>6.959079</v>
      </c>
      <c r="E60" s="21">
        <f t="shared" si="16"/>
        <v>4.2421680000000004</v>
      </c>
      <c r="F60" s="21">
        <f t="shared" si="16"/>
        <v>6.0155029999999998</v>
      </c>
      <c r="G60" s="21">
        <f t="shared" si="16"/>
        <v>6.95594</v>
      </c>
      <c r="H60" s="21">
        <f t="shared" si="17"/>
        <v>4.28796</v>
      </c>
    </row>
    <row r="61" spans="1:8" x14ac:dyDescent="0.2">
      <c r="A61" s="22" t="s">
        <v>32</v>
      </c>
      <c r="B61" s="21">
        <f t="shared" si="16"/>
        <v>0.25</v>
      </c>
      <c r="C61" s="21">
        <f t="shared" si="16"/>
        <v>7.9978439999999997</v>
      </c>
      <c r="D61" s="21">
        <f t="shared" si="16"/>
        <v>6.959079</v>
      </c>
      <c r="E61" s="21">
        <f t="shared" si="16"/>
        <v>4.2421680000000004</v>
      </c>
      <c r="F61" s="21">
        <f t="shared" si="16"/>
        <v>6.0155029999999998</v>
      </c>
      <c r="G61" s="21">
        <f t="shared" si="16"/>
        <v>6.95594</v>
      </c>
      <c r="H61" s="21">
        <f t="shared" si="17"/>
        <v>4.28796</v>
      </c>
    </row>
    <row r="62" spans="1:8" x14ac:dyDescent="0.2">
      <c r="A62" s="22" t="s">
        <v>31</v>
      </c>
      <c r="B62" s="21">
        <f t="shared" si="16"/>
        <v>0.25</v>
      </c>
      <c r="C62" s="21">
        <f t="shared" si="16"/>
        <v>7.9978439999999997</v>
      </c>
      <c r="D62" s="21">
        <f t="shared" si="16"/>
        <v>6.959079</v>
      </c>
      <c r="E62" s="21">
        <f t="shared" si="16"/>
        <v>4.2421680000000004</v>
      </c>
      <c r="F62" s="21">
        <f t="shared" si="16"/>
        <v>6.0155029999999998</v>
      </c>
      <c r="G62" s="21">
        <f t="shared" si="16"/>
        <v>6.95594</v>
      </c>
      <c r="H62" s="21">
        <f t="shared" si="17"/>
        <v>4.28796</v>
      </c>
    </row>
    <row r="63" spans="1:8" x14ac:dyDescent="0.2">
      <c r="A63" s="22" t="s">
        <v>30</v>
      </c>
      <c r="B63" s="21">
        <f t="shared" si="16"/>
        <v>0.25</v>
      </c>
      <c r="C63" s="21">
        <f t="shared" si="16"/>
        <v>7.9978439999999997</v>
      </c>
      <c r="D63" s="21">
        <f t="shared" si="16"/>
        <v>6.959079</v>
      </c>
      <c r="E63" s="21">
        <f t="shared" si="16"/>
        <v>4.2421680000000004</v>
      </c>
      <c r="F63" s="21">
        <f t="shared" si="16"/>
        <v>6.0155029999999998</v>
      </c>
      <c r="G63" s="21">
        <f t="shared" si="16"/>
        <v>6.95594</v>
      </c>
      <c r="H63" s="21">
        <f t="shared" si="17"/>
        <v>4.28796</v>
      </c>
    </row>
    <row r="64" spans="1:8" x14ac:dyDescent="0.2">
      <c r="A64" s="22" t="s">
        <v>29</v>
      </c>
      <c r="B64" s="21">
        <f t="shared" si="16"/>
        <v>0.25</v>
      </c>
      <c r="C64" s="21">
        <f t="shared" si="16"/>
        <v>7.9978439999999997</v>
      </c>
      <c r="D64" s="21">
        <f t="shared" si="16"/>
        <v>6.959079</v>
      </c>
      <c r="E64" s="21">
        <f t="shared" si="16"/>
        <v>4.2421680000000004</v>
      </c>
      <c r="F64" s="21">
        <f t="shared" si="16"/>
        <v>6.0155029999999998</v>
      </c>
      <c r="G64" s="21">
        <f t="shared" si="16"/>
        <v>6.95594</v>
      </c>
      <c r="H64" s="21">
        <f t="shared" si="17"/>
        <v>4.28796</v>
      </c>
    </row>
    <row r="65" spans="1:8" x14ac:dyDescent="0.2">
      <c r="A65" s="22" t="s">
        <v>28</v>
      </c>
      <c r="B65" s="21">
        <f t="shared" si="16"/>
        <v>0.25</v>
      </c>
      <c r="C65" s="21">
        <f t="shared" si="16"/>
        <v>7.9978439999999997</v>
      </c>
      <c r="D65" s="21">
        <f t="shared" si="16"/>
        <v>6.959079</v>
      </c>
      <c r="E65" s="21">
        <f t="shared" si="16"/>
        <v>4.2421680000000004</v>
      </c>
      <c r="F65" s="21">
        <f t="shared" si="16"/>
        <v>6.0155029999999998</v>
      </c>
      <c r="G65" s="21">
        <f t="shared" si="16"/>
        <v>6.95594</v>
      </c>
      <c r="H65" s="21">
        <f t="shared" si="17"/>
        <v>4.28796</v>
      </c>
    </row>
    <row r="66" spans="1:8" x14ac:dyDescent="0.2">
      <c r="A66" s="22" t="s">
        <v>27</v>
      </c>
      <c r="B66" s="21">
        <f t="shared" si="16"/>
        <v>0.25</v>
      </c>
      <c r="C66" s="21">
        <f t="shared" si="16"/>
        <v>7.9978439999999997</v>
      </c>
      <c r="D66" s="21">
        <f t="shared" si="16"/>
        <v>6.959079</v>
      </c>
      <c r="E66" s="21">
        <f t="shared" si="16"/>
        <v>4.2421680000000004</v>
      </c>
      <c r="F66" s="21">
        <f t="shared" si="16"/>
        <v>6.0155029999999998</v>
      </c>
      <c r="G66" s="21">
        <f t="shared" si="16"/>
        <v>6.95594</v>
      </c>
      <c r="H66" s="21">
        <f t="shared" si="17"/>
        <v>4.28796</v>
      </c>
    </row>
    <row r="67" spans="1:8" x14ac:dyDescent="0.2">
      <c r="A67" s="22"/>
    </row>
    <row r="68" spans="1:8" x14ac:dyDescent="0.2">
      <c r="A68" s="20" t="s">
        <v>37</v>
      </c>
    </row>
    <row r="69" spans="1:8" x14ac:dyDescent="0.2">
      <c r="A69" s="22" t="s">
        <v>36</v>
      </c>
      <c r="B69" s="23">
        <f>B44-(B45-B44)*B57+100*B$12/2*(B45-B44)^2-B$83*(1-B$84)</f>
        <v>2.4484496122268034E-2</v>
      </c>
      <c r="C69" s="23">
        <f t="shared" ref="C69:G69" si="18">C44-(C45-C44)*C57+100*C$12/2*(C45-C44)^2-C$83*(1-C$84)</f>
        <v>-3.3466039666500878E-2</v>
      </c>
      <c r="D69" s="23">
        <f t="shared" si="18"/>
        <v>3.6985432407446285E-3</v>
      </c>
      <c r="E69" s="23">
        <f t="shared" si="18"/>
        <v>8.1868837867801525E-2</v>
      </c>
      <c r="F69" s="23">
        <f t="shared" si="18"/>
        <v>-1.7958118463361717E-3</v>
      </c>
      <c r="G69" s="23">
        <f t="shared" si="18"/>
        <v>5.1194387707381703E-2</v>
      </c>
      <c r="H69" s="23">
        <f>H44-(H45-H44)*H57+100*H$12/2*(H45-H44)^2-H$83*(1-H$84)</f>
        <v>4.8461536858772879E-2</v>
      </c>
    </row>
    <row r="70" spans="1:8" x14ac:dyDescent="0.2">
      <c r="A70" s="22" t="s">
        <v>35</v>
      </c>
      <c r="B70" s="23">
        <f t="shared" ref="B70:G78" si="19">B45-(B46-B45)*B58+100*B$12/2*(B46-B45)^2-B$83*(1-B$84)</f>
        <v>2.4283597589000918E-2</v>
      </c>
      <c r="C70" s="23">
        <f t="shared" si="19"/>
        <v>-1.0247630315520622E-2</v>
      </c>
      <c r="D70" s="23">
        <f t="shared" si="19"/>
        <v>-3.3633082574903075E-3</v>
      </c>
      <c r="E70" s="23">
        <f t="shared" si="19"/>
        <v>3.4502837877132167E-2</v>
      </c>
      <c r="F70" s="23">
        <f t="shared" si="19"/>
        <v>4.2962431267062104E-2</v>
      </c>
      <c r="G70" s="23">
        <f t="shared" si="19"/>
        <v>5.0961331263936593E-2</v>
      </c>
      <c r="H70" s="23">
        <f t="shared" ref="H70" si="20">H45-(H46-H45)*H58+100*H$12/2*(H46-H45)^2-H$83*(1-H$84)</f>
        <v>4.6868443298611603E-2</v>
      </c>
    </row>
    <row r="71" spans="1:8" x14ac:dyDescent="0.2">
      <c r="A71" s="22" t="s">
        <v>34</v>
      </c>
      <c r="B71" s="23">
        <f t="shared" si="19"/>
        <v>2.5397269276708732E-2</v>
      </c>
      <c r="C71" s="23">
        <f t="shared" si="19"/>
        <v>-6.5293815277821781E-3</v>
      </c>
      <c r="D71" s="23">
        <f t="shared" si="19"/>
        <v>2.9582885055881255E-4</v>
      </c>
      <c r="E71" s="23">
        <f t="shared" si="19"/>
        <v>3.805352566957039E-2</v>
      </c>
      <c r="F71" s="23">
        <f t="shared" si="19"/>
        <v>4.4754395621207518E-2</v>
      </c>
      <c r="G71" s="23">
        <f t="shared" si="19"/>
        <v>5.2703607856252804E-2</v>
      </c>
      <c r="H71" s="23">
        <f t="shared" ref="H71" si="21">H46-(H47-H46)*H59+100*H$12/2*(H47-H46)^2-H$83*(1-H$84)</f>
        <v>4.9882069153042392E-2</v>
      </c>
    </row>
    <row r="72" spans="1:8" x14ac:dyDescent="0.2">
      <c r="A72" s="22" t="s">
        <v>33</v>
      </c>
      <c r="B72" s="23">
        <f t="shared" si="19"/>
        <v>2.6814212298938239E-2</v>
      </c>
      <c r="C72" s="23">
        <f t="shared" si="19"/>
        <v>-2.8111327400437598E-3</v>
      </c>
      <c r="D72" s="23">
        <f t="shared" si="19"/>
        <v>3.9549659586080328E-3</v>
      </c>
      <c r="E72" s="23">
        <f t="shared" si="19"/>
        <v>4.1604213462008613E-2</v>
      </c>
      <c r="F72" s="23">
        <f t="shared" si="19"/>
        <v>4.6546359975352891E-2</v>
      </c>
      <c r="G72" s="23">
        <f t="shared" si="19"/>
        <v>7.7078967055971906E-2</v>
      </c>
      <c r="H72" s="23">
        <f t="shared" ref="H72" si="22">H47-(H48-H47)*H60+100*H$12/2*(H48-H47)^2-H$83*(1-H$84)</f>
        <v>6.6385078167135542E-2</v>
      </c>
    </row>
    <row r="73" spans="1:8" x14ac:dyDescent="0.2">
      <c r="A73" s="22" t="s">
        <v>32</v>
      </c>
      <c r="B73" s="23">
        <f t="shared" si="19"/>
        <v>2.6714798648559416E-2</v>
      </c>
      <c r="C73" s="23">
        <f t="shared" si="19"/>
        <v>9.0711604769468774E-4</v>
      </c>
      <c r="D73" s="23">
        <f t="shared" si="19"/>
        <v>7.6141030666571534E-3</v>
      </c>
      <c r="E73" s="23">
        <f t="shared" si="19"/>
        <v>4.5154901254446891E-2</v>
      </c>
      <c r="F73" s="23">
        <f t="shared" si="19"/>
        <v>4.8338324329498361E-2</v>
      </c>
      <c r="G73" s="23">
        <f t="shared" si="19"/>
        <v>7.5562540977868659E-2</v>
      </c>
      <c r="H73" s="23">
        <f t="shared" ref="H73" si="23">H48-(H49-H48)*H61+100*H$12/2*(H49-H48)^2-H$83*(1-H$84)</f>
        <v>6.6214740785661211E-2</v>
      </c>
    </row>
    <row r="74" spans="1:8" x14ac:dyDescent="0.2">
      <c r="A74" s="22" t="s">
        <v>31</v>
      </c>
      <c r="B74" s="23">
        <f t="shared" si="19"/>
        <v>2.6590531585585882E-2</v>
      </c>
      <c r="C74" s="23">
        <f t="shared" si="19"/>
        <v>3.3471601966889412E-2</v>
      </c>
      <c r="D74" s="23">
        <f t="shared" si="19"/>
        <v>3.620775885191687E-2</v>
      </c>
      <c r="E74" s="23">
        <f t="shared" si="19"/>
        <v>6.3675506758203063E-2</v>
      </c>
      <c r="F74" s="23">
        <f t="shared" si="19"/>
        <v>6.0787707541330518E-2</v>
      </c>
      <c r="G74" s="23">
        <f t="shared" si="19"/>
        <v>6.3390909022944197E-2</v>
      </c>
      <c r="H74" s="23">
        <f t="shared" ref="H74" si="24">H49-(H50-H49)*H62+100*H$12/2*(H50-H49)^2-H$83*(1-H$84)</f>
        <v>6.5313480069488505E-2</v>
      </c>
    </row>
    <row r="75" spans="1:8" x14ac:dyDescent="0.2">
      <c r="A75" s="22" t="s">
        <v>30</v>
      </c>
      <c r="B75" s="23">
        <f t="shared" si="19"/>
        <v>2.6590531585585882E-2</v>
      </c>
      <c r="C75" s="23">
        <f t="shared" si="19"/>
        <v>3.3471601966889412E-2</v>
      </c>
      <c r="D75" s="23">
        <f t="shared" si="19"/>
        <v>3.620775885191687E-2</v>
      </c>
      <c r="E75" s="23">
        <f t="shared" si="19"/>
        <v>6.3675506758203063E-2</v>
      </c>
      <c r="F75" s="23">
        <f t="shared" si="19"/>
        <v>6.0787707541330518E-2</v>
      </c>
      <c r="G75" s="23">
        <f t="shared" si="19"/>
        <v>6.3390909022944197E-2</v>
      </c>
      <c r="H75" s="23">
        <f t="shared" ref="H75" si="25">H50-(H51-H50)*H63+100*H$12/2*(H51-H50)^2-H$83*(1-H$84)</f>
        <v>6.5313480069488505E-2</v>
      </c>
    </row>
    <row r="76" spans="1:8" x14ac:dyDescent="0.2">
      <c r="A76" s="22" t="s">
        <v>29</v>
      </c>
      <c r="B76" s="23">
        <f t="shared" si="19"/>
        <v>2.6590531585585882E-2</v>
      </c>
      <c r="C76" s="23">
        <f t="shared" si="19"/>
        <v>3.3471601966889412E-2</v>
      </c>
      <c r="D76" s="23">
        <f t="shared" si="19"/>
        <v>3.620775885191687E-2</v>
      </c>
      <c r="E76" s="23">
        <f t="shared" si="19"/>
        <v>6.3675506758203063E-2</v>
      </c>
      <c r="F76" s="23">
        <f t="shared" si="19"/>
        <v>6.0787707541330518E-2</v>
      </c>
      <c r="G76" s="23">
        <f t="shared" si="19"/>
        <v>6.3390909022944197E-2</v>
      </c>
      <c r="H76" s="23">
        <f t="shared" ref="H76" si="26">H51-(H52-H51)*H64+100*H$12/2*(H52-H51)^2-H$83*(1-H$84)</f>
        <v>6.5313480069488505E-2</v>
      </c>
    </row>
    <row r="77" spans="1:8" x14ac:dyDescent="0.2">
      <c r="A77" s="22" t="s">
        <v>28</v>
      </c>
      <c r="B77" s="23">
        <f t="shared" si="19"/>
        <v>2.6590531585585882E-2</v>
      </c>
      <c r="C77" s="23">
        <f t="shared" si="19"/>
        <v>3.3471601966889412E-2</v>
      </c>
      <c r="D77" s="23">
        <f t="shared" si="19"/>
        <v>3.620775885191687E-2</v>
      </c>
      <c r="E77" s="23">
        <f t="shared" si="19"/>
        <v>6.3675506758203063E-2</v>
      </c>
      <c r="F77" s="23">
        <f t="shared" si="19"/>
        <v>6.0787707541330518E-2</v>
      </c>
      <c r="G77" s="23">
        <f t="shared" si="19"/>
        <v>6.3390909022944197E-2</v>
      </c>
      <c r="H77" s="23">
        <f t="shared" ref="H77" si="27">H52-(H53-H52)*H65+100*H$12/2*(H53-H52)^2-H$83*(1-H$84)</f>
        <v>6.5313480069488505E-2</v>
      </c>
    </row>
    <row r="78" spans="1:8" x14ac:dyDescent="0.2">
      <c r="A78" s="22" t="s">
        <v>27</v>
      </c>
      <c r="B78" s="23">
        <f t="shared" si="19"/>
        <v>2.6590531585585882E-2</v>
      </c>
      <c r="C78" s="23">
        <f t="shared" si="19"/>
        <v>3.3471601966889412E-2</v>
      </c>
      <c r="D78" s="23">
        <f t="shared" si="19"/>
        <v>3.620775885191687E-2</v>
      </c>
      <c r="E78" s="23">
        <f t="shared" si="19"/>
        <v>6.3675506758203063E-2</v>
      </c>
      <c r="F78" s="23">
        <f t="shared" si="19"/>
        <v>6.0787707541330518E-2</v>
      </c>
      <c r="G78" s="23">
        <f t="shared" si="19"/>
        <v>6.3390909022944197E-2</v>
      </c>
      <c r="H78" s="23">
        <f t="shared" ref="H78" si="28">H53-(H54-H53)*H66+100*H$12/2*(H54-H53)^2-H$83*(1-H$84)</f>
        <v>6.5313480069488505E-2</v>
      </c>
    </row>
    <row r="79" spans="1:8" x14ac:dyDescent="0.2">
      <c r="A79" s="22" t="s">
        <v>26</v>
      </c>
      <c r="B79" s="23">
        <f t="array" ref="B79">PRODUCT(1+B69:B78)^(1/10)-1</f>
        <v>2.6064289604463164E-2</v>
      </c>
      <c r="C79" s="23">
        <f t="array" ref="C79">PRODUCT(1+C69:C78)^(1/10)-1</f>
        <v>1.1244710895963905E-2</v>
      </c>
      <c r="D79" s="23">
        <f t="array" ref="D79">PRODUCT(1+D69:D78)^(1/10)-1</f>
        <v>1.9180555261228971E-2</v>
      </c>
      <c r="E79" s="23">
        <f t="array" ref="E79">PRODUCT(1+E69:E78)^(1/10)-1</f>
        <v>5.5858019787643043E-2</v>
      </c>
      <c r="F79" s="23">
        <f t="array" ref="F79">PRODUCT(1+F69:F78)^(1/10)-1</f>
        <v>4.831176207674015E-2</v>
      </c>
      <c r="G79" s="23">
        <f t="array" ref="G79">PRODUCT(1+G69:G78)^(1/10)-1</f>
        <v>6.2410565794245976E-2</v>
      </c>
      <c r="H79" s="23">
        <f t="array" ref="H79">PRODUCT(1+H69:H78)^(1/10)-1</f>
        <v>6.0408251283603276E-2</v>
      </c>
    </row>
    <row r="80" spans="1:8" x14ac:dyDescent="0.2">
      <c r="A80" s="22"/>
      <c r="B80" s="23"/>
      <c r="C80" s="23"/>
      <c r="D80" s="23"/>
      <c r="E80" s="23"/>
      <c r="F80" s="23"/>
      <c r="G80" s="23"/>
      <c r="H80" s="23"/>
    </row>
    <row r="81" spans="1:8" x14ac:dyDescent="0.2">
      <c r="A81" s="25" t="s">
        <v>25</v>
      </c>
      <c r="B81" s="48">
        <v>0</v>
      </c>
      <c r="C81" s="48">
        <v>1.5E-3</v>
      </c>
      <c r="D81" s="48">
        <v>2E-3</v>
      </c>
      <c r="E81" s="48">
        <v>3.5000000000000003E-2</v>
      </c>
      <c r="F81" s="48">
        <v>8.5000000000000006E-3</v>
      </c>
      <c r="G81" s="48">
        <v>8.5000000000000006E-3</v>
      </c>
      <c r="H81" s="48">
        <v>1.4E-2</v>
      </c>
    </row>
    <row r="82" spans="1:8" x14ac:dyDescent="0.2">
      <c r="A82" s="25" t="s">
        <v>24</v>
      </c>
      <c r="B82" s="39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</row>
    <row r="83" spans="1:8" x14ac:dyDescent="0.2">
      <c r="A83" s="25" t="s">
        <v>23</v>
      </c>
      <c r="B83" s="23">
        <f t="shared" ref="B83:G83" si="29">B81*(1+B82)</f>
        <v>0</v>
      </c>
      <c r="C83" s="23">
        <f t="shared" si="29"/>
        <v>1.5E-3</v>
      </c>
      <c r="D83" s="23">
        <f>D81*(1+D82)</f>
        <v>2E-3</v>
      </c>
      <c r="E83" s="23">
        <f t="shared" si="29"/>
        <v>3.5000000000000003E-2</v>
      </c>
      <c r="F83" s="23">
        <f t="shared" si="29"/>
        <v>8.5000000000000006E-3</v>
      </c>
      <c r="G83" s="23">
        <f t="shared" si="29"/>
        <v>8.5000000000000006E-3</v>
      </c>
      <c r="H83" s="23">
        <f>H81*(1+H82)</f>
        <v>1.4E-2</v>
      </c>
    </row>
    <row r="84" spans="1:8" x14ac:dyDescent="0.2">
      <c r="A84" s="25" t="s">
        <v>22</v>
      </c>
      <c r="B84" s="56">
        <v>0</v>
      </c>
      <c r="C84" s="56">
        <v>0.5</v>
      </c>
      <c r="D84" s="56">
        <v>0.5</v>
      </c>
      <c r="E84" s="56">
        <v>0.4</v>
      </c>
      <c r="F84" s="56">
        <v>0.5</v>
      </c>
      <c r="G84" s="56">
        <v>0.5</v>
      </c>
      <c r="H84" s="56">
        <v>0.5</v>
      </c>
    </row>
    <row r="85" spans="1:8" x14ac:dyDescent="0.2">
      <c r="A85" s="22"/>
    </row>
    <row r="86" spans="1:8" x14ac:dyDescent="0.2">
      <c r="A86" s="25" t="s">
        <v>21</v>
      </c>
      <c r="B86" s="23">
        <f t="shared" ref="B86:H86" si="30">ABS(B79)/(B79)*MROUND(ABS(B79),0.001)</f>
        <v>2.6000000000000002E-2</v>
      </c>
      <c r="C86" s="23">
        <f t="shared" si="30"/>
        <v>1.0999999999999999E-2</v>
      </c>
      <c r="D86" s="23">
        <f t="shared" si="30"/>
        <v>1.9E-2</v>
      </c>
      <c r="E86" s="23">
        <f t="shared" si="30"/>
        <v>5.6000000000000001E-2</v>
      </c>
      <c r="F86" s="23">
        <f t="shared" si="30"/>
        <v>4.8000000000000001E-2</v>
      </c>
      <c r="G86" s="23">
        <f t="shared" si="30"/>
        <v>6.2E-2</v>
      </c>
      <c r="H86" s="23">
        <f t="shared" si="30"/>
        <v>0.06</v>
      </c>
    </row>
    <row r="87" spans="1:8" x14ac:dyDescent="0.2">
      <c r="A87" s="20" t="s">
        <v>224</v>
      </c>
      <c r="B87" s="23">
        <f t="shared" ref="B87:H87" si="31">MROUND(B55-B81*(1-B84),0.001)</f>
        <v>2.6000000000000002E-2</v>
      </c>
      <c r="C87" s="23">
        <f t="shared" si="31"/>
        <v>2.8000000000000001E-2</v>
      </c>
      <c r="D87" s="23">
        <f t="shared" si="31"/>
        <v>3.1E-2</v>
      </c>
      <c r="E87" s="23">
        <f t="shared" si="31"/>
        <v>0.06</v>
      </c>
      <c r="F87" s="23">
        <f t="shared" si="31"/>
        <v>5.8000000000000003E-2</v>
      </c>
      <c r="G87" s="23">
        <f t="shared" si="31"/>
        <v>6.4000000000000001E-2</v>
      </c>
      <c r="H87" s="23">
        <f t="shared" si="31"/>
        <v>6.4000000000000001E-2</v>
      </c>
    </row>
    <row r="88" spans="1:8" x14ac:dyDescent="0.2">
      <c r="A88" s="20" t="s">
        <v>123</v>
      </c>
      <c r="B88" s="21">
        <f t="shared" ref="B88:C88" si="32">B95</f>
        <v>-9.9706825189412318E-2</v>
      </c>
      <c r="C88" s="21">
        <f t="shared" si="32"/>
        <v>0.13220096968113304</v>
      </c>
      <c r="D88" s="21">
        <f t="shared" ref="D88:H88" si="33">D95</f>
        <v>0.48530851894332067</v>
      </c>
      <c r="E88" s="21">
        <f t="shared" si="33"/>
        <v>5.4889968134522098</v>
      </c>
      <c r="F88" s="21">
        <f t="shared" si="33"/>
        <v>0.6414098752582077</v>
      </c>
      <c r="G88" s="21">
        <f t="shared" si="33"/>
        <v>3.1317869609483733</v>
      </c>
      <c r="H88" s="21">
        <f t="shared" si="33"/>
        <v>3.804831309262799</v>
      </c>
    </row>
    <row r="89" spans="1:8" x14ac:dyDescent="0.2">
      <c r="A89" s="20" t="s">
        <v>20</v>
      </c>
    </row>
    <row r="90" spans="1:8" x14ac:dyDescent="0.2">
      <c r="A90" s="20" t="s">
        <v>19</v>
      </c>
      <c r="B90" s="21">
        <f t="shared" ref="B90:G90" si="34">AVERAGE(B99:B158)</f>
        <v>-4.1684817876897666E-3</v>
      </c>
      <c r="C90" s="21">
        <f>AVERAGE(C99:C158)</f>
        <v>0.16334789196908434</v>
      </c>
      <c r="D90" s="21">
        <f t="shared" si="34"/>
        <v>0.44522410696649195</v>
      </c>
      <c r="E90" s="21">
        <f t="shared" si="34"/>
        <v>4.5467109861128643</v>
      </c>
      <c r="F90" s="21">
        <f t="shared" si="34"/>
        <v>0.53532210767242427</v>
      </c>
      <c r="G90" s="21">
        <f t="shared" si="34"/>
        <v>3.2294521421929683</v>
      </c>
      <c r="H90" s="21">
        <f>AVERAGE(H99:H158)</f>
        <v>3.4054403320705213</v>
      </c>
    </row>
    <row r="91" spans="1:8" x14ac:dyDescent="0.2">
      <c r="A91" s="20" t="s">
        <v>18</v>
      </c>
      <c r="B91" s="21">
        <f t="shared" ref="B91:G91" si="35">AVERAGE(B99:B218)</f>
        <v>-4.8842414435582321E-2</v>
      </c>
      <c r="C91" s="21">
        <f>AVERAGE(C99:C218)</f>
        <v>0.22134932742936053</v>
      </c>
      <c r="D91" s="21">
        <f t="shared" si="35"/>
        <v>0.58710439151263938</v>
      </c>
      <c r="E91" s="21">
        <f t="shared" si="35"/>
        <v>5.5644244475361919</v>
      </c>
      <c r="F91" s="21">
        <f t="shared" si="35"/>
        <v>0.61013378363267246</v>
      </c>
      <c r="G91" s="21">
        <f t="shared" si="35"/>
        <v>3.2726935844305074</v>
      </c>
      <c r="H91" s="21">
        <f>AVERAGE(H99:H218)</f>
        <v>4.0474173518682344</v>
      </c>
    </row>
    <row r="92" spans="1:8" x14ac:dyDescent="0.2">
      <c r="A92" s="20" t="s">
        <v>17</v>
      </c>
      <c r="B92" s="21">
        <f>AVERAGE(B99:B338)</f>
        <v>-0.11515420136760511</v>
      </c>
      <c r="C92" s="21">
        <f>AVERAGE(C99:C338)</f>
        <v>0.13505487143561304</v>
      </c>
      <c r="D92" s="21">
        <f t="shared" ref="D92:G92" si="36">AVERAGE(D99:D338)</f>
        <v>0.49836773406183033</v>
      </c>
      <c r="E92" s="21">
        <f t="shared" si="36"/>
        <v>5.6430330356127136</v>
      </c>
      <c r="F92" s="21">
        <f t="shared" si="36"/>
        <v>0.66520396054281894</v>
      </c>
      <c r="G92" s="21">
        <f t="shared" si="36"/>
        <v>3.2111237993526056</v>
      </c>
      <c r="H92" s="21">
        <f>AVERAGE(H99:H338)</f>
        <v>4.023474406055799</v>
      </c>
    </row>
    <row r="93" spans="1:8" x14ac:dyDescent="0.2">
      <c r="A93" s="20" t="s">
        <v>16</v>
      </c>
      <c r="B93" s="21">
        <f t="shared" ref="B93:G93" si="37">AVERAGE(B90:B92)</f>
        <v>-5.6055032530292398E-2</v>
      </c>
      <c r="C93" s="21">
        <f t="shared" si="37"/>
        <v>0.17325069694468598</v>
      </c>
      <c r="D93" s="21">
        <f t="shared" si="37"/>
        <v>0.51023207751365396</v>
      </c>
      <c r="E93" s="21">
        <f t="shared" si="37"/>
        <v>5.2513894897539233</v>
      </c>
      <c r="F93" s="21">
        <f t="shared" si="37"/>
        <v>0.60355328394930519</v>
      </c>
      <c r="G93" s="21">
        <f t="shared" si="37"/>
        <v>3.2377565086586935</v>
      </c>
      <c r="H93" s="21">
        <f>AVERAGE(H90:H92)</f>
        <v>3.8254440299981849</v>
      </c>
    </row>
    <row r="94" spans="1:8" x14ac:dyDescent="0.2">
      <c r="A94" s="20" t="s">
        <v>121</v>
      </c>
      <c r="B94" s="21">
        <f t="shared" ref="B94:H94" si="38">MEDIAN(B99:B338)</f>
        <v>-6.8668194423306003E-2</v>
      </c>
      <c r="C94" s="21">
        <f t="shared" si="38"/>
        <v>0.12929797994690001</v>
      </c>
      <c r="D94" s="21">
        <f t="shared" si="38"/>
        <v>0.443031487139186</v>
      </c>
      <c r="E94" s="21">
        <f t="shared" si="38"/>
        <v>4.9991261422991098</v>
      </c>
      <c r="F94" s="21">
        <f t="shared" si="38"/>
        <v>0.60164532131585002</v>
      </c>
      <c r="G94" s="21">
        <f t="shared" si="38"/>
        <v>3.1167557621178998</v>
      </c>
      <c r="H94" s="21">
        <f t="shared" si="38"/>
        <v>3.5616172569051998</v>
      </c>
    </row>
    <row r="95" spans="1:8" x14ac:dyDescent="0.2">
      <c r="A95" s="20" t="s">
        <v>122</v>
      </c>
      <c r="B95" s="21">
        <f t="shared" ref="B95" si="39">AVERAGE(B415:B654)</f>
        <v>-9.9706825189412318E-2</v>
      </c>
      <c r="C95" s="21">
        <f t="shared" ref="C95:H95" si="40">AVERAGE(C415:C654)</f>
        <v>0.13220096968113304</v>
      </c>
      <c r="D95" s="21">
        <f t="shared" si="40"/>
        <v>0.48530851894332067</v>
      </c>
      <c r="E95" s="21">
        <f t="shared" si="40"/>
        <v>5.4889968134522098</v>
      </c>
      <c r="F95" s="21">
        <f t="shared" si="40"/>
        <v>0.6414098752582077</v>
      </c>
      <c r="G95" s="21">
        <f t="shared" si="40"/>
        <v>3.1317869609483733</v>
      </c>
      <c r="H95" s="21">
        <f t="shared" si="40"/>
        <v>3.804831309262799</v>
      </c>
    </row>
    <row r="96" spans="1:8" x14ac:dyDescent="0.2">
      <c r="A96" s="20">
        <v>0.95</v>
      </c>
      <c r="B96" s="21">
        <f t="shared" ref="B96:H96" si="41">PERCENTILE(B99:B338,$A96)</f>
        <v>5.7748544346806999E-2</v>
      </c>
      <c r="C96" s="21">
        <f t="shared" si="41"/>
        <v>0.39306542345005002</v>
      </c>
      <c r="D96" s="21">
        <f t="shared" si="41"/>
        <v>0.97041305940470002</v>
      </c>
      <c r="E96" s="21">
        <f t="shared" si="41"/>
        <v>9.8257965337112498</v>
      </c>
      <c r="F96" s="21">
        <f t="shared" si="41"/>
        <v>1.0773357919013751</v>
      </c>
      <c r="G96" s="21">
        <f t="shared" si="41"/>
        <v>4.6204888064240501</v>
      </c>
      <c r="H96" s="21">
        <f t="shared" si="41"/>
        <v>7.9822247756482003</v>
      </c>
    </row>
    <row r="97" spans="1:8" x14ac:dyDescent="0.2">
      <c r="A97" s="20">
        <v>0.05</v>
      </c>
      <c r="B97" s="21">
        <f t="shared" ref="B97:H97" si="42">PERCENTILE(B99:B338,$A97)</f>
        <v>-0.48950391201762</v>
      </c>
      <c r="C97" s="21">
        <f t="shared" si="42"/>
        <v>6.2989898662959998E-3</v>
      </c>
      <c r="D97" s="21">
        <f t="shared" si="42"/>
        <v>0.22702296885494</v>
      </c>
      <c r="E97" s="21">
        <f t="shared" si="42"/>
        <v>2.87282839592587</v>
      </c>
      <c r="F97" s="21">
        <f t="shared" si="42"/>
        <v>0.41753779934972252</v>
      </c>
      <c r="G97" s="21">
        <f t="shared" si="42"/>
        <v>1.6959726760303</v>
      </c>
      <c r="H97" s="21">
        <f t="shared" si="42"/>
        <v>1.8033481668464502</v>
      </c>
    </row>
    <row r="99" spans="1:8" s="175" customFormat="1" x14ac:dyDescent="0.2">
      <c r="A99" s="173">
        <v>43465</v>
      </c>
      <c r="B99" s="174">
        <v>-5.1227000000000002E-2</v>
      </c>
      <c r="C99" s="174">
        <v>0.200215</v>
      </c>
      <c r="D99" s="174">
        <v>0.54911600000000005</v>
      </c>
      <c r="E99" s="174">
        <v>5.4520390000000001</v>
      </c>
      <c r="F99" s="174">
        <v>0.55655100000000002</v>
      </c>
      <c r="G99" s="174">
        <v>3.8883939999999999</v>
      </c>
      <c r="H99" s="174">
        <v>3.8880669999999999</v>
      </c>
    </row>
    <row r="100" spans="1:8" x14ac:dyDescent="0.2">
      <c r="A100" s="26">
        <f>EOMONTH(A99,-1)</f>
        <v>43434</v>
      </c>
      <c r="B100" s="36">
        <v>-2.1104000000000001E-2</v>
      </c>
      <c r="C100" s="36">
        <v>0.22089400000000001</v>
      </c>
      <c r="D100" s="36">
        <v>0.53706699999999996</v>
      </c>
      <c r="E100" s="36">
        <v>4.7479110000000002</v>
      </c>
      <c r="F100" s="36">
        <v>0.53512000000000004</v>
      </c>
      <c r="G100" s="36">
        <v>3.669454</v>
      </c>
      <c r="H100" s="36">
        <v>3.7180909999999998</v>
      </c>
    </row>
    <row r="101" spans="1:8" x14ac:dyDescent="0.2">
      <c r="A101" s="26">
        <f t="shared" ref="A101:A164" si="43">EOMONTH(A100,-1)</f>
        <v>43404</v>
      </c>
      <c r="B101" s="36">
        <v>-4.4681999999999999E-2</v>
      </c>
      <c r="C101" s="36">
        <v>0.22909499999999999</v>
      </c>
      <c r="D101" s="36">
        <v>0.49761</v>
      </c>
      <c r="E101" s="36">
        <v>4.2484289999999998</v>
      </c>
      <c r="F101" s="36">
        <v>0.58709999999999996</v>
      </c>
      <c r="G101" s="36">
        <v>3.4123890000000001</v>
      </c>
      <c r="H101" s="36">
        <v>3.3836339999999998</v>
      </c>
    </row>
    <row r="102" spans="1:8" x14ac:dyDescent="0.2">
      <c r="A102" s="26">
        <f t="shared" si="43"/>
        <v>43373</v>
      </c>
      <c r="B102" s="36">
        <v>-1.9948E-2</v>
      </c>
      <c r="C102" s="36">
        <v>0.20822499999999999</v>
      </c>
      <c r="D102" s="36">
        <v>0.44933000000000001</v>
      </c>
      <c r="E102" s="36">
        <v>3.8124549999999999</v>
      </c>
      <c r="F102" s="36">
        <v>0.52572799999999997</v>
      </c>
      <c r="G102" s="36">
        <v>3.3594360000000001</v>
      </c>
      <c r="H102" s="36">
        <v>3.051561</v>
      </c>
    </row>
    <row r="103" spans="1:8" x14ac:dyDescent="0.2">
      <c r="A103" s="26">
        <f t="shared" si="43"/>
        <v>43343</v>
      </c>
      <c r="B103" s="36">
        <v>-1.4499999999999999E-3</v>
      </c>
      <c r="C103" s="36">
        <v>0.230406</v>
      </c>
      <c r="D103" s="36">
        <v>0.47592699999999999</v>
      </c>
      <c r="E103" s="36">
        <v>4.165216</v>
      </c>
      <c r="F103" s="36">
        <v>0.490533</v>
      </c>
      <c r="G103" s="36">
        <v>3.7781189999999998</v>
      </c>
      <c r="H103" s="36">
        <v>3.3686410000000002</v>
      </c>
    </row>
    <row r="104" spans="1:8" x14ac:dyDescent="0.2">
      <c r="A104" s="26">
        <f t="shared" si="43"/>
        <v>43312</v>
      </c>
      <c r="B104" s="36">
        <v>-3.2332E-2</v>
      </c>
      <c r="C104" s="36">
        <v>0.18163499999999999</v>
      </c>
      <c r="D104" s="36">
        <v>0.43297099999999999</v>
      </c>
      <c r="E104" s="36">
        <v>3.8109289999999998</v>
      </c>
      <c r="F104" s="36">
        <v>0.59748900000000005</v>
      </c>
      <c r="G104" s="36">
        <v>3.1984650000000001</v>
      </c>
      <c r="H104" s="36">
        <v>2.90204</v>
      </c>
    </row>
    <row r="105" spans="1:8" x14ac:dyDescent="0.2">
      <c r="A105" s="26">
        <f t="shared" si="43"/>
        <v>43281</v>
      </c>
      <c r="B105" s="36">
        <v>-2.3004E-2</v>
      </c>
      <c r="C105" s="36">
        <v>0.18582799999999999</v>
      </c>
      <c r="D105" s="36">
        <v>0.46519700000000003</v>
      </c>
      <c r="E105" s="36">
        <v>4.1624850000000002</v>
      </c>
      <c r="F105" s="36">
        <v>0.54846700000000004</v>
      </c>
      <c r="G105" s="36">
        <v>3.5408810000000002</v>
      </c>
      <c r="H105" s="36">
        <v>3.2352069999999999</v>
      </c>
    </row>
    <row r="106" spans="1:8" x14ac:dyDescent="0.2">
      <c r="A106" s="26">
        <f t="shared" si="43"/>
        <v>43251</v>
      </c>
      <c r="B106" s="36">
        <v>-3.6119999999999999E-2</v>
      </c>
      <c r="C106" s="36">
        <v>0.21227499999999999</v>
      </c>
      <c r="D106" s="36">
        <v>0.46742</v>
      </c>
      <c r="E106" s="36">
        <v>3.9933719999999999</v>
      </c>
      <c r="F106" s="36">
        <v>0.472862</v>
      </c>
      <c r="G106" s="36">
        <v>3.2972350000000001</v>
      </c>
      <c r="H106" s="36">
        <v>3.0857350000000001</v>
      </c>
    </row>
    <row r="107" spans="1:8" x14ac:dyDescent="0.2">
      <c r="A107" s="26">
        <f t="shared" si="43"/>
        <v>43220</v>
      </c>
      <c r="B107" s="36">
        <v>-2.1050000000000001E-3</v>
      </c>
      <c r="C107" s="36">
        <v>0.104422</v>
      </c>
      <c r="D107" s="36">
        <v>0.37156099999999997</v>
      </c>
      <c r="E107" s="36">
        <v>3.5087380000000001</v>
      </c>
      <c r="F107" s="36">
        <v>0.488205</v>
      </c>
      <c r="G107" s="36">
        <v>2.8799440000000001</v>
      </c>
      <c r="H107" s="36">
        <v>2.6372559999999998</v>
      </c>
    </row>
    <row r="108" spans="1:8" x14ac:dyDescent="0.2">
      <c r="A108" s="26">
        <f t="shared" si="43"/>
        <v>43190</v>
      </c>
      <c r="B108" s="36">
        <v>-1.5887999999999999E-2</v>
      </c>
      <c r="C108" s="36">
        <v>0.106</v>
      </c>
      <c r="D108" s="36">
        <v>0.375776</v>
      </c>
      <c r="E108" s="36">
        <v>3.5778729999999999</v>
      </c>
      <c r="F108" s="36">
        <v>0.44729799999999997</v>
      </c>
      <c r="G108" s="36">
        <v>2.8144710000000002</v>
      </c>
      <c r="H108" s="36">
        <v>2.5371679999999999</v>
      </c>
    </row>
    <row r="109" spans="1:8" x14ac:dyDescent="0.2">
      <c r="A109" s="26">
        <f t="shared" si="43"/>
        <v>43159</v>
      </c>
      <c r="B109" s="36">
        <v>8.1307000000000004E-2</v>
      </c>
      <c r="C109" s="36">
        <v>0.121602</v>
      </c>
      <c r="D109" s="36">
        <v>0.349327</v>
      </c>
      <c r="E109" s="36">
        <v>3.3575400000000002</v>
      </c>
      <c r="F109" s="36">
        <v>0.46148499999999998</v>
      </c>
      <c r="G109" s="36">
        <v>2.640361</v>
      </c>
      <c r="H109" s="36">
        <v>2.2394400000000001</v>
      </c>
    </row>
    <row r="110" spans="1:8" x14ac:dyDescent="0.2">
      <c r="A110" s="26">
        <f t="shared" si="43"/>
        <v>43131</v>
      </c>
      <c r="B110" s="36">
        <v>7.2477E-2</v>
      </c>
      <c r="C110" s="36">
        <v>0.118659</v>
      </c>
      <c r="D110" s="36">
        <v>0.325878</v>
      </c>
      <c r="E110" s="36">
        <v>3.1619299999999999</v>
      </c>
      <c r="F110" s="36">
        <v>0.45503199999999999</v>
      </c>
      <c r="G110" s="36">
        <v>2.432636</v>
      </c>
      <c r="H110" s="36">
        <v>2.156425</v>
      </c>
    </row>
    <row r="111" spans="1:8" x14ac:dyDescent="0.2">
      <c r="A111" s="26">
        <f t="shared" si="43"/>
        <v>43100</v>
      </c>
      <c r="B111" s="174">
        <v>3.5374999999999997E-2</v>
      </c>
      <c r="C111" s="174">
        <v>0.13783699999999999</v>
      </c>
      <c r="D111" s="174">
        <v>0.35963400000000001</v>
      </c>
      <c r="E111" s="174">
        <v>3.3899560000000002</v>
      </c>
      <c r="F111" s="174">
        <v>0.52243600000000001</v>
      </c>
      <c r="G111" s="174">
        <v>2.5543089999999999</v>
      </c>
      <c r="H111" s="174">
        <v>2.3395269999999999</v>
      </c>
    </row>
    <row r="112" spans="1:8" x14ac:dyDescent="0.2">
      <c r="A112" s="26">
        <f t="shared" si="43"/>
        <v>43069</v>
      </c>
      <c r="B112" s="36">
        <v>5.6481999999999997E-2</v>
      </c>
      <c r="C112" s="36">
        <v>0.122392</v>
      </c>
      <c r="D112" s="36">
        <v>0.35791499999999998</v>
      </c>
      <c r="E112" s="36">
        <v>3.4651369999999999</v>
      </c>
      <c r="F112" s="36">
        <v>0.52735299999999996</v>
      </c>
      <c r="G112" s="36">
        <v>2.643573</v>
      </c>
      <c r="H112" s="36">
        <v>2.3630439999999999</v>
      </c>
    </row>
    <row r="113" spans="1:8" x14ac:dyDescent="0.2">
      <c r="A113" s="26">
        <f t="shared" si="43"/>
        <v>43039</v>
      </c>
      <c r="B113" s="36">
        <v>7.3114999999999999E-2</v>
      </c>
      <c r="C113" s="36">
        <v>0.13251299999999999</v>
      </c>
      <c r="D113" s="36">
        <v>0.36044900000000002</v>
      </c>
      <c r="E113" s="36">
        <v>3.3776259999999998</v>
      </c>
      <c r="F113" s="36">
        <v>0.545014</v>
      </c>
      <c r="G113" s="36">
        <v>2.6080570000000001</v>
      </c>
      <c r="H113" s="36">
        <v>2.3670559999999998</v>
      </c>
    </row>
    <row r="114" spans="1:8" x14ac:dyDescent="0.2">
      <c r="A114" s="26">
        <f t="shared" si="43"/>
        <v>43008</v>
      </c>
      <c r="B114" s="36">
        <v>5.5171999999999999E-2</v>
      </c>
      <c r="C114" s="36">
        <v>0.144487</v>
      </c>
      <c r="D114" s="36">
        <v>0.38308399999999998</v>
      </c>
      <c r="E114" s="36">
        <v>3.4999989999999999</v>
      </c>
      <c r="F114" s="36">
        <v>0.51180700000000001</v>
      </c>
      <c r="G114" s="36">
        <v>2.6628669999999999</v>
      </c>
      <c r="H114" s="36">
        <v>2.4502579999999998</v>
      </c>
    </row>
    <row r="115" spans="1:8" x14ac:dyDescent="0.2">
      <c r="A115" s="26">
        <f t="shared" si="43"/>
        <v>42978</v>
      </c>
      <c r="B115" s="36">
        <v>4.4084999999999999E-2</v>
      </c>
      <c r="C115" s="36">
        <v>0.152755</v>
      </c>
      <c r="D115" s="36">
        <v>0.41147</v>
      </c>
      <c r="E115" s="36">
        <v>3.732583</v>
      </c>
      <c r="F115" s="36">
        <v>0.52268099999999995</v>
      </c>
      <c r="G115" s="36">
        <v>2.771252</v>
      </c>
      <c r="H115" s="36">
        <v>2.6205820000000002</v>
      </c>
    </row>
    <row r="116" spans="1:8" x14ac:dyDescent="0.2">
      <c r="A116" s="26">
        <f t="shared" si="43"/>
        <v>42947</v>
      </c>
      <c r="B116" s="36">
        <v>4.4252E-2</v>
      </c>
      <c r="C116" s="36">
        <v>0.13517599999999999</v>
      </c>
      <c r="D116" s="36">
        <v>0.38407999999999998</v>
      </c>
      <c r="E116" s="36">
        <v>3.61138</v>
      </c>
      <c r="F116" s="36">
        <v>0.501135</v>
      </c>
      <c r="G116" s="36">
        <v>2.865046</v>
      </c>
      <c r="H116" s="36">
        <v>2.5700219999999998</v>
      </c>
    </row>
    <row r="117" spans="1:8" x14ac:dyDescent="0.2">
      <c r="A117" s="26">
        <f t="shared" si="43"/>
        <v>42916</v>
      </c>
      <c r="B117" s="36">
        <v>6.2773999999999996E-2</v>
      </c>
      <c r="C117" s="36">
        <v>0.13722599999999999</v>
      </c>
      <c r="D117" s="36">
        <v>0.40385500000000002</v>
      </c>
      <c r="E117" s="36">
        <v>3.7209279999999998</v>
      </c>
      <c r="F117" s="36">
        <v>0.41720400000000002</v>
      </c>
      <c r="G117" s="36">
        <v>2.896865</v>
      </c>
      <c r="H117" s="36">
        <v>2.682131</v>
      </c>
    </row>
    <row r="118" spans="1:8" x14ac:dyDescent="0.2">
      <c r="A118" s="26">
        <f t="shared" si="43"/>
        <v>42886</v>
      </c>
      <c r="B118" s="36">
        <v>4.7829999999999998E-2</v>
      </c>
      <c r="C118" s="36">
        <v>0.15640576678633</v>
      </c>
      <c r="D118" s="36">
        <v>0.42201124332798301</v>
      </c>
      <c r="E118" s="36">
        <v>3.6980243578048402</v>
      </c>
      <c r="F118" s="36">
        <v>0.40507508441737</v>
      </c>
      <c r="G118" s="36">
        <v>2.8366877232498</v>
      </c>
      <c r="H118" s="36">
        <v>2.6616924821626</v>
      </c>
    </row>
    <row r="119" spans="1:8" x14ac:dyDescent="0.2">
      <c r="A119" s="26">
        <f t="shared" si="43"/>
        <v>42855</v>
      </c>
      <c r="B119" s="36">
        <v>6.2727000000000005E-2</v>
      </c>
      <c r="C119" s="36">
        <v>0.16770234648058999</v>
      </c>
      <c r="D119" s="36">
        <v>0.43747248736158401</v>
      </c>
      <c r="E119" s="36">
        <v>3.7593106363501398</v>
      </c>
      <c r="F119" s="36">
        <v>0.41146678725058999</v>
      </c>
      <c r="G119" s="36">
        <v>2.7829977079377999</v>
      </c>
      <c r="H119" s="36">
        <v>2.6115531240390002</v>
      </c>
    </row>
    <row r="120" spans="1:8" x14ac:dyDescent="0.2">
      <c r="A120" s="26">
        <f t="shared" si="43"/>
        <v>42825</v>
      </c>
      <c r="B120" s="36">
        <v>3.0287999999999999E-2</v>
      </c>
      <c r="C120" s="36">
        <v>0.18195691662742</v>
      </c>
      <c r="D120" s="36">
        <v>0.454204280427631</v>
      </c>
      <c r="E120" s="36">
        <v>3.9337986342779501</v>
      </c>
      <c r="F120" s="36">
        <v>0.41853919739889001</v>
      </c>
      <c r="G120" s="36">
        <v>2.8728523202846001</v>
      </c>
      <c r="H120" s="36">
        <v>2.6802890231751002</v>
      </c>
    </row>
    <row r="121" spans="1:8" x14ac:dyDescent="0.2">
      <c r="A121" s="26">
        <f t="shared" si="43"/>
        <v>42794</v>
      </c>
      <c r="B121" s="36">
        <v>5.2892000000000002E-2</v>
      </c>
      <c r="C121" s="36">
        <v>0.19744186355515</v>
      </c>
      <c r="D121" s="36">
        <v>0.459563823059496</v>
      </c>
      <c r="E121" s="36">
        <v>3.8068821427558799</v>
      </c>
      <c r="F121" s="36">
        <v>0.47460056503279002</v>
      </c>
      <c r="G121" s="36">
        <v>2.8999939842075002</v>
      </c>
      <c r="H121" s="36">
        <v>2.6360972381307999</v>
      </c>
    </row>
    <row r="122" spans="1:8" x14ac:dyDescent="0.2">
      <c r="A122" s="26">
        <f t="shared" si="43"/>
        <v>42766</v>
      </c>
      <c r="B122" s="36">
        <v>8.1714999999999996E-2</v>
      </c>
      <c r="C122" s="36">
        <v>0.17427675865059</v>
      </c>
      <c r="D122" s="36">
        <v>0.44833771838694297</v>
      </c>
      <c r="E122" s="36">
        <v>4.01602932762989</v>
      </c>
      <c r="F122" s="36">
        <v>0.47011972419703002</v>
      </c>
      <c r="G122" s="36">
        <v>3.0758905781129999</v>
      </c>
      <c r="H122" s="36">
        <v>2.8658991286684001</v>
      </c>
    </row>
    <row r="123" spans="1:8" x14ac:dyDescent="0.2">
      <c r="A123" s="26">
        <f t="shared" si="43"/>
        <v>42735</v>
      </c>
      <c r="B123" s="36">
        <v>3.0629477292186E-2</v>
      </c>
      <c r="C123" s="36">
        <v>0.15405667426242001</v>
      </c>
      <c r="D123" s="36">
        <v>0.44003283115314301</v>
      </c>
      <c r="E123" s="36">
        <v>4.2540124048827099</v>
      </c>
      <c r="F123" s="36">
        <v>0.49329964620462002</v>
      </c>
      <c r="G123" s="36">
        <v>3.1618768546934999</v>
      </c>
      <c r="H123" s="36">
        <v>3.1215100619287002</v>
      </c>
    </row>
    <row r="124" spans="1:8" x14ac:dyDescent="0.2">
      <c r="A124" s="26">
        <f t="shared" si="43"/>
        <v>42704</v>
      </c>
      <c r="B124" s="36">
        <v>3.4309005035525003E-2</v>
      </c>
      <c r="C124" s="36">
        <v>0.1640296688765</v>
      </c>
      <c r="D124" s="36">
        <v>0.45128325366955302</v>
      </c>
      <c r="E124" s="36">
        <v>4.6620667612259599</v>
      </c>
      <c r="F124" s="36">
        <v>0.47880753877780002</v>
      </c>
      <c r="G124" s="36">
        <v>3.3257043841306002</v>
      </c>
      <c r="H124" s="36">
        <v>3.2401315600515002</v>
      </c>
    </row>
    <row r="125" spans="1:8" x14ac:dyDescent="0.2">
      <c r="A125" s="26">
        <f t="shared" si="43"/>
        <v>42674</v>
      </c>
      <c r="B125" s="36">
        <v>5.8434740034882998E-2</v>
      </c>
      <c r="C125" s="36">
        <v>0.13268858612112999</v>
      </c>
      <c r="D125" s="36">
        <v>0.41638672146246303</v>
      </c>
      <c r="E125" s="36">
        <v>4.66856111966315</v>
      </c>
      <c r="F125" s="36">
        <v>0.4665335196857</v>
      </c>
      <c r="G125" s="36">
        <v>3.1500287322989999</v>
      </c>
      <c r="H125" s="36">
        <v>3.2906106434717999</v>
      </c>
    </row>
    <row r="126" spans="1:8" x14ac:dyDescent="0.2">
      <c r="A126" s="26">
        <f t="shared" si="43"/>
        <v>42643</v>
      </c>
      <c r="B126" s="36">
        <v>4.0259002233878002E-2</v>
      </c>
      <c r="C126" s="36">
        <v>0.13151785186910001</v>
      </c>
      <c r="D126" s="36">
        <v>0.42812819054297102</v>
      </c>
      <c r="E126" s="36">
        <v>4.8081656785959996</v>
      </c>
      <c r="F126" s="36">
        <v>0.44722775705352003</v>
      </c>
      <c r="G126" s="36">
        <v>3.1648294606091998</v>
      </c>
      <c r="H126" s="36">
        <v>3.3856093075276998</v>
      </c>
    </row>
    <row r="127" spans="1:8" x14ac:dyDescent="0.2">
      <c r="A127" s="26">
        <f t="shared" si="43"/>
        <v>42613</v>
      </c>
      <c r="B127" s="36">
        <v>5.0743881145776999E-2</v>
      </c>
      <c r="C127" s="36">
        <v>0.15348371289450999</v>
      </c>
      <c r="D127" s="36">
        <v>0.43566684211173001</v>
      </c>
      <c r="E127" s="36">
        <v>4.8682517179506801</v>
      </c>
      <c r="F127" s="36">
        <v>0.44396079128103999</v>
      </c>
      <c r="G127" s="36">
        <v>3.1510440842209002</v>
      </c>
      <c r="H127" s="36">
        <v>3.3447743870346001</v>
      </c>
    </row>
    <row r="128" spans="1:8" x14ac:dyDescent="0.2">
      <c r="A128" s="26">
        <f t="shared" si="43"/>
        <v>42582</v>
      </c>
      <c r="B128" s="36">
        <v>4.2197216502974998E-2</v>
      </c>
      <c r="C128" s="36">
        <v>0.15769396824073001</v>
      </c>
      <c r="D128" s="36">
        <v>0.46965845359340802</v>
      </c>
      <c r="E128" s="36">
        <v>5.2967971216062297</v>
      </c>
      <c r="F128" s="36">
        <v>0.45220175336868002</v>
      </c>
      <c r="G128" s="36">
        <v>3.4489376317236999</v>
      </c>
      <c r="H128" s="36">
        <v>3.5665611294161002</v>
      </c>
    </row>
    <row r="129" spans="1:8" x14ac:dyDescent="0.2">
      <c r="A129" s="26">
        <f t="shared" si="43"/>
        <v>42551</v>
      </c>
      <c r="B129" s="36">
        <v>3.7032997687335999E-2</v>
      </c>
      <c r="C129" s="36">
        <v>0.17253846343781001</v>
      </c>
      <c r="D129" s="36">
        <v>0.51505675593326194</v>
      </c>
      <c r="E129" s="36">
        <v>5.7823184414916602</v>
      </c>
      <c r="F129" s="36">
        <v>0.48250156225021001</v>
      </c>
      <c r="G129" s="36">
        <v>3.5287477783421002</v>
      </c>
      <c r="H129" s="36">
        <v>3.8951987775672001</v>
      </c>
    </row>
    <row r="130" spans="1:8" x14ac:dyDescent="0.2">
      <c r="A130" s="26">
        <f t="shared" si="43"/>
        <v>42521</v>
      </c>
      <c r="B130" s="36">
        <v>3.6712512233944998E-2</v>
      </c>
      <c r="C130" s="36">
        <v>0.16246030326595001</v>
      </c>
      <c r="D130" s="36">
        <v>0.47824753935405101</v>
      </c>
      <c r="E130" s="36">
        <v>5.5774322066434703</v>
      </c>
      <c r="F130" s="36">
        <v>0.50126923883518004</v>
      </c>
      <c r="G130" s="36">
        <v>3.5626794328895999</v>
      </c>
      <c r="H130" s="36">
        <v>3.9833677873781999</v>
      </c>
    </row>
    <row r="131" spans="1:8" x14ac:dyDescent="0.2">
      <c r="A131" s="26">
        <f t="shared" si="43"/>
        <v>42490</v>
      </c>
      <c r="B131" s="36">
        <v>4.2986301428731999E-2</v>
      </c>
      <c r="C131" s="36">
        <v>0.15975693892894</v>
      </c>
      <c r="D131" s="36">
        <v>0.47022042892702398</v>
      </c>
      <c r="E131" s="36">
        <v>5.6693677612221904</v>
      </c>
      <c r="F131" s="36">
        <v>0.46700601747531001</v>
      </c>
      <c r="G131" s="36">
        <v>3.5397511296220001</v>
      </c>
      <c r="H131" s="36">
        <v>4.0451827826200999</v>
      </c>
    </row>
    <row r="132" spans="1:8" x14ac:dyDescent="0.2">
      <c r="A132" s="26">
        <f t="shared" si="43"/>
        <v>42460</v>
      </c>
      <c r="B132" s="36">
        <v>6.4451616278582993E-2</v>
      </c>
      <c r="C132" s="36">
        <v>0.15674612237402</v>
      </c>
      <c r="D132" s="36">
        <v>0.50552870939105099</v>
      </c>
      <c r="E132" s="36">
        <v>6.3232088100653696</v>
      </c>
      <c r="F132" s="36">
        <v>0.50555560670866995</v>
      </c>
      <c r="G132" s="36">
        <v>3.6931981824229001</v>
      </c>
      <c r="H132" s="36">
        <v>4.3150279334543997</v>
      </c>
    </row>
    <row r="133" spans="1:8" x14ac:dyDescent="0.2">
      <c r="A133" s="26">
        <f t="shared" si="43"/>
        <v>42429</v>
      </c>
      <c r="B133" s="36">
        <v>2.0480338937529999E-2</v>
      </c>
      <c r="C133" s="36">
        <v>0.17699543186401001</v>
      </c>
      <c r="D133" s="36">
        <v>0.57474991493690697</v>
      </c>
      <c r="E133" s="36">
        <v>7.0681649326703004</v>
      </c>
      <c r="F133" s="36">
        <v>0.54654028319670001</v>
      </c>
      <c r="G133" s="36">
        <v>4.0085499560092002</v>
      </c>
      <c r="H133" s="36">
        <v>5.0492748044248001</v>
      </c>
    </row>
    <row r="134" spans="1:8" x14ac:dyDescent="0.2">
      <c r="A134" s="26">
        <f t="shared" si="43"/>
        <v>42400</v>
      </c>
      <c r="B134" s="36">
        <v>5.0050783232885997E-2</v>
      </c>
      <c r="C134" s="36">
        <v>0.15680226649536</v>
      </c>
      <c r="D134" s="36">
        <v>0.55766906916521997</v>
      </c>
      <c r="E134" s="36">
        <v>7.0642393658228597</v>
      </c>
      <c r="F134" s="36">
        <v>0.50528763397385001</v>
      </c>
      <c r="G134" s="36">
        <v>4.0920135369458004</v>
      </c>
      <c r="H134" s="36">
        <v>4.9645392873927996</v>
      </c>
    </row>
    <row r="135" spans="1:8" x14ac:dyDescent="0.2">
      <c r="A135" s="26">
        <f t="shared" si="43"/>
        <v>42369</v>
      </c>
      <c r="B135" s="36">
        <v>2.4056564599505E-2</v>
      </c>
      <c r="C135" s="36">
        <v>0.14237573376710999</v>
      </c>
      <c r="D135" s="36">
        <v>0.50111535085556602</v>
      </c>
      <c r="E135" s="36">
        <v>6.3799282282404199</v>
      </c>
      <c r="F135" s="36">
        <v>0.65275011398474003</v>
      </c>
      <c r="G135" s="36">
        <v>3.6779203121616</v>
      </c>
      <c r="H135" s="36">
        <v>4.6379259385397003</v>
      </c>
    </row>
    <row r="136" spans="1:8" x14ac:dyDescent="0.2">
      <c r="A136" s="26">
        <f t="shared" si="43"/>
        <v>42338</v>
      </c>
      <c r="B136" s="36">
        <v>2.5477236857416E-2</v>
      </c>
      <c r="C136" s="36">
        <v>0.13937508448576999</v>
      </c>
      <c r="D136" s="36">
        <v>0.48546725376163302</v>
      </c>
      <c r="E136" s="36">
        <v>5.8583106537703502</v>
      </c>
      <c r="F136" s="36">
        <v>0.66346459126929003</v>
      </c>
      <c r="G136" s="36">
        <v>3.5123467732538001</v>
      </c>
      <c r="H136" s="36">
        <v>4.3977499739601997</v>
      </c>
    </row>
    <row r="137" spans="1:8" x14ac:dyDescent="0.2">
      <c r="A137" s="26">
        <f t="shared" si="43"/>
        <v>42308</v>
      </c>
      <c r="B137" s="36">
        <v>1.1984350572154001E-2</v>
      </c>
      <c r="C137" s="36">
        <v>0.14721854499319001</v>
      </c>
      <c r="D137" s="36">
        <v>0.49789149687299999</v>
      </c>
      <c r="E137" s="36">
        <v>5.7026052103347498</v>
      </c>
      <c r="F137" s="36">
        <v>0.64510215819918004</v>
      </c>
      <c r="G137" s="36">
        <v>3.6394449489921001</v>
      </c>
      <c r="H137" s="36">
        <v>4.2085816449845002</v>
      </c>
    </row>
    <row r="138" spans="1:8" x14ac:dyDescent="0.2">
      <c r="A138" s="26">
        <f t="shared" si="43"/>
        <v>42277</v>
      </c>
      <c r="B138" s="36">
        <v>2.7609370697591999E-2</v>
      </c>
      <c r="C138" s="36">
        <v>0.16268698225188</v>
      </c>
      <c r="D138" s="36">
        <v>0.53945654951018795</v>
      </c>
      <c r="E138" s="36">
        <v>6.4108681532846497</v>
      </c>
      <c r="F138" s="36">
        <v>0.63510157262198996</v>
      </c>
      <c r="G138" s="36">
        <v>4.0343678887183998</v>
      </c>
      <c r="H138" s="36">
        <v>4.7868571996718003</v>
      </c>
    </row>
    <row r="139" spans="1:8" x14ac:dyDescent="0.2">
      <c r="A139" s="26">
        <f t="shared" si="43"/>
        <v>42247</v>
      </c>
      <c r="B139" s="36">
        <v>1.5481349080106E-2</v>
      </c>
      <c r="C139" s="36">
        <v>0.17371738174772999</v>
      </c>
      <c r="D139" s="36">
        <v>0.51279666029815396</v>
      </c>
      <c r="E139" s="36">
        <v>5.5845912434030298</v>
      </c>
      <c r="F139" s="36">
        <v>0.69174563436950998</v>
      </c>
      <c r="G139" s="36">
        <v>3.7082300642049999</v>
      </c>
      <c r="H139" s="36">
        <v>4.2645837334500003</v>
      </c>
    </row>
    <row r="140" spans="1:8" x14ac:dyDescent="0.2">
      <c r="A140" s="26">
        <f t="shared" si="43"/>
        <v>42216</v>
      </c>
      <c r="B140" s="36">
        <v>2.663254371479E-2</v>
      </c>
      <c r="C140" s="36">
        <v>0.15780476443411001</v>
      </c>
      <c r="D140" s="36">
        <v>0.48625623012018998</v>
      </c>
      <c r="E140" s="36">
        <v>5.2531841347622104</v>
      </c>
      <c r="F140" s="36">
        <v>0.63736842106075997</v>
      </c>
      <c r="G140" s="36">
        <v>3.5976031865303999</v>
      </c>
      <c r="H140" s="36">
        <v>3.7859802398820999</v>
      </c>
    </row>
    <row r="141" spans="1:8" x14ac:dyDescent="0.2">
      <c r="A141" s="26">
        <f t="shared" si="43"/>
        <v>42185</v>
      </c>
      <c r="B141" s="36">
        <v>1.5668214535463E-2</v>
      </c>
      <c r="C141" s="36">
        <v>0.18790081150499</v>
      </c>
      <c r="D141" s="36">
        <v>0.48958983139250001</v>
      </c>
      <c r="E141" s="36">
        <v>4.9874131975855196</v>
      </c>
      <c r="F141" s="36">
        <v>0.62904359312064995</v>
      </c>
      <c r="G141" s="36">
        <v>3.4340354111245999</v>
      </c>
      <c r="H141" s="36">
        <v>3.6014855004606998</v>
      </c>
    </row>
    <row r="142" spans="1:8" x14ac:dyDescent="0.2">
      <c r="A142" s="26">
        <f t="shared" si="43"/>
        <v>42155</v>
      </c>
      <c r="B142" s="36">
        <v>1.4348436814078E-2</v>
      </c>
      <c r="C142" s="36">
        <v>0.15901590753108999</v>
      </c>
      <c r="D142" s="36">
        <v>0.42970431333854298</v>
      </c>
      <c r="E142" s="36">
        <v>4.6108799192564396</v>
      </c>
      <c r="F142" s="36">
        <v>0.60642469776651997</v>
      </c>
      <c r="G142" s="36">
        <v>3.4552435664284999</v>
      </c>
      <c r="H142" s="36">
        <v>3.4575624731311998</v>
      </c>
    </row>
    <row r="143" spans="1:8" x14ac:dyDescent="0.2">
      <c r="A143" s="26">
        <f t="shared" si="43"/>
        <v>42124</v>
      </c>
      <c r="B143" s="36">
        <v>3.7106316183186001E-2</v>
      </c>
      <c r="C143" s="36">
        <v>0.14279550280354</v>
      </c>
      <c r="D143" s="36">
        <v>0.40747444921590098</v>
      </c>
      <c r="E143" s="36">
        <v>4.6574205228521199</v>
      </c>
      <c r="F143" s="36">
        <v>0.60328294103483004</v>
      </c>
      <c r="G143" s="36">
        <v>3.3880787482943999</v>
      </c>
      <c r="H143" s="36">
        <v>3.5573282261508998</v>
      </c>
    </row>
    <row r="144" spans="1:8" x14ac:dyDescent="0.2">
      <c r="A144" s="26">
        <f t="shared" si="43"/>
        <v>42094</v>
      </c>
      <c r="B144" s="36">
        <v>-4.0636689098081998E-2</v>
      </c>
      <c r="C144" s="36">
        <v>0.14167891725004</v>
      </c>
      <c r="D144" s="36">
        <v>0.42064483305597</v>
      </c>
      <c r="E144" s="36">
        <v>4.9991261422991098</v>
      </c>
      <c r="F144" s="36">
        <v>0.54961896116536002</v>
      </c>
      <c r="G144" s="36">
        <v>3.6156502381986999</v>
      </c>
      <c r="H144" s="36">
        <v>3.9680280810656998</v>
      </c>
    </row>
    <row r="145" spans="1:8" x14ac:dyDescent="0.2">
      <c r="A145" s="26">
        <f t="shared" si="43"/>
        <v>42063</v>
      </c>
      <c r="B145" s="36">
        <v>-3.5602940558836997E-2</v>
      </c>
      <c r="C145" s="36">
        <v>0.11126109243338</v>
      </c>
      <c r="D145" s="36">
        <v>0.37240958856043399</v>
      </c>
      <c r="E145" s="36">
        <v>4.7622942643865303</v>
      </c>
      <c r="F145" s="36">
        <v>0.53045154789982996</v>
      </c>
      <c r="G145" s="36">
        <v>3.5261002081739998</v>
      </c>
      <c r="H145" s="36">
        <v>3.9488610305364999</v>
      </c>
    </row>
    <row r="146" spans="1:8" x14ac:dyDescent="0.2">
      <c r="A146" s="26">
        <f t="shared" si="43"/>
        <v>42035</v>
      </c>
      <c r="B146" s="36">
        <v>-4.8917635275066998E-2</v>
      </c>
      <c r="C146" s="36">
        <v>0.13900812197262</v>
      </c>
      <c r="D146" s="36">
        <v>0.450058603439701</v>
      </c>
      <c r="E146" s="36">
        <v>5.4630408014943797</v>
      </c>
      <c r="F146" s="36">
        <v>0.55196889984943998</v>
      </c>
      <c r="G146" s="36">
        <v>3.9779800699329999</v>
      </c>
      <c r="H146" s="36">
        <v>4.5611665341611003</v>
      </c>
    </row>
    <row r="147" spans="1:8" x14ac:dyDescent="0.2">
      <c r="A147" s="26">
        <f t="shared" si="43"/>
        <v>42004</v>
      </c>
      <c r="B147" s="36">
        <v>-4.0124386361313998E-2</v>
      </c>
      <c r="C147" s="36">
        <v>0.16040241128943</v>
      </c>
      <c r="D147" s="36">
        <v>0.44798268488731602</v>
      </c>
      <c r="E147" s="36">
        <v>5.16237052329065</v>
      </c>
      <c r="F147" s="36">
        <v>0.61275037598019</v>
      </c>
      <c r="G147" s="36">
        <v>3.6475430473671002</v>
      </c>
      <c r="H147" s="36">
        <v>4.1729574648197003</v>
      </c>
    </row>
    <row r="148" spans="1:8" x14ac:dyDescent="0.2">
      <c r="A148" s="26">
        <f t="shared" si="43"/>
        <v>41973</v>
      </c>
      <c r="B148" s="36">
        <v>-4.0624158646688002E-2</v>
      </c>
      <c r="C148" s="36">
        <v>0.15113133434487999</v>
      </c>
      <c r="D148" s="36">
        <v>0.425460605783816</v>
      </c>
      <c r="E148" s="36">
        <v>4.6710748319258704</v>
      </c>
      <c r="F148" s="36">
        <v>0.53081727993451</v>
      </c>
      <c r="G148" s="36">
        <v>3.1450133148405</v>
      </c>
      <c r="H148" s="36">
        <v>3.6014673831406001</v>
      </c>
    </row>
    <row r="149" spans="1:8" x14ac:dyDescent="0.2">
      <c r="A149" s="26">
        <f t="shared" si="43"/>
        <v>41943</v>
      </c>
      <c r="B149" s="36">
        <v>-6.0660122961798998E-2</v>
      </c>
      <c r="C149" s="36">
        <v>0.17043356852599001</v>
      </c>
      <c r="D149" s="36">
        <v>0.42206664881839001</v>
      </c>
      <c r="E149" s="36">
        <v>4.3785345529895601</v>
      </c>
      <c r="F149" s="36">
        <v>0.53362547093613</v>
      </c>
      <c r="G149" s="36">
        <v>2.9080719790664999</v>
      </c>
      <c r="H149" s="36">
        <v>3.3548573862999</v>
      </c>
    </row>
    <row r="150" spans="1:8" x14ac:dyDescent="0.2">
      <c r="A150" s="26">
        <f t="shared" si="43"/>
        <v>41912</v>
      </c>
      <c r="B150" s="36">
        <v>-5.9547117919306003E-2</v>
      </c>
      <c r="C150" s="36">
        <v>0.15374727545611999</v>
      </c>
      <c r="D150" s="36">
        <v>0.40546049123147598</v>
      </c>
      <c r="E150" s="36">
        <v>4.4172865207904</v>
      </c>
      <c r="F150" s="36">
        <v>0.57156707120455996</v>
      </c>
      <c r="G150" s="36">
        <v>3.0737725402264999</v>
      </c>
      <c r="H150" s="36">
        <v>3.2479455613182</v>
      </c>
    </row>
    <row r="151" spans="1:8" x14ac:dyDescent="0.2">
      <c r="A151" s="26">
        <f t="shared" si="43"/>
        <v>41882</v>
      </c>
      <c r="B151" s="36">
        <v>-6.7636660473105001E-2</v>
      </c>
      <c r="C151" s="36">
        <v>0.15690054969344</v>
      </c>
      <c r="D151" s="36">
        <v>0.40280648902164101</v>
      </c>
      <c r="E151" s="36">
        <v>3.9186481020366899</v>
      </c>
      <c r="F151" s="36">
        <v>0.52021623072520995</v>
      </c>
      <c r="G151" s="36">
        <v>2.8550959103970999</v>
      </c>
      <c r="H151" s="36">
        <v>3.1240922489174001</v>
      </c>
    </row>
    <row r="152" spans="1:8" x14ac:dyDescent="0.2">
      <c r="A152" s="26">
        <f t="shared" si="43"/>
        <v>41851</v>
      </c>
      <c r="B152" s="36">
        <v>-6.6667010418144004E-2</v>
      </c>
      <c r="C152" s="36">
        <v>0.16196904509987001</v>
      </c>
      <c r="D152" s="36">
        <v>0.40117753135228401</v>
      </c>
      <c r="E152" s="36">
        <v>4.0250050327790801</v>
      </c>
      <c r="F152" s="36">
        <v>0.51015606227514998</v>
      </c>
      <c r="G152" s="36">
        <v>2.6438605698622002</v>
      </c>
      <c r="H152" s="36">
        <v>3.2895541459364002</v>
      </c>
    </row>
    <row r="153" spans="1:8" x14ac:dyDescent="0.2">
      <c r="A153" s="26">
        <f t="shared" si="43"/>
        <v>41820</v>
      </c>
      <c r="B153" s="36">
        <v>-0.18869159212999001</v>
      </c>
      <c r="C153" s="36">
        <v>0.1772174819357</v>
      </c>
      <c r="D153" s="36">
        <v>0.40154541193369497</v>
      </c>
      <c r="E153" s="36">
        <v>3.64651200431619</v>
      </c>
      <c r="F153" s="36">
        <v>0.48876382004666002</v>
      </c>
      <c r="G153" s="36">
        <v>2.6470564481597001</v>
      </c>
      <c r="H153" s="36">
        <v>3.1651413477601</v>
      </c>
    </row>
    <row r="154" spans="1:8" x14ac:dyDescent="0.2">
      <c r="A154" s="26">
        <f t="shared" si="43"/>
        <v>41790</v>
      </c>
      <c r="B154" s="36">
        <v>-0.17995468162101999</v>
      </c>
      <c r="C154" s="36">
        <v>0.19853222338095</v>
      </c>
      <c r="D154" s="36">
        <v>0.42784566430152199</v>
      </c>
      <c r="E154" s="36">
        <v>3.76968976912053</v>
      </c>
      <c r="F154" s="36">
        <v>0.50540869348983997</v>
      </c>
      <c r="G154" s="36">
        <v>2.7150808315994999</v>
      </c>
      <c r="H154" s="36">
        <v>3.2561920436665002</v>
      </c>
    </row>
    <row r="155" spans="1:8" x14ac:dyDescent="0.2">
      <c r="A155" s="26">
        <f t="shared" si="43"/>
        <v>41759</v>
      </c>
      <c r="B155" s="36">
        <v>-0.16433716657391001</v>
      </c>
      <c r="C155" s="36">
        <v>0.19678260256725999</v>
      </c>
      <c r="D155" s="36">
        <v>0.438918462789186</v>
      </c>
      <c r="E155" s="36">
        <v>3.7618944796788099</v>
      </c>
      <c r="F155" s="36">
        <v>0.55963831745022996</v>
      </c>
      <c r="G155" s="36">
        <v>2.9036298045483999</v>
      </c>
      <c r="H155" s="36">
        <v>3.5554085214473998</v>
      </c>
    </row>
    <row r="156" spans="1:8" x14ac:dyDescent="0.2">
      <c r="A156" s="26">
        <f t="shared" si="43"/>
        <v>41729</v>
      </c>
      <c r="B156" s="36">
        <v>-0.18950651062168999</v>
      </c>
      <c r="C156" s="36">
        <v>0.20574568968397</v>
      </c>
      <c r="D156" s="36">
        <v>0.46044433411548702</v>
      </c>
      <c r="E156" s="36">
        <v>3.88414033956205</v>
      </c>
      <c r="F156" s="36">
        <v>0.57904123821341003</v>
      </c>
      <c r="G156" s="36">
        <v>2.9113765521568</v>
      </c>
      <c r="H156" s="36">
        <v>3.5616172569051998</v>
      </c>
    </row>
    <row r="157" spans="1:8" x14ac:dyDescent="0.2">
      <c r="A157" s="26">
        <f t="shared" si="43"/>
        <v>41698</v>
      </c>
      <c r="B157" s="36">
        <v>-0.16869962602405</v>
      </c>
      <c r="C157" s="36">
        <v>0.20309318341843</v>
      </c>
      <c r="D157" s="36">
        <v>0.46586193692843397</v>
      </c>
      <c r="E157" s="36">
        <v>3.9979583354796699</v>
      </c>
      <c r="F157" s="36">
        <v>0.81969920790136996</v>
      </c>
      <c r="G157" s="36">
        <v>3.0861658257220999</v>
      </c>
      <c r="H157" s="36">
        <v>3.6419798947898001</v>
      </c>
    </row>
    <row r="158" spans="1:8" x14ac:dyDescent="0.2">
      <c r="A158" s="26">
        <f t="shared" si="43"/>
        <v>41670</v>
      </c>
      <c r="B158" s="36">
        <v>-0.15778586367691</v>
      </c>
      <c r="C158" s="36">
        <v>0.22188366684301</v>
      </c>
      <c r="D158" s="36">
        <v>0.49912573360006801</v>
      </c>
      <c r="E158" s="36">
        <v>4.4467247824735798</v>
      </c>
      <c r="F158" s="36">
        <v>0.80782685273814003</v>
      </c>
      <c r="G158" s="36">
        <v>3.4539228139159999</v>
      </c>
      <c r="H158" s="36">
        <v>3.9258916347919</v>
      </c>
    </row>
    <row r="159" spans="1:8" x14ac:dyDescent="0.2">
      <c r="A159" s="26">
        <f t="shared" si="43"/>
        <v>41639</v>
      </c>
      <c r="B159" s="36">
        <v>-0.26229238066137001</v>
      </c>
      <c r="C159" s="36">
        <v>0.22538501621994</v>
      </c>
      <c r="D159" s="36">
        <v>0.485207009462645</v>
      </c>
      <c r="E159" s="36">
        <v>4.1121961099043398</v>
      </c>
      <c r="F159" s="36">
        <v>0.77818856362795996</v>
      </c>
      <c r="G159" s="36">
        <v>2.9549776746814</v>
      </c>
      <c r="H159" s="36">
        <v>3.6596909415012</v>
      </c>
    </row>
    <row r="160" spans="1:8" x14ac:dyDescent="0.2">
      <c r="A160" s="26">
        <f t="shared" si="43"/>
        <v>41608</v>
      </c>
      <c r="B160" s="36">
        <v>-6.8662066738232996E-2</v>
      </c>
      <c r="C160" s="36">
        <v>0.23840397776919001</v>
      </c>
      <c r="D160" s="36">
        <v>0.51992721203897097</v>
      </c>
      <c r="E160" s="36">
        <v>4.37207753217307</v>
      </c>
      <c r="F160" s="36">
        <v>0.74401577563256005</v>
      </c>
      <c r="G160" s="36">
        <v>3.1761401904086002</v>
      </c>
      <c r="H160" s="36">
        <v>3.8325059012331</v>
      </c>
    </row>
    <row r="161" spans="1:8" x14ac:dyDescent="0.2">
      <c r="A161" s="26">
        <f t="shared" si="43"/>
        <v>41578</v>
      </c>
      <c r="B161" s="36">
        <v>-6.8668194423306003E-2</v>
      </c>
      <c r="C161" s="36">
        <v>0.25335836727374</v>
      </c>
      <c r="D161" s="36">
        <v>0.54169933920536595</v>
      </c>
      <c r="E161" s="36">
        <v>4.5019848938109801</v>
      </c>
      <c r="F161" s="36">
        <v>0.72990424817860999</v>
      </c>
      <c r="G161" s="36">
        <v>2.9649936923056002</v>
      </c>
      <c r="H161" s="36">
        <v>3.7082269023690002</v>
      </c>
    </row>
    <row r="162" spans="1:8" x14ac:dyDescent="0.2">
      <c r="A162" s="26">
        <f t="shared" si="43"/>
        <v>41547</v>
      </c>
      <c r="B162" s="36">
        <v>-0.11036062089809</v>
      </c>
      <c r="C162" s="36">
        <v>0.28994829082352003</v>
      </c>
      <c r="D162" s="36">
        <v>0.58776059532258496</v>
      </c>
      <c r="E162" s="36">
        <v>4.9282058033470699</v>
      </c>
      <c r="F162" s="36">
        <v>0.77563441892483997</v>
      </c>
      <c r="G162" s="36">
        <v>3.2325193733650002</v>
      </c>
      <c r="H162" s="36">
        <v>4.1025241690768004</v>
      </c>
    </row>
    <row r="163" spans="1:8" x14ac:dyDescent="0.2">
      <c r="A163" s="26">
        <f t="shared" si="43"/>
        <v>41517</v>
      </c>
      <c r="B163" s="36">
        <v>-0.19781168276488001</v>
      </c>
      <c r="C163" s="36">
        <v>0.28186253862248001</v>
      </c>
      <c r="D163" s="36">
        <v>0.59419623038819802</v>
      </c>
      <c r="E163" s="36">
        <v>4.8920729890813197</v>
      </c>
      <c r="F163" s="36">
        <v>0.84637793845835996</v>
      </c>
      <c r="G163" s="36">
        <v>3.4309249772496</v>
      </c>
      <c r="H163" s="36">
        <v>4.3102212221403002</v>
      </c>
    </row>
    <row r="164" spans="1:8" x14ac:dyDescent="0.2">
      <c r="A164" s="26">
        <f t="shared" si="43"/>
        <v>41486</v>
      </c>
      <c r="B164" s="36">
        <v>-0.16518091363269999</v>
      </c>
      <c r="C164" s="36">
        <v>0.29672919986607998</v>
      </c>
      <c r="D164" s="36">
        <v>0.60903876309823102</v>
      </c>
      <c r="E164" s="36">
        <v>4.8298186438372204</v>
      </c>
      <c r="F164" s="36">
        <v>0.81803378100678004</v>
      </c>
      <c r="G164" s="36">
        <v>3.1000373211622998</v>
      </c>
      <c r="H164" s="36">
        <v>4.1243265979618</v>
      </c>
    </row>
    <row r="165" spans="1:8" x14ac:dyDescent="0.2">
      <c r="A165" s="26">
        <f t="shared" ref="A165:A228" si="44">EOMONTH(A164,-1)</f>
        <v>41455</v>
      </c>
      <c r="B165" s="36">
        <v>-0.28724875474666001</v>
      </c>
      <c r="C165" s="36">
        <v>0.31065436472529001</v>
      </c>
      <c r="D165" s="36">
        <v>0.64736253092970097</v>
      </c>
      <c r="E165" s="36">
        <v>5.2493206143887399</v>
      </c>
      <c r="F165" s="36">
        <v>0.80308854999040002</v>
      </c>
      <c r="G165" s="36">
        <v>3.2966556728679</v>
      </c>
      <c r="H165" s="36">
        <v>4.3117426003123001</v>
      </c>
    </row>
    <row r="166" spans="1:8" x14ac:dyDescent="0.2">
      <c r="A166" s="26">
        <f t="shared" si="44"/>
        <v>41425</v>
      </c>
      <c r="B166" s="36">
        <v>-0.12627553114841999</v>
      </c>
      <c r="C166" s="36">
        <v>0.28332233624195002</v>
      </c>
      <c r="D166" s="36">
        <v>0.586108035809488</v>
      </c>
      <c r="E166" s="36">
        <v>4.6634594518352896</v>
      </c>
      <c r="F166" s="36">
        <v>0.75584727270565999</v>
      </c>
      <c r="G166" s="36">
        <v>2.7402778852025</v>
      </c>
      <c r="H166" s="36">
        <v>3.6429338204628001</v>
      </c>
    </row>
    <row r="167" spans="1:8" x14ac:dyDescent="0.2">
      <c r="A167" s="26">
        <f t="shared" si="44"/>
        <v>41394</v>
      </c>
      <c r="B167" s="36">
        <v>-3.7339762501620001E-2</v>
      </c>
      <c r="C167" s="36">
        <v>0.27159240014472003</v>
      </c>
      <c r="D167" s="36">
        <v>0.58016114025809895</v>
      </c>
      <c r="E167" s="36">
        <v>4.4427206658417404</v>
      </c>
      <c r="F167" s="36">
        <v>0.63014698815643</v>
      </c>
      <c r="G167" s="36">
        <v>2.6123634332712</v>
      </c>
      <c r="H167" s="36">
        <v>3.3814783517403999</v>
      </c>
    </row>
    <row r="168" spans="1:8" x14ac:dyDescent="0.2">
      <c r="A168" s="26">
        <f t="shared" si="44"/>
        <v>41364</v>
      </c>
      <c r="B168" s="36">
        <v>-4.2353071810084998E-2</v>
      </c>
      <c r="C168" s="36">
        <v>0.34447763627105998</v>
      </c>
      <c r="D168" s="36">
        <v>0.65072770618096598</v>
      </c>
      <c r="E168" s="36">
        <v>4.70903140276</v>
      </c>
      <c r="F168" s="36">
        <v>0.68649484788897996</v>
      </c>
      <c r="G168" s="36">
        <v>2.7755448669896001</v>
      </c>
      <c r="H168" s="36">
        <v>3.3782522112018998</v>
      </c>
    </row>
    <row r="169" spans="1:8" x14ac:dyDescent="0.2">
      <c r="A169" s="26">
        <f t="shared" si="44"/>
        <v>41333</v>
      </c>
      <c r="B169" s="36">
        <v>-4.4625566291035E-2</v>
      </c>
      <c r="C169" s="36">
        <v>0.32812098182746002</v>
      </c>
      <c r="D169" s="36">
        <v>0.62544098925561797</v>
      </c>
      <c r="E169" s="36">
        <v>4.7316868816255298</v>
      </c>
      <c r="F169" s="36">
        <v>0.56123523019314003</v>
      </c>
      <c r="G169" s="36">
        <v>2.8032112730463998</v>
      </c>
      <c r="H169" s="36">
        <v>3.3259853926323002</v>
      </c>
    </row>
    <row r="170" spans="1:8" x14ac:dyDescent="0.2">
      <c r="A170" s="26">
        <f t="shared" si="44"/>
        <v>41305</v>
      </c>
      <c r="B170" s="36">
        <v>-7.9787483301653001E-2</v>
      </c>
      <c r="C170" s="36">
        <v>0.28390380070110999</v>
      </c>
      <c r="D170" s="36">
        <v>0.59922275059146102</v>
      </c>
      <c r="E170" s="36">
        <v>4.7484898524028702</v>
      </c>
      <c r="F170" s="36">
        <v>0.57242370105486995</v>
      </c>
      <c r="G170" s="36">
        <v>2.5619731178628999</v>
      </c>
      <c r="H170" s="36">
        <v>3.1685685759880999</v>
      </c>
    </row>
    <row r="171" spans="1:8" x14ac:dyDescent="0.2">
      <c r="A171" s="26">
        <f t="shared" si="44"/>
        <v>41274</v>
      </c>
      <c r="B171" s="36">
        <v>-6.4704710923549999E-2</v>
      </c>
      <c r="C171" s="36">
        <v>0.32418348970304001</v>
      </c>
      <c r="D171" s="36">
        <v>0.629397137336142</v>
      </c>
      <c r="E171" s="36">
        <v>5.02105774993559</v>
      </c>
      <c r="F171" s="36">
        <v>0.22931097418891</v>
      </c>
      <c r="G171" s="36">
        <v>2.5330121780775001</v>
      </c>
      <c r="H171" s="36">
        <v>3.3691698908821999</v>
      </c>
    </row>
    <row r="172" spans="1:8" x14ac:dyDescent="0.2">
      <c r="A172" s="26">
        <f t="shared" si="44"/>
        <v>41243</v>
      </c>
      <c r="B172" s="36">
        <v>-2.8878157292701E-2</v>
      </c>
      <c r="C172" s="36">
        <v>0.30974899492405</v>
      </c>
      <c r="D172" s="36">
        <v>0.64553497380301195</v>
      </c>
      <c r="E172" s="36">
        <v>5.3712247791266501</v>
      </c>
      <c r="F172" s="36">
        <v>0.61431613191821999</v>
      </c>
      <c r="G172" s="36">
        <v>2.6976494928780999</v>
      </c>
      <c r="H172" s="36">
        <v>3.6442707667984</v>
      </c>
    </row>
    <row r="173" spans="1:8" x14ac:dyDescent="0.2">
      <c r="A173" s="26">
        <f t="shared" si="44"/>
        <v>41213</v>
      </c>
      <c r="B173" s="36">
        <v>-7.5824001134403005E-2</v>
      </c>
      <c r="C173" s="36">
        <v>0.33598454128583999</v>
      </c>
      <c r="D173" s="36">
        <v>0.63766383931099002</v>
      </c>
      <c r="E173" s="36">
        <v>5.4298501293668497</v>
      </c>
      <c r="F173" s="36">
        <v>0.65257287512376005</v>
      </c>
      <c r="G173" s="36">
        <v>2.7271614096796002</v>
      </c>
      <c r="H173" s="36">
        <v>3.4964415178378001</v>
      </c>
    </row>
    <row r="174" spans="1:8" x14ac:dyDescent="0.2">
      <c r="A174" s="26">
        <f t="shared" si="44"/>
        <v>41182</v>
      </c>
      <c r="B174" s="36">
        <v>-9.7376603751850005E-2</v>
      </c>
      <c r="C174" s="36">
        <v>0.35308857500251001</v>
      </c>
      <c r="D174" s="36">
        <v>0.66871645259179602</v>
      </c>
      <c r="E174" s="36">
        <v>5.5808882023339699</v>
      </c>
      <c r="F174" s="36">
        <v>0.88429748942453001</v>
      </c>
      <c r="G174" s="36">
        <v>2.8553575546808001</v>
      </c>
      <c r="H174" s="36">
        <v>3.8699047434102001</v>
      </c>
    </row>
    <row r="175" spans="1:8" x14ac:dyDescent="0.2">
      <c r="A175" s="26">
        <f t="shared" si="44"/>
        <v>41152</v>
      </c>
      <c r="B175" s="36">
        <v>-7.4686642400846007E-2</v>
      </c>
      <c r="C175" s="36">
        <v>0.39306542345005002</v>
      </c>
      <c r="D175" s="36">
        <v>0.77036614793834801</v>
      </c>
      <c r="E175" s="36">
        <v>5.8606451459942397</v>
      </c>
      <c r="F175" s="36">
        <v>0.82525828966964998</v>
      </c>
      <c r="G175" s="36">
        <v>3.1373360636854</v>
      </c>
      <c r="H175" s="36">
        <v>4.0423913441817998</v>
      </c>
    </row>
    <row r="176" spans="1:8" x14ac:dyDescent="0.2">
      <c r="A176" s="26">
        <f t="shared" si="44"/>
        <v>41121</v>
      </c>
      <c r="B176" s="36">
        <v>-0.14117530115158</v>
      </c>
      <c r="C176" s="36">
        <v>0.42784505539841999</v>
      </c>
      <c r="D176" s="36">
        <v>0.82458783213659503</v>
      </c>
      <c r="E176" s="36">
        <v>6.1709904810853304</v>
      </c>
      <c r="F176" s="36">
        <v>0.80448570111295004</v>
      </c>
      <c r="G176" s="36">
        <v>3.2970791506035</v>
      </c>
      <c r="H176" s="36">
        <v>4.2581738743291</v>
      </c>
    </row>
    <row r="177" spans="1:8" x14ac:dyDescent="0.2">
      <c r="A177" s="26">
        <f t="shared" si="44"/>
        <v>41090</v>
      </c>
      <c r="B177" s="36">
        <v>-0.17788012830962999</v>
      </c>
      <c r="C177" s="36">
        <v>0.43267550665352</v>
      </c>
      <c r="D177" s="36">
        <v>0.89753861156842996</v>
      </c>
      <c r="E177" s="36">
        <v>6.3860936452150803</v>
      </c>
      <c r="F177" s="36">
        <v>0.85803783308675996</v>
      </c>
      <c r="G177" s="36">
        <v>3.6423322356433001</v>
      </c>
      <c r="H177" s="36">
        <v>4.6067369869707999</v>
      </c>
    </row>
    <row r="178" spans="1:8" x14ac:dyDescent="0.2">
      <c r="A178" s="26">
        <f t="shared" si="44"/>
        <v>41060</v>
      </c>
      <c r="B178" s="36">
        <v>-0.15057091578140999</v>
      </c>
      <c r="C178" s="36">
        <v>0.47890193085802002</v>
      </c>
      <c r="D178" s="36">
        <v>0.96398960940665501</v>
      </c>
      <c r="E178" s="36">
        <v>6.9314129822198796</v>
      </c>
      <c r="F178" s="36">
        <v>0.90933061260077996</v>
      </c>
      <c r="G178" s="36">
        <v>3.9946658025246999</v>
      </c>
      <c r="H178" s="36">
        <v>4.9987001061309</v>
      </c>
    </row>
    <row r="179" spans="1:8" x14ac:dyDescent="0.2">
      <c r="A179" s="26">
        <f t="shared" si="44"/>
        <v>41029</v>
      </c>
      <c r="B179" s="36">
        <v>-7.2047623114823003E-2</v>
      </c>
      <c r="C179" s="36">
        <v>0.42518032920704002</v>
      </c>
      <c r="D179" s="36">
        <v>0.86210269562854702</v>
      </c>
      <c r="E179" s="36">
        <v>5.99562353371065</v>
      </c>
      <c r="F179" s="36">
        <v>0.92830633431113996</v>
      </c>
      <c r="G179" s="36">
        <v>3.2381130938798002</v>
      </c>
      <c r="H179" s="36">
        <v>4.1444435758726001</v>
      </c>
    </row>
    <row r="180" spans="1:8" x14ac:dyDescent="0.2">
      <c r="A180" s="26">
        <f t="shared" si="44"/>
        <v>40999</v>
      </c>
      <c r="B180" s="36">
        <v>-7.5436919105840994E-2</v>
      </c>
      <c r="C180" s="36">
        <v>0.3811373198313</v>
      </c>
      <c r="D180" s="36">
        <v>0.79110359816666798</v>
      </c>
      <c r="E180" s="36">
        <v>5.8732965895056104</v>
      </c>
      <c r="F180" s="36">
        <v>0.89666061881212999</v>
      </c>
      <c r="G180" s="36">
        <v>3.1740132033050998</v>
      </c>
      <c r="H180" s="36">
        <v>3.8688124461165998</v>
      </c>
    </row>
    <row r="181" spans="1:8" x14ac:dyDescent="0.2">
      <c r="A181" s="26">
        <f t="shared" si="44"/>
        <v>40968</v>
      </c>
      <c r="B181" s="36">
        <v>-4.1376524914700001E-2</v>
      </c>
      <c r="C181" s="36">
        <v>0.36347459877103</v>
      </c>
      <c r="D181" s="36">
        <v>0.81923838487045098</v>
      </c>
      <c r="E181" s="36">
        <v>5.9232288406981999</v>
      </c>
      <c r="F181" s="36">
        <v>0.78015035581615999</v>
      </c>
      <c r="G181" s="36">
        <v>3.3685631000784002</v>
      </c>
      <c r="H181" s="36">
        <v>4.1151895030542001</v>
      </c>
    </row>
    <row r="182" spans="1:8" x14ac:dyDescent="0.2">
      <c r="A182" s="26">
        <f t="shared" si="44"/>
        <v>40939</v>
      </c>
      <c r="B182" s="36">
        <v>3.7347063586634997E-2</v>
      </c>
      <c r="C182" s="36">
        <v>0.41304502874993998</v>
      </c>
      <c r="D182" s="36">
        <v>0.92163426223829104</v>
      </c>
      <c r="E182" s="36">
        <v>6.6497115325277898</v>
      </c>
      <c r="F182" s="36">
        <v>0.82078561741970002</v>
      </c>
      <c r="G182" s="36">
        <v>3.7995614592920002</v>
      </c>
      <c r="H182" s="36">
        <v>4.8734387837142998</v>
      </c>
    </row>
    <row r="183" spans="1:8" x14ac:dyDescent="0.2">
      <c r="A183" s="26">
        <f t="shared" si="44"/>
        <v>40908</v>
      </c>
      <c r="B183" s="36">
        <v>-3.7995509092529002E-2</v>
      </c>
      <c r="C183" s="36">
        <v>0.48237384746617001</v>
      </c>
      <c r="D183" s="36">
        <v>1.04472953754288</v>
      </c>
      <c r="E183" s="36">
        <v>7.1933994747251004</v>
      </c>
      <c r="F183" s="36">
        <v>1.0339585204295001</v>
      </c>
      <c r="G183" s="36">
        <v>3.9322200934784002</v>
      </c>
      <c r="H183" s="36">
        <v>5.4372912069036001</v>
      </c>
    </row>
    <row r="184" spans="1:8" x14ac:dyDescent="0.2">
      <c r="A184" s="26">
        <f t="shared" si="44"/>
        <v>40877</v>
      </c>
      <c r="B184" s="36">
        <v>2.1858305387690001E-3</v>
      </c>
      <c r="C184" s="36">
        <v>0.56739313822019999</v>
      </c>
      <c r="D184" s="36">
        <v>1.11731759915522</v>
      </c>
      <c r="E184" s="36">
        <v>7.4337562644553401</v>
      </c>
      <c r="F184" s="36">
        <v>0.67024829810733999</v>
      </c>
      <c r="G184" s="36">
        <v>3.8717881813021</v>
      </c>
      <c r="H184" s="36">
        <v>5.4267268776413999</v>
      </c>
    </row>
    <row r="185" spans="1:8" x14ac:dyDescent="0.2">
      <c r="A185" s="26">
        <f t="shared" si="44"/>
        <v>40847</v>
      </c>
      <c r="B185" s="36">
        <v>-1.577527023504E-3</v>
      </c>
      <c r="C185" s="36">
        <v>0.51801650097365004</v>
      </c>
      <c r="D185" s="36">
        <v>0.97041305940470002</v>
      </c>
      <c r="E185" s="36">
        <v>6.6895654274524201</v>
      </c>
      <c r="F185" s="36">
        <v>0.68198496770471995</v>
      </c>
      <c r="G185" s="36">
        <v>3.5607513386715</v>
      </c>
      <c r="H185" s="36">
        <v>4.8112327050481003</v>
      </c>
    </row>
    <row r="186" spans="1:8" x14ac:dyDescent="0.2">
      <c r="A186" s="26">
        <f t="shared" si="44"/>
        <v>40816</v>
      </c>
      <c r="B186" s="36">
        <v>-8.2625651635433006E-2</v>
      </c>
      <c r="C186" s="36">
        <v>0.45133265796254002</v>
      </c>
      <c r="D186" s="36">
        <v>1.0235833339409499</v>
      </c>
      <c r="E186" s="36">
        <v>8.1441808364855302</v>
      </c>
      <c r="F186" s="36">
        <v>0.66445172362396998</v>
      </c>
      <c r="G186" s="36">
        <v>4.2203986444887001</v>
      </c>
      <c r="H186" s="36">
        <v>5.9692536325740004</v>
      </c>
    </row>
    <row r="187" spans="1:8" x14ac:dyDescent="0.2">
      <c r="A187" s="26">
        <f t="shared" si="44"/>
        <v>40786</v>
      </c>
      <c r="B187" s="36">
        <v>-4.5145441476951001E-2</v>
      </c>
      <c r="C187" s="36">
        <v>0.39664549975482999</v>
      </c>
      <c r="D187" s="36">
        <v>0.90277995787985998</v>
      </c>
      <c r="E187" s="36">
        <v>6.9925573474530003</v>
      </c>
      <c r="F187" s="36">
        <v>0.61203481855289998</v>
      </c>
      <c r="G187" s="36">
        <v>3.1455795274925</v>
      </c>
      <c r="H187" s="36">
        <v>4.5832283371539004</v>
      </c>
    </row>
    <row r="188" spans="1:8" x14ac:dyDescent="0.2">
      <c r="A188" s="26">
        <f t="shared" si="44"/>
        <v>40755</v>
      </c>
      <c r="B188" s="36">
        <v>-8.7491193660640995E-2</v>
      </c>
      <c r="C188" s="36">
        <v>0.42449930366665001</v>
      </c>
      <c r="D188" s="36">
        <v>0.77642378314013005</v>
      </c>
      <c r="E188" s="36">
        <v>5.4049374099630301</v>
      </c>
      <c r="F188" s="36">
        <v>0.65481947688506004</v>
      </c>
      <c r="G188" s="36">
        <v>2.6316060888772999</v>
      </c>
      <c r="H188" s="36">
        <v>3.5448929531990001</v>
      </c>
    </row>
    <row r="189" spans="1:8" x14ac:dyDescent="0.2">
      <c r="A189" s="26">
        <f t="shared" si="44"/>
        <v>40724</v>
      </c>
      <c r="B189" s="36">
        <v>-4.9569192729246002E-2</v>
      </c>
      <c r="C189" s="36">
        <v>0.29752415722156</v>
      </c>
      <c r="D189" s="36">
        <v>0.65442582531260896</v>
      </c>
      <c r="E189" s="36">
        <v>5.1585235363722397</v>
      </c>
      <c r="F189" s="36">
        <v>0.64253323039438004</v>
      </c>
      <c r="G189" s="36">
        <v>2.4958095434129999</v>
      </c>
      <c r="H189" s="36">
        <v>3.3964736081756999</v>
      </c>
    </row>
    <row r="190" spans="1:8" x14ac:dyDescent="0.2">
      <c r="A190" s="26">
        <f t="shared" si="44"/>
        <v>40694</v>
      </c>
      <c r="B190" s="36">
        <v>-0.1104018361096</v>
      </c>
      <c r="C190" s="36">
        <v>0.28150939352396998</v>
      </c>
      <c r="D190" s="36">
        <v>0.63187501882382602</v>
      </c>
      <c r="E190" s="36">
        <v>4.9030898817574604</v>
      </c>
      <c r="F190" s="36">
        <v>0.61133650512877002</v>
      </c>
      <c r="G190" s="36">
        <v>2.7049404324254001</v>
      </c>
      <c r="H190" s="36">
        <v>3.2749030288704</v>
      </c>
    </row>
    <row r="191" spans="1:8" x14ac:dyDescent="0.2">
      <c r="A191" s="26">
        <f t="shared" si="44"/>
        <v>40663</v>
      </c>
      <c r="B191" s="36">
        <v>-9.8379313895541998E-2</v>
      </c>
      <c r="C191" s="36">
        <v>0.26027489711905</v>
      </c>
      <c r="D191" s="36">
        <v>0.58498579802889095</v>
      </c>
      <c r="E191" s="36">
        <v>4.5862409499458199</v>
      </c>
      <c r="F191" s="36">
        <v>0.55828861295959997</v>
      </c>
      <c r="G191" s="36">
        <v>2.5708662622049001</v>
      </c>
      <c r="H191" s="36">
        <v>2.9269093547337999</v>
      </c>
    </row>
    <row r="192" spans="1:8" x14ac:dyDescent="0.2">
      <c r="A192" s="26">
        <f t="shared" si="44"/>
        <v>40633</v>
      </c>
      <c r="B192" s="36">
        <v>-6.4495780661374999E-2</v>
      </c>
      <c r="C192" s="36">
        <v>0.23272026676473001</v>
      </c>
      <c r="D192" s="36">
        <v>0.579096115779412</v>
      </c>
      <c r="E192" s="36">
        <v>4.6456650242882498</v>
      </c>
      <c r="F192" s="36">
        <v>0.60923170962803996</v>
      </c>
      <c r="G192" s="36">
        <v>2.5559789214110999</v>
      </c>
      <c r="H192" s="36">
        <v>2.8312963486634</v>
      </c>
    </row>
    <row r="193" spans="1:8" x14ac:dyDescent="0.2">
      <c r="A193" s="26">
        <f t="shared" si="44"/>
        <v>40602</v>
      </c>
      <c r="B193" s="36">
        <v>-0.12929211468713001</v>
      </c>
      <c r="C193" s="36">
        <v>0.24238328164754</v>
      </c>
      <c r="D193" s="36">
        <v>0.59468699645476197</v>
      </c>
      <c r="E193" s="36">
        <v>4.6108810328822898</v>
      </c>
      <c r="F193" s="36">
        <v>0.63888585032972001</v>
      </c>
      <c r="G193" s="36">
        <v>2.7391044747747002</v>
      </c>
      <c r="H193" s="36">
        <v>2.9791652141059002</v>
      </c>
    </row>
    <row r="194" spans="1:8" x14ac:dyDescent="0.2">
      <c r="A194" s="26">
        <f t="shared" si="44"/>
        <v>40574</v>
      </c>
      <c r="B194" s="36">
        <v>-2.0666909066925001E-2</v>
      </c>
      <c r="C194" s="36">
        <v>0.23275804202681999</v>
      </c>
      <c r="D194" s="36">
        <v>0.61651127469576295</v>
      </c>
      <c r="E194" s="36">
        <v>4.82161592726648</v>
      </c>
      <c r="F194" s="36">
        <v>0.60000770159687</v>
      </c>
      <c r="G194" s="36">
        <v>2.7523941111877002</v>
      </c>
      <c r="H194" s="36">
        <v>3.0688386819586002</v>
      </c>
    </row>
    <row r="195" spans="1:8" x14ac:dyDescent="0.2">
      <c r="A195" s="26">
        <f t="shared" si="44"/>
        <v>40543</v>
      </c>
      <c r="B195" s="36">
        <v>-0.19877989590895001</v>
      </c>
      <c r="C195" s="36">
        <v>0.27935421007775002</v>
      </c>
      <c r="D195" s="36">
        <v>0.66363133693332099</v>
      </c>
      <c r="E195" s="36">
        <v>5.1446761359563498</v>
      </c>
      <c r="F195" s="36">
        <v>0.85909921457189997</v>
      </c>
      <c r="G195" s="36">
        <v>2.5956159445210001</v>
      </c>
      <c r="H195" s="36">
        <v>3.0516132381354999</v>
      </c>
    </row>
    <row r="196" spans="1:8" x14ac:dyDescent="0.2">
      <c r="A196" s="26">
        <f t="shared" si="44"/>
        <v>40512</v>
      </c>
      <c r="B196" s="36">
        <v>-6.4879555616243006E-2</v>
      </c>
      <c r="C196" s="36">
        <v>0.29582878050077999</v>
      </c>
      <c r="D196" s="36">
        <v>0.71895561134780395</v>
      </c>
      <c r="E196" s="36">
        <v>6.1649493536878497</v>
      </c>
      <c r="F196" s="36">
        <v>0.53500174435861003</v>
      </c>
      <c r="G196" s="36">
        <v>2.7870078621575001</v>
      </c>
      <c r="H196" s="36">
        <v>3.4338541737317998</v>
      </c>
    </row>
    <row r="197" spans="1:8" x14ac:dyDescent="0.2">
      <c r="A197" s="26">
        <f t="shared" si="44"/>
        <v>40482</v>
      </c>
      <c r="B197" s="36">
        <v>8.0740240755341003E-2</v>
      </c>
      <c r="C197" s="36">
        <v>0.19414931913889</v>
      </c>
      <c r="D197" s="36">
        <v>0.61049071439398905</v>
      </c>
      <c r="E197" s="36">
        <v>5.7345478165771198</v>
      </c>
      <c r="F197" s="36">
        <v>0.46411950313403999</v>
      </c>
      <c r="G197" s="36">
        <v>2.5071032434645</v>
      </c>
      <c r="H197" s="36">
        <v>3.3533084277034</v>
      </c>
    </row>
    <row r="198" spans="1:8" x14ac:dyDescent="0.2">
      <c r="A198" s="26">
        <f t="shared" si="44"/>
        <v>40451</v>
      </c>
      <c r="B198" s="36">
        <v>1.1084795715780001E-3</v>
      </c>
      <c r="C198" s="36">
        <v>0.22390239153054001</v>
      </c>
      <c r="D198" s="36">
        <v>0.68937949116586805</v>
      </c>
      <c r="E198" s="36">
        <v>6.1503293586481602</v>
      </c>
      <c r="F198" s="36">
        <v>0.45232469633021999</v>
      </c>
      <c r="G198" s="36">
        <v>2.7449274220297002</v>
      </c>
      <c r="H198" s="36">
        <v>3.4480718238493</v>
      </c>
    </row>
    <row r="199" spans="1:8" x14ac:dyDescent="0.2">
      <c r="A199" s="26">
        <f t="shared" si="44"/>
        <v>40421</v>
      </c>
      <c r="B199" s="36">
        <v>2.9865734123991999E-2</v>
      </c>
      <c r="C199" s="36">
        <v>0.20593024117860001</v>
      </c>
      <c r="D199" s="36">
        <v>0.59205291600643095</v>
      </c>
      <c r="E199" s="36">
        <v>6.6993149195098196</v>
      </c>
      <c r="F199" s="36">
        <v>0.49208602800439</v>
      </c>
      <c r="G199" s="36">
        <v>2.9291212240920999</v>
      </c>
      <c r="H199" s="36">
        <v>3.6194656959874001</v>
      </c>
    </row>
    <row r="200" spans="1:8" x14ac:dyDescent="0.2">
      <c r="A200" s="26">
        <f t="shared" si="44"/>
        <v>40390</v>
      </c>
      <c r="B200" s="36">
        <v>7.6858720425767996E-2</v>
      </c>
      <c r="C200" s="36">
        <v>0.16875848649559</v>
      </c>
      <c r="D200" s="36">
        <v>0.53623613484846999</v>
      </c>
      <c r="E200" s="36">
        <v>6.4020538600208097</v>
      </c>
      <c r="F200" s="36">
        <v>0.53099136730078</v>
      </c>
      <c r="G200" s="36">
        <v>2.8063666310833999</v>
      </c>
      <c r="H200" s="36">
        <v>3.4400758199924</v>
      </c>
    </row>
    <row r="201" spans="1:8" x14ac:dyDescent="0.2">
      <c r="A201" s="26">
        <f t="shared" si="44"/>
        <v>40359</v>
      </c>
      <c r="B201" s="36">
        <v>-0.17178347530820001</v>
      </c>
      <c r="C201" s="36">
        <v>0.23361194103464999</v>
      </c>
      <c r="D201" s="36">
        <v>0.64780082635726599</v>
      </c>
      <c r="E201" s="36">
        <v>7.0662654924839403</v>
      </c>
      <c r="F201" s="36">
        <v>0.32976575143383002</v>
      </c>
      <c r="G201" s="36">
        <v>3.2091992320672</v>
      </c>
      <c r="H201" s="36">
        <v>3.9864303392884999</v>
      </c>
    </row>
    <row r="202" spans="1:8" x14ac:dyDescent="0.2">
      <c r="A202" s="26">
        <f t="shared" si="44"/>
        <v>40329</v>
      </c>
      <c r="B202" s="36">
        <v>-0.21179028069516001</v>
      </c>
      <c r="C202" s="36">
        <v>0.27016425972915997</v>
      </c>
      <c r="D202" s="36">
        <v>0.66734722784912204</v>
      </c>
      <c r="E202" s="36">
        <v>6.9508870280001203</v>
      </c>
      <c r="F202" s="36">
        <v>0.53093468963023005</v>
      </c>
      <c r="G202" s="36">
        <v>3.1229729293383999</v>
      </c>
      <c r="H202" s="36">
        <v>4.0020021955805998</v>
      </c>
    </row>
    <row r="203" spans="1:8" x14ac:dyDescent="0.2">
      <c r="A203" s="26">
        <f t="shared" si="44"/>
        <v>40298</v>
      </c>
      <c r="B203" s="36">
        <v>-0.10299846814418</v>
      </c>
      <c r="C203" s="36">
        <v>0.25713078940152001</v>
      </c>
      <c r="D203" s="36">
        <v>0.56679908260239398</v>
      </c>
      <c r="E203" s="36">
        <v>5.6247962845439803</v>
      </c>
      <c r="F203" s="36">
        <v>0.80422298943913995</v>
      </c>
      <c r="G203" s="36">
        <v>2.4883016092764998</v>
      </c>
      <c r="H203" s="36">
        <v>3.1158275090325001</v>
      </c>
    </row>
    <row r="204" spans="1:8" x14ac:dyDescent="0.2">
      <c r="A204" s="26">
        <f t="shared" si="44"/>
        <v>40268</v>
      </c>
      <c r="B204" s="36">
        <v>-8.7179645710610001E-2</v>
      </c>
      <c r="C204" s="36">
        <v>0.15340836130949001</v>
      </c>
      <c r="D204" s="36">
        <v>0.48916001744646098</v>
      </c>
      <c r="E204" s="36">
        <v>5.8086645929904899</v>
      </c>
      <c r="F204" s="36">
        <v>0.70943806353494998</v>
      </c>
      <c r="G204" s="36">
        <v>2.4090560538072001</v>
      </c>
      <c r="H204" s="36">
        <v>3.1840800248717001</v>
      </c>
    </row>
    <row r="205" spans="1:8" x14ac:dyDescent="0.2">
      <c r="A205" s="26">
        <f t="shared" si="44"/>
        <v>40237</v>
      </c>
      <c r="B205" s="36">
        <v>-4.9004959019059997E-2</v>
      </c>
      <c r="C205" s="36">
        <v>0.16630150975972</v>
      </c>
      <c r="D205" s="36">
        <v>0.55029558654045396</v>
      </c>
      <c r="E205" s="36">
        <v>6.7041103912765996</v>
      </c>
      <c r="F205" s="36">
        <v>0.70276406554627002</v>
      </c>
      <c r="G205" s="36">
        <v>3.0409808780963998</v>
      </c>
      <c r="H205" s="36">
        <v>3.9000285925772999</v>
      </c>
    </row>
    <row r="206" spans="1:8" x14ac:dyDescent="0.2">
      <c r="A206" s="26">
        <f t="shared" si="44"/>
        <v>40209</v>
      </c>
      <c r="B206" s="36">
        <v>-2.3738879316295002E-2</v>
      </c>
      <c r="C206" s="36">
        <v>0.18335881271686999</v>
      </c>
      <c r="D206" s="36">
        <v>0.54671686552029197</v>
      </c>
      <c r="E206" s="36">
        <v>6.5066132483364596</v>
      </c>
      <c r="F206" s="36">
        <v>0.72798036597091997</v>
      </c>
      <c r="G206" s="36">
        <v>3.0310437671356998</v>
      </c>
      <c r="H206" s="36">
        <v>3.9189318924004999</v>
      </c>
    </row>
    <row r="207" spans="1:8" x14ac:dyDescent="0.2">
      <c r="A207" s="26">
        <f t="shared" si="44"/>
        <v>40178</v>
      </c>
      <c r="B207" s="36">
        <v>3.5671489808195997E-2</v>
      </c>
      <c r="C207" s="36">
        <v>0.13270899695005001</v>
      </c>
      <c r="D207" s="36">
        <v>0.54340562478247401</v>
      </c>
      <c r="E207" s="36">
        <v>6.4249710226363703</v>
      </c>
      <c r="F207" s="36">
        <v>0.5771717713176</v>
      </c>
      <c r="G207" s="36">
        <v>2.7716123249759002</v>
      </c>
      <c r="H207" s="36">
        <v>3.9703289685613998</v>
      </c>
    </row>
    <row r="208" spans="1:8" x14ac:dyDescent="0.2">
      <c r="A208" s="26">
        <f t="shared" si="44"/>
        <v>40147</v>
      </c>
      <c r="B208" s="36">
        <v>-5.8012535614107998E-2</v>
      </c>
      <c r="C208" s="36">
        <v>0.1221313722751</v>
      </c>
      <c r="D208" s="36">
        <v>0.56714987971350195</v>
      </c>
      <c r="E208" s="36">
        <v>7.4682877265392502</v>
      </c>
      <c r="F208" s="36">
        <v>0.72298252422223996</v>
      </c>
      <c r="G208" s="36">
        <v>3.3206313833015</v>
      </c>
      <c r="H208" s="36">
        <v>4.4332677807670997</v>
      </c>
    </row>
    <row r="209" spans="1:8" x14ac:dyDescent="0.2">
      <c r="A209" s="26">
        <f t="shared" si="44"/>
        <v>40117</v>
      </c>
      <c r="B209" s="36">
        <v>-0.11552828257677999</v>
      </c>
      <c r="C209" s="36">
        <v>9.7529245847990997E-2</v>
      </c>
      <c r="D209" s="36">
        <v>0.57089118104102399</v>
      </c>
      <c r="E209" s="36">
        <v>7.3724634236713502</v>
      </c>
      <c r="F209" s="36">
        <v>0.75727709425943002</v>
      </c>
      <c r="G209" s="36">
        <v>3.3099394136067999</v>
      </c>
      <c r="H209" s="36">
        <v>4.4497651766618</v>
      </c>
    </row>
    <row r="210" spans="1:8" x14ac:dyDescent="0.2">
      <c r="A210" s="26">
        <f t="shared" si="44"/>
        <v>40086</v>
      </c>
      <c r="B210" s="36">
        <v>-6.9469361881301997E-2</v>
      </c>
      <c r="C210" s="36">
        <v>0.10034455602469</v>
      </c>
      <c r="D210" s="36">
        <v>0.62534450243314499</v>
      </c>
      <c r="E210" s="36">
        <v>7.62044920488096</v>
      </c>
      <c r="F210" s="36">
        <v>0.72596402086080003</v>
      </c>
      <c r="G210" s="36">
        <v>3.2763944919533001</v>
      </c>
      <c r="H210" s="36">
        <v>4.6921452878755998</v>
      </c>
    </row>
    <row r="211" spans="1:8" x14ac:dyDescent="0.2">
      <c r="A211" s="26">
        <f t="shared" si="44"/>
        <v>40056</v>
      </c>
      <c r="B211" s="36">
        <v>-3.8382786920836E-2</v>
      </c>
      <c r="C211" s="36">
        <v>9.8872926835974997E-2</v>
      </c>
      <c r="D211" s="36">
        <v>0.65776425044218001</v>
      </c>
      <c r="E211" s="36">
        <v>8.4765557456453209</v>
      </c>
      <c r="F211" s="36">
        <v>-0.25780374762966002</v>
      </c>
      <c r="G211" s="36">
        <v>3.7350612417601998</v>
      </c>
      <c r="H211" s="36">
        <v>5.4218217898859997</v>
      </c>
    </row>
    <row r="212" spans="1:8" x14ac:dyDescent="0.2">
      <c r="A212" s="26">
        <f t="shared" si="44"/>
        <v>40025</v>
      </c>
      <c r="B212" s="36">
        <v>-1.2640992305531E-2</v>
      </c>
      <c r="C212" s="36">
        <v>0.1019800632196</v>
      </c>
      <c r="D212" s="36">
        <v>0.69535201922308798</v>
      </c>
      <c r="E212" s="36">
        <v>8.4962171161989808</v>
      </c>
      <c r="F212" s="36">
        <v>-6.8614314400740006E-2</v>
      </c>
      <c r="G212" s="36">
        <v>3.9218321381405001</v>
      </c>
      <c r="H212" s="36">
        <v>6.4679193566463997</v>
      </c>
    </row>
    <row r="213" spans="1:8" x14ac:dyDescent="0.2">
      <c r="A213" s="26">
        <f t="shared" si="44"/>
        <v>39994</v>
      </c>
      <c r="B213" s="36">
        <v>-0.17340427257398999</v>
      </c>
      <c r="C213" s="36">
        <v>0.12635252220365001</v>
      </c>
      <c r="D213" s="36">
        <v>0.85030479875873599</v>
      </c>
      <c r="E213" s="36">
        <v>9.5610057698041597</v>
      </c>
      <c r="F213" s="36">
        <v>0.79640792506808999</v>
      </c>
      <c r="G213" s="36">
        <v>4.2661379902289003</v>
      </c>
      <c r="H213" s="36">
        <v>7.7211100979511</v>
      </c>
    </row>
    <row r="214" spans="1:8" x14ac:dyDescent="0.2">
      <c r="A214" s="26">
        <f t="shared" si="44"/>
        <v>39964</v>
      </c>
      <c r="B214" s="36">
        <v>-0.17220816277265999</v>
      </c>
      <c r="C214" s="36">
        <v>0.12929797994690001</v>
      </c>
      <c r="D214" s="36">
        <v>0.92378695087228802</v>
      </c>
      <c r="E214" s="36">
        <v>10.707223809632</v>
      </c>
      <c r="F214" s="36">
        <v>0.81074760167543003</v>
      </c>
      <c r="G214" s="36">
        <v>4.6333665319296999</v>
      </c>
      <c r="H214" s="36">
        <v>9.2016503617318008</v>
      </c>
    </row>
    <row r="215" spans="1:8" x14ac:dyDescent="0.2">
      <c r="A215" s="26">
        <f t="shared" si="44"/>
        <v>39933</v>
      </c>
      <c r="B215" s="36">
        <v>-7.9382552464433001E-2</v>
      </c>
      <c r="C215" s="36">
        <v>0.14307535724309001</v>
      </c>
      <c r="D215" s="36">
        <v>1.1014344117835599</v>
      </c>
      <c r="E215" s="36">
        <v>12.2420633629946</v>
      </c>
      <c r="F215" s="36">
        <v>0.75668208437271001</v>
      </c>
      <c r="G215" s="36">
        <v>5.3550642472451999</v>
      </c>
      <c r="H215" s="36">
        <v>11.344916713839</v>
      </c>
    </row>
    <row r="216" spans="1:8" x14ac:dyDescent="0.2">
      <c r="A216" s="26">
        <f t="shared" si="44"/>
        <v>39903</v>
      </c>
      <c r="B216" s="36">
        <v>-0.40830888689491002</v>
      </c>
      <c r="C216" s="36">
        <v>0.19234541944867001</v>
      </c>
      <c r="D216" s="36">
        <v>1.3312022425490799</v>
      </c>
      <c r="E216" s="36">
        <v>14.7324296752929</v>
      </c>
      <c r="F216" s="36">
        <v>0.97261831062248005</v>
      </c>
      <c r="G216" s="36">
        <v>6.4415954482363</v>
      </c>
      <c r="H216" s="36">
        <v>12.65041572841</v>
      </c>
    </row>
    <row r="217" spans="1:8" x14ac:dyDescent="0.2">
      <c r="A217" s="26">
        <f t="shared" si="44"/>
        <v>39872</v>
      </c>
      <c r="B217" s="36">
        <v>-0.35741210210070001</v>
      </c>
      <c r="C217" s="36">
        <v>0.2268154539344</v>
      </c>
      <c r="D217" s="36">
        <v>1.33725172832701</v>
      </c>
      <c r="E217" s="36">
        <v>14.802036702757899</v>
      </c>
      <c r="F217" s="36">
        <v>1.1900853789154</v>
      </c>
      <c r="G217" s="36">
        <v>6.5458155188480003</v>
      </c>
      <c r="H217" s="36">
        <v>13.129453187199999</v>
      </c>
    </row>
    <row r="218" spans="1:8" x14ac:dyDescent="0.2">
      <c r="A218" s="26">
        <f t="shared" si="44"/>
        <v>39844</v>
      </c>
      <c r="B218" s="36">
        <v>-0.26164926115656001</v>
      </c>
      <c r="C218" s="36">
        <v>0.22417208590550999</v>
      </c>
      <c r="D218" s="36">
        <v>1.3007730148930099</v>
      </c>
      <c r="E218" s="36">
        <v>14.107860929710901</v>
      </c>
      <c r="F218" s="36">
        <v>1.0917948823920001</v>
      </c>
      <c r="G218" s="36">
        <v>6.4110522303185</v>
      </c>
      <c r="H218" s="36">
        <v>12.942835942328999</v>
      </c>
    </row>
    <row r="219" spans="1:8" x14ac:dyDescent="0.2">
      <c r="A219" s="26">
        <f t="shared" si="44"/>
        <v>39813</v>
      </c>
      <c r="B219" s="36">
        <v>-0.50840389532479002</v>
      </c>
      <c r="C219" s="36">
        <v>0.24542900880019999</v>
      </c>
      <c r="D219" s="36">
        <v>1.4474370946311099</v>
      </c>
      <c r="E219" s="36">
        <v>15.7927755405436</v>
      </c>
      <c r="F219" s="36">
        <v>0.88575990442348995</v>
      </c>
      <c r="G219" s="36">
        <v>7.1187993155602003</v>
      </c>
      <c r="H219" s="36">
        <v>14.220549259813</v>
      </c>
    </row>
    <row r="220" spans="1:8" x14ac:dyDescent="0.2">
      <c r="A220" s="26">
        <f t="shared" si="44"/>
        <v>39782</v>
      </c>
      <c r="B220" s="36">
        <v>-0.63927497906167996</v>
      </c>
      <c r="C220" s="36">
        <v>0.19638992758793999</v>
      </c>
      <c r="D220" s="36">
        <v>1.48587624795477</v>
      </c>
      <c r="E220" s="36">
        <v>17.030127902174499</v>
      </c>
      <c r="F220" s="36">
        <v>1.1564330058678001</v>
      </c>
      <c r="G220" s="36">
        <v>7.9023452859737997</v>
      </c>
      <c r="H220" s="36">
        <v>15.598584755433</v>
      </c>
    </row>
    <row r="221" spans="1:8" x14ac:dyDescent="0.2">
      <c r="A221" s="26">
        <f t="shared" si="44"/>
        <v>39752</v>
      </c>
      <c r="B221" s="36">
        <v>-0.41541167376749</v>
      </c>
      <c r="C221" s="36">
        <v>0.18289914872049001</v>
      </c>
      <c r="D221" s="36">
        <v>1.42253375651806</v>
      </c>
      <c r="E221" s="36">
        <v>14.3483346644161</v>
      </c>
      <c r="F221" s="36">
        <v>1.2989666442222001</v>
      </c>
      <c r="G221" s="36">
        <v>7.2833688474666998</v>
      </c>
      <c r="H221" s="36">
        <v>16.674902773858001</v>
      </c>
    </row>
    <row r="222" spans="1:8" x14ac:dyDescent="0.2">
      <c r="A222" s="26">
        <f t="shared" si="44"/>
        <v>39721</v>
      </c>
      <c r="B222" s="36">
        <v>-1.28919201952</v>
      </c>
      <c r="C222" s="36">
        <v>0.11838993401388</v>
      </c>
      <c r="D222" s="36">
        <v>1.10297276230428</v>
      </c>
      <c r="E222" s="36">
        <v>9.48257954612437</v>
      </c>
      <c r="F222" s="36">
        <v>1.3109115678061001</v>
      </c>
      <c r="G222" s="36">
        <v>4.1673001409478001</v>
      </c>
      <c r="H222" s="36">
        <v>8.2433394533452997</v>
      </c>
    </row>
    <row r="223" spans="1:8" x14ac:dyDescent="0.2">
      <c r="A223" s="26">
        <f t="shared" si="44"/>
        <v>39691</v>
      </c>
      <c r="B223" s="36">
        <v>-0.93226832704667995</v>
      </c>
      <c r="C223" s="36">
        <v>8.4322302425852994E-2</v>
      </c>
      <c r="D223" s="36">
        <v>0.87606574266166104</v>
      </c>
      <c r="E223" s="36">
        <v>7.3516304651758704</v>
      </c>
      <c r="F223" s="36">
        <v>2.9528758063940002</v>
      </c>
      <c r="G223" s="36">
        <v>3.1653890933359001</v>
      </c>
      <c r="H223" s="36">
        <v>5.1168093529372998</v>
      </c>
    </row>
    <row r="224" spans="1:8" x14ac:dyDescent="0.2">
      <c r="A224" s="26">
        <f t="shared" si="44"/>
        <v>39660</v>
      </c>
      <c r="B224" s="36">
        <v>-1.0983601547629001</v>
      </c>
      <c r="C224" s="36">
        <v>8.0405329131243E-2</v>
      </c>
      <c r="D224" s="36">
        <v>0.83342773445477503</v>
      </c>
      <c r="E224" s="36">
        <v>7.1620405875928501</v>
      </c>
      <c r="F224" s="36">
        <v>2.9946980637609002</v>
      </c>
      <c r="G224" s="36">
        <v>3.0053431501329002</v>
      </c>
      <c r="H224" s="36">
        <v>4.7789127569829999</v>
      </c>
    </row>
    <row r="225" spans="1:8" x14ac:dyDescent="0.2">
      <c r="A225" s="26">
        <f t="shared" si="44"/>
        <v>39629</v>
      </c>
      <c r="B225" s="36">
        <v>-0.75218647874455002</v>
      </c>
      <c r="C225" s="36">
        <v>5.3619388207693998E-2</v>
      </c>
      <c r="D225" s="36">
        <v>0.73763644214133295</v>
      </c>
      <c r="E225" s="36">
        <v>6.6117906855237596</v>
      </c>
      <c r="F225" s="36"/>
      <c r="G225" s="36">
        <v>3.0610773672849998</v>
      </c>
      <c r="H225" s="36">
        <v>4.3314574387492</v>
      </c>
    </row>
    <row r="226" spans="1:8" x14ac:dyDescent="0.2">
      <c r="A226" s="26">
        <f t="shared" si="44"/>
        <v>39599</v>
      </c>
      <c r="B226" s="36">
        <v>-0.12876201850707</v>
      </c>
      <c r="C226" s="36">
        <v>3.8636647129720002E-2</v>
      </c>
      <c r="D226" s="36">
        <v>0.654378042993492</v>
      </c>
      <c r="E226" s="36">
        <v>5.76632760635189</v>
      </c>
      <c r="F226" s="36"/>
      <c r="G226" s="36">
        <v>2.4189160831268999</v>
      </c>
      <c r="H226" s="36">
        <v>3.8981488808381002</v>
      </c>
    </row>
    <row r="227" spans="1:8" x14ac:dyDescent="0.2">
      <c r="A227" s="26">
        <f t="shared" si="44"/>
        <v>39568</v>
      </c>
      <c r="B227" s="36">
        <v>-0.24116709033777001</v>
      </c>
      <c r="C227" s="36">
        <v>3.0387321426571998E-2</v>
      </c>
      <c r="D227" s="36">
        <v>0.66297103545069502</v>
      </c>
      <c r="E227" s="36">
        <v>5.8684368337150303</v>
      </c>
      <c r="F227" s="36"/>
      <c r="G227" s="36">
        <v>2.6851754647299999</v>
      </c>
      <c r="H227" s="36">
        <v>4.3386601741908999</v>
      </c>
    </row>
    <row r="228" spans="1:8" x14ac:dyDescent="0.2">
      <c r="A228" s="26">
        <f t="shared" si="44"/>
        <v>39538</v>
      </c>
      <c r="B228" s="36">
        <v>-0.43044063572244001</v>
      </c>
      <c r="C228" s="36">
        <v>3.9703381461289003E-2</v>
      </c>
      <c r="D228" s="36">
        <v>0.74214165503757801</v>
      </c>
      <c r="E228" s="36">
        <v>6.8944661120870601</v>
      </c>
      <c r="F228" s="36"/>
      <c r="G228" s="36">
        <v>3.0896139951242998</v>
      </c>
      <c r="H228" s="36">
        <v>4.7777790375814</v>
      </c>
    </row>
    <row r="229" spans="1:8" x14ac:dyDescent="0.2">
      <c r="A229" s="26">
        <f t="shared" ref="A229:A292" si="45">EOMONTH(A228,-1)</f>
        <v>39507</v>
      </c>
      <c r="B229" s="36">
        <v>-0.48950391201762</v>
      </c>
      <c r="C229" s="36">
        <v>4.5148760804810999E-2</v>
      </c>
      <c r="D229" s="36">
        <v>0.68982380127947895</v>
      </c>
      <c r="E229" s="36">
        <v>6.5456975907281096</v>
      </c>
      <c r="F229" s="36"/>
      <c r="G229" s="36">
        <v>2.9098961160395</v>
      </c>
      <c r="H229" s="36">
        <v>4.4274295183665</v>
      </c>
    </row>
    <row r="230" spans="1:8" x14ac:dyDescent="0.2">
      <c r="A230" s="26">
        <f t="shared" si="45"/>
        <v>39478</v>
      </c>
      <c r="B230" s="36">
        <v>-0.47208848958499</v>
      </c>
      <c r="C230" s="36">
        <v>3.4497558242520002E-2</v>
      </c>
      <c r="D230" s="36">
        <v>0.582144944992534</v>
      </c>
      <c r="E230" s="36">
        <v>5.8758584432841703</v>
      </c>
      <c r="F230" s="36"/>
      <c r="G230" s="36">
        <v>2.6668887915813002</v>
      </c>
      <c r="H230" s="36">
        <v>4.2565476381314999</v>
      </c>
    </row>
    <row r="231" spans="1:8" x14ac:dyDescent="0.2">
      <c r="A231" s="26">
        <f t="shared" si="45"/>
        <v>39447</v>
      </c>
      <c r="B231" s="36">
        <v>-1.1505027785013999</v>
      </c>
      <c r="C231" s="36">
        <v>1.4075871057061999E-2</v>
      </c>
      <c r="D231" s="36">
        <v>0.50529587280784405</v>
      </c>
      <c r="E231" s="36">
        <v>5.0172854881885298</v>
      </c>
      <c r="F231" s="36"/>
      <c r="G231" s="36">
        <v>2.4114966770302999</v>
      </c>
      <c r="H231" s="36">
        <v>3.7725548595309002</v>
      </c>
    </row>
    <row r="232" spans="1:8" x14ac:dyDescent="0.2">
      <c r="A232" s="26">
        <f t="shared" si="45"/>
        <v>39416</v>
      </c>
      <c r="B232" s="36">
        <v>-0.72281643896134995</v>
      </c>
      <c r="C232" s="36">
        <v>2.8891244449984001E-2</v>
      </c>
      <c r="D232" s="36">
        <v>0.51564445542628101</v>
      </c>
      <c r="E232" s="36">
        <v>4.9614556887087504</v>
      </c>
      <c r="F232" s="36"/>
      <c r="G232" s="36">
        <v>2.4619351830284</v>
      </c>
      <c r="H232" s="36">
        <v>3.7242162455841998</v>
      </c>
    </row>
    <row r="233" spans="1:8" x14ac:dyDescent="0.2">
      <c r="A233" s="26">
        <f t="shared" si="45"/>
        <v>39386</v>
      </c>
      <c r="B233" s="36">
        <v>-0.55200083573537995</v>
      </c>
      <c r="C233" s="36">
        <v>2.1876050061674E-2</v>
      </c>
      <c r="D233" s="36">
        <v>0.40303449280355602</v>
      </c>
      <c r="E233" s="36">
        <v>3.7919790822703199</v>
      </c>
      <c r="F233" s="36"/>
      <c r="G233" s="36">
        <v>1.8612604712265</v>
      </c>
      <c r="H233" s="36">
        <v>2.8193611150760001</v>
      </c>
    </row>
    <row r="234" spans="1:8" x14ac:dyDescent="0.2">
      <c r="A234" s="26">
        <f t="shared" si="45"/>
        <v>39355</v>
      </c>
      <c r="B234" s="36">
        <v>-0.56877726311798005</v>
      </c>
      <c r="C234" s="36">
        <v>2.4972028093952998E-2</v>
      </c>
      <c r="D234" s="36">
        <v>0.41129720707474299</v>
      </c>
      <c r="E234" s="36">
        <v>3.7067736588790599</v>
      </c>
      <c r="F234" s="36"/>
      <c r="G234" s="36">
        <v>1.9852680444990001</v>
      </c>
      <c r="H234" s="36">
        <v>2.7699978735455</v>
      </c>
    </row>
    <row r="235" spans="1:8" x14ac:dyDescent="0.2">
      <c r="A235" s="26">
        <f t="shared" si="45"/>
        <v>39325</v>
      </c>
      <c r="B235" s="36">
        <v>-0.73035332128077002</v>
      </c>
      <c r="C235" s="36">
        <v>2.4351403457716001E-2</v>
      </c>
      <c r="D235" s="36">
        <v>0.418369891986203</v>
      </c>
      <c r="E235" s="36">
        <v>4.0589755203716402</v>
      </c>
      <c r="F235" s="36"/>
      <c r="G235" s="36">
        <v>2.2380516825951999</v>
      </c>
      <c r="H235" s="36">
        <v>2.8177833475203</v>
      </c>
    </row>
    <row r="236" spans="1:8" x14ac:dyDescent="0.2">
      <c r="A236" s="26">
        <f t="shared" si="45"/>
        <v>39294</v>
      </c>
      <c r="B236" s="36">
        <v>-0.2213545877136</v>
      </c>
      <c r="C236" s="36">
        <v>2.1282434574883002E-2</v>
      </c>
      <c r="D236" s="36">
        <v>0.36071637248564098</v>
      </c>
      <c r="E236" s="36">
        <v>3.7341884507483298</v>
      </c>
      <c r="F236" s="36"/>
      <c r="G236" s="36">
        <v>2.0944698668419002</v>
      </c>
      <c r="H236" s="36">
        <v>2.5134297609007001</v>
      </c>
    </row>
    <row r="237" spans="1:8" x14ac:dyDescent="0.2">
      <c r="A237" s="26">
        <f t="shared" si="45"/>
        <v>39263</v>
      </c>
      <c r="B237" s="36">
        <v>-0.15232077157269</v>
      </c>
      <c r="C237" s="36">
        <v>3.1713204659134998E-2</v>
      </c>
      <c r="D237" s="36">
        <v>0.28432060475975901</v>
      </c>
      <c r="E237" s="36">
        <v>2.67761350555674</v>
      </c>
      <c r="F237" s="36"/>
      <c r="G237" s="36">
        <v>1.6228777458382</v>
      </c>
      <c r="H237" s="36">
        <v>1.8530150946326001</v>
      </c>
    </row>
    <row r="238" spans="1:8" x14ac:dyDescent="0.2">
      <c r="A238" s="26">
        <f t="shared" si="45"/>
        <v>39233</v>
      </c>
      <c r="B238" s="36">
        <v>-0.16449350590185999</v>
      </c>
      <c r="C238" s="36">
        <v>2.7722909637862E-2</v>
      </c>
      <c r="D238" s="36">
        <v>0.26110049815312197</v>
      </c>
      <c r="E238" s="36">
        <v>2.2521853997632602</v>
      </c>
      <c r="F238" s="36"/>
      <c r="G238" s="36">
        <v>1.4021510165519999</v>
      </c>
      <c r="H238" s="36">
        <v>1.6720318650093</v>
      </c>
    </row>
    <row r="239" spans="1:8" x14ac:dyDescent="0.2">
      <c r="A239" s="26">
        <f t="shared" si="45"/>
        <v>39202</v>
      </c>
      <c r="B239" s="36">
        <v>-0.16412336345920001</v>
      </c>
      <c r="C239" s="36">
        <v>3.2657170306234003E-2</v>
      </c>
      <c r="D239" s="36">
        <v>0.26132796797295099</v>
      </c>
      <c r="E239" s="36">
        <v>2.4711924959474398</v>
      </c>
      <c r="F239" s="36"/>
      <c r="G239" s="36">
        <v>1.4953960652855001</v>
      </c>
      <c r="H239" s="36">
        <v>1.7561444368421999</v>
      </c>
    </row>
    <row r="240" spans="1:8" x14ac:dyDescent="0.2">
      <c r="A240" s="26">
        <f t="shared" si="45"/>
        <v>39172</v>
      </c>
      <c r="B240" s="36">
        <v>-0.16152554295655</v>
      </c>
      <c r="C240" s="36">
        <v>3.3759962093036999E-2</v>
      </c>
      <c r="D240" s="36">
        <v>0.25482423451115099</v>
      </c>
      <c r="E240" s="36">
        <v>2.5538682427877499</v>
      </c>
      <c r="F240" s="36"/>
      <c r="G240" s="36">
        <v>1.5491939535885999</v>
      </c>
      <c r="H240" s="36">
        <v>1.7928443178257001</v>
      </c>
    </row>
    <row r="241" spans="1:8" x14ac:dyDescent="0.2">
      <c r="A241" s="26">
        <f t="shared" si="45"/>
        <v>39141</v>
      </c>
      <c r="B241" s="36">
        <v>-0.10569927455583</v>
      </c>
      <c r="C241" s="36">
        <v>3.4190444695679001E-2</v>
      </c>
      <c r="D241" s="36">
        <v>0.25133187392176898</v>
      </c>
      <c r="E241" s="36">
        <v>2.5217912952994901</v>
      </c>
      <c r="F241" s="36"/>
      <c r="G241" s="36">
        <v>1.6783171782777999</v>
      </c>
      <c r="H241" s="36">
        <v>1.8475323490382001</v>
      </c>
    </row>
    <row r="242" spans="1:8" x14ac:dyDescent="0.2">
      <c r="A242" s="26">
        <f t="shared" si="45"/>
        <v>39113</v>
      </c>
      <c r="B242" s="36">
        <v>-5.5022966297798001E-2</v>
      </c>
      <c r="C242" s="36">
        <v>3.5600757588471997E-2</v>
      </c>
      <c r="D242" s="36">
        <v>0.249992716934335</v>
      </c>
      <c r="E242" s="36">
        <v>2.4250871982037201</v>
      </c>
      <c r="F242" s="36"/>
      <c r="G242" s="36">
        <v>1.5573703693562999</v>
      </c>
      <c r="H242" s="36">
        <v>1.6991372867467001</v>
      </c>
    </row>
    <row r="243" spans="1:8" x14ac:dyDescent="0.2">
      <c r="A243" s="26">
        <f t="shared" si="45"/>
        <v>39082</v>
      </c>
      <c r="B243" s="36">
        <v>-0.11587133155102999</v>
      </c>
      <c r="C243" s="36">
        <v>3.7550712824488998E-2</v>
      </c>
      <c r="D243" s="36">
        <v>0.23973112353920101</v>
      </c>
      <c r="E243" s="36">
        <v>2.54697848727732</v>
      </c>
      <c r="F243" s="36"/>
      <c r="G243" s="36">
        <v>1.5200700205082001</v>
      </c>
      <c r="H243" s="36">
        <v>1.6236604997769</v>
      </c>
    </row>
    <row r="244" spans="1:8" x14ac:dyDescent="0.2">
      <c r="A244" s="26">
        <f t="shared" si="45"/>
        <v>39051</v>
      </c>
      <c r="B244" s="36">
        <v>-9.0309579775858004E-2</v>
      </c>
      <c r="C244" s="36">
        <v>3.9961863947156E-2</v>
      </c>
      <c r="D244" s="36">
        <v>0.23794155399847899</v>
      </c>
      <c r="E244" s="36">
        <v>2.87282839592587</v>
      </c>
      <c r="F244" s="36"/>
      <c r="G244" s="36">
        <v>1.8074493535375999</v>
      </c>
      <c r="H244" s="36">
        <v>1.8317401570356999</v>
      </c>
    </row>
    <row r="245" spans="1:8" x14ac:dyDescent="0.2">
      <c r="A245" s="26">
        <f t="shared" si="45"/>
        <v>39021</v>
      </c>
      <c r="B245" s="36">
        <v>-0.13076997075294</v>
      </c>
      <c r="C245" s="36">
        <v>4.2414563713649003E-2</v>
      </c>
      <c r="D245" s="36">
        <v>0.258585811671384</v>
      </c>
      <c r="E245" s="36">
        <v>2.8983853872232901</v>
      </c>
      <c r="F245" s="36"/>
      <c r="G245" s="36">
        <v>1.7136281737828001</v>
      </c>
      <c r="H245" s="36">
        <v>1.7972905812327</v>
      </c>
    </row>
    <row r="246" spans="1:8" x14ac:dyDescent="0.2">
      <c r="A246" s="26">
        <f t="shared" si="45"/>
        <v>38990</v>
      </c>
      <c r="B246" s="36">
        <v>-0.1893493200919</v>
      </c>
      <c r="C246" s="36">
        <v>4.5139492072389001E-2</v>
      </c>
      <c r="D246" s="36">
        <v>0.26813998418611101</v>
      </c>
      <c r="E246" s="36">
        <v>3.04925685774655</v>
      </c>
      <c r="F246" s="36"/>
      <c r="G246" s="36">
        <v>1.8622863574291</v>
      </c>
      <c r="H246" s="36">
        <v>1.9603460745354</v>
      </c>
    </row>
    <row r="247" spans="1:8" x14ac:dyDescent="0.2">
      <c r="A247" s="26">
        <f t="shared" si="45"/>
        <v>38960</v>
      </c>
      <c r="B247" s="36">
        <v>-0.16468598400251</v>
      </c>
      <c r="C247" s="36">
        <v>4.4227944610443999E-2</v>
      </c>
      <c r="D247" s="36">
        <v>0.26294017623822202</v>
      </c>
      <c r="E247" s="36">
        <v>3.0430988197545301</v>
      </c>
      <c r="F247" s="36"/>
      <c r="G247" s="36">
        <v>1.7526867001741999</v>
      </c>
      <c r="H247" s="36">
        <v>1.8532163604195</v>
      </c>
    </row>
    <row r="248" spans="1:8" x14ac:dyDescent="0.2">
      <c r="A248" s="26">
        <f t="shared" si="45"/>
        <v>38929</v>
      </c>
      <c r="B248" s="36">
        <v>-0.13169121456774999</v>
      </c>
      <c r="C248" s="36">
        <v>4.4801916080003001E-2</v>
      </c>
      <c r="D248" s="36">
        <v>0.27022436511771403</v>
      </c>
      <c r="E248" s="36">
        <v>3.0743952746633401</v>
      </c>
      <c r="F248" s="36"/>
      <c r="G248" s="36">
        <v>1.8140919233982</v>
      </c>
      <c r="H248" s="36">
        <v>1.8804227243766001</v>
      </c>
    </row>
    <row r="249" spans="1:8" x14ac:dyDescent="0.2">
      <c r="A249" s="26">
        <f t="shared" si="45"/>
        <v>38898</v>
      </c>
      <c r="B249" s="36">
        <v>-0.18312808857735999</v>
      </c>
      <c r="C249" s="36">
        <v>4.4785584851674998E-2</v>
      </c>
      <c r="D249" s="36">
        <v>0.27700777099923402</v>
      </c>
      <c r="E249" s="36">
        <v>3.0751104969023801</v>
      </c>
      <c r="F249" s="36"/>
      <c r="G249" s="36">
        <v>2.0167539346821002</v>
      </c>
      <c r="H249" s="36">
        <v>2.0290728960822002</v>
      </c>
    </row>
    <row r="250" spans="1:8" x14ac:dyDescent="0.2">
      <c r="A250" s="26">
        <f t="shared" si="45"/>
        <v>38868</v>
      </c>
      <c r="B250" s="36">
        <v>-0.14777583673326</v>
      </c>
      <c r="C250" s="36">
        <v>4.2685983284746001E-2</v>
      </c>
      <c r="D250" s="36">
        <v>0.25864120043601901</v>
      </c>
      <c r="E250" s="36">
        <v>2.8724812227600398</v>
      </c>
      <c r="F250" s="36"/>
      <c r="G250" s="36">
        <v>1.8875289357634999</v>
      </c>
      <c r="H250" s="36">
        <v>1.8094057524602001</v>
      </c>
    </row>
    <row r="251" spans="1:8" x14ac:dyDescent="0.2">
      <c r="A251" s="26">
        <f t="shared" si="45"/>
        <v>38837</v>
      </c>
      <c r="B251" s="36">
        <v>-0.1160838998304</v>
      </c>
      <c r="C251" s="36">
        <v>3.8245335248555001E-2</v>
      </c>
      <c r="D251" s="36">
        <v>0.246062118962693</v>
      </c>
      <c r="E251" s="36">
        <v>2.69281510768911</v>
      </c>
      <c r="F251" s="36"/>
      <c r="G251" s="36">
        <v>1.5069158121349999</v>
      </c>
      <c r="H251" s="36">
        <v>1.7077077892400001</v>
      </c>
    </row>
    <row r="252" spans="1:8" x14ac:dyDescent="0.2">
      <c r="A252" s="26">
        <f t="shared" si="45"/>
        <v>38807</v>
      </c>
      <c r="B252" s="36">
        <v>-6.1773682530901E-2</v>
      </c>
      <c r="C252" s="36">
        <v>3.8313503849102003E-2</v>
      </c>
      <c r="D252" s="36">
        <v>0.25146240550544502</v>
      </c>
      <c r="E252" s="36">
        <v>2.7676671943885398</v>
      </c>
      <c r="F252" s="36"/>
      <c r="G252" s="36">
        <v>1.5440863446169999</v>
      </c>
      <c r="H252" s="36">
        <v>1.7063853061906999</v>
      </c>
    </row>
    <row r="253" spans="1:8" x14ac:dyDescent="0.2">
      <c r="A253" s="26">
        <f t="shared" si="45"/>
        <v>38776</v>
      </c>
      <c r="B253" s="36">
        <v>-7.9303030420796006E-2</v>
      </c>
      <c r="C253" s="36">
        <v>3.4281080916927997E-2</v>
      </c>
      <c r="D253" s="36">
        <v>0.229182743776598</v>
      </c>
      <c r="E253" s="36">
        <v>2.9220725995041401</v>
      </c>
      <c r="F253" s="36"/>
      <c r="G253" s="36">
        <v>1.4518404195284</v>
      </c>
      <c r="H253" s="36">
        <v>1.5639126847742</v>
      </c>
    </row>
    <row r="254" spans="1:8" x14ac:dyDescent="0.2">
      <c r="A254" s="26">
        <f t="shared" si="45"/>
        <v>38748</v>
      </c>
      <c r="B254" s="36">
        <v>-0.10462323269786999</v>
      </c>
      <c r="C254" s="36">
        <v>3.7240689811895003E-2</v>
      </c>
      <c r="D254" s="36">
        <v>0.23830855816911301</v>
      </c>
      <c r="E254" s="36">
        <v>3.0558161020616601</v>
      </c>
      <c r="F254" s="36"/>
      <c r="G254" s="36">
        <v>1.7472107997935999</v>
      </c>
      <c r="H254" s="36">
        <v>1.7917876350215001</v>
      </c>
    </row>
    <row r="255" spans="1:8" x14ac:dyDescent="0.2">
      <c r="A255" s="26">
        <f t="shared" si="45"/>
        <v>38717</v>
      </c>
      <c r="B255" s="36">
        <v>-0.17347108376104001</v>
      </c>
      <c r="C255" s="36">
        <v>3.7751065761600998E-2</v>
      </c>
      <c r="D255" s="36">
        <v>0.25823684302092098</v>
      </c>
      <c r="E255" s="36">
        <v>3.3814617480398401</v>
      </c>
      <c r="F255" s="36"/>
      <c r="G255" s="36">
        <v>1.9653120410995999</v>
      </c>
      <c r="H255" s="36">
        <v>1.8280514089947</v>
      </c>
    </row>
    <row r="256" spans="1:8" x14ac:dyDescent="0.2">
      <c r="A256" s="26">
        <f t="shared" si="45"/>
        <v>38686</v>
      </c>
      <c r="B256" s="36">
        <v>-0.15414400256204</v>
      </c>
      <c r="C256" s="36">
        <v>4.0050864630985998E-2</v>
      </c>
      <c r="D256" s="36">
        <v>0.26336410756620598</v>
      </c>
      <c r="E256" s="36">
        <v>3.4202137735656999</v>
      </c>
      <c r="F256" s="36"/>
      <c r="G256" s="36">
        <v>2.9076563402505999</v>
      </c>
      <c r="H256" s="36">
        <v>2.6200590544794</v>
      </c>
    </row>
    <row r="257" spans="1:8" x14ac:dyDescent="0.2">
      <c r="A257" s="26">
        <f t="shared" si="45"/>
        <v>38656</v>
      </c>
      <c r="B257" s="36">
        <v>-0.16508968252024001</v>
      </c>
      <c r="C257" s="36">
        <v>3.9536091251053E-2</v>
      </c>
      <c r="D257" s="36">
        <v>0.25245651424186699</v>
      </c>
      <c r="E257" s="36">
        <v>3.3625063301550102</v>
      </c>
      <c r="F257" s="36"/>
      <c r="G257" s="36">
        <v>2.9331259329266</v>
      </c>
      <c r="H257" s="36">
        <v>2.7707048633689002</v>
      </c>
    </row>
    <row r="258" spans="1:8" x14ac:dyDescent="0.2">
      <c r="A258" s="26">
        <f t="shared" si="45"/>
        <v>38625</v>
      </c>
      <c r="B258" s="36">
        <v>-9.5415082054521996E-2</v>
      </c>
      <c r="C258" s="36">
        <v>3.4311809652026001E-2</v>
      </c>
      <c r="D258" s="36">
        <v>0.22702296885494</v>
      </c>
      <c r="E258" s="36">
        <v>3.2955092747319101</v>
      </c>
      <c r="F258" s="36"/>
      <c r="G258" s="36">
        <v>2.4996981742025</v>
      </c>
      <c r="H258" s="36">
        <v>2.5040235632810002</v>
      </c>
    </row>
    <row r="259" spans="1:8" x14ac:dyDescent="0.2">
      <c r="A259" s="26">
        <f t="shared" si="45"/>
        <v>38595</v>
      </c>
      <c r="B259" s="36">
        <v>-5.2583024697335001E-2</v>
      </c>
      <c r="C259" s="36">
        <v>3.3177458795438E-2</v>
      </c>
      <c r="D259" s="36">
        <v>0.22681640618915599</v>
      </c>
      <c r="E259" s="36">
        <v>3.48648037562252</v>
      </c>
      <c r="F259" s="36"/>
      <c r="G259" s="36">
        <v>3.0301489780224</v>
      </c>
      <c r="H259" s="36">
        <v>2.9387714003001002</v>
      </c>
    </row>
    <row r="260" spans="1:8" x14ac:dyDescent="0.2">
      <c r="A260" s="26">
        <f t="shared" si="45"/>
        <v>38564</v>
      </c>
      <c r="B260" s="36">
        <v>-0.11896173333417</v>
      </c>
      <c r="C260" s="36">
        <v>3.2845497392359001E-2</v>
      </c>
      <c r="D260" s="36">
        <v>0.22067953244961599</v>
      </c>
      <c r="E260" s="36">
        <v>3.2097597518983201</v>
      </c>
      <c r="F260" s="36"/>
      <c r="G260" s="36">
        <v>2.9238081624560999</v>
      </c>
      <c r="H260" s="36">
        <v>2.9477659342394</v>
      </c>
    </row>
    <row r="261" spans="1:8" x14ac:dyDescent="0.2">
      <c r="A261" s="26">
        <f t="shared" si="45"/>
        <v>38533</v>
      </c>
      <c r="B261" s="36">
        <v>-6.2034276944680999E-2</v>
      </c>
      <c r="C261" s="36">
        <v>3.3643422577116999E-2</v>
      </c>
      <c r="D261" s="36">
        <v>0.228235456893429</v>
      </c>
      <c r="E261" s="36">
        <v>3.66598631069182</v>
      </c>
      <c r="F261" s="36"/>
      <c r="G261" s="36">
        <v>3.0956761789580001</v>
      </c>
      <c r="H261" s="36">
        <v>3.2933618338862001</v>
      </c>
    </row>
    <row r="262" spans="1:8" x14ac:dyDescent="0.2">
      <c r="A262" s="26">
        <f t="shared" si="45"/>
        <v>38503</v>
      </c>
      <c r="B262" s="36">
        <v>-5.7595905307283E-2</v>
      </c>
      <c r="C262" s="36">
        <v>3.4212221225616998E-2</v>
      </c>
      <c r="D262" s="36">
        <v>0.22160450584389099</v>
      </c>
      <c r="E262" s="36">
        <v>4.0017645425171997</v>
      </c>
      <c r="F262" s="36"/>
      <c r="G262" s="36">
        <v>3.4644817446433001</v>
      </c>
      <c r="H262" s="36">
        <v>3.4105512584382001</v>
      </c>
    </row>
    <row r="263" spans="1:8" x14ac:dyDescent="0.2">
      <c r="A263" s="26">
        <f t="shared" si="45"/>
        <v>38472</v>
      </c>
      <c r="B263" s="36">
        <v>2.5534727176741E-2</v>
      </c>
      <c r="C263" s="36">
        <v>3.4076168607655999E-2</v>
      </c>
      <c r="D263" s="36">
        <v>0.24656282062482601</v>
      </c>
      <c r="E263" s="36">
        <v>4.08228166564197</v>
      </c>
      <c r="F263" s="36"/>
      <c r="G263" s="36">
        <v>3.7436067236492998</v>
      </c>
      <c r="H263" s="36">
        <v>3.4485369967184001</v>
      </c>
    </row>
    <row r="264" spans="1:8" x14ac:dyDescent="0.2">
      <c r="A264" s="26">
        <f t="shared" si="45"/>
        <v>38442</v>
      </c>
      <c r="B264" s="36">
        <v>3.1044153584555E-2</v>
      </c>
      <c r="C264" s="36">
        <v>3.3782686310844003E-2</v>
      </c>
      <c r="D264" s="36">
        <v>0.23012081135262999</v>
      </c>
      <c r="E264" s="36">
        <v>3.4083339716037502</v>
      </c>
      <c r="F264" s="36"/>
      <c r="G264" s="36">
        <v>3.5923911739626</v>
      </c>
      <c r="H264" s="36">
        <v>3.2246897192550001</v>
      </c>
    </row>
    <row r="265" spans="1:8" x14ac:dyDescent="0.2">
      <c r="A265" s="26">
        <f t="shared" si="45"/>
        <v>38411</v>
      </c>
      <c r="B265" s="36">
        <v>2.7192124202743001E-2</v>
      </c>
      <c r="C265" s="36">
        <v>3.0384409110360999E-2</v>
      </c>
      <c r="D265" s="36">
        <v>0.195249151644594</v>
      </c>
      <c r="E265" s="36">
        <v>2.7511466251424399</v>
      </c>
      <c r="F265" s="36"/>
      <c r="G265" s="36">
        <v>3.0015177374848001</v>
      </c>
      <c r="H265" s="36">
        <v>3.0388410820604999</v>
      </c>
    </row>
    <row r="266" spans="1:8" x14ac:dyDescent="0.2">
      <c r="A266" s="26">
        <f t="shared" si="45"/>
        <v>38383</v>
      </c>
      <c r="B266" s="36">
        <v>7.5395049375780003E-3</v>
      </c>
      <c r="C266" s="36">
        <v>3.6828098829821E-2</v>
      </c>
      <c r="D266" s="36">
        <v>0.20241554305368301</v>
      </c>
      <c r="E266" s="36">
        <v>3.1589067163389299</v>
      </c>
      <c r="F266" s="36"/>
      <c r="G266" s="36">
        <v>3.2779954704394001</v>
      </c>
      <c r="H266" s="36">
        <v>3.4661620398015001</v>
      </c>
    </row>
    <row r="267" spans="1:8" x14ac:dyDescent="0.2">
      <c r="A267" s="26">
        <f t="shared" si="45"/>
        <v>38352</v>
      </c>
      <c r="B267" s="36">
        <v>1.2943622130969E-2</v>
      </c>
      <c r="C267" s="36">
        <v>3.6585675295068003E-2</v>
      </c>
      <c r="D267" s="36">
        <v>0.20004882657975601</v>
      </c>
      <c r="E267" s="36">
        <v>2.96707449482376</v>
      </c>
      <c r="F267" s="36"/>
      <c r="G267" s="36">
        <v>2.8470810168021998</v>
      </c>
      <c r="H267" s="36">
        <v>2.9982411278002998</v>
      </c>
    </row>
    <row r="268" spans="1:8" x14ac:dyDescent="0.2">
      <c r="A268" s="26">
        <f t="shared" si="45"/>
        <v>38321</v>
      </c>
      <c r="B268" s="36">
        <v>1.4053492117793E-2</v>
      </c>
      <c r="C268" s="36">
        <v>8.0481558240019999E-3</v>
      </c>
      <c r="D268" s="36">
        <v>0.19404812339442701</v>
      </c>
      <c r="E268" s="36">
        <v>3.1701056301582602</v>
      </c>
      <c r="F268" s="36"/>
      <c r="G268" s="36">
        <v>3.1167557621178998</v>
      </c>
      <c r="H268" s="36">
        <v>2.9082527441014001</v>
      </c>
    </row>
    <row r="269" spans="1:8" x14ac:dyDescent="0.2">
      <c r="A269" s="26">
        <f t="shared" si="45"/>
        <v>38291</v>
      </c>
      <c r="B269" s="36">
        <v>-3.6009017119347002E-2</v>
      </c>
      <c r="C269" s="36">
        <v>7.854327148016E-3</v>
      </c>
      <c r="D269" s="36">
        <v>0.218069176039454</v>
      </c>
      <c r="E269" s="36">
        <v>3.6116537519666401</v>
      </c>
      <c r="F269" s="36"/>
      <c r="G269" s="36">
        <v>3.4078425242354</v>
      </c>
      <c r="H269" s="36">
        <v>3.1935808366529002</v>
      </c>
    </row>
    <row r="270" spans="1:8" x14ac:dyDescent="0.2">
      <c r="A270" s="26">
        <f t="shared" si="45"/>
        <v>38260</v>
      </c>
      <c r="B270" s="36">
        <v>-4.8313900923759999E-2</v>
      </c>
      <c r="C270" s="36">
        <v>9.4512192216619998E-3</v>
      </c>
      <c r="D270" s="36">
        <v>0.232256319600432</v>
      </c>
      <c r="E270" s="36">
        <v>3.7474411590469301</v>
      </c>
      <c r="F270" s="36"/>
      <c r="G270" s="36">
        <v>3.4903844213011999</v>
      </c>
      <c r="H270" s="36">
        <v>3.3567383815081002</v>
      </c>
    </row>
    <row r="271" spans="1:8" x14ac:dyDescent="0.2">
      <c r="A271" s="26">
        <f t="shared" si="45"/>
        <v>38230</v>
      </c>
      <c r="B271" s="36">
        <v>-1.6720421541631999E-2</v>
      </c>
      <c r="C271" s="36">
        <v>1.124349849948E-2</v>
      </c>
      <c r="D271" s="36">
        <v>0.23817223370413701</v>
      </c>
      <c r="E271" s="36">
        <v>3.9667119956078398</v>
      </c>
      <c r="F271" s="36"/>
      <c r="G271" s="36">
        <v>3.6160730215262999</v>
      </c>
      <c r="H271" s="36">
        <v>3.5283753531394999</v>
      </c>
    </row>
    <row r="272" spans="1:8" x14ac:dyDescent="0.2">
      <c r="A272" s="26">
        <f t="shared" si="45"/>
        <v>38199</v>
      </c>
      <c r="B272" s="36">
        <v>-1.4193247071389E-2</v>
      </c>
      <c r="C272" s="36">
        <v>1.1071626028741E-2</v>
      </c>
      <c r="D272" s="36">
        <v>0.252079995532278</v>
      </c>
      <c r="E272" s="36">
        <v>4.0192346426823002</v>
      </c>
      <c r="F272" s="36"/>
      <c r="G272" s="36">
        <v>3.8890435856006</v>
      </c>
      <c r="H272" s="36">
        <v>3.7739575354162</v>
      </c>
    </row>
    <row r="273" spans="1:8" x14ac:dyDescent="0.2">
      <c r="A273" s="26">
        <f t="shared" si="45"/>
        <v>38168</v>
      </c>
      <c r="B273" s="36">
        <v>-2.6705838941433E-2</v>
      </c>
      <c r="C273" s="36">
        <v>9.04598826583E-3</v>
      </c>
      <c r="D273" s="36">
        <v>0.258468936632824</v>
      </c>
      <c r="E273" s="36">
        <v>4.1025948664606</v>
      </c>
      <c r="F273" s="36"/>
      <c r="G273" s="36">
        <v>4.1006203272180004</v>
      </c>
      <c r="H273" s="36">
        <v>3.8661730762883</v>
      </c>
    </row>
    <row r="274" spans="1:8" x14ac:dyDescent="0.2">
      <c r="A274" s="26">
        <f t="shared" si="45"/>
        <v>38138</v>
      </c>
      <c r="B274" s="36">
        <v>-5.4316331337491003E-2</v>
      </c>
      <c r="C274" s="36">
        <v>1.1699579393559E-2</v>
      </c>
      <c r="D274" s="36">
        <v>0.26353133574746102</v>
      </c>
      <c r="E274" s="36">
        <v>4.2589118078614403</v>
      </c>
      <c r="F274" s="36"/>
      <c r="G274" s="36">
        <v>4.2064944279620997</v>
      </c>
      <c r="H274" s="36">
        <v>3.9</v>
      </c>
    </row>
    <row r="275" spans="1:8" x14ac:dyDescent="0.2">
      <c r="A275" s="26">
        <f t="shared" si="45"/>
        <v>38107</v>
      </c>
      <c r="B275" s="36">
        <v>-4.9434431850864997E-2</v>
      </c>
      <c r="C275" s="36">
        <v>6.240669863453E-3</v>
      </c>
      <c r="D275" s="36">
        <v>0.24601574824400099</v>
      </c>
      <c r="E275" s="36">
        <v>3.8940471297019399</v>
      </c>
      <c r="F275" s="36"/>
      <c r="G275" s="36">
        <v>3.9448902653185001</v>
      </c>
      <c r="H275" s="36">
        <v>4.0663207426485002</v>
      </c>
    </row>
    <row r="276" spans="1:8" x14ac:dyDescent="0.2">
      <c r="A276" s="26">
        <f t="shared" si="45"/>
        <v>38077</v>
      </c>
      <c r="B276" s="36">
        <v>-6.4224262594546E-2</v>
      </c>
      <c r="C276" s="36">
        <v>-1.4177338779511999E-2</v>
      </c>
      <c r="D276" s="36">
        <v>0.224532450538418</v>
      </c>
      <c r="E276" s="36">
        <v>4.1233604946740998</v>
      </c>
      <c r="F276" s="36"/>
      <c r="G276" s="36">
        <v>3.5892635294074999</v>
      </c>
      <c r="H276" s="36">
        <v>3.8388487812909999</v>
      </c>
    </row>
    <row r="277" spans="1:8" x14ac:dyDescent="0.2">
      <c r="A277" s="26">
        <f t="shared" si="45"/>
        <v>38046</v>
      </c>
      <c r="B277" s="36">
        <v>-0.14942848580223</v>
      </c>
      <c r="C277" s="36">
        <v>-7.3874076845899998E-4</v>
      </c>
      <c r="D277" s="36">
        <v>0.22742562778502201</v>
      </c>
      <c r="E277" s="36">
        <v>4.1297512720698801</v>
      </c>
      <c r="F277" s="36"/>
      <c r="G277" s="36">
        <v>3.7871716421179999</v>
      </c>
      <c r="H277" s="36">
        <v>4.1202854175528003</v>
      </c>
    </row>
    <row r="278" spans="1:8" x14ac:dyDescent="0.2">
      <c r="A278" s="26">
        <f t="shared" si="45"/>
        <v>38017</v>
      </c>
      <c r="B278" s="36">
        <v>-0.13111456438942001</v>
      </c>
      <c r="C278" s="36">
        <v>-3.7309317312099999E-3</v>
      </c>
      <c r="D278" s="36">
        <v>0.21771619802002201</v>
      </c>
      <c r="E278" s="36">
        <v>3.8454282039993202</v>
      </c>
      <c r="F278" s="36"/>
      <c r="G278" s="36">
        <v>3.5503748282444998</v>
      </c>
      <c r="H278" s="36">
        <v>3.9511695927769002</v>
      </c>
    </row>
    <row r="279" spans="1:8" x14ac:dyDescent="0.2">
      <c r="A279" s="26">
        <f t="shared" si="45"/>
        <v>37986</v>
      </c>
      <c r="B279" s="36">
        <v>-0.13682868529858999</v>
      </c>
      <c r="C279" s="36">
        <v>2.5195191331900001E-4</v>
      </c>
      <c r="D279" s="36">
        <v>0.22159120869377</v>
      </c>
      <c r="E279" s="36">
        <v>3.9142697981226502</v>
      </c>
      <c r="F279" s="36"/>
      <c r="G279" s="36">
        <v>3.3047162215401</v>
      </c>
      <c r="H279" s="36">
        <v>3.6886561777155999</v>
      </c>
    </row>
    <row r="280" spans="1:8" x14ac:dyDescent="0.2">
      <c r="A280" s="26">
        <f t="shared" si="45"/>
        <v>37955</v>
      </c>
      <c r="B280" s="36">
        <v>-0.14462313315077999</v>
      </c>
      <c r="C280" s="36">
        <v>1.764485787303E-3</v>
      </c>
      <c r="D280" s="36">
        <v>0.249550914159854</v>
      </c>
      <c r="E280" s="36">
        <v>4.1356790412172799</v>
      </c>
      <c r="F280" s="36"/>
      <c r="G280" s="36">
        <v>3.6087427953420002</v>
      </c>
      <c r="H280" s="36">
        <v>3.9395499893452999</v>
      </c>
    </row>
    <row r="281" spans="1:8" x14ac:dyDescent="0.2">
      <c r="A281" s="26">
        <f t="shared" si="45"/>
        <v>37925</v>
      </c>
      <c r="B281" s="36">
        <v>-7.4519564804298E-2</v>
      </c>
      <c r="C281" s="36">
        <v>7.0864567438019997E-3</v>
      </c>
      <c r="D281" s="36">
        <v>0.26354931052907499</v>
      </c>
      <c r="E281" s="36">
        <v>4.3823243647070598</v>
      </c>
      <c r="F281" s="36"/>
      <c r="G281" s="36">
        <v>3.7409411407386002</v>
      </c>
      <c r="H281" s="36">
        <v>4.3790248043556996</v>
      </c>
    </row>
    <row r="282" spans="1:8" x14ac:dyDescent="0.2">
      <c r="A282" s="26">
        <f t="shared" si="45"/>
        <v>37894</v>
      </c>
      <c r="B282" s="36">
        <v>-0.16429176970056</v>
      </c>
      <c r="C282" s="36">
        <v>6.2497675007260004E-3</v>
      </c>
      <c r="D282" s="36">
        <v>0.29342754183342901</v>
      </c>
      <c r="E282" s="36">
        <v>4.9967907116560797</v>
      </c>
      <c r="F282" s="36"/>
      <c r="G282" s="36">
        <v>4.0824026774766002</v>
      </c>
      <c r="H282" s="36">
        <v>4.7851793110254004</v>
      </c>
    </row>
    <row r="283" spans="1:8" x14ac:dyDescent="0.2">
      <c r="A283" s="26">
        <f t="shared" si="45"/>
        <v>37864</v>
      </c>
      <c r="B283" s="36">
        <v>-7.0864729577633997E-2</v>
      </c>
      <c r="C283" s="36">
        <v>7.4309094362469998E-3</v>
      </c>
      <c r="D283" s="36">
        <v>0.29875189805041003</v>
      </c>
      <c r="E283" s="36">
        <v>5.2558400525229603</v>
      </c>
      <c r="F283" s="36"/>
      <c r="G283" s="36">
        <v>4.1159138250835001</v>
      </c>
      <c r="H283" s="36">
        <v>5.099228095969</v>
      </c>
    </row>
    <row r="284" spans="1:8" x14ac:dyDescent="0.2">
      <c r="A284" s="26">
        <f t="shared" si="45"/>
        <v>37833</v>
      </c>
      <c r="B284" s="36">
        <v>-0.10063974429762</v>
      </c>
      <c r="C284" s="36">
        <v>6.2989898662959998E-3</v>
      </c>
      <c r="D284" s="36">
        <v>0.30779107613589501</v>
      </c>
      <c r="E284" s="36">
        <v>5.4730241013391199</v>
      </c>
      <c r="F284" s="36"/>
      <c r="G284" s="36">
        <v>4.3065168340211999</v>
      </c>
      <c r="H284" s="36">
        <v>5.3166360441523999</v>
      </c>
    </row>
    <row r="285" spans="1:8" x14ac:dyDescent="0.2">
      <c r="A285" s="26">
        <f t="shared" si="45"/>
        <v>37802</v>
      </c>
      <c r="B285" s="36">
        <v>-3.5855798618621003E-2</v>
      </c>
      <c r="C285" s="36">
        <v>-1.8346316519280001E-3</v>
      </c>
      <c r="D285" s="36">
        <v>0.27226986827486699</v>
      </c>
      <c r="E285" s="36">
        <v>6.03757690132481</v>
      </c>
      <c r="F285" s="36"/>
      <c r="G285" s="36">
        <v>4.5476966642562999</v>
      </c>
      <c r="H285" s="36">
        <v>5.7404125117725</v>
      </c>
    </row>
    <row r="286" spans="1:8" x14ac:dyDescent="0.2">
      <c r="A286" s="26">
        <f t="shared" si="45"/>
        <v>37772</v>
      </c>
      <c r="B286" s="36">
        <v>-7.7763732088600001E-3</v>
      </c>
      <c r="C286" s="36">
        <v>3.6381401170190002E-3</v>
      </c>
      <c r="D286" s="36">
        <v>0.28222594388876698</v>
      </c>
      <c r="E286" s="36">
        <v>6.5857860347097699</v>
      </c>
      <c r="F286" s="36"/>
      <c r="G286" s="36">
        <v>4.6076110809184003</v>
      </c>
      <c r="H286" s="36">
        <v>6.5005554748329999</v>
      </c>
    </row>
    <row r="287" spans="1:8" x14ac:dyDescent="0.2">
      <c r="A287" s="26">
        <f t="shared" si="45"/>
        <v>37741</v>
      </c>
      <c r="B287" s="36">
        <v>-0.14393219466161</v>
      </c>
      <c r="C287" s="36">
        <v>3.0260973740949999E-3</v>
      </c>
      <c r="D287" s="36">
        <v>0.27312029202967503</v>
      </c>
      <c r="E287" s="36">
        <v>6.4179411749625901</v>
      </c>
      <c r="F287" s="36"/>
      <c r="G287" s="36">
        <v>4.5506850061025004</v>
      </c>
      <c r="H287" s="36">
        <v>6.8924490014841</v>
      </c>
    </row>
    <row r="288" spans="1:8" x14ac:dyDescent="0.2">
      <c r="A288" s="26">
        <f t="shared" si="45"/>
        <v>37711</v>
      </c>
      <c r="B288" s="36">
        <v>-0.15566951559289</v>
      </c>
      <c r="C288" s="36">
        <v>5.1225656840850004E-3</v>
      </c>
      <c r="D288" s="36">
        <v>0.31964762653242301</v>
      </c>
      <c r="E288" s="36">
        <v>7.5709398483122499</v>
      </c>
      <c r="F288" s="36"/>
      <c r="G288" s="36">
        <v>5.4990045279621</v>
      </c>
      <c r="H288" s="36">
        <v>7.7032467904011002</v>
      </c>
    </row>
    <row r="289" spans="1:8" x14ac:dyDescent="0.2">
      <c r="A289" s="26">
        <f t="shared" si="45"/>
        <v>37680</v>
      </c>
      <c r="B289" s="36">
        <v>-0.12402035335767</v>
      </c>
      <c r="C289" s="36">
        <v>8.4867313558470003E-3</v>
      </c>
      <c r="D289" s="36">
        <v>0.31770739774804202</v>
      </c>
      <c r="E289" s="36">
        <v>8.1905942449556708</v>
      </c>
      <c r="F289" s="36"/>
      <c r="G289" s="36">
        <v>5.7993200805244998</v>
      </c>
      <c r="H289" s="36">
        <v>8.4990103337910998</v>
      </c>
    </row>
    <row r="290" spans="1:8" x14ac:dyDescent="0.2">
      <c r="A290" s="26">
        <f t="shared" si="45"/>
        <v>37652</v>
      </c>
      <c r="B290" s="36">
        <v>-0.11774247696128</v>
      </c>
      <c r="C290" s="36">
        <v>9.1647380561120009E-3</v>
      </c>
      <c r="D290" s="36">
        <v>0.33849613905856601</v>
      </c>
      <c r="E290" s="36">
        <v>8.1888939593451493</v>
      </c>
      <c r="F290" s="36"/>
      <c r="G290" s="36"/>
      <c r="H290" s="36"/>
    </row>
    <row r="291" spans="1:8" x14ac:dyDescent="0.2">
      <c r="A291" s="26">
        <f t="shared" si="45"/>
        <v>37621</v>
      </c>
      <c r="B291" s="36">
        <v>-0.10443902612541001</v>
      </c>
      <c r="C291" s="36">
        <v>8.0181054277620005E-3</v>
      </c>
      <c r="D291" s="36">
        <v>0.360315179570383</v>
      </c>
      <c r="E291" s="36">
        <v>8.8485545842945594</v>
      </c>
      <c r="F291" s="36"/>
      <c r="G291" s="36"/>
      <c r="H291" s="36"/>
    </row>
    <row r="292" spans="1:8" x14ac:dyDescent="0.2">
      <c r="A292" s="26">
        <f t="shared" si="45"/>
        <v>37590</v>
      </c>
      <c r="B292" s="36">
        <v>-6.151679099774E-3</v>
      </c>
      <c r="C292" s="36">
        <v>9.0791285710310008E-3</v>
      </c>
      <c r="D292" s="36">
        <v>0.39098767921919603</v>
      </c>
      <c r="E292" s="36">
        <v>8.9672801659653203</v>
      </c>
      <c r="F292" s="36"/>
      <c r="G292" s="36"/>
      <c r="H292" s="36"/>
    </row>
    <row r="293" spans="1:8" x14ac:dyDescent="0.2">
      <c r="A293" s="26">
        <f t="shared" ref="A293:A356" si="46">EOMONTH(A292,-1)</f>
        <v>37560</v>
      </c>
      <c r="B293" s="36">
        <v>2.7929073484869001E-2</v>
      </c>
      <c r="C293" s="36">
        <v>1.3346910446036E-2</v>
      </c>
      <c r="D293" s="36">
        <v>0.46224174086552</v>
      </c>
      <c r="E293" s="36">
        <v>10.420798630279201</v>
      </c>
      <c r="F293" s="36"/>
      <c r="G293" s="36"/>
      <c r="H293" s="36"/>
    </row>
    <row r="294" spans="1:8" x14ac:dyDescent="0.2">
      <c r="A294" s="26">
        <f t="shared" si="46"/>
        <v>37529</v>
      </c>
      <c r="B294" s="36">
        <v>2.8470416628517001E-2</v>
      </c>
      <c r="C294" s="36">
        <v>1.5648103768348999E-2</v>
      </c>
      <c r="D294" s="36">
        <v>0.47658963946219401</v>
      </c>
      <c r="E294" s="36">
        <v>10.838146812481</v>
      </c>
      <c r="F294" s="36"/>
      <c r="G294" s="36"/>
      <c r="H294" s="36"/>
    </row>
    <row r="295" spans="1:8" x14ac:dyDescent="0.2">
      <c r="A295" s="26">
        <f t="shared" si="46"/>
        <v>37499</v>
      </c>
      <c r="B295" s="36">
        <v>-3.631698379933E-3</v>
      </c>
      <c r="C295" s="36">
        <v>2.7461229831774001E-2</v>
      </c>
      <c r="D295" s="36">
        <v>0.43830752793404698</v>
      </c>
      <c r="E295" s="36">
        <v>9.7789075369763694</v>
      </c>
      <c r="F295" s="36"/>
      <c r="G295" s="36"/>
      <c r="H295" s="36"/>
    </row>
    <row r="296" spans="1:8" x14ac:dyDescent="0.2">
      <c r="A296" s="26">
        <f t="shared" si="46"/>
        <v>37468</v>
      </c>
      <c r="B296" s="36">
        <v>-0.12437844804471999</v>
      </c>
      <c r="C296" s="36">
        <v>1.7059133737812E-2</v>
      </c>
      <c r="D296" s="36">
        <v>0.45535973069952501</v>
      </c>
      <c r="E296" s="36">
        <v>10.1722545183816</v>
      </c>
      <c r="F296" s="36"/>
      <c r="G296" s="36"/>
      <c r="H296" s="36"/>
    </row>
    <row r="297" spans="1:8" x14ac:dyDescent="0.2">
      <c r="A297" s="26">
        <f t="shared" si="46"/>
        <v>37437</v>
      </c>
      <c r="B297" s="36">
        <v>5.7748544346806999E-2</v>
      </c>
      <c r="C297" s="36">
        <v>1.7078208644703E-2</v>
      </c>
      <c r="D297" s="36">
        <v>0.39430420977233199</v>
      </c>
      <c r="E297" s="36">
        <v>8.5419025441192602</v>
      </c>
      <c r="F297" s="36"/>
      <c r="G297" s="36"/>
      <c r="H297" s="36"/>
    </row>
    <row r="298" spans="1:8" x14ac:dyDescent="0.2">
      <c r="A298" s="26">
        <f t="shared" si="46"/>
        <v>37407</v>
      </c>
      <c r="B298" s="36">
        <v>6.6356994803346003E-2</v>
      </c>
      <c r="C298" s="36">
        <v>1.7794827198956999E-2</v>
      </c>
      <c r="D298" s="36">
        <v>0.36219570044918098</v>
      </c>
      <c r="E298" s="36">
        <v>7.1978034714014001</v>
      </c>
      <c r="F298" s="36"/>
      <c r="G298" s="36"/>
      <c r="H298" s="36"/>
    </row>
    <row r="299" spans="1:8" x14ac:dyDescent="0.2">
      <c r="A299" s="26">
        <f t="shared" si="46"/>
        <v>37376</v>
      </c>
      <c r="B299" s="36">
        <v>-2.8597584950321001E-2</v>
      </c>
      <c r="C299" s="36">
        <v>1.6718027379832998E-2</v>
      </c>
      <c r="D299" s="36">
        <v>0.399911915774117</v>
      </c>
      <c r="E299" s="36">
        <v>6.5759936020690501</v>
      </c>
      <c r="F299" s="36"/>
      <c r="G299" s="36"/>
      <c r="H299" s="36"/>
    </row>
    <row r="300" spans="1:8" x14ac:dyDescent="0.2">
      <c r="A300" s="26">
        <f t="shared" si="46"/>
        <v>37346</v>
      </c>
      <c r="B300" s="36">
        <v>-9.0869387402922996E-2</v>
      </c>
      <c r="C300" s="36">
        <v>1.7724501763400999E-2</v>
      </c>
      <c r="D300" s="36">
        <v>0.386145086521539</v>
      </c>
      <c r="E300" s="36">
        <v>6.5229742314970096</v>
      </c>
      <c r="F300" s="36"/>
      <c r="G300" s="36"/>
      <c r="H300" s="36"/>
    </row>
    <row r="301" spans="1:8" x14ac:dyDescent="0.2">
      <c r="A301" s="26">
        <f t="shared" si="46"/>
        <v>37315</v>
      </c>
      <c r="B301" s="36">
        <v>-8.6433005216571004E-2</v>
      </c>
      <c r="C301" s="36">
        <v>1.7303909665552002E-2</v>
      </c>
      <c r="D301" s="36">
        <v>0.41829830349361302</v>
      </c>
      <c r="E301" s="36">
        <v>7.4373154792814002</v>
      </c>
      <c r="F301" s="36"/>
      <c r="G301" s="36"/>
      <c r="H301" s="36"/>
    </row>
    <row r="302" spans="1:8" x14ac:dyDescent="0.2">
      <c r="A302" s="26">
        <f t="shared" si="46"/>
        <v>37287</v>
      </c>
      <c r="B302" s="36">
        <v>-3.2475033740236997E-2</v>
      </c>
      <c r="C302" s="36">
        <v>2.0246462291705E-2</v>
      </c>
      <c r="D302" s="36">
        <v>0.41898300958113299</v>
      </c>
      <c r="E302" s="36">
        <v>7.6172987487486399</v>
      </c>
      <c r="F302" s="36"/>
      <c r="G302" s="36"/>
      <c r="H302" s="36"/>
    </row>
    <row r="303" spans="1:8" x14ac:dyDescent="0.2">
      <c r="A303" s="26">
        <f t="shared" si="46"/>
        <v>37256</v>
      </c>
      <c r="B303" s="36">
        <v>-3.2365832902274003E-2</v>
      </c>
      <c r="C303" s="36">
        <v>1.104261024381E-2</v>
      </c>
      <c r="D303" s="36">
        <v>0.41784334367862602</v>
      </c>
      <c r="E303" s="36">
        <v>7.8666199936427299</v>
      </c>
      <c r="F303" s="36"/>
      <c r="G303" s="36"/>
      <c r="H303" s="36"/>
    </row>
    <row r="304" spans="1:8" x14ac:dyDescent="0.2">
      <c r="A304" s="26">
        <f t="shared" si="46"/>
        <v>37225</v>
      </c>
      <c r="B304" s="36">
        <v>-8.7667878582545003E-2</v>
      </c>
      <c r="C304" s="36">
        <v>2.2822003985767E-2</v>
      </c>
      <c r="D304" s="36">
        <v>0.41125703936218999</v>
      </c>
      <c r="E304" s="36">
        <v>8.9592556075474903</v>
      </c>
      <c r="F304" s="36"/>
      <c r="G304" s="36"/>
      <c r="H304" s="36"/>
    </row>
    <row r="305" spans="1:8" x14ac:dyDescent="0.2">
      <c r="A305" s="26">
        <f t="shared" si="46"/>
        <v>37195</v>
      </c>
      <c r="B305" s="36">
        <v>-0.30458976685060002</v>
      </c>
      <c r="C305" s="36">
        <v>2.4531501283706E-2</v>
      </c>
      <c r="D305" s="36">
        <v>0.423891991769828</v>
      </c>
      <c r="E305" s="36">
        <v>9.8257965337112498</v>
      </c>
      <c r="F305" s="36"/>
      <c r="G305" s="36"/>
      <c r="H305" s="36"/>
    </row>
    <row r="306" spans="1:8" x14ac:dyDescent="0.2">
      <c r="A306" s="26">
        <f t="shared" si="46"/>
        <v>37164</v>
      </c>
      <c r="B306" s="36">
        <v>-0.38554896865818999</v>
      </c>
      <c r="C306" s="36">
        <v>2.7271762918140999E-2</v>
      </c>
      <c r="D306" s="36">
        <v>0.43185835279481</v>
      </c>
      <c r="E306" s="36">
        <v>9.6695188528619695</v>
      </c>
      <c r="F306" s="36"/>
      <c r="G306" s="36"/>
      <c r="H306" s="36"/>
    </row>
    <row r="307" spans="1:8" x14ac:dyDescent="0.2">
      <c r="A307" s="26">
        <f t="shared" si="46"/>
        <v>37134</v>
      </c>
      <c r="B307" s="36">
        <v>-0.14099624238193001</v>
      </c>
      <c r="C307" s="36">
        <v>3.1788436629307998E-2</v>
      </c>
      <c r="D307" s="36">
        <v>0.41060663309126599</v>
      </c>
      <c r="E307" s="36">
        <v>7.9294649817183602</v>
      </c>
      <c r="F307" s="36"/>
      <c r="G307" s="36"/>
      <c r="H307" s="36"/>
    </row>
    <row r="308" spans="1:8" x14ac:dyDescent="0.2">
      <c r="A308" s="26">
        <f t="shared" si="46"/>
        <v>37103</v>
      </c>
      <c r="B308" s="36">
        <v>-0.17785298571092001</v>
      </c>
      <c r="C308" s="36">
        <v>3.4439136879862997E-2</v>
      </c>
      <c r="D308" s="36">
        <v>0.41018143368507398</v>
      </c>
      <c r="E308" s="36">
        <v>8.2008714160855192</v>
      </c>
      <c r="F308" s="36"/>
      <c r="G308" s="36"/>
      <c r="H308" s="36"/>
    </row>
    <row r="309" spans="1:8" x14ac:dyDescent="0.2">
      <c r="A309" s="26">
        <f t="shared" si="46"/>
        <v>37072</v>
      </c>
      <c r="B309" s="36">
        <v>-0.11998556300384</v>
      </c>
      <c r="C309" s="36">
        <v>3.3695265370771998E-2</v>
      </c>
      <c r="D309" s="36">
        <v>0.44097369002740799</v>
      </c>
      <c r="E309" s="36">
        <v>7.4072922434360304</v>
      </c>
      <c r="F309" s="36"/>
      <c r="G309" s="36"/>
      <c r="H309" s="36"/>
    </row>
    <row r="310" spans="1:8" x14ac:dyDescent="0.2">
      <c r="A310" s="26">
        <f t="shared" si="46"/>
        <v>37042</v>
      </c>
      <c r="B310" s="36">
        <v>-9.2424717365510001E-2</v>
      </c>
      <c r="C310" s="36">
        <v>3.1927106677988003E-2</v>
      </c>
      <c r="D310" s="36">
        <v>0.39954544133235298</v>
      </c>
      <c r="E310" s="36">
        <v>7.1093065421808896</v>
      </c>
      <c r="F310" s="36"/>
      <c r="G310" s="36"/>
      <c r="H310" s="36"/>
    </row>
    <row r="311" spans="1:8" x14ac:dyDescent="0.2">
      <c r="A311" s="26">
        <f t="shared" si="46"/>
        <v>37011</v>
      </c>
      <c r="B311" s="36">
        <v>-0.16997277816402001</v>
      </c>
      <c r="C311" s="36">
        <v>3.2619264339532002E-2</v>
      </c>
      <c r="D311" s="36">
        <v>0.425602070950858</v>
      </c>
      <c r="E311" s="36">
        <v>7.5664669788602401</v>
      </c>
      <c r="F311" s="36"/>
      <c r="G311" s="36"/>
      <c r="H311" s="36"/>
    </row>
    <row r="312" spans="1:8" x14ac:dyDescent="0.2">
      <c r="A312" s="26">
        <f t="shared" si="46"/>
        <v>36981</v>
      </c>
      <c r="B312" s="36">
        <v>-0.14703200121535001</v>
      </c>
      <c r="C312" s="36">
        <v>3.6632972949169999E-2</v>
      </c>
      <c r="D312" s="36">
        <v>0.46517674002272502</v>
      </c>
      <c r="E312" s="36">
        <v>7.6802080554786203</v>
      </c>
      <c r="F312" s="36"/>
      <c r="G312" s="36"/>
      <c r="H312" s="36"/>
    </row>
    <row r="313" spans="1:8" x14ac:dyDescent="0.2">
      <c r="A313" s="26">
        <f t="shared" si="46"/>
        <v>36950</v>
      </c>
      <c r="B313" s="36">
        <v>-0.16663436344537999</v>
      </c>
      <c r="C313" s="36">
        <v>3.5742815098026001E-2</v>
      </c>
      <c r="D313" s="36">
        <v>0.42534000795601201</v>
      </c>
      <c r="E313" s="36">
        <v>7.2040656187110903</v>
      </c>
      <c r="F313" s="36"/>
      <c r="G313" s="36"/>
      <c r="H313" s="36"/>
    </row>
    <row r="314" spans="1:8" x14ac:dyDescent="0.2">
      <c r="A314" s="26">
        <f t="shared" si="46"/>
        <v>36922</v>
      </c>
      <c r="B314" s="36">
        <v>-0.13983810703540001</v>
      </c>
      <c r="C314" s="36">
        <v>3.6435795027885E-2</v>
      </c>
      <c r="D314" s="36">
        <v>0.39653481708945099</v>
      </c>
      <c r="E314" s="36">
        <v>7.0696097592016498</v>
      </c>
      <c r="F314" s="36"/>
      <c r="G314" s="36"/>
      <c r="H314" s="36"/>
    </row>
    <row r="315" spans="1:8" x14ac:dyDescent="0.2">
      <c r="A315" s="26">
        <f t="shared" si="46"/>
        <v>36891</v>
      </c>
      <c r="B315" s="36">
        <v>-0.19271963873841</v>
      </c>
      <c r="C315" s="36">
        <v>3.9184101654516003E-2</v>
      </c>
      <c r="D315" s="36">
        <v>0.443031487139186</v>
      </c>
      <c r="E315" s="36">
        <v>8.4549069833106607</v>
      </c>
      <c r="F315" s="36"/>
      <c r="G315" s="36"/>
      <c r="H315" s="36"/>
    </row>
    <row r="316" spans="1:8" x14ac:dyDescent="0.2">
      <c r="A316" s="26">
        <f t="shared" si="46"/>
        <v>36860</v>
      </c>
      <c r="B316" s="36">
        <v>-0.40724905604940997</v>
      </c>
      <c r="C316" s="36">
        <v>3.8683363813019997E-2</v>
      </c>
      <c r="D316" s="36">
        <v>0.46017533786175202</v>
      </c>
      <c r="E316" s="36">
        <v>8.4939565888870394</v>
      </c>
      <c r="F316" s="36"/>
      <c r="G316" s="36"/>
      <c r="H316" s="36"/>
    </row>
    <row r="317" spans="1:8" x14ac:dyDescent="0.2">
      <c r="A317" s="26">
        <f t="shared" si="46"/>
        <v>36830</v>
      </c>
      <c r="B317" s="36">
        <v>-0.18621416979923</v>
      </c>
      <c r="C317" s="36">
        <v>3.7594460161295001E-2</v>
      </c>
      <c r="D317" s="36">
        <v>0.42550165966576198</v>
      </c>
      <c r="E317" s="36">
        <v>7.5155567642562904</v>
      </c>
      <c r="F317" s="36"/>
      <c r="G317" s="36"/>
      <c r="H317" s="36"/>
    </row>
    <row r="318" spans="1:8" x14ac:dyDescent="0.2">
      <c r="A318" s="26">
        <f t="shared" si="46"/>
        <v>36799</v>
      </c>
      <c r="B318" s="36">
        <v>-0.17181286073610999</v>
      </c>
      <c r="C318" s="36">
        <v>3.6865352314031999E-2</v>
      </c>
      <c r="D318" s="36">
        <v>0.395518284178077</v>
      </c>
      <c r="E318" s="36">
        <v>6.7996881254911399</v>
      </c>
      <c r="F318" s="36"/>
      <c r="G318" s="36"/>
      <c r="H318" s="36"/>
    </row>
    <row r="319" spans="1:8" x14ac:dyDescent="0.2">
      <c r="A319" s="26">
        <f t="shared" si="46"/>
        <v>36769</v>
      </c>
      <c r="B319" s="36">
        <v>-7.8985501816977E-2</v>
      </c>
      <c r="C319" s="36">
        <v>3.6002213246091E-2</v>
      </c>
      <c r="D319" s="36">
        <v>0.50391207985359698</v>
      </c>
      <c r="E319" s="36">
        <v>6.7238570766736796</v>
      </c>
      <c r="F319" s="36"/>
      <c r="G319" s="36"/>
      <c r="H319" s="36"/>
    </row>
    <row r="320" spans="1:8" x14ac:dyDescent="0.2">
      <c r="A320" s="26">
        <f t="shared" si="46"/>
        <v>36738</v>
      </c>
      <c r="B320" s="36"/>
      <c r="C320" s="36"/>
      <c r="D320" s="36"/>
      <c r="E320" s="36"/>
      <c r="F320" s="36"/>
      <c r="G320" s="36"/>
      <c r="H320" s="36"/>
    </row>
    <row r="321" spans="1:8" x14ac:dyDescent="0.2">
      <c r="A321" s="26">
        <f t="shared" si="46"/>
        <v>36707</v>
      </c>
      <c r="B321" s="36"/>
      <c r="C321" s="36"/>
      <c r="D321" s="36"/>
      <c r="E321" s="36"/>
      <c r="F321" s="36"/>
      <c r="G321" s="36"/>
      <c r="H321" s="36"/>
    </row>
    <row r="322" spans="1:8" x14ac:dyDescent="0.2">
      <c r="A322" s="26">
        <f t="shared" si="46"/>
        <v>36677</v>
      </c>
      <c r="B322" s="36"/>
      <c r="C322" s="36"/>
      <c r="D322" s="36"/>
      <c r="E322" s="36"/>
      <c r="F322" s="36"/>
      <c r="G322" s="36"/>
      <c r="H322" s="36"/>
    </row>
    <row r="323" spans="1:8" x14ac:dyDescent="0.2">
      <c r="A323" s="26">
        <f t="shared" si="46"/>
        <v>36646</v>
      </c>
      <c r="B323" s="36"/>
      <c r="C323" s="36"/>
      <c r="D323" s="36"/>
      <c r="E323" s="36"/>
      <c r="F323" s="36"/>
      <c r="G323" s="36"/>
      <c r="H323" s="36"/>
    </row>
    <row r="324" spans="1:8" x14ac:dyDescent="0.2">
      <c r="A324" s="26">
        <f t="shared" si="46"/>
        <v>36616</v>
      </c>
      <c r="B324" s="36"/>
      <c r="C324" s="36"/>
      <c r="D324" s="36"/>
      <c r="E324" s="36"/>
      <c r="F324" s="36"/>
      <c r="G324" s="36"/>
      <c r="H324" s="36"/>
    </row>
    <row r="325" spans="1:8" x14ac:dyDescent="0.2">
      <c r="A325" s="26">
        <f t="shared" si="46"/>
        <v>36585</v>
      </c>
      <c r="B325" s="36"/>
      <c r="C325" s="36"/>
      <c r="D325" s="36"/>
      <c r="E325" s="36"/>
      <c r="F325" s="36"/>
      <c r="G325" s="36"/>
      <c r="H325" s="36"/>
    </row>
    <row r="326" spans="1:8" x14ac:dyDescent="0.2">
      <c r="A326" s="26">
        <f t="shared" si="46"/>
        <v>36556</v>
      </c>
      <c r="B326" s="36"/>
      <c r="C326" s="36"/>
      <c r="D326" s="36"/>
      <c r="E326" s="36"/>
      <c r="F326" s="36"/>
      <c r="G326" s="36"/>
      <c r="H326" s="36"/>
    </row>
    <row r="327" spans="1:8" x14ac:dyDescent="0.2">
      <c r="A327" s="26">
        <f t="shared" si="46"/>
        <v>36525</v>
      </c>
      <c r="B327" s="36"/>
      <c r="C327" s="36"/>
      <c r="D327" s="36"/>
      <c r="E327" s="36"/>
      <c r="F327" s="36"/>
      <c r="G327" s="36"/>
      <c r="H327" s="36"/>
    </row>
    <row r="328" spans="1:8" x14ac:dyDescent="0.2">
      <c r="A328" s="26">
        <f t="shared" si="46"/>
        <v>36494</v>
      </c>
      <c r="B328" s="36"/>
      <c r="C328" s="36"/>
      <c r="D328" s="36"/>
      <c r="E328" s="36"/>
      <c r="F328" s="36"/>
      <c r="G328" s="36"/>
      <c r="H328" s="36"/>
    </row>
    <row r="329" spans="1:8" x14ac:dyDescent="0.2">
      <c r="A329" s="26">
        <f t="shared" si="46"/>
        <v>36464</v>
      </c>
      <c r="B329" s="36"/>
      <c r="C329" s="36"/>
      <c r="D329" s="36"/>
      <c r="E329" s="36"/>
      <c r="F329" s="36"/>
      <c r="G329" s="36"/>
      <c r="H329" s="36"/>
    </row>
    <row r="330" spans="1:8" x14ac:dyDescent="0.2">
      <c r="A330" s="26">
        <f t="shared" si="46"/>
        <v>36433</v>
      </c>
      <c r="B330" s="36"/>
      <c r="C330" s="36"/>
      <c r="D330" s="36"/>
      <c r="E330" s="36"/>
      <c r="F330" s="36"/>
      <c r="G330" s="36"/>
      <c r="H330" s="36"/>
    </row>
    <row r="331" spans="1:8" x14ac:dyDescent="0.2">
      <c r="A331" s="26">
        <f t="shared" si="46"/>
        <v>36403</v>
      </c>
      <c r="B331" s="36"/>
      <c r="C331" s="36"/>
      <c r="D331" s="36"/>
      <c r="E331" s="36"/>
      <c r="F331" s="36"/>
      <c r="G331" s="36"/>
      <c r="H331" s="36"/>
    </row>
    <row r="332" spans="1:8" x14ac:dyDescent="0.2">
      <c r="A332" s="26">
        <f t="shared" si="46"/>
        <v>36372</v>
      </c>
      <c r="B332" s="36"/>
      <c r="C332" s="36"/>
      <c r="D332" s="36"/>
      <c r="E332" s="36"/>
      <c r="F332" s="36"/>
      <c r="G332" s="36"/>
      <c r="H332" s="36"/>
    </row>
    <row r="333" spans="1:8" x14ac:dyDescent="0.2">
      <c r="A333" s="26">
        <f t="shared" si="46"/>
        <v>36341</v>
      </c>
      <c r="B333" s="36"/>
      <c r="C333" s="36"/>
      <c r="D333" s="36"/>
      <c r="E333" s="36"/>
      <c r="F333" s="36"/>
      <c r="G333" s="36"/>
      <c r="H333" s="36"/>
    </row>
    <row r="334" spans="1:8" x14ac:dyDescent="0.2">
      <c r="A334" s="26">
        <f t="shared" si="46"/>
        <v>36311</v>
      </c>
      <c r="B334" s="36"/>
      <c r="C334" s="36"/>
      <c r="D334" s="36"/>
      <c r="E334" s="36"/>
      <c r="F334" s="36"/>
      <c r="G334" s="36"/>
      <c r="H334" s="36"/>
    </row>
    <row r="335" spans="1:8" x14ac:dyDescent="0.2">
      <c r="A335" s="26">
        <f t="shared" si="46"/>
        <v>36280</v>
      </c>
      <c r="B335" s="36"/>
      <c r="C335" s="36"/>
      <c r="D335" s="36"/>
      <c r="E335" s="36"/>
      <c r="F335" s="36"/>
      <c r="G335" s="36"/>
      <c r="H335" s="36"/>
    </row>
    <row r="336" spans="1:8" x14ac:dyDescent="0.2">
      <c r="A336" s="26">
        <f t="shared" si="46"/>
        <v>36250</v>
      </c>
      <c r="B336" s="36"/>
      <c r="C336" s="36"/>
      <c r="D336" s="36"/>
      <c r="E336" s="36"/>
      <c r="F336" s="36"/>
      <c r="G336" s="36"/>
      <c r="H336" s="36"/>
    </row>
    <row r="337" spans="1:8" x14ac:dyDescent="0.2">
      <c r="A337" s="26">
        <f t="shared" si="46"/>
        <v>36219</v>
      </c>
      <c r="B337" s="36"/>
      <c r="C337" s="36"/>
      <c r="D337" s="36"/>
      <c r="E337" s="36"/>
      <c r="F337" s="36"/>
      <c r="G337" s="36"/>
      <c r="H337" s="36"/>
    </row>
    <row r="338" spans="1:8" x14ac:dyDescent="0.2">
      <c r="A338" s="26">
        <f t="shared" si="46"/>
        <v>36191</v>
      </c>
      <c r="B338" s="36"/>
      <c r="C338" s="36"/>
      <c r="D338" s="36"/>
      <c r="E338" s="36"/>
      <c r="F338" s="36"/>
      <c r="G338" s="36"/>
      <c r="H338" s="36"/>
    </row>
    <row r="339" spans="1:8" x14ac:dyDescent="0.2">
      <c r="A339" s="26">
        <f t="shared" si="46"/>
        <v>36160</v>
      </c>
      <c r="B339" s="36"/>
      <c r="C339" s="36"/>
      <c r="D339" s="36"/>
      <c r="E339" s="36"/>
      <c r="F339" s="36"/>
      <c r="G339" s="36"/>
      <c r="H339" s="36"/>
    </row>
    <row r="340" spans="1:8" x14ac:dyDescent="0.2">
      <c r="A340" s="26">
        <f t="shared" si="46"/>
        <v>36129</v>
      </c>
      <c r="B340" s="36"/>
      <c r="C340" s="36"/>
      <c r="D340" s="36"/>
      <c r="E340" s="36"/>
      <c r="F340" s="36"/>
      <c r="G340" s="36"/>
      <c r="H340" s="36"/>
    </row>
    <row r="341" spans="1:8" x14ac:dyDescent="0.2">
      <c r="A341" s="26">
        <f t="shared" si="46"/>
        <v>36099</v>
      </c>
      <c r="B341" s="36"/>
      <c r="C341" s="36"/>
      <c r="D341" s="36"/>
      <c r="E341" s="36"/>
      <c r="F341" s="36"/>
      <c r="G341" s="36"/>
      <c r="H341" s="36"/>
    </row>
    <row r="342" spans="1:8" x14ac:dyDescent="0.2">
      <c r="A342" s="26">
        <f t="shared" si="46"/>
        <v>36068</v>
      </c>
      <c r="B342" s="36"/>
      <c r="C342" s="36"/>
      <c r="D342" s="36"/>
      <c r="E342" s="36"/>
      <c r="F342" s="36"/>
      <c r="G342" s="36"/>
      <c r="H342" s="36"/>
    </row>
    <row r="343" spans="1:8" x14ac:dyDescent="0.2">
      <c r="A343" s="26">
        <f t="shared" si="46"/>
        <v>36038</v>
      </c>
      <c r="B343" s="36"/>
      <c r="C343" s="36"/>
      <c r="D343" s="36"/>
      <c r="E343" s="36"/>
      <c r="F343" s="36"/>
      <c r="G343" s="36"/>
      <c r="H343" s="36"/>
    </row>
    <row r="344" spans="1:8" x14ac:dyDescent="0.2">
      <c r="A344" s="26">
        <f t="shared" si="46"/>
        <v>36007</v>
      </c>
      <c r="B344" s="36"/>
      <c r="C344" s="36"/>
      <c r="D344" s="36"/>
      <c r="E344" s="36"/>
      <c r="F344" s="36"/>
      <c r="G344" s="36"/>
      <c r="H344" s="36"/>
    </row>
    <row r="345" spans="1:8" x14ac:dyDescent="0.2">
      <c r="A345" s="26">
        <f t="shared" si="46"/>
        <v>35976</v>
      </c>
      <c r="B345" s="36"/>
      <c r="C345" s="36"/>
      <c r="D345" s="36"/>
      <c r="E345" s="36"/>
      <c r="F345" s="36"/>
      <c r="G345" s="36"/>
      <c r="H345" s="36"/>
    </row>
    <row r="346" spans="1:8" x14ac:dyDescent="0.2">
      <c r="A346" s="26">
        <f t="shared" si="46"/>
        <v>35946</v>
      </c>
      <c r="B346" s="36"/>
      <c r="C346" s="36"/>
      <c r="D346" s="36"/>
      <c r="E346" s="36"/>
      <c r="F346" s="36"/>
      <c r="G346" s="36"/>
      <c r="H346" s="36"/>
    </row>
    <row r="347" spans="1:8" x14ac:dyDescent="0.2">
      <c r="A347" s="26">
        <f t="shared" si="46"/>
        <v>35915</v>
      </c>
      <c r="B347" s="36"/>
      <c r="C347" s="36"/>
      <c r="D347" s="36"/>
      <c r="E347" s="36"/>
      <c r="F347" s="36"/>
      <c r="G347" s="36"/>
      <c r="H347" s="36"/>
    </row>
    <row r="348" spans="1:8" x14ac:dyDescent="0.2">
      <c r="A348" s="26">
        <f t="shared" si="46"/>
        <v>35885</v>
      </c>
      <c r="B348" s="36"/>
      <c r="C348" s="36"/>
      <c r="D348" s="36"/>
      <c r="E348" s="36"/>
      <c r="F348" s="36"/>
      <c r="G348" s="36"/>
      <c r="H348" s="36"/>
    </row>
    <row r="349" spans="1:8" x14ac:dyDescent="0.2">
      <c r="A349" s="26">
        <f t="shared" si="46"/>
        <v>35854</v>
      </c>
      <c r="B349" s="36"/>
      <c r="C349" s="36"/>
      <c r="D349" s="36"/>
      <c r="E349" s="36"/>
      <c r="F349" s="36"/>
      <c r="G349" s="36"/>
      <c r="H349" s="36"/>
    </row>
    <row r="350" spans="1:8" x14ac:dyDescent="0.2">
      <c r="A350" s="26">
        <f t="shared" si="46"/>
        <v>35826</v>
      </c>
      <c r="B350" s="36"/>
      <c r="C350" s="36"/>
      <c r="D350" s="36"/>
      <c r="E350" s="36"/>
      <c r="F350" s="36"/>
      <c r="G350" s="36"/>
      <c r="H350" s="36"/>
    </row>
    <row r="351" spans="1:8" x14ac:dyDescent="0.2">
      <c r="A351" s="26">
        <f t="shared" si="46"/>
        <v>35795</v>
      </c>
      <c r="B351" s="36"/>
      <c r="C351" s="36"/>
      <c r="D351" s="36"/>
      <c r="E351" s="36"/>
      <c r="F351" s="36"/>
      <c r="G351" s="36"/>
      <c r="H351" s="36"/>
    </row>
    <row r="352" spans="1:8" x14ac:dyDescent="0.2">
      <c r="A352" s="26">
        <f t="shared" si="46"/>
        <v>35764</v>
      </c>
      <c r="B352" s="36"/>
      <c r="C352" s="36"/>
      <c r="D352" s="36"/>
      <c r="E352" s="36"/>
      <c r="F352" s="36"/>
      <c r="G352" s="36"/>
      <c r="H352" s="36"/>
    </row>
    <row r="353" spans="1:8" x14ac:dyDescent="0.2">
      <c r="A353" s="26">
        <f t="shared" si="46"/>
        <v>35734</v>
      </c>
      <c r="B353" s="36"/>
      <c r="C353" s="36"/>
      <c r="D353" s="36"/>
      <c r="E353" s="36"/>
      <c r="F353" s="36"/>
      <c r="G353" s="36"/>
      <c r="H353" s="36"/>
    </row>
    <row r="354" spans="1:8" x14ac:dyDescent="0.2">
      <c r="A354" s="26">
        <f t="shared" si="46"/>
        <v>35703</v>
      </c>
      <c r="B354" s="36"/>
      <c r="C354" s="36"/>
      <c r="D354" s="36"/>
      <c r="E354" s="36"/>
      <c r="F354" s="36"/>
      <c r="G354" s="36"/>
      <c r="H354" s="36"/>
    </row>
    <row r="355" spans="1:8" x14ac:dyDescent="0.2">
      <c r="A355" s="26">
        <f t="shared" si="46"/>
        <v>35673</v>
      </c>
      <c r="B355" s="36"/>
      <c r="C355" s="36"/>
      <c r="D355" s="36"/>
      <c r="E355" s="36"/>
      <c r="F355" s="36"/>
      <c r="G355" s="36"/>
      <c r="H355" s="36"/>
    </row>
    <row r="356" spans="1:8" x14ac:dyDescent="0.2">
      <c r="A356" s="26">
        <f t="shared" si="46"/>
        <v>35642</v>
      </c>
      <c r="B356" s="36"/>
      <c r="C356" s="36"/>
      <c r="D356" s="36"/>
      <c r="E356" s="36"/>
      <c r="F356" s="36"/>
      <c r="G356" s="36"/>
      <c r="H356" s="36"/>
    </row>
    <row r="357" spans="1:8" x14ac:dyDescent="0.2">
      <c r="A357" s="26">
        <f t="shared" ref="A357:A412" si="47">EOMONTH(A356,-1)</f>
        <v>35611</v>
      </c>
      <c r="B357" s="36"/>
      <c r="C357" s="36"/>
      <c r="D357" s="36"/>
      <c r="E357" s="36"/>
      <c r="F357" s="36"/>
      <c r="G357" s="36"/>
      <c r="H357" s="36"/>
    </row>
    <row r="358" spans="1:8" x14ac:dyDescent="0.2">
      <c r="A358" s="26">
        <f t="shared" si="47"/>
        <v>35581</v>
      </c>
      <c r="B358" s="36"/>
      <c r="C358" s="36"/>
      <c r="D358" s="36"/>
      <c r="E358" s="36"/>
      <c r="F358" s="36"/>
      <c r="G358" s="36"/>
      <c r="H358" s="36"/>
    </row>
    <row r="359" spans="1:8" x14ac:dyDescent="0.2">
      <c r="A359" s="26">
        <f t="shared" si="47"/>
        <v>35550</v>
      </c>
      <c r="B359" s="36"/>
      <c r="C359" s="36"/>
      <c r="D359" s="36"/>
      <c r="E359" s="36"/>
      <c r="F359" s="36"/>
      <c r="G359" s="36"/>
      <c r="H359" s="36"/>
    </row>
    <row r="360" spans="1:8" x14ac:dyDescent="0.2">
      <c r="A360" s="26">
        <f t="shared" si="47"/>
        <v>35520</v>
      </c>
      <c r="B360" s="36"/>
      <c r="C360" s="36"/>
      <c r="D360" s="36"/>
      <c r="E360" s="36"/>
      <c r="F360" s="36"/>
      <c r="G360" s="36"/>
      <c r="H360" s="36"/>
    </row>
    <row r="361" spans="1:8" x14ac:dyDescent="0.2">
      <c r="A361" s="26">
        <f t="shared" si="47"/>
        <v>35489</v>
      </c>
      <c r="B361" s="36"/>
      <c r="C361" s="36"/>
      <c r="D361" s="36"/>
      <c r="E361" s="36"/>
      <c r="F361" s="36"/>
      <c r="G361" s="36"/>
      <c r="H361" s="36"/>
    </row>
    <row r="362" spans="1:8" x14ac:dyDescent="0.2">
      <c r="A362" s="26">
        <f t="shared" si="47"/>
        <v>35461</v>
      </c>
      <c r="B362" s="36"/>
      <c r="C362" s="36"/>
      <c r="D362" s="36"/>
      <c r="E362" s="36"/>
      <c r="F362" s="36"/>
      <c r="G362" s="36"/>
      <c r="H362" s="36"/>
    </row>
    <row r="363" spans="1:8" x14ac:dyDescent="0.2">
      <c r="A363" s="26">
        <f t="shared" si="47"/>
        <v>35430</v>
      </c>
      <c r="B363" s="36"/>
      <c r="C363" s="36"/>
      <c r="D363" s="36"/>
      <c r="E363" s="36"/>
      <c r="F363" s="36"/>
      <c r="G363" s="36"/>
      <c r="H363" s="36"/>
    </row>
    <row r="364" spans="1:8" x14ac:dyDescent="0.2">
      <c r="A364" s="26">
        <f t="shared" si="47"/>
        <v>35399</v>
      </c>
      <c r="B364" s="36"/>
      <c r="C364" s="36"/>
      <c r="D364" s="36"/>
      <c r="E364" s="36"/>
      <c r="F364" s="36"/>
      <c r="G364" s="36"/>
      <c r="H364" s="36"/>
    </row>
    <row r="365" spans="1:8" x14ac:dyDescent="0.2">
      <c r="A365" s="26">
        <f t="shared" si="47"/>
        <v>35369</v>
      </c>
      <c r="B365" s="36"/>
      <c r="C365" s="36"/>
      <c r="D365" s="36"/>
      <c r="E365" s="36"/>
      <c r="F365" s="36"/>
      <c r="G365" s="36"/>
      <c r="H365" s="36"/>
    </row>
    <row r="366" spans="1:8" x14ac:dyDescent="0.2">
      <c r="A366" s="26">
        <f t="shared" si="47"/>
        <v>35338</v>
      </c>
      <c r="B366" s="36"/>
      <c r="C366" s="36"/>
      <c r="D366" s="36"/>
      <c r="E366" s="36"/>
      <c r="F366" s="36"/>
      <c r="G366" s="36"/>
      <c r="H366" s="36"/>
    </row>
    <row r="367" spans="1:8" x14ac:dyDescent="0.2">
      <c r="A367" s="26">
        <f t="shared" si="47"/>
        <v>35308</v>
      </c>
      <c r="B367" s="36"/>
      <c r="C367" s="36"/>
      <c r="D367" s="36"/>
      <c r="E367" s="36"/>
      <c r="F367" s="36"/>
      <c r="G367" s="36"/>
      <c r="H367" s="36"/>
    </row>
    <row r="368" spans="1:8" x14ac:dyDescent="0.2">
      <c r="A368" s="26">
        <f t="shared" si="47"/>
        <v>35277</v>
      </c>
      <c r="B368" s="36"/>
      <c r="C368" s="36"/>
      <c r="D368" s="36"/>
      <c r="E368" s="36"/>
      <c r="F368" s="36"/>
      <c r="G368" s="36"/>
      <c r="H368" s="36"/>
    </row>
    <row r="369" spans="1:8" x14ac:dyDescent="0.2">
      <c r="A369" s="26">
        <f t="shared" si="47"/>
        <v>35246</v>
      </c>
      <c r="B369" s="36"/>
      <c r="C369" s="36"/>
      <c r="D369" s="36"/>
      <c r="E369" s="36"/>
      <c r="F369" s="36"/>
      <c r="G369" s="36"/>
      <c r="H369" s="36"/>
    </row>
    <row r="370" spans="1:8" x14ac:dyDescent="0.2">
      <c r="A370" s="26">
        <f t="shared" si="47"/>
        <v>35216</v>
      </c>
      <c r="B370" s="36"/>
      <c r="C370" s="36"/>
      <c r="D370" s="36"/>
      <c r="E370" s="36"/>
      <c r="F370" s="36"/>
      <c r="G370" s="36"/>
      <c r="H370" s="36"/>
    </row>
    <row r="371" spans="1:8" x14ac:dyDescent="0.2">
      <c r="A371" s="26">
        <f t="shared" si="47"/>
        <v>35185</v>
      </c>
      <c r="B371" s="36"/>
      <c r="C371" s="36"/>
      <c r="D371" s="36"/>
      <c r="E371" s="36"/>
      <c r="F371" s="36"/>
      <c r="G371" s="36"/>
      <c r="H371" s="36"/>
    </row>
    <row r="372" spans="1:8" x14ac:dyDescent="0.2">
      <c r="A372" s="26">
        <f t="shared" si="47"/>
        <v>35155</v>
      </c>
      <c r="B372" s="36"/>
      <c r="C372" s="36"/>
      <c r="D372" s="36"/>
      <c r="E372" s="36"/>
      <c r="F372" s="36"/>
      <c r="G372" s="36"/>
      <c r="H372" s="36"/>
    </row>
    <row r="373" spans="1:8" x14ac:dyDescent="0.2">
      <c r="A373" s="26">
        <f t="shared" si="47"/>
        <v>35124</v>
      </c>
      <c r="B373" s="36"/>
      <c r="C373" s="36"/>
      <c r="D373" s="36"/>
      <c r="E373" s="36"/>
      <c r="F373" s="36"/>
      <c r="G373" s="36"/>
      <c r="H373" s="36"/>
    </row>
    <row r="374" spans="1:8" x14ac:dyDescent="0.2">
      <c r="A374" s="26">
        <f t="shared" si="47"/>
        <v>35095</v>
      </c>
      <c r="B374" s="36"/>
      <c r="C374" s="36"/>
      <c r="D374" s="36"/>
      <c r="E374" s="36"/>
      <c r="F374" s="36"/>
      <c r="G374" s="36"/>
      <c r="H374" s="36"/>
    </row>
    <row r="375" spans="1:8" x14ac:dyDescent="0.2">
      <c r="A375" s="26">
        <f t="shared" si="47"/>
        <v>35064</v>
      </c>
      <c r="B375" s="36"/>
      <c r="C375" s="36"/>
      <c r="D375" s="36"/>
      <c r="E375" s="36"/>
      <c r="F375" s="36"/>
      <c r="G375" s="36"/>
      <c r="H375" s="36"/>
    </row>
    <row r="376" spans="1:8" x14ac:dyDescent="0.2">
      <c r="A376" s="26">
        <f t="shared" si="47"/>
        <v>35033</v>
      </c>
      <c r="B376" s="36"/>
      <c r="C376" s="36"/>
      <c r="D376" s="36"/>
      <c r="E376" s="36"/>
      <c r="F376" s="36"/>
      <c r="G376" s="36"/>
      <c r="H376" s="36"/>
    </row>
    <row r="377" spans="1:8" x14ac:dyDescent="0.2">
      <c r="A377" s="26">
        <f t="shared" si="47"/>
        <v>35003</v>
      </c>
      <c r="B377" s="36"/>
      <c r="C377" s="36"/>
      <c r="D377" s="36"/>
      <c r="E377" s="36"/>
      <c r="F377" s="36"/>
      <c r="G377" s="36"/>
      <c r="H377" s="36"/>
    </row>
    <row r="378" spans="1:8" x14ac:dyDescent="0.2">
      <c r="A378" s="26">
        <f t="shared" si="47"/>
        <v>34972</v>
      </c>
      <c r="B378" s="36"/>
      <c r="C378" s="36"/>
      <c r="D378" s="36"/>
      <c r="E378" s="36"/>
      <c r="F378" s="36"/>
      <c r="G378" s="36"/>
      <c r="H378" s="36"/>
    </row>
    <row r="379" spans="1:8" x14ac:dyDescent="0.2">
      <c r="A379" s="26">
        <f t="shared" si="47"/>
        <v>34942</v>
      </c>
      <c r="B379" s="36"/>
      <c r="C379" s="36"/>
      <c r="D379" s="36"/>
      <c r="E379" s="36"/>
      <c r="F379" s="36"/>
      <c r="G379" s="36"/>
      <c r="H379" s="36"/>
    </row>
    <row r="380" spans="1:8" x14ac:dyDescent="0.2">
      <c r="A380" s="26">
        <f t="shared" si="47"/>
        <v>34911</v>
      </c>
      <c r="B380" s="36"/>
      <c r="C380" s="36"/>
      <c r="D380" s="36"/>
      <c r="E380" s="36"/>
      <c r="F380" s="36"/>
      <c r="G380" s="36"/>
      <c r="H380" s="36"/>
    </row>
    <row r="381" spans="1:8" x14ac:dyDescent="0.2">
      <c r="A381" s="26">
        <f t="shared" si="47"/>
        <v>34880</v>
      </c>
      <c r="B381" s="36"/>
      <c r="C381" s="36"/>
      <c r="D381" s="36"/>
      <c r="E381" s="36"/>
      <c r="F381" s="36"/>
      <c r="G381" s="36"/>
      <c r="H381" s="36"/>
    </row>
    <row r="382" spans="1:8" x14ac:dyDescent="0.2">
      <c r="A382" s="26">
        <f t="shared" si="47"/>
        <v>34850</v>
      </c>
      <c r="B382" s="36"/>
      <c r="C382" s="36"/>
      <c r="D382" s="36"/>
      <c r="E382" s="36"/>
      <c r="F382" s="36"/>
      <c r="G382" s="36"/>
      <c r="H382" s="36"/>
    </row>
    <row r="383" spans="1:8" x14ac:dyDescent="0.2">
      <c r="A383" s="26">
        <f t="shared" si="47"/>
        <v>34819</v>
      </c>
      <c r="B383" s="36"/>
      <c r="C383" s="36"/>
      <c r="D383" s="36"/>
      <c r="E383" s="36"/>
      <c r="F383" s="36"/>
      <c r="G383" s="36"/>
      <c r="H383" s="36"/>
    </row>
    <row r="384" spans="1:8" x14ac:dyDescent="0.2">
      <c r="A384" s="26">
        <f t="shared" si="47"/>
        <v>34789</v>
      </c>
      <c r="B384" s="36"/>
      <c r="C384" s="36"/>
      <c r="D384" s="36"/>
      <c r="E384" s="36"/>
      <c r="F384" s="36"/>
      <c r="G384" s="36"/>
      <c r="H384" s="36"/>
    </row>
    <row r="385" spans="1:8" x14ac:dyDescent="0.2">
      <c r="A385" s="26">
        <f t="shared" si="47"/>
        <v>34758</v>
      </c>
      <c r="B385" s="36"/>
      <c r="C385" s="36"/>
      <c r="D385" s="36"/>
      <c r="E385" s="36"/>
      <c r="F385" s="36"/>
      <c r="G385" s="36"/>
      <c r="H385" s="36"/>
    </row>
    <row r="386" spans="1:8" x14ac:dyDescent="0.2">
      <c r="A386" s="26">
        <f t="shared" si="47"/>
        <v>34730</v>
      </c>
      <c r="B386" s="36"/>
      <c r="C386" s="36"/>
      <c r="D386" s="36"/>
      <c r="E386" s="36"/>
      <c r="F386" s="36"/>
      <c r="G386" s="36"/>
      <c r="H386" s="36"/>
    </row>
    <row r="387" spans="1:8" x14ac:dyDescent="0.2">
      <c r="A387" s="26">
        <f t="shared" si="47"/>
        <v>34699</v>
      </c>
      <c r="B387" s="36"/>
      <c r="C387" s="36"/>
      <c r="D387" s="36"/>
      <c r="E387" s="36"/>
      <c r="F387" s="36"/>
      <c r="G387" s="36"/>
      <c r="H387" s="36"/>
    </row>
    <row r="388" spans="1:8" x14ac:dyDescent="0.2">
      <c r="A388" s="26">
        <f t="shared" si="47"/>
        <v>34668</v>
      </c>
      <c r="B388" s="36"/>
      <c r="C388" s="36"/>
      <c r="D388" s="36"/>
      <c r="E388" s="36"/>
      <c r="F388" s="36"/>
      <c r="G388" s="36"/>
      <c r="H388" s="36"/>
    </row>
    <row r="389" spans="1:8" x14ac:dyDescent="0.2">
      <c r="A389" s="26">
        <f t="shared" si="47"/>
        <v>34638</v>
      </c>
      <c r="B389" s="36"/>
      <c r="C389" s="36"/>
      <c r="D389" s="36"/>
      <c r="E389" s="36"/>
      <c r="F389" s="36"/>
      <c r="G389" s="36"/>
      <c r="H389" s="36"/>
    </row>
    <row r="390" spans="1:8" x14ac:dyDescent="0.2">
      <c r="A390" s="26">
        <f t="shared" si="47"/>
        <v>34607</v>
      </c>
      <c r="B390" s="36"/>
      <c r="C390" s="36"/>
      <c r="D390" s="36"/>
      <c r="E390" s="36"/>
      <c r="F390" s="36"/>
      <c r="G390" s="36"/>
      <c r="H390" s="36"/>
    </row>
    <row r="391" spans="1:8" x14ac:dyDescent="0.2">
      <c r="A391" s="26">
        <f t="shared" si="47"/>
        <v>34577</v>
      </c>
      <c r="B391" s="36"/>
      <c r="C391" s="36"/>
      <c r="D391" s="36"/>
      <c r="E391" s="36"/>
      <c r="F391" s="36"/>
      <c r="G391" s="36"/>
      <c r="H391" s="36"/>
    </row>
    <row r="392" spans="1:8" x14ac:dyDescent="0.2">
      <c r="A392" s="26">
        <f t="shared" si="47"/>
        <v>34546</v>
      </c>
      <c r="B392" s="36"/>
      <c r="C392" s="36"/>
      <c r="D392" s="36"/>
      <c r="E392" s="36"/>
      <c r="F392" s="36"/>
      <c r="G392" s="36"/>
      <c r="H392" s="36"/>
    </row>
    <row r="393" spans="1:8" x14ac:dyDescent="0.2">
      <c r="A393" s="26">
        <f t="shared" si="47"/>
        <v>34515</v>
      </c>
      <c r="B393" s="36"/>
      <c r="C393" s="36"/>
      <c r="D393" s="36"/>
      <c r="E393" s="36"/>
      <c r="F393" s="36"/>
      <c r="G393" s="36"/>
      <c r="H393" s="36"/>
    </row>
    <row r="394" spans="1:8" x14ac:dyDescent="0.2">
      <c r="A394" s="26">
        <f t="shared" si="47"/>
        <v>34485</v>
      </c>
      <c r="B394" s="36"/>
      <c r="C394" s="36"/>
      <c r="D394" s="36"/>
      <c r="E394" s="36"/>
      <c r="F394" s="36"/>
      <c r="G394" s="36"/>
      <c r="H394" s="36"/>
    </row>
    <row r="395" spans="1:8" x14ac:dyDescent="0.2">
      <c r="A395" s="26">
        <f t="shared" si="47"/>
        <v>34454</v>
      </c>
      <c r="B395" s="36"/>
      <c r="C395" s="36"/>
      <c r="D395" s="36"/>
      <c r="E395" s="36"/>
      <c r="F395" s="36"/>
      <c r="G395" s="36"/>
      <c r="H395" s="36"/>
    </row>
    <row r="396" spans="1:8" x14ac:dyDescent="0.2">
      <c r="A396" s="26">
        <f t="shared" si="47"/>
        <v>34424</v>
      </c>
      <c r="B396" s="36"/>
      <c r="C396" s="36"/>
      <c r="D396" s="36"/>
      <c r="E396" s="36"/>
      <c r="F396" s="36"/>
      <c r="G396" s="36"/>
      <c r="H396" s="36"/>
    </row>
    <row r="397" spans="1:8" x14ac:dyDescent="0.2">
      <c r="A397" s="26">
        <f t="shared" si="47"/>
        <v>34393</v>
      </c>
      <c r="B397" s="36"/>
      <c r="C397" s="36"/>
      <c r="D397" s="36"/>
      <c r="E397" s="36"/>
      <c r="F397" s="36"/>
      <c r="G397" s="36"/>
      <c r="H397" s="36"/>
    </row>
    <row r="398" spans="1:8" x14ac:dyDescent="0.2">
      <c r="A398" s="26">
        <f t="shared" si="47"/>
        <v>34365</v>
      </c>
      <c r="B398" s="36"/>
      <c r="C398" s="36"/>
      <c r="D398" s="36"/>
      <c r="E398" s="36"/>
      <c r="F398" s="36"/>
      <c r="G398" s="36"/>
      <c r="H398" s="36"/>
    </row>
    <row r="399" spans="1:8" x14ac:dyDescent="0.2">
      <c r="A399" s="26">
        <f t="shared" si="47"/>
        <v>34334</v>
      </c>
      <c r="B399" s="36"/>
      <c r="C399" s="36"/>
      <c r="D399" s="36"/>
      <c r="E399" s="36"/>
      <c r="F399" s="36"/>
      <c r="G399" s="36"/>
      <c r="H399" s="36"/>
    </row>
    <row r="400" spans="1:8" x14ac:dyDescent="0.2">
      <c r="A400" s="26">
        <f t="shared" si="47"/>
        <v>34303</v>
      </c>
      <c r="B400" s="36"/>
      <c r="C400" s="36"/>
      <c r="D400" s="36"/>
      <c r="E400" s="36"/>
      <c r="F400" s="36"/>
      <c r="G400" s="36"/>
      <c r="H400" s="36"/>
    </row>
    <row r="401" spans="1:8" x14ac:dyDescent="0.2">
      <c r="A401" s="26">
        <f t="shared" si="47"/>
        <v>34273</v>
      </c>
      <c r="B401" s="36"/>
      <c r="C401" s="36"/>
      <c r="D401" s="36"/>
      <c r="E401" s="36"/>
      <c r="F401" s="36"/>
      <c r="G401" s="36"/>
      <c r="H401" s="36"/>
    </row>
    <row r="402" spans="1:8" x14ac:dyDescent="0.2">
      <c r="A402" s="26">
        <f t="shared" si="47"/>
        <v>34242</v>
      </c>
      <c r="B402" s="36"/>
      <c r="C402" s="36"/>
      <c r="D402" s="36"/>
      <c r="E402" s="36"/>
      <c r="F402" s="36"/>
      <c r="G402" s="36"/>
      <c r="H402" s="36"/>
    </row>
    <row r="403" spans="1:8" x14ac:dyDescent="0.2">
      <c r="A403" s="26">
        <f t="shared" si="47"/>
        <v>34212</v>
      </c>
      <c r="B403" s="36"/>
      <c r="C403" s="36"/>
      <c r="D403" s="36"/>
      <c r="E403" s="36"/>
      <c r="F403" s="36"/>
      <c r="G403" s="36"/>
      <c r="H403" s="36"/>
    </row>
    <row r="404" spans="1:8" x14ac:dyDescent="0.2">
      <c r="A404" s="26">
        <f t="shared" si="47"/>
        <v>34181</v>
      </c>
      <c r="B404" s="36"/>
      <c r="C404" s="36"/>
      <c r="D404" s="36"/>
      <c r="E404" s="36"/>
      <c r="F404" s="36"/>
      <c r="G404" s="36"/>
      <c r="H404" s="36"/>
    </row>
    <row r="405" spans="1:8" x14ac:dyDescent="0.2">
      <c r="A405" s="26">
        <f t="shared" si="47"/>
        <v>34150</v>
      </c>
      <c r="B405" s="36"/>
      <c r="C405" s="36"/>
      <c r="D405" s="36"/>
      <c r="E405" s="36"/>
      <c r="F405" s="36"/>
      <c r="G405" s="36"/>
      <c r="H405" s="36"/>
    </row>
    <row r="406" spans="1:8" x14ac:dyDescent="0.2">
      <c r="A406" s="26">
        <f t="shared" si="47"/>
        <v>34120</v>
      </c>
      <c r="B406" s="36"/>
      <c r="C406" s="36"/>
      <c r="D406" s="36"/>
      <c r="E406" s="36"/>
      <c r="F406" s="36"/>
      <c r="G406" s="36"/>
      <c r="H406" s="36"/>
    </row>
    <row r="407" spans="1:8" x14ac:dyDescent="0.2">
      <c r="A407" s="26">
        <f t="shared" si="47"/>
        <v>34089</v>
      </c>
      <c r="B407" s="36"/>
      <c r="C407" s="36"/>
      <c r="D407" s="36"/>
      <c r="E407" s="36"/>
      <c r="F407" s="36"/>
      <c r="G407" s="36"/>
      <c r="H407" s="36"/>
    </row>
    <row r="408" spans="1:8" x14ac:dyDescent="0.2">
      <c r="A408" s="26">
        <f t="shared" si="47"/>
        <v>34059</v>
      </c>
      <c r="B408" s="36"/>
      <c r="C408" s="36"/>
      <c r="D408" s="36"/>
      <c r="E408" s="36"/>
      <c r="F408" s="36"/>
      <c r="G408" s="36"/>
      <c r="H408" s="36"/>
    </row>
    <row r="409" spans="1:8" x14ac:dyDescent="0.2">
      <c r="A409" s="26">
        <f t="shared" si="47"/>
        <v>34028</v>
      </c>
      <c r="B409" s="36"/>
      <c r="C409" s="36"/>
      <c r="D409" s="36"/>
      <c r="E409" s="36"/>
      <c r="F409" s="36"/>
      <c r="G409" s="36"/>
      <c r="H409" s="36"/>
    </row>
    <row r="410" spans="1:8" x14ac:dyDescent="0.2">
      <c r="A410" s="26">
        <f t="shared" si="47"/>
        <v>34000</v>
      </c>
      <c r="B410" s="36"/>
      <c r="C410" s="36"/>
      <c r="D410" s="36"/>
      <c r="E410" s="36"/>
      <c r="F410" s="36"/>
      <c r="G410" s="36"/>
      <c r="H410" s="36"/>
    </row>
    <row r="411" spans="1:8" x14ac:dyDescent="0.2">
      <c r="A411" s="26">
        <f t="shared" si="47"/>
        <v>33969</v>
      </c>
      <c r="B411" s="36"/>
      <c r="C411" s="36"/>
      <c r="D411" s="36"/>
      <c r="E411" s="36"/>
      <c r="F411" s="36"/>
      <c r="G411" s="36"/>
      <c r="H411" s="36"/>
    </row>
    <row r="412" spans="1:8" x14ac:dyDescent="0.2">
      <c r="A412" s="26">
        <f t="shared" si="47"/>
        <v>33938</v>
      </c>
      <c r="B412" s="36"/>
      <c r="C412" s="36"/>
      <c r="D412" s="36"/>
      <c r="E412" s="36"/>
      <c r="F412" s="36"/>
      <c r="G412" s="36"/>
      <c r="H412" s="36"/>
    </row>
    <row r="415" spans="1:8" x14ac:dyDescent="0.2">
      <c r="A415" s="26">
        <f>A99</f>
        <v>43465</v>
      </c>
      <c r="B415" s="153">
        <f t="shared" ref="B415:H427" si="48">IF(B99="","",MAX(MIN(B99,B$96),B$97))</f>
        <v>-5.1227000000000002E-2</v>
      </c>
      <c r="C415" s="153">
        <f t="shared" si="48"/>
        <v>0.200215</v>
      </c>
      <c r="D415" s="153">
        <f t="shared" si="48"/>
        <v>0.54911600000000005</v>
      </c>
      <c r="E415" s="153">
        <f t="shared" si="48"/>
        <v>5.4520390000000001</v>
      </c>
      <c r="F415" s="153">
        <f t="shared" si="48"/>
        <v>0.55655100000000002</v>
      </c>
      <c r="G415" s="153">
        <f t="shared" si="48"/>
        <v>3.8883939999999999</v>
      </c>
      <c r="H415" s="153">
        <f t="shared" si="48"/>
        <v>3.8880669999999999</v>
      </c>
    </row>
    <row r="416" spans="1:8" x14ac:dyDescent="0.2">
      <c r="A416" s="26">
        <f t="shared" ref="A416:A479" si="49">A100</f>
        <v>43434</v>
      </c>
      <c r="B416" s="153">
        <f t="shared" ref="B416:C416" si="50">IF(B100="","",MAX(MIN(B100,B$96),B$97))</f>
        <v>-2.1104000000000001E-2</v>
      </c>
      <c r="C416" s="153">
        <f t="shared" si="50"/>
        <v>0.22089400000000001</v>
      </c>
      <c r="D416" s="153">
        <f t="shared" si="48"/>
        <v>0.53706699999999996</v>
      </c>
      <c r="E416" s="153">
        <f t="shared" si="48"/>
        <v>4.7479110000000002</v>
      </c>
      <c r="F416" s="153">
        <f t="shared" si="48"/>
        <v>0.53512000000000004</v>
      </c>
      <c r="G416" s="153">
        <f t="shared" si="48"/>
        <v>3.669454</v>
      </c>
      <c r="H416" s="153">
        <f t="shared" si="48"/>
        <v>3.7180909999999998</v>
      </c>
    </row>
    <row r="417" spans="1:8" x14ac:dyDescent="0.2">
      <c r="A417" s="26">
        <f t="shared" si="49"/>
        <v>43404</v>
      </c>
      <c r="B417" s="153">
        <f t="shared" si="48"/>
        <v>-4.4681999999999999E-2</v>
      </c>
      <c r="C417" s="153">
        <f t="shared" si="48"/>
        <v>0.22909499999999999</v>
      </c>
      <c r="D417" s="153">
        <f t="shared" si="48"/>
        <v>0.49761</v>
      </c>
      <c r="E417" s="153">
        <f t="shared" si="48"/>
        <v>4.2484289999999998</v>
      </c>
      <c r="F417" s="153">
        <f t="shared" si="48"/>
        <v>0.58709999999999996</v>
      </c>
      <c r="G417" s="153">
        <f t="shared" si="48"/>
        <v>3.4123890000000001</v>
      </c>
      <c r="H417" s="153">
        <f t="shared" si="48"/>
        <v>3.3836339999999998</v>
      </c>
    </row>
    <row r="418" spans="1:8" x14ac:dyDescent="0.2">
      <c r="A418" s="26">
        <f t="shared" si="49"/>
        <v>43373</v>
      </c>
      <c r="B418" s="153">
        <f t="shared" si="48"/>
        <v>-1.9948E-2</v>
      </c>
      <c r="C418" s="153">
        <f t="shared" si="48"/>
        <v>0.20822499999999999</v>
      </c>
      <c r="D418" s="153">
        <f t="shared" si="48"/>
        <v>0.44933000000000001</v>
      </c>
      <c r="E418" s="153">
        <f t="shared" si="48"/>
        <v>3.8124549999999999</v>
      </c>
      <c r="F418" s="153">
        <f t="shared" si="48"/>
        <v>0.52572799999999997</v>
      </c>
      <c r="G418" s="153">
        <f t="shared" si="48"/>
        <v>3.3594360000000001</v>
      </c>
      <c r="H418" s="153">
        <f t="shared" si="48"/>
        <v>3.051561</v>
      </c>
    </row>
    <row r="419" spans="1:8" x14ac:dyDescent="0.2">
      <c r="A419" s="26">
        <f t="shared" si="49"/>
        <v>43343</v>
      </c>
      <c r="B419" s="153">
        <f t="shared" si="48"/>
        <v>-1.4499999999999999E-3</v>
      </c>
      <c r="C419" s="153">
        <f t="shared" si="48"/>
        <v>0.230406</v>
      </c>
      <c r="D419" s="153">
        <f t="shared" si="48"/>
        <v>0.47592699999999999</v>
      </c>
      <c r="E419" s="153">
        <f t="shared" si="48"/>
        <v>4.165216</v>
      </c>
      <c r="F419" s="153">
        <f t="shared" si="48"/>
        <v>0.490533</v>
      </c>
      <c r="G419" s="153">
        <f t="shared" si="48"/>
        <v>3.7781189999999998</v>
      </c>
      <c r="H419" s="153">
        <f t="shared" si="48"/>
        <v>3.3686410000000002</v>
      </c>
    </row>
    <row r="420" spans="1:8" x14ac:dyDescent="0.2">
      <c r="A420" s="26">
        <f t="shared" si="49"/>
        <v>43312</v>
      </c>
      <c r="B420" s="153">
        <f t="shared" si="48"/>
        <v>-3.2332E-2</v>
      </c>
      <c r="C420" s="153">
        <f t="shared" si="48"/>
        <v>0.18163499999999999</v>
      </c>
      <c r="D420" s="153">
        <f t="shared" si="48"/>
        <v>0.43297099999999999</v>
      </c>
      <c r="E420" s="153">
        <f t="shared" si="48"/>
        <v>3.8109289999999998</v>
      </c>
      <c r="F420" s="153">
        <f t="shared" si="48"/>
        <v>0.59748900000000005</v>
      </c>
      <c r="G420" s="153">
        <f t="shared" si="48"/>
        <v>3.1984650000000001</v>
      </c>
      <c r="H420" s="153">
        <f t="shared" si="48"/>
        <v>2.90204</v>
      </c>
    </row>
    <row r="421" spans="1:8" x14ac:dyDescent="0.2">
      <c r="A421" s="26">
        <f t="shared" si="49"/>
        <v>43281</v>
      </c>
      <c r="B421" s="153">
        <f t="shared" si="48"/>
        <v>-2.3004E-2</v>
      </c>
      <c r="C421" s="153">
        <f t="shared" si="48"/>
        <v>0.18582799999999999</v>
      </c>
      <c r="D421" s="153">
        <f t="shared" si="48"/>
        <v>0.46519700000000003</v>
      </c>
      <c r="E421" s="153">
        <f t="shared" si="48"/>
        <v>4.1624850000000002</v>
      </c>
      <c r="F421" s="153">
        <f t="shared" si="48"/>
        <v>0.54846700000000004</v>
      </c>
      <c r="G421" s="153">
        <f t="shared" si="48"/>
        <v>3.5408810000000002</v>
      </c>
      <c r="H421" s="153">
        <f t="shared" si="48"/>
        <v>3.2352069999999999</v>
      </c>
    </row>
    <row r="422" spans="1:8" x14ac:dyDescent="0.2">
      <c r="A422" s="26">
        <f t="shared" si="49"/>
        <v>43251</v>
      </c>
      <c r="B422" s="153">
        <f t="shared" si="48"/>
        <v>-3.6119999999999999E-2</v>
      </c>
      <c r="C422" s="153">
        <f t="shared" si="48"/>
        <v>0.21227499999999999</v>
      </c>
      <c r="D422" s="153">
        <f t="shared" si="48"/>
        <v>0.46742</v>
      </c>
      <c r="E422" s="153">
        <f t="shared" si="48"/>
        <v>3.9933719999999999</v>
      </c>
      <c r="F422" s="153">
        <f t="shared" si="48"/>
        <v>0.472862</v>
      </c>
      <c r="G422" s="153">
        <f t="shared" si="48"/>
        <v>3.2972350000000001</v>
      </c>
      <c r="H422" s="153">
        <f t="shared" si="48"/>
        <v>3.0857350000000001</v>
      </c>
    </row>
    <row r="423" spans="1:8" x14ac:dyDescent="0.2">
      <c r="A423" s="26">
        <f t="shared" si="49"/>
        <v>43220</v>
      </c>
      <c r="B423" s="153">
        <f t="shared" si="48"/>
        <v>-2.1050000000000001E-3</v>
      </c>
      <c r="C423" s="153">
        <f t="shared" si="48"/>
        <v>0.104422</v>
      </c>
      <c r="D423" s="153">
        <f t="shared" si="48"/>
        <v>0.37156099999999997</v>
      </c>
      <c r="E423" s="153">
        <f t="shared" si="48"/>
        <v>3.5087380000000001</v>
      </c>
      <c r="F423" s="153">
        <f t="shared" si="48"/>
        <v>0.488205</v>
      </c>
      <c r="G423" s="153">
        <f t="shared" si="48"/>
        <v>2.8799440000000001</v>
      </c>
      <c r="H423" s="153">
        <f t="shared" si="48"/>
        <v>2.6372559999999998</v>
      </c>
    </row>
    <row r="424" spans="1:8" x14ac:dyDescent="0.2">
      <c r="A424" s="26">
        <f t="shared" si="49"/>
        <v>43190</v>
      </c>
      <c r="B424" s="153">
        <f t="shared" si="48"/>
        <v>-1.5887999999999999E-2</v>
      </c>
      <c r="C424" s="153">
        <f t="shared" si="48"/>
        <v>0.106</v>
      </c>
      <c r="D424" s="153">
        <f t="shared" si="48"/>
        <v>0.375776</v>
      </c>
      <c r="E424" s="153">
        <f t="shared" si="48"/>
        <v>3.5778729999999999</v>
      </c>
      <c r="F424" s="153">
        <f t="shared" si="48"/>
        <v>0.44729799999999997</v>
      </c>
      <c r="G424" s="153">
        <f t="shared" si="48"/>
        <v>2.8144710000000002</v>
      </c>
      <c r="H424" s="153">
        <f t="shared" si="48"/>
        <v>2.5371679999999999</v>
      </c>
    </row>
    <row r="425" spans="1:8" x14ac:dyDescent="0.2">
      <c r="A425" s="26">
        <f t="shared" si="49"/>
        <v>43159</v>
      </c>
      <c r="B425" s="153">
        <f t="shared" si="48"/>
        <v>5.7748544346806999E-2</v>
      </c>
      <c r="C425" s="153">
        <f t="shared" si="48"/>
        <v>0.121602</v>
      </c>
      <c r="D425" s="153">
        <f t="shared" si="48"/>
        <v>0.349327</v>
      </c>
      <c r="E425" s="153">
        <f t="shared" si="48"/>
        <v>3.3575400000000002</v>
      </c>
      <c r="F425" s="153">
        <f t="shared" si="48"/>
        <v>0.46148499999999998</v>
      </c>
      <c r="G425" s="153">
        <f t="shared" si="48"/>
        <v>2.640361</v>
      </c>
      <c r="H425" s="153">
        <f t="shared" si="48"/>
        <v>2.2394400000000001</v>
      </c>
    </row>
    <row r="426" spans="1:8" x14ac:dyDescent="0.2">
      <c r="A426" s="26">
        <f t="shared" si="49"/>
        <v>43131</v>
      </c>
      <c r="B426" s="153">
        <f t="shared" si="48"/>
        <v>5.7748544346806999E-2</v>
      </c>
      <c r="C426" s="153">
        <f t="shared" si="48"/>
        <v>0.118659</v>
      </c>
      <c r="D426" s="153">
        <f t="shared" si="48"/>
        <v>0.325878</v>
      </c>
      <c r="E426" s="153">
        <f t="shared" si="48"/>
        <v>3.1619299999999999</v>
      </c>
      <c r="F426" s="153">
        <f t="shared" si="48"/>
        <v>0.45503199999999999</v>
      </c>
      <c r="G426" s="153">
        <f t="shared" si="48"/>
        <v>2.432636</v>
      </c>
      <c r="H426" s="153">
        <f t="shared" si="48"/>
        <v>2.156425</v>
      </c>
    </row>
    <row r="427" spans="1:8" x14ac:dyDescent="0.2">
      <c r="A427" s="26">
        <f t="shared" si="49"/>
        <v>43100</v>
      </c>
      <c r="B427" s="153">
        <f t="shared" si="48"/>
        <v>3.5374999999999997E-2</v>
      </c>
      <c r="C427" s="153">
        <f t="shared" si="48"/>
        <v>0.13783699999999999</v>
      </c>
      <c r="D427" s="153">
        <f t="shared" si="48"/>
        <v>0.35963400000000001</v>
      </c>
      <c r="E427" s="153">
        <f t="shared" si="48"/>
        <v>3.3899560000000002</v>
      </c>
      <c r="F427" s="153">
        <f t="shared" si="48"/>
        <v>0.52243600000000001</v>
      </c>
      <c r="G427" s="153">
        <f t="shared" ref="B427:H439" si="51">IF(G111="","",MAX(MIN(G111,G$96),G$97))</f>
        <v>2.5543089999999999</v>
      </c>
      <c r="H427" s="153">
        <f t="shared" si="51"/>
        <v>2.3395269999999999</v>
      </c>
    </row>
    <row r="428" spans="1:8" x14ac:dyDescent="0.2">
      <c r="A428" s="26">
        <f t="shared" si="49"/>
        <v>43069</v>
      </c>
      <c r="B428" s="153">
        <f t="shared" si="51"/>
        <v>5.6481999999999997E-2</v>
      </c>
      <c r="C428" s="153">
        <f t="shared" si="51"/>
        <v>0.122392</v>
      </c>
      <c r="D428" s="153">
        <f t="shared" si="51"/>
        <v>0.35791499999999998</v>
      </c>
      <c r="E428" s="153">
        <f t="shared" si="51"/>
        <v>3.4651369999999999</v>
      </c>
      <c r="F428" s="153">
        <f t="shared" si="51"/>
        <v>0.52735299999999996</v>
      </c>
      <c r="G428" s="153">
        <f t="shared" si="51"/>
        <v>2.643573</v>
      </c>
      <c r="H428" s="153">
        <f t="shared" si="51"/>
        <v>2.3630439999999999</v>
      </c>
    </row>
    <row r="429" spans="1:8" x14ac:dyDescent="0.2">
      <c r="A429" s="26">
        <f t="shared" si="49"/>
        <v>43039</v>
      </c>
      <c r="B429" s="153">
        <f t="shared" si="51"/>
        <v>5.7748544346806999E-2</v>
      </c>
      <c r="C429" s="153">
        <f t="shared" si="51"/>
        <v>0.13251299999999999</v>
      </c>
      <c r="D429" s="153">
        <f t="shared" si="51"/>
        <v>0.36044900000000002</v>
      </c>
      <c r="E429" s="153">
        <f t="shared" si="51"/>
        <v>3.3776259999999998</v>
      </c>
      <c r="F429" s="153">
        <f t="shared" si="51"/>
        <v>0.545014</v>
      </c>
      <c r="G429" s="153">
        <f t="shared" si="51"/>
        <v>2.6080570000000001</v>
      </c>
      <c r="H429" s="153">
        <f t="shared" si="51"/>
        <v>2.3670559999999998</v>
      </c>
    </row>
    <row r="430" spans="1:8" x14ac:dyDescent="0.2">
      <c r="A430" s="26">
        <f t="shared" si="49"/>
        <v>43008</v>
      </c>
      <c r="B430" s="153">
        <f t="shared" si="51"/>
        <v>5.5171999999999999E-2</v>
      </c>
      <c r="C430" s="153">
        <f t="shared" si="51"/>
        <v>0.144487</v>
      </c>
      <c r="D430" s="153">
        <f t="shared" si="51"/>
        <v>0.38308399999999998</v>
      </c>
      <c r="E430" s="153">
        <f t="shared" si="51"/>
        <v>3.4999989999999999</v>
      </c>
      <c r="F430" s="153">
        <f t="shared" si="51"/>
        <v>0.51180700000000001</v>
      </c>
      <c r="G430" s="153">
        <f t="shared" si="51"/>
        <v>2.6628669999999999</v>
      </c>
      <c r="H430" s="153">
        <f t="shared" si="51"/>
        <v>2.4502579999999998</v>
      </c>
    </row>
    <row r="431" spans="1:8" x14ac:dyDescent="0.2">
      <c r="A431" s="26">
        <f t="shared" si="49"/>
        <v>42978</v>
      </c>
      <c r="B431" s="153">
        <f t="shared" si="51"/>
        <v>4.4084999999999999E-2</v>
      </c>
      <c r="C431" s="153">
        <f t="shared" si="51"/>
        <v>0.152755</v>
      </c>
      <c r="D431" s="153">
        <f t="shared" si="51"/>
        <v>0.41147</v>
      </c>
      <c r="E431" s="153">
        <f t="shared" si="51"/>
        <v>3.732583</v>
      </c>
      <c r="F431" s="153">
        <f t="shared" si="51"/>
        <v>0.52268099999999995</v>
      </c>
      <c r="G431" s="153">
        <f t="shared" si="51"/>
        <v>2.771252</v>
      </c>
      <c r="H431" s="153">
        <f t="shared" si="51"/>
        <v>2.6205820000000002</v>
      </c>
    </row>
    <row r="432" spans="1:8" x14ac:dyDescent="0.2">
      <c r="A432" s="26">
        <f t="shared" si="49"/>
        <v>42947</v>
      </c>
      <c r="B432" s="153">
        <f t="shared" si="51"/>
        <v>4.4252E-2</v>
      </c>
      <c r="C432" s="153">
        <f t="shared" si="51"/>
        <v>0.13517599999999999</v>
      </c>
      <c r="D432" s="153">
        <f t="shared" si="51"/>
        <v>0.38407999999999998</v>
      </c>
      <c r="E432" s="153">
        <f t="shared" si="51"/>
        <v>3.61138</v>
      </c>
      <c r="F432" s="153">
        <f t="shared" si="51"/>
        <v>0.501135</v>
      </c>
      <c r="G432" s="153">
        <f t="shared" si="51"/>
        <v>2.865046</v>
      </c>
      <c r="H432" s="153">
        <f t="shared" si="51"/>
        <v>2.5700219999999998</v>
      </c>
    </row>
    <row r="433" spans="1:8" x14ac:dyDescent="0.2">
      <c r="A433" s="26">
        <f t="shared" si="49"/>
        <v>42916</v>
      </c>
      <c r="B433" s="153">
        <f t="shared" si="51"/>
        <v>5.7748544346806999E-2</v>
      </c>
      <c r="C433" s="153">
        <f t="shared" si="51"/>
        <v>0.13722599999999999</v>
      </c>
      <c r="D433" s="153">
        <f t="shared" si="51"/>
        <v>0.40385500000000002</v>
      </c>
      <c r="E433" s="153">
        <f t="shared" si="51"/>
        <v>3.7209279999999998</v>
      </c>
      <c r="F433" s="153">
        <f t="shared" si="51"/>
        <v>0.41753779934972252</v>
      </c>
      <c r="G433" s="153">
        <f t="shared" si="51"/>
        <v>2.896865</v>
      </c>
      <c r="H433" s="153">
        <f t="shared" si="51"/>
        <v>2.682131</v>
      </c>
    </row>
    <row r="434" spans="1:8" x14ac:dyDescent="0.2">
      <c r="A434" s="26">
        <f t="shared" si="49"/>
        <v>42886</v>
      </c>
      <c r="B434" s="153">
        <f t="shared" si="51"/>
        <v>4.7829999999999998E-2</v>
      </c>
      <c r="C434" s="153">
        <f t="shared" si="51"/>
        <v>0.15640576678633</v>
      </c>
      <c r="D434" s="153">
        <f t="shared" si="51"/>
        <v>0.42201124332798301</v>
      </c>
      <c r="E434" s="153">
        <f t="shared" si="51"/>
        <v>3.6980243578048402</v>
      </c>
      <c r="F434" s="153">
        <f t="shared" si="51"/>
        <v>0.41753779934972252</v>
      </c>
      <c r="G434" s="153">
        <f t="shared" si="51"/>
        <v>2.8366877232498</v>
      </c>
      <c r="H434" s="153">
        <f t="shared" si="51"/>
        <v>2.6616924821626</v>
      </c>
    </row>
    <row r="435" spans="1:8" x14ac:dyDescent="0.2">
      <c r="A435" s="26">
        <f t="shared" si="49"/>
        <v>42855</v>
      </c>
      <c r="B435" s="153">
        <f t="shared" si="51"/>
        <v>5.7748544346806999E-2</v>
      </c>
      <c r="C435" s="153">
        <f t="shared" si="51"/>
        <v>0.16770234648058999</v>
      </c>
      <c r="D435" s="153">
        <f t="shared" si="51"/>
        <v>0.43747248736158401</v>
      </c>
      <c r="E435" s="153">
        <f t="shared" si="51"/>
        <v>3.7593106363501398</v>
      </c>
      <c r="F435" s="153">
        <f t="shared" si="51"/>
        <v>0.41753779934972252</v>
      </c>
      <c r="G435" s="153">
        <f t="shared" si="51"/>
        <v>2.7829977079377999</v>
      </c>
      <c r="H435" s="153">
        <f t="shared" si="51"/>
        <v>2.6115531240390002</v>
      </c>
    </row>
    <row r="436" spans="1:8" x14ac:dyDescent="0.2">
      <c r="A436" s="26">
        <f t="shared" si="49"/>
        <v>42825</v>
      </c>
      <c r="B436" s="153">
        <f t="shared" si="51"/>
        <v>3.0287999999999999E-2</v>
      </c>
      <c r="C436" s="153">
        <f t="shared" si="51"/>
        <v>0.18195691662742</v>
      </c>
      <c r="D436" s="153">
        <f t="shared" si="51"/>
        <v>0.454204280427631</v>
      </c>
      <c r="E436" s="153">
        <f t="shared" si="51"/>
        <v>3.9337986342779501</v>
      </c>
      <c r="F436" s="153">
        <f t="shared" si="51"/>
        <v>0.41853919739889001</v>
      </c>
      <c r="G436" s="153">
        <f t="shared" si="51"/>
        <v>2.8728523202846001</v>
      </c>
      <c r="H436" s="153">
        <f t="shared" si="51"/>
        <v>2.6802890231751002</v>
      </c>
    </row>
    <row r="437" spans="1:8" x14ac:dyDescent="0.2">
      <c r="A437" s="26">
        <f t="shared" si="49"/>
        <v>42794</v>
      </c>
      <c r="B437" s="153">
        <f t="shared" si="51"/>
        <v>5.2892000000000002E-2</v>
      </c>
      <c r="C437" s="153">
        <f t="shared" si="51"/>
        <v>0.19744186355515</v>
      </c>
      <c r="D437" s="153">
        <f t="shared" si="51"/>
        <v>0.459563823059496</v>
      </c>
      <c r="E437" s="153">
        <f t="shared" si="51"/>
        <v>3.8068821427558799</v>
      </c>
      <c r="F437" s="153">
        <f t="shared" si="51"/>
        <v>0.47460056503279002</v>
      </c>
      <c r="G437" s="153">
        <f t="shared" si="51"/>
        <v>2.8999939842075002</v>
      </c>
      <c r="H437" s="153">
        <f t="shared" si="51"/>
        <v>2.6360972381307999</v>
      </c>
    </row>
    <row r="438" spans="1:8" x14ac:dyDescent="0.2">
      <c r="A438" s="26">
        <f t="shared" si="49"/>
        <v>42766</v>
      </c>
      <c r="B438" s="153">
        <f t="shared" si="51"/>
        <v>5.7748544346806999E-2</v>
      </c>
      <c r="C438" s="153">
        <f t="shared" si="51"/>
        <v>0.17427675865059</v>
      </c>
      <c r="D438" s="153">
        <f t="shared" si="51"/>
        <v>0.44833771838694297</v>
      </c>
      <c r="E438" s="153">
        <f t="shared" si="51"/>
        <v>4.01602932762989</v>
      </c>
      <c r="F438" s="153">
        <f t="shared" si="51"/>
        <v>0.47011972419703002</v>
      </c>
      <c r="G438" s="153">
        <f t="shared" si="51"/>
        <v>3.0758905781129999</v>
      </c>
      <c r="H438" s="153">
        <f t="shared" si="51"/>
        <v>2.8658991286684001</v>
      </c>
    </row>
    <row r="439" spans="1:8" x14ac:dyDescent="0.2">
      <c r="A439" s="26">
        <f t="shared" si="49"/>
        <v>42735</v>
      </c>
      <c r="B439" s="153">
        <f t="shared" si="51"/>
        <v>3.0629477292186E-2</v>
      </c>
      <c r="C439" s="153">
        <f t="shared" si="51"/>
        <v>0.15405667426242001</v>
      </c>
      <c r="D439" s="153">
        <f t="shared" si="51"/>
        <v>0.44003283115314301</v>
      </c>
      <c r="E439" s="153">
        <f t="shared" si="51"/>
        <v>4.2540124048827099</v>
      </c>
      <c r="F439" s="153">
        <f t="shared" si="51"/>
        <v>0.49329964620462002</v>
      </c>
      <c r="G439" s="153">
        <f t="shared" si="51"/>
        <v>3.1618768546934999</v>
      </c>
      <c r="H439" s="153">
        <f t="shared" si="51"/>
        <v>3.1215100619287002</v>
      </c>
    </row>
    <row r="440" spans="1:8" x14ac:dyDescent="0.2">
      <c r="A440" s="26">
        <f t="shared" si="49"/>
        <v>42704</v>
      </c>
      <c r="B440" s="153">
        <f t="shared" ref="B440:H452" si="52">IF(B124="","",MAX(MIN(B124,B$96),B$97))</f>
        <v>3.4309005035525003E-2</v>
      </c>
      <c r="C440" s="153">
        <f t="shared" si="52"/>
        <v>0.1640296688765</v>
      </c>
      <c r="D440" s="153">
        <f t="shared" si="52"/>
        <v>0.45128325366955302</v>
      </c>
      <c r="E440" s="153">
        <f t="shared" si="52"/>
        <v>4.6620667612259599</v>
      </c>
      <c r="F440" s="153">
        <f t="shared" si="52"/>
        <v>0.47880753877780002</v>
      </c>
      <c r="G440" s="153">
        <f t="shared" si="52"/>
        <v>3.3257043841306002</v>
      </c>
      <c r="H440" s="153">
        <f t="shared" si="52"/>
        <v>3.2401315600515002</v>
      </c>
    </row>
    <row r="441" spans="1:8" x14ac:dyDescent="0.2">
      <c r="A441" s="26">
        <f t="shared" si="49"/>
        <v>42674</v>
      </c>
      <c r="B441" s="153">
        <f t="shared" si="52"/>
        <v>5.7748544346806999E-2</v>
      </c>
      <c r="C441" s="153">
        <f t="shared" si="52"/>
        <v>0.13268858612112999</v>
      </c>
      <c r="D441" s="153">
        <f t="shared" si="52"/>
        <v>0.41638672146246303</v>
      </c>
      <c r="E441" s="153">
        <f t="shared" si="52"/>
        <v>4.66856111966315</v>
      </c>
      <c r="F441" s="153">
        <f t="shared" si="52"/>
        <v>0.4665335196857</v>
      </c>
      <c r="G441" s="153">
        <f t="shared" si="52"/>
        <v>3.1500287322989999</v>
      </c>
      <c r="H441" s="153">
        <f t="shared" si="52"/>
        <v>3.2906106434717999</v>
      </c>
    </row>
    <row r="442" spans="1:8" x14ac:dyDescent="0.2">
      <c r="A442" s="26">
        <f t="shared" si="49"/>
        <v>42643</v>
      </c>
      <c r="B442" s="153">
        <f t="shared" si="52"/>
        <v>4.0259002233878002E-2</v>
      </c>
      <c r="C442" s="153">
        <f t="shared" si="52"/>
        <v>0.13151785186910001</v>
      </c>
      <c r="D442" s="153">
        <f t="shared" si="52"/>
        <v>0.42812819054297102</v>
      </c>
      <c r="E442" s="153">
        <f t="shared" si="52"/>
        <v>4.8081656785959996</v>
      </c>
      <c r="F442" s="153">
        <f t="shared" si="52"/>
        <v>0.44722775705352003</v>
      </c>
      <c r="G442" s="153">
        <f t="shared" si="52"/>
        <v>3.1648294606091998</v>
      </c>
      <c r="H442" s="153">
        <f t="shared" si="52"/>
        <v>3.3856093075276998</v>
      </c>
    </row>
    <row r="443" spans="1:8" x14ac:dyDescent="0.2">
      <c r="A443" s="26">
        <f t="shared" si="49"/>
        <v>42613</v>
      </c>
      <c r="B443" s="153">
        <f t="shared" si="52"/>
        <v>5.0743881145776999E-2</v>
      </c>
      <c r="C443" s="153">
        <f t="shared" si="52"/>
        <v>0.15348371289450999</v>
      </c>
      <c r="D443" s="153">
        <f t="shared" si="52"/>
        <v>0.43566684211173001</v>
      </c>
      <c r="E443" s="153">
        <f t="shared" si="52"/>
        <v>4.8682517179506801</v>
      </c>
      <c r="F443" s="153">
        <f t="shared" si="52"/>
        <v>0.44396079128103999</v>
      </c>
      <c r="G443" s="153">
        <f t="shared" si="52"/>
        <v>3.1510440842209002</v>
      </c>
      <c r="H443" s="153">
        <f t="shared" si="52"/>
        <v>3.3447743870346001</v>
      </c>
    </row>
    <row r="444" spans="1:8" x14ac:dyDescent="0.2">
      <c r="A444" s="26">
        <f t="shared" si="49"/>
        <v>42582</v>
      </c>
      <c r="B444" s="153">
        <f t="shared" si="52"/>
        <v>4.2197216502974998E-2</v>
      </c>
      <c r="C444" s="153">
        <f t="shared" si="52"/>
        <v>0.15769396824073001</v>
      </c>
      <c r="D444" s="153">
        <f t="shared" si="52"/>
        <v>0.46965845359340802</v>
      </c>
      <c r="E444" s="153">
        <f t="shared" si="52"/>
        <v>5.2967971216062297</v>
      </c>
      <c r="F444" s="153">
        <f t="shared" si="52"/>
        <v>0.45220175336868002</v>
      </c>
      <c r="G444" s="153">
        <f t="shared" si="52"/>
        <v>3.4489376317236999</v>
      </c>
      <c r="H444" s="153">
        <f t="shared" si="52"/>
        <v>3.5665611294161002</v>
      </c>
    </row>
    <row r="445" spans="1:8" x14ac:dyDescent="0.2">
      <c r="A445" s="26">
        <f t="shared" si="49"/>
        <v>42551</v>
      </c>
      <c r="B445" s="153">
        <f t="shared" si="52"/>
        <v>3.7032997687335999E-2</v>
      </c>
      <c r="C445" s="153">
        <f t="shared" si="52"/>
        <v>0.17253846343781001</v>
      </c>
      <c r="D445" s="153">
        <f t="shared" si="52"/>
        <v>0.51505675593326194</v>
      </c>
      <c r="E445" s="153">
        <f t="shared" si="52"/>
        <v>5.7823184414916602</v>
      </c>
      <c r="F445" s="153">
        <f t="shared" si="52"/>
        <v>0.48250156225021001</v>
      </c>
      <c r="G445" s="153">
        <f t="shared" si="52"/>
        <v>3.5287477783421002</v>
      </c>
      <c r="H445" s="153">
        <f t="shared" si="52"/>
        <v>3.8951987775672001</v>
      </c>
    </row>
    <row r="446" spans="1:8" x14ac:dyDescent="0.2">
      <c r="A446" s="26">
        <f t="shared" si="49"/>
        <v>42521</v>
      </c>
      <c r="B446" s="153">
        <f t="shared" si="52"/>
        <v>3.6712512233944998E-2</v>
      </c>
      <c r="C446" s="153">
        <f t="shared" si="52"/>
        <v>0.16246030326595001</v>
      </c>
      <c r="D446" s="153">
        <f t="shared" si="52"/>
        <v>0.47824753935405101</v>
      </c>
      <c r="E446" s="153">
        <f t="shared" si="52"/>
        <v>5.5774322066434703</v>
      </c>
      <c r="F446" s="153">
        <f t="shared" si="52"/>
        <v>0.50126923883518004</v>
      </c>
      <c r="G446" s="153">
        <f t="shared" si="52"/>
        <v>3.5626794328895999</v>
      </c>
      <c r="H446" s="153">
        <f t="shared" si="52"/>
        <v>3.9833677873781999</v>
      </c>
    </row>
    <row r="447" spans="1:8" x14ac:dyDescent="0.2">
      <c r="A447" s="26">
        <f t="shared" si="49"/>
        <v>42490</v>
      </c>
      <c r="B447" s="153">
        <f t="shared" si="52"/>
        <v>4.2986301428731999E-2</v>
      </c>
      <c r="C447" s="153">
        <f t="shared" si="52"/>
        <v>0.15975693892894</v>
      </c>
      <c r="D447" s="153">
        <f t="shared" si="52"/>
        <v>0.47022042892702398</v>
      </c>
      <c r="E447" s="153">
        <f t="shared" si="52"/>
        <v>5.6693677612221904</v>
      </c>
      <c r="F447" s="153">
        <f t="shared" si="52"/>
        <v>0.46700601747531001</v>
      </c>
      <c r="G447" s="153">
        <f t="shared" si="52"/>
        <v>3.5397511296220001</v>
      </c>
      <c r="H447" s="153">
        <f t="shared" si="52"/>
        <v>4.0451827826200999</v>
      </c>
    </row>
    <row r="448" spans="1:8" x14ac:dyDescent="0.2">
      <c r="A448" s="26">
        <f t="shared" si="49"/>
        <v>42460</v>
      </c>
      <c r="B448" s="153">
        <f t="shared" si="52"/>
        <v>5.7748544346806999E-2</v>
      </c>
      <c r="C448" s="153">
        <f t="shared" si="52"/>
        <v>0.15674612237402</v>
      </c>
      <c r="D448" s="153">
        <f t="shared" si="52"/>
        <v>0.50552870939105099</v>
      </c>
      <c r="E448" s="153">
        <f t="shared" si="52"/>
        <v>6.3232088100653696</v>
      </c>
      <c r="F448" s="153">
        <f t="shared" si="52"/>
        <v>0.50555560670866995</v>
      </c>
      <c r="G448" s="153">
        <f t="shared" si="52"/>
        <v>3.6931981824229001</v>
      </c>
      <c r="H448" s="153">
        <f t="shared" si="52"/>
        <v>4.3150279334543997</v>
      </c>
    </row>
    <row r="449" spans="1:8" x14ac:dyDescent="0.2">
      <c r="A449" s="26">
        <f t="shared" si="49"/>
        <v>42429</v>
      </c>
      <c r="B449" s="153">
        <f t="shared" si="52"/>
        <v>2.0480338937529999E-2</v>
      </c>
      <c r="C449" s="153">
        <f t="shared" si="52"/>
        <v>0.17699543186401001</v>
      </c>
      <c r="D449" s="153">
        <f t="shared" si="52"/>
        <v>0.57474991493690697</v>
      </c>
      <c r="E449" s="153">
        <f t="shared" si="52"/>
        <v>7.0681649326703004</v>
      </c>
      <c r="F449" s="153">
        <f t="shared" si="52"/>
        <v>0.54654028319670001</v>
      </c>
      <c r="G449" s="153">
        <f t="shared" si="52"/>
        <v>4.0085499560092002</v>
      </c>
      <c r="H449" s="153">
        <f t="shared" si="52"/>
        <v>5.0492748044248001</v>
      </c>
    </row>
    <row r="450" spans="1:8" x14ac:dyDescent="0.2">
      <c r="A450" s="26">
        <f t="shared" si="49"/>
        <v>42400</v>
      </c>
      <c r="B450" s="153">
        <f t="shared" si="52"/>
        <v>5.0050783232885997E-2</v>
      </c>
      <c r="C450" s="153">
        <f t="shared" si="52"/>
        <v>0.15680226649536</v>
      </c>
      <c r="D450" s="153">
        <f t="shared" si="52"/>
        <v>0.55766906916521997</v>
      </c>
      <c r="E450" s="153">
        <f t="shared" si="52"/>
        <v>7.0642393658228597</v>
      </c>
      <c r="F450" s="153">
        <f t="shared" si="52"/>
        <v>0.50528763397385001</v>
      </c>
      <c r="G450" s="153">
        <f t="shared" si="52"/>
        <v>4.0920135369458004</v>
      </c>
      <c r="H450" s="153">
        <f t="shared" si="52"/>
        <v>4.9645392873927996</v>
      </c>
    </row>
    <row r="451" spans="1:8" x14ac:dyDescent="0.2">
      <c r="A451" s="26">
        <f t="shared" si="49"/>
        <v>42369</v>
      </c>
      <c r="B451" s="153">
        <f t="shared" si="52"/>
        <v>2.4056564599505E-2</v>
      </c>
      <c r="C451" s="153">
        <f t="shared" si="52"/>
        <v>0.14237573376710999</v>
      </c>
      <c r="D451" s="153">
        <f t="shared" si="52"/>
        <v>0.50111535085556602</v>
      </c>
      <c r="E451" s="153">
        <f t="shared" si="52"/>
        <v>6.3799282282404199</v>
      </c>
      <c r="F451" s="153">
        <f t="shared" si="52"/>
        <v>0.65275011398474003</v>
      </c>
      <c r="G451" s="153">
        <f t="shared" si="52"/>
        <v>3.6779203121616</v>
      </c>
      <c r="H451" s="153">
        <f t="shared" si="52"/>
        <v>4.6379259385397003</v>
      </c>
    </row>
    <row r="452" spans="1:8" x14ac:dyDescent="0.2">
      <c r="A452" s="26">
        <f t="shared" si="49"/>
        <v>42338</v>
      </c>
      <c r="B452" s="153">
        <f t="shared" si="52"/>
        <v>2.5477236857416E-2</v>
      </c>
      <c r="C452" s="153">
        <f t="shared" ref="B452:H464" si="53">IF(C136="","",MAX(MIN(C136,C$96),C$97))</f>
        <v>0.13937508448576999</v>
      </c>
      <c r="D452" s="153">
        <f t="shared" si="53"/>
        <v>0.48546725376163302</v>
      </c>
      <c r="E452" s="153">
        <f t="shared" si="53"/>
        <v>5.8583106537703502</v>
      </c>
      <c r="F452" s="153">
        <f t="shared" si="53"/>
        <v>0.66346459126929003</v>
      </c>
      <c r="G452" s="153">
        <f t="shared" si="53"/>
        <v>3.5123467732538001</v>
      </c>
      <c r="H452" s="153">
        <f t="shared" si="53"/>
        <v>4.3977499739601997</v>
      </c>
    </row>
    <row r="453" spans="1:8" x14ac:dyDescent="0.2">
      <c r="A453" s="26">
        <f t="shared" si="49"/>
        <v>42308</v>
      </c>
      <c r="B453" s="153">
        <f t="shared" si="53"/>
        <v>1.1984350572154001E-2</v>
      </c>
      <c r="C453" s="153">
        <f t="shared" si="53"/>
        <v>0.14721854499319001</v>
      </c>
      <c r="D453" s="153">
        <f t="shared" si="53"/>
        <v>0.49789149687299999</v>
      </c>
      <c r="E453" s="153">
        <f t="shared" si="53"/>
        <v>5.7026052103347498</v>
      </c>
      <c r="F453" s="153">
        <f t="shared" si="53"/>
        <v>0.64510215819918004</v>
      </c>
      <c r="G453" s="153">
        <f t="shared" si="53"/>
        <v>3.6394449489921001</v>
      </c>
      <c r="H453" s="153">
        <f t="shared" si="53"/>
        <v>4.2085816449845002</v>
      </c>
    </row>
    <row r="454" spans="1:8" x14ac:dyDescent="0.2">
      <c r="A454" s="26">
        <f t="shared" si="49"/>
        <v>42277</v>
      </c>
      <c r="B454" s="153">
        <f t="shared" si="53"/>
        <v>2.7609370697591999E-2</v>
      </c>
      <c r="C454" s="153">
        <f t="shared" si="53"/>
        <v>0.16268698225188</v>
      </c>
      <c r="D454" s="153">
        <f t="shared" si="53"/>
        <v>0.53945654951018795</v>
      </c>
      <c r="E454" s="153">
        <f t="shared" si="53"/>
        <v>6.4108681532846497</v>
      </c>
      <c r="F454" s="153">
        <f t="shared" si="53"/>
        <v>0.63510157262198996</v>
      </c>
      <c r="G454" s="153">
        <f t="shared" si="53"/>
        <v>4.0343678887183998</v>
      </c>
      <c r="H454" s="153">
        <f t="shared" si="53"/>
        <v>4.7868571996718003</v>
      </c>
    </row>
    <row r="455" spans="1:8" x14ac:dyDescent="0.2">
      <c r="A455" s="26">
        <f t="shared" si="49"/>
        <v>42247</v>
      </c>
      <c r="B455" s="153">
        <f t="shared" si="53"/>
        <v>1.5481349080106E-2</v>
      </c>
      <c r="C455" s="153">
        <f t="shared" si="53"/>
        <v>0.17371738174772999</v>
      </c>
      <c r="D455" s="153">
        <f t="shared" si="53"/>
        <v>0.51279666029815396</v>
      </c>
      <c r="E455" s="153">
        <f t="shared" si="53"/>
        <v>5.5845912434030298</v>
      </c>
      <c r="F455" s="153">
        <f t="shared" si="53"/>
        <v>0.69174563436950998</v>
      </c>
      <c r="G455" s="153">
        <f t="shared" si="53"/>
        <v>3.7082300642049999</v>
      </c>
      <c r="H455" s="153">
        <f t="shared" si="53"/>
        <v>4.2645837334500003</v>
      </c>
    </row>
    <row r="456" spans="1:8" x14ac:dyDescent="0.2">
      <c r="A456" s="26">
        <f t="shared" si="49"/>
        <v>42216</v>
      </c>
      <c r="B456" s="153">
        <f t="shared" si="53"/>
        <v>2.663254371479E-2</v>
      </c>
      <c r="C456" s="153">
        <f t="shared" si="53"/>
        <v>0.15780476443411001</v>
      </c>
      <c r="D456" s="153">
        <f t="shared" si="53"/>
        <v>0.48625623012018998</v>
      </c>
      <c r="E456" s="153">
        <f t="shared" si="53"/>
        <v>5.2531841347622104</v>
      </c>
      <c r="F456" s="153">
        <f t="shared" si="53"/>
        <v>0.63736842106075997</v>
      </c>
      <c r="G456" s="153">
        <f t="shared" si="53"/>
        <v>3.5976031865303999</v>
      </c>
      <c r="H456" s="153">
        <f t="shared" si="53"/>
        <v>3.7859802398820999</v>
      </c>
    </row>
    <row r="457" spans="1:8" x14ac:dyDescent="0.2">
      <c r="A457" s="26">
        <f t="shared" si="49"/>
        <v>42185</v>
      </c>
      <c r="B457" s="153">
        <f t="shared" si="53"/>
        <v>1.5668214535463E-2</v>
      </c>
      <c r="C457" s="153">
        <f t="shared" si="53"/>
        <v>0.18790081150499</v>
      </c>
      <c r="D457" s="153">
        <f t="shared" si="53"/>
        <v>0.48958983139250001</v>
      </c>
      <c r="E457" s="153">
        <f t="shared" si="53"/>
        <v>4.9874131975855196</v>
      </c>
      <c r="F457" s="153">
        <f t="shared" si="53"/>
        <v>0.62904359312064995</v>
      </c>
      <c r="G457" s="153">
        <f t="shared" si="53"/>
        <v>3.4340354111245999</v>
      </c>
      <c r="H457" s="153">
        <f t="shared" si="53"/>
        <v>3.6014855004606998</v>
      </c>
    </row>
    <row r="458" spans="1:8" x14ac:dyDescent="0.2">
      <c r="A458" s="26">
        <f t="shared" si="49"/>
        <v>42155</v>
      </c>
      <c r="B458" s="153">
        <f t="shared" si="53"/>
        <v>1.4348436814078E-2</v>
      </c>
      <c r="C458" s="153">
        <f t="shared" si="53"/>
        <v>0.15901590753108999</v>
      </c>
      <c r="D458" s="153">
        <f t="shared" si="53"/>
        <v>0.42970431333854298</v>
      </c>
      <c r="E458" s="153">
        <f t="shared" si="53"/>
        <v>4.6108799192564396</v>
      </c>
      <c r="F458" s="153">
        <f t="shared" si="53"/>
        <v>0.60642469776651997</v>
      </c>
      <c r="G458" s="153">
        <f t="shared" si="53"/>
        <v>3.4552435664284999</v>
      </c>
      <c r="H458" s="153">
        <f t="shared" si="53"/>
        <v>3.4575624731311998</v>
      </c>
    </row>
    <row r="459" spans="1:8" x14ac:dyDescent="0.2">
      <c r="A459" s="26">
        <f t="shared" si="49"/>
        <v>42124</v>
      </c>
      <c r="B459" s="153">
        <f t="shared" si="53"/>
        <v>3.7106316183186001E-2</v>
      </c>
      <c r="C459" s="153">
        <f t="shared" si="53"/>
        <v>0.14279550280354</v>
      </c>
      <c r="D459" s="153">
        <f t="shared" si="53"/>
        <v>0.40747444921590098</v>
      </c>
      <c r="E459" s="153">
        <f t="shared" si="53"/>
        <v>4.6574205228521199</v>
      </c>
      <c r="F459" s="153">
        <f t="shared" si="53"/>
        <v>0.60328294103483004</v>
      </c>
      <c r="G459" s="153">
        <f t="shared" si="53"/>
        <v>3.3880787482943999</v>
      </c>
      <c r="H459" s="153">
        <f t="shared" si="53"/>
        <v>3.5573282261508998</v>
      </c>
    </row>
    <row r="460" spans="1:8" x14ac:dyDescent="0.2">
      <c r="A460" s="26">
        <f t="shared" si="49"/>
        <v>42094</v>
      </c>
      <c r="B460" s="153">
        <f t="shared" si="53"/>
        <v>-4.0636689098081998E-2</v>
      </c>
      <c r="C460" s="153">
        <f t="shared" si="53"/>
        <v>0.14167891725004</v>
      </c>
      <c r="D460" s="153">
        <f t="shared" si="53"/>
        <v>0.42064483305597</v>
      </c>
      <c r="E460" s="153">
        <f t="shared" si="53"/>
        <v>4.9991261422991098</v>
      </c>
      <c r="F460" s="153">
        <f t="shared" si="53"/>
        <v>0.54961896116536002</v>
      </c>
      <c r="G460" s="153">
        <f t="shared" si="53"/>
        <v>3.6156502381986999</v>
      </c>
      <c r="H460" s="153">
        <f t="shared" si="53"/>
        <v>3.9680280810656998</v>
      </c>
    </row>
    <row r="461" spans="1:8" x14ac:dyDescent="0.2">
      <c r="A461" s="26">
        <f t="shared" si="49"/>
        <v>42063</v>
      </c>
      <c r="B461" s="153">
        <f t="shared" si="53"/>
        <v>-3.5602940558836997E-2</v>
      </c>
      <c r="C461" s="153">
        <f t="shared" si="53"/>
        <v>0.11126109243338</v>
      </c>
      <c r="D461" s="153">
        <f t="shared" si="53"/>
        <v>0.37240958856043399</v>
      </c>
      <c r="E461" s="153">
        <f t="shared" si="53"/>
        <v>4.7622942643865303</v>
      </c>
      <c r="F461" s="153">
        <f t="shared" si="53"/>
        <v>0.53045154789982996</v>
      </c>
      <c r="G461" s="153">
        <f t="shared" si="53"/>
        <v>3.5261002081739998</v>
      </c>
      <c r="H461" s="153">
        <f t="shared" si="53"/>
        <v>3.9488610305364999</v>
      </c>
    </row>
    <row r="462" spans="1:8" x14ac:dyDescent="0.2">
      <c r="A462" s="26">
        <f t="shared" si="49"/>
        <v>42035</v>
      </c>
      <c r="B462" s="153">
        <f t="shared" si="53"/>
        <v>-4.8917635275066998E-2</v>
      </c>
      <c r="C462" s="153">
        <f t="shared" si="53"/>
        <v>0.13900812197262</v>
      </c>
      <c r="D462" s="153">
        <f t="shared" si="53"/>
        <v>0.450058603439701</v>
      </c>
      <c r="E462" s="153">
        <f t="shared" si="53"/>
        <v>5.4630408014943797</v>
      </c>
      <c r="F462" s="153">
        <f t="shared" si="53"/>
        <v>0.55196889984943998</v>
      </c>
      <c r="G462" s="153">
        <f t="shared" si="53"/>
        <v>3.9779800699329999</v>
      </c>
      <c r="H462" s="153">
        <f t="shared" si="53"/>
        <v>4.5611665341611003</v>
      </c>
    </row>
    <row r="463" spans="1:8" x14ac:dyDescent="0.2">
      <c r="A463" s="26">
        <f t="shared" si="49"/>
        <v>42004</v>
      </c>
      <c r="B463" s="153">
        <f t="shared" si="53"/>
        <v>-4.0124386361313998E-2</v>
      </c>
      <c r="C463" s="153">
        <f t="shared" si="53"/>
        <v>0.16040241128943</v>
      </c>
      <c r="D463" s="153">
        <f t="shared" si="53"/>
        <v>0.44798268488731602</v>
      </c>
      <c r="E463" s="153">
        <f t="shared" si="53"/>
        <v>5.16237052329065</v>
      </c>
      <c r="F463" s="153">
        <f t="shared" si="53"/>
        <v>0.61275037598019</v>
      </c>
      <c r="G463" s="153">
        <f t="shared" si="53"/>
        <v>3.6475430473671002</v>
      </c>
      <c r="H463" s="153">
        <f t="shared" si="53"/>
        <v>4.1729574648197003</v>
      </c>
    </row>
    <row r="464" spans="1:8" x14ac:dyDescent="0.2">
      <c r="A464" s="26">
        <f t="shared" si="49"/>
        <v>41973</v>
      </c>
      <c r="B464" s="153">
        <f t="shared" si="53"/>
        <v>-4.0624158646688002E-2</v>
      </c>
      <c r="C464" s="153">
        <f t="shared" ref="B464:H476" si="54">IF(C148="","",MAX(MIN(C148,C$96),C$97))</f>
        <v>0.15113133434487999</v>
      </c>
      <c r="D464" s="153">
        <f t="shared" si="54"/>
        <v>0.425460605783816</v>
      </c>
      <c r="E464" s="153">
        <f t="shared" si="54"/>
        <v>4.6710748319258704</v>
      </c>
      <c r="F464" s="153">
        <f t="shared" si="54"/>
        <v>0.53081727993451</v>
      </c>
      <c r="G464" s="153">
        <f t="shared" si="54"/>
        <v>3.1450133148405</v>
      </c>
      <c r="H464" s="153">
        <f t="shared" si="54"/>
        <v>3.6014673831406001</v>
      </c>
    </row>
    <row r="465" spans="1:8" x14ac:dyDescent="0.2">
      <c r="A465" s="26">
        <f t="shared" si="49"/>
        <v>41943</v>
      </c>
      <c r="B465" s="153">
        <f t="shared" si="54"/>
        <v>-6.0660122961798998E-2</v>
      </c>
      <c r="C465" s="153">
        <f t="shared" si="54"/>
        <v>0.17043356852599001</v>
      </c>
      <c r="D465" s="153">
        <f t="shared" si="54"/>
        <v>0.42206664881839001</v>
      </c>
      <c r="E465" s="153">
        <f t="shared" si="54"/>
        <v>4.3785345529895601</v>
      </c>
      <c r="F465" s="153">
        <f t="shared" si="54"/>
        <v>0.53362547093613</v>
      </c>
      <c r="G465" s="153">
        <f t="shared" si="54"/>
        <v>2.9080719790664999</v>
      </c>
      <c r="H465" s="153">
        <f t="shared" si="54"/>
        <v>3.3548573862999</v>
      </c>
    </row>
    <row r="466" spans="1:8" x14ac:dyDescent="0.2">
      <c r="A466" s="26">
        <f t="shared" si="49"/>
        <v>41912</v>
      </c>
      <c r="B466" s="153">
        <f t="shared" si="54"/>
        <v>-5.9547117919306003E-2</v>
      </c>
      <c r="C466" s="153">
        <f t="shared" si="54"/>
        <v>0.15374727545611999</v>
      </c>
      <c r="D466" s="153">
        <f t="shared" si="54"/>
        <v>0.40546049123147598</v>
      </c>
      <c r="E466" s="153">
        <f t="shared" si="54"/>
        <v>4.4172865207904</v>
      </c>
      <c r="F466" s="153">
        <f t="shared" si="54"/>
        <v>0.57156707120455996</v>
      </c>
      <c r="G466" s="153">
        <f t="shared" si="54"/>
        <v>3.0737725402264999</v>
      </c>
      <c r="H466" s="153">
        <f t="shared" si="54"/>
        <v>3.2479455613182</v>
      </c>
    </row>
    <row r="467" spans="1:8" x14ac:dyDescent="0.2">
      <c r="A467" s="26">
        <f t="shared" si="49"/>
        <v>41882</v>
      </c>
      <c r="B467" s="153">
        <f t="shared" si="54"/>
        <v>-6.7636660473105001E-2</v>
      </c>
      <c r="C467" s="153">
        <f t="shared" si="54"/>
        <v>0.15690054969344</v>
      </c>
      <c r="D467" s="153">
        <f t="shared" si="54"/>
        <v>0.40280648902164101</v>
      </c>
      <c r="E467" s="153">
        <f t="shared" si="54"/>
        <v>3.9186481020366899</v>
      </c>
      <c r="F467" s="153">
        <f t="shared" si="54"/>
        <v>0.52021623072520995</v>
      </c>
      <c r="G467" s="153">
        <f t="shared" si="54"/>
        <v>2.8550959103970999</v>
      </c>
      <c r="H467" s="153">
        <f t="shared" si="54"/>
        <v>3.1240922489174001</v>
      </c>
    </row>
    <row r="468" spans="1:8" x14ac:dyDescent="0.2">
      <c r="A468" s="26">
        <f t="shared" si="49"/>
        <v>41851</v>
      </c>
      <c r="B468" s="153">
        <f t="shared" si="54"/>
        <v>-6.6667010418144004E-2</v>
      </c>
      <c r="C468" s="153">
        <f t="shared" si="54"/>
        <v>0.16196904509987001</v>
      </c>
      <c r="D468" s="153">
        <f t="shared" si="54"/>
        <v>0.40117753135228401</v>
      </c>
      <c r="E468" s="153">
        <f t="shared" si="54"/>
        <v>4.0250050327790801</v>
      </c>
      <c r="F468" s="153">
        <f t="shared" si="54"/>
        <v>0.51015606227514998</v>
      </c>
      <c r="G468" s="153">
        <f t="shared" si="54"/>
        <v>2.6438605698622002</v>
      </c>
      <c r="H468" s="153">
        <f t="shared" si="54"/>
        <v>3.2895541459364002</v>
      </c>
    </row>
    <row r="469" spans="1:8" x14ac:dyDescent="0.2">
      <c r="A469" s="26">
        <f t="shared" si="49"/>
        <v>41820</v>
      </c>
      <c r="B469" s="153">
        <f t="shared" si="54"/>
        <v>-0.18869159212999001</v>
      </c>
      <c r="C469" s="153">
        <f t="shared" si="54"/>
        <v>0.1772174819357</v>
      </c>
      <c r="D469" s="153">
        <f t="shared" si="54"/>
        <v>0.40154541193369497</v>
      </c>
      <c r="E469" s="153">
        <f t="shared" si="54"/>
        <v>3.64651200431619</v>
      </c>
      <c r="F469" s="153">
        <f t="shared" si="54"/>
        <v>0.48876382004666002</v>
      </c>
      <c r="G469" s="153">
        <f t="shared" si="54"/>
        <v>2.6470564481597001</v>
      </c>
      <c r="H469" s="153">
        <f t="shared" si="54"/>
        <v>3.1651413477601</v>
      </c>
    </row>
    <row r="470" spans="1:8" x14ac:dyDescent="0.2">
      <c r="A470" s="26">
        <f t="shared" si="49"/>
        <v>41790</v>
      </c>
      <c r="B470" s="153">
        <f t="shared" si="54"/>
        <v>-0.17995468162101999</v>
      </c>
      <c r="C470" s="153">
        <f t="shared" si="54"/>
        <v>0.19853222338095</v>
      </c>
      <c r="D470" s="153">
        <f t="shared" si="54"/>
        <v>0.42784566430152199</v>
      </c>
      <c r="E470" s="153">
        <f t="shared" si="54"/>
        <v>3.76968976912053</v>
      </c>
      <c r="F470" s="153">
        <f t="shared" si="54"/>
        <v>0.50540869348983997</v>
      </c>
      <c r="G470" s="153">
        <f t="shared" si="54"/>
        <v>2.7150808315994999</v>
      </c>
      <c r="H470" s="153">
        <f t="shared" si="54"/>
        <v>3.2561920436665002</v>
      </c>
    </row>
    <row r="471" spans="1:8" x14ac:dyDescent="0.2">
      <c r="A471" s="26">
        <f t="shared" si="49"/>
        <v>41759</v>
      </c>
      <c r="B471" s="153">
        <f t="shared" si="54"/>
        <v>-0.16433716657391001</v>
      </c>
      <c r="C471" s="153">
        <f t="shared" si="54"/>
        <v>0.19678260256725999</v>
      </c>
      <c r="D471" s="153">
        <f t="shared" si="54"/>
        <v>0.438918462789186</v>
      </c>
      <c r="E471" s="153">
        <f t="shared" si="54"/>
        <v>3.7618944796788099</v>
      </c>
      <c r="F471" s="153">
        <f t="shared" si="54"/>
        <v>0.55963831745022996</v>
      </c>
      <c r="G471" s="153">
        <f t="shared" si="54"/>
        <v>2.9036298045483999</v>
      </c>
      <c r="H471" s="153">
        <f t="shared" si="54"/>
        <v>3.5554085214473998</v>
      </c>
    </row>
    <row r="472" spans="1:8" x14ac:dyDescent="0.2">
      <c r="A472" s="26">
        <f t="shared" si="49"/>
        <v>41729</v>
      </c>
      <c r="B472" s="153">
        <f t="shared" si="54"/>
        <v>-0.18950651062168999</v>
      </c>
      <c r="C472" s="153">
        <f t="shared" si="54"/>
        <v>0.20574568968397</v>
      </c>
      <c r="D472" s="153">
        <f t="shared" si="54"/>
        <v>0.46044433411548702</v>
      </c>
      <c r="E472" s="153">
        <f t="shared" si="54"/>
        <v>3.88414033956205</v>
      </c>
      <c r="F472" s="153">
        <f t="shared" si="54"/>
        <v>0.57904123821341003</v>
      </c>
      <c r="G472" s="153">
        <f t="shared" si="54"/>
        <v>2.9113765521568</v>
      </c>
      <c r="H472" s="153">
        <f t="shared" si="54"/>
        <v>3.5616172569051998</v>
      </c>
    </row>
    <row r="473" spans="1:8" x14ac:dyDescent="0.2">
      <c r="A473" s="26">
        <f t="shared" si="49"/>
        <v>41698</v>
      </c>
      <c r="B473" s="153">
        <f t="shared" si="54"/>
        <v>-0.16869962602405</v>
      </c>
      <c r="C473" s="153">
        <f t="shared" si="54"/>
        <v>0.20309318341843</v>
      </c>
      <c r="D473" s="153">
        <f t="shared" si="54"/>
        <v>0.46586193692843397</v>
      </c>
      <c r="E473" s="153">
        <f t="shared" si="54"/>
        <v>3.9979583354796699</v>
      </c>
      <c r="F473" s="153">
        <f t="shared" si="54"/>
        <v>0.81969920790136996</v>
      </c>
      <c r="G473" s="153">
        <f t="shared" si="54"/>
        <v>3.0861658257220999</v>
      </c>
      <c r="H473" s="153">
        <f t="shared" si="54"/>
        <v>3.6419798947898001</v>
      </c>
    </row>
    <row r="474" spans="1:8" x14ac:dyDescent="0.2">
      <c r="A474" s="26">
        <f t="shared" si="49"/>
        <v>41670</v>
      </c>
      <c r="B474" s="153">
        <f t="shared" si="54"/>
        <v>-0.15778586367691</v>
      </c>
      <c r="C474" s="153">
        <f t="shared" si="54"/>
        <v>0.22188366684301</v>
      </c>
      <c r="D474" s="153">
        <f t="shared" si="54"/>
        <v>0.49912573360006801</v>
      </c>
      <c r="E474" s="153">
        <f t="shared" si="54"/>
        <v>4.4467247824735798</v>
      </c>
      <c r="F474" s="153">
        <f t="shared" si="54"/>
        <v>0.80782685273814003</v>
      </c>
      <c r="G474" s="153">
        <f t="shared" si="54"/>
        <v>3.4539228139159999</v>
      </c>
      <c r="H474" s="153">
        <f t="shared" si="54"/>
        <v>3.9258916347919</v>
      </c>
    </row>
    <row r="475" spans="1:8" x14ac:dyDescent="0.2">
      <c r="A475" s="26">
        <f t="shared" si="49"/>
        <v>41639</v>
      </c>
      <c r="B475" s="153">
        <f t="shared" si="54"/>
        <v>-0.26229238066137001</v>
      </c>
      <c r="C475" s="153">
        <f t="shared" si="54"/>
        <v>0.22538501621994</v>
      </c>
      <c r="D475" s="153">
        <f t="shared" si="54"/>
        <v>0.485207009462645</v>
      </c>
      <c r="E475" s="153">
        <f t="shared" si="54"/>
        <v>4.1121961099043398</v>
      </c>
      <c r="F475" s="153">
        <f t="shared" si="54"/>
        <v>0.77818856362795996</v>
      </c>
      <c r="G475" s="153">
        <f t="shared" si="54"/>
        <v>2.9549776746814</v>
      </c>
      <c r="H475" s="153">
        <f t="shared" si="54"/>
        <v>3.6596909415012</v>
      </c>
    </row>
    <row r="476" spans="1:8" x14ac:dyDescent="0.2">
      <c r="A476" s="26">
        <f t="shared" si="49"/>
        <v>41608</v>
      </c>
      <c r="B476" s="153">
        <f t="shared" si="54"/>
        <v>-6.8662066738232996E-2</v>
      </c>
      <c r="C476" s="153">
        <f t="shared" ref="B476:H489" si="55">IF(C160="","",MAX(MIN(C160,C$96),C$97))</f>
        <v>0.23840397776919001</v>
      </c>
      <c r="D476" s="153">
        <f t="shared" si="55"/>
        <v>0.51992721203897097</v>
      </c>
      <c r="E476" s="153">
        <f t="shared" si="55"/>
        <v>4.37207753217307</v>
      </c>
      <c r="F476" s="153">
        <f t="shared" si="55"/>
        <v>0.74401577563256005</v>
      </c>
      <c r="G476" s="153">
        <f t="shared" si="55"/>
        <v>3.1761401904086002</v>
      </c>
      <c r="H476" s="153">
        <f t="shared" si="55"/>
        <v>3.8325059012331</v>
      </c>
    </row>
    <row r="477" spans="1:8" x14ac:dyDescent="0.2">
      <c r="A477" s="26">
        <f t="shared" si="49"/>
        <v>41578</v>
      </c>
      <c r="B477" s="153">
        <f t="shared" si="55"/>
        <v>-6.8668194423306003E-2</v>
      </c>
      <c r="C477" s="153">
        <f t="shared" si="55"/>
        <v>0.25335836727374</v>
      </c>
      <c r="D477" s="153">
        <f t="shared" si="55"/>
        <v>0.54169933920536595</v>
      </c>
      <c r="E477" s="153">
        <f t="shared" si="55"/>
        <v>4.5019848938109801</v>
      </c>
      <c r="F477" s="153">
        <f t="shared" si="55"/>
        <v>0.72990424817860999</v>
      </c>
      <c r="G477" s="153">
        <f t="shared" si="55"/>
        <v>2.9649936923056002</v>
      </c>
      <c r="H477" s="153">
        <f t="shared" si="55"/>
        <v>3.7082269023690002</v>
      </c>
    </row>
    <row r="478" spans="1:8" x14ac:dyDescent="0.2">
      <c r="A478" s="26">
        <f t="shared" si="49"/>
        <v>41547</v>
      </c>
      <c r="B478" s="153">
        <f t="shared" si="55"/>
        <v>-0.11036062089809</v>
      </c>
      <c r="C478" s="153">
        <f t="shared" si="55"/>
        <v>0.28994829082352003</v>
      </c>
      <c r="D478" s="153">
        <f t="shared" si="55"/>
        <v>0.58776059532258496</v>
      </c>
      <c r="E478" s="153">
        <f t="shared" si="55"/>
        <v>4.9282058033470699</v>
      </c>
      <c r="F478" s="153">
        <f t="shared" si="55"/>
        <v>0.77563441892483997</v>
      </c>
      <c r="G478" s="153">
        <f t="shared" si="55"/>
        <v>3.2325193733650002</v>
      </c>
      <c r="H478" s="153">
        <f t="shared" si="55"/>
        <v>4.1025241690768004</v>
      </c>
    </row>
    <row r="479" spans="1:8" x14ac:dyDescent="0.2">
      <c r="A479" s="26">
        <f t="shared" si="49"/>
        <v>41517</v>
      </c>
      <c r="B479" s="153">
        <f t="shared" si="55"/>
        <v>-0.19781168276488001</v>
      </c>
      <c r="C479" s="153">
        <f t="shared" si="55"/>
        <v>0.28186253862248001</v>
      </c>
      <c r="D479" s="153">
        <f t="shared" si="55"/>
        <v>0.59419623038819802</v>
      </c>
      <c r="E479" s="153">
        <f t="shared" si="55"/>
        <v>4.8920729890813197</v>
      </c>
      <c r="F479" s="153">
        <f t="shared" si="55"/>
        <v>0.84637793845835996</v>
      </c>
      <c r="G479" s="153">
        <f t="shared" si="55"/>
        <v>3.4309249772496</v>
      </c>
      <c r="H479" s="153">
        <f t="shared" si="55"/>
        <v>4.3102212221403002</v>
      </c>
    </row>
    <row r="480" spans="1:8" x14ac:dyDescent="0.2">
      <c r="A480" s="26">
        <f t="shared" ref="A480:A543" si="56">A164</f>
        <v>41486</v>
      </c>
      <c r="B480" s="153">
        <f t="shared" ref="B480:C480" si="57">IF(B164="","",MAX(MIN(B164,B$96),B$97))</f>
        <v>-0.16518091363269999</v>
      </c>
      <c r="C480" s="153">
        <f t="shared" si="57"/>
        <v>0.29672919986607998</v>
      </c>
      <c r="D480" s="153">
        <f t="shared" si="55"/>
        <v>0.60903876309823102</v>
      </c>
      <c r="E480" s="153">
        <f t="shared" si="55"/>
        <v>4.8298186438372204</v>
      </c>
      <c r="F480" s="153">
        <f t="shared" si="55"/>
        <v>0.81803378100678004</v>
      </c>
      <c r="G480" s="153">
        <f t="shared" si="55"/>
        <v>3.1000373211622998</v>
      </c>
      <c r="H480" s="153">
        <f t="shared" si="55"/>
        <v>4.1243265979618</v>
      </c>
    </row>
    <row r="481" spans="1:8" x14ac:dyDescent="0.2">
      <c r="A481" s="26">
        <f t="shared" si="56"/>
        <v>41455</v>
      </c>
      <c r="B481" s="153">
        <f t="shared" si="55"/>
        <v>-0.28724875474666001</v>
      </c>
      <c r="C481" s="153">
        <f t="shared" si="55"/>
        <v>0.31065436472529001</v>
      </c>
      <c r="D481" s="153">
        <f t="shared" si="55"/>
        <v>0.64736253092970097</v>
      </c>
      <c r="E481" s="153">
        <f t="shared" si="55"/>
        <v>5.2493206143887399</v>
      </c>
      <c r="F481" s="153">
        <f t="shared" si="55"/>
        <v>0.80308854999040002</v>
      </c>
      <c r="G481" s="153">
        <f t="shared" si="55"/>
        <v>3.2966556728679</v>
      </c>
      <c r="H481" s="153">
        <f t="shared" si="55"/>
        <v>4.3117426003123001</v>
      </c>
    </row>
    <row r="482" spans="1:8" x14ac:dyDescent="0.2">
      <c r="A482" s="26">
        <f t="shared" si="56"/>
        <v>41425</v>
      </c>
      <c r="B482" s="153">
        <f t="shared" si="55"/>
        <v>-0.12627553114841999</v>
      </c>
      <c r="C482" s="153">
        <f t="shared" si="55"/>
        <v>0.28332233624195002</v>
      </c>
      <c r="D482" s="153">
        <f t="shared" si="55"/>
        <v>0.586108035809488</v>
      </c>
      <c r="E482" s="153">
        <f t="shared" si="55"/>
        <v>4.6634594518352896</v>
      </c>
      <c r="F482" s="153">
        <f t="shared" si="55"/>
        <v>0.75584727270565999</v>
      </c>
      <c r="G482" s="153">
        <f t="shared" si="55"/>
        <v>2.7402778852025</v>
      </c>
      <c r="H482" s="153">
        <f t="shared" si="55"/>
        <v>3.6429338204628001</v>
      </c>
    </row>
    <row r="483" spans="1:8" x14ac:dyDescent="0.2">
      <c r="A483" s="26">
        <f t="shared" si="56"/>
        <v>41394</v>
      </c>
      <c r="B483" s="153">
        <f t="shared" si="55"/>
        <v>-3.7339762501620001E-2</v>
      </c>
      <c r="C483" s="153">
        <f t="shared" si="55"/>
        <v>0.27159240014472003</v>
      </c>
      <c r="D483" s="153">
        <f t="shared" si="55"/>
        <v>0.58016114025809895</v>
      </c>
      <c r="E483" s="153">
        <f t="shared" si="55"/>
        <v>4.4427206658417404</v>
      </c>
      <c r="F483" s="153">
        <f t="shared" si="55"/>
        <v>0.63014698815643</v>
      </c>
      <c r="G483" s="153">
        <f t="shared" si="55"/>
        <v>2.6123634332712</v>
      </c>
      <c r="H483" s="153">
        <f t="shared" si="55"/>
        <v>3.3814783517403999</v>
      </c>
    </row>
    <row r="484" spans="1:8" x14ac:dyDescent="0.2">
      <c r="A484" s="26">
        <f t="shared" si="56"/>
        <v>41364</v>
      </c>
      <c r="B484" s="153">
        <f t="shared" si="55"/>
        <v>-4.2353071810084998E-2</v>
      </c>
      <c r="C484" s="153">
        <f t="shared" si="55"/>
        <v>0.34447763627105998</v>
      </c>
      <c r="D484" s="153">
        <f t="shared" si="55"/>
        <v>0.65072770618096598</v>
      </c>
      <c r="E484" s="153">
        <f t="shared" si="55"/>
        <v>4.70903140276</v>
      </c>
      <c r="F484" s="153">
        <f t="shared" si="55"/>
        <v>0.68649484788897996</v>
      </c>
      <c r="G484" s="153">
        <f t="shared" si="55"/>
        <v>2.7755448669896001</v>
      </c>
      <c r="H484" s="153">
        <f t="shared" si="55"/>
        <v>3.3782522112018998</v>
      </c>
    </row>
    <row r="485" spans="1:8" x14ac:dyDescent="0.2">
      <c r="A485" s="26">
        <f t="shared" si="56"/>
        <v>41333</v>
      </c>
      <c r="B485" s="153">
        <f t="shared" si="55"/>
        <v>-4.4625566291035E-2</v>
      </c>
      <c r="C485" s="153">
        <f t="shared" si="55"/>
        <v>0.32812098182746002</v>
      </c>
      <c r="D485" s="153">
        <f t="shared" si="55"/>
        <v>0.62544098925561797</v>
      </c>
      <c r="E485" s="153">
        <f t="shared" si="55"/>
        <v>4.7316868816255298</v>
      </c>
      <c r="F485" s="153">
        <f t="shared" si="55"/>
        <v>0.56123523019314003</v>
      </c>
      <c r="G485" s="153">
        <f t="shared" si="55"/>
        <v>2.8032112730463998</v>
      </c>
      <c r="H485" s="153">
        <f t="shared" si="55"/>
        <v>3.3259853926323002</v>
      </c>
    </row>
    <row r="486" spans="1:8" x14ac:dyDescent="0.2">
      <c r="A486" s="26">
        <f t="shared" si="56"/>
        <v>41305</v>
      </c>
      <c r="B486" s="153">
        <f t="shared" si="55"/>
        <v>-7.9787483301653001E-2</v>
      </c>
      <c r="C486" s="153">
        <f t="shared" si="55"/>
        <v>0.28390380070110999</v>
      </c>
      <c r="D486" s="153">
        <f t="shared" si="55"/>
        <v>0.59922275059146102</v>
      </c>
      <c r="E486" s="153">
        <f t="shared" si="55"/>
        <v>4.7484898524028702</v>
      </c>
      <c r="F486" s="153">
        <f t="shared" si="55"/>
        <v>0.57242370105486995</v>
      </c>
      <c r="G486" s="153">
        <f t="shared" si="55"/>
        <v>2.5619731178628999</v>
      </c>
      <c r="H486" s="153">
        <f t="shared" si="55"/>
        <v>3.1685685759880999</v>
      </c>
    </row>
    <row r="487" spans="1:8" x14ac:dyDescent="0.2">
      <c r="A487" s="26">
        <f t="shared" si="56"/>
        <v>41274</v>
      </c>
      <c r="B487" s="153">
        <f t="shared" si="55"/>
        <v>-6.4704710923549999E-2</v>
      </c>
      <c r="C487" s="153">
        <f t="shared" si="55"/>
        <v>0.32418348970304001</v>
      </c>
      <c r="D487" s="153">
        <f t="shared" si="55"/>
        <v>0.629397137336142</v>
      </c>
      <c r="E487" s="153">
        <f t="shared" si="55"/>
        <v>5.02105774993559</v>
      </c>
      <c r="F487" s="153">
        <f t="shared" si="55"/>
        <v>0.41753779934972252</v>
      </c>
      <c r="G487" s="153">
        <f t="shared" si="55"/>
        <v>2.5330121780775001</v>
      </c>
      <c r="H487" s="153">
        <f t="shared" si="55"/>
        <v>3.3691698908821999</v>
      </c>
    </row>
    <row r="488" spans="1:8" x14ac:dyDescent="0.2">
      <c r="A488" s="26">
        <f t="shared" si="56"/>
        <v>41243</v>
      </c>
      <c r="B488" s="153">
        <f t="shared" si="55"/>
        <v>-2.8878157292701E-2</v>
      </c>
      <c r="C488" s="153">
        <f t="shared" si="55"/>
        <v>0.30974899492405</v>
      </c>
      <c r="D488" s="153">
        <f t="shared" si="55"/>
        <v>0.64553497380301195</v>
      </c>
      <c r="E488" s="153">
        <f t="shared" si="55"/>
        <v>5.3712247791266501</v>
      </c>
      <c r="F488" s="153">
        <f t="shared" si="55"/>
        <v>0.61431613191821999</v>
      </c>
      <c r="G488" s="153">
        <f t="shared" si="55"/>
        <v>2.6976494928780999</v>
      </c>
      <c r="H488" s="153">
        <f t="shared" si="55"/>
        <v>3.6442707667984</v>
      </c>
    </row>
    <row r="489" spans="1:8" x14ac:dyDescent="0.2">
      <c r="A489" s="26">
        <f t="shared" si="56"/>
        <v>41213</v>
      </c>
      <c r="B489" s="153">
        <f t="shared" si="55"/>
        <v>-7.5824001134403005E-2</v>
      </c>
      <c r="C489" s="153">
        <f t="shared" ref="B489:H501" si="58">IF(C173="","",MAX(MIN(C173,C$96),C$97))</f>
        <v>0.33598454128583999</v>
      </c>
      <c r="D489" s="153">
        <f t="shared" si="58"/>
        <v>0.63766383931099002</v>
      </c>
      <c r="E489" s="153">
        <f t="shared" si="58"/>
        <v>5.4298501293668497</v>
      </c>
      <c r="F489" s="153">
        <f t="shared" si="58"/>
        <v>0.65257287512376005</v>
      </c>
      <c r="G489" s="153">
        <f t="shared" si="58"/>
        <v>2.7271614096796002</v>
      </c>
      <c r="H489" s="153">
        <f t="shared" si="58"/>
        <v>3.4964415178378001</v>
      </c>
    </row>
    <row r="490" spans="1:8" x14ac:dyDescent="0.2">
      <c r="A490" s="26">
        <f t="shared" si="56"/>
        <v>41182</v>
      </c>
      <c r="B490" s="153">
        <f t="shared" si="58"/>
        <v>-9.7376603751850005E-2</v>
      </c>
      <c r="C490" s="153">
        <f t="shared" si="58"/>
        <v>0.35308857500251001</v>
      </c>
      <c r="D490" s="153">
        <f t="shared" si="58"/>
        <v>0.66871645259179602</v>
      </c>
      <c r="E490" s="153">
        <f t="shared" si="58"/>
        <v>5.5808882023339699</v>
      </c>
      <c r="F490" s="153">
        <f t="shared" si="58"/>
        <v>0.88429748942453001</v>
      </c>
      <c r="G490" s="153">
        <f t="shared" si="58"/>
        <v>2.8553575546808001</v>
      </c>
      <c r="H490" s="153">
        <f t="shared" si="58"/>
        <v>3.8699047434102001</v>
      </c>
    </row>
    <row r="491" spans="1:8" x14ac:dyDescent="0.2">
      <c r="A491" s="26">
        <f t="shared" si="56"/>
        <v>41152</v>
      </c>
      <c r="B491" s="153">
        <f t="shared" si="58"/>
        <v>-7.4686642400846007E-2</v>
      </c>
      <c r="C491" s="153">
        <f t="shared" si="58"/>
        <v>0.39306542345005002</v>
      </c>
      <c r="D491" s="153">
        <f t="shared" si="58"/>
        <v>0.77036614793834801</v>
      </c>
      <c r="E491" s="153">
        <f t="shared" si="58"/>
        <v>5.8606451459942397</v>
      </c>
      <c r="F491" s="153">
        <f t="shared" si="58"/>
        <v>0.82525828966964998</v>
      </c>
      <c r="G491" s="153">
        <f t="shared" si="58"/>
        <v>3.1373360636854</v>
      </c>
      <c r="H491" s="153">
        <f t="shared" si="58"/>
        <v>4.0423913441817998</v>
      </c>
    </row>
    <row r="492" spans="1:8" x14ac:dyDescent="0.2">
      <c r="A492" s="26">
        <f t="shared" si="56"/>
        <v>41121</v>
      </c>
      <c r="B492" s="153">
        <f t="shared" si="58"/>
        <v>-0.14117530115158</v>
      </c>
      <c r="C492" s="153">
        <f t="shared" si="58"/>
        <v>0.39306542345005002</v>
      </c>
      <c r="D492" s="153">
        <f t="shared" si="58"/>
        <v>0.82458783213659503</v>
      </c>
      <c r="E492" s="153">
        <f t="shared" si="58"/>
        <v>6.1709904810853304</v>
      </c>
      <c r="F492" s="153">
        <f t="shared" si="58"/>
        <v>0.80448570111295004</v>
      </c>
      <c r="G492" s="153">
        <f t="shared" si="58"/>
        <v>3.2970791506035</v>
      </c>
      <c r="H492" s="153">
        <f t="shared" si="58"/>
        <v>4.2581738743291</v>
      </c>
    </row>
    <row r="493" spans="1:8" x14ac:dyDescent="0.2">
      <c r="A493" s="26">
        <f t="shared" si="56"/>
        <v>41090</v>
      </c>
      <c r="B493" s="153">
        <f t="shared" si="58"/>
        <v>-0.17788012830962999</v>
      </c>
      <c r="C493" s="153">
        <f t="shared" si="58"/>
        <v>0.39306542345005002</v>
      </c>
      <c r="D493" s="153">
        <f t="shared" si="58"/>
        <v>0.89753861156842996</v>
      </c>
      <c r="E493" s="153">
        <f t="shared" si="58"/>
        <v>6.3860936452150803</v>
      </c>
      <c r="F493" s="153">
        <f t="shared" si="58"/>
        <v>0.85803783308675996</v>
      </c>
      <c r="G493" s="153">
        <f t="shared" si="58"/>
        <v>3.6423322356433001</v>
      </c>
      <c r="H493" s="153">
        <f t="shared" si="58"/>
        <v>4.6067369869707999</v>
      </c>
    </row>
    <row r="494" spans="1:8" x14ac:dyDescent="0.2">
      <c r="A494" s="26">
        <f t="shared" si="56"/>
        <v>41060</v>
      </c>
      <c r="B494" s="153">
        <f t="shared" si="58"/>
        <v>-0.15057091578140999</v>
      </c>
      <c r="C494" s="153">
        <f t="shared" si="58"/>
        <v>0.39306542345005002</v>
      </c>
      <c r="D494" s="153">
        <f t="shared" si="58"/>
        <v>0.96398960940665501</v>
      </c>
      <c r="E494" s="153">
        <f t="shared" si="58"/>
        <v>6.9314129822198796</v>
      </c>
      <c r="F494" s="153">
        <f t="shared" si="58"/>
        <v>0.90933061260077996</v>
      </c>
      <c r="G494" s="153">
        <f t="shared" si="58"/>
        <v>3.9946658025246999</v>
      </c>
      <c r="H494" s="153">
        <f t="shared" si="58"/>
        <v>4.9987001061309</v>
      </c>
    </row>
    <row r="495" spans="1:8" x14ac:dyDescent="0.2">
      <c r="A495" s="26">
        <f t="shared" si="56"/>
        <v>41029</v>
      </c>
      <c r="B495" s="153">
        <f t="shared" si="58"/>
        <v>-7.2047623114823003E-2</v>
      </c>
      <c r="C495" s="153">
        <f t="shared" si="58"/>
        <v>0.39306542345005002</v>
      </c>
      <c r="D495" s="153">
        <f t="shared" si="58"/>
        <v>0.86210269562854702</v>
      </c>
      <c r="E495" s="153">
        <f t="shared" si="58"/>
        <v>5.99562353371065</v>
      </c>
      <c r="F495" s="153">
        <f t="shared" si="58"/>
        <v>0.92830633431113996</v>
      </c>
      <c r="G495" s="153">
        <f t="shared" si="58"/>
        <v>3.2381130938798002</v>
      </c>
      <c r="H495" s="153">
        <f t="shared" si="58"/>
        <v>4.1444435758726001</v>
      </c>
    </row>
    <row r="496" spans="1:8" x14ac:dyDescent="0.2">
      <c r="A496" s="26">
        <f t="shared" si="56"/>
        <v>40999</v>
      </c>
      <c r="B496" s="153">
        <f t="shared" si="58"/>
        <v>-7.5436919105840994E-2</v>
      </c>
      <c r="C496" s="153">
        <f t="shared" si="58"/>
        <v>0.3811373198313</v>
      </c>
      <c r="D496" s="153">
        <f t="shared" si="58"/>
        <v>0.79110359816666798</v>
      </c>
      <c r="E496" s="153">
        <f t="shared" si="58"/>
        <v>5.8732965895056104</v>
      </c>
      <c r="F496" s="153">
        <f t="shared" si="58"/>
        <v>0.89666061881212999</v>
      </c>
      <c r="G496" s="153">
        <f t="shared" si="58"/>
        <v>3.1740132033050998</v>
      </c>
      <c r="H496" s="153">
        <f t="shared" si="58"/>
        <v>3.8688124461165998</v>
      </c>
    </row>
    <row r="497" spans="1:8" x14ac:dyDescent="0.2">
      <c r="A497" s="26">
        <f t="shared" si="56"/>
        <v>40968</v>
      </c>
      <c r="B497" s="153">
        <f t="shared" si="58"/>
        <v>-4.1376524914700001E-2</v>
      </c>
      <c r="C497" s="153">
        <f t="shared" si="58"/>
        <v>0.36347459877103</v>
      </c>
      <c r="D497" s="153">
        <f t="shared" si="58"/>
        <v>0.81923838487045098</v>
      </c>
      <c r="E497" s="153">
        <f t="shared" si="58"/>
        <v>5.9232288406981999</v>
      </c>
      <c r="F497" s="153">
        <f t="shared" si="58"/>
        <v>0.78015035581615999</v>
      </c>
      <c r="G497" s="153">
        <f t="shared" si="58"/>
        <v>3.3685631000784002</v>
      </c>
      <c r="H497" s="153">
        <f t="shared" si="58"/>
        <v>4.1151895030542001</v>
      </c>
    </row>
    <row r="498" spans="1:8" x14ac:dyDescent="0.2">
      <c r="A498" s="26">
        <f t="shared" si="56"/>
        <v>40939</v>
      </c>
      <c r="B498" s="153">
        <f t="shared" si="58"/>
        <v>3.7347063586634997E-2</v>
      </c>
      <c r="C498" s="153">
        <f t="shared" si="58"/>
        <v>0.39306542345005002</v>
      </c>
      <c r="D498" s="153">
        <f t="shared" si="58"/>
        <v>0.92163426223829104</v>
      </c>
      <c r="E498" s="153">
        <f t="shared" si="58"/>
        <v>6.6497115325277898</v>
      </c>
      <c r="F498" s="153">
        <f t="shared" si="58"/>
        <v>0.82078561741970002</v>
      </c>
      <c r="G498" s="153">
        <f t="shared" si="58"/>
        <v>3.7995614592920002</v>
      </c>
      <c r="H498" s="153">
        <f t="shared" si="58"/>
        <v>4.8734387837142998</v>
      </c>
    </row>
    <row r="499" spans="1:8" x14ac:dyDescent="0.2">
      <c r="A499" s="26">
        <f t="shared" si="56"/>
        <v>40908</v>
      </c>
      <c r="B499" s="153">
        <f t="shared" si="58"/>
        <v>-3.7995509092529002E-2</v>
      </c>
      <c r="C499" s="153">
        <f t="shared" si="58"/>
        <v>0.39306542345005002</v>
      </c>
      <c r="D499" s="153">
        <f t="shared" si="58"/>
        <v>0.97041305940470002</v>
      </c>
      <c r="E499" s="153">
        <f t="shared" si="58"/>
        <v>7.1933994747251004</v>
      </c>
      <c r="F499" s="153">
        <f t="shared" si="58"/>
        <v>1.0339585204295001</v>
      </c>
      <c r="G499" s="153">
        <f t="shared" si="58"/>
        <v>3.9322200934784002</v>
      </c>
      <c r="H499" s="153">
        <f t="shared" si="58"/>
        <v>5.4372912069036001</v>
      </c>
    </row>
    <row r="500" spans="1:8" x14ac:dyDescent="0.2">
      <c r="A500" s="26">
        <f t="shared" si="56"/>
        <v>40877</v>
      </c>
      <c r="B500" s="153">
        <f t="shared" si="58"/>
        <v>2.1858305387690001E-3</v>
      </c>
      <c r="C500" s="153">
        <f t="shared" si="58"/>
        <v>0.39306542345005002</v>
      </c>
      <c r="D500" s="153">
        <f t="shared" si="58"/>
        <v>0.97041305940470002</v>
      </c>
      <c r="E500" s="153">
        <f t="shared" si="58"/>
        <v>7.4337562644553401</v>
      </c>
      <c r="F500" s="153">
        <f t="shared" si="58"/>
        <v>0.67024829810733999</v>
      </c>
      <c r="G500" s="153">
        <f t="shared" si="58"/>
        <v>3.8717881813021</v>
      </c>
      <c r="H500" s="153">
        <f t="shared" si="58"/>
        <v>5.4267268776413999</v>
      </c>
    </row>
    <row r="501" spans="1:8" x14ac:dyDescent="0.2">
      <c r="A501" s="26">
        <f t="shared" si="56"/>
        <v>40847</v>
      </c>
      <c r="B501" s="153">
        <f t="shared" si="58"/>
        <v>-1.577527023504E-3</v>
      </c>
      <c r="C501" s="153">
        <f t="shared" ref="B501:H513" si="59">IF(C185="","",MAX(MIN(C185,C$96),C$97))</f>
        <v>0.39306542345005002</v>
      </c>
      <c r="D501" s="153">
        <f t="shared" si="59"/>
        <v>0.97041305940470002</v>
      </c>
      <c r="E501" s="153">
        <f t="shared" si="59"/>
        <v>6.6895654274524201</v>
      </c>
      <c r="F501" s="153">
        <f t="shared" si="59"/>
        <v>0.68198496770471995</v>
      </c>
      <c r="G501" s="153">
        <f t="shared" si="59"/>
        <v>3.5607513386715</v>
      </c>
      <c r="H501" s="153">
        <f t="shared" si="59"/>
        <v>4.8112327050481003</v>
      </c>
    </row>
    <row r="502" spans="1:8" x14ac:dyDescent="0.2">
      <c r="A502" s="26">
        <f t="shared" si="56"/>
        <v>40816</v>
      </c>
      <c r="B502" s="153">
        <f t="shared" si="59"/>
        <v>-8.2625651635433006E-2</v>
      </c>
      <c r="C502" s="153">
        <f t="shared" si="59"/>
        <v>0.39306542345005002</v>
      </c>
      <c r="D502" s="153">
        <f t="shared" si="59"/>
        <v>0.97041305940470002</v>
      </c>
      <c r="E502" s="153">
        <f t="shared" si="59"/>
        <v>8.1441808364855302</v>
      </c>
      <c r="F502" s="153">
        <f t="shared" si="59"/>
        <v>0.66445172362396998</v>
      </c>
      <c r="G502" s="153">
        <f t="shared" si="59"/>
        <v>4.2203986444887001</v>
      </c>
      <c r="H502" s="153">
        <f t="shared" si="59"/>
        <v>5.9692536325740004</v>
      </c>
    </row>
    <row r="503" spans="1:8" x14ac:dyDescent="0.2">
      <c r="A503" s="26">
        <f t="shared" si="56"/>
        <v>40786</v>
      </c>
      <c r="B503" s="153">
        <f t="shared" si="59"/>
        <v>-4.5145441476951001E-2</v>
      </c>
      <c r="C503" s="153">
        <f t="shared" si="59"/>
        <v>0.39306542345005002</v>
      </c>
      <c r="D503" s="153">
        <f t="shared" si="59"/>
        <v>0.90277995787985998</v>
      </c>
      <c r="E503" s="153">
        <f t="shared" si="59"/>
        <v>6.9925573474530003</v>
      </c>
      <c r="F503" s="153">
        <f t="shared" si="59"/>
        <v>0.61203481855289998</v>
      </c>
      <c r="G503" s="153">
        <f t="shared" si="59"/>
        <v>3.1455795274925</v>
      </c>
      <c r="H503" s="153">
        <f t="shared" si="59"/>
        <v>4.5832283371539004</v>
      </c>
    </row>
    <row r="504" spans="1:8" x14ac:dyDescent="0.2">
      <c r="A504" s="26">
        <f t="shared" si="56"/>
        <v>40755</v>
      </c>
      <c r="B504" s="153">
        <f t="shared" si="59"/>
        <v>-8.7491193660640995E-2</v>
      </c>
      <c r="C504" s="153">
        <f t="shared" si="59"/>
        <v>0.39306542345005002</v>
      </c>
      <c r="D504" s="153">
        <f t="shared" si="59"/>
        <v>0.77642378314013005</v>
      </c>
      <c r="E504" s="153">
        <f t="shared" si="59"/>
        <v>5.4049374099630301</v>
      </c>
      <c r="F504" s="153">
        <f t="shared" si="59"/>
        <v>0.65481947688506004</v>
      </c>
      <c r="G504" s="153">
        <f t="shared" si="59"/>
        <v>2.6316060888772999</v>
      </c>
      <c r="H504" s="153">
        <f t="shared" si="59"/>
        <v>3.5448929531990001</v>
      </c>
    </row>
    <row r="505" spans="1:8" x14ac:dyDescent="0.2">
      <c r="A505" s="26">
        <f t="shared" si="56"/>
        <v>40724</v>
      </c>
      <c r="B505" s="153">
        <f t="shared" si="59"/>
        <v>-4.9569192729246002E-2</v>
      </c>
      <c r="C505" s="153">
        <f t="shared" si="59"/>
        <v>0.29752415722156</v>
      </c>
      <c r="D505" s="153">
        <f t="shared" si="59"/>
        <v>0.65442582531260896</v>
      </c>
      <c r="E505" s="153">
        <f t="shared" si="59"/>
        <v>5.1585235363722397</v>
      </c>
      <c r="F505" s="153">
        <f t="shared" si="59"/>
        <v>0.64253323039438004</v>
      </c>
      <c r="G505" s="153">
        <f t="shared" si="59"/>
        <v>2.4958095434129999</v>
      </c>
      <c r="H505" s="153">
        <f t="shared" si="59"/>
        <v>3.3964736081756999</v>
      </c>
    </row>
    <row r="506" spans="1:8" x14ac:dyDescent="0.2">
      <c r="A506" s="26">
        <f t="shared" si="56"/>
        <v>40694</v>
      </c>
      <c r="B506" s="153">
        <f t="shared" si="59"/>
        <v>-0.1104018361096</v>
      </c>
      <c r="C506" s="153">
        <f t="shared" si="59"/>
        <v>0.28150939352396998</v>
      </c>
      <c r="D506" s="153">
        <f t="shared" si="59"/>
        <v>0.63187501882382602</v>
      </c>
      <c r="E506" s="153">
        <f t="shared" si="59"/>
        <v>4.9030898817574604</v>
      </c>
      <c r="F506" s="153">
        <f t="shared" si="59"/>
        <v>0.61133650512877002</v>
      </c>
      <c r="G506" s="153">
        <f t="shared" si="59"/>
        <v>2.7049404324254001</v>
      </c>
      <c r="H506" s="153">
        <f t="shared" si="59"/>
        <v>3.2749030288704</v>
      </c>
    </row>
    <row r="507" spans="1:8" x14ac:dyDescent="0.2">
      <c r="A507" s="26">
        <f t="shared" si="56"/>
        <v>40663</v>
      </c>
      <c r="B507" s="153">
        <f t="shared" si="59"/>
        <v>-9.8379313895541998E-2</v>
      </c>
      <c r="C507" s="153">
        <f t="shared" si="59"/>
        <v>0.26027489711905</v>
      </c>
      <c r="D507" s="153">
        <f t="shared" si="59"/>
        <v>0.58498579802889095</v>
      </c>
      <c r="E507" s="153">
        <f t="shared" si="59"/>
        <v>4.5862409499458199</v>
      </c>
      <c r="F507" s="153">
        <f t="shared" si="59"/>
        <v>0.55828861295959997</v>
      </c>
      <c r="G507" s="153">
        <f t="shared" si="59"/>
        <v>2.5708662622049001</v>
      </c>
      <c r="H507" s="153">
        <f t="shared" si="59"/>
        <v>2.9269093547337999</v>
      </c>
    </row>
    <row r="508" spans="1:8" x14ac:dyDescent="0.2">
      <c r="A508" s="26">
        <f t="shared" si="56"/>
        <v>40633</v>
      </c>
      <c r="B508" s="153">
        <f t="shared" si="59"/>
        <v>-6.4495780661374999E-2</v>
      </c>
      <c r="C508" s="153">
        <f t="shared" si="59"/>
        <v>0.23272026676473001</v>
      </c>
      <c r="D508" s="153">
        <f t="shared" si="59"/>
        <v>0.579096115779412</v>
      </c>
      <c r="E508" s="153">
        <f t="shared" si="59"/>
        <v>4.6456650242882498</v>
      </c>
      <c r="F508" s="153">
        <f t="shared" si="59"/>
        <v>0.60923170962803996</v>
      </c>
      <c r="G508" s="153">
        <f t="shared" si="59"/>
        <v>2.5559789214110999</v>
      </c>
      <c r="H508" s="153">
        <f t="shared" si="59"/>
        <v>2.8312963486634</v>
      </c>
    </row>
    <row r="509" spans="1:8" x14ac:dyDescent="0.2">
      <c r="A509" s="26">
        <f t="shared" si="56"/>
        <v>40602</v>
      </c>
      <c r="B509" s="153">
        <f t="shared" si="59"/>
        <v>-0.12929211468713001</v>
      </c>
      <c r="C509" s="153">
        <f t="shared" si="59"/>
        <v>0.24238328164754</v>
      </c>
      <c r="D509" s="153">
        <f t="shared" si="59"/>
        <v>0.59468699645476197</v>
      </c>
      <c r="E509" s="153">
        <f t="shared" si="59"/>
        <v>4.6108810328822898</v>
      </c>
      <c r="F509" s="153">
        <f t="shared" si="59"/>
        <v>0.63888585032972001</v>
      </c>
      <c r="G509" s="153">
        <f t="shared" si="59"/>
        <v>2.7391044747747002</v>
      </c>
      <c r="H509" s="153">
        <f t="shared" si="59"/>
        <v>2.9791652141059002</v>
      </c>
    </row>
    <row r="510" spans="1:8" x14ac:dyDescent="0.2">
      <c r="A510" s="26">
        <f t="shared" si="56"/>
        <v>40574</v>
      </c>
      <c r="B510" s="153">
        <f t="shared" si="59"/>
        <v>-2.0666909066925001E-2</v>
      </c>
      <c r="C510" s="153">
        <f t="shared" si="59"/>
        <v>0.23275804202681999</v>
      </c>
      <c r="D510" s="153">
        <f t="shared" si="59"/>
        <v>0.61651127469576295</v>
      </c>
      <c r="E510" s="153">
        <f t="shared" si="59"/>
        <v>4.82161592726648</v>
      </c>
      <c r="F510" s="153">
        <f t="shared" si="59"/>
        <v>0.60000770159687</v>
      </c>
      <c r="G510" s="153">
        <f t="shared" si="59"/>
        <v>2.7523941111877002</v>
      </c>
      <c r="H510" s="153">
        <f t="shared" si="59"/>
        <v>3.0688386819586002</v>
      </c>
    </row>
    <row r="511" spans="1:8" x14ac:dyDescent="0.2">
      <c r="A511" s="26">
        <f t="shared" si="56"/>
        <v>40543</v>
      </c>
      <c r="B511" s="153">
        <f t="shared" si="59"/>
        <v>-0.19877989590895001</v>
      </c>
      <c r="C511" s="153">
        <f t="shared" si="59"/>
        <v>0.27935421007775002</v>
      </c>
      <c r="D511" s="153">
        <f t="shared" si="59"/>
        <v>0.66363133693332099</v>
      </c>
      <c r="E511" s="153">
        <f t="shared" si="59"/>
        <v>5.1446761359563498</v>
      </c>
      <c r="F511" s="153">
        <f t="shared" si="59"/>
        <v>0.85909921457189997</v>
      </c>
      <c r="G511" s="153">
        <f t="shared" si="59"/>
        <v>2.5956159445210001</v>
      </c>
      <c r="H511" s="153">
        <f t="shared" si="59"/>
        <v>3.0516132381354999</v>
      </c>
    </row>
    <row r="512" spans="1:8" x14ac:dyDescent="0.2">
      <c r="A512" s="26">
        <f t="shared" si="56"/>
        <v>40512</v>
      </c>
      <c r="B512" s="153">
        <f t="shared" si="59"/>
        <v>-6.4879555616243006E-2</v>
      </c>
      <c r="C512" s="153">
        <f t="shared" si="59"/>
        <v>0.29582878050077999</v>
      </c>
      <c r="D512" s="153">
        <f t="shared" si="59"/>
        <v>0.71895561134780395</v>
      </c>
      <c r="E512" s="153">
        <f t="shared" si="59"/>
        <v>6.1649493536878497</v>
      </c>
      <c r="F512" s="153">
        <f t="shared" si="59"/>
        <v>0.53500174435861003</v>
      </c>
      <c r="G512" s="153">
        <f t="shared" si="59"/>
        <v>2.7870078621575001</v>
      </c>
      <c r="H512" s="153">
        <f t="shared" si="59"/>
        <v>3.4338541737317998</v>
      </c>
    </row>
    <row r="513" spans="1:8" x14ac:dyDescent="0.2">
      <c r="A513" s="26">
        <f t="shared" si="56"/>
        <v>40482</v>
      </c>
      <c r="B513" s="153">
        <f t="shared" si="59"/>
        <v>5.7748544346806999E-2</v>
      </c>
      <c r="C513" s="153">
        <f t="shared" ref="B513:H525" si="60">IF(C197="","",MAX(MIN(C197,C$96),C$97))</f>
        <v>0.19414931913889</v>
      </c>
      <c r="D513" s="153">
        <f t="shared" si="60"/>
        <v>0.61049071439398905</v>
      </c>
      <c r="E513" s="153">
        <f t="shared" si="60"/>
        <v>5.7345478165771198</v>
      </c>
      <c r="F513" s="153">
        <f t="shared" si="60"/>
        <v>0.46411950313403999</v>
      </c>
      <c r="G513" s="153">
        <f t="shared" si="60"/>
        <v>2.5071032434645</v>
      </c>
      <c r="H513" s="153">
        <f t="shared" si="60"/>
        <v>3.3533084277034</v>
      </c>
    </row>
    <row r="514" spans="1:8" x14ac:dyDescent="0.2">
      <c r="A514" s="26">
        <f t="shared" si="56"/>
        <v>40451</v>
      </c>
      <c r="B514" s="153">
        <f t="shared" si="60"/>
        <v>1.1084795715780001E-3</v>
      </c>
      <c r="C514" s="153">
        <f t="shared" si="60"/>
        <v>0.22390239153054001</v>
      </c>
      <c r="D514" s="153">
        <f t="shared" si="60"/>
        <v>0.68937949116586805</v>
      </c>
      <c r="E514" s="153">
        <f t="shared" si="60"/>
        <v>6.1503293586481602</v>
      </c>
      <c r="F514" s="153">
        <f t="shared" si="60"/>
        <v>0.45232469633021999</v>
      </c>
      <c r="G514" s="153">
        <f t="shared" si="60"/>
        <v>2.7449274220297002</v>
      </c>
      <c r="H514" s="153">
        <f t="shared" si="60"/>
        <v>3.4480718238493</v>
      </c>
    </row>
    <row r="515" spans="1:8" x14ac:dyDescent="0.2">
      <c r="A515" s="26">
        <f t="shared" si="56"/>
        <v>40421</v>
      </c>
      <c r="B515" s="153">
        <f t="shared" si="60"/>
        <v>2.9865734123991999E-2</v>
      </c>
      <c r="C515" s="153">
        <f t="shared" si="60"/>
        <v>0.20593024117860001</v>
      </c>
      <c r="D515" s="153">
        <f t="shared" si="60"/>
        <v>0.59205291600643095</v>
      </c>
      <c r="E515" s="153">
        <f t="shared" si="60"/>
        <v>6.6993149195098196</v>
      </c>
      <c r="F515" s="153">
        <f t="shared" si="60"/>
        <v>0.49208602800439</v>
      </c>
      <c r="G515" s="153">
        <f t="shared" si="60"/>
        <v>2.9291212240920999</v>
      </c>
      <c r="H515" s="153">
        <f t="shared" si="60"/>
        <v>3.6194656959874001</v>
      </c>
    </row>
    <row r="516" spans="1:8" x14ac:dyDescent="0.2">
      <c r="A516" s="26">
        <f t="shared" si="56"/>
        <v>40390</v>
      </c>
      <c r="B516" s="153">
        <f t="shared" si="60"/>
        <v>5.7748544346806999E-2</v>
      </c>
      <c r="C516" s="153">
        <f t="shared" si="60"/>
        <v>0.16875848649559</v>
      </c>
      <c r="D516" s="153">
        <f t="shared" si="60"/>
        <v>0.53623613484846999</v>
      </c>
      <c r="E516" s="153">
        <f t="shared" si="60"/>
        <v>6.4020538600208097</v>
      </c>
      <c r="F516" s="153">
        <f t="shared" si="60"/>
        <v>0.53099136730078</v>
      </c>
      <c r="G516" s="153">
        <f t="shared" si="60"/>
        <v>2.8063666310833999</v>
      </c>
      <c r="H516" s="153">
        <f t="shared" si="60"/>
        <v>3.4400758199924</v>
      </c>
    </row>
    <row r="517" spans="1:8" x14ac:dyDescent="0.2">
      <c r="A517" s="26">
        <f t="shared" si="56"/>
        <v>40359</v>
      </c>
      <c r="B517" s="153">
        <f t="shared" si="60"/>
        <v>-0.17178347530820001</v>
      </c>
      <c r="C517" s="153">
        <f t="shared" si="60"/>
        <v>0.23361194103464999</v>
      </c>
      <c r="D517" s="153">
        <f t="shared" si="60"/>
        <v>0.64780082635726599</v>
      </c>
      <c r="E517" s="153">
        <f t="shared" si="60"/>
        <v>7.0662654924839403</v>
      </c>
      <c r="F517" s="153">
        <f t="shared" si="60"/>
        <v>0.41753779934972252</v>
      </c>
      <c r="G517" s="153">
        <f t="shared" si="60"/>
        <v>3.2091992320672</v>
      </c>
      <c r="H517" s="153">
        <f t="shared" si="60"/>
        <v>3.9864303392884999</v>
      </c>
    </row>
    <row r="518" spans="1:8" x14ac:dyDescent="0.2">
      <c r="A518" s="26">
        <f t="shared" si="56"/>
        <v>40329</v>
      </c>
      <c r="B518" s="153">
        <f t="shared" si="60"/>
        <v>-0.21179028069516001</v>
      </c>
      <c r="C518" s="153">
        <f t="shared" si="60"/>
        <v>0.27016425972915997</v>
      </c>
      <c r="D518" s="153">
        <f t="shared" si="60"/>
        <v>0.66734722784912204</v>
      </c>
      <c r="E518" s="153">
        <f t="shared" si="60"/>
        <v>6.9508870280001203</v>
      </c>
      <c r="F518" s="153">
        <f t="shared" si="60"/>
        <v>0.53093468963023005</v>
      </c>
      <c r="G518" s="153">
        <f t="shared" si="60"/>
        <v>3.1229729293383999</v>
      </c>
      <c r="H518" s="153">
        <f t="shared" si="60"/>
        <v>4.0020021955805998</v>
      </c>
    </row>
    <row r="519" spans="1:8" x14ac:dyDescent="0.2">
      <c r="A519" s="26">
        <f t="shared" si="56"/>
        <v>40298</v>
      </c>
      <c r="B519" s="153">
        <f t="shared" si="60"/>
        <v>-0.10299846814418</v>
      </c>
      <c r="C519" s="153">
        <f t="shared" si="60"/>
        <v>0.25713078940152001</v>
      </c>
      <c r="D519" s="153">
        <f t="shared" si="60"/>
        <v>0.56679908260239398</v>
      </c>
      <c r="E519" s="153">
        <f t="shared" si="60"/>
        <v>5.6247962845439803</v>
      </c>
      <c r="F519" s="153">
        <f t="shared" si="60"/>
        <v>0.80422298943913995</v>
      </c>
      <c r="G519" s="153">
        <f t="shared" si="60"/>
        <v>2.4883016092764998</v>
      </c>
      <c r="H519" s="153">
        <f t="shared" si="60"/>
        <v>3.1158275090325001</v>
      </c>
    </row>
    <row r="520" spans="1:8" x14ac:dyDescent="0.2">
      <c r="A520" s="26">
        <f t="shared" si="56"/>
        <v>40268</v>
      </c>
      <c r="B520" s="153">
        <f t="shared" si="60"/>
        <v>-8.7179645710610001E-2</v>
      </c>
      <c r="C520" s="153">
        <f t="shared" si="60"/>
        <v>0.15340836130949001</v>
      </c>
      <c r="D520" s="153">
        <f t="shared" si="60"/>
        <v>0.48916001744646098</v>
      </c>
      <c r="E520" s="153">
        <f t="shared" si="60"/>
        <v>5.8086645929904899</v>
      </c>
      <c r="F520" s="153">
        <f t="shared" si="60"/>
        <v>0.70943806353494998</v>
      </c>
      <c r="G520" s="153">
        <f t="shared" si="60"/>
        <v>2.4090560538072001</v>
      </c>
      <c r="H520" s="153">
        <f t="shared" si="60"/>
        <v>3.1840800248717001</v>
      </c>
    </row>
    <row r="521" spans="1:8" x14ac:dyDescent="0.2">
      <c r="A521" s="26">
        <f t="shared" si="56"/>
        <v>40237</v>
      </c>
      <c r="B521" s="153">
        <f t="shared" si="60"/>
        <v>-4.9004959019059997E-2</v>
      </c>
      <c r="C521" s="153">
        <f t="shared" si="60"/>
        <v>0.16630150975972</v>
      </c>
      <c r="D521" s="153">
        <f t="shared" si="60"/>
        <v>0.55029558654045396</v>
      </c>
      <c r="E521" s="153">
        <f t="shared" si="60"/>
        <v>6.7041103912765996</v>
      </c>
      <c r="F521" s="153">
        <f t="shared" si="60"/>
        <v>0.70276406554627002</v>
      </c>
      <c r="G521" s="153">
        <f t="shared" si="60"/>
        <v>3.0409808780963998</v>
      </c>
      <c r="H521" s="153">
        <f t="shared" si="60"/>
        <v>3.9000285925772999</v>
      </c>
    </row>
    <row r="522" spans="1:8" x14ac:dyDescent="0.2">
      <c r="A522" s="26">
        <f t="shared" si="56"/>
        <v>40209</v>
      </c>
      <c r="B522" s="153">
        <f t="shared" si="60"/>
        <v>-2.3738879316295002E-2</v>
      </c>
      <c r="C522" s="153">
        <f t="shared" si="60"/>
        <v>0.18335881271686999</v>
      </c>
      <c r="D522" s="153">
        <f t="shared" si="60"/>
        <v>0.54671686552029197</v>
      </c>
      <c r="E522" s="153">
        <f t="shared" si="60"/>
        <v>6.5066132483364596</v>
      </c>
      <c r="F522" s="153">
        <f t="shared" si="60"/>
        <v>0.72798036597091997</v>
      </c>
      <c r="G522" s="153">
        <f t="shared" si="60"/>
        <v>3.0310437671356998</v>
      </c>
      <c r="H522" s="153">
        <f t="shared" si="60"/>
        <v>3.9189318924004999</v>
      </c>
    </row>
    <row r="523" spans="1:8" x14ac:dyDescent="0.2">
      <c r="A523" s="26">
        <f t="shared" si="56"/>
        <v>40178</v>
      </c>
      <c r="B523" s="153">
        <f t="shared" si="60"/>
        <v>3.5671489808195997E-2</v>
      </c>
      <c r="C523" s="153">
        <f t="shared" si="60"/>
        <v>0.13270899695005001</v>
      </c>
      <c r="D523" s="153">
        <f t="shared" si="60"/>
        <v>0.54340562478247401</v>
      </c>
      <c r="E523" s="153">
        <f t="shared" si="60"/>
        <v>6.4249710226363703</v>
      </c>
      <c r="F523" s="153">
        <f t="shared" si="60"/>
        <v>0.5771717713176</v>
      </c>
      <c r="G523" s="153">
        <f t="shared" si="60"/>
        <v>2.7716123249759002</v>
      </c>
      <c r="H523" s="153">
        <f t="shared" si="60"/>
        <v>3.9703289685613998</v>
      </c>
    </row>
    <row r="524" spans="1:8" x14ac:dyDescent="0.2">
      <c r="A524" s="26">
        <f t="shared" si="56"/>
        <v>40147</v>
      </c>
      <c r="B524" s="153">
        <f t="shared" si="60"/>
        <v>-5.8012535614107998E-2</v>
      </c>
      <c r="C524" s="153">
        <f t="shared" si="60"/>
        <v>0.1221313722751</v>
      </c>
      <c r="D524" s="153">
        <f t="shared" si="60"/>
        <v>0.56714987971350195</v>
      </c>
      <c r="E524" s="153">
        <f t="shared" si="60"/>
        <v>7.4682877265392502</v>
      </c>
      <c r="F524" s="153">
        <f t="shared" si="60"/>
        <v>0.72298252422223996</v>
      </c>
      <c r="G524" s="153">
        <f t="shared" si="60"/>
        <v>3.3206313833015</v>
      </c>
      <c r="H524" s="153">
        <f t="shared" si="60"/>
        <v>4.4332677807670997</v>
      </c>
    </row>
    <row r="525" spans="1:8" x14ac:dyDescent="0.2">
      <c r="A525" s="26">
        <f t="shared" si="56"/>
        <v>40117</v>
      </c>
      <c r="B525" s="153">
        <f t="shared" si="60"/>
        <v>-0.11552828257677999</v>
      </c>
      <c r="C525" s="153">
        <f t="shared" si="60"/>
        <v>9.7529245847990997E-2</v>
      </c>
      <c r="D525" s="153">
        <f t="shared" ref="B525:H537" si="61">IF(D209="","",MAX(MIN(D209,D$96),D$97))</f>
        <v>0.57089118104102399</v>
      </c>
      <c r="E525" s="153">
        <f t="shared" si="61"/>
        <v>7.3724634236713502</v>
      </c>
      <c r="F525" s="153">
        <f t="shared" si="61"/>
        <v>0.75727709425943002</v>
      </c>
      <c r="G525" s="153">
        <f t="shared" si="61"/>
        <v>3.3099394136067999</v>
      </c>
      <c r="H525" s="153">
        <f t="shared" si="61"/>
        <v>4.4497651766618</v>
      </c>
    </row>
    <row r="526" spans="1:8" x14ac:dyDescent="0.2">
      <c r="A526" s="26">
        <f t="shared" si="56"/>
        <v>40086</v>
      </c>
      <c r="B526" s="153">
        <f t="shared" si="61"/>
        <v>-6.9469361881301997E-2</v>
      </c>
      <c r="C526" s="153">
        <f t="shared" si="61"/>
        <v>0.10034455602469</v>
      </c>
      <c r="D526" s="153">
        <f t="shared" si="61"/>
        <v>0.62534450243314499</v>
      </c>
      <c r="E526" s="153">
        <f t="shared" si="61"/>
        <v>7.62044920488096</v>
      </c>
      <c r="F526" s="153">
        <f t="shared" si="61"/>
        <v>0.72596402086080003</v>
      </c>
      <c r="G526" s="153">
        <f t="shared" si="61"/>
        <v>3.2763944919533001</v>
      </c>
      <c r="H526" s="153">
        <f t="shared" si="61"/>
        <v>4.6921452878755998</v>
      </c>
    </row>
    <row r="527" spans="1:8" x14ac:dyDescent="0.2">
      <c r="A527" s="26">
        <f t="shared" si="56"/>
        <v>40056</v>
      </c>
      <c r="B527" s="153">
        <f t="shared" si="61"/>
        <v>-3.8382786920836E-2</v>
      </c>
      <c r="C527" s="153">
        <f t="shared" si="61"/>
        <v>9.8872926835974997E-2</v>
      </c>
      <c r="D527" s="153">
        <f t="shared" si="61"/>
        <v>0.65776425044218001</v>
      </c>
      <c r="E527" s="153">
        <f t="shared" si="61"/>
        <v>8.4765557456453209</v>
      </c>
      <c r="F527" s="153">
        <f t="shared" si="61"/>
        <v>0.41753779934972252</v>
      </c>
      <c r="G527" s="153">
        <f t="shared" si="61"/>
        <v>3.7350612417601998</v>
      </c>
      <c r="H527" s="153">
        <f t="shared" si="61"/>
        <v>5.4218217898859997</v>
      </c>
    </row>
    <row r="528" spans="1:8" x14ac:dyDescent="0.2">
      <c r="A528" s="26">
        <f t="shared" si="56"/>
        <v>40025</v>
      </c>
      <c r="B528" s="153">
        <f t="shared" si="61"/>
        <v>-1.2640992305531E-2</v>
      </c>
      <c r="C528" s="153">
        <f t="shared" si="61"/>
        <v>0.1019800632196</v>
      </c>
      <c r="D528" s="153">
        <f t="shared" si="61"/>
        <v>0.69535201922308798</v>
      </c>
      <c r="E528" s="153">
        <f t="shared" si="61"/>
        <v>8.4962171161989808</v>
      </c>
      <c r="F528" s="153">
        <f t="shared" si="61"/>
        <v>0.41753779934972252</v>
      </c>
      <c r="G528" s="153">
        <f t="shared" si="61"/>
        <v>3.9218321381405001</v>
      </c>
      <c r="H528" s="153">
        <f t="shared" si="61"/>
        <v>6.4679193566463997</v>
      </c>
    </row>
    <row r="529" spans="1:8" x14ac:dyDescent="0.2">
      <c r="A529" s="26">
        <f t="shared" si="56"/>
        <v>39994</v>
      </c>
      <c r="B529" s="153">
        <f t="shared" si="61"/>
        <v>-0.17340427257398999</v>
      </c>
      <c r="C529" s="153">
        <f t="shared" si="61"/>
        <v>0.12635252220365001</v>
      </c>
      <c r="D529" s="153">
        <f t="shared" si="61"/>
        <v>0.85030479875873599</v>
      </c>
      <c r="E529" s="153">
        <f t="shared" si="61"/>
        <v>9.5610057698041597</v>
      </c>
      <c r="F529" s="153">
        <f t="shared" si="61"/>
        <v>0.79640792506808999</v>
      </c>
      <c r="G529" s="153">
        <f t="shared" si="61"/>
        <v>4.2661379902289003</v>
      </c>
      <c r="H529" s="153">
        <f t="shared" si="61"/>
        <v>7.7211100979511</v>
      </c>
    </row>
    <row r="530" spans="1:8" x14ac:dyDescent="0.2">
      <c r="A530" s="26">
        <f t="shared" si="56"/>
        <v>39964</v>
      </c>
      <c r="B530" s="153">
        <f t="shared" si="61"/>
        <v>-0.17220816277265999</v>
      </c>
      <c r="C530" s="153">
        <f t="shared" si="61"/>
        <v>0.12929797994690001</v>
      </c>
      <c r="D530" s="153">
        <f t="shared" si="61"/>
        <v>0.92378695087228802</v>
      </c>
      <c r="E530" s="153">
        <f t="shared" si="61"/>
        <v>9.8257965337112498</v>
      </c>
      <c r="F530" s="153">
        <f t="shared" si="61"/>
        <v>0.81074760167543003</v>
      </c>
      <c r="G530" s="153">
        <f t="shared" si="61"/>
        <v>4.6204888064240501</v>
      </c>
      <c r="H530" s="153">
        <f t="shared" si="61"/>
        <v>7.9822247756482003</v>
      </c>
    </row>
    <row r="531" spans="1:8" x14ac:dyDescent="0.2">
      <c r="A531" s="26">
        <f t="shared" si="56"/>
        <v>39933</v>
      </c>
      <c r="B531" s="153">
        <f t="shared" si="61"/>
        <v>-7.9382552464433001E-2</v>
      </c>
      <c r="C531" s="153">
        <f t="shared" si="61"/>
        <v>0.14307535724309001</v>
      </c>
      <c r="D531" s="153">
        <f t="shared" si="61"/>
        <v>0.97041305940470002</v>
      </c>
      <c r="E531" s="153">
        <f t="shared" si="61"/>
        <v>9.8257965337112498</v>
      </c>
      <c r="F531" s="153">
        <f t="shared" si="61"/>
        <v>0.75668208437271001</v>
      </c>
      <c r="G531" s="153">
        <f t="shared" si="61"/>
        <v>4.6204888064240501</v>
      </c>
      <c r="H531" s="153">
        <f t="shared" si="61"/>
        <v>7.9822247756482003</v>
      </c>
    </row>
    <row r="532" spans="1:8" x14ac:dyDescent="0.2">
      <c r="A532" s="26">
        <f t="shared" si="56"/>
        <v>39903</v>
      </c>
      <c r="B532" s="153">
        <f t="shared" si="61"/>
        <v>-0.40830888689491002</v>
      </c>
      <c r="C532" s="153">
        <f t="shared" si="61"/>
        <v>0.19234541944867001</v>
      </c>
      <c r="D532" s="153">
        <f t="shared" si="61"/>
        <v>0.97041305940470002</v>
      </c>
      <c r="E532" s="153">
        <f t="shared" si="61"/>
        <v>9.8257965337112498</v>
      </c>
      <c r="F532" s="153">
        <f t="shared" si="61"/>
        <v>0.97261831062248005</v>
      </c>
      <c r="G532" s="153">
        <f t="shared" si="61"/>
        <v>4.6204888064240501</v>
      </c>
      <c r="H532" s="153">
        <f t="shared" si="61"/>
        <v>7.9822247756482003</v>
      </c>
    </row>
    <row r="533" spans="1:8" x14ac:dyDescent="0.2">
      <c r="A533" s="26">
        <f t="shared" si="56"/>
        <v>39872</v>
      </c>
      <c r="B533" s="153">
        <f t="shared" si="61"/>
        <v>-0.35741210210070001</v>
      </c>
      <c r="C533" s="153">
        <f t="shared" si="61"/>
        <v>0.2268154539344</v>
      </c>
      <c r="D533" s="153">
        <f t="shared" si="61"/>
        <v>0.97041305940470002</v>
      </c>
      <c r="E533" s="153">
        <f t="shared" si="61"/>
        <v>9.8257965337112498</v>
      </c>
      <c r="F533" s="153">
        <f t="shared" si="61"/>
        <v>1.0773357919013751</v>
      </c>
      <c r="G533" s="153">
        <f t="shared" si="61"/>
        <v>4.6204888064240501</v>
      </c>
      <c r="H533" s="153">
        <f t="shared" si="61"/>
        <v>7.9822247756482003</v>
      </c>
    </row>
    <row r="534" spans="1:8" x14ac:dyDescent="0.2">
      <c r="A534" s="26">
        <f t="shared" si="56"/>
        <v>39844</v>
      </c>
      <c r="B534" s="153">
        <f t="shared" si="61"/>
        <v>-0.26164926115656001</v>
      </c>
      <c r="C534" s="153">
        <f t="shared" si="61"/>
        <v>0.22417208590550999</v>
      </c>
      <c r="D534" s="153">
        <f t="shared" si="61"/>
        <v>0.97041305940470002</v>
      </c>
      <c r="E534" s="153">
        <f t="shared" si="61"/>
        <v>9.8257965337112498</v>
      </c>
      <c r="F534" s="153">
        <f t="shared" si="61"/>
        <v>1.0773357919013751</v>
      </c>
      <c r="G534" s="153">
        <f t="shared" si="61"/>
        <v>4.6204888064240501</v>
      </c>
      <c r="H534" s="153">
        <f t="shared" si="61"/>
        <v>7.9822247756482003</v>
      </c>
    </row>
    <row r="535" spans="1:8" x14ac:dyDescent="0.2">
      <c r="A535" s="26">
        <f t="shared" si="56"/>
        <v>39813</v>
      </c>
      <c r="B535" s="153">
        <f t="shared" si="61"/>
        <v>-0.48950391201762</v>
      </c>
      <c r="C535" s="153">
        <f t="shared" si="61"/>
        <v>0.24542900880019999</v>
      </c>
      <c r="D535" s="153">
        <f t="shared" si="61"/>
        <v>0.97041305940470002</v>
      </c>
      <c r="E535" s="153">
        <f t="shared" si="61"/>
        <v>9.8257965337112498</v>
      </c>
      <c r="F535" s="153">
        <f t="shared" si="61"/>
        <v>0.88575990442348995</v>
      </c>
      <c r="G535" s="153">
        <f t="shared" si="61"/>
        <v>4.6204888064240501</v>
      </c>
      <c r="H535" s="153">
        <f t="shared" si="61"/>
        <v>7.9822247756482003</v>
      </c>
    </row>
    <row r="536" spans="1:8" x14ac:dyDescent="0.2">
      <c r="A536" s="26">
        <f t="shared" si="56"/>
        <v>39782</v>
      </c>
      <c r="B536" s="153">
        <f t="shared" si="61"/>
        <v>-0.48950391201762</v>
      </c>
      <c r="C536" s="153">
        <f t="shared" si="61"/>
        <v>0.19638992758793999</v>
      </c>
      <c r="D536" s="153">
        <f t="shared" si="61"/>
        <v>0.97041305940470002</v>
      </c>
      <c r="E536" s="153">
        <f t="shared" si="61"/>
        <v>9.8257965337112498</v>
      </c>
      <c r="F536" s="153">
        <f t="shared" si="61"/>
        <v>1.0773357919013751</v>
      </c>
      <c r="G536" s="153">
        <f t="shared" si="61"/>
        <v>4.6204888064240501</v>
      </c>
      <c r="H536" s="153">
        <f t="shared" si="61"/>
        <v>7.9822247756482003</v>
      </c>
    </row>
    <row r="537" spans="1:8" x14ac:dyDescent="0.2">
      <c r="A537" s="26">
        <f t="shared" si="56"/>
        <v>39752</v>
      </c>
      <c r="B537" s="153">
        <f t="shared" si="61"/>
        <v>-0.41541167376749</v>
      </c>
      <c r="C537" s="153">
        <f t="shared" si="61"/>
        <v>0.18289914872049001</v>
      </c>
      <c r="D537" s="153">
        <f t="shared" si="61"/>
        <v>0.97041305940470002</v>
      </c>
      <c r="E537" s="153">
        <f t="shared" si="61"/>
        <v>9.8257965337112498</v>
      </c>
      <c r="F537" s="153">
        <f t="shared" si="61"/>
        <v>1.0773357919013751</v>
      </c>
      <c r="G537" s="153">
        <f t="shared" ref="B537:H550" si="62">IF(G221="","",MAX(MIN(G221,G$96),G$97))</f>
        <v>4.6204888064240501</v>
      </c>
      <c r="H537" s="153">
        <f t="shared" si="62"/>
        <v>7.9822247756482003</v>
      </c>
    </row>
    <row r="538" spans="1:8" x14ac:dyDescent="0.2">
      <c r="A538" s="26">
        <f t="shared" si="56"/>
        <v>39721</v>
      </c>
      <c r="B538" s="153">
        <f t="shared" si="62"/>
        <v>-0.48950391201762</v>
      </c>
      <c r="C538" s="153">
        <f t="shared" si="62"/>
        <v>0.11838993401388</v>
      </c>
      <c r="D538" s="153">
        <f t="shared" si="62"/>
        <v>0.97041305940470002</v>
      </c>
      <c r="E538" s="153">
        <f t="shared" si="62"/>
        <v>9.48257954612437</v>
      </c>
      <c r="F538" s="153">
        <f t="shared" si="62"/>
        <v>1.0773357919013751</v>
      </c>
      <c r="G538" s="153">
        <f t="shared" si="62"/>
        <v>4.1673001409478001</v>
      </c>
      <c r="H538" s="153">
        <f t="shared" si="62"/>
        <v>7.9822247756482003</v>
      </c>
    </row>
    <row r="539" spans="1:8" x14ac:dyDescent="0.2">
      <c r="A539" s="26">
        <f t="shared" si="56"/>
        <v>39691</v>
      </c>
      <c r="B539" s="153">
        <f t="shared" si="62"/>
        <v>-0.48950391201762</v>
      </c>
      <c r="C539" s="153">
        <f t="shared" si="62"/>
        <v>8.4322302425852994E-2</v>
      </c>
      <c r="D539" s="153">
        <f t="shared" si="62"/>
        <v>0.87606574266166104</v>
      </c>
      <c r="E539" s="153">
        <f t="shared" si="62"/>
        <v>7.3516304651758704</v>
      </c>
      <c r="F539" s="153">
        <f t="shared" si="62"/>
        <v>1.0773357919013751</v>
      </c>
      <c r="G539" s="153">
        <f t="shared" si="62"/>
        <v>3.1653890933359001</v>
      </c>
      <c r="H539" s="153">
        <f t="shared" si="62"/>
        <v>5.1168093529372998</v>
      </c>
    </row>
    <row r="540" spans="1:8" x14ac:dyDescent="0.2">
      <c r="A540" s="26">
        <f t="shared" si="56"/>
        <v>39660</v>
      </c>
      <c r="B540" s="153">
        <f t="shared" si="62"/>
        <v>-0.48950391201762</v>
      </c>
      <c r="C540" s="153">
        <f t="shared" si="62"/>
        <v>8.0405329131243E-2</v>
      </c>
      <c r="D540" s="153">
        <f t="shared" si="62"/>
        <v>0.83342773445477503</v>
      </c>
      <c r="E540" s="153">
        <f t="shared" si="62"/>
        <v>7.1620405875928501</v>
      </c>
      <c r="F540" s="153">
        <f t="shared" si="62"/>
        <v>1.0773357919013751</v>
      </c>
      <c r="G540" s="153">
        <f t="shared" si="62"/>
        <v>3.0053431501329002</v>
      </c>
      <c r="H540" s="153">
        <f t="shared" si="62"/>
        <v>4.7789127569829999</v>
      </c>
    </row>
    <row r="541" spans="1:8" x14ac:dyDescent="0.2">
      <c r="A541" s="26">
        <f t="shared" si="56"/>
        <v>39629</v>
      </c>
      <c r="B541" s="153">
        <f t="shared" si="62"/>
        <v>-0.48950391201762</v>
      </c>
      <c r="C541" s="153">
        <f t="shared" si="62"/>
        <v>5.3619388207693998E-2</v>
      </c>
      <c r="D541" s="153">
        <f t="shared" si="62"/>
        <v>0.73763644214133295</v>
      </c>
      <c r="E541" s="153">
        <f t="shared" si="62"/>
        <v>6.6117906855237596</v>
      </c>
      <c r="F541" s="153" t="str">
        <f t="shared" si="62"/>
        <v/>
      </c>
      <c r="G541" s="153">
        <f t="shared" si="62"/>
        <v>3.0610773672849998</v>
      </c>
      <c r="H541" s="153">
        <f t="shared" si="62"/>
        <v>4.3314574387492</v>
      </c>
    </row>
    <row r="542" spans="1:8" x14ac:dyDescent="0.2">
      <c r="A542" s="26">
        <f t="shared" si="56"/>
        <v>39599</v>
      </c>
      <c r="B542" s="153">
        <f t="shared" si="62"/>
        <v>-0.12876201850707</v>
      </c>
      <c r="C542" s="153">
        <f t="shared" si="62"/>
        <v>3.8636647129720002E-2</v>
      </c>
      <c r="D542" s="153">
        <f t="shared" si="62"/>
        <v>0.654378042993492</v>
      </c>
      <c r="E542" s="153">
        <f t="shared" si="62"/>
        <v>5.76632760635189</v>
      </c>
      <c r="F542" s="153" t="str">
        <f t="shared" si="62"/>
        <v/>
      </c>
      <c r="G542" s="153">
        <f t="shared" si="62"/>
        <v>2.4189160831268999</v>
      </c>
      <c r="H542" s="153">
        <f t="shared" si="62"/>
        <v>3.8981488808381002</v>
      </c>
    </row>
    <row r="543" spans="1:8" x14ac:dyDescent="0.2">
      <c r="A543" s="26">
        <f t="shared" si="56"/>
        <v>39568</v>
      </c>
      <c r="B543" s="153">
        <f t="shared" si="62"/>
        <v>-0.24116709033777001</v>
      </c>
      <c r="C543" s="153">
        <f t="shared" si="62"/>
        <v>3.0387321426571998E-2</v>
      </c>
      <c r="D543" s="153">
        <f t="shared" si="62"/>
        <v>0.66297103545069502</v>
      </c>
      <c r="E543" s="153">
        <f t="shared" si="62"/>
        <v>5.8684368337150303</v>
      </c>
      <c r="F543" s="153" t="str">
        <f t="shared" si="62"/>
        <v/>
      </c>
      <c r="G543" s="153">
        <f t="shared" si="62"/>
        <v>2.6851754647299999</v>
      </c>
      <c r="H543" s="153">
        <f t="shared" si="62"/>
        <v>4.3386601741908999</v>
      </c>
    </row>
    <row r="544" spans="1:8" x14ac:dyDescent="0.2">
      <c r="A544" s="26">
        <f>A228</f>
        <v>39538</v>
      </c>
      <c r="B544" s="153">
        <f t="shared" ref="B544:C544" si="63">IF(B228="","",MAX(MIN(B228,B$96),B$97))</f>
        <v>-0.43044063572244001</v>
      </c>
      <c r="C544" s="153">
        <f t="shared" si="63"/>
        <v>3.9703381461289003E-2</v>
      </c>
      <c r="D544" s="153">
        <f t="shared" si="62"/>
        <v>0.74214165503757801</v>
      </c>
      <c r="E544" s="153">
        <f t="shared" si="62"/>
        <v>6.8944661120870601</v>
      </c>
      <c r="F544" s="153" t="str">
        <f t="shared" si="62"/>
        <v/>
      </c>
      <c r="G544" s="153">
        <f t="shared" si="62"/>
        <v>3.0896139951242998</v>
      </c>
      <c r="H544" s="153">
        <f t="shared" si="62"/>
        <v>4.7777790375814</v>
      </c>
    </row>
    <row r="545" spans="1:8" x14ac:dyDescent="0.2">
      <c r="A545" s="26">
        <f t="shared" ref="A545:A562" si="64">A229</f>
        <v>39507</v>
      </c>
      <c r="B545" s="153">
        <f t="shared" si="62"/>
        <v>-0.48950391201762</v>
      </c>
      <c r="C545" s="153">
        <f t="shared" si="62"/>
        <v>4.5148760804810999E-2</v>
      </c>
      <c r="D545" s="153">
        <f t="shared" si="62"/>
        <v>0.68982380127947895</v>
      </c>
      <c r="E545" s="153">
        <f t="shared" si="62"/>
        <v>6.5456975907281096</v>
      </c>
      <c r="F545" s="153" t="str">
        <f t="shared" si="62"/>
        <v/>
      </c>
      <c r="G545" s="153">
        <f t="shared" si="62"/>
        <v>2.9098961160395</v>
      </c>
      <c r="H545" s="153">
        <f t="shared" si="62"/>
        <v>4.4274295183665</v>
      </c>
    </row>
    <row r="546" spans="1:8" x14ac:dyDescent="0.2">
      <c r="A546" s="26">
        <f t="shared" si="64"/>
        <v>39478</v>
      </c>
      <c r="B546" s="153">
        <f t="shared" si="62"/>
        <v>-0.47208848958499</v>
      </c>
      <c r="C546" s="153">
        <f t="shared" si="62"/>
        <v>3.4497558242520002E-2</v>
      </c>
      <c r="D546" s="153">
        <f t="shared" si="62"/>
        <v>0.582144944992534</v>
      </c>
      <c r="E546" s="153">
        <f t="shared" si="62"/>
        <v>5.8758584432841703</v>
      </c>
      <c r="F546" s="153" t="str">
        <f t="shared" si="62"/>
        <v/>
      </c>
      <c r="G546" s="153">
        <f t="shared" si="62"/>
        <v>2.6668887915813002</v>
      </c>
      <c r="H546" s="153">
        <f t="shared" si="62"/>
        <v>4.2565476381314999</v>
      </c>
    </row>
    <row r="547" spans="1:8" x14ac:dyDescent="0.2">
      <c r="A547" s="26">
        <f t="shared" si="64"/>
        <v>39447</v>
      </c>
      <c r="B547" s="153">
        <f t="shared" si="62"/>
        <v>-0.48950391201762</v>
      </c>
      <c r="C547" s="153">
        <f t="shared" si="62"/>
        <v>1.4075871057061999E-2</v>
      </c>
      <c r="D547" s="153">
        <f t="shared" si="62"/>
        <v>0.50529587280784405</v>
      </c>
      <c r="E547" s="153">
        <f t="shared" si="62"/>
        <v>5.0172854881885298</v>
      </c>
      <c r="F547" s="153" t="str">
        <f t="shared" si="62"/>
        <v/>
      </c>
      <c r="G547" s="153">
        <f t="shared" si="62"/>
        <v>2.4114966770302999</v>
      </c>
      <c r="H547" s="153">
        <f t="shared" si="62"/>
        <v>3.7725548595309002</v>
      </c>
    </row>
    <row r="548" spans="1:8" x14ac:dyDescent="0.2">
      <c r="A548" s="26">
        <f t="shared" si="64"/>
        <v>39416</v>
      </c>
      <c r="B548" s="153">
        <f t="shared" si="62"/>
        <v>-0.48950391201762</v>
      </c>
      <c r="C548" s="153">
        <f t="shared" si="62"/>
        <v>2.8891244449984001E-2</v>
      </c>
      <c r="D548" s="153">
        <f t="shared" si="62"/>
        <v>0.51564445542628101</v>
      </c>
      <c r="E548" s="153">
        <f t="shared" si="62"/>
        <v>4.9614556887087504</v>
      </c>
      <c r="F548" s="153" t="str">
        <f t="shared" si="62"/>
        <v/>
      </c>
      <c r="G548" s="153">
        <f t="shared" si="62"/>
        <v>2.4619351830284</v>
      </c>
      <c r="H548" s="153">
        <f t="shared" si="62"/>
        <v>3.7242162455841998</v>
      </c>
    </row>
    <row r="549" spans="1:8" x14ac:dyDescent="0.2">
      <c r="A549" s="26">
        <f t="shared" si="64"/>
        <v>39386</v>
      </c>
      <c r="B549" s="153">
        <f t="shared" si="62"/>
        <v>-0.48950391201762</v>
      </c>
      <c r="C549" s="153">
        <f t="shared" si="62"/>
        <v>2.1876050061674E-2</v>
      </c>
      <c r="D549" s="153">
        <f t="shared" si="62"/>
        <v>0.40303449280355602</v>
      </c>
      <c r="E549" s="153">
        <f t="shared" si="62"/>
        <v>3.7919790822703199</v>
      </c>
      <c r="F549" s="153" t="str">
        <f t="shared" si="62"/>
        <v/>
      </c>
      <c r="G549" s="153">
        <f t="shared" si="62"/>
        <v>1.8612604712265</v>
      </c>
      <c r="H549" s="153">
        <f t="shared" si="62"/>
        <v>2.8193611150760001</v>
      </c>
    </row>
    <row r="550" spans="1:8" x14ac:dyDescent="0.2">
      <c r="A550" s="26">
        <f t="shared" si="64"/>
        <v>39355</v>
      </c>
      <c r="B550" s="153">
        <f t="shared" si="62"/>
        <v>-0.48950391201762</v>
      </c>
      <c r="C550" s="153">
        <f t="shared" si="62"/>
        <v>2.4972028093952998E-2</v>
      </c>
      <c r="D550" s="153">
        <f t="shared" ref="B550:H562" si="65">IF(D234="","",MAX(MIN(D234,D$96),D$97))</f>
        <v>0.41129720707474299</v>
      </c>
      <c r="E550" s="153">
        <f t="shared" si="65"/>
        <v>3.7067736588790599</v>
      </c>
      <c r="F550" s="153" t="str">
        <f t="shared" si="65"/>
        <v/>
      </c>
      <c r="G550" s="153">
        <f t="shared" si="65"/>
        <v>1.9852680444990001</v>
      </c>
      <c r="H550" s="153">
        <f t="shared" si="65"/>
        <v>2.7699978735455</v>
      </c>
    </row>
    <row r="551" spans="1:8" x14ac:dyDescent="0.2">
      <c r="A551" s="26">
        <f t="shared" si="64"/>
        <v>39325</v>
      </c>
      <c r="B551" s="153">
        <f t="shared" si="65"/>
        <v>-0.48950391201762</v>
      </c>
      <c r="C551" s="153">
        <f t="shared" si="65"/>
        <v>2.4351403457716001E-2</v>
      </c>
      <c r="D551" s="153">
        <f t="shared" si="65"/>
        <v>0.418369891986203</v>
      </c>
      <c r="E551" s="153">
        <f t="shared" si="65"/>
        <v>4.0589755203716402</v>
      </c>
      <c r="F551" s="153" t="str">
        <f t="shared" si="65"/>
        <v/>
      </c>
      <c r="G551" s="153">
        <f t="shared" si="65"/>
        <v>2.2380516825951999</v>
      </c>
      <c r="H551" s="153">
        <f t="shared" si="65"/>
        <v>2.8177833475203</v>
      </c>
    </row>
    <row r="552" spans="1:8" x14ac:dyDescent="0.2">
      <c r="A552" s="26">
        <f t="shared" si="64"/>
        <v>39294</v>
      </c>
      <c r="B552" s="153">
        <f t="shared" si="65"/>
        <v>-0.2213545877136</v>
      </c>
      <c r="C552" s="153">
        <f t="shared" si="65"/>
        <v>2.1282434574883002E-2</v>
      </c>
      <c r="D552" s="153">
        <f t="shared" si="65"/>
        <v>0.36071637248564098</v>
      </c>
      <c r="E552" s="153">
        <f t="shared" si="65"/>
        <v>3.7341884507483298</v>
      </c>
      <c r="F552" s="153" t="str">
        <f t="shared" si="65"/>
        <v/>
      </c>
      <c r="G552" s="153">
        <f t="shared" si="65"/>
        <v>2.0944698668419002</v>
      </c>
      <c r="H552" s="153">
        <f t="shared" si="65"/>
        <v>2.5134297609007001</v>
      </c>
    </row>
    <row r="553" spans="1:8" x14ac:dyDescent="0.2">
      <c r="A553" s="26">
        <f t="shared" si="64"/>
        <v>39263</v>
      </c>
      <c r="B553" s="153">
        <f t="shared" si="65"/>
        <v>-0.15232077157269</v>
      </c>
      <c r="C553" s="153">
        <f t="shared" si="65"/>
        <v>3.1713204659134998E-2</v>
      </c>
      <c r="D553" s="153">
        <f t="shared" si="65"/>
        <v>0.28432060475975901</v>
      </c>
      <c r="E553" s="153">
        <f t="shared" si="65"/>
        <v>2.87282839592587</v>
      </c>
      <c r="F553" s="153" t="str">
        <f t="shared" si="65"/>
        <v/>
      </c>
      <c r="G553" s="153">
        <f t="shared" si="65"/>
        <v>1.6959726760303</v>
      </c>
      <c r="H553" s="153">
        <f t="shared" si="65"/>
        <v>1.8530150946326001</v>
      </c>
    </row>
    <row r="554" spans="1:8" x14ac:dyDescent="0.2">
      <c r="A554" s="26">
        <f t="shared" si="64"/>
        <v>39233</v>
      </c>
      <c r="B554" s="153">
        <f t="shared" si="65"/>
        <v>-0.16449350590185999</v>
      </c>
      <c r="C554" s="153">
        <f t="shared" si="65"/>
        <v>2.7722909637862E-2</v>
      </c>
      <c r="D554" s="153">
        <f t="shared" si="65"/>
        <v>0.26110049815312197</v>
      </c>
      <c r="E554" s="153">
        <f t="shared" si="65"/>
        <v>2.87282839592587</v>
      </c>
      <c r="F554" s="153" t="str">
        <f t="shared" si="65"/>
        <v/>
      </c>
      <c r="G554" s="153">
        <f t="shared" si="65"/>
        <v>1.6959726760303</v>
      </c>
      <c r="H554" s="153">
        <f t="shared" si="65"/>
        <v>1.8033481668464502</v>
      </c>
    </row>
    <row r="555" spans="1:8" x14ac:dyDescent="0.2">
      <c r="A555" s="26">
        <f t="shared" si="64"/>
        <v>39202</v>
      </c>
      <c r="B555" s="153">
        <f t="shared" si="65"/>
        <v>-0.16412336345920001</v>
      </c>
      <c r="C555" s="153">
        <f t="shared" si="65"/>
        <v>3.2657170306234003E-2</v>
      </c>
      <c r="D555" s="153">
        <f t="shared" si="65"/>
        <v>0.26132796797295099</v>
      </c>
      <c r="E555" s="153">
        <f t="shared" si="65"/>
        <v>2.87282839592587</v>
      </c>
      <c r="F555" s="153" t="str">
        <f t="shared" si="65"/>
        <v/>
      </c>
      <c r="G555" s="153">
        <f t="shared" si="65"/>
        <v>1.6959726760303</v>
      </c>
      <c r="H555" s="153">
        <f t="shared" si="65"/>
        <v>1.8033481668464502</v>
      </c>
    </row>
    <row r="556" spans="1:8" x14ac:dyDescent="0.2">
      <c r="A556" s="26">
        <f t="shared" si="64"/>
        <v>39172</v>
      </c>
      <c r="B556" s="153">
        <f t="shared" si="65"/>
        <v>-0.16152554295655</v>
      </c>
      <c r="C556" s="153">
        <f t="shared" si="65"/>
        <v>3.3759962093036999E-2</v>
      </c>
      <c r="D556" s="153">
        <f t="shared" si="65"/>
        <v>0.25482423451115099</v>
      </c>
      <c r="E556" s="153">
        <f t="shared" si="65"/>
        <v>2.87282839592587</v>
      </c>
      <c r="F556" s="153" t="str">
        <f t="shared" si="65"/>
        <v/>
      </c>
      <c r="G556" s="153">
        <f t="shared" si="65"/>
        <v>1.6959726760303</v>
      </c>
      <c r="H556" s="153">
        <f t="shared" si="65"/>
        <v>1.8033481668464502</v>
      </c>
    </row>
    <row r="557" spans="1:8" x14ac:dyDescent="0.2">
      <c r="A557" s="26">
        <f t="shared" si="64"/>
        <v>39141</v>
      </c>
      <c r="B557" s="153">
        <f t="shared" si="65"/>
        <v>-0.10569927455583</v>
      </c>
      <c r="C557" s="153">
        <f t="shared" si="65"/>
        <v>3.4190444695679001E-2</v>
      </c>
      <c r="D557" s="153">
        <f t="shared" si="65"/>
        <v>0.25133187392176898</v>
      </c>
      <c r="E557" s="153">
        <f t="shared" si="65"/>
        <v>2.87282839592587</v>
      </c>
      <c r="F557" s="153" t="str">
        <f t="shared" si="65"/>
        <v/>
      </c>
      <c r="G557" s="153">
        <f t="shared" si="65"/>
        <v>1.6959726760303</v>
      </c>
      <c r="H557" s="153">
        <f t="shared" si="65"/>
        <v>1.8475323490382001</v>
      </c>
    </row>
    <row r="558" spans="1:8" x14ac:dyDescent="0.2">
      <c r="A558" s="26">
        <f t="shared" si="64"/>
        <v>39113</v>
      </c>
      <c r="B558" s="153">
        <f t="shared" si="65"/>
        <v>-5.5022966297798001E-2</v>
      </c>
      <c r="C558" s="153">
        <f t="shared" si="65"/>
        <v>3.5600757588471997E-2</v>
      </c>
      <c r="D558" s="153">
        <f t="shared" si="65"/>
        <v>0.249992716934335</v>
      </c>
      <c r="E558" s="153">
        <f t="shared" si="65"/>
        <v>2.87282839592587</v>
      </c>
      <c r="F558" s="153" t="str">
        <f t="shared" si="65"/>
        <v/>
      </c>
      <c r="G558" s="153">
        <f t="shared" si="65"/>
        <v>1.6959726760303</v>
      </c>
      <c r="H558" s="153">
        <f t="shared" si="65"/>
        <v>1.8033481668464502</v>
      </c>
    </row>
    <row r="559" spans="1:8" x14ac:dyDescent="0.2">
      <c r="A559" s="26">
        <f t="shared" si="64"/>
        <v>39082</v>
      </c>
      <c r="B559" s="153">
        <f t="shared" si="65"/>
        <v>-0.11587133155102999</v>
      </c>
      <c r="C559" s="153">
        <f t="shared" si="65"/>
        <v>3.7550712824488998E-2</v>
      </c>
      <c r="D559" s="153">
        <f t="shared" si="65"/>
        <v>0.23973112353920101</v>
      </c>
      <c r="E559" s="153">
        <f t="shared" si="65"/>
        <v>2.87282839592587</v>
      </c>
      <c r="F559" s="153" t="str">
        <f t="shared" si="65"/>
        <v/>
      </c>
      <c r="G559" s="153">
        <f t="shared" si="65"/>
        <v>1.6959726760303</v>
      </c>
      <c r="H559" s="153">
        <f t="shared" si="65"/>
        <v>1.8033481668464502</v>
      </c>
    </row>
    <row r="560" spans="1:8" x14ac:dyDescent="0.2">
      <c r="A560" s="26">
        <f t="shared" si="64"/>
        <v>39051</v>
      </c>
      <c r="B560" s="153">
        <f t="shared" si="65"/>
        <v>-9.0309579775858004E-2</v>
      </c>
      <c r="C560" s="153">
        <f t="shared" si="65"/>
        <v>3.9961863947156E-2</v>
      </c>
      <c r="D560" s="153">
        <f t="shared" si="65"/>
        <v>0.23794155399847899</v>
      </c>
      <c r="E560" s="153">
        <f t="shared" si="65"/>
        <v>2.87282839592587</v>
      </c>
      <c r="F560" s="153" t="str">
        <f t="shared" si="65"/>
        <v/>
      </c>
      <c r="G560" s="153">
        <f t="shared" si="65"/>
        <v>1.8074493535375999</v>
      </c>
      <c r="H560" s="153">
        <f t="shared" si="65"/>
        <v>1.8317401570356999</v>
      </c>
    </row>
    <row r="561" spans="1:8" x14ac:dyDescent="0.2">
      <c r="A561" s="26">
        <f t="shared" si="64"/>
        <v>39021</v>
      </c>
      <c r="B561" s="153">
        <f t="shared" si="65"/>
        <v>-0.13076997075294</v>
      </c>
      <c r="C561" s="153">
        <f t="shared" si="65"/>
        <v>4.2414563713649003E-2</v>
      </c>
      <c r="D561" s="153">
        <f t="shared" si="65"/>
        <v>0.258585811671384</v>
      </c>
      <c r="E561" s="153">
        <f t="shared" si="65"/>
        <v>2.8983853872232901</v>
      </c>
      <c r="F561" s="153" t="str">
        <f t="shared" si="65"/>
        <v/>
      </c>
      <c r="G561" s="153">
        <f t="shared" si="65"/>
        <v>1.7136281737828001</v>
      </c>
      <c r="H561" s="153">
        <f t="shared" si="65"/>
        <v>1.8033481668464502</v>
      </c>
    </row>
    <row r="562" spans="1:8" x14ac:dyDescent="0.2">
      <c r="A562" s="26">
        <f t="shared" si="64"/>
        <v>38990</v>
      </c>
      <c r="B562" s="153">
        <f t="shared" si="65"/>
        <v>-0.1893493200919</v>
      </c>
      <c r="C562" s="153">
        <f t="shared" si="65"/>
        <v>4.5139492072389001E-2</v>
      </c>
      <c r="D562" s="153">
        <f t="shared" si="65"/>
        <v>0.26813998418611101</v>
      </c>
      <c r="E562" s="153">
        <f t="shared" si="65"/>
        <v>3.04925685774655</v>
      </c>
      <c r="F562" s="153" t="str">
        <f t="shared" si="65"/>
        <v/>
      </c>
      <c r="G562" s="153">
        <f t="shared" ref="B562:H574" si="66">IF(G246="","",MAX(MIN(G246,G$96),G$97))</f>
        <v>1.8622863574291</v>
      </c>
      <c r="H562" s="153">
        <f t="shared" si="66"/>
        <v>1.9603460745354</v>
      </c>
    </row>
    <row r="563" spans="1:8" x14ac:dyDescent="0.2">
      <c r="A563" s="26">
        <f>A247</f>
        <v>38960</v>
      </c>
      <c r="B563" s="153">
        <f t="shared" si="66"/>
        <v>-0.16468598400251</v>
      </c>
      <c r="C563" s="153">
        <f t="shared" si="66"/>
        <v>4.4227944610443999E-2</v>
      </c>
      <c r="D563" s="153">
        <f t="shared" si="66"/>
        <v>0.26294017623822202</v>
      </c>
      <c r="E563" s="153">
        <f t="shared" si="66"/>
        <v>3.0430988197545301</v>
      </c>
      <c r="F563" s="153" t="str">
        <f t="shared" si="66"/>
        <v/>
      </c>
      <c r="G563" s="153">
        <f t="shared" si="66"/>
        <v>1.7526867001741999</v>
      </c>
      <c r="H563" s="153">
        <f t="shared" si="66"/>
        <v>1.8532163604195</v>
      </c>
    </row>
    <row r="564" spans="1:8" x14ac:dyDescent="0.2">
      <c r="A564" s="26">
        <f t="shared" ref="A564:A611" si="67">A248</f>
        <v>38929</v>
      </c>
      <c r="B564" s="153">
        <f t="shared" si="66"/>
        <v>-0.13169121456774999</v>
      </c>
      <c r="C564" s="153">
        <f t="shared" si="66"/>
        <v>4.4801916080003001E-2</v>
      </c>
      <c r="D564" s="153">
        <f t="shared" si="66"/>
        <v>0.27022436511771403</v>
      </c>
      <c r="E564" s="153">
        <f t="shared" si="66"/>
        <v>3.0743952746633401</v>
      </c>
      <c r="F564" s="153" t="str">
        <f t="shared" si="66"/>
        <v/>
      </c>
      <c r="G564" s="153">
        <f t="shared" si="66"/>
        <v>1.8140919233982</v>
      </c>
      <c r="H564" s="153">
        <f t="shared" si="66"/>
        <v>1.8804227243766001</v>
      </c>
    </row>
    <row r="565" spans="1:8" x14ac:dyDescent="0.2">
      <c r="A565" s="26">
        <f t="shared" si="67"/>
        <v>38898</v>
      </c>
      <c r="B565" s="153">
        <f t="shared" si="66"/>
        <v>-0.18312808857735999</v>
      </c>
      <c r="C565" s="153">
        <f t="shared" si="66"/>
        <v>4.4785584851674998E-2</v>
      </c>
      <c r="D565" s="153">
        <f t="shared" si="66"/>
        <v>0.27700777099923402</v>
      </c>
      <c r="E565" s="153">
        <f t="shared" si="66"/>
        <v>3.0751104969023801</v>
      </c>
      <c r="F565" s="153" t="str">
        <f t="shared" si="66"/>
        <v/>
      </c>
      <c r="G565" s="153">
        <f t="shared" si="66"/>
        <v>2.0167539346821002</v>
      </c>
      <c r="H565" s="153">
        <f t="shared" si="66"/>
        <v>2.0290728960822002</v>
      </c>
    </row>
    <row r="566" spans="1:8" x14ac:dyDescent="0.2">
      <c r="A566" s="26">
        <f t="shared" si="67"/>
        <v>38868</v>
      </c>
      <c r="B566" s="153">
        <f t="shared" si="66"/>
        <v>-0.14777583673326</v>
      </c>
      <c r="C566" s="153">
        <f t="shared" si="66"/>
        <v>4.2685983284746001E-2</v>
      </c>
      <c r="D566" s="153">
        <f t="shared" si="66"/>
        <v>0.25864120043601901</v>
      </c>
      <c r="E566" s="153">
        <f t="shared" si="66"/>
        <v>2.87282839592587</v>
      </c>
      <c r="F566" s="153" t="str">
        <f t="shared" si="66"/>
        <v/>
      </c>
      <c r="G566" s="153">
        <f t="shared" si="66"/>
        <v>1.8875289357634999</v>
      </c>
      <c r="H566" s="153">
        <f t="shared" si="66"/>
        <v>1.8094057524602001</v>
      </c>
    </row>
    <row r="567" spans="1:8" x14ac:dyDescent="0.2">
      <c r="A567" s="26">
        <f t="shared" si="67"/>
        <v>38837</v>
      </c>
      <c r="B567" s="153">
        <f t="shared" si="66"/>
        <v>-0.1160838998304</v>
      </c>
      <c r="C567" s="153">
        <f t="shared" si="66"/>
        <v>3.8245335248555001E-2</v>
      </c>
      <c r="D567" s="153">
        <f t="shared" si="66"/>
        <v>0.246062118962693</v>
      </c>
      <c r="E567" s="153">
        <f t="shared" si="66"/>
        <v>2.87282839592587</v>
      </c>
      <c r="F567" s="153" t="str">
        <f t="shared" si="66"/>
        <v/>
      </c>
      <c r="G567" s="153">
        <f t="shared" si="66"/>
        <v>1.6959726760303</v>
      </c>
      <c r="H567" s="153">
        <f t="shared" si="66"/>
        <v>1.8033481668464502</v>
      </c>
    </row>
    <row r="568" spans="1:8" x14ac:dyDescent="0.2">
      <c r="A568" s="26">
        <f t="shared" si="67"/>
        <v>38807</v>
      </c>
      <c r="B568" s="153">
        <f t="shared" si="66"/>
        <v>-6.1773682530901E-2</v>
      </c>
      <c r="C568" s="153">
        <f t="shared" si="66"/>
        <v>3.8313503849102003E-2</v>
      </c>
      <c r="D568" s="153">
        <f t="shared" si="66"/>
        <v>0.25146240550544502</v>
      </c>
      <c r="E568" s="153">
        <f t="shared" si="66"/>
        <v>2.87282839592587</v>
      </c>
      <c r="F568" s="153" t="str">
        <f t="shared" si="66"/>
        <v/>
      </c>
      <c r="G568" s="153">
        <f t="shared" si="66"/>
        <v>1.6959726760303</v>
      </c>
      <c r="H568" s="153">
        <f t="shared" si="66"/>
        <v>1.8033481668464502</v>
      </c>
    </row>
    <row r="569" spans="1:8" x14ac:dyDescent="0.2">
      <c r="A569" s="26">
        <f t="shared" si="67"/>
        <v>38776</v>
      </c>
      <c r="B569" s="153">
        <f t="shared" si="66"/>
        <v>-7.9303030420796006E-2</v>
      </c>
      <c r="C569" s="153">
        <f t="shared" si="66"/>
        <v>3.4281080916927997E-2</v>
      </c>
      <c r="D569" s="153">
        <f t="shared" si="66"/>
        <v>0.229182743776598</v>
      </c>
      <c r="E569" s="153">
        <f t="shared" si="66"/>
        <v>2.9220725995041401</v>
      </c>
      <c r="F569" s="153" t="str">
        <f t="shared" si="66"/>
        <v/>
      </c>
      <c r="G569" s="153">
        <f t="shared" si="66"/>
        <v>1.6959726760303</v>
      </c>
      <c r="H569" s="153">
        <f t="shared" si="66"/>
        <v>1.8033481668464502</v>
      </c>
    </row>
    <row r="570" spans="1:8" x14ac:dyDescent="0.2">
      <c r="A570" s="26">
        <f t="shared" si="67"/>
        <v>38748</v>
      </c>
      <c r="B570" s="153">
        <f t="shared" si="66"/>
        <v>-0.10462323269786999</v>
      </c>
      <c r="C570" s="153">
        <f t="shared" si="66"/>
        <v>3.7240689811895003E-2</v>
      </c>
      <c r="D570" s="153">
        <f t="shared" si="66"/>
        <v>0.23830855816911301</v>
      </c>
      <c r="E570" s="153">
        <f t="shared" si="66"/>
        <v>3.0558161020616601</v>
      </c>
      <c r="F570" s="153" t="str">
        <f t="shared" si="66"/>
        <v/>
      </c>
      <c r="G570" s="153">
        <f t="shared" si="66"/>
        <v>1.7472107997935999</v>
      </c>
      <c r="H570" s="153">
        <f t="shared" si="66"/>
        <v>1.8033481668464502</v>
      </c>
    </row>
    <row r="571" spans="1:8" x14ac:dyDescent="0.2">
      <c r="A571" s="26">
        <f t="shared" si="67"/>
        <v>38717</v>
      </c>
      <c r="B571" s="153">
        <f t="shared" si="66"/>
        <v>-0.17347108376104001</v>
      </c>
      <c r="C571" s="153">
        <f t="shared" si="66"/>
        <v>3.7751065761600998E-2</v>
      </c>
      <c r="D571" s="153">
        <f t="shared" si="66"/>
        <v>0.25823684302092098</v>
      </c>
      <c r="E571" s="153">
        <f t="shared" si="66"/>
        <v>3.3814617480398401</v>
      </c>
      <c r="F571" s="153" t="str">
        <f t="shared" si="66"/>
        <v/>
      </c>
      <c r="G571" s="153">
        <f t="shared" si="66"/>
        <v>1.9653120410995999</v>
      </c>
      <c r="H571" s="153">
        <f t="shared" si="66"/>
        <v>1.8280514089947</v>
      </c>
    </row>
    <row r="572" spans="1:8" x14ac:dyDescent="0.2">
      <c r="A572" s="26">
        <f t="shared" si="67"/>
        <v>38686</v>
      </c>
      <c r="B572" s="153">
        <f t="shared" si="66"/>
        <v>-0.15414400256204</v>
      </c>
      <c r="C572" s="153">
        <f t="shared" si="66"/>
        <v>4.0050864630985998E-2</v>
      </c>
      <c r="D572" s="153">
        <f t="shared" si="66"/>
        <v>0.26336410756620598</v>
      </c>
      <c r="E572" s="153">
        <f t="shared" si="66"/>
        <v>3.4202137735656999</v>
      </c>
      <c r="F572" s="153" t="str">
        <f t="shared" si="66"/>
        <v/>
      </c>
      <c r="G572" s="153">
        <f t="shared" si="66"/>
        <v>2.9076563402505999</v>
      </c>
      <c r="H572" s="153">
        <f t="shared" si="66"/>
        <v>2.6200590544794</v>
      </c>
    </row>
    <row r="573" spans="1:8" x14ac:dyDescent="0.2">
      <c r="A573" s="26">
        <f t="shared" si="67"/>
        <v>38656</v>
      </c>
      <c r="B573" s="153">
        <f t="shared" si="66"/>
        <v>-0.16508968252024001</v>
      </c>
      <c r="C573" s="153">
        <f t="shared" si="66"/>
        <v>3.9536091251053E-2</v>
      </c>
      <c r="D573" s="153">
        <f t="shared" si="66"/>
        <v>0.25245651424186699</v>
      </c>
      <c r="E573" s="153">
        <f t="shared" si="66"/>
        <v>3.3625063301550102</v>
      </c>
      <c r="F573" s="153" t="str">
        <f t="shared" si="66"/>
        <v/>
      </c>
      <c r="G573" s="153">
        <f t="shared" si="66"/>
        <v>2.9331259329266</v>
      </c>
      <c r="H573" s="153">
        <f t="shared" si="66"/>
        <v>2.7707048633689002</v>
      </c>
    </row>
    <row r="574" spans="1:8" x14ac:dyDescent="0.2">
      <c r="A574" s="26">
        <f t="shared" si="67"/>
        <v>38625</v>
      </c>
      <c r="B574" s="153">
        <f t="shared" si="66"/>
        <v>-9.5415082054521996E-2</v>
      </c>
      <c r="C574" s="153">
        <f t="shared" si="66"/>
        <v>3.4311809652026001E-2</v>
      </c>
      <c r="D574" s="153">
        <f t="shared" si="66"/>
        <v>0.22702296885494</v>
      </c>
      <c r="E574" s="153">
        <f t="shared" si="66"/>
        <v>3.2955092747319101</v>
      </c>
      <c r="F574" s="153" t="str">
        <f t="shared" si="66"/>
        <v/>
      </c>
      <c r="G574" s="153">
        <f t="shared" si="66"/>
        <v>2.4996981742025</v>
      </c>
      <c r="H574" s="153">
        <f t="shared" si="66"/>
        <v>2.5040235632810002</v>
      </c>
    </row>
    <row r="575" spans="1:8" x14ac:dyDescent="0.2">
      <c r="A575" s="26">
        <f t="shared" si="67"/>
        <v>38595</v>
      </c>
      <c r="B575" s="153">
        <f t="shared" ref="B575:H587" si="68">IF(B259="","",MAX(MIN(B259,B$96),B$97))</f>
        <v>-5.2583024697335001E-2</v>
      </c>
      <c r="C575" s="153">
        <f t="shared" si="68"/>
        <v>3.3177458795438E-2</v>
      </c>
      <c r="D575" s="153">
        <f t="shared" si="68"/>
        <v>0.22702296885494</v>
      </c>
      <c r="E575" s="153">
        <f t="shared" si="68"/>
        <v>3.48648037562252</v>
      </c>
      <c r="F575" s="153" t="str">
        <f t="shared" si="68"/>
        <v/>
      </c>
      <c r="G575" s="153">
        <f t="shared" si="68"/>
        <v>3.0301489780224</v>
      </c>
      <c r="H575" s="153">
        <f t="shared" si="68"/>
        <v>2.9387714003001002</v>
      </c>
    </row>
    <row r="576" spans="1:8" x14ac:dyDescent="0.2">
      <c r="A576" s="26">
        <f t="shared" si="67"/>
        <v>38564</v>
      </c>
      <c r="B576" s="153">
        <f t="shared" si="68"/>
        <v>-0.11896173333417</v>
      </c>
      <c r="C576" s="153">
        <f t="shared" si="68"/>
        <v>3.2845497392359001E-2</v>
      </c>
      <c r="D576" s="153">
        <f t="shared" si="68"/>
        <v>0.22702296885494</v>
      </c>
      <c r="E576" s="153">
        <f t="shared" si="68"/>
        <v>3.2097597518983201</v>
      </c>
      <c r="F576" s="153" t="str">
        <f t="shared" si="68"/>
        <v/>
      </c>
      <c r="G576" s="153">
        <f t="shared" si="68"/>
        <v>2.9238081624560999</v>
      </c>
      <c r="H576" s="153">
        <f t="shared" si="68"/>
        <v>2.9477659342394</v>
      </c>
    </row>
    <row r="577" spans="1:8" x14ac:dyDescent="0.2">
      <c r="A577" s="26">
        <f t="shared" si="67"/>
        <v>38533</v>
      </c>
      <c r="B577" s="153">
        <f t="shared" si="68"/>
        <v>-6.2034276944680999E-2</v>
      </c>
      <c r="C577" s="153">
        <f t="shared" si="68"/>
        <v>3.3643422577116999E-2</v>
      </c>
      <c r="D577" s="153">
        <f t="shared" si="68"/>
        <v>0.228235456893429</v>
      </c>
      <c r="E577" s="153">
        <f t="shared" si="68"/>
        <v>3.66598631069182</v>
      </c>
      <c r="F577" s="153" t="str">
        <f t="shared" si="68"/>
        <v/>
      </c>
      <c r="G577" s="153">
        <f t="shared" si="68"/>
        <v>3.0956761789580001</v>
      </c>
      <c r="H577" s="153">
        <f t="shared" si="68"/>
        <v>3.2933618338862001</v>
      </c>
    </row>
    <row r="578" spans="1:8" x14ac:dyDescent="0.2">
      <c r="A578" s="26">
        <f t="shared" si="67"/>
        <v>38503</v>
      </c>
      <c r="B578" s="153">
        <f t="shared" si="68"/>
        <v>-5.7595905307283E-2</v>
      </c>
      <c r="C578" s="153">
        <f t="shared" si="68"/>
        <v>3.4212221225616998E-2</v>
      </c>
      <c r="D578" s="153">
        <f t="shared" si="68"/>
        <v>0.22702296885494</v>
      </c>
      <c r="E578" s="153">
        <f t="shared" si="68"/>
        <v>4.0017645425171997</v>
      </c>
      <c r="F578" s="153" t="str">
        <f t="shared" si="68"/>
        <v/>
      </c>
      <c r="G578" s="153">
        <f t="shared" si="68"/>
        <v>3.4644817446433001</v>
      </c>
      <c r="H578" s="153">
        <f t="shared" si="68"/>
        <v>3.4105512584382001</v>
      </c>
    </row>
    <row r="579" spans="1:8" x14ac:dyDescent="0.2">
      <c r="A579" s="26">
        <f t="shared" si="67"/>
        <v>38472</v>
      </c>
      <c r="B579" s="153">
        <f t="shared" si="68"/>
        <v>2.5534727176741E-2</v>
      </c>
      <c r="C579" s="153">
        <f t="shared" si="68"/>
        <v>3.4076168607655999E-2</v>
      </c>
      <c r="D579" s="153">
        <f t="shared" si="68"/>
        <v>0.24656282062482601</v>
      </c>
      <c r="E579" s="153">
        <f t="shared" si="68"/>
        <v>4.08228166564197</v>
      </c>
      <c r="F579" s="153" t="str">
        <f t="shared" si="68"/>
        <v/>
      </c>
      <c r="G579" s="153">
        <f t="shared" si="68"/>
        <v>3.7436067236492998</v>
      </c>
      <c r="H579" s="153">
        <f t="shared" si="68"/>
        <v>3.4485369967184001</v>
      </c>
    </row>
    <row r="580" spans="1:8" x14ac:dyDescent="0.2">
      <c r="A580" s="26">
        <f t="shared" si="67"/>
        <v>38442</v>
      </c>
      <c r="B580" s="153">
        <f t="shared" si="68"/>
        <v>3.1044153584555E-2</v>
      </c>
      <c r="C580" s="153">
        <f t="shared" si="68"/>
        <v>3.3782686310844003E-2</v>
      </c>
      <c r="D580" s="153">
        <f t="shared" si="68"/>
        <v>0.23012081135262999</v>
      </c>
      <c r="E580" s="153">
        <f t="shared" si="68"/>
        <v>3.4083339716037502</v>
      </c>
      <c r="F580" s="153" t="str">
        <f t="shared" si="68"/>
        <v/>
      </c>
      <c r="G580" s="153">
        <f t="shared" si="68"/>
        <v>3.5923911739626</v>
      </c>
      <c r="H580" s="153">
        <f t="shared" si="68"/>
        <v>3.2246897192550001</v>
      </c>
    </row>
    <row r="581" spans="1:8" x14ac:dyDescent="0.2">
      <c r="A581" s="26">
        <f t="shared" si="67"/>
        <v>38411</v>
      </c>
      <c r="B581" s="153">
        <f t="shared" si="68"/>
        <v>2.7192124202743001E-2</v>
      </c>
      <c r="C581" s="153">
        <f t="shared" si="68"/>
        <v>3.0384409110360999E-2</v>
      </c>
      <c r="D581" s="153">
        <f t="shared" si="68"/>
        <v>0.22702296885494</v>
      </c>
      <c r="E581" s="153">
        <f t="shared" si="68"/>
        <v>2.87282839592587</v>
      </c>
      <c r="F581" s="153" t="str">
        <f t="shared" si="68"/>
        <v/>
      </c>
      <c r="G581" s="153">
        <f t="shared" si="68"/>
        <v>3.0015177374848001</v>
      </c>
      <c r="H581" s="153">
        <f t="shared" si="68"/>
        <v>3.0388410820604999</v>
      </c>
    </row>
    <row r="582" spans="1:8" x14ac:dyDescent="0.2">
      <c r="A582" s="26">
        <f t="shared" si="67"/>
        <v>38383</v>
      </c>
      <c r="B582" s="153">
        <f t="shared" si="68"/>
        <v>7.5395049375780003E-3</v>
      </c>
      <c r="C582" s="153">
        <f t="shared" si="68"/>
        <v>3.6828098829821E-2</v>
      </c>
      <c r="D582" s="153">
        <f t="shared" si="68"/>
        <v>0.22702296885494</v>
      </c>
      <c r="E582" s="153">
        <f t="shared" si="68"/>
        <v>3.1589067163389299</v>
      </c>
      <c r="F582" s="153" t="str">
        <f t="shared" si="68"/>
        <v/>
      </c>
      <c r="G582" s="153">
        <f t="shared" si="68"/>
        <v>3.2779954704394001</v>
      </c>
      <c r="H582" s="153">
        <f t="shared" si="68"/>
        <v>3.4661620398015001</v>
      </c>
    </row>
    <row r="583" spans="1:8" x14ac:dyDescent="0.2">
      <c r="A583" s="26">
        <f t="shared" si="67"/>
        <v>38352</v>
      </c>
      <c r="B583" s="153">
        <f t="shared" si="68"/>
        <v>1.2943622130969E-2</v>
      </c>
      <c r="C583" s="153">
        <f t="shared" si="68"/>
        <v>3.6585675295068003E-2</v>
      </c>
      <c r="D583" s="153">
        <f t="shared" si="68"/>
        <v>0.22702296885494</v>
      </c>
      <c r="E583" s="153">
        <f t="shared" si="68"/>
        <v>2.96707449482376</v>
      </c>
      <c r="F583" s="153" t="str">
        <f t="shared" si="68"/>
        <v/>
      </c>
      <c r="G583" s="153">
        <f t="shared" si="68"/>
        <v>2.8470810168021998</v>
      </c>
      <c r="H583" s="153">
        <f t="shared" si="68"/>
        <v>2.9982411278002998</v>
      </c>
    </row>
    <row r="584" spans="1:8" x14ac:dyDescent="0.2">
      <c r="A584" s="26">
        <f t="shared" si="67"/>
        <v>38321</v>
      </c>
      <c r="B584" s="153">
        <f t="shared" si="68"/>
        <v>1.4053492117793E-2</v>
      </c>
      <c r="C584" s="153">
        <f t="shared" si="68"/>
        <v>8.0481558240019999E-3</v>
      </c>
      <c r="D584" s="153">
        <f t="shared" si="68"/>
        <v>0.22702296885494</v>
      </c>
      <c r="E584" s="153">
        <f t="shared" si="68"/>
        <v>3.1701056301582602</v>
      </c>
      <c r="F584" s="153" t="str">
        <f t="shared" si="68"/>
        <v/>
      </c>
      <c r="G584" s="153">
        <f t="shared" si="68"/>
        <v>3.1167557621178998</v>
      </c>
      <c r="H584" s="153">
        <f t="shared" si="68"/>
        <v>2.9082527441014001</v>
      </c>
    </row>
    <row r="585" spans="1:8" x14ac:dyDescent="0.2">
      <c r="A585" s="26">
        <f t="shared" si="67"/>
        <v>38291</v>
      </c>
      <c r="B585" s="153">
        <f t="shared" si="68"/>
        <v>-3.6009017119347002E-2</v>
      </c>
      <c r="C585" s="153">
        <f t="shared" si="68"/>
        <v>7.854327148016E-3</v>
      </c>
      <c r="D585" s="153">
        <f t="shared" si="68"/>
        <v>0.22702296885494</v>
      </c>
      <c r="E585" s="153">
        <f t="shared" si="68"/>
        <v>3.6116537519666401</v>
      </c>
      <c r="F585" s="153" t="str">
        <f t="shared" si="68"/>
        <v/>
      </c>
      <c r="G585" s="153">
        <f t="shared" si="68"/>
        <v>3.4078425242354</v>
      </c>
      <c r="H585" s="153">
        <f t="shared" si="68"/>
        <v>3.1935808366529002</v>
      </c>
    </row>
    <row r="586" spans="1:8" x14ac:dyDescent="0.2">
      <c r="A586" s="26">
        <f t="shared" si="67"/>
        <v>38260</v>
      </c>
      <c r="B586" s="153">
        <f t="shared" si="68"/>
        <v>-4.8313900923759999E-2</v>
      </c>
      <c r="C586" s="153">
        <f t="shared" si="68"/>
        <v>9.4512192216619998E-3</v>
      </c>
      <c r="D586" s="153">
        <f t="shared" si="68"/>
        <v>0.232256319600432</v>
      </c>
      <c r="E586" s="153">
        <f t="shared" si="68"/>
        <v>3.7474411590469301</v>
      </c>
      <c r="F586" s="153" t="str">
        <f t="shared" si="68"/>
        <v/>
      </c>
      <c r="G586" s="153">
        <f t="shared" si="68"/>
        <v>3.4903844213011999</v>
      </c>
      <c r="H586" s="153">
        <f t="shared" si="68"/>
        <v>3.3567383815081002</v>
      </c>
    </row>
    <row r="587" spans="1:8" x14ac:dyDescent="0.2">
      <c r="A587" s="26">
        <f t="shared" si="67"/>
        <v>38230</v>
      </c>
      <c r="B587" s="153">
        <f t="shared" si="68"/>
        <v>-1.6720421541631999E-2</v>
      </c>
      <c r="C587" s="153">
        <f t="shared" ref="B587:H599" si="69">IF(C271="","",MAX(MIN(C271,C$96),C$97))</f>
        <v>1.124349849948E-2</v>
      </c>
      <c r="D587" s="153">
        <f t="shared" si="69"/>
        <v>0.23817223370413701</v>
      </c>
      <c r="E587" s="153">
        <f t="shared" si="69"/>
        <v>3.9667119956078398</v>
      </c>
      <c r="F587" s="153" t="str">
        <f t="shared" si="69"/>
        <v/>
      </c>
      <c r="G587" s="153">
        <f t="shared" si="69"/>
        <v>3.6160730215262999</v>
      </c>
      <c r="H587" s="153">
        <f t="shared" si="69"/>
        <v>3.5283753531394999</v>
      </c>
    </row>
    <row r="588" spans="1:8" x14ac:dyDescent="0.2">
      <c r="A588" s="26">
        <f t="shared" si="67"/>
        <v>38199</v>
      </c>
      <c r="B588" s="153">
        <f t="shared" si="69"/>
        <v>-1.4193247071389E-2</v>
      </c>
      <c r="C588" s="153">
        <f t="shared" si="69"/>
        <v>1.1071626028741E-2</v>
      </c>
      <c r="D588" s="153">
        <f t="shared" si="69"/>
        <v>0.252079995532278</v>
      </c>
      <c r="E588" s="153">
        <f t="shared" si="69"/>
        <v>4.0192346426823002</v>
      </c>
      <c r="F588" s="153" t="str">
        <f t="shared" si="69"/>
        <v/>
      </c>
      <c r="G588" s="153">
        <f t="shared" si="69"/>
        <v>3.8890435856006</v>
      </c>
      <c r="H588" s="153">
        <f t="shared" si="69"/>
        <v>3.7739575354162</v>
      </c>
    </row>
    <row r="589" spans="1:8" x14ac:dyDescent="0.2">
      <c r="A589" s="26">
        <f t="shared" si="67"/>
        <v>38168</v>
      </c>
      <c r="B589" s="153">
        <f t="shared" si="69"/>
        <v>-2.6705838941433E-2</v>
      </c>
      <c r="C589" s="153">
        <f t="shared" si="69"/>
        <v>9.04598826583E-3</v>
      </c>
      <c r="D589" s="153">
        <f t="shared" si="69"/>
        <v>0.258468936632824</v>
      </c>
      <c r="E589" s="153">
        <f t="shared" si="69"/>
        <v>4.1025948664606</v>
      </c>
      <c r="F589" s="153" t="str">
        <f t="shared" si="69"/>
        <v/>
      </c>
      <c r="G589" s="153">
        <f t="shared" si="69"/>
        <v>4.1006203272180004</v>
      </c>
      <c r="H589" s="153">
        <f t="shared" si="69"/>
        <v>3.8661730762883</v>
      </c>
    </row>
    <row r="590" spans="1:8" x14ac:dyDescent="0.2">
      <c r="A590" s="26">
        <f t="shared" si="67"/>
        <v>38138</v>
      </c>
      <c r="B590" s="153">
        <f t="shared" si="69"/>
        <v>-5.4316331337491003E-2</v>
      </c>
      <c r="C590" s="153">
        <f t="shared" si="69"/>
        <v>1.1699579393559E-2</v>
      </c>
      <c r="D590" s="153">
        <f t="shared" si="69"/>
        <v>0.26353133574746102</v>
      </c>
      <c r="E590" s="153">
        <f t="shared" si="69"/>
        <v>4.2589118078614403</v>
      </c>
      <c r="F590" s="153" t="str">
        <f t="shared" si="69"/>
        <v/>
      </c>
      <c r="G590" s="153">
        <f t="shared" si="69"/>
        <v>4.2064944279620997</v>
      </c>
      <c r="H590" s="153">
        <f t="shared" si="69"/>
        <v>3.9</v>
      </c>
    </row>
    <row r="591" spans="1:8" x14ac:dyDescent="0.2">
      <c r="A591" s="26">
        <f t="shared" si="67"/>
        <v>38107</v>
      </c>
      <c r="B591" s="153">
        <f t="shared" si="69"/>
        <v>-4.9434431850864997E-2</v>
      </c>
      <c r="C591" s="153">
        <f t="shared" si="69"/>
        <v>6.2989898662959998E-3</v>
      </c>
      <c r="D591" s="153">
        <f t="shared" si="69"/>
        <v>0.24601574824400099</v>
      </c>
      <c r="E591" s="153">
        <f t="shared" si="69"/>
        <v>3.8940471297019399</v>
      </c>
      <c r="F591" s="153" t="str">
        <f t="shared" si="69"/>
        <v/>
      </c>
      <c r="G591" s="153">
        <f t="shared" si="69"/>
        <v>3.9448902653185001</v>
      </c>
      <c r="H591" s="153">
        <f t="shared" si="69"/>
        <v>4.0663207426485002</v>
      </c>
    </row>
    <row r="592" spans="1:8" x14ac:dyDescent="0.2">
      <c r="A592" s="26">
        <f t="shared" si="67"/>
        <v>38077</v>
      </c>
      <c r="B592" s="153">
        <f t="shared" si="69"/>
        <v>-6.4224262594546E-2</v>
      </c>
      <c r="C592" s="153">
        <f t="shared" si="69"/>
        <v>6.2989898662959998E-3</v>
      </c>
      <c r="D592" s="153">
        <f t="shared" si="69"/>
        <v>0.22702296885494</v>
      </c>
      <c r="E592" s="153">
        <f t="shared" si="69"/>
        <v>4.1233604946740998</v>
      </c>
      <c r="F592" s="153" t="str">
        <f t="shared" si="69"/>
        <v/>
      </c>
      <c r="G592" s="153">
        <f t="shared" si="69"/>
        <v>3.5892635294074999</v>
      </c>
      <c r="H592" s="153">
        <f t="shared" si="69"/>
        <v>3.8388487812909999</v>
      </c>
    </row>
    <row r="593" spans="1:8" x14ac:dyDescent="0.2">
      <c r="A593" s="26">
        <f t="shared" si="67"/>
        <v>38046</v>
      </c>
      <c r="B593" s="153">
        <f t="shared" si="69"/>
        <v>-0.14942848580223</v>
      </c>
      <c r="C593" s="153">
        <f t="shared" si="69"/>
        <v>6.2989898662959998E-3</v>
      </c>
      <c r="D593" s="153">
        <f t="shared" si="69"/>
        <v>0.22742562778502201</v>
      </c>
      <c r="E593" s="153">
        <f t="shared" si="69"/>
        <v>4.1297512720698801</v>
      </c>
      <c r="F593" s="153" t="str">
        <f t="shared" si="69"/>
        <v/>
      </c>
      <c r="G593" s="153">
        <f t="shared" si="69"/>
        <v>3.7871716421179999</v>
      </c>
      <c r="H593" s="153">
        <f t="shared" si="69"/>
        <v>4.1202854175528003</v>
      </c>
    </row>
    <row r="594" spans="1:8" x14ac:dyDescent="0.2">
      <c r="A594" s="26">
        <f t="shared" si="67"/>
        <v>38017</v>
      </c>
      <c r="B594" s="153">
        <f t="shared" si="69"/>
        <v>-0.13111456438942001</v>
      </c>
      <c r="C594" s="153">
        <f t="shared" si="69"/>
        <v>6.2989898662959998E-3</v>
      </c>
      <c r="D594" s="153">
        <f t="shared" si="69"/>
        <v>0.22702296885494</v>
      </c>
      <c r="E594" s="153">
        <f t="shared" si="69"/>
        <v>3.8454282039993202</v>
      </c>
      <c r="F594" s="153" t="str">
        <f t="shared" si="69"/>
        <v/>
      </c>
      <c r="G594" s="153">
        <f t="shared" si="69"/>
        <v>3.5503748282444998</v>
      </c>
      <c r="H594" s="153">
        <f t="shared" si="69"/>
        <v>3.9511695927769002</v>
      </c>
    </row>
    <row r="595" spans="1:8" x14ac:dyDescent="0.2">
      <c r="A595" s="26">
        <f t="shared" si="67"/>
        <v>37986</v>
      </c>
      <c r="B595" s="153">
        <f t="shared" si="69"/>
        <v>-0.13682868529858999</v>
      </c>
      <c r="C595" s="153">
        <f t="shared" si="69"/>
        <v>6.2989898662959998E-3</v>
      </c>
      <c r="D595" s="153">
        <f t="shared" si="69"/>
        <v>0.22702296885494</v>
      </c>
      <c r="E595" s="153">
        <f t="shared" si="69"/>
        <v>3.9142697981226502</v>
      </c>
      <c r="F595" s="153" t="str">
        <f t="shared" si="69"/>
        <v/>
      </c>
      <c r="G595" s="153">
        <f t="shared" si="69"/>
        <v>3.3047162215401</v>
      </c>
      <c r="H595" s="153">
        <f t="shared" si="69"/>
        <v>3.6886561777155999</v>
      </c>
    </row>
    <row r="596" spans="1:8" x14ac:dyDescent="0.2">
      <c r="A596" s="26">
        <f t="shared" si="67"/>
        <v>37955</v>
      </c>
      <c r="B596" s="153">
        <f t="shared" si="69"/>
        <v>-0.14462313315077999</v>
      </c>
      <c r="C596" s="153">
        <f t="shared" si="69"/>
        <v>6.2989898662959998E-3</v>
      </c>
      <c r="D596" s="153">
        <f t="shared" si="69"/>
        <v>0.249550914159854</v>
      </c>
      <c r="E596" s="153">
        <f t="shared" si="69"/>
        <v>4.1356790412172799</v>
      </c>
      <c r="F596" s="153" t="str">
        <f t="shared" si="69"/>
        <v/>
      </c>
      <c r="G596" s="153">
        <f t="shared" si="69"/>
        <v>3.6087427953420002</v>
      </c>
      <c r="H596" s="153">
        <f t="shared" si="69"/>
        <v>3.9395499893452999</v>
      </c>
    </row>
    <row r="597" spans="1:8" x14ac:dyDescent="0.2">
      <c r="A597" s="26">
        <f t="shared" si="67"/>
        <v>37925</v>
      </c>
      <c r="B597" s="153">
        <f t="shared" si="69"/>
        <v>-7.4519564804298E-2</v>
      </c>
      <c r="C597" s="153">
        <f t="shared" si="69"/>
        <v>7.0864567438019997E-3</v>
      </c>
      <c r="D597" s="153">
        <f t="shared" si="69"/>
        <v>0.26354931052907499</v>
      </c>
      <c r="E597" s="153">
        <f t="shared" si="69"/>
        <v>4.3823243647070598</v>
      </c>
      <c r="F597" s="153" t="str">
        <f t="shared" si="69"/>
        <v/>
      </c>
      <c r="G597" s="153">
        <f t="shared" si="69"/>
        <v>3.7409411407386002</v>
      </c>
      <c r="H597" s="153">
        <f t="shared" si="69"/>
        <v>4.3790248043556996</v>
      </c>
    </row>
    <row r="598" spans="1:8" x14ac:dyDescent="0.2">
      <c r="A598" s="26">
        <f t="shared" si="67"/>
        <v>37894</v>
      </c>
      <c r="B598" s="153">
        <f t="shared" si="69"/>
        <v>-0.16429176970056</v>
      </c>
      <c r="C598" s="153">
        <f t="shared" si="69"/>
        <v>6.2989898662959998E-3</v>
      </c>
      <c r="D598" s="153">
        <f t="shared" si="69"/>
        <v>0.29342754183342901</v>
      </c>
      <c r="E598" s="153">
        <f t="shared" si="69"/>
        <v>4.9967907116560797</v>
      </c>
      <c r="F598" s="153" t="str">
        <f t="shared" si="69"/>
        <v/>
      </c>
      <c r="G598" s="153">
        <f t="shared" si="69"/>
        <v>4.0824026774766002</v>
      </c>
      <c r="H598" s="153">
        <f t="shared" si="69"/>
        <v>4.7851793110254004</v>
      </c>
    </row>
    <row r="599" spans="1:8" x14ac:dyDescent="0.2">
      <c r="A599" s="26">
        <f t="shared" si="67"/>
        <v>37864</v>
      </c>
      <c r="B599" s="153">
        <f t="shared" si="69"/>
        <v>-7.0864729577633997E-2</v>
      </c>
      <c r="C599" s="153">
        <f t="shared" ref="B599:H612" si="70">IF(C283="","",MAX(MIN(C283,C$96),C$97))</f>
        <v>7.4309094362469998E-3</v>
      </c>
      <c r="D599" s="153">
        <f t="shared" si="70"/>
        <v>0.29875189805041003</v>
      </c>
      <c r="E599" s="153">
        <f t="shared" si="70"/>
        <v>5.2558400525229603</v>
      </c>
      <c r="F599" s="153" t="str">
        <f t="shared" si="70"/>
        <v/>
      </c>
      <c r="G599" s="153">
        <f t="shared" si="70"/>
        <v>4.1159138250835001</v>
      </c>
      <c r="H599" s="153">
        <f t="shared" si="70"/>
        <v>5.099228095969</v>
      </c>
    </row>
    <row r="600" spans="1:8" x14ac:dyDescent="0.2">
      <c r="A600" s="26">
        <f t="shared" si="67"/>
        <v>37833</v>
      </c>
      <c r="B600" s="153">
        <f t="shared" si="70"/>
        <v>-0.10063974429762</v>
      </c>
      <c r="C600" s="153">
        <f t="shared" si="70"/>
        <v>6.2989898662959998E-3</v>
      </c>
      <c r="D600" s="153">
        <f t="shared" si="70"/>
        <v>0.30779107613589501</v>
      </c>
      <c r="E600" s="153">
        <f t="shared" si="70"/>
        <v>5.4730241013391199</v>
      </c>
      <c r="F600" s="153" t="str">
        <f t="shared" si="70"/>
        <v/>
      </c>
      <c r="G600" s="153">
        <f t="shared" si="70"/>
        <v>4.3065168340211999</v>
      </c>
      <c r="H600" s="153">
        <f t="shared" si="70"/>
        <v>5.3166360441523999</v>
      </c>
    </row>
    <row r="601" spans="1:8" x14ac:dyDescent="0.2">
      <c r="A601" s="26">
        <f t="shared" si="67"/>
        <v>37802</v>
      </c>
      <c r="B601" s="153">
        <f t="shared" si="70"/>
        <v>-3.5855798618621003E-2</v>
      </c>
      <c r="C601" s="153">
        <f t="shared" si="70"/>
        <v>6.2989898662959998E-3</v>
      </c>
      <c r="D601" s="153">
        <f t="shared" si="70"/>
        <v>0.27226986827486699</v>
      </c>
      <c r="E601" s="153">
        <f t="shared" si="70"/>
        <v>6.03757690132481</v>
      </c>
      <c r="F601" s="153" t="str">
        <f t="shared" si="70"/>
        <v/>
      </c>
      <c r="G601" s="153">
        <f t="shared" si="70"/>
        <v>4.5476966642562999</v>
      </c>
      <c r="H601" s="153">
        <f t="shared" si="70"/>
        <v>5.7404125117725</v>
      </c>
    </row>
    <row r="602" spans="1:8" x14ac:dyDescent="0.2">
      <c r="A602" s="26">
        <f t="shared" si="67"/>
        <v>37772</v>
      </c>
      <c r="B602" s="153">
        <f t="shared" si="70"/>
        <v>-7.7763732088600001E-3</v>
      </c>
      <c r="C602" s="153">
        <f t="shared" si="70"/>
        <v>6.2989898662959998E-3</v>
      </c>
      <c r="D602" s="153">
        <f t="shared" si="70"/>
        <v>0.28222594388876698</v>
      </c>
      <c r="E602" s="153">
        <f t="shared" si="70"/>
        <v>6.5857860347097699</v>
      </c>
      <c r="F602" s="153" t="str">
        <f t="shared" si="70"/>
        <v/>
      </c>
      <c r="G602" s="153">
        <f t="shared" si="70"/>
        <v>4.6076110809184003</v>
      </c>
      <c r="H602" s="153">
        <f t="shared" si="70"/>
        <v>6.5005554748329999</v>
      </c>
    </row>
    <row r="603" spans="1:8" x14ac:dyDescent="0.2">
      <c r="A603" s="26">
        <f t="shared" si="67"/>
        <v>37741</v>
      </c>
      <c r="B603" s="153">
        <f t="shared" si="70"/>
        <v>-0.14393219466161</v>
      </c>
      <c r="C603" s="153">
        <f t="shared" si="70"/>
        <v>6.2989898662959998E-3</v>
      </c>
      <c r="D603" s="153">
        <f t="shared" si="70"/>
        <v>0.27312029202967503</v>
      </c>
      <c r="E603" s="153">
        <f t="shared" si="70"/>
        <v>6.4179411749625901</v>
      </c>
      <c r="F603" s="153" t="str">
        <f t="shared" si="70"/>
        <v/>
      </c>
      <c r="G603" s="153">
        <f t="shared" si="70"/>
        <v>4.5506850061025004</v>
      </c>
      <c r="H603" s="153">
        <f t="shared" si="70"/>
        <v>6.8924490014841</v>
      </c>
    </row>
    <row r="604" spans="1:8" x14ac:dyDescent="0.2">
      <c r="A604" s="26">
        <f t="shared" si="67"/>
        <v>37711</v>
      </c>
      <c r="B604" s="153">
        <f t="shared" si="70"/>
        <v>-0.15566951559289</v>
      </c>
      <c r="C604" s="153">
        <f t="shared" si="70"/>
        <v>6.2989898662959998E-3</v>
      </c>
      <c r="D604" s="153">
        <f t="shared" si="70"/>
        <v>0.31964762653242301</v>
      </c>
      <c r="E604" s="153">
        <f t="shared" si="70"/>
        <v>7.5709398483122499</v>
      </c>
      <c r="F604" s="153" t="str">
        <f t="shared" si="70"/>
        <v/>
      </c>
      <c r="G604" s="153">
        <f t="shared" si="70"/>
        <v>4.6204888064240501</v>
      </c>
      <c r="H604" s="153">
        <f t="shared" si="70"/>
        <v>7.7032467904011002</v>
      </c>
    </row>
    <row r="605" spans="1:8" x14ac:dyDescent="0.2">
      <c r="A605" s="26">
        <f t="shared" si="67"/>
        <v>37680</v>
      </c>
      <c r="B605" s="153">
        <f t="shared" si="70"/>
        <v>-0.12402035335767</v>
      </c>
      <c r="C605" s="153">
        <f t="shared" si="70"/>
        <v>8.4867313558470003E-3</v>
      </c>
      <c r="D605" s="153">
        <f t="shared" si="70"/>
        <v>0.31770739774804202</v>
      </c>
      <c r="E605" s="153">
        <f t="shared" si="70"/>
        <v>8.1905942449556708</v>
      </c>
      <c r="F605" s="153" t="str">
        <f t="shared" si="70"/>
        <v/>
      </c>
      <c r="G605" s="153">
        <f t="shared" si="70"/>
        <v>4.6204888064240501</v>
      </c>
      <c r="H605" s="153">
        <f t="shared" si="70"/>
        <v>7.9822247756482003</v>
      </c>
    </row>
    <row r="606" spans="1:8" x14ac:dyDescent="0.2">
      <c r="A606" s="26">
        <f t="shared" si="67"/>
        <v>37652</v>
      </c>
      <c r="B606" s="153">
        <f t="shared" si="70"/>
        <v>-0.11774247696128</v>
      </c>
      <c r="C606" s="153">
        <f t="shared" si="70"/>
        <v>9.1647380561120009E-3</v>
      </c>
      <c r="D606" s="153">
        <f t="shared" si="70"/>
        <v>0.33849613905856601</v>
      </c>
      <c r="E606" s="153">
        <f t="shared" si="70"/>
        <v>8.1888939593451493</v>
      </c>
      <c r="F606" s="153" t="str">
        <f t="shared" si="70"/>
        <v/>
      </c>
      <c r="G606" s="153" t="str">
        <f t="shared" si="70"/>
        <v/>
      </c>
      <c r="H606" s="153" t="str">
        <f t="shared" si="70"/>
        <v/>
      </c>
    </row>
    <row r="607" spans="1:8" x14ac:dyDescent="0.2">
      <c r="A607" s="26">
        <f t="shared" si="67"/>
        <v>37621</v>
      </c>
      <c r="B607" s="153">
        <f t="shared" si="70"/>
        <v>-0.10443902612541001</v>
      </c>
      <c r="C607" s="153">
        <f t="shared" si="70"/>
        <v>8.0181054277620005E-3</v>
      </c>
      <c r="D607" s="153">
        <f t="shared" si="70"/>
        <v>0.360315179570383</v>
      </c>
      <c r="E607" s="153">
        <f t="shared" si="70"/>
        <v>8.8485545842945594</v>
      </c>
      <c r="F607" s="153" t="str">
        <f t="shared" si="70"/>
        <v/>
      </c>
      <c r="G607" s="153" t="str">
        <f t="shared" si="70"/>
        <v/>
      </c>
      <c r="H607" s="153" t="str">
        <f t="shared" si="70"/>
        <v/>
      </c>
    </row>
    <row r="608" spans="1:8" x14ac:dyDescent="0.2">
      <c r="A608" s="26">
        <f t="shared" si="67"/>
        <v>37590</v>
      </c>
      <c r="B608" s="153">
        <f t="shared" ref="B608:C608" si="71">IF(B292="","",MAX(MIN(B292,B$96),B$97))</f>
        <v>-6.151679099774E-3</v>
      </c>
      <c r="C608" s="153">
        <f t="shared" si="71"/>
        <v>9.0791285710310008E-3</v>
      </c>
      <c r="D608" s="153">
        <f t="shared" si="70"/>
        <v>0.39098767921919603</v>
      </c>
      <c r="E608" s="153">
        <f t="shared" si="70"/>
        <v>8.9672801659653203</v>
      </c>
      <c r="F608" s="153" t="str">
        <f t="shared" si="70"/>
        <v/>
      </c>
      <c r="G608" s="153" t="str">
        <f t="shared" si="70"/>
        <v/>
      </c>
      <c r="H608" s="153" t="str">
        <f t="shared" si="70"/>
        <v/>
      </c>
    </row>
    <row r="609" spans="1:8" x14ac:dyDescent="0.2">
      <c r="A609" s="26">
        <f t="shared" si="67"/>
        <v>37560</v>
      </c>
      <c r="B609" s="153">
        <f t="shared" si="70"/>
        <v>2.7929073484869001E-2</v>
      </c>
      <c r="C609" s="153">
        <f t="shared" si="70"/>
        <v>1.3346910446036E-2</v>
      </c>
      <c r="D609" s="153">
        <f t="shared" si="70"/>
        <v>0.46224174086552</v>
      </c>
      <c r="E609" s="153">
        <f t="shared" si="70"/>
        <v>9.8257965337112498</v>
      </c>
      <c r="F609" s="153" t="str">
        <f t="shared" si="70"/>
        <v/>
      </c>
      <c r="G609" s="153" t="str">
        <f t="shared" si="70"/>
        <v/>
      </c>
      <c r="H609" s="153" t="str">
        <f t="shared" si="70"/>
        <v/>
      </c>
    </row>
    <row r="610" spans="1:8" x14ac:dyDescent="0.2">
      <c r="A610" s="26">
        <f t="shared" si="67"/>
        <v>37529</v>
      </c>
      <c r="B610" s="153">
        <f t="shared" si="70"/>
        <v>2.8470416628517001E-2</v>
      </c>
      <c r="C610" s="153">
        <f t="shared" si="70"/>
        <v>1.5648103768348999E-2</v>
      </c>
      <c r="D610" s="153">
        <f t="shared" si="70"/>
        <v>0.47658963946219401</v>
      </c>
      <c r="E610" s="153">
        <f t="shared" si="70"/>
        <v>9.8257965337112498</v>
      </c>
      <c r="F610" s="153" t="str">
        <f t="shared" si="70"/>
        <v/>
      </c>
      <c r="G610" s="153" t="str">
        <f t="shared" si="70"/>
        <v/>
      </c>
      <c r="H610" s="153" t="str">
        <f t="shared" si="70"/>
        <v/>
      </c>
    </row>
    <row r="611" spans="1:8" x14ac:dyDescent="0.2">
      <c r="A611" s="26">
        <f t="shared" si="67"/>
        <v>37499</v>
      </c>
      <c r="B611" s="153">
        <f t="shared" si="70"/>
        <v>-3.631698379933E-3</v>
      </c>
      <c r="C611" s="153">
        <f t="shared" si="70"/>
        <v>2.7461229831774001E-2</v>
      </c>
      <c r="D611" s="153">
        <f t="shared" si="70"/>
        <v>0.43830752793404698</v>
      </c>
      <c r="E611" s="153">
        <f t="shared" si="70"/>
        <v>9.7789075369763694</v>
      </c>
      <c r="F611" s="153" t="str">
        <f t="shared" si="70"/>
        <v/>
      </c>
      <c r="G611" s="153" t="str">
        <f t="shared" si="70"/>
        <v/>
      </c>
      <c r="H611" s="153" t="str">
        <f t="shared" si="70"/>
        <v/>
      </c>
    </row>
    <row r="612" spans="1:8" x14ac:dyDescent="0.2">
      <c r="A612" s="26">
        <f>A296</f>
        <v>37468</v>
      </c>
      <c r="B612" s="153">
        <f t="shared" si="70"/>
        <v>-0.12437844804471999</v>
      </c>
      <c r="C612" s="153">
        <f t="shared" ref="B612:H624" si="72">IF(C296="","",MAX(MIN(C296,C$96),C$97))</f>
        <v>1.7059133737812E-2</v>
      </c>
      <c r="D612" s="153">
        <f t="shared" si="72"/>
        <v>0.45535973069952501</v>
      </c>
      <c r="E612" s="153">
        <f t="shared" si="72"/>
        <v>9.8257965337112498</v>
      </c>
      <c r="F612" s="153" t="str">
        <f t="shared" si="72"/>
        <v/>
      </c>
      <c r="G612" s="153" t="str">
        <f t="shared" si="72"/>
        <v/>
      </c>
      <c r="H612" s="153" t="str">
        <f t="shared" si="72"/>
        <v/>
      </c>
    </row>
    <row r="613" spans="1:8" x14ac:dyDescent="0.2">
      <c r="A613" s="26">
        <f t="shared" ref="A613:A659" si="73">A297</f>
        <v>37437</v>
      </c>
      <c r="B613" s="153">
        <f t="shared" si="72"/>
        <v>5.7748544346806999E-2</v>
      </c>
      <c r="C613" s="153">
        <f t="shared" si="72"/>
        <v>1.7078208644703E-2</v>
      </c>
      <c r="D613" s="153">
        <f t="shared" si="72"/>
        <v>0.39430420977233199</v>
      </c>
      <c r="E613" s="153">
        <f t="shared" si="72"/>
        <v>8.5419025441192602</v>
      </c>
      <c r="F613" s="153" t="str">
        <f t="shared" si="72"/>
        <v/>
      </c>
      <c r="G613" s="153" t="str">
        <f t="shared" si="72"/>
        <v/>
      </c>
      <c r="H613" s="153" t="str">
        <f t="shared" si="72"/>
        <v/>
      </c>
    </row>
    <row r="614" spans="1:8" x14ac:dyDescent="0.2">
      <c r="A614" s="26">
        <f t="shared" si="73"/>
        <v>37407</v>
      </c>
      <c r="B614" s="153">
        <f t="shared" si="72"/>
        <v>5.7748544346806999E-2</v>
      </c>
      <c r="C614" s="153">
        <f t="shared" si="72"/>
        <v>1.7794827198956999E-2</v>
      </c>
      <c r="D614" s="153">
        <f t="shared" si="72"/>
        <v>0.36219570044918098</v>
      </c>
      <c r="E614" s="153">
        <f t="shared" si="72"/>
        <v>7.1978034714014001</v>
      </c>
      <c r="F614" s="153" t="str">
        <f t="shared" si="72"/>
        <v/>
      </c>
      <c r="G614" s="153" t="str">
        <f t="shared" si="72"/>
        <v/>
      </c>
      <c r="H614" s="153" t="str">
        <f t="shared" si="72"/>
        <v/>
      </c>
    </row>
    <row r="615" spans="1:8" x14ac:dyDescent="0.2">
      <c r="A615" s="26">
        <f t="shared" si="73"/>
        <v>37376</v>
      </c>
      <c r="B615" s="153">
        <f t="shared" si="72"/>
        <v>-2.8597584950321001E-2</v>
      </c>
      <c r="C615" s="153">
        <f t="shared" si="72"/>
        <v>1.6718027379832998E-2</v>
      </c>
      <c r="D615" s="153">
        <f t="shared" si="72"/>
        <v>0.399911915774117</v>
      </c>
      <c r="E615" s="153">
        <f t="shared" si="72"/>
        <v>6.5759936020690501</v>
      </c>
      <c r="F615" s="153" t="str">
        <f t="shared" si="72"/>
        <v/>
      </c>
      <c r="G615" s="153" t="str">
        <f t="shared" si="72"/>
        <v/>
      </c>
      <c r="H615" s="153" t="str">
        <f t="shared" si="72"/>
        <v/>
      </c>
    </row>
    <row r="616" spans="1:8" x14ac:dyDescent="0.2">
      <c r="A616" s="26">
        <f t="shared" si="73"/>
        <v>37346</v>
      </c>
      <c r="B616" s="153">
        <f t="shared" si="72"/>
        <v>-9.0869387402922996E-2</v>
      </c>
      <c r="C616" s="153">
        <f t="shared" si="72"/>
        <v>1.7724501763400999E-2</v>
      </c>
      <c r="D616" s="153">
        <f t="shared" si="72"/>
        <v>0.386145086521539</v>
      </c>
      <c r="E616" s="153">
        <f t="shared" si="72"/>
        <v>6.5229742314970096</v>
      </c>
      <c r="F616" s="153" t="str">
        <f t="shared" si="72"/>
        <v/>
      </c>
      <c r="G616" s="153" t="str">
        <f t="shared" si="72"/>
        <v/>
      </c>
      <c r="H616" s="153" t="str">
        <f t="shared" si="72"/>
        <v/>
      </c>
    </row>
    <row r="617" spans="1:8" x14ac:dyDescent="0.2">
      <c r="A617" s="26">
        <f t="shared" si="73"/>
        <v>37315</v>
      </c>
      <c r="B617" s="153">
        <f t="shared" si="72"/>
        <v>-8.6433005216571004E-2</v>
      </c>
      <c r="C617" s="153">
        <f t="shared" si="72"/>
        <v>1.7303909665552002E-2</v>
      </c>
      <c r="D617" s="153">
        <f t="shared" si="72"/>
        <v>0.41829830349361302</v>
      </c>
      <c r="E617" s="153">
        <f t="shared" si="72"/>
        <v>7.4373154792814002</v>
      </c>
      <c r="F617" s="153" t="str">
        <f t="shared" si="72"/>
        <v/>
      </c>
      <c r="G617" s="153" t="str">
        <f t="shared" si="72"/>
        <v/>
      </c>
      <c r="H617" s="153" t="str">
        <f t="shared" si="72"/>
        <v/>
      </c>
    </row>
    <row r="618" spans="1:8" x14ac:dyDescent="0.2">
      <c r="A618" s="26">
        <f t="shared" si="73"/>
        <v>37287</v>
      </c>
      <c r="B618" s="153">
        <f t="shared" si="72"/>
        <v>-3.2475033740236997E-2</v>
      </c>
      <c r="C618" s="153">
        <f t="shared" si="72"/>
        <v>2.0246462291705E-2</v>
      </c>
      <c r="D618" s="153">
        <f t="shared" si="72"/>
        <v>0.41898300958113299</v>
      </c>
      <c r="E618" s="153">
        <f t="shared" si="72"/>
        <v>7.6172987487486399</v>
      </c>
      <c r="F618" s="153" t="str">
        <f t="shared" si="72"/>
        <v/>
      </c>
      <c r="G618" s="153" t="str">
        <f t="shared" si="72"/>
        <v/>
      </c>
      <c r="H618" s="153" t="str">
        <f t="shared" si="72"/>
        <v/>
      </c>
    </row>
    <row r="619" spans="1:8" x14ac:dyDescent="0.2">
      <c r="A619" s="26">
        <f t="shared" si="73"/>
        <v>37256</v>
      </c>
      <c r="B619" s="153">
        <f t="shared" si="72"/>
        <v>-3.2365832902274003E-2</v>
      </c>
      <c r="C619" s="153">
        <f t="shared" si="72"/>
        <v>1.104261024381E-2</v>
      </c>
      <c r="D619" s="153">
        <f t="shared" si="72"/>
        <v>0.41784334367862602</v>
      </c>
      <c r="E619" s="153">
        <f t="shared" si="72"/>
        <v>7.8666199936427299</v>
      </c>
      <c r="F619" s="153" t="str">
        <f t="shared" si="72"/>
        <v/>
      </c>
      <c r="G619" s="153" t="str">
        <f t="shared" si="72"/>
        <v/>
      </c>
      <c r="H619" s="153" t="str">
        <f t="shared" si="72"/>
        <v/>
      </c>
    </row>
    <row r="620" spans="1:8" x14ac:dyDescent="0.2">
      <c r="A620" s="26">
        <f t="shared" si="73"/>
        <v>37225</v>
      </c>
      <c r="B620" s="153">
        <f t="shared" si="72"/>
        <v>-8.7667878582545003E-2</v>
      </c>
      <c r="C620" s="153">
        <f t="shared" si="72"/>
        <v>2.2822003985767E-2</v>
      </c>
      <c r="D620" s="153">
        <f t="shared" si="72"/>
        <v>0.41125703936218999</v>
      </c>
      <c r="E620" s="153">
        <f t="shared" si="72"/>
        <v>8.9592556075474903</v>
      </c>
      <c r="F620" s="153" t="str">
        <f t="shared" si="72"/>
        <v/>
      </c>
      <c r="G620" s="153" t="str">
        <f t="shared" si="72"/>
        <v/>
      </c>
      <c r="H620" s="153" t="str">
        <f t="shared" si="72"/>
        <v/>
      </c>
    </row>
    <row r="621" spans="1:8" x14ac:dyDescent="0.2">
      <c r="A621" s="26">
        <f t="shared" si="73"/>
        <v>37195</v>
      </c>
      <c r="B621" s="153">
        <f t="shared" si="72"/>
        <v>-0.30458976685060002</v>
      </c>
      <c r="C621" s="153">
        <f t="shared" si="72"/>
        <v>2.4531501283706E-2</v>
      </c>
      <c r="D621" s="153">
        <f t="shared" si="72"/>
        <v>0.423891991769828</v>
      </c>
      <c r="E621" s="153">
        <f t="shared" si="72"/>
        <v>9.8257965337112498</v>
      </c>
      <c r="F621" s="153" t="str">
        <f t="shared" si="72"/>
        <v/>
      </c>
      <c r="G621" s="153" t="str">
        <f t="shared" si="72"/>
        <v/>
      </c>
      <c r="H621" s="153" t="str">
        <f t="shared" si="72"/>
        <v/>
      </c>
    </row>
    <row r="622" spans="1:8" x14ac:dyDescent="0.2">
      <c r="A622" s="26">
        <f t="shared" si="73"/>
        <v>37164</v>
      </c>
      <c r="B622" s="153">
        <f t="shared" si="72"/>
        <v>-0.38554896865818999</v>
      </c>
      <c r="C622" s="153">
        <f t="shared" si="72"/>
        <v>2.7271762918140999E-2</v>
      </c>
      <c r="D622" s="153">
        <f t="shared" si="72"/>
        <v>0.43185835279481</v>
      </c>
      <c r="E622" s="153">
        <f t="shared" si="72"/>
        <v>9.6695188528619695</v>
      </c>
      <c r="F622" s="153" t="str">
        <f t="shared" si="72"/>
        <v/>
      </c>
      <c r="G622" s="153" t="str">
        <f t="shared" si="72"/>
        <v/>
      </c>
      <c r="H622" s="153" t="str">
        <f t="shared" si="72"/>
        <v/>
      </c>
    </row>
    <row r="623" spans="1:8" x14ac:dyDescent="0.2">
      <c r="A623" s="26">
        <f t="shared" si="73"/>
        <v>37134</v>
      </c>
      <c r="B623" s="153">
        <f t="shared" si="72"/>
        <v>-0.14099624238193001</v>
      </c>
      <c r="C623" s="153">
        <f t="shared" si="72"/>
        <v>3.1788436629307998E-2</v>
      </c>
      <c r="D623" s="153">
        <f t="shared" si="72"/>
        <v>0.41060663309126599</v>
      </c>
      <c r="E623" s="153">
        <f t="shared" si="72"/>
        <v>7.9294649817183602</v>
      </c>
      <c r="F623" s="153" t="str">
        <f t="shared" si="72"/>
        <v/>
      </c>
      <c r="G623" s="153" t="str">
        <f t="shared" si="72"/>
        <v/>
      </c>
      <c r="H623" s="153" t="str">
        <f t="shared" si="72"/>
        <v/>
      </c>
    </row>
    <row r="624" spans="1:8" x14ac:dyDescent="0.2">
      <c r="A624" s="26">
        <f t="shared" si="73"/>
        <v>37103</v>
      </c>
      <c r="B624" s="153">
        <f t="shared" si="72"/>
        <v>-0.17785298571092001</v>
      </c>
      <c r="C624" s="153">
        <f t="shared" ref="B624:H636" si="74">IF(C308="","",MAX(MIN(C308,C$96),C$97))</f>
        <v>3.4439136879862997E-2</v>
      </c>
      <c r="D624" s="153">
        <f t="shared" si="74"/>
        <v>0.41018143368507398</v>
      </c>
      <c r="E624" s="153">
        <f t="shared" si="74"/>
        <v>8.2008714160855192</v>
      </c>
      <c r="F624" s="153" t="str">
        <f t="shared" si="74"/>
        <v/>
      </c>
      <c r="G624" s="153" t="str">
        <f t="shared" si="74"/>
        <v/>
      </c>
      <c r="H624" s="153" t="str">
        <f t="shared" si="74"/>
        <v/>
      </c>
    </row>
    <row r="625" spans="1:8" x14ac:dyDescent="0.2">
      <c r="A625" s="26">
        <f t="shared" si="73"/>
        <v>37072</v>
      </c>
      <c r="B625" s="153">
        <f t="shared" si="74"/>
        <v>-0.11998556300384</v>
      </c>
      <c r="C625" s="153">
        <f t="shared" si="74"/>
        <v>3.3695265370771998E-2</v>
      </c>
      <c r="D625" s="153">
        <f t="shared" si="74"/>
        <v>0.44097369002740799</v>
      </c>
      <c r="E625" s="153">
        <f t="shared" si="74"/>
        <v>7.4072922434360304</v>
      </c>
      <c r="F625" s="153" t="str">
        <f t="shared" si="74"/>
        <v/>
      </c>
      <c r="G625" s="153" t="str">
        <f t="shared" si="74"/>
        <v/>
      </c>
      <c r="H625" s="153" t="str">
        <f t="shared" si="74"/>
        <v/>
      </c>
    </row>
    <row r="626" spans="1:8" x14ac:dyDescent="0.2">
      <c r="A626" s="26">
        <f t="shared" si="73"/>
        <v>37042</v>
      </c>
      <c r="B626" s="153">
        <f t="shared" si="74"/>
        <v>-9.2424717365510001E-2</v>
      </c>
      <c r="C626" s="153">
        <f t="shared" si="74"/>
        <v>3.1927106677988003E-2</v>
      </c>
      <c r="D626" s="153">
        <f t="shared" si="74"/>
        <v>0.39954544133235298</v>
      </c>
      <c r="E626" s="153">
        <f t="shared" si="74"/>
        <v>7.1093065421808896</v>
      </c>
      <c r="F626" s="153" t="str">
        <f t="shared" si="74"/>
        <v/>
      </c>
      <c r="G626" s="153" t="str">
        <f t="shared" si="74"/>
        <v/>
      </c>
      <c r="H626" s="153" t="str">
        <f t="shared" si="74"/>
        <v/>
      </c>
    </row>
    <row r="627" spans="1:8" x14ac:dyDescent="0.2">
      <c r="A627" s="26">
        <f t="shared" si="73"/>
        <v>37011</v>
      </c>
      <c r="B627" s="153">
        <f t="shared" si="74"/>
        <v>-0.16997277816402001</v>
      </c>
      <c r="C627" s="153">
        <f t="shared" si="74"/>
        <v>3.2619264339532002E-2</v>
      </c>
      <c r="D627" s="153">
        <f t="shared" si="74"/>
        <v>0.425602070950858</v>
      </c>
      <c r="E627" s="153">
        <f t="shared" si="74"/>
        <v>7.5664669788602401</v>
      </c>
      <c r="F627" s="153" t="str">
        <f t="shared" si="74"/>
        <v/>
      </c>
      <c r="G627" s="153" t="str">
        <f t="shared" si="74"/>
        <v/>
      </c>
      <c r="H627" s="153" t="str">
        <f t="shared" si="74"/>
        <v/>
      </c>
    </row>
    <row r="628" spans="1:8" x14ac:dyDescent="0.2">
      <c r="A628" s="26">
        <f t="shared" si="73"/>
        <v>36981</v>
      </c>
      <c r="B628" s="153">
        <f t="shared" si="74"/>
        <v>-0.14703200121535001</v>
      </c>
      <c r="C628" s="153">
        <f t="shared" si="74"/>
        <v>3.6632972949169999E-2</v>
      </c>
      <c r="D628" s="153">
        <f t="shared" si="74"/>
        <v>0.46517674002272502</v>
      </c>
      <c r="E628" s="153">
        <f t="shared" si="74"/>
        <v>7.6802080554786203</v>
      </c>
      <c r="F628" s="153" t="str">
        <f t="shared" si="74"/>
        <v/>
      </c>
      <c r="G628" s="153" t="str">
        <f t="shared" si="74"/>
        <v/>
      </c>
      <c r="H628" s="153" t="str">
        <f t="shared" si="74"/>
        <v/>
      </c>
    </row>
    <row r="629" spans="1:8" x14ac:dyDescent="0.2">
      <c r="A629" s="26">
        <f t="shared" si="73"/>
        <v>36950</v>
      </c>
      <c r="B629" s="153">
        <f t="shared" si="74"/>
        <v>-0.16663436344537999</v>
      </c>
      <c r="C629" s="153">
        <f t="shared" si="74"/>
        <v>3.5742815098026001E-2</v>
      </c>
      <c r="D629" s="153">
        <f t="shared" si="74"/>
        <v>0.42534000795601201</v>
      </c>
      <c r="E629" s="153">
        <f t="shared" si="74"/>
        <v>7.2040656187110903</v>
      </c>
      <c r="F629" s="153" t="str">
        <f t="shared" si="74"/>
        <v/>
      </c>
      <c r="G629" s="153" t="str">
        <f t="shared" si="74"/>
        <v/>
      </c>
      <c r="H629" s="153" t="str">
        <f t="shared" si="74"/>
        <v/>
      </c>
    </row>
    <row r="630" spans="1:8" x14ac:dyDescent="0.2">
      <c r="A630" s="26">
        <f t="shared" si="73"/>
        <v>36922</v>
      </c>
      <c r="B630" s="153">
        <f t="shared" si="74"/>
        <v>-0.13983810703540001</v>
      </c>
      <c r="C630" s="153">
        <f t="shared" si="74"/>
        <v>3.6435795027885E-2</v>
      </c>
      <c r="D630" s="153">
        <f t="shared" si="74"/>
        <v>0.39653481708945099</v>
      </c>
      <c r="E630" s="153">
        <f t="shared" si="74"/>
        <v>7.0696097592016498</v>
      </c>
      <c r="F630" s="153" t="str">
        <f t="shared" si="74"/>
        <v/>
      </c>
      <c r="G630" s="153" t="str">
        <f t="shared" si="74"/>
        <v/>
      </c>
      <c r="H630" s="153" t="str">
        <f t="shared" si="74"/>
        <v/>
      </c>
    </row>
    <row r="631" spans="1:8" x14ac:dyDescent="0.2">
      <c r="A631" s="26">
        <f t="shared" si="73"/>
        <v>36891</v>
      </c>
      <c r="B631" s="153">
        <f t="shared" si="74"/>
        <v>-0.19271963873841</v>
      </c>
      <c r="C631" s="153">
        <f t="shared" si="74"/>
        <v>3.9184101654516003E-2</v>
      </c>
      <c r="D631" s="153">
        <f t="shared" si="74"/>
        <v>0.443031487139186</v>
      </c>
      <c r="E631" s="153">
        <f t="shared" si="74"/>
        <v>8.4549069833106607</v>
      </c>
      <c r="F631" s="153" t="str">
        <f t="shared" si="74"/>
        <v/>
      </c>
      <c r="G631" s="153" t="str">
        <f t="shared" si="74"/>
        <v/>
      </c>
      <c r="H631" s="153" t="str">
        <f t="shared" si="74"/>
        <v/>
      </c>
    </row>
    <row r="632" spans="1:8" x14ac:dyDescent="0.2">
      <c r="A632" s="26">
        <f t="shared" si="73"/>
        <v>36860</v>
      </c>
      <c r="B632" s="153">
        <f t="shared" si="74"/>
        <v>-0.40724905604940997</v>
      </c>
      <c r="C632" s="153">
        <f t="shared" si="74"/>
        <v>3.8683363813019997E-2</v>
      </c>
      <c r="D632" s="153">
        <f t="shared" si="74"/>
        <v>0.46017533786175202</v>
      </c>
      <c r="E632" s="153">
        <f t="shared" si="74"/>
        <v>8.4939565888870394</v>
      </c>
      <c r="F632" s="153" t="str">
        <f t="shared" si="74"/>
        <v/>
      </c>
      <c r="G632" s="153" t="str">
        <f t="shared" si="74"/>
        <v/>
      </c>
      <c r="H632" s="153" t="str">
        <f t="shared" si="74"/>
        <v/>
      </c>
    </row>
    <row r="633" spans="1:8" x14ac:dyDescent="0.2">
      <c r="A633" s="26">
        <f t="shared" si="73"/>
        <v>36830</v>
      </c>
      <c r="B633" s="153">
        <f t="shared" si="74"/>
        <v>-0.18621416979923</v>
      </c>
      <c r="C633" s="153">
        <f t="shared" si="74"/>
        <v>3.7594460161295001E-2</v>
      </c>
      <c r="D633" s="153">
        <f t="shared" si="74"/>
        <v>0.42550165966576198</v>
      </c>
      <c r="E633" s="153">
        <f t="shared" si="74"/>
        <v>7.5155567642562904</v>
      </c>
      <c r="F633" s="153" t="str">
        <f t="shared" si="74"/>
        <v/>
      </c>
      <c r="G633" s="153" t="str">
        <f t="shared" si="74"/>
        <v/>
      </c>
      <c r="H633" s="153" t="str">
        <f t="shared" si="74"/>
        <v/>
      </c>
    </row>
    <row r="634" spans="1:8" x14ac:dyDescent="0.2">
      <c r="A634" s="26">
        <f t="shared" si="73"/>
        <v>36799</v>
      </c>
      <c r="B634" s="153">
        <f t="shared" si="74"/>
        <v>-0.17181286073610999</v>
      </c>
      <c r="C634" s="153">
        <f t="shared" si="74"/>
        <v>3.6865352314031999E-2</v>
      </c>
      <c r="D634" s="153">
        <f t="shared" si="74"/>
        <v>0.395518284178077</v>
      </c>
      <c r="E634" s="153">
        <f t="shared" si="74"/>
        <v>6.7996881254911399</v>
      </c>
      <c r="F634" s="153" t="str">
        <f t="shared" si="74"/>
        <v/>
      </c>
      <c r="G634" s="153" t="str">
        <f t="shared" si="74"/>
        <v/>
      </c>
      <c r="H634" s="153" t="str">
        <f t="shared" si="74"/>
        <v/>
      </c>
    </row>
    <row r="635" spans="1:8" x14ac:dyDescent="0.2">
      <c r="A635" s="26">
        <f t="shared" si="73"/>
        <v>36769</v>
      </c>
      <c r="B635" s="153">
        <f t="shared" si="74"/>
        <v>-7.8985501816977E-2</v>
      </c>
      <c r="C635" s="153">
        <f t="shared" si="74"/>
        <v>3.6002213246091E-2</v>
      </c>
      <c r="D635" s="153">
        <f t="shared" si="74"/>
        <v>0.50391207985359698</v>
      </c>
      <c r="E635" s="153">
        <f t="shared" si="74"/>
        <v>6.7238570766736796</v>
      </c>
      <c r="F635" s="153" t="str">
        <f t="shared" si="74"/>
        <v/>
      </c>
      <c r="G635" s="153" t="str">
        <f t="shared" si="74"/>
        <v/>
      </c>
      <c r="H635" s="153" t="str">
        <f t="shared" si="74"/>
        <v/>
      </c>
    </row>
    <row r="636" spans="1:8" x14ac:dyDescent="0.2">
      <c r="A636" s="26">
        <f t="shared" si="73"/>
        <v>36738</v>
      </c>
      <c r="B636" s="153" t="str">
        <f t="shared" si="74"/>
        <v/>
      </c>
      <c r="C636" s="153" t="str">
        <f t="shared" ref="B636:H648" si="75">IF(C320="","",MAX(MIN(C320,C$96),C$97))</f>
        <v/>
      </c>
      <c r="D636" s="153" t="str">
        <f t="shared" si="75"/>
        <v/>
      </c>
      <c r="E636" s="153" t="str">
        <f t="shared" si="75"/>
        <v/>
      </c>
      <c r="F636" s="153" t="str">
        <f t="shared" si="75"/>
        <v/>
      </c>
      <c r="G636" s="153" t="str">
        <f t="shared" si="75"/>
        <v/>
      </c>
      <c r="H636" s="153" t="str">
        <f t="shared" si="75"/>
        <v/>
      </c>
    </row>
    <row r="637" spans="1:8" x14ac:dyDescent="0.2">
      <c r="A637" s="26">
        <f t="shared" si="73"/>
        <v>36707</v>
      </c>
      <c r="B637" s="153" t="str">
        <f t="shared" si="75"/>
        <v/>
      </c>
      <c r="C637" s="153" t="str">
        <f t="shared" si="75"/>
        <v/>
      </c>
      <c r="D637" s="153" t="str">
        <f t="shared" si="75"/>
        <v/>
      </c>
      <c r="E637" s="153" t="str">
        <f t="shared" si="75"/>
        <v/>
      </c>
      <c r="F637" s="153" t="str">
        <f t="shared" si="75"/>
        <v/>
      </c>
      <c r="G637" s="153" t="str">
        <f t="shared" si="75"/>
        <v/>
      </c>
      <c r="H637" s="153" t="str">
        <f t="shared" si="75"/>
        <v/>
      </c>
    </row>
    <row r="638" spans="1:8" x14ac:dyDescent="0.2">
      <c r="A638" s="26">
        <f t="shared" si="73"/>
        <v>36677</v>
      </c>
      <c r="B638" s="153" t="str">
        <f t="shared" si="75"/>
        <v/>
      </c>
      <c r="C638" s="153" t="str">
        <f t="shared" si="75"/>
        <v/>
      </c>
      <c r="D638" s="153" t="str">
        <f t="shared" si="75"/>
        <v/>
      </c>
      <c r="E638" s="153" t="str">
        <f t="shared" si="75"/>
        <v/>
      </c>
      <c r="F638" s="153" t="str">
        <f t="shared" si="75"/>
        <v/>
      </c>
      <c r="G638" s="153" t="str">
        <f t="shared" si="75"/>
        <v/>
      </c>
      <c r="H638" s="153" t="str">
        <f t="shared" si="75"/>
        <v/>
      </c>
    </row>
    <row r="639" spans="1:8" x14ac:dyDescent="0.2">
      <c r="A639" s="26">
        <f t="shared" si="73"/>
        <v>36646</v>
      </c>
      <c r="B639" s="153" t="str">
        <f t="shared" si="75"/>
        <v/>
      </c>
      <c r="C639" s="153" t="str">
        <f t="shared" si="75"/>
        <v/>
      </c>
      <c r="D639" s="153" t="str">
        <f t="shared" si="75"/>
        <v/>
      </c>
      <c r="E639" s="153" t="str">
        <f t="shared" si="75"/>
        <v/>
      </c>
      <c r="F639" s="153" t="str">
        <f t="shared" si="75"/>
        <v/>
      </c>
      <c r="G639" s="153" t="str">
        <f t="shared" si="75"/>
        <v/>
      </c>
      <c r="H639" s="153" t="str">
        <f t="shared" si="75"/>
        <v/>
      </c>
    </row>
    <row r="640" spans="1:8" x14ac:dyDescent="0.2">
      <c r="A640" s="26">
        <f t="shared" si="73"/>
        <v>36616</v>
      </c>
      <c r="B640" s="153" t="str">
        <f t="shared" si="75"/>
        <v/>
      </c>
      <c r="C640" s="153" t="str">
        <f t="shared" si="75"/>
        <v/>
      </c>
      <c r="D640" s="153" t="str">
        <f t="shared" si="75"/>
        <v/>
      </c>
      <c r="E640" s="153" t="str">
        <f t="shared" si="75"/>
        <v/>
      </c>
      <c r="F640" s="153" t="str">
        <f t="shared" si="75"/>
        <v/>
      </c>
      <c r="G640" s="153" t="str">
        <f t="shared" si="75"/>
        <v/>
      </c>
      <c r="H640" s="153" t="str">
        <f t="shared" si="75"/>
        <v/>
      </c>
    </row>
    <row r="641" spans="1:8" x14ac:dyDescent="0.2">
      <c r="A641" s="26">
        <f t="shared" si="73"/>
        <v>36585</v>
      </c>
      <c r="B641" s="153" t="str">
        <f t="shared" si="75"/>
        <v/>
      </c>
      <c r="C641" s="153" t="str">
        <f t="shared" si="75"/>
        <v/>
      </c>
      <c r="D641" s="153" t="str">
        <f t="shared" si="75"/>
        <v/>
      </c>
      <c r="E641" s="153" t="str">
        <f t="shared" si="75"/>
        <v/>
      </c>
      <c r="F641" s="153" t="str">
        <f t="shared" si="75"/>
        <v/>
      </c>
      <c r="G641" s="153" t="str">
        <f t="shared" si="75"/>
        <v/>
      </c>
      <c r="H641" s="153" t="str">
        <f t="shared" si="75"/>
        <v/>
      </c>
    </row>
    <row r="642" spans="1:8" x14ac:dyDescent="0.2">
      <c r="A642" s="26">
        <f t="shared" si="73"/>
        <v>36556</v>
      </c>
      <c r="B642" s="153" t="str">
        <f t="shared" si="75"/>
        <v/>
      </c>
      <c r="C642" s="153" t="str">
        <f t="shared" si="75"/>
        <v/>
      </c>
      <c r="D642" s="153" t="str">
        <f t="shared" si="75"/>
        <v/>
      </c>
      <c r="E642" s="153" t="str">
        <f t="shared" si="75"/>
        <v/>
      </c>
      <c r="F642" s="153" t="str">
        <f t="shared" si="75"/>
        <v/>
      </c>
      <c r="G642" s="153" t="str">
        <f t="shared" si="75"/>
        <v/>
      </c>
      <c r="H642" s="153" t="str">
        <f t="shared" si="75"/>
        <v/>
      </c>
    </row>
    <row r="643" spans="1:8" x14ac:dyDescent="0.2">
      <c r="A643" s="26">
        <f t="shared" si="73"/>
        <v>36525</v>
      </c>
      <c r="B643" s="153" t="str">
        <f t="shared" si="75"/>
        <v/>
      </c>
      <c r="C643" s="153" t="str">
        <f t="shared" si="75"/>
        <v/>
      </c>
      <c r="D643" s="153" t="str">
        <f t="shared" si="75"/>
        <v/>
      </c>
      <c r="E643" s="153" t="str">
        <f t="shared" si="75"/>
        <v/>
      </c>
      <c r="F643" s="153" t="str">
        <f t="shared" si="75"/>
        <v/>
      </c>
      <c r="G643" s="153" t="str">
        <f t="shared" si="75"/>
        <v/>
      </c>
      <c r="H643" s="153" t="str">
        <f t="shared" si="75"/>
        <v/>
      </c>
    </row>
    <row r="644" spans="1:8" x14ac:dyDescent="0.2">
      <c r="A644" s="26">
        <f t="shared" si="73"/>
        <v>36494</v>
      </c>
      <c r="B644" s="153" t="str">
        <f t="shared" si="75"/>
        <v/>
      </c>
      <c r="C644" s="153" t="str">
        <f t="shared" si="75"/>
        <v/>
      </c>
      <c r="D644" s="153" t="str">
        <f t="shared" si="75"/>
        <v/>
      </c>
      <c r="E644" s="153" t="str">
        <f t="shared" si="75"/>
        <v/>
      </c>
      <c r="F644" s="153" t="str">
        <f t="shared" si="75"/>
        <v/>
      </c>
      <c r="G644" s="153" t="str">
        <f t="shared" si="75"/>
        <v/>
      </c>
      <c r="H644" s="153" t="str">
        <f t="shared" si="75"/>
        <v/>
      </c>
    </row>
    <row r="645" spans="1:8" x14ac:dyDescent="0.2">
      <c r="A645" s="26">
        <f t="shared" si="73"/>
        <v>36464</v>
      </c>
      <c r="B645" s="153" t="str">
        <f t="shared" si="75"/>
        <v/>
      </c>
      <c r="C645" s="153" t="str">
        <f t="shared" si="75"/>
        <v/>
      </c>
      <c r="D645" s="153" t="str">
        <f t="shared" si="75"/>
        <v/>
      </c>
      <c r="E645" s="153" t="str">
        <f t="shared" si="75"/>
        <v/>
      </c>
      <c r="F645" s="153" t="str">
        <f t="shared" si="75"/>
        <v/>
      </c>
      <c r="G645" s="153" t="str">
        <f t="shared" si="75"/>
        <v/>
      </c>
      <c r="H645" s="153" t="str">
        <f t="shared" si="75"/>
        <v/>
      </c>
    </row>
    <row r="646" spans="1:8" x14ac:dyDescent="0.2">
      <c r="A646" s="26">
        <f t="shared" si="73"/>
        <v>36433</v>
      </c>
      <c r="B646" s="153" t="str">
        <f t="shared" si="75"/>
        <v/>
      </c>
      <c r="C646" s="153" t="str">
        <f t="shared" si="75"/>
        <v/>
      </c>
      <c r="D646" s="153" t="str">
        <f t="shared" si="75"/>
        <v/>
      </c>
      <c r="E646" s="153" t="str">
        <f t="shared" si="75"/>
        <v/>
      </c>
      <c r="F646" s="153" t="str">
        <f t="shared" si="75"/>
        <v/>
      </c>
      <c r="G646" s="153" t="str">
        <f t="shared" si="75"/>
        <v/>
      </c>
      <c r="H646" s="153" t="str">
        <f t="shared" si="75"/>
        <v/>
      </c>
    </row>
    <row r="647" spans="1:8" x14ac:dyDescent="0.2">
      <c r="A647" s="26">
        <f t="shared" si="73"/>
        <v>36403</v>
      </c>
      <c r="B647" s="153" t="str">
        <f t="shared" si="75"/>
        <v/>
      </c>
      <c r="C647" s="153" t="str">
        <f t="shared" si="75"/>
        <v/>
      </c>
      <c r="D647" s="153" t="str">
        <f t="shared" si="75"/>
        <v/>
      </c>
      <c r="E647" s="153" t="str">
        <f t="shared" si="75"/>
        <v/>
      </c>
      <c r="F647" s="153" t="str">
        <f t="shared" si="75"/>
        <v/>
      </c>
      <c r="G647" s="153" t="str">
        <f t="shared" si="75"/>
        <v/>
      </c>
      <c r="H647" s="153" t="str">
        <f t="shared" si="75"/>
        <v/>
      </c>
    </row>
    <row r="648" spans="1:8" x14ac:dyDescent="0.2">
      <c r="A648" s="26">
        <f t="shared" si="73"/>
        <v>36372</v>
      </c>
      <c r="B648" s="153" t="str">
        <f t="shared" si="75"/>
        <v/>
      </c>
      <c r="C648" s="153" t="str">
        <f t="shared" ref="B648:H660" si="76">IF(C332="","",MAX(MIN(C332,C$96),C$97))</f>
        <v/>
      </c>
      <c r="D648" s="153" t="str">
        <f t="shared" si="76"/>
        <v/>
      </c>
      <c r="E648" s="153" t="str">
        <f t="shared" si="76"/>
        <v/>
      </c>
      <c r="F648" s="153" t="str">
        <f t="shared" si="76"/>
        <v/>
      </c>
      <c r="G648" s="153" t="str">
        <f t="shared" si="76"/>
        <v/>
      </c>
      <c r="H648" s="153" t="str">
        <f t="shared" si="76"/>
        <v/>
      </c>
    </row>
    <row r="649" spans="1:8" x14ac:dyDescent="0.2">
      <c r="A649" s="26">
        <f t="shared" si="73"/>
        <v>36341</v>
      </c>
      <c r="B649" s="153" t="str">
        <f t="shared" si="76"/>
        <v/>
      </c>
      <c r="C649" s="153" t="str">
        <f t="shared" si="76"/>
        <v/>
      </c>
      <c r="D649" s="153" t="str">
        <f t="shared" si="76"/>
        <v/>
      </c>
      <c r="E649" s="153" t="str">
        <f t="shared" si="76"/>
        <v/>
      </c>
      <c r="F649" s="153" t="str">
        <f t="shared" si="76"/>
        <v/>
      </c>
      <c r="G649" s="153" t="str">
        <f t="shared" si="76"/>
        <v/>
      </c>
      <c r="H649" s="153" t="str">
        <f t="shared" si="76"/>
        <v/>
      </c>
    </row>
    <row r="650" spans="1:8" x14ac:dyDescent="0.2">
      <c r="A650" s="26">
        <f t="shared" si="73"/>
        <v>36311</v>
      </c>
      <c r="B650" s="153" t="str">
        <f t="shared" si="76"/>
        <v/>
      </c>
      <c r="C650" s="153" t="str">
        <f t="shared" si="76"/>
        <v/>
      </c>
      <c r="D650" s="153" t="str">
        <f t="shared" si="76"/>
        <v/>
      </c>
      <c r="E650" s="153" t="str">
        <f t="shared" si="76"/>
        <v/>
      </c>
      <c r="F650" s="153" t="str">
        <f t="shared" si="76"/>
        <v/>
      </c>
      <c r="G650" s="153" t="str">
        <f t="shared" si="76"/>
        <v/>
      </c>
      <c r="H650" s="153" t="str">
        <f t="shared" si="76"/>
        <v/>
      </c>
    </row>
    <row r="651" spans="1:8" x14ac:dyDescent="0.2">
      <c r="A651" s="26">
        <f t="shared" si="73"/>
        <v>36280</v>
      </c>
      <c r="B651" s="153" t="str">
        <f t="shared" si="76"/>
        <v/>
      </c>
      <c r="C651" s="153" t="str">
        <f t="shared" si="76"/>
        <v/>
      </c>
      <c r="D651" s="153" t="str">
        <f t="shared" si="76"/>
        <v/>
      </c>
      <c r="E651" s="153" t="str">
        <f t="shared" si="76"/>
        <v/>
      </c>
      <c r="F651" s="153" t="str">
        <f t="shared" si="76"/>
        <v/>
      </c>
      <c r="G651" s="153" t="str">
        <f t="shared" si="76"/>
        <v/>
      </c>
      <c r="H651" s="153" t="str">
        <f t="shared" si="76"/>
        <v/>
      </c>
    </row>
    <row r="652" spans="1:8" x14ac:dyDescent="0.2">
      <c r="A652" s="26">
        <f t="shared" si="73"/>
        <v>36250</v>
      </c>
      <c r="B652" s="153" t="str">
        <f t="shared" si="76"/>
        <v/>
      </c>
      <c r="C652" s="153" t="str">
        <f t="shared" si="76"/>
        <v/>
      </c>
      <c r="D652" s="153" t="str">
        <f t="shared" si="76"/>
        <v/>
      </c>
      <c r="E652" s="153" t="str">
        <f t="shared" si="76"/>
        <v/>
      </c>
      <c r="F652" s="153" t="str">
        <f t="shared" si="76"/>
        <v/>
      </c>
      <c r="G652" s="153" t="str">
        <f t="shared" si="76"/>
        <v/>
      </c>
      <c r="H652" s="153" t="str">
        <f t="shared" si="76"/>
        <v/>
      </c>
    </row>
    <row r="653" spans="1:8" x14ac:dyDescent="0.2">
      <c r="A653" s="26">
        <f t="shared" si="73"/>
        <v>36219</v>
      </c>
      <c r="B653" s="153" t="str">
        <f t="shared" si="76"/>
        <v/>
      </c>
      <c r="C653" s="153" t="str">
        <f t="shared" si="76"/>
        <v/>
      </c>
      <c r="D653" s="153" t="str">
        <f t="shared" si="76"/>
        <v/>
      </c>
      <c r="E653" s="153" t="str">
        <f t="shared" si="76"/>
        <v/>
      </c>
      <c r="F653" s="153" t="str">
        <f t="shared" si="76"/>
        <v/>
      </c>
      <c r="G653" s="153" t="str">
        <f t="shared" si="76"/>
        <v/>
      </c>
      <c r="H653" s="153" t="str">
        <f t="shared" si="76"/>
        <v/>
      </c>
    </row>
    <row r="654" spans="1:8" x14ac:dyDescent="0.2">
      <c r="A654" s="26">
        <f t="shared" si="73"/>
        <v>36191</v>
      </c>
      <c r="B654" s="153" t="str">
        <f t="shared" si="76"/>
        <v/>
      </c>
      <c r="C654" s="153" t="str">
        <f t="shared" si="76"/>
        <v/>
      </c>
      <c r="D654" s="153" t="str">
        <f t="shared" si="76"/>
        <v/>
      </c>
      <c r="E654" s="153" t="str">
        <f t="shared" si="76"/>
        <v/>
      </c>
      <c r="F654" s="153" t="str">
        <f t="shared" si="76"/>
        <v/>
      </c>
      <c r="G654" s="153" t="str">
        <f t="shared" si="76"/>
        <v/>
      </c>
      <c r="H654" s="153" t="str">
        <f t="shared" si="76"/>
        <v/>
      </c>
    </row>
    <row r="655" spans="1:8" x14ac:dyDescent="0.2">
      <c r="A655" s="26">
        <f t="shared" si="73"/>
        <v>36160</v>
      </c>
      <c r="B655" s="153" t="str">
        <f t="shared" si="76"/>
        <v/>
      </c>
      <c r="C655" s="153" t="str">
        <f t="shared" si="76"/>
        <v/>
      </c>
      <c r="D655" s="153" t="str">
        <f t="shared" si="76"/>
        <v/>
      </c>
      <c r="E655" s="153" t="str">
        <f t="shared" si="76"/>
        <v/>
      </c>
      <c r="F655" s="153" t="str">
        <f t="shared" si="76"/>
        <v/>
      </c>
      <c r="G655" s="153" t="str">
        <f t="shared" si="76"/>
        <v/>
      </c>
      <c r="H655" s="153" t="str">
        <f t="shared" si="76"/>
        <v/>
      </c>
    </row>
    <row r="656" spans="1:8" x14ac:dyDescent="0.2">
      <c r="A656" s="26">
        <f t="shared" si="73"/>
        <v>36129</v>
      </c>
      <c r="B656" s="153" t="str">
        <f t="shared" si="76"/>
        <v/>
      </c>
      <c r="C656" s="153" t="str">
        <f t="shared" si="76"/>
        <v/>
      </c>
      <c r="D656" s="153" t="str">
        <f t="shared" si="76"/>
        <v/>
      </c>
      <c r="E656" s="153" t="str">
        <f t="shared" si="76"/>
        <v/>
      </c>
      <c r="F656" s="153" t="str">
        <f t="shared" si="76"/>
        <v/>
      </c>
      <c r="G656" s="153" t="str">
        <f t="shared" si="76"/>
        <v/>
      </c>
      <c r="H656" s="153" t="str">
        <f t="shared" si="76"/>
        <v/>
      </c>
    </row>
    <row r="657" spans="1:8" x14ac:dyDescent="0.2">
      <c r="A657" s="26">
        <f t="shared" si="73"/>
        <v>36099</v>
      </c>
      <c r="B657" s="153" t="str">
        <f t="shared" si="76"/>
        <v/>
      </c>
      <c r="C657" s="153" t="str">
        <f t="shared" si="76"/>
        <v/>
      </c>
      <c r="D657" s="153" t="str">
        <f t="shared" si="76"/>
        <v/>
      </c>
      <c r="E657" s="153" t="str">
        <f t="shared" si="76"/>
        <v/>
      </c>
      <c r="F657" s="153" t="str">
        <f t="shared" si="76"/>
        <v/>
      </c>
      <c r="G657" s="153" t="str">
        <f t="shared" si="76"/>
        <v/>
      </c>
      <c r="H657" s="153" t="str">
        <f t="shared" si="76"/>
        <v/>
      </c>
    </row>
    <row r="658" spans="1:8" x14ac:dyDescent="0.2">
      <c r="A658" s="26">
        <f t="shared" si="73"/>
        <v>36068</v>
      </c>
      <c r="B658" s="153" t="str">
        <f t="shared" si="76"/>
        <v/>
      </c>
      <c r="C658" s="153" t="str">
        <f t="shared" si="76"/>
        <v/>
      </c>
      <c r="D658" s="153" t="str">
        <f t="shared" si="76"/>
        <v/>
      </c>
      <c r="E658" s="153" t="str">
        <f t="shared" si="76"/>
        <v/>
      </c>
      <c r="F658" s="153" t="str">
        <f t="shared" si="76"/>
        <v/>
      </c>
      <c r="G658" s="153" t="str">
        <f t="shared" si="76"/>
        <v/>
      </c>
      <c r="H658" s="153" t="str">
        <f t="shared" si="76"/>
        <v/>
      </c>
    </row>
    <row r="659" spans="1:8" x14ac:dyDescent="0.2">
      <c r="A659" s="26">
        <f t="shared" si="73"/>
        <v>36038</v>
      </c>
      <c r="B659" s="153" t="str">
        <f t="shared" si="76"/>
        <v/>
      </c>
      <c r="C659" s="153" t="str">
        <f t="shared" si="76"/>
        <v/>
      </c>
      <c r="D659" s="153" t="str">
        <f t="shared" si="76"/>
        <v/>
      </c>
      <c r="E659" s="153" t="str">
        <f t="shared" si="76"/>
        <v/>
      </c>
      <c r="F659" s="153" t="str">
        <f t="shared" si="76"/>
        <v/>
      </c>
      <c r="G659" s="153" t="str">
        <f t="shared" si="76"/>
        <v/>
      </c>
      <c r="H659" s="153" t="str">
        <f t="shared" si="76"/>
        <v/>
      </c>
    </row>
    <row r="660" spans="1:8" x14ac:dyDescent="0.2">
      <c r="A660" s="26">
        <f>A344</f>
        <v>36007</v>
      </c>
      <c r="B660" s="153" t="str">
        <f t="shared" si="76"/>
        <v/>
      </c>
      <c r="C660" s="153" t="str">
        <f t="shared" si="76"/>
        <v/>
      </c>
      <c r="D660" s="153" t="str">
        <f t="shared" ref="B660:H671" si="77">IF(D344="","",MAX(MIN(D344,D$96),D$97))</f>
        <v/>
      </c>
      <c r="E660" s="153" t="str">
        <f t="shared" si="77"/>
        <v/>
      </c>
      <c r="F660" s="153" t="str">
        <f t="shared" si="77"/>
        <v/>
      </c>
      <c r="G660" s="153" t="str">
        <f t="shared" si="77"/>
        <v/>
      </c>
      <c r="H660" s="153" t="str">
        <f t="shared" si="77"/>
        <v/>
      </c>
    </row>
    <row r="661" spans="1:8" x14ac:dyDescent="0.2">
      <c r="A661" s="26">
        <f t="shared" ref="A661:A681" si="78">A345</f>
        <v>35976</v>
      </c>
      <c r="B661" s="153" t="str">
        <f t="shared" si="77"/>
        <v/>
      </c>
      <c r="C661" s="153" t="str">
        <f t="shared" si="77"/>
        <v/>
      </c>
      <c r="D661" s="153" t="str">
        <f t="shared" si="77"/>
        <v/>
      </c>
      <c r="E661" s="153" t="str">
        <f t="shared" si="77"/>
        <v/>
      </c>
      <c r="F661" s="153" t="str">
        <f t="shared" si="77"/>
        <v/>
      </c>
      <c r="G661" s="153" t="str">
        <f t="shared" si="77"/>
        <v/>
      </c>
      <c r="H661" s="153" t="str">
        <f t="shared" si="77"/>
        <v/>
      </c>
    </row>
    <row r="662" spans="1:8" x14ac:dyDescent="0.2">
      <c r="A662" s="26">
        <f t="shared" si="78"/>
        <v>35946</v>
      </c>
      <c r="B662" s="153" t="str">
        <f t="shared" si="77"/>
        <v/>
      </c>
      <c r="C662" s="153" t="str">
        <f t="shared" si="77"/>
        <v/>
      </c>
      <c r="D662" s="153" t="str">
        <f t="shared" si="77"/>
        <v/>
      </c>
      <c r="E662" s="153" t="str">
        <f t="shared" si="77"/>
        <v/>
      </c>
      <c r="F662" s="153" t="str">
        <f t="shared" si="77"/>
        <v/>
      </c>
      <c r="G662" s="153" t="str">
        <f t="shared" si="77"/>
        <v/>
      </c>
      <c r="H662" s="153" t="str">
        <f t="shared" si="77"/>
        <v/>
      </c>
    </row>
    <row r="663" spans="1:8" x14ac:dyDescent="0.2">
      <c r="A663" s="26">
        <f t="shared" si="78"/>
        <v>35915</v>
      </c>
      <c r="B663" s="153" t="str">
        <f t="shared" si="77"/>
        <v/>
      </c>
      <c r="C663" s="153" t="str">
        <f t="shared" si="77"/>
        <v/>
      </c>
      <c r="D663" s="153" t="str">
        <f t="shared" si="77"/>
        <v/>
      </c>
      <c r="E663" s="153" t="str">
        <f t="shared" si="77"/>
        <v/>
      </c>
      <c r="F663" s="153" t="str">
        <f t="shared" si="77"/>
        <v/>
      </c>
      <c r="G663" s="153" t="str">
        <f t="shared" si="77"/>
        <v/>
      </c>
      <c r="H663" s="153" t="str">
        <f t="shared" si="77"/>
        <v/>
      </c>
    </row>
    <row r="664" spans="1:8" x14ac:dyDescent="0.2">
      <c r="A664" s="26">
        <f t="shared" si="78"/>
        <v>35885</v>
      </c>
      <c r="B664" s="153" t="str">
        <f t="shared" si="77"/>
        <v/>
      </c>
      <c r="C664" s="153" t="str">
        <f t="shared" si="77"/>
        <v/>
      </c>
      <c r="D664" s="153" t="str">
        <f t="shared" si="77"/>
        <v/>
      </c>
      <c r="E664" s="153" t="str">
        <f t="shared" si="77"/>
        <v/>
      </c>
      <c r="F664" s="153" t="str">
        <f t="shared" si="77"/>
        <v/>
      </c>
      <c r="G664" s="153" t="str">
        <f t="shared" si="77"/>
        <v/>
      </c>
      <c r="H664" s="153" t="str">
        <f t="shared" si="77"/>
        <v/>
      </c>
    </row>
    <row r="665" spans="1:8" x14ac:dyDescent="0.2">
      <c r="A665" s="26">
        <f t="shared" si="78"/>
        <v>35854</v>
      </c>
      <c r="B665" s="153" t="str">
        <f t="shared" si="77"/>
        <v/>
      </c>
      <c r="C665" s="153" t="str">
        <f t="shared" si="77"/>
        <v/>
      </c>
      <c r="D665" s="153" t="str">
        <f t="shared" si="77"/>
        <v/>
      </c>
      <c r="E665" s="153" t="str">
        <f t="shared" si="77"/>
        <v/>
      </c>
      <c r="F665" s="153" t="str">
        <f t="shared" si="77"/>
        <v/>
      </c>
      <c r="G665" s="153" t="str">
        <f t="shared" si="77"/>
        <v/>
      </c>
      <c r="H665" s="153" t="str">
        <f t="shared" si="77"/>
        <v/>
      </c>
    </row>
    <row r="666" spans="1:8" x14ac:dyDescent="0.2">
      <c r="A666" s="26">
        <f t="shared" si="78"/>
        <v>35826</v>
      </c>
      <c r="B666" s="153" t="str">
        <f t="shared" si="77"/>
        <v/>
      </c>
      <c r="C666" s="153" t="str">
        <f t="shared" si="77"/>
        <v/>
      </c>
      <c r="D666" s="153" t="str">
        <f t="shared" si="77"/>
        <v/>
      </c>
      <c r="E666" s="153" t="str">
        <f t="shared" si="77"/>
        <v/>
      </c>
      <c r="F666" s="153" t="str">
        <f t="shared" si="77"/>
        <v/>
      </c>
      <c r="G666" s="153" t="str">
        <f t="shared" si="77"/>
        <v/>
      </c>
      <c r="H666" s="153" t="str">
        <f t="shared" si="77"/>
        <v/>
      </c>
    </row>
    <row r="667" spans="1:8" x14ac:dyDescent="0.2">
      <c r="A667" s="26">
        <f t="shared" si="78"/>
        <v>35795</v>
      </c>
      <c r="B667" s="153" t="str">
        <f t="shared" si="77"/>
        <v/>
      </c>
      <c r="C667" s="153" t="str">
        <f t="shared" si="77"/>
        <v/>
      </c>
      <c r="D667" s="153" t="str">
        <f t="shared" si="77"/>
        <v/>
      </c>
      <c r="E667" s="153" t="str">
        <f t="shared" si="77"/>
        <v/>
      </c>
      <c r="F667" s="153" t="str">
        <f t="shared" si="77"/>
        <v/>
      </c>
      <c r="G667" s="153" t="str">
        <f t="shared" si="77"/>
        <v/>
      </c>
      <c r="H667" s="153" t="str">
        <f t="shared" si="77"/>
        <v/>
      </c>
    </row>
    <row r="668" spans="1:8" x14ac:dyDescent="0.2">
      <c r="A668" s="26">
        <f t="shared" si="78"/>
        <v>35764</v>
      </c>
      <c r="B668" s="153" t="str">
        <f t="shared" si="77"/>
        <v/>
      </c>
      <c r="C668" s="153" t="str">
        <f t="shared" si="77"/>
        <v/>
      </c>
      <c r="D668" s="153" t="str">
        <f t="shared" si="77"/>
        <v/>
      </c>
      <c r="E668" s="153" t="str">
        <f t="shared" si="77"/>
        <v/>
      </c>
      <c r="F668" s="153" t="str">
        <f t="shared" si="77"/>
        <v/>
      </c>
      <c r="G668" s="153" t="str">
        <f t="shared" si="77"/>
        <v/>
      </c>
      <c r="H668" s="153" t="str">
        <f t="shared" si="77"/>
        <v/>
      </c>
    </row>
    <row r="669" spans="1:8" x14ac:dyDescent="0.2">
      <c r="A669" s="26">
        <f t="shared" si="78"/>
        <v>35734</v>
      </c>
      <c r="B669" s="153" t="str">
        <f t="shared" si="77"/>
        <v/>
      </c>
      <c r="C669" s="153" t="str">
        <f t="shared" si="77"/>
        <v/>
      </c>
      <c r="D669" s="153" t="str">
        <f t="shared" si="77"/>
        <v/>
      </c>
      <c r="E669" s="153" t="str">
        <f t="shared" si="77"/>
        <v/>
      </c>
      <c r="F669" s="153" t="str">
        <f t="shared" si="77"/>
        <v/>
      </c>
      <c r="G669" s="153" t="str">
        <f t="shared" si="77"/>
        <v/>
      </c>
      <c r="H669" s="153" t="str">
        <f t="shared" si="77"/>
        <v/>
      </c>
    </row>
    <row r="670" spans="1:8" x14ac:dyDescent="0.2">
      <c r="A670" s="26">
        <f t="shared" si="78"/>
        <v>35703</v>
      </c>
      <c r="B670" s="153" t="str">
        <f t="shared" si="77"/>
        <v/>
      </c>
      <c r="C670" s="153" t="str">
        <f t="shared" si="77"/>
        <v/>
      </c>
      <c r="D670" s="153" t="str">
        <f t="shared" si="77"/>
        <v/>
      </c>
      <c r="E670" s="153" t="str">
        <f t="shared" si="77"/>
        <v/>
      </c>
      <c r="F670" s="153" t="str">
        <f t="shared" si="77"/>
        <v/>
      </c>
      <c r="G670" s="153" t="str">
        <f t="shared" si="77"/>
        <v/>
      </c>
      <c r="H670" s="153" t="str">
        <f t="shared" si="77"/>
        <v/>
      </c>
    </row>
    <row r="671" spans="1:8" x14ac:dyDescent="0.2">
      <c r="A671" s="26">
        <f t="shared" si="78"/>
        <v>35673</v>
      </c>
      <c r="B671" s="153" t="str">
        <f t="shared" si="77"/>
        <v/>
      </c>
      <c r="C671" s="153" t="str">
        <f t="shared" si="77"/>
        <v/>
      </c>
      <c r="D671" s="153" t="str">
        <f t="shared" si="77"/>
        <v/>
      </c>
      <c r="E671" s="153" t="str">
        <f t="shared" si="77"/>
        <v/>
      </c>
      <c r="F671" s="153" t="str">
        <f t="shared" si="77"/>
        <v/>
      </c>
      <c r="G671" s="153" t="str">
        <f t="shared" si="77"/>
        <v/>
      </c>
      <c r="H671" s="153" t="str">
        <f t="shared" si="77"/>
        <v/>
      </c>
    </row>
    <row r="672" spans="1:8" x14ac:dyDescent="0.2">
      <c r="A672" s="26">
        <f t="shared" si="78"/>
        <v>35642</v>
      </c>
      <c r="B672" s="153" t="str">
        <f t="shared" ref="B672:H672" si="79">IF(B356="","",MAX(MIN(B356,B$96),B$97))</f>
        <v/>
      </c>
      <c r="C672" s="153" t="str">
        <f t="shared" si="79"/>
        <v/>
      </c>
      <c r="D672" s="153" t="str">
        <f t="shared" si="79"/>
        <v/>
      </c>
      <c r="E672" s="153" t="str">
        <f t="shared" si="79"/>
        <v/>
      </c>
      <c r="F672" s="153" t="str">
        <f t="shared" si="79"/>
        <v/>
      </c>
      <c r="G672" s="153" t="str">
        <f t="shared" si="79"/>
        <v/>
      </c>
      <c r="H672" s="153" t="str">
        <f t="shared" si="79"/>
        <v/>
      </c>
    </row>
    <row r="673" spans="1:8" x14ac:dyDescent="0.2">
      <c r="A673" s="26">
        <f t="shared" si="78"/>
        <v>35611</v>
      </c>
      <c r="B673" s="153" t="str">
        <f t="shared" ref="B673:H673" si="80">IF(B357="","",MAX(MIN(B357,B$96),B$97))</f>
        <v/>
      </c>
      <c r="C673" s="153" t="str">
        <f t="shared" si="80"/>
        <v/>
      </c>
      <c r="D673" s="153" t="str">
        <f t="shared" si="80"/>
        <v/>
      </c>
      <c r="E673" s="153" t="str">
        <f t="shared" si="80"/>
        <v/>
      </c>
      <c r="F673" s="153" t="str">
        <f t="shared" si="80"/>
        <v/>
      </c>
      <c r="G673" s="153" t="str">
        <f t="shared" si="80"/>
        <v/>
      </c>
      <c r="H673" s="153" t="str">
        <f t="shared" si="80"/>
        <v/>
      </c>
    </row>
    <row r="674" spans="1:8" x14ac:dyDescent="0.2">
      <c r="A674" s="26">
        <f t="shared" si="78"/>
        <v>35581</v>
      </c>
      <c r="B674" s="153" t="str">
        <f t="shared" ref="B674:H674" si="81">IF(B358="","",MAX(MIN(B358,B$96),B$97))</f>
        <v/>
      </c>
      <c r="C674" s="153" t="str">
        <f t="shared" si="81"/>
        <v/>
      </c>
      <c r="D674" s="153" t="str">
        <f t="shared" si="81"/>
        <v/>
      </c>
      <c r="E674" s="153" t="str">
        <f t="shared" si="81"/>
        <v/>
      </c>
      <c r="F674" s="153" t="str">
        <f t="shared" si="81"/>
        <v/>
      </c>
      <c r="G674" s="153" t="str">
        <f t="shared" si="81"/>
        <v/>
      </c>
      <c r="H674" s="153" t="str">
        <f t="shared" si="81"/>
        <v/>
      </c>
    </row>
    <row r="675" spans="1:8" x14ac:dyDescent="0.2">
      <c r="A675" s="26">
        <f t="shared" si="78"/>
        <v>35550</v>
      </c>
      <c r="B675" s="153" t="str">
        <f t="shared" ref="B675:H675" si="82">IF(B359="","",MAX(MIN(B359,B$96),B$97))</f>
        <v/>
      </c>
      <c r="C675" s="153" t="str">
        <f t="shared" si="82"/>
        <v/>
      </c>
      <c r="D675" s="153" t="str">
        <f t="shared" si="82"/>
        <v/>
      </c>
      <c r="E675" s="153" t="str">
        <f t="shared" si="82"/>
        <v/>
      </c>
      <c r="F675" s="153" t="str">
        <f t="shared" si="82"/>
        <v/>
      </c>
      <c r="G675" s="153" t="str">
        <f t="shared" si="82"/>
        <v/>
      </c>
      <c r="H675" s="153" t="str">
        <f t="shared" si="82"/>
        <v/>
      </c>
    </row>
    <row r="676" spans="1:8" x14ac:dyDescent="0.2">
      <c r="A676" s="26">
        <f t="shared" si="78"/>
        <v>35520</v>
      </c>
      <c r="B676" s="153" t="str">
        <f t="shared" ref="B676:H676" si="83">IF(B360="","",MAX(MIN(B360,B$96),B$97))</f>
        <v/>
      </c>
      <c r="C676" s="153" t="str">
        <f t="shared" si="83"/>
        <v/>
      </c>
      <c r="D676" s="153" t="str">
        <f t="shared" si="83"/>
        <v/>
      </c>
      <c r="E676" s="153" t="str">
        <f t="shared" si="83"/>
        <v/>
      </c>
      <c r="F676" s="153" t="str">
        <f t="shared" si="83"/>
        <v/>
      </c>
      <c r="G676" s="153" t="str">
        <f t="shared" si="83"/>
        <v/>
      </c>
      <c r="H676" s="153" t="str">
        <f t="shared" si="83"/>
        <v/>
      </c>
    </row>
    <row r="677" spans="1:8" x14ac:dyDescent="0.2">
      <c r="A677" s="26">
        <f t="shared" si="78"/>
        <v>35489</v>
      </c>
      <c r="B677" s="153" t="str">
        <f t="shared" ref="B677:H677" si="84">IF(B361="","",MAX(MIN(B361,B$96),B$97))</f>
        <v/>
      </c>
      <c r="C677" s="153" t="str">
        <f t="shared" si="84"/>
        <v/>
      </c>
      <c r="D677" s="153" t="str">
        <f t="shared" si="84"/>
        <v/>
      </c>
      <c r="E677" s="153" t="str">
        <f t="shared" si="84"/>
        <v/>
      </c>
      <c r="F677" s="153" t="str">
        <f t="shared" si="84"/>
        <v/>
      </c>
      <c r="G677" s="153" t="str">
        <f t="shared" si="84"/>
        <v/>
      </c>
      <c r="H677" s="153" t="str">
        <f t="shared" si="84"/>
        <v/>
      </c>
    </row>
    <row r="678" spans="1:8" x14ac:dyDescent="0.2">
      <c r="A678" s="26">
        <f t="shared" si="78"/>
        <v>35461</v>
      </c>
      <c r="B678" s="153" t="str">
        <f t="shared" ref="B678:H678" si="85">IF(B362="","",MAX(MIN(B362,B$96),B$97))</f>
        <v/>
      </c>
      <c r="C678" s="153" t="str">
        <f t="shared" si="85"/>
        <v/>
      </c>
      <c r="D678" s="153" t="str">
        <f t="shared" si="85"/>
        <v/>
      </c>
      <c r="E678" s="153" t="str">
        <f t="shared" si="85"/>
        <v/>
      </c>
      <c r="F678" s="153" t="str">
        <f t="shared" si="85"/>
        <v/>
      </c>
      <c r="G678" s="153" t="str">
        <f t="shared" si="85"/>
        <v/>
      </c>
      <c r="H678" s="153" t="str">
        <f t="shared" si="85"/>
        <v/>
      </c>
    </row>
    <row r="679" spans="1:8" x14ac:dyDescent="0.2">
      <c r="A679" s="26">
        <f t="shared" si="78"/>
        <v>35430</v>
      </c>
      <c r="B679" s="153" t="str">
        <f t="shared" ref="B679:H679" si="86">IF(B363="","",MAX(MIN(B363,B$96),B$97))</f>
        <v/>
      </c>
      <c r="C679" s="153" t="str">
        <f t="shared" si="86"/>
        <v/>
      </c>
      <c r="D679" s="153" t="str">
        <f t="shared" si="86"/>
        <v/>
      </c>
      <c r="E679" s="153" t="str">
        <f t="shared" si="86"/>
        <v/>
      </c>
      <c r="F679" s="153" t="str">
        <f t="shared" si="86"/>
        <v/>
      </c>
      <c r="G679" s="153" t="str">
        <f t="shared" si="86"/>
        <v/>
      </c>
      <c r="H679" s="153" t="str">
        <f t="shared" si="86"/>
        <v/>
      </c>
    </row>
    <row r="680" spans="1:8" x14ac:dyDescent="0.2">
      <c r="A680" s="26">
        <f t="shared" si="78"/>
        <v>35399</v>
      </c>
      <c r="B680" s="153" t="str">
        <f t="shared" ref="B680:H680" si="87">IF(B364="","",MAX(MIN(B364,B$96),B$97))</f>
        <v/>
      </c>
      <c r="C680" s="153" t="str">
        <f t="shared" si="87"/>
        <v/>
      </c>
      <c r="D680" s="153" t="str">
        <f t="shared" si="87"/>
        <v/>
      </c>
      <c r="E680" s="153" t="str">
        <f t="shared" si="87"/>
        <v/>
      </c>
      <c r="F680" s="153" t="str">
        <f t="shared" si="87"/>
        <v/>
      </c>
      <c r="G680" s="153" t="str">
        <f t="shared" si="87"/>
        <v/>
      </c>
      <c r="H680" s="153" t="str">
        <f t="shared" si="87"/>
        <v/>
      </c>
    </row>
    <row r="681" spans="1:8" x14ac:dyDescent="0.2">
      <c r="A681" s="26">
        <f t="shared" si="78"/>
        <v>35369</v>
      </c>
      <c r="B681" s="153" t="str">
        <f t="shared" ref="B681:H681" si="88">IF(B365="","",MAX(MIN(B365,B$96),B$97))</f>
        <v/>
      </c>
      <c r="C681" s="153" t="str">
        <f t="shared" si="88"/>
        <v/>
      </c>
      <c r="D681" s="153" t="str">
        <f t="shared" si="88"/>
        <v/>
      </c>
      <c r="E681" s="153" t="str">
        <f t="shared" si="88"/>
        <v/>
      </c>
      <c r="F681" s="153" t="str">
        <f t="shared" si="88"/>
        <v/>
      </c>
      <c r="G681" s="153" t="str">
        <f t="shared" si="88"/>
        <v/>
      </c>
      <c r="H681" s="153" t="str">
        <f t="shared" si="88"/>
        <v/>
      </c>
    </row>
    <row r="682" spans="1:8" x14ac:dyDescent="0.2">
      <c r="A682" s="26">
        <f>A366</f>
        <v>35338</v>
      </c>
      <c r="B682" s="153" t="str">
        <f t="shared" ref="B682:H682" si="89">IF(B366="","",MAX(MIN(B366,B$96),B$97))</f>
        <v/>
      </c>
      <c r="C682" s="153" t="str">
        <f t="shared" si="89"/>
        <v/>
      </c>
      <c r="D682" s="153" t="str">
        <f t="shared" si="89"/>
        <v/>
      </c>
      <c r="E682" s="153" t="str">
        <f t="shared" si="89"/>
        <v/>
      </c>
      <c r="F682" s="153" t="str">
        <f t="shared" si="89"/>
        <v/>
      </c>
      <c r="G682" s="153" t="str">
        <f t="shared" si="89"/>
        <v/>
      </c>
      <c r="H682" s="153" t="str">
        <f t="shared" si="89"/>
        <v/>
      </c>
    </row>
    <row r="683" spans="1:8" x14ac:dyDescent="0.2">
      <c r="A683" s="26">
        <f t="shared" ref="A683:A705" si="90">A367</f>
        <v>35308</v>
      </c>
      <c r="B683" s="153" t="str">
        <f t="shared" ref="B683:H683" si="91">IF(B367="","",MAX(MIN(B367,B$96),B$97))</f>
        <v/>
      </c>
      <c r="C683" s="153" t="str">
        <f t="shared" si="91"/>
        <v/>
      </c>
      <c r="D683" s="153" t="str">
        <f t="shared" si="91"/>
        <v/>
      </c>
      <c r="E683" s="153" t="str">
        <f t="shared" si="91"/>
        <v/>
      </c>
      <c r="F683" s="153" t="str">
        <f t="shared" si="91"/>
        <v/>
      </c>
      <c r="G683" s="153" t="str">
        <f t="shared" si="91"/>
        <v/>
      </c>
      <c r="H683" s="153" t="str">
        <f t="shared" si="91"/>
        <v/>
      </c>
    </row>
    <row r="684" spans="1:8" x14ac:dyDescent="0.2">
      <c r="A684" s="26">
        <f t="shared" si="90"/>
        <v>35277</v>
      </c>
      <c r="B684" s="153" t="str">
        <f t="shared" ref="B684:H684" si="92">IF(B368="","",MAX(MIN(B368,B$96),B$97))</f>
        <v/>
      </c>
      <c r="C684" s="153" t="str">
        <f t="shared" si="92"/>
        <v/>
      </c>
      <c r="D684" s="153" t="str">
        <f t="shared" si="92"/>
        <v/>
      </c>
      <c r="E684" s="153" t="str">
        <f t="shared" si="92"/>
        <v/>
      </c>
      <c r="F684" s="153" t="str">
        <f t="shared" si="92"/>
        <v/>
      </c>
      <c r="G684" s="153" t="str">
        <f t="shared" si="92"/>
        <v/>
      </c>
      <c r="H684" s="153" t="str">
        <f t="shared" si="92"/>
        <v/>
      </c>
    </row>
    <row r="685" spans="1:8" x14ac:dyDescent="0.2">
      <c r="A685" s="26">
        <f t="shared" si="90"/>
        <v>35246</v>
      </c>
      <c r="B685" s="153" t="str">
        <f t="shared" ref="B685:H685" si="93">IF(B369="","",MAX(MIN(B369,B$96),B$97))</f>
        <v/>
      </c>
      <c r="C685" s="153" t="str">
        <f t="shared" si="93"/>
        <v/>
      </c>
      <c r="D685" s="153" t="str">
        <f t="shared" si="93"/>
        <v/>
      </c>
      <c r="E685" s="153" t="str">
        <f t="shared" si="93"/>
        <v/>
      </c>
      <c r="F685" s="153" t="str">
        <f t="shared" si="93"/>
        <v/>
      </c>
      <c r="G685" s="153" t="str">
        <f t="shared" si="93"/>
        <v/>
      </c>
      <c r="H685" s="153" t="str">
        <f t="shared" si="93"/>
        <v/>
      </c>
    </row>
    <row r="686" spans="1:8" x14ac:dyDescent="0.2">
      <c r="A686" s="26">
        <f t="shared" si="90"/>
        <v>35216</v>
      </c>
      <c r="B686" s="153" t="str">
        <f t="shared" ref="B686:H686" si="94">IF(B370="","",MAX(MIN(B370,B$96),B$97))</f>
        <v/>
      </c>
      <c r="C686" s="153" t="str">
        <f t="shared" si="94"/>
        <v/>
      </c>
      <c r="D686" s="153" t="str">
        <f t="shared" si="94"/>
        <v/>
      </c>
      <c r="E686" s="153" t="str">
        <f t="shared" si="94"/>
        <v/>
      </c>
      <c r="F686" s="153" t="str">
        <f t="shared" si="94"/>
        <v/>
      </c>
      <c r="G686" s="153" t="str">
        <f t="shared" si="94"/>
        <v/>
      </c>
      <c r="H686" s="153" t="str">
        <f t="shared" si="94"/>
        <v/>
      </c>
    </row>
    <row r="687" spans="1:8" x14ac:dyDescent="0.2">
      <c r="A687" s="26">
        <f t="shared" si="90"/>
        <v>35185</v>
      </c>
      <c r="B687" s="153" t="str">
        <f t="shared" ref="B687:H687" si="95">IF(B371="","",MAX(MIN(B371,B$96),B$97))</f>
        <v/>
      </c>
      <c r="C687" s="153" t="str">
        <f t="shared" si="95"/>
        <v/>
      </c>
      <c r="D687" s="153" t="str">
        <f t="shared" si="95"/>
        <v/>
      </c>
      <c r="E687" s="153" t="str">
        <f t="shared" si="95"/>
        <v/>
      </c>
      <c r="F687" s="153" t="str">
        <f t="shared" si="95"/>
        <v/>
      </c>
      <c r="G687" s="153" t="str">
        <f t="shared" si="95"/>
        <v/>
      </c>
      <c r="H687" s="153" t="str">
        <f t="shared" si="95"/>
        <v/>
      </c>
    </row>
    <row r="688" spans="1:8" x14ac:dyDescent="0.2">
      <c r="A688" s="26">
        <f t="shared" si="90"/>
        <v>35155</v>
      </c>
      <c r="B688" s="153" t="str">
        <f t="shared" ref="B688:H688" si="96">IF(B372="","",MAX(MIN(B372,B$96),B$97))</f>
        <v/>
      </c>
      <c r="C688" s="153" t="str">
        <f t="shared" si="96"/>
        <v/>
      </c>
      <c r="D688" s="153" t="str">
        <f t="shared" si="96"/>
        <v/>
      </c>
      <c r="E688" s="153" t="str">
        <f t="shared" si="96"/>
        <v/>
      </c>
      <c r="F688" s="153" t="str">
        <f t="shared" si="96"/>
        <v/>
      </c>
      <c r="G688" s="153" t="str">
        <f t="shared" si="96"/>
        <v/>
      </c>
      <c r="H688" s="153" t="str">
        <f t="shared" si="96"/>
        <v/>
      </c>
    </row>
    <row r="689" spans="1:8" x14ac:dyDescent="0.2">
      <c r="A689" s="26">
        <f t="shared" si="90"/>
        <v>35124</v>
      </c>
      <c r="B689" s="153" t="str">
        <f t="shared" ref="B689:H689" si="97">IF(B373="","",MAX(MIN(B373,B$96),B$97))</f>
        <v/>
      </c>
      <c r="C689" s="153" t="str">
        <f t="shared" si="97"/>
        <v/>
      </c>
      <c r="D689" s="153" t="str">
        <f t="shared" si="97"/>
        <v/>
      </c>
      <c r="E689" s="153" t="str">
        <f t="shared" si="97"/>
        <v/>
      </c>
      <c r="F689" s="153" t="str">
        <f t="shared" si="97"/>
        <v/>
      </c>
      <c r="G689" s="153" t="str">
        <f t="shared" si="97"/>
        <v/>
      </c>
      <c r="H689" s="153" t="str">
        <f t="shared" si="97"/>
        <v/>
      </c>
    </row>
    <row r="690" spans="1:8" x14ac:dyDescent="0.2">
      <c r="A690" s="26">
        <f t="shared" si="90"/>
        <v>35095</v>
      </c>
      <c r="B690" s="153" t="str">
        <f t="shared" ref="B690:H690" si="98">IF(B374="","",MAX(MIN(B374,B$96),B$97))</f>
        <v/>
      </c>
      <c r="C690" s="153" t="str">
        <f t="shared" si="98"/>
        <v/>
      </c>
      <c r="D690" s="153" t="str">
        <f t="shared" si="98"/>
        <v/>
      </c>
      <c r="E690" s="153" t="str">
        <f t="shared" si="98"/>
        <v/>
      </c>
      <c r="F690" s="153" t="str">
        <f t="shared" si="98"/>
        <v/>
      </c>
      <c r="G690" s="153" t="str">
        <f t="shared" si="98"/>
        <v/>
      </c>
      <c r="H690" s="153" t="str">
        <f t="shared" si="98"/>
        <v/>
      </c>
    </row>
    <row r="691" spans="1:8" x14ac:dyDescent="0.2">
      <c r="A691" s="26">
        <f t="shared" si="90"/>
        <v>35064</v>
      </c>
      <c r="B691" s="153" t="str">
        <f t="shared" ref="B691:H691" si="99">IF(B375="","",MAX(MIN(B375,B$96),B$97))</f>
        <v/>
      </c>
      <c r="C691" s="153" t="str">
        <f t="shared" si="99"/>
        <v/>
      </c>
      <c r="D691" s="153" t="str">
        <f t="shared" si="99"/>
        <v/>
      </c>
      <c r="E691" s="153" t="str">
        <f t="shared" si="99"/>
        <v/>
      </c>
      <c r="F691" s="153" t="str">
        <f t="shared" si="99"/>
        <v/>
      </c>
      <c r="G691" s="153" t="str">
        <f t="shared" si="99"/>
        <v/>
      </c>
      <c r="H691" s="153" t="str">
        <f t="shared" si="99"/>
        <v/>
      </c>
    </row>
    <row r="692" spans="1:8" x14ac:dyDescent="0.2">
      <c r="A692" s="26">
        <f t="shared" si="90"/>
        <v>35033</v>
      </c>
      <c r="B692" s="153" t="str">
        <f t="shared" ref="B692:H692" si="100">IF(B376="","",MAX(MIN(B376,B$96),B$97))</f>
        <v/>
      </c>
      <c r="C692" s="153" t="str">
        <f t="shared" si="100"/>
        <v/>
      </c>
      <c r="D692" s="153" t="str">
        <f t="shared" si="100"/>
        <v/>
      </c>
      <c r="E692" s="153" t="str">
        <f t="shared" si="100"/>
        <v/>
      </c>
      <c r="F692" s="153" t="str">
        <f t="shared" si="100"/>
        <v/>
      </c>
      <c r="G692" s="153" t="str">
        <f t="shared" si="100"/>
        <v/>
      </c>
      <c r="H692" s="153" t="str">
        <f t="shared" si="100"/>
        <v/>
      </c>
    </row>
    <row r="693" spans="1:8" x14ac:dyDescent="0.2">
      <c r="A693" s="26">
        <f t="shared" si="90"/>
        <v>35003</v>
      </c>
      <c r="B693" s="153" t="str">
        <f t="shared" ref="B693:H693" si="101">IF(B377="","",MAX(MIN(B377,B$96),B$97))</f>
        <v/>
      </c>
      <c r="C693" s="153" t="str">
        <f t="shared" si="101"/>
        <v/>
      </c>
      <c r="D693" s="153" t="str">
        <f t="shared" si="101"/>
        <v/>
      </c>
      <c r="E693" s="153" t="str">
        <f t="shared" si="101"/>
        <v/>
      </c>
      <c r="F693" s="153" t="str">
        <f t="shared" si="101"/>
        <v/>
      </c>
      <c r="G693" s="153" t="str">
        <f t="shared" si="101"/>
        <v/>
      </c>
      <c r="H693" s="153" t="str">
        <f t="shared" si="101"/>
        <v/>
      </c>
    </row>
    <row r="694" spans="1:8" x14ac:dyDescent="0.2">
      <c r="A694" s="26">
        <f t="shared" si="90"/>
        <v>34972</v>
      </c>
      <c r="B694" s="153" t="str">
        <f t="shared" ref="B694:H694" si="102">IF(B378="","",MAX(MIN(B378,B$96),B$97))</f>
        <v/>
      </c>
      <c r="C694" s="153" t="str">
        <f t="shared" si="102"/>
        <v/>
      </c>
      <c r="D694" s="153" t="str">
        <f t="shared" si="102"/>
        <v/>
      </c>
      <c r="E694" s="153" t="str">
        <f t="shared" si="102"/>
        <v/>
      </c>
      <c r="F694" s="153" t="str">
        <f t="shared" si="102"/>
        <v/>
      </c>
      <c r="G694" s="153" t="str">
        <f t="shared" si="102"/>
        <v/>
      </c>
      <c r="H694" s="153" t="str">
        <f t="shared" si="102"/>
        <v/>
      </c>
    </row>
    <row r="695" spans="1:8" x14ac:dyDescent="0.2">
      <c r="A695" s="26">
        <f t="shared" si="90"/>
        <v>34942</v>
      </c>
      <c r="B695" s="153" t="str">
        <f t="shared" ref="B695:H695" si="103">IF(B379="","",MAX(MIN(B379,B$96),B$97))</f>
        <v/>
      </c>
      <c r="C695" s="153" t="str">
        <f t="shared" si="103"/>
        <v/>
      </c>
      <c r="D695" s="153" t="str">
        <f t="shared" si="103"/>
        <v/>
      </c>
      <c r="E695" s="153" t="str">
        <f t="shared" si="103"/>
        <v/>
      </c>
      <c r="F695" s="153" t="str">
        <f t="shared" si="103"/>
        <v/>
      </c>
      <c r="G695" s="153" t="str">
        <f t="shared" si="103"/>
        <v/>
      </c>
      <c r="H695" s="153" t="str">
        <f t="shared" si="103"/>
        <v/>
      </c>
    </row>
    <row r="696" spans="1:8" x14ac:dyDescent="0.2">
      <c r="A696" s="26">
        <f t="shared" si="90"/>
        <v>34911</v>
      </c>
      <c r="B696" s="153" t="str">
        <f t="shared" ref="B696:H696" si="104">IF(B380="","",MAX(MIN(B380,B$96),B$97))</f>
        <v/>
      </c>
      <c r="C696" s="153" t="str">
        <f t="shared" si="104"/>
        <v/>
      </c>
      <c r="D696" s="153" t="str">
        <f t="shared" si="104"/>
        <v/>
      </c>
      <c r="E696" s="153" t="str">
        <f t="shared" si="104"/>
        <v/>
      </c>
      <c r="F696" s="153" t="str">
        <f t="shared" si="104"/>
        <v/>
      </c>
      <c r="G696" s="153" t="str">
        <f t="shared" si="104"/>
        <v/>
      </c>
      <c r="H696" s="153" t="str">
        <f t="shared" si="104"/>
        <v/>
      </c>
    </row>
    <row r="697" spans="1:8" x14ac:dyDescent="0.2">
      <c r="A697" s="26">
        <f t="shared" si="90"/>
        <v>34880</v>
      </c>
      <c r="B697" s="153" t="str">
        <f t="shared" ref="B697:H697" si="105">IF(B381="","",MAX(MIN(B381,B$96),B$97))</f>
        <v/>
      </c>
      <c r="C697" s="153" t="str">
        <f t="shared" si="105"/>
        <v/>
      </c>
      <c r="D697" s="153" t="str">
        <f t="shared" si="105"/>
        <v/>
      </c>
      <c r="E697" s="153" t="str">
        <f t="shared" si="105"/>
        <v/>
      </c>
      <c r="F697" s="153" t="str">
        <f t="shared" si="105"/>
        <v/>
      </c>
      <c r="G697" s="153" t="str">
        <f t="shared" si="105"/>
        <v/>
      </c>
      <c r="H697" s="153" t="str">
        <f t="shared" si="105"/>
        <v/>
      </c>
    </row>
    <row r="698" spans="1:8" x14ac:dyDescent="0.2">
      <c r="A698" s="26">
        <f t="shared" si="90"/>
        <v>34850</v>
      </c>
      <c r="B698" s="153" t="str">
        <f t="shared" ref="B698:H698" si="106">IF(B382="","",MAX(MIN(B382,B$96),B$97))</f>
        <v/>
      </c>
      <c r="C698" s="153" t="str">
        <f t="shared" si="106"/>
        <v/>
      </c>
      <c r="D698" s="153" t="str">
        <f t="shared" si="106"/>
        <v/>
      </c>
      <c r="E698" s="153" t="str">
        <f t="shared" si="106"/>
        <v/>
      </c>
      <c r="F698" s="153" t="str">
        <f t="shared" si="106"/>
        <v/>
      </c>
      <c r="G698" s="153" t="str">
        <f t="shared" si="106"/>
        <v/>
      </c>
      <c r="H698" s="153" t="str">
        <f t="shared" si="106"/>
        <v/>
      </c>
    </row>
    <row r="699" spans="1:8" x14ac:dyDescent="0.2">
      <c r="A699" s="26">
        <f t="shared" si="90"/>
        <v>34819</v>
      </c>
      <c r="B699" s="153" t="str">
        <f t="shared" ref="B699:H699" si="107">IF(B383="","",MAX(MIN(B383,B$96),B$97))</f>
        <v/>
      </c>
      <c r="C699" s="153" t="str">
        <f t="shared" si="107"/>
        <v/>
      </c>
      <c r="D699" s="153" t="str">
        <f t="shared" si="107"/>
        <v/>
      </c>
      <c r="E699" s="153" t="str">
        <f t="shared" si="107"/>
        <v/>
      </c>
      <c r="F699" s="153" t="str">
        <f t="shared" si="107"/>
        <v/>
      </c>
      <c r="G699" s="153" t="str">
        <f t="shared" si="107"/>
        <v/>
      </c>
      <c r="H699" s="153" t="str">
        <f t="shared" si="107"/>
        <v/>
      </c>
    </row>
    <row r="700" spans="1:8" x14ac:dyDescent="0.2">
      <c r="A700" s="26">
        <f t="shared" si="90"/>
        <v>34789</v>
      </c>
      <c r="B700" s="153" t="str">
        <f t="shared" ref="B700:H700" si="108">IF(B384="","",MAX(MIN(B384,B$96),B$97))</f>
        <v/>
      </c>
      <c r="C700" s="153" t="str">
        <f t="shared" si="108"/>
        <v/>
      </c>
      <c r="D700" s="153" t="str">
        <f t="shared" si="108"/>
        <v/>
      </c>
      <c r="E700" s="153" t="str">
        <f t="shared" si="108"/>
        <v/>
      </c>
      <c r="F700" s="153" t="str">
        <f t="shared" si="108"/>
        <v/>
      </c>
      <c r="G700" s="153" t="str">
        <f t="shared" si="108"/>
        <v/>
      </c>
      <c r="H700" s="153" t="str">
        <f t="shared" si="108"/>
        <v/>
      </c>
    </row>
    <row r="701" spans="1:8" x14ac:dyDescent="0.2">
      <c r="A701" s="26">
        <f t="shared" si="90"/>
        <v>34758</v>
      </c>
      <c r="B701" s="153" t="str">
        <f t="shared" ref="B701:H701" si="109">IF(B385="","",MAX(MIN(B385,B$96),B$97))</f>
        <v/>
      </c>
      <c r="C701" s="153" t="str">
        <f t="shared" si="109"/>
        <v/>
      </c>
      <c r="D701" s="153" t="str">
        <f t="shared" si="109"/>
        <v/>
      </c>
      <c r="E701" s="153" t="str">
        <f t="shared" si="109"/>
        <v/>
      </c>
      <c r="F701" s="153" t="str">
        <f t="shared" si="109"/>
        <v/>
      </c>
      <c r="G701" s="153" t="str">
        <f t="shared" si="109"/>
        <v/>
      </c>
      <c r="H701" s="153" t="str">
        <f t="shared" si="109"/>
        <v/>
      </c>
    </row>
    <row r="702" spans="1:8" x14ac:dyDescent="0.2">
      <c r="A702" s="26">
        <f t="shared" si="90"/>
        <v>34730</v>
      </c>
      <c r="B702" s="153" t="str">
        <f t="shared" ref="B702:H702" si="110">IF(B386="","",MAX(MIN(B386,B$96),B$97))</f>
        <v/>
      </c>
      <c r="C702" s="153" t="str">
        <f t="shared" si="110"/>
        <v/>
      </c>
      <c r="D702" s="153" t="str">
        <f t="shared" si="110"/>
        <v/>
      </c>
      <c r="E702" s="153" t="str">
        <f t="shared" si="110"/>
        <v/>
      </c>
      <c r="F702" s="153" t="str">
        <f t="shared" si="110"/>
        <v/>
      </c>
      <c r="G702" s="153" t="str">
        <f t="shared" si="110"/>
        <v/>
      </c>
      <c r="H702" s="153" t="str">
        <f t="shared" si="110"/>
        <v/>
      </c>
    </row>
    <row r="703" spans="1:8" x14ac:dyDescent="0.2">
      <c r="A703" s="26">
        <f t="shared" si="90"/>
        <v>34699</v>
      </c>
      <c r="B703" s="153" t="str">
        <f t="shared" ref="B703:H703" si="111">IF(B387="","",MAX(MIN(B387,B$96),B$97))</f>
        <v/>
      </c>
      <c r="C703" s="153" t="str">
        <f t="shared" si="111"/>
        <v/>
      </c>
      <c r="D703" s="153" t="str">
        <f t="shared" si="111"/>
        <v/>
      </c>
      <c r="E703" s="153" t="str">
        <f t="shared" si="111"/>
        <v/>
      </c>
      <c r="F703" s="153" t="str">
        <f t="shared" si="111"/>
        <v/>
      </c>
      <c r="G703" s="153" t="str">
        <f t="shared" si="111"/>
        <v/>
      </c>
      <c r="H703" s="153" t="str">
        <f t="shared" si="111"/>
        <v/>
      </c>
    </row>
    <row r="704" spans="1:8" x14ac:dyDescent="0.2">
      <c r="A704" s="26">
        <f t="shared" si="90"/>
        <v>34668</v>
      </c>
      <c r="B704" s="153" t="str">
        <f t="shared" ref="B704:H704" si="112">IF(B388="","",MAX(MIN(B388,B$96),B$97))</f>
        <v/>
      </c>
      <c r="C704" s="153" t="str">
        <f t="shared" si="112"/>
        <v/>
      </c>
      <c r="D704" s="153" t="str">
        <f t="shared" si="112"/>
        <v/>
      </c>
      <c r="E704" s="153" t="str">
        <f t="shared" si="112"/>
        <v/>
      </c>
      <c r="F704" s="153" t="str">
        <f t="shared" si="112"/>
        <v/>
      </c>
      <c r="G704" s="153" t="str">
        <f t="shared" si="112"/>
        <v/>
      </c>
      <c r="H704" s="153" t="str">
        <f t="shared" si="112"/>
        <v/>
      </c>
    </row>
    <row r="705" spans="1:8" x14ac:dyDescent="0.2">
      <c r="A705" s="26">
        <f t="shared" si="90"/>
        <v>34638</v>
      </c>
      <c r="B705" s="153" t="str">
        <f t="shared" ref="B705:H705" si="113">IF(B389="","",MAX(MIN(B389,B$96),B$97))</f>
        <v/>
      </c>
      <c r="C705" s="153" t="str">
        <f t="shared" si="113"/>
        <v/>
      </c>
      <c r="D705" s="153" t="str">
        <f t="shared" si="113"/>
        <v/>
      </c>
      <c r="E705" s="153" t="str">
        <f t="shared" si="113"/>
        <v/>
      </c>
      <c r="F705" s="153" t="str">
        <f t="shared" si="113"/>
        <v/>
      </c>
      <c r="G705" s="153" t="str">
        <f t="shared" si="113"/>
        <v/>
      </c>
      <c r="H705" s="153" t="str">
        <f t="shared" si="113"/>
        <v/>
      </c>
    </row>
    <row r="706" spans="1:8" x14ac:dyDescent="0.2">
      <c r="A706" s="26">
        <f>A390</f>
        <v>34607</v>
      </c>
      <c r="B706" s="153" t="str">
        <f t="shared" ref="B706:H706" si="114">IF(B390="","",MAX(MIN(B390,B$96),B$97))</f>
        <v/>
      </c>
      <c r="C706" s="153" t="str">
        <f t="shared" si="114"/>
        <v/>
      </c>
      <c r="D706" s="153" t="str">
        <f t="shared" si="114"/>
        <v/>
      </c>
      <c r="E706" s="153" t="str">
        <f t="shared" si="114"/>
        <v/>
      </c>
      <c r="F706" s="153" t="str">
        <f t="shared" si="114"/>
        <v/>
      </c>
      <c r="G706" s="153" t="str">
        <f t="shared" si="114"/>
        <v/>
      </c>
      <c r="H706" s="153" t="str">
        <f t="shared" si="114"/>
        <v/>
      </c>
    </row>
    <row r="707" spans="1:8" x14ac:dyDescent="0.2">
      <c r="A707" s="26">
        <f t="shared" ref="A707:A720" si="115">A391</f>
        <v>34577</v>
      </c>
      <c r="B707" s="153" t="str">
        <f t="shared" ref="B707:H707" si="116">IF(B391="","",MAX(MIN(B391,B$96),B$97))</f>
        <v/>
      </c>
      <c r="C707" s="153" t="str">
        <f t="shared" si="116"/>
        <v/>
      </c>
      <c r="D707" s="153" t="str">
        <f t="shared" si="116"/>
        <v/>
      </c>
      <c r="E707" s="153" t="str">
        <f t="shared" si="116"/>
        <v/>
      </c>
      <c r="F707" s="153" t="str">
        <f t="shared" si="116"/>
        <v/>
      </c>
      <c r="G707" s="153" t="str">
        <f t="shared" si="116"/>
        <v/>
      </c>
      <c r="H707" s="153" t="str">
        <f t="shared" si="116"/>
        <v/>
      </c>
    </row>
    <row r="708" spans="1:8" x14ac:dyDescent="0.2">
      <c r="A708" s="26">
        <f t="shared" si="115"/>
        <v>34546</v>
      </c>
      <c r="B708" s="153" t="str">
        <f t="shared" ref="B708:H708" si="117">IF(B392="","",MAX(MIN(B392,B$96),B$97))</f>
        <v/>
      </c>
      <c r="C708" s="153" t="str">
        <f t="shared" si="117"/>
        <v/>
      </c>
      <c r="D708" s="153" t="str">
        <f t="shared" si="117"/>
        <v/>
      </c>
      <c r="E708" s="153" t="str">
        <f t="shared" si="117"/>
        <v/>
      </c>
      <c r="F708" s="153" t="str">
        <f t="shared" si="117"/>
        <v/>
      </c>
      <c r="G708" s="153" t="str">
        <f t="shared" si="117"/>
        <v/>
      </c>
      <c r="H708" s="153" t="str">
        <f t="shared" si="117"/>
        <v/>
      </c>
    </row>
    <row r="709" spans="1:8" x14ac:dyDescent="0.2">
      <c r="A709" s="26">
        <f t="shared" si="115"/>
        <v>34515</v>
      </c>
      <c r="B709" s="153" t="str">
        <f t="shared" ref="B709:H709" si="118">IF(B393="","",MAX(MIN(B393,B$96),B$97))</f>
        <v/>
      </c>
      <c r="C709" s="153" t="str">
        <f t="shared" si="118"/>
        <v/>
      </c>
      <c r="D709" s="153" t="str">
        <f t="shared" si="118"/>
        <v/>
      </c>
      <c r="E709" s="153" t="str">
        <f t="shared" si="118"/>
        <v/>
      </c>
      <c r="F709" s="153" t="str">
        <f t="shared" si="118"/>
        <v/>
      </c>
      <c r="G709" s="153" t="str">
        <f t="shared" si="118"/>
        <v/>
      </c>
      <c r="H709" s="153" t="str">
        <f t="shared" si="118"/>
        <v/>
      </c>
    </row>
    <row r="710" spans="1:8" x14ac:dyDescent="0.2">
      <c r="A710" s="26">
        <f t="shared" si="115"/>
        <v>34485</v>
      </c>
      <c r="B710" s="153" t="str">
        <f t="shared" ref="B710:H710" si="119">IF(B394="","",MAX(MIN(B394,B$96),B$97))</f>
        <v/>
      </c>
      <c r="C710" s="153" t="str">
        <f t="shared" si="119"/>
        <v/>
      </c>
      <c r="D710" s="153" t="str">
        <f t="shared" si="119"/>
        <v/>
      </c>
      <c r="E710" s="153" t="str">
        <f t="shared" si="119"/>
        <v/>
      </c>
      <c r="F710" s="153" t="str">
        <f t="shared" si="119"/>
        <v/>
      </c>
      <c r="G710" s="153" t="str">
        <f t="shared" si="119"/>
        <v/>
      </c>
      <c r="H710" s="153" t="str">
        <f t="shared" si="119"/>
        <v/>
      </c>
    </row>
    <row r="711" spans="1:8" x14ac:dyDescent="0.2">
      <c r="A711" s="26">
        <f t="shared" si="115"/>
        <v>34454</v>
      </c>
      <c r="B711" s="153" t="str">
        <f t="shared" ref="B711:H711" si="120">IF(B395="","",MAX(MIN(B395,B$96),B$97))</f>
        <v/>
      </c>
      <c r="C711" s="153" t="str">
        <f t="shared" si="120"/>
        <v/>
      </c>
      <c r="D711" s="153" t="str">
        <f t="shared" si="120"/>
        <v/>
      </c>
      <c r="E711" s="153" t="str">
        <f t="shared" si="120"/>
        <v/>
      </c>
      <c r="F711" s="153" t="str">
        <f t="shared" si="120"/>
        <v/>
      </c>
      <c r="G711" s="153" t="str">
        <f t="shared" si="120"/>
        <v/>
      </c>
      <c r="H711" s="153" t="str">
        <f t="shared" si="120"/>
        <v/>
      </c>
    </row>
    <row r="712" spans="1:8" x14ac:dyDescent="0.2">
      <c r="A712" s="26">
        <f t="shared" si="115"/>
        <v>34424</v>
      </c>
      <c r="B712" s="153" t="str">
        <f t="shared" ref="B712:H712" si="121">IF(B396="","",MAX(MIN(B396,B$96),B$97))</f>
        <v/>
      </c>
      <c r="C712" s="153" t="str">
        <f t="shared" si="121"/>
        <v/>
      </c>
      <c r="D712" s="153" t="str">
        <f t="shared" si="121"/>
        <v/>
      </c>
      <c r="E712" s="153" t="str">
        <f t="shared" si="121"/>
        <v/>
      </c>
      <c r="F712" s="153" t="str">
        <f t="shared" si="121"/>
        <v/>
      </c>
      <c r="G712" s="153" t="str">
        <f t="shared" si="121"/>
        <v/>
      </c>
      <c r="H712" s="153" t="str">
        <f t="shared" si="121"/>
        <v/>
      </c>
    </row>
    <row r="713" spans="1:8" x14ac:dyDescent="0.2">
      <c r="A713" s="26">
        <f t="shared" si="115"/>
        <v>34393</v>
      </c>
      <c r="B713" s="153" t="str">
        <f t="shared" ref="B713:H713" si="122">IF(B397="","",MAX(MIN(B397,B$96),B$97))</f>
        <v/>
      </c>
      <c r="C713" s="153" t="str">
        <f t="shared" si="122"/>
        <v/>
      </c>
      <c r="D713" s="153" t="str">
        <f t="shared" si="122"/>
        <v/>
      </c>
      <c r="E713" s="153" t="str">
        <f t="shared" si="122"/>
        <v/>
      </c>
      <c r="F713" s="153" t="str">
        <f t="shared" si="122"/>
        <v/>
      </c>
      <c r="G713" s="153" t="str">
        <f t="shared" si="122"/>
        <v/>
      </c>
      <c r="H713" s="153" t="str">
        <f t="shared" si="122"/>
        <v/>
      </c>
    </row>
    <row r="714" spans="1:8" x14ac:dyDescent="0.2">
      <c r="A714" s="26">
        <f t="shared" si="115"/>
        <v>34365</v>
      </c>
      <c r="B714" s="153" t="str">
        <f t="shared" ref="B714:H714" si="123">IF(B398="","",MAX(MIN(B398,B$96),B$97))</f>
        <v/>
      </c>
      <c r="C714" s="153" t="str">
        <f t="shared" si="123"/>
        <v/>
      </c>
      <c r="D714" s="153" t="str">
        <f t="shared" si="123"/>
        <v/>
      </c>
      <c r="E714" s="153" t="str">
        <f t="shared" si="123"/>
        <v/>
      </c>
      <c r="F714" s="153" t="str">
        <f t="shared" si="123"/>
        <v/>
      </c>
      <c r="G714" s="153" t="str">
        <f t="shared" si="123"/>
        <v/>
      </c>
      <c r="H714" s="153" t="str">
        <f t="shared" si="123"/>
        <v/>
      </c>
    </row>
    <row r="715" spans="1:8" x14ac:dyDescent="0.2">
      <c r="A715" s="26">
        <f t="shared" si="115"/>
        <v>34334</v>
      </c>
      <c r="B715" s="153" t="str">
        <f t="shared" ref="B715:H715" si="124">IF(B399="","",MAX(MIN(B399,B$96),B$97))</f>
        <v/>
      </c>
      <c r="C715" s="153" t="str">
        <f t="shared" si="124"/>
        <v/>
      </c>
      <c r="D715" s="153" t="str">
        <f t="shared" si="124"/>
        <v/>
      </c>
      <c r="E715" s="153" t="str">
        <f t="shared" si="124"/>
        <v/>
      </c>
      <c r="F715" s="153" t="str">
        <f t="shared" si="124"/>
        <v/>
      </c>
      <c r="G715" s="153" t="str">
        <f t="shared" si="124"/>
        <v/>
      </c>
      <c r="H715" s="153" t="str">
        <f t="shared" si="124"/>
        <v/>
      </c>
    </row>
    <row r="716" spans="1:8" x14ac:dyDescent="0.2">
      <c r="A716" s="26">
        <f t="shared" si="115"/>
        <v>34303</v>
      </c>
      <c r="B716" s="153" t="str">
        <f t="shared" ref="B716:H716" si="125">IF(B400="","",MAX(MIN(B400,B$96),B$97))</f>
        <v/>
      </c>
      <c r="C716" s="153" t="str">
        <f t="shared" si="125"/>
        <v/>
      </c>
      <c r="D716" s="153" t="str">
        <f t="shared" si="125"/>
        <v/>
      </c>
      <c r="E716" s="153" t="str">
        <f t="shared" si="125"/>
        <v/>
      </c>
      <c r="F716" s="153" t="str">
        <f t="shared" si="125"/>
        <v/>
      </c>
      <c r="G716" s="153" t="str">
        <f t="shared" si="125"/>
        <v/>
      </c>
      <c r="H716" s="153" t="str">
        <f t="shared" si="125"/>
        <v/>
      </c>
    </row>
    <row r="717" spans="1:8" x14ac:dyDescent="0.2">
      <c r="A717" s="26">
        <f t="shared" si="115"/>
        <v>34273</v>
      </c>
      <c r="B717" s="153" t="str">
        <f t="shared" ref="B717:H717" si="126">IF(B401="","",MAX(MIN(B401,B$96),B$97))</f>
        <v/>
      </c>
      <c r="C717" s="153" t="str">
        <f t="shared" si="126"/>
        <v/>
      </c>
      <c r="D717" s="153" t="str">
        <f t="shared" si="126"/>
        <v/>
      </c>
      <c r="E717" s="153" t="str">
        <f t="shared" si="126"/>
        <v/>
      </c>
      <c r="F717" s="153" t="str">
        <f t="shared" si="126"/>
        <v/>
      </c>
      <c r="G717" s="153" t="str">
        <f t="shared" si="126"/>
        <v/>
      </c>
      <c r="H717" s="153" t="str">
        <f t="shared" si="126"/>
        <v/>
      </c>
    </row>
    <row r="718" spans="1:8" x14ac:dyDescent="0.2">
      <c r="A718" s="26">
        <f t="shared" si="115"/>
        <v>34242</v>
      </c>
      <c r="B718" s="153" t="str">
        <f t="shared" ref="B718:H718" si="127">IF(B402="","",MAX(MIN(B402,B$96),B$97))</f>
        <v/>
      </c>
      <c r="C718" s="153" t="str">
        <f t="shared" si="127"/>
        <v/>
      </c>
      <c r="D718" s="153" t="str">
        <f t="shared" si="127"/>
        <v/>
      </c>
      <c r="E718" s="153" t="str">
        <f t="shared" si="127"/>
        <v/>
      </c>
      <c r="F718" s="153" t="str">
        <f t="shared" si="127"/>
        <v/>
      </c>
      <c r="G718" s="153" t="str">
        <f t="shared" si="127"/>
        <v/>
      </c>
      <c r="H718" s="153" t="str">
        <f t="shared" si="127"/>
        <v/>
      </c>
    </row>
    <row r="719" spans="1:8" x14ac:dyDescent="0.2">
      <c r="A719" s="26">
        <f t="shared" si="115"/>
        <v>34212</v>
      </c>
      <c r="B719" s="153" t="str">
        <f t="shared" ref="B719:H719" si="128">IF(B403="","",MAX(MIN(B403,B$96),B$97))</f>
        <v/>
      </c>
      <c r="C719" s="153" t="str">
        <f t="shared" si="128"/>
        <v/>
      </c>
      <c r="D719" s="153" t="str">
        <f t="shared" si="128"/>
        <v/>
      </c>
      <c r="E719" s="153" t="str">
        <f t="shared" si="128"/>
        <v/>
      </c>
      <c r="F719" s="153" t="str">
        <f t="shared" si="128"/>
        <v/>
      </c>
      <c r="G719" s="153" t="str">
        <f t="shared" si="128"/>
        <v/>
      </c>
      <c r="H719" s="153" t="str">
        <f t="shared" si="128"/>
        <v/>
      </c>
    </row>
    <row r="720" spans="1:8" x14ac:dyDescent="0.2">
      <c r="A720" s="26">
        <f t="shared" si="115"/>
        <v>34181</v>
      </c>
      <c r="B720" s="153" t="str">
        <f t="shared" ref="B720:H720" si="129">IF(B404="","",MAX(MIN(B404,B$96),B$97))</f>
        <v/>
      </c>
      <c r="C720" s="153" t="str">
        <f t="shared" si="129"/>
        <v/>
      </c>
      <c r="D720" s="153" t="str">
        <f t="shared" si="129"/>
        <v/>
      </c>
      <c r="E720" s="153" t="str">
        <f t="shared" si="129"/>
        <v/>
      </c>
      <c r="F720" s="153" t="str">
        <f t="shared" si="129"/>
        <v/>
      </c>
      <c r="G720" s="153" t="str">
        <f t="shared" si="129"/>
        <v/>
      </c>
      <c r="H720" s="153" t="str">
        <f t="shared" si="129"/>
        <v/>
      </c>
    </row>
    <row r="721" spans="1:8" x14ac:dyDescent="0.2">
      <c r="A721" s="26">
        <f>A405</f>
        <v>34150</v>
      </c>
      <c r="B721" s="153" t="str">
        <f t="shared" ref="B721:H721" si="130">IF(B405="","",MAX(MIN(B405,B$96),B$97))</f>
        <v/>
      </c>
      <c r="C721" s="153" t="str">
        <f t="shared" si="130"/>
        <v/>
      </c>
      <c r="D721" s="153" t="str">
        <f t="shared" si="130"/>
        <v/>
      </c>
      <c r="E721" s="153" t="str">
        <f t="shared" si="130"/>
        <v/>
      </c>
      <c r="F721" s="153" t="str">
        <f t="shared" si="130"/>
        <v/>
      </c>
      <c r="G721" s="153" t="str">
        <f t="shared" si="130"/>
        <v/>
      </c>
      <c r="H721" s="153" t="str">
        <f t="shared" si="130"/>
        <v/>
      </c>
    </row>
    <row r="722" spans="1:8" x14ac:dyDescent="0.2">
      <c r="A722" s="26">
        <f t="shared" ref="A722:A728" si="131">A406</f>
        <v>34120</v>
      </c>
      <c r="B722" s="153" t="str">
        <f t="shared" ref="B722:H722" si="132">IF(B406="","",MAX(MIN(B406,B$96),B$97))</f>
        <v/>
      </c>
      <c r="C722" s="153" t="str">
        <f t="shared" si="132"/>
        <v/>
      </c>
      <c r="D722" s="153" t="str">
        <f t="shared" si="132"/>
        <v/>
      </c>
      <c r="E722" s="153" t="str">
        <f t="shared" si="132"/>
        <v/>
      </c>
      <c r="F722" s="153" t="str">
        <f t="shared" si="132"/>
        <v/>
      </c>
      <c r="G722" s="153" t="str">
        <f t="shared" si="132"/>
        <v/>
      </c>
      <c r="H722" s="153" t="str">
        <f t="shared" si="132"/>
        <v/>
      </c>
    </row>
    <row r="723" spans="1:8" x14ac:dyDescent="0.2">
      <c r="A723" s="26">
        <f t="shared" si="131"/>
        <v>34089</v>
      </c>
      <c r="B723" s="153" t="str">
        <f t="shared" ref="B723:H723" si="133">IF(B407="","",MAX(MIN(B407,B$96),B$97))</f>
        <v/>
      </c>
      <c r="C723" s="153" t="str">
        <f t="shared" si="133"/>
        <v/>
      </c>
      <c r="D723" s="153" t="str">
        <f t="shared" si="133"/>
        <v/>
      </c>
      <c r="E723" s="153" t="str">
        <f t="shared" si="133"/>
        <v/>
      </c>
      <c r="F723" s="153" t="str">
        <f t="shared" si="133"/>
        <v/>
      </c>
      <c r="G723" s="153" t="str">
        <f t="shared" si="133"/>
        <v/>
      </c>
      <c r="H723" s="153" t="str">
        <f t="shared" si="133"/>
        <v/>
      </c>
    </row>
    <row r="724" spans="1:8" x14ac:dyDescent="0.2">
      <c r="A724" s="26">
        <f t="shared" si="131"/>
        <v>34059</v>
      </c>
      <c r="B724" s="153" t="str">
        <f t="shared" ref="B724:H724" si="134">IF(B408="","",MAX(MIN(B408,B$96),B$97))</f>
        <v/>
      </c>
      <c r="C724" s="153" t="str">
        <f t="shared" si="134"/>
        <v/>
      </c>
      <c r="D724" s="153" t="str">
        <f t="shared" si="134"/>
        <v/>
      </c>
      <c r="E724" s="153" t="str">
        <f t="shared" si="134"/>
        <v/>
      </c>
      <c r="F724" s="153" t="str">
        <f t="shared" si="134"/>
        <v/>
      </c>
      <c r="G724" s="153" t="str">
        <f t="shared" si="134"/>
        <v/>
      </c>
      <c r="H724" s="153" t="str">
        <f t="shared" si="134"/>
        <v/>
      </c>
    </row>
    <row r="725" spans="1:8" x14ac:dyDescent="0.2">
      <c r="A725" s="26">
        <f t="shared" si="131"/>
        <v>34028</v>
      </c>
      <c r="B725" s="153" t="str">
        <f t="shared" ref="B725:H725" si="135">IF(B409="","",MAX(MIN(B409,B$96),B$97))</f>
        <v/>
      </c>
      <c r="C725" s="153" t="str">
        <f t="shared" si="135"/>
        <v/>
      </c>
      <c r="D725" s="153" t="str">
        <f t="shared" si="135"/>
        <v/>
      </c>
      <c r="E725" s="153" t="str">
        <f t="shared" si="135"/>
        <v/>
      </c>
      <c r="F725" s="153" t="str">
        <f t="shared" si="135"/>
        <v/>
      </c>
      <c r="G725" s="153" t="str">
        <f t="shared" si="135"/>
        <v/>
      </c>
      <c r="H725" s="153" t="str">
        <f t="shared" si="135"/>
        <v/>
      </c>
    </row>
    <row r="726" spans="1:8" x14ac:dyDescent="0.2">
      <c r="A726" s="26">
        <f t="shared" si="131"/>
        <v>34000</v>
      </c>
      <c r="B726" s="153" t="str">
        <f t="shared" ref="B726:H726" si="136">IF(B410="","",MAX(MIN(B410,B$96),B$97))</f>
        <v/>
      </c>
      <c r="C726" s="153" t="str">
        <f t="shared" si="136"/>
        <v/>
      </c>
      <c r="D726" s="153" t="str">
        <f t="shared" si="136"/>
        <v/>
      </c>
      <c r="E726" s="153" t="str">
        <f t="shared" si="136"/>
        <v/>
      </c>
      <c r="F726" s="153" t="str">
        <f t="shared" si="136"/>
        <v/>
      </c>
      <c r="G726" s="153" t="str">
        <f t="shared" si="136"/>
        <v/>
      </c>
      <c r="H726" s="153" t="str">
        <f t="shared" si="136"/>
        <v/>
      </c>
    </row>
    <row r="727" spans="1:8" x14ac:dyDescent="0.2">
      <c r="A727" s="26">
        <f t="shared" si="131"/>
        <v>33969</v>
      </c>
      <c r="B727" s="153" t="str">
        <f t="shared" ref="B727:H727" si="137">IF(B411="","",MAX(MIN(B411,B$96),B$97))</f>
        <v/>
      </c>
      <c r="C727" s="153" t="str">
        <f t="shared" si="137"/>
        <v/>
      </c>
      <c r="D727" s="153" t="str">
        <f t="shared" si="137"/>
        <v/>
      </c>
      <c r="E727" s="153" t="str">
        <f t="shared" si="137"/>
        <v/>
      </c>
      <c r="F727" s="153" t="str">
        <f t="shared" si="137"/>
        <v/>
      </c>
      <c r="G727" s="153" t="str">
        <f t="shared" si="137"/>
        <v/>
      </c>
      <c r="H727" s="153" t="str">
        <f t="shared" si="137"/>
        <v/>
      </c>
    </row>
    <row r="728" spans="1:8" x14ac:dyDescent="0.2">
      <c r="A728" s="26">
        <f t="shared" si="131"/>
        <v>33938</v>
      </c>
      <c r="B728" s="153" t="str">
        <f t="shared" ref="B728:H728" si="138">IF(B412="","",MAX(MIN(B412,B$96),B$97))</f>
        <v/>
      </c>
      <c r="C728" s="153" t="str">
        <f t="shared" si="138"/>
        <v/>
      </c>
      <c r="D728" s="153" t="str">
        <f t="shared" si="138"/>
        <v/>
      </c>
      <c r="E728" s="153" t="str">
        <f t="shared" si="138"/>
        <v/>
      </c>
      <c r="F728" s="153" t="str">
        <f t="shared" si="138"/>
        <v/>
      </c>
      <c r="G728" s="153" t="str">
        <f t="shared" si="138"/>
        <v/>
      </c>
      <c r="H728" s="153" t="str">
        <f t="shared" si="138"/>
        <v/>
      </c>
    </row>
    <row r="729" spans="1:8" x14ac:dyDescent="0.2">
      <c r="A729" s="26"/>
    </row>
  </sheetData>
  <pageMargins left="0.7" right="0.7" top="0.75" bottom="0.75" header="0.3" footer="0.3"/>
  <pageSetup fitToWidth="5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V282"/>
  <sheetViews>
    <sheetView workbookViewId="0">
      <selection activeCell="E7" sqref="E7:E10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8.140625" style="20" customWidth="1"/>
    <col min="14" max="14" width="9.140625" style="20"/>
    <col min="15" max="15" width="6" style="20" customWidth="1"/>
    <col min="16" max="16384" width="9.140625" style="20"/>
  </cols>
  <sheetData>
    <row r="1" spans="1:22" x14ac:dyDescent="0.2">
      <c r="A1" s="20" t="s">
        <v>52</v>
      </c>
      <c r="B1" s="23">
        <f>'Building Blocks'!B3</f>
        <v>2.1999999999999999E-2</v>
      </c>
    </row>
    <row r="2" spans="1:22" x14ac:dyDescent="0.2">
      <c r="A2" s="20" t="s">
        <v>65</v>
      </c>
      <c r="B2" s="23">
        <f>'Building Blocks'!B25</f>
        <v>5.0000000000000001E-3</v>
      </c>
      <c r="C2" s="23"/>
      <c r="D2" s="24"/>
    </row>
    <row r="3" spans="1:22" x14ac:dyDescent="0.2">
      <c r="A3" s="20" t="s">
        <v>41</v>
      </c>
      <c r="B3" s="23">
        <f>B2+B1</f>
        <v>2.7E-2</v>
      </c>
    </row>
    <row r="4" spans="1:22" x14ac:dyDescent="0.2">
      <c r="A4" s="20" t="s">
        <v>64</v>
      </c>
      <c r="C4" s="35">
        <v>0</v>
      </c>
      <c r="E4" s="20" t="s">
        <v>118</v>
      </c>
    </row>
    <row r="5" spans="1:22" x14ac:dyDescent="0.2">
      <c r="C5" s="231" t="s">
        <v>117</v>
      </c>
      <c r="D5" s="231"/>
      <c r="E5" s="232" t="s">
        <v>74</v>
      </c>
      <c r="F5" s="233"/>
      <c r="G5" s="233"/>
    </row>
    <row r="6" spans="1:22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</row>
    <row r="7" spans="1:22" x14ac:dyDescent="0.2">
      <c r="B7" s="20" t="s">
        <v>61</v>
      </c>
      <c r="C7" s="35">
        <v>2.4500000000000001E-2</v>
      </c>
      <c r="D7" s="36">
        <v>0.25</v>
      </c>
      <c r="E7" s="23">
        <v>0</v>
      </c>
      <c r="F7" s="23">
        <f>B3</f>
        <v>2.7E-2</v>
      </c>
      <c r="G7" s="21">
        <f>D7</f>
        <v>0.25</v>
      </c>
      <c r="H7" s="27">
        <v>0.25</v>
      </c>
      <c r="L7" s="35">
        <f>C7</f>
        <v>2.4500000000000001E-2</v>
      </c>
      <c r="M7" s="169">
        <f t="shared" ref="M7:N10" si="0">($O7-$L7)/3+L7</f>
        <v>2.5333333333333333E-2</v>
      </c>
      <c r="N7" s="169">
        <f t="shared" si="0"/>
        <v>2.6166666666666664E-2</v>
      </c>
      <c r="O7" s="169">
        <f>F7</f>
        <v>2.7E-2</v>
      </c>
      <c r="P7" s="169">
        <f t="shared" ref="P7:V7" si="1">O7</f>
        <v>2.7E-2</v>
      </c>
      <c r="Q7" s="169">
        <f t="shared" si="1"/>
        <v>2.7E-2</v>
      </c>
      <c r="R7" s="23">
        <f t="shared" si="1"/>
        <v>2.7E-2</v>
      </c>
      <c r="S7" s="23">
        <f t="shared" si="1"/>
        <v>2.7E-2</v>
      </c>
      <c r="T7" s="23">
        <f t="shared" si="1"/>
        <v>2.7E-2</v>
      </c>
      <c r="U7" s="23">
        <f t="shared" si="1"/>
        <v>2.7E-2</v>
      </c>
      <c r="V7" s="23">
        <f t="shared" si="1"/>
        <v>2.7E-2</v>
      </c>
    </row>
    <row r="8" spans="1:22" x14ac:dyDescent="0.2">
      <c r="A8" s="23"/>
      <c r="B8" s="20" t="s">
        <v>60</v>
      </c>
      <c r="C8" s="35">
        <v>2.5100000000000001E-2</v>
      </c>
      <c r="D8" s="36">
        <v>4.66</v>
      </c>
      <c r="E8" s="47">
        <v>7.4999999999999997E-3</v>
      </c>
      <c r="F8" s="23">
        <f>E8+$F$7</f>
        <v>3.4500000000000003E-2</v>
      </c>
      <c r="G8" s="21">
        <f>D8</f>
        <v>4.66</v>
      </c>
      <c r="H8" s="27">
        <v>5</v>
      </c>
      <c r="L8" s="35">
        <f>C8</f>
        <v>2.5100000000000001E-2</v>
      </c>
      <c r="M8" s="169">
        <f t="shared" si="0"/>
        <v>2.8233333333333336E-2</v>
      </c>
      <c r="N8" s="169">
        <f t="shared" si="0"/>
        <v>3.1366666666666668E-2</v>
      </c>
      <c r="O8" s="169">
        <f>F8</f>
        <v>3.4500000000000003E-2</v>
      </c>
      <c r="P8" s="169">
        <f t="shared" ref="P8:Q10" si="2">O8</f>
        <v>3.4500000000000003E-2</v>
      </c>
      <c r="Q8" s="169">
        <f t="shared" si="2"/>
        <v>3.4500000000000003E-2</v>
      </c>
      <c r="R8" s="23">
        <f>Q8</f>
        <v>3.4500000000000003E-2</v>
      </c>
      <c r="S8" s="23">
        <f t="shared" ref="S8:V10" si="3">R8</f>
        <v>3.4500000000000003E-2</v>
      </c>
      <c r="T8" s="23">
        <f t="shared" si="3"/>
        <v>3.4500000000000003E-2</v>
      </c>
      <c r="U8" s="23">
        <f t="shared" si="3"/>
        <v>3.4500000000000003E-2</v>
      </c>
      <c r="V8" s="23">
        <f t="shared" si="3"/>
        <v>3.4500000000000003E-2</v>
      </c>
    </row>
    <row r="9" spans="1:22" x14ac:dyDescent="0.2">
      <c r="A9" s="23"/>
      <c r="B9" s="20" t="s">
        <v>59</v>
      </c>
      <c r="C9" s="35">
        <v>2.69E-2</v>
      </c>
      <c r="D9" s="36">
        <v>8.5</v>
      </c>
      <c r="E9" s="47">
        <v>0.01</v>
      </c>
      <c r="F9" s="23">
        <f>E9+$F$7</f>
        <v>3.6999999999999998E-2</v>
      </c>
      <c r="G9" s="21">
        <f>D9</f>
        <v>8.5</v>
      </c>
      <c r="H9" s="27">
        <v>10</v>
      </c>
      <c r="L9" s="35">
        <f>C9</f>
        <v>2.69E-2</v>
      </c>
      <c r="M9" s="169">
        <f t="shared" si="0"/>
        <v>3.0266666666666667E-2</v>
      </c>
      <c r="N9" s="169">
        <f t="shared" si="0"/>
        <v>3.3633333333333335E-2</v>
      </c>
      <c r="O9" s="169">
        <f>F9</f>
        <v>3.6999999999999998E-2</v>
      </c>
      <c r="P9" s="169">
        <f t="shared" si="2"/>
        <v>3.6999999999999998E-2</v>
      </c>
      <c r="Q9" s="169">
        <f t="shared" si="2"/>
        <v>3.6999999999999998E-2</v>
      </c>
      <c r="R9" s="23">
        <f>Q9</f>
        <v>3.6999999999999998E-2</v>
      </c>
      <c r="S9" s="23">
        <f t="shared" si="3"/>
        <v>3.6999999999999998E-2</v>
      </c>
      <c r="T9" s="23">
        <f t="shared" si="3"/>
        <v>3.6999999999999998E-2</v>
      </c>
      <c r="U9" s="23">
        <f t="shared" si="3"/>
        <v>3.6999999999999998E-2</v>
      </c>
      <c r="V9" s="23">
        <f t="shared" si="3"/>
        <v>3.6999999999999998E-2</v>
      </c>
    </row>
    <row r="10" spans="1:22" x14ac:dyDescent="0.2">
      <c r="A10" s="23"/>
      <c r="B10" s="20" t="s">
        <v>58</v>
      </c>
      <c r="C10" s="35">
        <v>3.0200000000000001E-2</v>
      </c>
      <c r="D10" s="36">
        <v>19.350000000000001</v>
      </c>
      <c r="E10" s="47">
        <v>1.2500000000000001E-2</v>
      </c>
      <c r="F10" s="23">
        <f>E10+$F$7</f>
        <v>3.95E-2</v>
      </c>
      <c r="G10" s="21">
        <f>D10</f>
        <v>19.350000000000001</v>
      </c>
      <c r="H10" s="27">
        <v>30</v>
      </c>
      <c r="L10" s="35">
        <f>C10</f>
        <v>3.0200000000000001E-2</v>
      </c>
      <c r="M10" s="169">
        <f t="shared" si="0"/>
        <v>3.3300000000000003E-2</v>
      </c>
      <c r="N10" s="169">
        <f t="shared" si="0"/>
        <v>3.6400000000000002E-2</v>
      </c>
      <c r="O10" s="169">
        <f>F10</f>
        <v>3.95E-2</v>
      </c>
      <c r="P10" s="169">
        <f t="shared" si="2"/>
        <v>3.95E-2</v>
      </c>
      <c r="Q10" s="169">
        <f t="shared" si="2"/>
        <v>3.95E-2</v>
      </c>
      <c r="R10" s="23">
        <f>Q10</f>
        <v>3.95E-2</v>
      </c>
      <c r="S10" s="23">
        <f t="shared" si="3"/>
        <v>3.95E-2</v>
      </c>
      <c r="T10" s="23">
        <f t="shared" si="3"/>
        <v>3.95E-2</v>
      </c>
      <c r="U10" s="23">
        <f t="shared" si="3"/>
        <v>3.95E-2</v>
      </c>
      <c r="V10" s="23">
        <f t="shared" si="3"/>
        <v>3.95E-2</v>
      </c>
    </row>
    <row r="11" spans="1:22" x14ac:dyDescent="0.2">
      <c r="F11" s="23"/>
    </row>
    <row r="12" spans="1:22" x14ac:dyDescent="0.2">
      <c r="B12" s="40" t="s">
        <v>62</v>
      </c>
      <c r="C12" s="41" t="s">
        <v>66</v>
      </c>
      <c r="D12" s="42" t="s">
        <v>67</v>
      </c>
      <c r="F12" s="41" t="s">
        <v>66</v>
      </c>
      <c r="G12" s="42" t="s">
        <v>67</v>
      </c>
    </row>
    <row r="13" spans="1:22" x14ac:dyDescent="0.2">
      <c r="B13" s="29" t="s">
        <v>61</v>
      </c>
      <c r="C13" s="30">
        <f>($B$18/D7)*(1-EXP(-D7/$B$18))</f>
        <v>0.92792791813583853</v>
      </c>
      <c r="D13" s="30">
        <f>($B$18/D7)*(1-(1+D7/$B$18)*EXP(-D7/$B$18))</f>
        <v>6.8523057247328739E-2</v>
      </c>
      <c r="F13" s="30">
        <f>($B$18/G7)*(1-EXP(-G7/$B$18))</f>
        <v>0.92792791813583853</v>
      </c>
      <c r="G13" s="30">
        <f>($B$18/G7)*(1-(1+G7/$B$18)*EXP(-G7/$B$18))</f>
        <v>6.8523057247328739E-2</v>
      </c>
    </row>
    <row r="14" spans="1:22" x14ac:dyDescent="0.2">
      <c r="B14" s="31" t="s">
        <v>60</v>
      </c>
      <c r="C14" s="30">
        <f>($B$18/D8)*(1-EXP(-D8/$B$18))</f>
        <v>0.33306149191449491</v>
      </c>
      <c r="D14" s="30">
        <f>($B$18/D8)*(1-(1+D8/$B$18)*EXP(-D8/$B$18))</f>
        <v>0.27370788726088657</v>
      </c>
      <c r="F14" s="30">
        <f>($B$18/G8)*(1-EXP(-G8/$B$18))</f>
        <v>0.33306149191449491</v>
      </c>
      <c r="G14" s="30">
        <f>($B$18/G8)*(1-(1+G8/$B$18)*EXP(-G8/$B$18))</f>
        <v>0.27370788726088657</v>
      </c>
      <c r="L14" s="128"/>
    </row>
    <row r="15" spans="1:22" x14ac:dyDescent="0.2">
      <c r="B15" s="31" t="s">
        <v>59</v>
      </c>
      <c r="C15" s="30">
        <f>($B$18/D9)*(1-EXP(-D9/$B$18))</f>
        <v>0.1929935846746296</v>
      </c>
      <c r="D15" s="30">
        <f>($B$18/D9)*(1-(1+D9/$B$18)*EXP(-D9/$B$18))</f>
        <v>0.18720296027120639</v>
      </c>
      <c r="F15" s="30">
        <f>($B$18/G9)*(1-EXP(-G9/$B$18))</f>
        <v>0.1929935846746296</v>
      </c>
      <c r="G15" s="30">
        <f>($B$18/G9)*(1-(1+G9/$B$18)*EXP(-G9/$B$18))</f>
        <v>0.18720296027120639</v>
      </c>
    </row>
    <row r="16" spans="1:22" x14ac:dyDescent="0.2">
      <c r="B16" s="31" t="s">
        <v>58</v>
      </c>
      <c r="C16" s="30">
        <f>($B$18/D10)*(1-EXP(-D10/$B$18))</f>
        <v>8.5270629631876538E-2</v>
      </c>
      <c r="D16" s="30">
        <f>($B$18/D10)*(1-(1+D10/$B$18)*EXP(-D10/$B$18))</f>
        <v>8.5262558951156156E-2</v>
      </c>
      <c r="F16" s="30">
        <f>($B$18/G10)*(1-EXP(-G10/$B$18))</f>
        <v>8.5270629631876538E-2</v>
      </c>
      <c r="G16" s="30">
        <f>($B$18/G10)*(1-(1+G10/$B$18)*EXP(-G10/$B$18))</f>
        <v>8.5262558951156156E-2</v>
      </c>
    </row>
    <row r="17" spans="2:22" x14ac:dyDescent="0.2">
      <c r="B17" s="40" t="s">
        <v>57</v>
      </c>
      <c r="C17" s="41" t="s">
        <v>56</v>
      </c>
      <c r="D17" s="42" t="s">
        <v>55</v>
      </c>
      <c r="F17" s="41" t="s">
        <v>56</v>
      </c>
      <c r="G17" s="42" t="s">
        <v>55</v>
      </c>
      <c r="K17" s="41" t="s">
        <v>56</v>
      </c>
    </row>
    <row r="18" spans="2:22" x14ac:dyDescent="0.2">
      <c r="B18" s="32">
        <v>1.65</v>
      </c>
      <c r="C18" s="29" t="s">
        <v>68</v>
      </c>
      <c r="D18" s="32">
        <f>INDEX(LINEST(C$7:C$10,C$13:D$16,TRUE,TRUE),1,3)</f>
        <v>3.2100156127696053E-2</v>
      </c>
      <c r="F18" s="29" t="s">
        <v>68</v>
      </c>
      <c r="G18" s="32">
        <f>INDEX(LINEST(F$7:F$10,F$13:G$16,TRUE,TRUE),1,3)</f>
        <v>4.1304216659127743E-2</v>
      </c>
      <c r="K18" s="29" t="s">
        <v>68</v>
      </c>
      <c r="L18" s="32">
        <f>INDEX(LINEST(L7:L10,$C$13:$D$16,TRUE,TRUE),1,3)</f>
        <v>3.2100156127696053E-2</v>
      </c>
      <c r="M18" s="32">
        <f t="shared" ref="M18:V18" si="4">INDEX(LINEST(M7:M10,$C$13:$D$16,TRUE,TRUE),1,3)</f>
        <v>3.5168176304839954E-2</v>
      </c>
      <c r="N18" s="32">
        <f t="shared" si="4"/>
        <v>3.8236196481983842E-2</v>
      </c>
      <c r="O18" s="32">
        <f t="shared" si="4"/>
        <v>4.1304216659127743E-2</v>
      </c>
      <c r="P18" s="32">
        <f t="shared" si="4"/>
        <v>4.1304216659127743E-2</v>
      </c>
      <c r="Q18" s="32">
        <f t="shared" si="4"/>
        <v>4.1304216659127743E-2</v>
      </c>
      <c r="R18" s="32">
        <f t="shared" si="4"/>
        <v>4.1304216659127743E-2</v>
      </c>
      <c r="S18" s="32">
        <f t="shared" si="4"/>
        <v>4.1304216659127743E-2</v>
      </c>
      <c r="T18" s="32">
        <f t="shared" si="4"/>
        <v>4.1304216659127743E-2</v>
      </c>
      <c r="U18" s="32">
        <f t="shared" si="4"/>
        <v>4.1304216659127743E-2</v>
      </c>
      <c r="V18" s="32">
        <f t="shared" si="4"/>
        <v>4.1304216659127743E-2</v>
      </c>
    </row>
    <row r="19" spans="2:22" x14ac:dyDescent="0.2">
      <c r="C19" s="31" t="s">
        <v>69</v>
      </c>
      <c r="D19" s="33">
        <f>INDEX(LINEST(C$7:C$10,C$13:D$16,TRUE,TRUE),1,2)</f>
        <v>-6.8310820626896864E-3</v>
      </c>
      <c r="F19" s="31" t="s">
        <v>69</v>
      </c>
      <c r="G19" s="33">
        <f>INDEX(LINEST(F$7:F$10,F$13:G$16,TRUE,TRUE),1,2)</f>
        <v>-1.4896033009770245E-2</v>
      </c>
      <c r="K19" s="31" t="s">
        <v>69</v>
      </c>
      <c r="L19" s="33">
        <f>INDEX(LINEST(L7:L10,$C$13:$D$16,TRUE,TRUE),1,2)</f>
        <v>-6.8310820626896864E-3</v>
      </c>
      <c r="M19" s="33">
        <f t="shared" ref="M19:V19" si="5">INDEX(LINEST(M7:M10,$C$13:$D$16,TRUE,TRUE),1,2)</f>
        <v>-9.5193990450498766E-3</v>
      </c>
      <c r="N19" s="33">
        <f t="shared" si="5"/>
        <v>-1.2207716027410066E-2</v>
      </c>
      <c r="O19" s="33">
        <f t="shared" si="5"/>
        <v>-1.4896033009770245E-2</v>
      </c>
      <c r="P19" s="33">
        <f t="shared" si="5"/>
        <v>-1.4896033009770245E-2</v>
      </c>
      <c r="Q19" s="33">
        <f t="shared" si="5"/>
        <v>-1.4896033009770245E-2</v>
      </c>
      <c r="R19" s="33">
        <f t="shared" si="5"/>
        <v>-1.4896033009770245E-2</v>
      </c>
      <c r="S19" s="33">
        <f t="shared" si="5"/>
        <v>-1.4896033009770245E-2</v>
      </c>
      <c r="T19" s="33">
        <f t="shared" si="5"/>
        <v>-1.4896033009770245E-2</v>
      </c>
      <c r="U19" s="33">
        <f t="shared" si="5"/>
        <v>-1.4896033009770245E-2</v>
      </c>
      <c r="V19" s="33">
        <f t="shared" si="5"/>
        <v>-1.4896033009770245E-2</v>
      </c>
    </row>
    <row r="20" spans="2:22" x14ac:dyDescent="0.2">
      <c r="C20" s="31" t="s">
        <v>70</v>
      </c>
      <c r="D20" s="32">
        <f>INDEX(LINEST(C$7:C$10,C$13:D$16,TRUE,TRUE),1,1)</f>
        <v>-1.8197366257198585E-2</v>
      </c>
      <c r="F20" s="31" t="s">
        <v>70</v>
      </c>
      <c r="G20" s="32">
        <f>INDEX(LINEST(F$7:F$10,F$13:G$16,TRUE,TRUE),1,1)</f>
        <v>-6.9759533211866086E-3</v>
      </c>
      <c r="K20" s="31" t="s">
        <v>70</v>
      </c>
      <c r="L20" s="32">
        <f>INDEX(LINEST(L7:L10,$C$13:$D$16,TRUE,TRUE),1,1)</f>
        <v>-1.8197366257198585E-2</v>
      </c>
      <c r="M20" s="32">
        <f t="shared" ref="M20:V20" si="6">INDEX(LINEST(M7:M10,$C$13:$D$16,TRUE,TRUE),1,1)</f>
        <v>-1.4456895278527926E-2</v>
      </c>
      <c r="N20" s="32">
        <f t="shared" si="6"/>
        <v>-1.0716424299857263E-2</v>
      </c>
      <c r="O20" s="32">
        <f t="shared" si="6"/>
        <v>-6.9759533211866086E-3</v>
      </c>
      <c r="P20" s="32">
        <f t="shared" si="6"/>
        <v>-6.9759533211866086E-3</v>
      </c>
      <c r="Q20" s="32">
        <f t="shared" si="6"/>
        <v>-6.9759533211866086E-3</v>
      </c>
      <c r="R20" s="32">
        <f t="shared" si="6"/>
        <v>-6.9759533211866086E-3</v>
      </c>
      <c r="S20" s="32">
        <f t="shared" si="6"/>
        <v>-6.9759533211866086E-3</v>
      </c>
      <c r="T20" s="32">
        <f t="shared" si="6"/>
        <v>-6.9759533211866086E-3</v>
      </c>
      <c r="U20" s="32">
        <f t="shared" si="6"/>
        <v>-6.9759533211866086E-3</v>
      </c>
      <c r="V20" s="32">
        <f t="shared" si="6"/>
        <v>-6.9759533211866086E-3</v>
      </c>
    </row>
    <row r="21" spans="2:22" x14ac:dyDescent="0.2">
      <c r="L21" s="20" t="s">
        <v>39</v>
      </c>
      <c r="M21" s="20" t="s">
        <v>36</v>
      </c>
      <c r="N21" s="20" t="s">
        <v>35</v>
      </c>
      <c r="O21" s="20" t="s">
        <v>34</v>
      </c>
      <c r="P21" s="20" t="s">
        <v>33</v>
      </c>
      <c r="Q21" s="20" t="s">
        <v>32</v>
      </c>
      <c r="R21" s="20" t="s">
        <v>31</v>
      </c>
      <c r="S21" s="20" t="s">
        <v>30</v>
      </c>
      <c r="T21" s="20" t="s">
        <v>29</v>
      </c>
      <c r="U21" s="20" t="s">
        <v>28</v>
      </c>
      <c r="V21" s="20" t="s">
        <v>27</v>
      </c>
    </row>
    <row r="22" spans="2:22" x14ac:dyDescent="0.2">
      <c r="B22" s="20" t="s">
        <v>54</v>
      </c>
      <c r="F22" s="20" t="s">
        <v>48</v>
      </c>
      <c r="G22" s="20" t="s">
        <v>120</v>
      </c>
      <c r="K22" s="20" t="s">
        <v>54</v>
      </c>
      <c r="L22" s="20" t="s">
        <v>53</v>
      </c>
      <c r="M22" s="20" t="s">
        <v>53</v>
      </c>
      <c r="N22" s="20" t="s">
        <v>53</v>
      </c>
      <c r="O22" s="20" t="s">
        <v>53</v>
      </c>
      <c r="P22" s="20" t="s">
        <v>53</v>
      </c>
      <c r="Q22" s="20" t="s">
        <v>53</v>
      </c>
      <c r="R22" s="20" t="s">
        <v>53</v>
      </c>
      <c r="S22" s="20" t="s">
        <v>53</v>
      </c>
      <c r="T22" s="20" t="s">
        <v>53</v>
      </c>
      <c r="U22" s="20" t="s">
        <v>53</v>
      </c>
      <c r="V22" s="20" t="s">
        <v>53</v>
      </c>
    </row>
    <row r="23" spans="2:22" x14ac:dyDescent="0.2">
      <c r="B23" s="28">
        <v>0.5</v>
      </c>
      <c r="F23" s="23">
        <f>D$18+D$19*(B$18/$B23)*(1-EXP(-$B23/B$18))+D$20*(B$18/$B23)*(1-(1+$B23/B$18)*EXP(-$B23/B$18))</f>
        <v>2.3948343823220041E-2</v>
      </c>
      <c r="G23" s="23">
        <f t="shared" ref="G23:G54" si="7">G$18+G$19*(B$18/$B23)*(1-EXP(-$B23/B$18))+G$20*(B$18/$B23)*(1-(1+$B23/B$18)*EXP(-$B23/B$18))</f>
        <v>2.7587599837480006E-2</v>
      </c>
      <c r="I23" s="23"/>
      <c r="K23" s="28">
        <v>0.5</v>
      </c>
      <c r="L23" s="23">
        <f t="shared" ref="L23:V23" si="8">L$18+L$19*($B$18/$B23)*(1-EXP(-$B23/$B$18))+L$20*($B$18/$B23)*(1-(1+$B23/$B$18)*EXP(-$B23/$B$18))</f>
        <v>2.3948343823220041E-2</v>
      </c>
      <c r="M23" s="23">
        <f t="shared" si="8"/>
        <v>2.5161429161306696E-2</v>
      </c>
      <c r="N23" s="23">
        <f t="shared" si="8"/>
        <v>2.6374514499393344E-2</v>
      </c>
      <c r="O23" s="23">
        <f t="shared" si="8"/>
        <v>2.7587599837480006E-2</v>
      </c>
      <c r="P23" s="23">
        <f t="shared" si="8"/>
        <v>2.7587599837480006E-2</v>
      </c>
      <c r="Q23" s="23">
        <f t="shared" si="8"/>
        <v>2.7587599837480006E-2</v>
      </c>
      <c r="R23" s="23">
        <f t="shared" si="8"/>
        <v>2.7587599837480006E-2</v>
      </c>
      <c r="S23" s="23">
        <f t="shared" si="8"/>
        <v>2.7587599837480006E-2</v>
      </c>
      <c r="T23" s="23">
        <f t="shared" si="8"/>
        <v>2.7587599837480006E-2</v>
      </c>
      <c r="U23" s="23">
        <f t="shared" si="8"/>
        <v>2.7587599837480006E-2</v>
      </c>
      <c r="V23" s="23">
        <f t="shared" si="8"/>
        <v>2.7587599837480006E-2</v>
      </c>
    </row>
    <row r="24" spans="2:22" x14ac:dyDescent="0.2">
      <c r="B24" s="28">
        <f>B23+0.5</f>
        <v>1</v>
      </c>
      <c r="F24" s="23">
        <f t="shared" ref="F24:F87" si="9">D$18+D$19*(B$18/$B24)*(1-EXP(-$B24/B$18))+D$20*(B$18/$B24)*(1-(1+$B24/B$18)*EXP(-$B24/B$18))</f>
        <v>2.3257096387269829E-2</v>
      </c>
      <c r="G24" s="23">
        <f t="shared" si="7"/>
        <v>2.870705880370537E-2</v>
      </c>
      <c r="I24" s="23"/>
      <c r="K24" s="28">
        <f>K23+0.5</f>
        <v>1</v>
      </c>
      <c r="L24" s="23">
        <f t="shared" ref="L24:O87" si="10">L$18+L$19*($B$18/$B24)*(1-EXP(-$B24/$B$18))+L$20*($B$18/$B24)*(1-(1+$B24/$B$18)*EXP(-$B24/$B$18))</f>
        <v>2.3257096387269829E-2</v>
      </c>
      <c r="M24" s="23">
        <f t="shared" si="10"/>
        <v>2.5073750526081677E-2</v>
      </c>
      <c r="N24" s="23">
        <f t="shared" si="10"/>
        <v>2.6890404664893515E-2</v>
      </c>
      <c r="O24" s="23">
        <f t="shared" si="10"/>
        <v>2.870705880370537E-2</v>
      </c>
      <c r="P24" s="23">
        <f t="shared" ref="P24:S87" si="11">P$18+P$19*($B$18/$B24)*(1-EXP(-$B24/$B$18))+P$20*($B$18/$B24)*(1-(1+$B24/$B$18)*EXP(-$B24/$B$18))</f>
        <v>2.870705880370537E-2</v>
      </c>
      <c r="Q24" s="23">
        <f t="shared" si="11"/>
        <v>2.870705880370537E-2</v>
      </c>
      <c r="R24" s="23">
        <f t="shared" si="11"/>
        <v>2.870705880370537E-2</v>
      </c>
      <c r="S24" s="23">
        <f t="shared" si="11"/>
        <v>2.870705880370537E-2</v>
      </c>
      <c r="T24" s="23">
        <f t="shared" ref="T24:V87" si="12">T$18+T$19*($B$18/$B24)*(1-EXP(-$B24/$B$18))+T$20*($B$18/$B24)*(1-(1+$B24/$B$18)*EXP(-$B24/$B$18))</f>
        <v>2.870705880370537E-2</v>
      </c>
      <c r="U24" s="23">
        <f t="shared" si="12"/>
        <v>2.870705880370537E-2</v>
      </c>
      <c r="V24" s="23">
        <f t="shared" si="12"/>
        <v>2.870705880370537E-2</v>
      </c>
    </row>
    <row r="25" spans="2:22" x14ac:dyDescent="0.2">
      <c r="B25" s="28">
        <v>1.5</v>
      </c>
      <c r="F25" s="23">
        <f t="shared" si="9"/>
        <v>2.2992497268237669E-2</v>
      </c>
      <c r="G25" s="23">
        <f t="shared" si="7"/>
        <v>2.9748788537516314E-2</v>
      </c>
      <c r="I25" s="23"/>
      <c r="K25" s="28">
        <v>1.5</v>
      </c>
      <c r="L25" s="23">
        <f t="shared" si="10"/>
        <v>2.2992497268237669E-2</v>
      </c>
      <c r="M25" s="23">
        <f t="shared" si="10"/>
        <v>2.5244594357997217E-2</v>
      </c>
      <c r="N25" s="23">
        <f t="shared" si="10"/>
        <v>2.7496691447756755E-2</v>
      </c>
      <c r="O25" s="23">
        <f t="shared" si="10"/>
        <v>2.9748788537516314E-2</v>
      </c>
      <c r="P25" s="23">
        <f t="shared" si="11"/>
        <v>2.9748788537516314E-2</v>
      </c>
      <c r="Q25" s="23">
        <f t="shared" si="11"/>
        <v>2.9748788537516314E-2</v>
      </c>
      <c r="R25" s="23">
        <f t="shared" si="11"/>
        <v>2.9748788537516314E-2</v>
      </c>
      <c r="S25" s="23">
        <f t="shared" si="11"/>
        <v>2.9748788537516314E-2</v>
      </c>
      <c r="T25" s="23">
        <f t="shared" si="12"/>
        <v>2.9748788537516314E-2</v>
      </c>
      <c r="U25" s="23">
        <f t="shared" si="12"/>
        <v>2.9748788537516314E-2</v>
      </c>
      <c r="V25" s="23">
        <f t="shared" si="12"/>
        <v>2.9748788537516314E-2</v>
      </c>
    </row>
    <row r="26" spans="2:22" x14ac:dyDescent="0.2">
      <c r="B26" s="28">
        <f>B25+0.5</f>
        <v>2</v>
      </c>
      <c r="F26" s="23">
        <f t="shared" si="9"/>
        <v>2.3010863421690366E-2</v>
      </c>
      <c r="G26" s="23">
        <f t="shared" si="7"/>
        <v>3.0705016278510827E-2</v>
      </c>
      <c r="I26" s="23"/>
      <c r="K26" s="28">
        <f>K25+0.5</f>
        <v>2</v>
      </c>
      <c r="L26" s="23">
        <f t="shared" si="10"/>
        <v>2.3010863421690366E-2</v>
      </c>
      <c r="M26" s="23">
        <f t="shared" si="10"/>
        <v>2.557558104063052E-2</v>
      </c>
      <c r="N26" s="23">
        <f t="shared" si="10"/>
        <v>2.8140298659570667E-2</v>
      </c>
      <c r="O26" s="23">
        <f t="shared" si="10"/>
        <v>3.0705016278510827E-2</v>
      </c>
      <c r="P26" s="23">
        <f t="shared" si="11"/>
        <v>3.0705016278510827E-2</v>
      </c>
      <c r="Q26" s="23">
        <f t="shared" si="11"/>
        <v>3.0705016278510827E-2</v>
      </c>
      <c r="R26" s="23">
        <f t="shared" si="11"/>
        <v>3.0705016278510827E-2</v>
      </c>
      <c r="S26" s="23">
        <f t="shared" si="11"/>
        <v>3.0705016278510827E-2</v>
      </c>
      <c r="T26" s="23">
        <f t="shared" si="12"/>
        <v>3.0705016278510827E-2</v>
      </c>
      <c r="U26" s="23">
        <f t="shared" si="12"/>
        <v>3.0705016278510827E-2</v>
      </c>
      <c r="V26" s="23">
        <f t="shared" si="12"/>
        <v>3.0705016278510827E-2</v>
      </c>
    </row>
    <row r="27" spans="2:22" x14ac:dyDescent="0.2">
      <c r="B27" s="28">
        <v>2.5</v>
      </c>
      <c r="F27" s="23">
        <f t="shared" si="9"/>
        <v>2.3211116318909673E-2</v>
      </c>
      <c r="G27" s="23">
        <f t="shared" si="7"/>
        <v>3.1574407744150046E-2</v>
      </c>
      <c r="I27" s="23"/>
      <c r="K27" s="28">
        <v>2.5</v>
      </c>
      <c r="L27" s="23">
        <f t="shared" si="10"/>
        <v>2.3211116318909673E-2</v>
      </c>
      <c r="M27" s="23">
        <f t="shared" si="10"/>
        <v>2.5998880127323133E-2</v>
      </c>
      <c r="N27" s="23">
        <f t="shared" si="10"/>
        <v>2.8786643935736583E-2</v>
      </c>
      <c r="O27" s="23">
        <f t="shared" si="10"/>
        <v>3.1574407744150046E-2</v>
      </c>
      <c r="P27" s="23">
        <f t="shared" si="11"/>
        <v>3.1574407744150046E-2</v>
      </c>
      <c r="Q27" s="23">
        <f t="shared" si="11"/>
        <v>3.1574407744150046E-2</v>
      </c>
      <c r="R27" s="23">
        <f t="shared" si="11"/>
        <v>3.1574407744150046E-2</v>
      </c>
      <c r="S27" s="23">
        <f t="shared" si="11"/>
        <v>3.1574407744150046E-2</v>
      </c>
      <c r="T27" s="23">
        <f t="shared" si="12"/>
        <v>3.1574407744150046E-2</v>
      </c>
      <c r="U27" s="23">
        <f t="shared" si="12"/>
        <v>3.1574407744150046E-2</v>
      </c>
      <c r="V27" s="23">
        <f t="shared" si="12"/>
        <v>3.1574407744150046E-2</v>
      </c>
    </row>
    <row r="28" spans="2:22" x14ac:dyDescent="0.2">
      <c r="B28" s="28">
        <f>B27+0.5</f>
        <v>3</v>
      </c>
      <c r="F28" s="23">
        <f t="shared" si="9"/>
        <v>2.3522765330045579E-2</v>
      </c>
      <c r="G28" s="23">
        <f t="shared" si="7"/>
        <v>3.2359615987723599E-2</v>
      </c>
      <c r="I28" s="23"/>
      <c r="K28" s="28">
        <f>K27+0.5</f>
        <v>3</v>
      </c>
      <c r="L28" s="23">
        <f t="shared" si="10"/>
        <v>2.3522765330045579E-2</v>
      </c>
      <c r="M28" s="23">
        <f t="shared" si="10"/>
        <v>2.6468382215938255E-2</v>
      </c>
      <c r="N28" s="23">
        <f t="shared" si="10"/>
        <v>2.9413999101830918E-2</v>
      </c>
      <c r="O28" s="23">
        <f t="shared" si="10"/>
        <v>3.2359615987723599E-2</v>
      </c>
      <c r="P28" s="23">
        <f t="shared" si="11"/>
        <v>3.2359615987723599E-2</v>
      </c>
      <c r="Q28" s="23">
        <f t="shared" si="11"/>
        <v>3.2359615987723599E-2</v>
      </c>
      <c r="R28" s="23">
        <f t="shared" si="11"/>
        <v>3.2359615987723599E-2</v>
      </c>
      <c r="S28" s="23">
        <f t="shared" si="11"/>
        <v>3.2359615987723599E-2</v>
      </c>
      <c r="T28" s="23">
        <f t="shared" si="12"/>
        <v>3.2359615987723599E-2</v>
      </c>
      <c r="U28" s="23">
        <f t="shared" si="12"/>
        <v>3.2359615987723599E-2</v>
      </c>
      <c r="V28" s="23">
        <f t="shared" si="12"/>
        <v>3.2359615987723599E-2</v>
      </c>
    </row>
    <row r="29" spans="2:22" x14ac:dyDescent="0.2">
      <c r="B29" s="28">
        <v>3.5</v>
      </c>
      <c r="F29" s="23">
        <f t="shared" si="9"/>
        <v>2.3897196630671514E-2</v>
      </c>
      <c r="G29" s="23">
        <f t="shared" si="7"/>
        <v>3.3065614446407945E-2</v>
      </c>
      <c r="I29" s="23"/>
      <c r="K29" s="28">
        <v>3.5</v>
      </c>
      <c r="L29" s="23">
        <f t="shared" si="10"/>
        <v>2.3897196630671514E-2</v>
      </c>
      <c r="M29" s="23">
        <f t="shared" si="10"/>
        <v>2.6953335902583662E-2</v>
      </c>
      <c r="N29" s="23">
        <f t="shared" si="10"/>
        <v>3.0009475174495797E-2</v>
      </c>
      <c r="O29" s="23">
        <f t="shared" si="10"/>
        <v>3.3065614446407945E-2</v>
      </c>
      <c r="P29" s="23">
        <f t="shared" si="11"/>
        <v>3.3065614446407945E-2</v>
      </c>
      <c r="Q29" s="23">
        <f t="shared" si="11"/>
        <v>3.3065614446407945E-2</v>
      </c>
      <c r="R29" s="23">
        <f t="shared" si="11"/>
        <v>3.3065614446407945E-2</v>
      </c>
      <c r="S29" s="23">
        <f t="shared" si="11"/>
        <v>3.3065614446407945E-2</v>
      </c>
      <c r="T29" s="23">
        <f t="shared" si="12"/>
        <v>3.3065614446407945E-2</v>
      </c>
      <c r="U29" s="23">
        <f t="shared" si="12"/>
        <v>3.3065614446407945E-2</v>
      </c>
      <c r="V29" s="23">
        <f t="shared" si="12"/>
        <v>3.3065614446407945E-2</v>
      </c>
    </row>
    <row r="30" spans="2:22" x14ac:dyDescent="0.2">
      <c r="B30" s="28">
        <f>B29+0.5</f>
        <v>4</v>
      </c>
      <c r="F30" s="23">
        <f t="shared" si="9"/>
        <v>2.4301371316293719E-2</v>
      </c>
      <c r="G30" s="23">
        <f t="shared" si="7"/>
        <v>3.3698581056912855E-2</v>
      </c>
      <c r="I30" s="23"/>
      <c r="K30" s="28">
        <f>K29+0.5</f>
        <v>4</v>
      </c>
      <c r="L30" s="23">
        <f t="shared" si="10"/>
        <v>2.4301371316293719E-2</v>
      </c>
      <c r="M30" s="23">
        <f t="shared" si="10"/>
        <v>2.7433774563166764E-2</v>
      </c>
      <c r="N30" s="23">
        <f t="shared" si="10"/>
        <v>3.0566177810039806E-2</v>
      </c>
      <c r="O30" s="23">
        <f t="shared" si="10"/>
        <v>3.3698581056912855E-2</v>
      </c>
      <c r="P30" s="23">
        <f t="shared" si="11"/>
        <v>3.3698581056912855E-2</v>
      </c>
      <c r="Q30" s="23">
        <f t="shared" si="11"/>
        <v>3.3698581056912855E-2</v>
      </c>
      <c r="R30" s="23">
        <f t="shared" si="11"/>
        <v>3.3698581056912855E-2</v>
      </c>
      <c r="S30" s="23">
        <f t="shared" si="11"/>
        <v>3.3698581056912855E-2</v>
      </c>
      <c r="T30" s="23">
        <f t="shared" si="12"/>
        <v>3.3698581056912855E-2</v>
      </c>
      <c r="U30" s="23">
        <f t="shared" si="12"/>
        <v>3.3698581056912855E-2</v>
      </c>
      <c r="V30" s="23">
        <f t="shared" si="12"/>
        <v>3.3698581056912855E-2</v>
      </c>
    </row>
    <row r="31" spans="2:22" x14ac:dyDescent="0.2">
      <c r="B31" s="28">
        <v>4.5</v>
      </c>
      <c r="F31" s="23">
        <f t="shared" si="9"/>
        <v>2.4713277269144754E-2</v>
      </c>
      <c r="G31" s="23">
        <f t="shared" si="7"/>
        <v>3.426516697686053E-2</v>
      </c>
      <c r="I31" s="23"/>
      <c r="K31" s="28">
        <v>4.5</v>
      </c>
      <c r="L31" s="23">
        <f t="shared" si="10"/>
        <v>2.4713277269144754E-2</v>
      </c>
      <c r="M31" s="23">
        <f t="shared" si="10"/>
        <v>2.7897240505050016E-2</v>
      </c>
      <c r="N31" s="23">
        <f t="shared" si="10"/>
        <v>3.1081203740955264E-2</v>
      </c>
      <c r="O31" s="23">
        <f t="shared" si="10"/>
        <v>3.426516697686053E-2</v>
      </c>
      <c r="P31" s="23">
        <f t="shared" si="11"/>
        <v>3.426516697686053E-2</v>
      </c>
      <c r="Q31" s="23">
        <f t="shared" si="11"/>
        <v>3.426516697686053E-2</v>
      </c>
      <c r="R31" s="23">
        <f t="shared" si="11"/>
        <v>3.426516697686053E-2</v>
      </c>
      <c r="S31" s="23">
        <f t="shared" si="11"/>
        <v>3.426516697686053E-2</v>
      </c>
      <c r="T31" s="23">
        <f t="shared" si="12"/>
        <v>3.426516697686053E-2</v>
      </c>
      <c r="U31" s="23">
        <f t="shared" si="12"/>
        <v>3.426516697686053E-2</v>
      </c>
      <c r="V31" s="23">
        <f t="shared" si="12"/>
        <v>3.426516697686053E-2</v>
      </c>
    </row>
    <row r="32" spans="2:22" x14ac:dyDescent="0.2">
      <c r="B32" s="28">
        <f>B31+0.5</f>
        <v>5</v>
      </c>
      <c r="F32" s="23">
        <f t="shared" si="9"/>
        <v>2.5118655846819157E-2</v>
      </c>
      <c r="G32" s="23">
        <f t="shared" si="7"/>
        <v>3.4772031488400565E-2</v>
      </c>
      <c r="I32" s="23"/>
      <c r="K32" s="28">
        <f>K31+0.5</f>
        <v>5</v>
      </c>
      <c r="L32" s="23">
        <f t="shared" si="10"/>
        <v>2.5118655846819157E-2</v>
      </c>
      <c r="M32" s="23">
        <f t="shared" si="10"/>
        <v>2.8336447727346298E-2</v>
      </c>
      <c r="N32" s="23">
        <f t="shared" si="10"/>
        <v>3.1554239607873423E-2</v>
      </c>
      <c r="O32" s="23">
        <f t="shared" si="10"/>
        <v>3.4772031488400565E-2</v>
      </c>
      <c r="P32" s="23">
        <f t="shared" si="11"/>
        <v>3.4772031488400565E-2</v>
      </c>
      <c r="Q32" s="23">
        <f t="shared" si="11"/>
        <v>3.4772031488400565E-2</v>
      </c>
      <c r="R32" s="23">
        <f t="shared" si="11"/>
        <v>3.4772031488400565E-2</v>
      </c>
      <c r="S32" s="23">
        <f t="shared" si="11"/>
        <v>3.4772031488400565E-2</v>
      </c>
      <c r="T32" s="23">
        <f t="shared" si="12"/>
        <v>3.4772031488400565E-2</v>
      </c>
      <c r="U32" s="23">
        <f t="shared" si="12"/>
        <v>3.4772031488400565E-2</v>
      </c>
      <c r="V32" s="23">
        <f t="shared" si="12"/>
        <v>3.4772031488400565E-2</v>
      </c>
    </row>
    <row r="33" spans="2:22" x14ac:dyDescent="0.2">
      <c r="B33" s="28">
        <v>5.5</v>
      </c>
      <c r="F33" s="23">
        <f t="shared" si="9"/>
        <v>2.5508653764183112E-2</v>
      </c>
      <c r="G33" s="23">
        <f t="shared" si="7"/>
        <v>3.5225559200669963E-2</v>
      </c>
      <c r="I33" s="23"/>
      <c r="K33" s="28">
        <v>5.5</v>
      </c>
      <c r="L33" s="23">
        <f t="shared" si="10"/>
        <v>2.5508653764183112E-2</v>
      </c>
      <c r="M33" s="23">
        <f t="shared" si="10"/>
        <v>2.8747622243012069E-2</v>
      </c>
      <c r="N33" s="23">
        <f t="shared" si="10"/>
        <v>3.1986590721841006E-2</v>
      </c>
      <c r="O33" s="23">
        <f t="shared" si="10"/>
        <v>3.5225559200669963E-2</v>
      </c>
      <c r="P33" s="23">
        <f t="shared" si="11"/>
        <v>3.5225559200669963E-2</v>
      </c>
      <c r="Q33" s="23">
        <f t="shared" si="11"/>
        <v>3.5225559200669963E-2</v>
      </c>
      <c r="R33" s="23">
        <f t="shared" si="11"/>
        <v>3.5225559200669963E-2</v>
      </c>
      <c r="S33" s="23">
        <f t="shared" si="11"/>
        <v>3.5225559200669963E-2</v>
      </c>
      <c r="T33" s="23">
        <f t="shared" si="12"/>
        <v>3.5225559200669963E-2</v>
      </c>
      <c r="U33" s="23">
        <f t="shared" si="12"/>
        <v>3.5225559200669963E-2</v>
      </c>
      <c r="V33" s="23">
        <f t="shared" si="12"/>
        <v>3.5225559200669963E-2</v>
      </c>
    </row>
    <row r="34" spans="2:22" x14ac:dyDescent="0.2">
      <c r="B34" s="28">
        <f>B33+0.5</f>
        <v>6</v>
      </c>
      <c r="F34" s="23">
        <f t="shared" si="9"/>
        <v>2.5878145192685602E-2</v>
      </c>
      <c r="G34" s="23">
        <f t="shared" si="7"/>
        <v>3.5631700438344759E-2</v>
      </c>
      <c r="I34" s="23"/>
      <c r="K34" s="28">
        <f>K33+0.5</f>
        <v>6</v>
      </c>
      <c r="L34" s="23">
        <f t="shared" si="10"/>
        <v>2.5878145192685602E-2</v>
      </c>
      <c r="M34" s="23">
        <f t="shared" si="10"/>
        <v>2.9129330274571985E-2</v>
      </c>
      <c r="N34" s="23">
        <f t="shared" si="10"/>
        <v>3.2380515356458368E-2</v>
      </c>
      <c r="O34" s="23">
        <f t="shared" si="10"/>
        <v>3.5631700438344759E-2</v>
      </c>
      <c r="P34" s="23">
        <f t="shared" si="11"/>
        <v>3.5631700438344759E-2</v>
      </c>
      <c r="Q34" s="23">
        <f t="shared" si="11"/>
        <v>3.5631700438344759E-2</v>
      </c>
      <c r="R34" s="23">
        <f t="shared" si="11"/>
        <v>3.5631700438344759E-2</v>
      </c>
      <c r="S34" s="23">
        <f t="shared" si="11"/>
        <v>3.5631700438344759E-2</v>
      </c>
      <c r="T34" s="23">
        <f t="shared" si="12"/>
        <v>3.5631700438344759E-2</v>
      </c>
      <c r="U34" s="23">
        <f t="shared" si="12"/>
        <v>3.5631700438344759E-2</v>
      </c>
      <c r="V34" s="23">
        <f t="shared" si="12"/>
        <v>3.5631700438344759E-2</v>
      </c>
    </row>
    <row r="35" spans="2:22" x14ac:dyDescent="0.2">
      <c r="B35" s="28">
        <v>6.5</v>
      </c>
      <c r="F35" s="23">
        <f t="shared" si="9"/>
        <v>2.6224538342059168E-2</v>
      </c>
      <c r="G35" s="23">
        <f t="shared" si="7"/>
        <v>3.5995893415300011E-2</v>
      </c>
      <c r="I35" s="23"/>
      <c r="K35" s="28">
        <v>6.5</v>
      </c>
      <c r="L35" s="23">
        <f t="shared" si="10"/>
        <v>2.6224538342059168E-2</v>
      </c>
      <c r="M35" s="23">
        <f t="shared" si="10"/>
        <v>2.9481656699806121E-2</v>
      </c>
      <c r="N35" s="23">
        <f t="shared" si="10"/>
        <v>3.2738775057553057E-2</v>
      </c>
      <c r="O35" s="23">
        <f t="shared" si="10"/>
        <v>3.5995893415300011E-2</v>
      </c>
      <c r="P35" s="23">
        <f t="shared" si="11"/>
        <v>3.5995893415300011E-2</v>
      </c>
      <c r="Q35" s="23">
        <f t="shared" si="11"/>
        <v>3.5995893415300011E-2</v>
      </c>
      <c r="R35" s="23">
        <f t="shared" si="11"/>
        <v>3.5995893415300011E-2</v>
      </c>
      <c r="S35" s="23">
        <f t="shared" si="11"/>
        <v>3.5995893415300011E-2</v>
      </c>
      <c r="T35" s="23">
        <f t="shared" si="12"/>
        <v>3.5995893415300011E-2</v>
      </c>
      <c r="U35" s="23">
        <f t="shared" si="12"/>
        <v>3.5995893415300011E-2</v>
      </c>
      <c r="V35" s="23">
        <f t="shared" si="12"/>
        <v>3.5995893415300011E-2</v>
      </c>
    </row>
    <row r="36" spans="2:22" x14ac:dyDescent="0.2">
      <c r="B36" s="28">
        <f>B35+0.5</f>
        <v>7</v>
      </c>
      <c r="F36" s="23">
        <f t="shared" si="9"/>
        <v>2.654693140220174E-2</v>
      </c>
      <c r="G36" s="23">
        <f t="shared" si="7"/>
        <v>3.6323039413460469E-2</v>
      </c>
      <c r="I36" s="23"/>
      <c r="K36" s="28">
        <f>K35+0.5</f>
        <v>7</v>
      </c>
      <c r="L36" s="23">
        <f t="shared" si="10"/>
        <v>2.654693140220174E-2</v>
      </c>
      <c r="M36" s="23">
        <f t="shared" si="10"/>
        <v>2.9805634072621323E-2</v>
      </c>
      <c r="N36" s="23">
        <f t="shared" si="10"/>
        <v>3.3064336743040892E-2</v>
      </c>
      <c r="O36" s="23">
        <f t="shared" si="10"/>
        <v>3.6323039413460469E-2</v>
      </c>
      <c r="P36" s="23">
        <f t="shared" si="11"/>
        <v>3.6323039413460469E-2</v>
      </c>
      <c r="Q36" s="23">
        <f t="shared" si="11"/>
        <v>3.6323039413460469E-2</v>
      </c>
      <c r="R36" s="23">
        <f t="shared" si="11"/>
        <v>3.6323039413460469E-2</v>
      </c>
      <c r="S36" s="23">
        <f t="shared" si="11"/>
        <v>3.6323039413460469E-2</v>
      </c>
      <c r="T36" s="23">
        <f t="shared" si="12"/>
        <v>3.6323039413460469E-2</v>
      </c>
      <c r="U36" s="23">
        <f t="shared" si="12"/>
        <v>3.6323039413460469E-2</v>
      </c>
      <c r="V36" s="23">
        <f t="shared" si="12"/>
        <v>3.6323039413460469E-2</v>
      </c>
    </row>
    <row r="37" spans="2:22" x14ac:dyDescent="0.2">
      <c r="B37" s="28">
        <v>7.5</v>
      </c>
      <c r="F37" s="23">
        <f t="shared" si="9"/>
        <v>2.6845519687906966E-2</v>
      </c>
      <c r="G37" s="23">
        <f t="shared" si="7"/>
        <v>3.6617511144521449E-2</v>
      </c>
      <c r="I37" s="23"/>
      <c r="K37" s="28">
        <v>7.5</v>
      </c>
      <c r="L37" s="23">
        <f t="shared" si="10"/>
        <v>2.6845519687906966E-2</v>
      </c>
      <c r="M37" s="23">
        <f t="shared" si="10"/>
        <v>3.010285017344513E-2</v>
      </c>
      <c r="N37" s="23">
        <f t="shared" si="10"/>
        <v>3.3360180658983281E-2</v>
      </c>
      <c r="O37" s="23">
        <f t="shared" si="10"/>
        <v>3.6617511144521449E-2</v>
      </c>
      <c r="P37" s="23">
        <f t="shared" si="11"/>
        <v>3.6617511144521449E-2</v>
      </c>
      <c r="Q37" s="23">
        <f t="shared" si="11"/>
        <v>3.6617511144521449E-2</v>
      </c>
      <c r="R37" s="23">
        <f t="shared" si="11"/>
        <v>3.6617511144521449E-2</v>
      </c>
      <c r="S37" s="23">
        <f t="shared" si="11"/>
        <v>3.6617511144521449E-2</v>
      </c>
      <c r="T37" s="23">
        <f t="shared" si="12"/>
        <v>3.6617511144521449E-2</v>
      </c>
      <c r="U37" s="23">
        <f t="shared" si="12"/>
        <v>3.6617511144521449E-2</v>
      </c>
      <c r="V37" s="23">
        <f t="shared" si="12"/>
        <v>3.6617511144521449E-2</v>
      </c>
    </row>
    <row r="38" spans="2:22" x14ac:dyDescent="0.2">
      <c r="B38" s="28">
        <f>B37+0.5</f>
        <v>8</v>
      </c>
      <c r="F38" s="23">
        <f t="shared" si="9"/>
        <v>2.712118280066431E-2</v>
      </c>
      <c r="G38" s="23">
        <f t="shared" si="7"/>
        <v>3.688318079984787E-2</v>
      </c>
      <c r="I38" s="23"/>
      <c r="K38" s="28">
        <f>K37+0.5</f>
        <v>8</v>
      </c>
      <c r="L38" s="23">
        <f t="shared" si="10"/>
        <v>2.712118280066431E-2</v>
      </c>
      <c r="M38" s="23">
        <f t="shared" si="10"/>
        <v>3.0375182133725503E-2</v>
      </c>
      <c r="N38" s="23">
        <f t="shared" si="10"/>
        <v>3.362918146678668E-2</v>
      </c>
      <c r="O38" s="23">
        <f t="shared" si="10"/>
        <v>3.688318079984787E-2</v>
      </c>
      <c r="P38" s="23">
        <f t="shared" si="11"/>
        <v>3.688318079984787E-2</v>
      </c>
      <c r="Q38" s="23">
        <f t="shared" si="11"/>
        <v>3.688318079984787E-2</v>
      </c>
      <c r="R38" s="23">
        <f t="shared" si="11"/>
        <v>3.688318079984787E-2</v>
      </c>
      <c r="S38" s="23">
        <f t="shared" si="11"/>
        <v>3.688318079984787E-2</v>
      </c>
      <c r="T38" s="23">
        <f t="shared" si="12"/>
        <v>3.688318079984787E-2</v>
      </c>
      <c r="U38" s="23">
        <f t="shared" si="12"/>
        <v>3.688318079984787E-2</v>
      </c>
      <c r="V38" s="23">
        <f t="shared" si="12"/>
        <v>3.688318079984787E-2</v>
      </c>
    </row>
    <row r="39" spans="2:22" x14ac:dyDescent="0.2">
      <c r="B39" s="28">
        <v>8.5</v>
      </c>
      <c r="F39" s="23">
        <f t="shared" si="9"/>
        <v>2.7375200280724068E-2</v>
      </c>
      <c r="G39" s="23">
        <f t="shared" si="7"/>
        <v>3.7123458738700689E-2</v>
      </c>
      <c r="I39" s="23"/>
      <c r="K39" s="28">
        <v>8.5</v>
      </c>
      <c r="L39" s="23">
        <f t="shared" si="10"/>
        <v>2.7375200280724068E-2</v>
      </c>
      <c r="M39" s="23">
        <f t="shared" si="10"/>
        <v>3.0624619766716276E-2</v>
      </c>
      <c r="N39" s="23">
        <f t="shared" si="10"/>
        <v>3.3874039252708474E-2</v>
      </c>
      <c r="O39" s="23">
        <f t="shared" si="10"/>
        <v>3.7123458738700689E-2</v>
      </c>
      <c r="P39" s="23">
        <f t="shared" si="11"/>
        <v>3.7123458738700689E-2</v>
      </c>
      <c r="Q39" s="23">
        <f t="shared" si="11"/>
        <v>3.7123458738700689E-2</v>
      </c>
      <c r="R39" s="23">
        <f t="shared" si="11"/>
        <v>3.7123458738700689E-2</v>
      </c>
      <c r="S39" s="23">
        <f t="shared" si="11"/>
        <v>3.7123458738700689E-2</v>
      </c>
      <c r="T39" s="23">
        <f t="shared" si="12"/>
        <v>3.7123458738700689E-2</v>
      </c>
      <c r="U39" s="23">
        <f t="shared" si="12"/>
        <v>3.7123458738700689E-2</v>
      </c>
      <c r="V39" s="23">
        <f t="shared" si="12"/>
        <v>3.7123458738700689E-2</v>
      </c>
    </row>
    <row r="40" spans="2:22" x14ac:dyDescent="0.2">
      <c r="B40" s="28">
        <f>B39+0.5</f>
        <v>9</v>
      </c>
      <c r="F40" s="23">
        <f t="shared" si="9"/>
        <v>2.7609058534492664E-2</v>
      </c>
      <c r="G40" s="23">
        <f t="shared" si="7"/>
        <v>3.7341336866211446E-2</v>
      </c>
      <c r="I40" s="23"/>
      <c r="K40" s="28">
        <f>K39+0.5</f>
        <v>9</v>
      </c>
      <c r="L40" s="23">
        <f t="shared" si="10"/>
        <v>2.7609058534492664E-2</v>
      </c>
      <c r="M40" s="23">
        <f t="shared" si="10"/>
        <v>3.085315131173226E-2</v>
      </c>
      <c r="N40" s="23">
        <f t="shared" si="10"/>
        <v>3.4097244088971843E-2</v>
      </c>
      <c r="O40" s="23">
        <f t="shared" si="10"/>
        <v>3.7341336866211446E-2</v>
      </c>
      <c r="P40" s="23">
        <f t="shared" si="11"/>
        <v>3.7341336866211446E-2</v>
      </c>
      <c r="Q40" s="23">
        <f t="shared" si="11"/>
        <v>3.7341336866211446E-2</v>
      </c>
      <c r="R40" s="23">
        <f t="shared" si="11"/>
        <v>3.7341336866211446E-2</v>
      </c>
      <c r="S40" s="23">
        <f t="shared" si="11"/>
        <v>3.7341336866211446E-2</v>
      </c>
      <c r="T40" s="23">
        <f t="shared" si="12"/>
        <v>3.7341336866211446E-2</v>
      </c>
      <c r="U40" s="23">
        <f t="shared" si="12"/>
        <v>3.7341336866211446E-2</v>
      </c>
      <c r="V40" s="23">
        <f t="shared" si="12"/>
        <v>3.7341336866211446E-2</v>
      </c>
    </row>
    <row r="41" spans="2:22" x14ac:dyDescent="0.2">
      <c r="B41" s="28">
        <v>9.5</v>
      </c>
      <c r="F41" s="23">
        <f t="shared" si="9"/>
        <v>2.7824322227408604E-2</v>
      </c>
      <c r="G41" s="23">
        <f t="shared" si="7"/>
        <v>3.7539432898574115E-2</v>
      </c>
      <c r="I41" s="23"/>
      <c r="K41" s="28">
        <v>9.5</v>
      </c>
      <c r="L41" s="23">
        <f t="shared" si="10"/>
        <v>2.7824322227408604E-2</v>
      </c>
      <c r="M41" s="23">
        <f t="shared" si="10"/>
        <v>3.1062692451130445E-2</v>
      </c>
      <c r="N41" s="23">
        <f t="shared" si="10"/>
        <v>3.4301062674852272E-2</v>
      </c>
      <c r="O41" s="23">
        <f t="shared" si="10"/>
        <v>3.7539432898574115E-2</v>
      </c>
      <c r="P41" s="23">
        <f t="shared" si="11"/>
        <v>3.7539432898574115E-2</v>
      </c>
      <c r="Q41" s="23">
        <f t="shared" si="11"/>
        <v>3.7539432898574115E-2</v>
      </c>
      <c r="R41" s="23">
        <f t="shared" si="11"/>
        <v>3.7539432898574115E-2</v>
      </c>
      <c r="S41" s="23">
        <f t="shared" si="11"/>
        <v>3.7539432898574115E-2</v>
      </c>
      <c r="T41" s="23">
        <f t="shared" si="12"/>
        <v>3.7539432898574115E-2</v>
      </c>
      <c r="U41" s="23">
        <f t="shared" si="12"/>
        <v>3.7539432898574115E-2</v>
      </c>
      <c r="V41" s="23">
        <f t="shared" si="12"/>
        <v>3.7539432898574115E-2</v>
      </c>
    </row>
    <row r="42" spans="2:22" x14ac:dyDescent="0.2">
      <c r="B42" s="28">
        <f>B41+0.5</f>
        <v>10</v>
      </c>
      <c r="F42" s="23">
        <f t="shared" si="9"/>
        <v>2.8022550885635288E-2</v>
      </c>
      <c r="G42" s="23">
        <f t="shared" si="7"/>
        <v>3.7720033182794863E-2</v>
      </c>
      <c r="I42" s="23"/>
      <c r="K42" s="28">
        <f>K41+0.5</f>
        <v>10</v>
      </c>
      <c r="L42" s="23">
        <f t="shared" si="10"/>
        <v>2.8022550885635288E-2</v>
      </c>
      <c r="M42" s="23">
        <f t="shared" si="10"/>
        <v>3.1255044984688486E-2</v>
      </c>
      <c r="N42" s="23">
        <f t="shared" si="10"/>
        <v>3.4487539083741671E-2</v>
      </c>
      <c r="O42" s="23">
        <f t="shared" si="10"/>
        <v>3.7720033182794863E-2</v>
      </c>
      <c r="P42" s="23">
        <f t="shared" si="11"/>
        <v>3.7720033182794863E-2</v>
      </c>
      <c r="Q42" s="23">
        <f t="shared" si="11"/>
        <v>3.7720033182794863E-2</v>
      </c>
      <c r="R42" s="23">
        <f t="shared" si="11"/>
        <v>3.7720033182794863E-2</v>
      </c>
      <c r="S42" s="23">
        <f t="shared" si="11"/>
        <v>3.7720033182794863E-2</v>
      </c>
      <c r="T42" s="23">
        <f t="shared" si="12"/>
        <v>3.7720033182794863E-2</v>
      </c>
      <c r="U42" s="23">
        <f t="shared" si="12"/>
        <v>3.7720033182794863E-2</v>
      </c>
      <c r="V42" s="23">
        <f t="shared" si="12"/>
        <v>3.7720033182794863E-2</v>
      </c>
    </row>
    <row r="43" spans="2:22" x14ac:dyDescent="0.2">
      <c r="B43" s="28">
        <v>10.5</v>
      </c>
      <c r="F43" s="23">
        <f t="shared" si="9"/>
        <v>2.8205246923313262E-2</v>
      </c>
      <c r="G43" s="23">
        <f t="shared" si="7"/>
        <v>3.7885132732020071E-2</v>
      </c>
      <c r="I43" s="23"/>
      <c r="K43" s="28">
        <v>10.5</v>
      </c>
      <c r="L43" s="23">
        <f t="shared" si="10"/>
        <v>2.8205246923313262E-2</v>
      </c>
      <c r="M43" s="23">
        <f t="shared" si="10"/>
        <v>3.1431875526215534E-2</v>
      </c>
      <c r="N43" s="23">
        <f t="shared" si="10"/>
        <v>3.4658504129117799E-2</v>
      </c>
      <c r="O43" s="23">
        <f t="shared" si="10"/>
        <v>3.7885132732020071E-2</v>
      </c>
      <c r="P43" s="23">
        <f t="shared" si="11"/>
        <v>3.7885132732020071E-2</v>
      </c>
      <c r="Q43" s="23">
        <f t="shared" si="11"/>
        <v>3.7885132732020071E-2</v>
      </c>
      <c r="R43" s="23">
        <f t="shared" si="11"/>
        <v>3.7885132732020071E-2</v>
      </c>
      <c r="S43" s="23">
        <f t="shared" si="11"/>
        <v>3.7885132732020071E-2</v>
      </c>
      <c r="T43" s="23">
        <f t="shared" si="12"/>
        <v>3.7885132732020071E-2</v>
      </c>
      <c r="U43" s="23">
        <f t="shared" si="12"/>
        <v>3.7885132732020071E-2</v>
      </c>
      <c r="V43" s="23">
        <f t="shared" si="12"/>
        <v>3.7885132732020071E-2</v>
      </c>
    </row>
    <row r="44" spans="2:22" x14ac:dyDescent="0.2">
      <c r="B44" s="28">
        <f>B43+0.5</f>
        <v>11</v>
      </c>
      <c r="F44" s="23">
        <f t="shared" si="9"/>
        <v>2.837382527050613E-2</v>
      </c>
      <c r="G44" s="23">
        <f t="shared" si="7"/>
        <v>3.8036471797843412E-2</v>
      </c>
      <c r="I44" s="23"/>
      <c r="K44" s="28">
        <f>K43+0.5</f>
        <v>11</v>
      </c>
      <c r="L44" s="23">
        <f t="shared" si="10"/>
        <v>2.837382527050613E-2</v>
      </c>
      <c r="M44" s="23">
        <f t="shared" si="10"/>
        <v>3.1594707446285224E-2</v>
      </c>
      <c r="N44" s="23">
        <f t="shared" si="10"/>
        <v>3.4815589622064311E-2</v>
      </c>
      <c r="O44" s="23">
        <f t="shared" si="10"/>
        <v>3.8036471797843412E-2</v>
      </c>
      <c r="P44" s="23">
        <f t="shared" si="11"/>
        <v>3.8036471797843412E-2</v>
      </c>
      <c r="Q44" s="23">
        <f t="shared" si="11"/>
        <v>3.8036471797843412E-2</v>
      </c>
      <c r="R44" s="23">
        <f t="shared" si="11"/>
        <v>3.8036471797843412E-2</v>
      </c>
      <c r="S44" s="23">
        <f t="shared" si="11"/>
        <v>3.8036471797843412E-2</v>
      </c>
      <c r="T44" s="23">
        <f t="shared" si="12"/>
        <v>3.8036471797843412E-2</v>
      </c>
      <c r="U44" s="23">
        <f t="shared" si="12"/>
        <v>3.8036471797843412E-2</v>
      </c>
      <c r="V44" s="23">
        <f t="shared" si="12"/>
        <v>3.8036471797843412E-2</v>
      </c>
    </row>
    <row r="45" spans="2:22" x14ac:dyDescent="0.2">
      <c r="B45" s="28">
        <v>11.5</v>
      </c>
      <c r="F45" s="23">
        <f t="shared" si="9"/>
        <v>2.8529597633133799E-2</v>
      </c>
      <c r="G45" s="23">
        <f t="shared" si="7"/>
        <v>3.8175568729821044E-2</v>
      </c>
      <c r="I45" s="23"/>
      <c r="K45" s="28">
        <v>11.5</v>
      </c>
      <c r="L45" s="23">
        <f t="shared" si="10"/>
        <v>2.8529597633133799E-2</v>
      </c>
      <c r="M45" s="23">
        <f t="shared" si="10"/>
        <v>3.1744921332029552E-2</v>
      </c>
      <c r="N45" s="23">
        <f t="shared" si="10"/>
        <v>3.4960245030925291E-2</v>
      </c>
      <c r="O45" s="23">
        <f t="shared" si="10"/>
        <v>3.8175568729821044E-2</v>
      </c>
      <c r="P45" s="23">
        <f t="shared" si="11"/>
        <v>3.8175568729821044E-2</v>
      </c>
      <c r="Q45" s="23">
        <f t="shared" si="11"/>
        <v>3.8175568729821044E-2</v>
      </c>
      <c r="R45" s="23">
        <f t="shared" si="11"/>
        <v>3.8175568729821044E-2</v>
      </c>
      <c r="S45" s="23">
        <f t="shared" si="11"/>
        <v>3.8175568729821044E-2</v>
      </c>
      <c r="T45" s="23">
        <f t="shared" si="12"/>
        <v>3.8175568729821044E-2</v>
      </c>
      <c r="U45" s="23">
        <f t="shared" si="12"/>
        <v>3.8175568729821044E-2</v>
      </c>
      <c r="V45" s="23">
        <f t="shared" si="12"/>
        <v>3.8175568729821044E-2</v>
      </c>
    </row>
    <row r="46" spans="2:22" x14ac:dyDescent="0.2">
      <c r="B46" s="28">
        <f>B45+0.5</f>
        <v>12</v>
      </c>
      <c r="F46" s="23">
        <f t="shared" si="9"/>
        <v>2.8673766471563236E-2</v>
      </c>
      <c r="G46" s="23">
        <f t="shared" si="7"/>
        <v>3.8303749141854061E-2</v>
      </c>
      <c r="I46" s="23"/>
      <c r="K46" s="28">
        <f>K45+0.5</f>
        <v>12</v>
      </c>
      <c r="L46" s="23">
        <f t="shared" si="10"/>
        <v>2.8673766471563236E-2</v>
      </c>
      <c r="M46" s="23">
        <f t="shared" si="10"/>
        <v>3.1883760694993518E-2</v>
      </c>
      <c r="N46" s="23">
        <f t="shared" si="10"/>
        <v>3.5093754918423779E-2</v>
      </c>
      <c r="O46" s="23">
        <f t="shared" si="10"/>
        <v>3.8303749141854061E-2</v>
      </c>
      <c r="P46" s="23">
        <f t="shared" si="11"/>
        <v>3.8303749141854061E-2</v>
      </c>
      <c r="Q46" s="23">
        <f t="shared" si="11"/>
        <v>3.8303749141854061E-2</v>
      </c>
      <c r="R46" s="23">
        <f t="shared" si="11"/>
        <v>3.8303749141854061E-2</v>
      </c>
      <c r="S46" s="23">
        <f t="shared" si="11"/>
        <v>3.8303749141854061E-2</v>
      </c>
      <c r="T46" s="23">
        <f t="shared" si="12"/>
        <v>3.8303749141854061E-2</v>
      </c>
      <c r="U46" s="23">
        <f t="shared" si="12"/>
        <v>3.8303749141854061E-2</v>
      </c>
      <c r="V46" s="23">
        <f t="shared" si="12"/>
        <v>3.8303749141854061E-2</v>
      </c>
    </row>
    <row r="47" spans="2:22" x14ac:dyDescent="0.2">
      <c r="B47" s="28">
        <v>12.5</v>
      </c>
      <c r="F47" s="23">
        <f t="shared" si="9"/>
        <v>2.8807425259056781E-2</v>
      </c>
      <c r="G47" s="23">
        <f t="shared" si="7"/>
        <v>3.8422171566058538E-2</v>
      </c>
      <c r="I47" s="23"/>
      <c r="K47" s="28">
        <v>12.5</v>
      </c>
      <c r="L47" s="23">
        <f t="shared" si="10"/>
        <v>2.8807425259056781E-2</v>
      </c>
      <c r="M47" s="23">
        <f t="shared" si="10"/>
        <v>3.2012340694724035E-2</v>
      </c>
      <c r="N47" s="23">
        <f t="shared" si="10"/>
        <v>3.5217256130391283E-2</v>
      </c>
      <c r="O47" s="23">
        <f t="shared" si="10"/>
        <v>3.8422171566058538E-2</v>
      </c>
      <c r="P47" s="23">
        <f t="shared" si="11"/>
        <v>3.8422171566058538E-2</v>
      </c>
      <c r="Q47" s="23">
        <f t="shared" si="11"/>
        <v>3.8422171566058538E-2</v>
      </c>
      <c r="R47" s="23">
        <f t="shared" si="11"/>
        <v>3.8422171566058538E-2</v>
      </c>
      <c r="S47" s="23">
        <f t="shared" si="11"/>
        <v>3.8422171566058538E-2</v>
      </c>
      <c r="T47" s="23">
        <f t="shared" si="12"/>
        <v>3.8422171566058538E-2</v>
      </c>
      <c r="U47" s="23">
        <f t="shared" si="12"/>
        <v>3.8422171566058538E-2</v>
      </c>
      <c r="V47" s="23">
        <f t="shared" si="12"/>
        <v>3.8422171566058538E-2</v>
      </c>
    </row>
    <row r="48" spans="2:22" x14ac:dyDescent="0.2">
      <c r="B48" s="28">
        <f>B47+0.5</f>
        <v>13</v>
      </c>
      <c r="F48" s="23">
        <f t="shared" si="9"/>
        <v>2.8931562635261105E-2</v>
      </c>
      <c r="G48" s="23">
        <f t="shared" si="7"/>
        <v>3.8531849862977918E-2</v>
      </c>
      <c r="I48" s="23"/>
      <c r="K48" s="28">
        <f>K47+0.5</f>
        <v>13</v>
      </c>
      <c r="L48" s="23">
        <f t="shared" si="10"/>
        <v>2.8931562635261105E-2</v>
      </c>
      <c r="M48" s="23">
        <f t="shared" si="10"/>
        <v>3.2131658377833383E-2</v>
      </c>
      <c r="N48" s="23">
        <f t="shared" si="10"/>
        <v>3.5331754120405644E-2</v>
      </c>
      <c r="O48" s="23">
        <f t="shared" si="10"/>
        <v>3.8531849862977918E-2</v>
      </c>
      <c r="P48" s="23">
        <f t="shared" si="11"/>
        <v>3.8531849862977918E-2</v>
      </c>
      <c r="Q48" s="23">
        <f t="shared" si="11"/>
        <v>3.8531849862977918E-2</v>
      </c>
      <c r="R48" s="23">
        <f t="shared" si="11"/>
        <v>3.8531849862977918E-2</v>
      </c>
      <c r="S48" s="23">
        <f t="shared" si="11"/>
        <v>3.8531849862977918E-2</v>
      </c>
      <c r="T48" s="23">
        <f t="shared" si="12"/>
        <v>3.8531849862977918E-2</v>
      </c>
      <c r="U48" s="23">
        <f t="shared" si="12"/>
        <v>3.8531849862977918E-2</v>
      </c>
      <c r="V48" s="23">
        <f t="shared" si="12"/>
        <v>3.8531849862977918E-2</v>
      </c>
    </row>
    <row r="49" spans="2:22" x14ac:dyDescent="0.2">
      <c r="B49" s="28">
        <v>13.5</v>
      </c>
      <c r="F49" s="23">
        <f t="shared" si="9"/>
        <v>2.9047068820052296E-2</v>
      </c>
      <c r="G49" s="23">
        <f t="shared" si="7"/>
        <v>3.8633672697416029E-2</v>
      </c>
      <c r="I49" s="23"/>
      <c r="K49" s="28">
        <v>13.5</v>
      </c>
      <c r="L49" s="23">
        <f t="shared" si="10"/>
        <v>2.9047068820052296E-2</v>
      </c>
      <c r="M49" s="23">
        <f t="shared" si="10"/>
        <v>3.2242603445840214E-2</v>
      </c>
      <c r="N49" s="23">
        <f t="shared" si="10"/>
        <v>3.5438138071628114E-2</v>
      </c>
      <c r="O49" s="23">
        <f t="shared" si="10"/>
        <v>3.8633672697416029E-2</v>
      </c>
      <c r="P49" s="23">
        <f t="shared" si="11"/>
        <v>3.8633672697416029E-2</v>
      </c>
      <c r="Q49" s="23">
        <f t="shared" si="11"/>
        <v>3.8633672697416029E-2</v>
      </c>
      <c r="R49" s="23">
        <f t="shared" si="11"/>
        <v>3.8633672697416029E-2</v>
      </c>
      <c r="S49" s="23">
        <f t="shared" si="11"/>
        <v>3.8633672697416029E-2</v>
      </c>
      <c r="T49" s="23">
        <f t="shared" si="12"/>
        <v>3.8633672697416029E-2</v>
      </c>
      <c r="U49" s="23">
        <f t="shared" si="12"/>
        <v>3.8633672697416029E-2</v>
      </c>
      <c r="V49" s="23">
        <f t="shared" si="12"/>
        <v>3.8633672697416029E-2</v>
      </c>
    </row>
    <row r="50" spans="2:22" x14ac:dyDescent="0.2">
      <c r="B50" s="28">
        <f>B49+0.5</f>
        <v>14</v>
      </c>
      <c r="F50" s="23">
        <f t="shared" si="9"/>
        <v>2.9154743184176195E-2</v>
      </c>
      <c r="G50" s="23">
        <f t="shared" si="7"/>
        <v>3.8728420399007986E-2</v>
      </c>
      <c r="I50" s="23"/>
      <c r="K50" s="28">
        <f>K49+0.5</f>
        <v>14</v>
      </c>
      <c r="L50" s="23">
        <f t="shared" si="10"/>
        <v>2.9154743184176195E-2</v>
      </c>
      <c r="M50" s="23">
        <f t="shared" si="10"/>
        <v>3.2345968922453464E-2</v>
      </c>
      <c r="N50" s="23">
        <f t="shared" si="10"/>
        <v>3.5537194660730721E-2</v>
      </c>
      <c r="O50" s="23">
        <f t="shared" si="10"/>
        <v>3.8728420399007986E-2</v>
      </c>
      <c r="P50" s="23">
        <f t="shared" si="11"/>
        <v>3.8728420399007986E-2</v>
      </c>
      <c r="Q50" s="23">
        <f t="shared" si="11"/>
        <v>3.8728420399007986E-2</v>
      </c>
      <c r="R50" s="23">
        <f t="shared" si="11"/>
        <v>3.8728420399007986E-2</v>
      </c>
      <c r="S50" s="23">
        <f t="shared" si="11"/>
        <v>3.8728420399007986E-2</v>
      </c>
      <c r="T50" s="23">
        <f t="shared" si="12"/>
        <v>3.8728420399007986E-2</v>
      </c>
      <c r="U50" s="23">
        <f t="shared" si="12"/>
        <v>3.8728420399007986E-2</v>
      </c>
      <c r="V50" s="23">
        <f t="shared" si="12"/>
        <v>3.8728420399007986E-2</v>
      </c>
    </row>
    <row r="51" spans="2:22" x14ac:dyDescent="0.2">
      <c r="B51" s="28">
        <v>14.5</v>
      </c>
      <c r="F51" s="23">
        <f t="shared" si="9"/>
        <v>2.9255302246830584E-2</v>
      </c>
      <c r="G51" s="23">
        <f t="shared" si="7"/>
        <v>3.8816779517685453E-2</v>
      </c>
      <c r="I51" s="23"/>
      <c r="K51" s="28">
        <v>14.5</v>
      </c>
      <c r="L51" s="23">
        <f t="shared" si="10"/>
        <v>2.9255302246830584E-2</v>
      </c>
      <c r="M51" s="23">
        <f t="shared" si="10"/>
        <v>3.2442461337115543E-2</v>
      </c>
      <c r="N51" s="23">
        <f t="shared" si="10"/>
        <v>3.5629620427400491E-2</v>
      </c>
      <c r="O51" s="23">
        <f t="shared" si="10"/>
        <v>3.8816779517685453E-2</v>
      </c>
      <c r="P51" s="23">
        <f t="shared" si="11"/>
        <v>3.8816779517685453E-2</v>
      </c>
      <c r="Q51" s="23">
        <f t="shared" si="11"/>
        <v>3.8816779517685453E-2</v>
      </c>
      <c r="R51" s="23">
        <f t="shared" si="11"/>
        <v>3.8816779517685453E-2</v>
      </c>
      <c r="S51" s="23">
        <f t="shared" si="11"/>
        <v>3.8816779517685453E-2</v>
      </c>
      <c r="T51" s="23">
        <f t="shared" si="12"/>
        <v>3.8816779517685453E-2</v>
      </c>
      <c r="U51" s="23">
        <f t="shared" si="12"/>
        <v>3.8816779517685453E-2</v>
      </c>
      <c r="V51" s="23">
        <f t="shared" si="12"/>
        <v>3.8816779517685453E-2</v>
      </c>
    </row>
    <row r="52" spans="2:22" x14ac:dyDescent="0.2">
      <c r="B52" s="28">
        <f>B51+0.5</f>
        <v>15</v>
      </c>
      <c r="F52" s="23">
        <f t="shared" si="9"/>
        <v>2.9349387631263841E-2</v>
      </c>
      <c r="G52" s="23">
        <f t="shared" si="7"/>
        <v>3.8899355364394504E-2</v>
      </c>
      <c r="I52" s="23"/>
      <c r="K52" s="28">
        <f>K51+0.5</f>
        <v>15</v>
      </c>
      <c r="L52" s="23">
        <f t="shared" si="10"/>
        <v>2.9349387631263841E-2</v>
      </c>
      <c r="M52" s="23">
        <f t="shared" si="10"/>
        <v>3.2532710208974067E-2</v>
      </c>
      <c r="N52" s="23">
        <f t="shared" si="10"/>
        <v>3.5716032786684275E-2</v>
      </c>
      <c r="O52" s="23">
        <f t="shared" si="10"/>
        <v>3.8899355364394504E-2</v>
      </c>
      <c r="P52" s="23">
        <f t="shared" si="11"/>
        <v>3.8899355364394504E-2</v>
      </c>
      <c r="Q52" s="23">
        <f t="shared" si="11"/>
        <v>3.8899355364394504E-2</v>
      </c>
      <c r="R52" s="23">
        <f t="shared" si="11"/>
        <v>3.8899355364394504E-2</v>
      </c>
      <c r="S52" s="23">
        <f t="shared" si="11"/>
        <v>3.8899355364394504E-2</v>
      </c>
      <c r="T52" s="23">
        <f t="shared" si="12"/>
        <v>3.8899355364394504E-2</v>
      </c>
      <c r="U52" s="23">
        <f t="shared" si="12"/>
        <v>3.8899355364394504E-2</v>
      </c>
      <c r="V52" s="23">
        <f t="shared" si="12"/>
        <v>3.8899355364394504E-2</v>
      </c>
    </row>
    <row r="53" spans="2:22" x14ac:dyDescent="0.2">
      <c r="B53" s="28">
        <v>15.5</v>
      </c>
      <c r="F53" s="23">
        <f t="shared" si="9"/>
        <v>2.9437573689902949E-2</v>
      </c>
      <c r="G53" s="23">
        <f t="shared" si="7"/>
        <v>3.8976682802071921E-2</v>
      </c>
      <c r="I53" s="23"/>
      <c r="K53" s="28">
        <v>15.5</v>
      </c>
      <c r="L53" s="23">
        <f t="shared" si="10"/>
        <v>2.9437573689902949E-2</v>
      </c>
      <c r="M53" s="23">
        <f t="shared" si="10"/>
        <v>3.2617276727292616E-2</v>
      </c>
      <c r="N53" s="23">
        <f t="shared" si="10"/>
        <v>3.5796979764682262E-2</v>
      </c>
      <c r="O53" s="23">
        <f t="shared" si="10"/>
        <v>3.8976682802071921E-2</v>
      </c>
      <c r="P53" s="23">
        <f t="shared" si="11"/>
        <v>3.8976682802071921E-2</v>
      </c>
      <c r="Q53" s="23">
        <f t="shared" si="11"/>
        <v>3.8976682802071921E-2</v>
      </c>
      <c r="R53" s="23">
        <f t="shared" si="11"/>
        <v>3.8976682802071921E-2</v>
      </c>
      <c r="S53" s="23">
        <f t="shared" si="11"/>
        <v>3.8976682802071921E-2</v>
      </c>
      <c r="T53" s="23">
        <f t="shared" si="12"/>
        <v>3.8976682802071921E-2</v>
      </c>
      <c r="U53" s="23">
        <f t="shared" si="12"/>
        <v>3.8976682802071921E-2</v>
      </c>
      <c r="V53" s="23">
        <f t="shared" si="12"/>
        <v>3.8976682802071921E-2</v>
      </c>
    </row>
    <row r="54" spans="2:22" x14ac:dyDescent="0.2">
      <c r="B54" s="28">
        <f>B53+0.5</f>
        <v>16</v>
      </c>
      <c r="F54" s="23">
        <f t="shared" si="9"/>
        <v>2.9520374633775735E-2</v>
      </c>
      <c r="G54" s="23">
        <f t="shared" si="7"/>
        <v>3.9049235524409392E-2</v>
      </c>
      <c r="I54" s="23"/>
      <c r="K54" s="28">
        <f>K53+0.5</f>
        <v>16</v>
      </c>
      <c r="L54" s="23">
        <f t="shared" si="10"/>
        <v>2.9520374633775735E-2</v>
      </c>
      <c r="M54" s="23">
        <f t="shared" si="10"/>
        <v>3.2696661597320292E-2</v>
      </c>
      <c r="N54" s="23">
        <f t="shared" si="10"/>
        <v>3.5872948560864835E-2</v>
      </c>
      <c r="O54" s="23">
        <f t="shared" si="10"/>
        <v>3.9049235524409392E-2</v>
      </c>
      <c r="P54" s="23">
        <f t="shared" si="11"/>
        <v>3.9049235524409392E-2</v>
      </c>
      <c r="Q54" s="23">
        <f t="shared" si="11"/>
        <v>3.9049235524409392E-2</v>
      </c>
      <c r="R54" s="23">
        <f t="shared" si="11"/>
        <v>3.9049235524409392E-2</v>
      </c>
      <c r="S54" s="23">
        <f t="shared" si="11"/>
        <v>3.9049235524409392E-2</v>
      </c>
      <c r="T54" s="23">
        <f t="shared" si="12"/>
        <v>3.9049235524409392E-2</v>
      </c>
      <c r="U54" s="23">
        <f t="shared" si="12"/>
        <v>3.9049235524409392E-2</v>
      </c>
      <c r="V54" s="23">
        <f t="shared" si="12"/>
        <v>3.9049235524409392E-2</v>
      </c>
    </row>
    <row r="55" spans="2:22" x14ac:dyDescent="0.2">
      <c r="B55" s="28">
        <v>16.5</v>
      </c>
      <c r="F55" s="23">
        <f t="shared" si="9"/>
        <v>2.9598251083836739E-2</v>
      </c>
      <c r="G55" s="23">
        <f t="shared" ref="G55:G86" si="13">G$18+G$19*(B$18/$B55)*(1-EXP(-$B55/B$18))+G$20*(B$18/$B55)*(1-(1+$B55/B$18)*EXP(-$B55/B$18))</f>
        <v>3.9117434032487186E-2</v>
      </c>
      <c r="I55" s="23"/>
      <c r="K55" s="28">
        <v>16.5</v>
      </c>
      <c r="L55" s="23">
        <f t="shared" si="10"/>
        <v>2.9598251083836739E-2</v>
      </c>
      <c r="M55" s="23">
        <f t="shared" si="10"/>
        <v>3.277131206672023E-2</v>
      </c>
      <c r="N55" s="23">
        <f t="shared" si="10"/>
        <v>3.5944373049603698E-2</v>
      </c>
      <c r="O55" s="23">
        <f t="shared" si="10"/>
        <v>3.9117434032487186E-2</v>
      </c>
      <c r="P55" s="23">
        <f t="shared" si="11"/>
        <v>3.9117434032487186E-2</v>
      </c>
      <c r="Q55" s="23">
        <f t="shared" si="11"/>
        <v>3.9117434032487186E-2</v>
      </c>
      <c r="R55" s="23">
        <f t="shared" si="11"/>
        <v>3.9117434032487186E-2</v>
      </c>
      <c r="S55" s="23">
        <f t="shared" si="11"/>
        <v>3.9117434032487186E-2</v>
      </c>
      <c r="T55" s="23">
        <f t="shared" si="12"/>
        <v>3.9117434032487186E-2</v>
      </c>
      <c r="U55" s="23">
        <f t="shared" si="12"/>
        <v>3.9117434032487186E-2</v>
      </c>
      <c r="V55" s="23">
        <f t="shared" si="12"/>
        <v>3.9117434032487186E-2</v>
      </c>
    </row>
    <row r="56" spans="2:22" x14ac:dyDescent="0.2">
      <c r="B56" s="28">
        <f>B55+0.5</f>
        <v>17</v>
      </c>
      <c r="F56" s="23">
        <f t="shared" si="9"/>
        <v>2.9671616016285776E-2</v>
      </c>
      <c r="G56" s="23">
        <f t="shared" si="13"/>
        <v>3.9181652493225257E-2</v>
      </c>
      <c r="I56" s="23"/>
      <c r="K56" s="28">
        <f>K55+0.5</f>
        <v>17</v>
      </c>
      <c r="L56" s="23">
        <f t="shared" si="10"/>
        <v>2.9671616016285776E-2</v>
      </c>
      <c r="M56" s="23">
        <f t="shared" si="10"/>
        <v>3.2841628175265605E-2</v>
      </c>
      <c r="N56" s="23">
        <f t="shared" si="10"/>
        <v>3.6011640334245427E-2</v>
      </c>
      <c r="O56" s="23">
        <f t="shared" si="10"/>
        <v>3.9181652493225257E-2</v>
      </c>
      <c r="P56" s="23">
        <f t="shared" si="11"/>
        <v>3.9181652493225257E-2</v>
      </c>
      <c r="Q56" s="23">
        <f t="shared" si="11"/>
        <v>3.9181652493225257E-2</v>
      </c>
      <c r="R56" s="23">
        <f t="shared" si="11"/>
        <v>3.9181652493225257E-2</v>
      </c>
      <c r="S56" s="23">
        <f t="shared" si="11"/>
        <v>3.9181652493225257E-2</v>
      </c>
      <c r="T56" s="23">
        <f t="shared" si="12"/>
        <v>3.9181652493225257E-2</v>
      </c>
      <c r="U56" s="23">
        <f t="shared" si="12"/>
        <v>3.9181652493225257E-2</v>
      </c>
      <c r="V56" s="23">
        <f t="shared" si="12"/>
        <v>3.9181652493225257E-2</v>
      </c>
    </row>
    <row r="57" spans="2:22" x14ac:dyDescent="0.2">
      <c r="B57" s="28">
        <v>17.5</v>
      </c>
      <c r="F57" s="23">
        <f t="shared" si="9"/>
        <v>2.9740840108699072E-2</v>
      </c>
      <c r="G57" s="23">
        <f t="shared" si="13"/>
        <v>3.9242224639485838E-2</v>
      </c>
      <c r="I57" s="23"/>
      <c r="K57" s="28">
        <v>17.5</v>
      </c>
      <c r="L57" s="23">
        <f t="shared" si="10"/>
        <v>2.9740840108699072E-2</v>
      </c>
      <c r="M57" s="23">
        <f t="shared" si="10"/>
        <v>3.2907968285627996E-2</v>
      </c>
      <c r="N57" s="23">
        <f t="shared" si="10"/>
        <v>3.607509646255691E-2</v>
      </c>
      <c r="O57" s="23">
        <f t="shared" si="10"/>
        <v>3.9242224639485838E-2</v>
      </c>
      <c r="P57" s="23">
        <f t="shared" si="11"/>
        <v>3.9242224639485838E-2</v>
      </c>
      <c r="Q57" s="23">
        <f t="shared" si="11"/>
        <v>3.9242224639485838E-2</v>
      </c>
      <c r="R57" s="23">
        <f t="shared" si="11"/>
        <v>3.9242224639485838E-2</v>
      </c>
      <c r="S57" s="23">
        <f t="shared" si="11"/>
        <v>3.9242224639485838E-2</v>
      </c>
      <c r="T57" s="23">
        <f t="shared" si="12"/>
        <v>3.9242224639485838E-2</v>
      </c>
      <c r="U57" s="23">
        <f t="shared" si="12"/>
        <v>3.9242224639485838E-2</v>
      </c>
      <c r="V57" s="23">
        <f t="shared" si="12"/>
        <v>3.9242224639485838E-2</v>
      </c>
    </row>
    <row r="58" spans="2:22" x14ac:dyDescent="0.2">
      <c r="B58" s="28">
        <f>B57+0.5</f>
        <v>18</v>
      </c>
      <c r="F58" s="23">
        <f t="shared" si="9"/>
        <v>2.9806256514913289E-2</v>
      </c>
      <c r="G58" s="23">
        <f t="shared" si="13"/>
        <v>3.9299448849891928E-2</v>
      </c>
      <c r="I58" s="23"/>
      <c r="K58" s="28">
        <f>K57+0.5</f>
        <v>18</v>
      </c>
      <c r="L58" s="23">
        <f t="shared" si="10"/>
        <v>2.9806256514913289E-2</v>
      </c>
      <c r="M58" s="23">
        <f t="shared" si="10"/>
        <v>3.2970653959906178E-2</v>
      </c>
      <c r="N58" s="23">
        <f t="shared" si="10"/>
        <v>3.6135051404899046E-2</v>
      </c>
      <c r="O58" s="23">
        <f t="shared" si="10"/>
        <v>3.9299448849891928E-2</v>
      </c>
      <c r="P58" s="23">
        <f t="shared" si="11"/>
        <v>3.9299448849891928E-2</v>
      </c>
      <c r="Q58" s="23">
        <f t="shared" si="11"/>
        <v>3.9299448849891928E-2</v>
      </c>
      <c r="R58" s="23">
        <f t="shared" si="11"/>
        <v>3.9299448849891928E-2</v>
      </c>
      <c r="S58" s="23">
        <f t="shared" si="11"/>
        <v>3.9299448849891928E-2</v>
      </c>
      <c r="T58" s="23">
        <f t="shared" si="12"/>
        <v>3.9299448849891928E-2</v>
      </c>
      <c r="U58" s="23">
        <f t="shared" si="12"/>
        <v>3.9299448849891928E-2</v>
      </c>
      <c r="V58" s="23">
        <f t="shared" si="12"/>
        <v>3.9299448849891928E-2</v>
      </c>
    </row>
    <row r="59" spans="2:22" x14ac:dyDescent="0.2">
      <c r="B59" s="28">
        <v>18.5</v>
      </c>
      <c r="F59" s="23">
        <f t="shared" si="9"/>
        <v>2.9868165108464729E-2</v>
      </c>
      <c r="G59" s="23">
        <f t="shared" si="13"/>
        <v>3.935359252708219E-2</v>
      </c>
      <c r="I59" s="23"/>
      <c r="K59" s="28">
        <v>18.5</v>
      </c>
      <c r="L59" s="23">
        <f t="shared" si="10"/>
        <v>2.9868165108464729E-2</v>
      </c>
      <c r="M59" s="23">
        <f t="shared" si="10"/>
        <v>3.3029974248003885E-2</v>
      </c>
      <c r="N59" s="23">
        <f t="shared" si="10"/>
        <v>3.6191783387543031E-2</v>
      </c>
      <c r="O59" s="23">
        <f t="shared" si="10"/>
        <v>3.935359252708219E-2</v>
      </c>
      <c r="P59" s="23">
        <f t="shared" si="11"/>
        <v>3.935359252708219E-2</v>
      </c>
      <c r="Q59" s="23">
        <f t="shared" si="11"/>
        <v>3.935359252708219E-2</v>
      </c>
      <c r="R59" s="23">
        <f t="shared" si="11"/>
        <v>3.935359252708219E-2</v>
      </c>
      <c r="S59" s="23">
        <f t="shared" si="11"/>
        <v>3.935359252708219E-2</v>
      </c>
      <c r="T59" s="23">
        <f t="shared" si="12"/>
        <v>3.935359252708219E-2</v>
      </c>
      <c r="U59" s="23">
        <f t="shared" si="12"/>
        <v>3.935359252708219E-2</v>
      </c>
      <c r="V59" s="23">
        <f t="shared" si="12"/>
        <v>3.935359252708219E-2</v>
      </c>
    </row>
    <row r="60" spans="2:22" x14ac:dyDescent="0.2">
      <c r="B60" s="28">
        <f>B59+0.5</f>
        <v>19</v>
      </c>
      <c r="F60" s="23">
        <f t="shared" si="9"/>
        <v>2.9926836240058943E-2</v>
      </c>
      <c r="G60" s="23">
        <f t="shared" si="13"/>
        <v>3.9404895876136756E-2</v>
      </c>
      <c r="I60" s="23"/>
      <c r="K60" s="28">
        <f>K59+0.5</f>
        <v>19</v>
      </c>
      <c r="L60" s="23">
        <f t="shared" si="10"/>
        <v>2.9926836240058943E-2</v>
      </c>
      <c r="M60" s="23">
        <f t="shared" si="10"/>
        <v>3.3086189452084885E-2</v>
      </c>
      <c r="N60" s="23">
        <f t="shared" si="10"/>
        <v>3.6245542664110814E-2</v>
      </c>
      <c r="O60" s="23">
        <f t="shared" si="10"/>
        <v>3.9404895876136756E-2</v>
      </c>
      <c r="P60" s="23">
        <f t="shared" si="11"/>
        <v>3.9404895876136756E-2</v>
      </c>
      <c r="Q60" s="23">
        <f t="shared" si="11"/>
        <v>3.9404895876136756E-2</v>
      </c>
      <c r="R60" s="23">
        <f t="shared" si="11"/>
        <v>3.9404895876136756E-2</v>
      </c>
      <c r="S60" s="23">
        <f t="shared" si="11"/>
        <v>3.9404895876136756E-2</v>
      </c>
      <c r="T60" s="23">
        <f t="shared" si="12"/>
        <v>3.9404895876136756E-2</v>
      </c>
      <c r="U60" s="23">
        <f t="shared" si="12"/>
        <v>3.9404895876136756E-2</v>
      </c>
      <c r="V60" s="23">
        <f t="shared" si="12"/>
        <v>3.9404895876136756E-2</v>
      </c>
    </row>
    <row r="61" spans="2:22" x14ac:dyDescent="0.2">
      <c r="B61" s="28">
        <v>19.5</v>
      </c>
      <c r="F61" s="23">
        <f t="shared" si="9"/>
        <v>2.9982514056177467E-2</v>
      </c>
      <c r="G61" s="23">
        <f t="shared" si="13"/>
        <v>3.9453575170127313E-2</v>
      </c>
      <c r="I61" s="23"/>
      <c r="K61" s="28">
        <v>19.5</v>
      </c>
      <c r="L61" s="23">
        <f t="shared" si="10"/>
        <v>2.9982514056177467E-2</v>
      </c>
      <c r="M61" s="23">
        <f t="shared" si="10"/>
        <v>3.3139534427494087E-2</v>
      </c>
      <c r="N61" s="23">
        <f t="shared" si="10"/>
        <v>3.6296554798810693E-2</v>
      </c>
      <c r="O61" s="23">
        <f t="shared" si="10"/>
        <v>3.9453575170127313E-2</v>
      </c>
      <c r="P61" s="23">
        <f t="shared" si="11"/>
        <v>3.9453575170127313E-2</v>
      </c>
      <c r="Q61" s="23">
        <f t="shared" si="11"/>
        <v>3.9453575170127313E-2</v>
      </c>
      <c r="R61" s="23">
        <f t="shared" si="11"/>
        <v>3.9453575170127313E-2</v>
      </c>
      <c r="S61" s="23">
        <f t="shared" si="11"/>
        <v>3.9453575170127313E-2</v>
      </c>
      <c r="T61" s="23">
        <f t="shared" si="12"/>
        <v>3.9453575170127313E-2</v>
      </c>
      <c r="U61" s="23">
        <f t="shared" si="12"/>
        <v>3.9453575170127313E-2</v>
      </c>
      <c r="V61" s="23">
        <f t="shared" si="12"/>
        <v>3.9453575170127313E-2</v>
      </c>
    </row>
    <row r="62" spans="2:22" x14ac:dyDescent="0.2">
      <c r="B62" s="28">
        <f>B61+0.5</f>
        <v>20</v>
      </c>
      <c r="F62" s="23">
        <f t="shared" si="9"/>
        <v>3.003541942500914E-2</v>
      </c>
      <c r="G62" s="23">
        <f t="shared" si="13"/>
        <v>3.9499825576971945E-2</v>
      </c>
      <c r="I62" s="23"/>
      <c r="K62" s="28">
        <f>K61+0.5</f>
        <v>20</v>
      </c>
      <c r="L62" s="23">
        <f t="shared" si="10"/>
        <v>3.003541942500914E-2</v>
      </c>
      <c r="M62" s="23">
        <f t="shared" si="10"/>
        <v>3.3190221475663417E-2</v>
      </c>
      <c r="N62" s="23">
        <f t="shared" si="10"/>
        <v>3.6345023526317667E-2</v>
      </c>
      <c r="O62" s="23">
        <f t="shared" si="10"/>
        <v>3.9499825576971945E-2</v>
      </c>
      <c r="P62" s="23">
        <f t="shared" si="11"/>
        <v>3.9499825576971945E-2</v>
      </c>
      <c r="Q62" s="23">
        <f t="shared" si="11"/>
        <v>3.9499825576971945E-2</v>
      </c>
      <c r="R62" s="23">
        <f t="shared" si="11"/>
        <v>3.9499825576971945E-2</v>
      </c>
      <c r="S62" s="23">
        <f t="shared" si="11"/>
        <v>3.9499825576971945E-2</v>
      </c>
      <c r="T62" s="23">
        <f t="shared" si="12"/>
        <v>3.9499825576971945E-2</v>
      </c>
      <c r="U62" s="23">
        <f t="shared" si="12"/>
        <v>3.9499825576971945E-2</v>
      </c>
      <c r="V62" s="23">
        <f t="shared" si="12"/>
        <v>3.9499825576971945E-2</v>
      </c>
    </row>
    <row r="63" spans="2:22" x14ac:dyDescent="0.2">
      <c r="B63" s="28">
        <v>20.5</v>
      </c>
      <c r="F63" s="23">
        <f t="shared" si="9"/>
        <v>3.008575251344733E-2</v>
      </c>
      <c r="G63" s="23">
        <f t="shared" si="13"/>
        <v>3.9543823610796364E-2</v>
      </c>
      <c r="I63" s="23"/>
      <c r="K63" s="28">
        <v>20.5</v>
      </c>
      <c r="L63" s="23">
        <f t="shared" si="10"/>
        <v>3.008575251344733E-2</v>
      </c>
      <c r="M63" s="23">
        <f t="shared" si="10"/>
        <v>3.3238442879230341E-2</v>
      </c>
      <c r="N63" s="23">
        <f t="shared" si="10"/>
        <v>3.6391133245013342E-2</v>
      </c>
      <c r="O63" s="23">
        <f t="shared" si="10"/>
        <v>3.9543823610796364E-2</v>
      </c>
      <c r="P63" s="23">
        <f t="shared" si="11"/>
        <v>3.9543823610796364E-2</v>
      </c>
      <c r="Q63" s="23">
        <f t="shared" si="11"/>
        <v>3.9543823610796364E-2</v>
      </c>
      <c r="R63" s="23">
        <f t="shared" si="11"/>
        <v>3.9543823610796364E-2</v>
      </c>
      <c r="S63" s="23">
        <f t="shared" si="11"/>
        <v>3.9543823610796364E-2</v>
      </c>
      <c r="T63" s="23">
        <f t="shared" si="12"/>
        <v>3.9543823610796364E-2</v>
      </c>
      <c r="U63" s="23">
        <f t="shared" si="12"/>
        <v>3.9543823610796364E-2</v>
      </c>
      <c r="V63" s="23">
        <f t="shared" si="12"/>
        <v>3.9543823610796364E-2</v>
      </c>
    </row>
    <row r="64" spans="2:22" x14ac:dyDescent="0.2">
      <c r="B64" s="28">
        <f>B63+0.5</f>
        <v>21</v>
      </c>
      <c r="F64" s="23">
        <f t="shared" si="9"/>
        <v>3.0133695055613762E-2</v>
      </c>
      <c r="G64" s="23">
        <f t="shared" si="13"/>
        <v>3.9585729261606993E-2</v>
      </c>
      <c r="I64" s="23"/>
      <c r="K64" s="28">
        <f>K63+0.5</f>
        <v>21</v>
      </c>
      <c r="L64" s="23">
        <f t="shared" si="10"/>
        <v>3.0133695055613762E-2</v>
      </c>
      <c r="M64" s="23">
        <f t="shared" si="10"/>
        <v>3.3284373124278177E-2</v>
      </c>
      <c r="N64" s="23">
        <f t="shared" si="10"/>
        <v>3.6435051192942582E-2</v>
      </c>
      <c r="O64" s="23">
        <f t="shared" si="10"/>
        <v>3.9585729261606993E-2</v>
      </c>
      <c r="P64" s="23">
        <f t="shared" si="11"/>
        <v>3.9585729261606993E-2</v>
      </c>
      <c r="Q64" s="23">
        <f t="shared" si="11"/>
        <v>3.9585729261606993E-2</v>
      </c>
      <c r="R64" s="23">
        <f t="shared" si="11"/>
        <v>3.9585729261606993E-2</v>
      </c>
      <c r="S64" s="23">
        <f t="shared" si="11"/>
        <v>3.9585729261606993E-2</v>
      </c>
      <c r="T64" s="23">
        <f t="shared" si="12"/>
        <v>3.9585729261606993E-2</v>
      </c>
      <c r="U64" s="23">
        <f t="shared" si="12"/>
        <v>3.9585729261606993E-2</v>
      </c>
      <c r="V64" s="23">
        <f t="shared" si="12"/>
        <v>3.9585729261606993E-2</v>
      </c>
    </row>
    <row r="65" spans="2:22" x14ac:dyDescent="0.2">
      <c r="B65" s="28">
        <v>21.5</v>
      </c>
      <c r="F65" s="23">
        <f t="shared" si="9"/>
        <v>3.017941234971425E-2</v>
      </c>
      <c r="G65" s="23">
        <f t="shared" si="13"/>
        <v>3.9625687849064409E-2</v>
      </c>
      <c r="I65" s="23"/>
      <c r="K65" s="28">
        <v>21.5</v>
      </c>
      <c r="L65" s="23">
        <f t="shared" si="10"/>
        <v>3.017941234971425E-2</v>
      </c>
      <c r="M65" s="23">
        <f t="shared" si="10"/>
        <v>3.3328170849497643E-2</v>
      </c>
      <c r="N65" s="23">
        <f t="shared" si="10"/>
        <v>3.6476929349281019E-2</v>
      </c>
      <c r="O65" s="23">
        <f t="shared" si="10"/>
        <v>3.9625687849064409E-2</v>
      </c>
      <c r="P65" s="23">
        <f t="shared" si="11"/>
        <v>3.9625687849064409E-2</v>
      </c>
      <c r="Q65" s="23">
        <f t="shared" si="11"/>
        <v>3.9625687849064409E-2</v>
      </c>
      <c r="R65" s="23">
        <f t="shared" si="11"/>
        <v>3.9625687849064409E-2</v>
      </c>
      <c r="S65" s="23">
        <f t="shared" si="11"/>
        <v>3.9625687849064409E-2</v>
      </c>
      <c r="T65" s="23">
        <f t="shared" si="12"/>
        <v>3.9625687849064409E-2</v>
      </c>
      <c r="U65" s="23">
        <f t="shared" si="12"/>
        <v>3.9625687849064409E-2</v>
      </c>
      <c r="V65" s="23">
        <f t="shared" si="12"/>
        <v>3.9625687849064409E-2</v>
      </c>
    </row>
    <row r="66" spans="2:22" x14ac:dyDescent="0.2">
      <c r="B66" s="28">
        <f>B65+0.5</f>
        <v>22</v>
      </c>
      <c r="F66" s="23">
        <f t="shared" si="9"/>
        <v>3.022305501630005E-2</v>
      </c>
      <c r="G66" s="23">
        <f t="shared" si="13"/>
        <v>3.9663831639322515E-2</v>
      </c>
      <c r="I66" s="23"/>
      <c r="K66" s="28">
        <f>K65+0.5</f>
        <v>22</v>
      </c>
      <c r="L66" s="23">
        <f t="shared" si="10"/>
        <v>3.022305501630005E-2</v>
      </c>
      <c r="M66" s="23">
        <f t="shared" si="10"/>
        <v>3.3369980557307541E-2</v>
      </c>
      <c r="N66" s="23">
        <f t="shared" si="10"/>
        <v>3.6516906098315025E-2</v>
      </c>
      <c r="O66" s="23">
        <f t="shared" si="10"/>
        <v>3.9663831639322515E-2</v>
      </c>
      <c r="P66" s="23">
        <f t="shared" si="11"/>
        <v>3.9663831639322515E-2</v>
      </c>
      <c r="Q66" s="23">
        <f t="shared" si="11"/>
        <v>3.9663831639322515E-2</v>
      </c>
      <c r="R66" s="23">
        <f t="shared" si="11"/>
        <v>3.9663831639322515E-2</v>
      </c>
      <c r="S66" s="23">
        <f t="shared" si="11"/>
        <v>3.9663831639322515E-2</v>
      </c>
      <c r="T66" s="23">
        <f t="shared" si="12"/>
        <v>3.9663831639322515E-2</v>
      </c>
      <c r="U66" s="23">
        <f t="shared" si="12"/>
        <v>3.9663831639322515E-2</v>
      </c>
      <c r="V66" s="23">
        <f t="shared" si="12"/>
        <v>3.9663831639322515E-2</v>
      </c>
    </row>
    <row r="67" spans="2:22" x14ac:dyDescent="0.2">
      <c r="B67" s="28">
        <v>22.5</v>
      </c>
      <c r="F67" s="23">
        <f t="shared" si="9"/>
        <v>3.0264760547385406E-2</v>
      </c>
      <c r="G67" s="23">
        <f t="shared" si="13"/>
        <v>3.9700281258102529E-2</v>
      </c>
      <c r="I67" s="23"/>
      <c r="K67" s="28">
        <v>22.5</v>
      </c>
      <c r="L67" s="23">
        <f t="shared" si="10"/>
        <v>3.0264760547385406E-2</v>
      </c>
      <c r="M67" s="23">
        <f t="shared" si="10"/>
        <v>3.3409934117624447E-2</v>
      </c>
      <c r="N67" s="23">
        <f t="shared" si="10"/>
        <v>3.6555107687863485E-2</v>
      </c>
      <c r="O67" s="23">
        <f t="shared" si="10"/>
        <v>3.9700281258102529E-2</v>
      </c>
      <c r="P67" s="23">
        <f t="shared" si="11"/>
        <v>3.9700281258102529E-2</v>
      </c>
      <c r="Q67" s="23">
        <f t="shared" si="11"/>
        <v>3.9700281258102529E-2</v>
      </c>
      <c r="R67" s="23">
        <f t="shared" si="11"/>
        <v>3.9700281258102529E-2</v>
      </c>
      <c r="S67" s="23">
        <f t="shared" si="11"/>
        <v>3.9700281258102529E-2</v>
      </c>
      <c r="T67" s="23">
        <f t="shared" si="12"/>
        <v>3.9700281258102529E-2</v>
      </c>
      <c r="U67" s="23">
        <f t="shared" si="12"/>
        <v>3.9700281258102529E-2</v>
      </c>
      <c r="V67" s="23">
        <f t="shared" si="12"/>
        <v>3.9700281258102529E-2</v>
      </c>
    </row>
    <row r="68" spans="2:22" x14ac:dyDescent="0.2">
      <c r="B68" s="28">
        <f>B67+0.5</f>
        <v>23</v>
      </c>
      <c r="F68" s="23">
        <f t="shared" si="9"/>
        <v>3.0304654672467034E-2</v>
      </c>
      <c r="G68" s="23">
        <f t="shared" si="13"/>
        <v>3.9735146928251572E-2</v>
      </c>
      <c r="I68" s="23"/>
      <c r="K68" s="28">
        <f>K67+0.5</f>
        <v>23</v>
      </c>
      <c r="L68" s="23">
        <f t="shared" si="10"/>
        <v>3.0304654672467034E-2</v>
      </c>
      <c r="M68" s="23">
        <f t="shared" si="10"/>
        <v>3.3448152091061882E-2</v>
      </c>
      <c r="N68" s="23">
        <f t="shared" si="10"/>
        <v>3.6591649509656717E-2</v>
      </c>
      <c r="O68" s="23">
        <f t="shared" si="10"/>
        <v>3.9735146928251572E-2</v>
      </c>
      <c r="P68" s="23">
        <f t="shared" si="11"/>
        <v>3.9735146928251572E-2</v>
      </c>
      <c r="Q68" s="23">
        <f t="shared" si="11"/>
        <v>3.9735146928251572E-2</v>
      </c>
      <c r="R68" s="23">
        <f t="shared" si="11"/>
        <v>3.9735146928251572E-2</v>
      </c>
      <c r="S68" s="23">
        <f t="shared" si="11"/>
        <v>3.9735146928251572E-2</v>
      </c>
      <c r="T68" s="23">
        <f t="shared" si="12"/>
        <v>3.9735146928251572E-2</v>
      </c>
      <c r="U68" s="23">
        <f t="shared" si="12"/>
        <v>3.9735146928251572E-2</v>
      </c>
      <c r="V68" s="23">
        <f t="shared" si="12"/>
        <v>3.9735146928251572E-2</v>
      </c>
    </row>
    <row r="69" spans="2:22" x14ac:dyDescent="0.2">
      <c r="B69" s="28">
        <v>23.5</v>
      </c>
      <c r="F69" s="23">
        <f t="shared" si="9"/>
        <v>3.0342852564360784E-2</v>
      </c>
      <c r="G69" s="23">
        <f t="shared" si="13"/>
        <v>3.9768529555865947E-2</v>
      </c>
      <c r="I69" s="23"/>
      <c r="K69" s="28">
        <v>23.5</v>
      </c>
      <c r="L69" s="23">
        <f t="shared" si="10"/>
        <v>3.0342852564360784E-2</v>
      </c>
      <c r="M69" s="23">
        <f t="shared" si="10"/>
        <v>3.3484744894862507E-2</v>
      </c>
      <c r="N69" s="23">
        <f t="shared" si="10"/>
        <v>3.6626637225364224E-2</v>
      </c>
      <c r="O69" s="23">
        <f t="shared" si="10"/>
        <v>3.9768529555865947E-2</v>
      </c>
      <c r="P69" s="23">
        <f t="shared" si="11"/>
        <v>3.9768529555865947E-2</v>
      </c>
      <c r="Q69" s="23">
        <f t="shared" si="11"/>
        <v>3.9768529555865947E-2</v>
      </c>
      <c r="R69" s="23">
        <f t="shared" si="11"/>
        <v>3.9768529555865947E-2</v>
      </c>
      <c r="S69" s="23">
        <f t="shared" si="11"/>
        <v>3.9768529555865947E-2</v>
      </c>
      <c r="T69" s="23">
        <f t="shared" si="12"/>
        <v>3.9768529555865947E-2</v>
      </c>
      <c r="U69" s="23">
        <f t="shared" si="12"/>
        <v>3.9768529555865947E-2</v>
      </c>
      <c r="V69" s="23">
        <f t="shared" si="12"/>
        <v>3.9768529555865947E-2</v>
      </c>
    </row>
    <row r="70" spans="2:22" x14ac:dyDescent="0.2">
      <c r="B70" s="28">
        <f>B69+0.5</f>
        <v>24</v>
      </c>
      <c r="F70" s="23">
        <f t="shared" si="9"/>
        <v>3.0379459904939399E-2</v>
      </c>
      <c r="G70" s="23">
        <f t="shared" si="13"/>
        <v>3.9800521685524066E-2</v>
      </c>
      <c r="I70" s="23"/>
      <c r="K70" s="28">
        <f>K69+0.5</f>
        <v>24</v>
      </c>
      <c r="L70" s="23">
        <f t="shared" si="10"/>
        <v>3.0379459904939399E-2</v>
      </c>
      <c r="M70" s="23">
        <f t="shared" si="10"/>
        <v>3.3519813831800964E-2</v>
      </c>
      <c r="N70" s="23">
        <f t="shared" si="10"/>
        <v>3.6660167758662508E-2</v>
      </c>
      <c r="O70" s="23">
        <f t="shared" si="10"/>
        <v>3.9800521685524066E-2</v>
      </c>
      <c r="P70" s="23">
        <f t="shared" si="11"/>
        <v>3.9800521685524066E-2</v>
      </c>
      <c r="Q70" s="23">
        <f t="shared" si="11"/>
        <v>3.9800521685524066E-2</v>
      </c>
      <c r="R70" s="23">
        <f t="shared" si="11"/>
        <v>3.9800521685524066E-2</v>
      </c>
      <c r="S70" s="23">
        <f t="shared" si="11"/>
        <v>3.9800521685524066E-2</v>
      </c>
      <c r="T70" s="23">
        <f t="shared" si="12"/>
        <v>3.9800521685524066E-2</v>
      </c>
      <c r="U70" s="23">
        <f t="shared" si="12"/>
        <v>3.9800521685524066E-2</v>
      </c>
      <c r="V70" s="23">
        <f t="shared" si="12"/>
        <v>3.9800521685524066E-2</v>
      </c>
    </row>
    <row r="71" spans="2:22" x14ac:dyDescent="0.2">
      <c r="B71" s="28">
        <v>24.5</v>
      </c>
      <c r="F71" s="23">
        <f t="shared" si="9"/>
        <v>3.0414573828322876E-2</v>
      </c>
      <c r="G71" s="23">
        <f t="shared" si="13"/>
        <v>3.9831208342179042E-2</v>
      </c>
      <c r="I71" s="23"/>
      <c r="K71" s="28">
        <v>24.5</v>
      </c>
      <c r="L71" s="23">
        <f t="shared" si="10"/>
        <v>3.0414573828322876E-2</v>
      </c>
      <c r="M71" s="23">
        <f t="shared" si="10"/>
        <v>3.3553451999608269E-2</v>
      </c>
      <c r="N71" s="23">
        <f t="shared" si="10"/>
        <v>3.6692330170893649E-2</v>
      </c>
      <c r="O71" s="23">
        <f t="shared" si="10"/>
        <v>3.9831208342179042E-2</v>
      </c>
      <c r="P71" s="23">
        <f t="shared" si="11"/>
        <v>3.9831208342179042E-2</v>
      </c>
      <c r="Q71" s="23">
        <f t="shared" si="11"/>
        <v>3.9831208342179042E-2</v>
      </c>
      <c r="R71" s="23">
        <f t="shared" si="11"/>
        <v>3.9831208342179042E-2</v>
      </c>
      <c r="S71" s="23">
        <f t="shared" si="11"/>
        <v>3.9831208342179042E-2</v>
      </c>
      <c r="T71" s="23">
        <f t="shared" si="12"/>
        <v>3.9831208342179042E-2</v>
      </c>
      <c r="U71" s="23">
        <f t="shared" si="12"/>
        <v>3.9831208342179042E-2</v>
      </c>
      <c r="V71" s="23">
        <f t="shared" si="12"/>
        <v>3.9831208342179042E-2</v>
      </c>
    </row>
    <row r="72" spans="2:22" x14ac:dyDescent="0.2">
      <c r="B72" s="28">
        <f>B71+0.5</f>
        <v>25</v>
      </c>
      <c r="F72" s="23">
        <f t="shared" si="9"/>
        <v>3.044828375682937E-2</v>
      </c>
      <c r="G72" s="23">
        <f t="shared" si="13"/>
        <v>3.986066777472129E-2</v>
      </c>
      <c r="I72" s="23"/>
      <c r="K72" s="28">
        <f>K71+0.5</f>
        <v>25</v>
      </c>
      <c r="L72" s="23">
        <f t="shared" si="10"/>
        <v>3.044828375682937E-2</v>
      </c>
      <c r="M72" s="23">
        <f t="shared" si="10"/>
        <v>3.3585745096126683E-2</v>
      </c>
      <c r="N72" s="23">
        <f t="shared" si="10"/>
        <v>3.6723206435423983E-2</v>
      </c>
      <c r="O72" s="23">
        <f t="shared" si="10"/>
        <v>3.986066777472129E-2</v>
      </c>
      <c r="P72" s="23">
        <f t="shared" si="11"/>
        <v>3.986066777472129E-2</v>
      </c>
      <c r="Q72" s="23">
        <f t="shared" si="11"/>
        <v>3.986066777472129E-2</v>
      </c>
      <c r="R72" s="23">
        <f t="shared" si="11"/>
        <v>3.986066777472129E-2</v>
      </c>
      <c r="S72" s="23">
        <f t="shared" si="11"/>
        <v>3.986066777472129E-2</v>
      </c>
      <c r="T72" s="23">
        <f t="shared" si="12"/>
        <v>3.986066777472129E-2</v>
      </c>
      <c r="U72" s="23">
        <f t="shared" si="12"/>
        <v>3.986066777472129E-2</v>
      </c>
      <c r="V72" s="23">
        <f t="shared" si="12"/>
        <v>3.986066777472129E-2</v>
      </c>
    </row>
    <row r="73" spans="2:22" x14ac:dyDescent="0.2">
      <c r="B73" s="28">
        <v>25.5</v>
      </c>
      <c r="F73" s="23">
        <f t="shared" si="9"/>
        <v>3.0480672143018608E-2</v>
      </c>
      <c r="G73" s="23">
        <f t="shared" si="13"/>
        <v>3.9888972114068631E-2</v>
      </c>
      <c r="I73" s="23"/>
      <c r="K73" s="28">
        <v>25.5</v>
      </c>
      <c r="L73" s="23">
        <f t="shared" si="10"/>
        <v>3.0480672143018608E-2</v>
      </c>
      <c r="M73" s="23">
        <f t="shared" si="10"/>
        <v>3.3616772133368618E-2</v>
      </c>
      <c r="N73" s="23">
        <f t="shared" si="10"/>
        <v>3.6752872123718618E-2</v>
      </c>
      <c r="O73" s="23">
        <f t="shared" si="10"/>
        <v>3.9888972114068631E-2</v>
      </c>
      <c r="P73" s="23">
        <f t="shared" si="11"/>
        <v>3.9888972114068631E-2</v>
      </c>
      <c r="Q73" s="23">
        <f t="shared" si="11"/>
        <v>3.9888972114068631E-2</v>
      </c>
      <c r="R73" s="23">
        <f t="shared" si="11"/>
        <v>3.9888972114068631E-2</v>
      </c>
      <c r="S73" s="23">
        <f t="shared" si="11"/>
        <v>3.9888972114068631E-2</v>
      </c>
      <c r="T73" s="23">
        <f t="shared" si="12"/>
        <v>3.9888972114068631E-2</v>
      </c>
      <c r="U73" s="23">
        <f t="shared" si="12"/>
        <v>3.9888972114068631E-2</v>
      </c>
      <c r="V73" s="23">
        <f t="shared" si="12"/>
        <v>3.9888972114068631E-2</v>
      </c>
    </row>
    <row r="74" spans="2:22" x14ac:dyDescent="0.2">
      <c r="B74" s="28">
        <f>B73+0.5</f>
        <v>26</v>
      </c>
      <c r="F74" s="23">
        <f t="shared" si="9"/>
        <v>3.0511815129429638E-2</v>
      </c>
      <c r="G74" s="23">
        <f t="shared" si="13"/>
        <v>3.9916187956813232E-2</v>
      </c>
      <c r="I74" s="23"/>
      <c r="K74" s="28">
        <f>K73+0.5</f>
        <v>26</v>
      </c>
      <c r="L74" s="23">
        <f t="shared" si="10"/>
        <v>3.0511815129429638E-2</v>
      </c>
      <c r="M74" s="23">
        <f t="shared" si="10"/>
        <v>3.3646606071890836E-2</v>
      </c>
      <c r="N74" s="23">
        <f t="shared" si="10"/>
        <v>3.6781397014352027E-2</v>
      </c>
      <c r="O74" s="23">
        <f t="shared" si="10"/>
        <v>3.9916187956813232E-2</v>
      </c>
      <c r="P74" s="23">
        <f t="shared" si="11"/>
        <v>3.9916187956813232E-2</v>
      </c>
      <c r="Q74" s="23">
        <f t="shared" si="11"/>
        <v>3.9916187956813232E-2</v>
      </c>
      <c r="R74" s="23">
        <f t="shared" si="11"/>
        <v>3.9916187956813232E-2</v>
      </c>
      <c r="S74" s="23">
        <f t="shared" si="11"/>
        <v>3.9916187956813232E-2</v>
      </c>
      <c r="T74" s="23">
        <f t="shared" si="12"/>
        <v>3.9916187956813232E-2</v>
      </c>
      <c r="U74" s="23">
        <f t="shared" si="12"/>
        <v>3.9916187956813232E-2</v>
      </c>
      <c r="V74" s="23">
        <f t="shared" si="12"/>
        <v>3.9916187956813232E-2</v>
      </c>
    </row>
    <row r="75" spans="2:22" x14ac:dyDescent="0.2">
      <c r="B75" s="28">
        <v>26.5</v>
      </c>
      <c r="F75" s="23">
        <f t="shared" si="9"/>
        <v>3.0541783136104783E-2</v>
      </c>
      <c r="G75" s="23">
        <f t="shared" si="13"/>
        <v>3.9942376883902807E-2</v>
      </c>
      <c r="I75" s="23"/>
      <c r="K75" s="28">
        <v>26.5</v>
      </c>
      <c r="L75" s="23">
        <f t="shared" si="10"/>
        <v>3.0541783136104783E-2</v>
      </c>
      <c r="M75" s="23">
        <f t="shared" si="10"/>
        <v>3.3675314385370796E-2</v>
      </c>
      <c r="N75" s="23">
        <f t="shared" si="10"/>
        <v>3.6808845634636794E-2</v>
      </c>
      <c r="O75" s="23">
        <f t="shared" si="10"/>
        <v>3.9942376883902807E-2</v>
      </c>
      <c r="P75" s="23">
        <f t="shared" si="11"/>
        <v>3.9942376883902807E-2</v>
      </c>
      <c r="Q75" s="23">
        <f t="shared" si="11"/>
        <v>3.9942376883902807E-2</v>
      </c>
      <c r="R75" s="23">
        <f t="shared" si="11"/>
        <v>3.9942376883902807E-2</v>
      </c>
      <c r="S75" s="23">
        <f t="shared" si="11"/>
        <v>3.9942376883902807E-2</v>
      </c>
      <c r="T75" s="23">
        <f t="shared" si="12"/>
        <v>3.9942376883902807E-2</v>
      </c>
      <c r="U75" s="23">
        <f t="shared" si="12"/>
        <v>3.9942376883902807E-2</v>
      </c>
      <c r="V75" s="23">
        <f t="shared" si="12"/>
        <v>3.9942376883902807E-2</v>
      </c>
    </row>
    <row r="76" spans="2:22" x14ac:dyDescent="0.2">
      <c r="B76" s="28">
        <f>B75+0.5</f>
        <v>27</v>
      </c>
      <c r="F76" s="23">
        <f t="shared" si="9"/>
        <v>3.0570641384678056E-2</v>
      </c>
      <c r="G76" s="23">
        <f t="shared" si="13"/>
        <v>3.996759592251322E-2</v>
      </c>
      <c r="I76" s="23"/>
      <c r="K76" s="28">
        <f>K75+0.5</f>
        <v>27</v>
      </c>
      <c r="L76" s="23">
        <f t="shared" si="10"/>
        <v>3.0570641384678056E-2</v>
      </c>
      <c r="M76" s="23">
        <f t="shared" si="10"/>
        <v>3.3702959563956449E-2</v>
      </c>
      <c r="N76" s="23">
        <f t="shared" si="10"/>
        <v>3.6835277743234827E-2</v>
      </c>
      <c r="O76" s="23">
        <f t="shared" si="10"/>
        <v>3.996759592251322E-2</v>
      </c>
      <c r="P76" s="23">
        <f t="shared" si="11"/>
        <v>3.996759592251322E-2</v>
      </c>
      <c r="Q76" s="23">
        <f t="shared" si="11"/>
        <v>3.996759592251322E-2</v>
      </c>
      <c r="R76" s="23">
        <f t="shared" si="11"/>
        <v>3.996759592251322E-2</v>
      </c>
      <c r="S76" s="23">
        <f t="shared" si="11"/>
        <v>3.996759592251322E-2</v>
      </c>
      <c r="T76" s="23">
        <f t="shared" si="12"/>
        <v>3.996759592251322E-2</v>
      </c>
      <c r="U76" s="23">
        <f t="shared" si="12"/>
        <v>3.996759592251322E-2</v>
      </c>
      <c r="V76" s="23">
        <f t="shared" si="12"/>
        <v>3.996759592251322E-2</v>
      </c>
    </row>
    <row r="77" spans="2:22" x14ac:dyDescent="0.2">
      <c r="B77" s="28">
        <v>27.5</v>
      </c>
      <c r="F77" s="23">
        <f t="shared" si="9"/>
        <v>3.0598450366665666E-2</v>
      </c>
      <c r="G77" s="23">
        <f t="shared" si="13"/>
        <v>3.9991897958145874E-2</v>
      </c>
      <c r="I77" s="23"/>
      <c r="K77" s="28">
        <v>27.5</v>
      </c>
      <c r="L77" s="23">
        <f t="shared" si="10"/>
        <v>3.0598450366665666E-2</v>
      </c>
      <c r="M77" s="23">
        <f t="shared" si="10"/>
        <v>3.3729599563825735E-2</v>
      </c>
      <c r="N77" s="23">
        <f t="shared" si="10"/>
        <v>3.6860748760985801E-2</v>
      </c>
      <c r="O77" s="23">
        <f t="shared" si="10"/>
        <v>3.9991897958145874E-2</v>
      </c>
      <c r="P77" s="23">
        <f t="shared" si="11"/>
        <v>3.9991897958145874E-2</v>
      </c>
      <c r="Q77" s="23">
        <f t="shared" si="11"/>
        <v>3.9991897958145874E-2</v>
      </c>
      <c r="R77" s="23">
        <f t="shared" si="11"/>
        <v>3.9991897958145874E-2</v>
      </c>
      <c r="S77" s="23">
        <f t="shared" si="11"/>
        <v>3.9991897958145874E-2</v>
      </c>
      <c r="T77" s="23">
        <f t="shared" si="12"/>
        <v>3.9991897958145874E-2</v>
      </c>
      <c r="U77" s="23">
        <f t="shared" si="12"/>
        <v>3.9991897958145874E-2</v>
      </c>
      <c r="V77" s="23">
        <f t="shared" si="12"/>
        <v>3.9991897958145874E-2</v>
      </c>
    </row>
    <row r="78" spans="2:22" x14ac:dyDescent="0.2">
      <c r="B78" s="28">
        <f>B77+0.5</f>
        <v>28</v>
      </c>
      <c r="F78" s="23">
        <f t="shared" si="9"/>
        <v>3.06252662626075E-2</v>
      </c>
      <c r="G78" s="23">
        <f t="shared" si="13"/>
        <v>4.0015332103025526E-2</v>
      </c>
      <c r="I78" s="23"/>
      <c r="K78" s="28">
        <f>K77+0.5</f>
        <v>28</v>
      </c>
      <c r="L78" s="23">
        <f t="shared" si="10"/>
        <v>3.06252662626075E-2</v>
      </c>
      <c r="M78" s="23">
        <f t="shared" si="10"/>
        <v>3.3755288209413509E-2</v>
      </c>
      <c r="N78" s="23">
        <f t="shared" si="10"/>
        <v>3.6885310156219514E-2</v>
      </c>
      <c r="O78" s="23">
        <f t="shared" si="10"/>
        <v>4.0015332103025526E-2</v>
      </c>
      <c r="P78" s="23">
        <f t="shared" si="11"/>
        <v>4.0015332103025526E-2</v>
      </c>
      <c r="Q78" s="23">
        <f t="shared" si="11"/>
        <v>4.0015332103025526E-2</v>
      </c>
      <c r="R78" s="23">
        <f t="shared" si="11"/>
        <v>4.0015332103025526E-2</v>
      </c>
      <c r="S78" s="23">
        <f t="shared" si="11"/>
        <v>4.0015332103025526E-2</v>
      </c>
      <c r="T78" s="23">
        <f t="shared" si="12"/>
        <v>4.0015332103025526E-2</v>
      </c>
      <c r="U78" s="23">
        <f t="shared" si="12"/>
        <v>4.0015332103025526E-2</v>
      </c>
      <c r="V78" s="23">
        <f t="shared" si="12"/>
        <v>4.0015332103025526E-2</v>
      </c>
    </row>
    <row r="79" spans="2:22" x14ac:dyDescent="0.2">
      <c r="B79" s="28">
        <v>28.5</v>
      </c>
      <c r="F79" s="23">
        <f t="shared" si="9"/>
        <v>3.0651141317852008E-2</v>
      </c>
      <c r="G79" s="23">
        <f t="shared" si="13"/>
        <v>4.0037944026056094E-2</v>
      </c>
      <c r="I79" s="23"/>
      <c r="K79" s="28">
        <v>28.5</v>
      </c>
      <c r="L79" s="23">
        <f t="shared" si="10"/>
        <v>3.0651141317852008E-2</v>
      </c>
      <c r="M79" s="23">
        <f t="shared" si="10"/>
        <v>3.3780075553920041E-2</v>
      </c>
      <c r="N79" s="23">
        <f t="shared" si="10"/>
        <v>3.6909009789988061E-2</v>
      </c>
      <c r="O79" s="23">
        <f t="shared" si="10"/>
        <v>4.0037944026056094E-2</v>
      </c>
      <c r="P79" s="23">
        <f t="shared" si="11"/>
        <v>4.0037944026056094E-2</v>
      </c>
      <c r="Q79" s="23">
        <f t="shared" si="11"/>
        <v>4.0037944026056094E-2</v>
      </c>
      <c r="R79" s="23">
        <f t="shared" si="11"/>
        <v>4.0037944026056094E-2</v>
      </c>
      <c r="S79" s="23">
        <f t="shared" si="11"/>
        <v>4.0037944026056094E-2</v>
      </c>
      <c r="T79" s="23">
        <f t="shared" si="12"/>
        <v>4.0037944026056094E-2</v>
      </c>
      <c r="U79" s="23">
        <f t="shared" si="12"/>
        <v>4.0037944026056094E-2</v>
      </c>
      <c r="V79" s="23">
        <f t="shared" si="12"/>
        <v>4.0037944026056094E-2</v>
      </c>
    </row>
    <row r="80" spans="2:22" x14ac:dyDescent="0.2">
      <c r="B80" s="28">
        <f>B79+0.5</f>
        <v>29</v>
      </c>
      <c r="F80" s="23">
        <f t="shared" si="9"/>
        <v>3.0676124180035333E-2</v>
      </c>
      <c r="G80" s="23">
        <f t="shared" si="13"/>
        <v>4.0059776248893064E-2</v>
      </c>
      <c r="I80" s="23"/>
      <c r="K80" s="28">
        <f>K79+0.5</f>
        <v>29</v>
      </c>
      <c r="L80" s="23">
        <f t="shared" si="10"/>
        <v>3.0676124180035333E-2</v>
      </c>
      <c r="M80" s="23">
        <f t="shared" si="10"/>
        <v>3.3804008202987915E-2</v>
      </c>
      <c r="N80" s="23">
        <f t="shared" si="10"/>
        <v>3.6931892225940476E-2</v>
      </c>
      <c r="O80" s="23">
        <f t="shared" si="10"/>
        <v>4.0059776248893064E-2</v>
      </c>
      <c r="P80" s="23">
        <f t="shared" si="11"/>
        <v>4.0059776248893064E-2</v>
      </c>
      <c r="Q80" s="23">
        <f t="shared" si="11"/>
        <v>4.0059776248893064E-2</v>
      </c>
      <c r="R80" s="23">
        <f t="shared" si="11"/>
        <v>4.0059776248893064E-2</v>
      </c>
      <c r="S80" s="23">
        <f t="shared" si="11"/>
        <v>4.0059776248893064E-2</v>
      </c>
      <c r="T80" s="23">
        <f t="shared" si="12"/>
        <v>4.0059776248893064E-2</v>
      </c>
      <c r="U80" s="23">
        <f t="shared" si="12"/>
        <v>4.0059776248893064E-2</v>
      </c>
      <c r="V80" s="23">
        <f t="shared" si="12"/>
        <v>4.0059776248893064E-2</v>
      </c>
    </row>
    <row r="81" spans="2:22" x14ac:dyDescent="0.2">
      <c r="B81" s="28">
        <v>29.5</v>
      </c>
      <c r="F81" s="23">
        <f t="shared" si="9"/>
        <v>3.0700260202663723E-2</v>
      </c>
      <c r="G81" s="23">
        <f t="shared" si="13"/>
        <v>4.0080868412092234E-2</v>
      </c>
      <c r="I81" s="23"/>
      <c r="K81" s="28">
        <v>29.5</v>
      </c>
      <c r="L81" s="23">
        <f t="shared" si="10"/>
        <v>3.0700260202663723E-2</v>
      </c>
      <c r="M81" s="23">
        <f t="shared" si="10"/>
        <v>3.3827129605806569E-2</v>
      </c>
      <c r="N81" s="23">
        <f t="shared" si="10"/>
        <v>3.6953999008949391E-2</v>
      </c>
      <c r="O81" s="23">
        <f t="shared" si="10"/>
        <v>4.0080868412092234E-2</v>
      </c>
      <c r="P81" s="23">
        <f t="shared" si="11"/>
        <v>4.0080868412092234E-2</v>
      </c>
      <c r="Q81" s="23">
        <f t="shared" si="11"/>
        <v>4.0080868412092234E-2</v>
      </c>
      <c r="R81" s="23">
        <f t="shared" si="11"/>
        <v>4.0080868412092234E-2</v>
      </c>
      <c r="S81" s="23">
        <f t="shared" si="11"/>
        <v>4.0080868412092234E-2</v>
      </c>
      <c r="T81" s="23">
        <f t="shared" si="12"/>
        <v>4.0080868412092234E-2</v>
      </c>
      <c r="U81" s="23">
        <f t="shared" si="12"/>
        <v>4.0080868412092234E-2</v>
      </c>
      <c r="V81" s="23">
        <f t="shared" si="12"/>
        <v>4.0080868412092234E-2</v>
      </c>
    </row>
    <row r="82" spans="2:22" x14ac:dyDescent="0.2">
      <c r="B82" s="28">
        <f>B81+0.5</f>
        <v>30</v>
      </c>
      <c r="F82" s="23">
        <f t="shared" si="9"/>
        <v>3.0723591718652757E-2</v>
      </c>
      <c r="G82" s="23">
        <f t="shared" si="13"/>
        <v>4.0101257514781274E-2</v>
      </c>
      <c r="I82" s="23"/>
      <c r="K82" s="28">
        <f>K81+0.5</f>
        <v>30</v>
      </c>
      <c r="L82" s="23">
        <f t="shared" si="10"/>
        <v>3.0723591718652757E-2</v>
      </c>
      <c r="M82" s="23">
        <f t="shared" si="10"/>
        <v>3.384948031736227E-2</v>
      </c>
      <c r="N82" s="23">
        <f t="shared" si="10"/>
        <v>3.6975368916071762E-2</v>
      </c>
      <c r="O82" s="23">
        <f t="shared" si="10"/>
        <v>4.0101257514781274E-2</v>
      </c>
      <c r="P82" s="23">
        <f t="shared" si="11"/>
        <v>4.0101257514781274E-2</v>
      </c>
      <c r="Q82" s="23">
        <f t="shared" si="11"/>
        <v>4.0101257514781274E-2</v>
      </c>
      <c r="R82" s="23">
        <f t="shared" si="11"/>
        <v>4.0101257514781274E-2</v>
      </c>
      <c r="S82" s="23">
        <f t="shared" si="11"/>
        <v>4.0101257514781274E-2</v>
      </c>
      <c r="T82" s="23">
        <f t="shared" si="12"/>
        <v>4.0101257514781274E-2</v>
      </c>
      <c r="U82" s="23">
        <f t="shared" si="12"/>
        <v>4.0101257514781274E-2</v>
      </c>
      <c r="V82" s="23">
        <f t="shared" si="12"/>
        <v>4.0101257514781274E-2</v>
      </c>
    </row>
    <row r="83" spans="2:22" x14ac:dyDescent="0.2">
      <c r="B83" s="28">
        <v>30.5</v>
      </c>
      <c r="F83" s="23">
        <f t="shared" si="9"/>
        <v>3.0746158287195256E-2</v>
      </c>
      <c r="G83" s="23">
        <f t="shared" si="13"/>
        <v>4.0120978130859061E-2</v>
      </c>
      <c r="I83" s="23"/>
      <c r="K83" s="28">
        <v>30.5</v>
      </c>
      <c r="L83" s="23">
        <f t="shared" si="10"/>
        <v>3.0746158287195256E-2</v>
      </c>
      <c r="M83" s="23">
        <f t="shared" si="10"/>
        <v>3.3871098235083198E-2</v>
      </c>
      <c r="N83" s="23">
        <f t="shared" si="10"/>
        <v>3.6996038182971119E-2</v>
      </c>
      <c r="O83" s="23">
        <f t="shared" si="10"/>
        <v>4.0120978130859061E-2</v>
      </c>
      <c r="P83" s="23">
        <f t="shared" si="11"/>
        <v>4.0120978130859061E-2</v>
      </c>
      <c r="Q83" s="23">
        <f t="shared" si="11"/>
        <v>4.0120978130859061E-2</v>
      </c>
      <c r="R83" s="23">
        <f t="shared" si="11"/>
        <v>4.0120978130859061E-2</v>
      </c>
      <c r="S83" s="23">
        <f t="shared" si="11"/>
        <v>4.0120978130859061E-2</v>
      </c>
      <c r="T83" s="23">
        <f t="shared" si="12"/>
        <v>4.0120978130859061E-2</v>
      </c>
      <c r="U83" s="23">
        <f t="shared" si="12"/>
        <v>4.0120978130859061E-2</v>
      </c>
      <c r="V83" s="23">
        <f t="shared" si="12"/>
        <v>4.0120978130859061E-2</v>
      </c>
    </row>
    <row r="84" spans="2:22" x14ac:dyDescent="0.2">
      <c r="B84" s="28">
        <f>B83+0.5</f>
        <v>31</v>
      </c>
      <c r="F84" s="23">
        <f t="shared" si="9"/>
        <v>3.0767996916913124E-2</v>
      </c>
      <c r="G84" s="23">
        <f t="shared" si="13"/>
        <v>4.0140062604348194E-2</v>
      </c>
      <c r="I84" s="23"/>
      <c r="K84" s="28">
        <f>K83+0.5</f>
        <v>31</v>
      </c>
      <c r="L84" s="23">
        <f t="shared" si="10"/>
        <v>3.0767996916913124E-2</v>
      </c>
      <c r="M84" s="23">
        <f t="shared" si="10"/>
        <v>3.3892018812724821E-2</v>
      </c>
      <c r="N84" s="23">
        <f t="shared" si="10"/>
        <v>3.70160407085365E-2</v>
      </c>
      <c r="O84" s="23">
        <f t="shared" si="10"/>
        <v>4.0140062604348194E-2</v>
      </c>
      <c r="P84" s="23">
        <f t="shared" si="11"/>
        <v>4.0140062604348194E-2</v>
      </c>
      <c r="Q84" s="23">
        <f t="shared" si="11"/>
        <v>4.0140062604348194E-2</v>
      </c>
      <c r="R84" s="23">
        <f t="shared" si="11"/>
        <v>4.0140062604348194E-2</v>
      </c>
      <c r="S84" s="23">
        <f t="shared" si="11"/>
        <v>4.0140062604348194E-2</v>
      </c>
      <c r="T84" s="23">
        <f t="shared" si="12"/>
        <v>4.0140062604348194E-2</v>
      </c>
      <c r="U84" s="23">
        <f t="shared" si="12"/>
        <v>4.0140062604348194E-2</v>
      </c>
      <c r="V84" s="23">
        <f t="shared" si="12"/>
        <v>4.0140062604348194E-2</v>
      </c>
    </row>
    <row r="85" spans="2:22" x14ac:dyDescent="0.2">
      <c r="B85" s="28">
        <v>31.5</v>
      </c>
      <c r="F85" s="23">
        <f t="shared" si="9"/>
        <v>3.0789142267886118E-2</v>
      </c>
      <c r="G85" s="23">
        <f t="shared" si="13"/>
        <v>4.0158541226198635E-2</v>
      </c>
      <c r="I85" s="23"/>
      <c r="K85" s="28">
        <v>31.5</v>
      </c>
      <c r="L85" s="23">
        <f t="shared" si="10"/>
        <v>3.0789142267886118E-2</v>
      </c>
      <c r="M85" s="23">
        <f t="shared" si="10"/>
        <v>3.3912275253990293E-2</v>
      </c>
      <c r="N85" s="23">
        <f t="shared" si="10"/>
        <v>3.7035408240094457E-2</v>
      </c>
      <c r="O85" s="23">
        <f t="shared" si="10"/>
        <v>4.0158541226198635E-2</v>
      </c>
      <c r="P85" s="23">
        <f t="shared" si="11"/>
        <v>4.0158541226198635E-2</v>
      </c>
      <c r="Q85" s="23">
        <f t="shared" si="11"/>
        <v>4.0158541226198635E-2</v>
      </c>
      <c r="R85" s="23">
        <f t="shared" si="11"/>
        <v>4.0158541226198635E-2</v>
      </c>
      <c r="S85" s="23">
        <f t="shared" si="11"/>
        <v>4.0158541226198635E-2</v>
      </c>
      <c r="T85" s="23">
        <f t="shared" si="12"/>
        <v>4.0158541226198635E-2</v>
      </c>
      <c r="U85" s="23">
        <f t="shared" si="12"/>
        <v>4.0158541226198635E-2</v>
      </c>
      <c r="V85" s="23">
        <f t="shared" si="12"/>
        <v>4.0158541226198635E-2</v>
      </c>
    </row>
    <row r="86" spans="2:22" x14ac:dyDescent="0.2">
      <c r="B86" s="28">
        <f>B85+0.5</f>
        <v>32</v>
      </c>
      <c r="F86" s="23">
        <f t="shared" si="9"/>
        <v>3.0809626834836779E-2</v>
      </c>
      <c r="G86" s="23">
        <f t="shared" si="13"/>
        <v>4.0176442394557699E-2</v>
      </c>
      <c r="I86" s="23"/>
      <c r="K86" s="28">
        <f>K85+0.5</f>
        <v>32</v>
      </c>
      <c r="L86" s="23">
        <f t="shared" si="10"/>
        <v>3.0809626834836779E-2</v>
      </c>
      <c r="M86" s="23">
        <f t="shared" si="10"/>
        <v>3.3931898688077083E-2</v>
      </c>
      <c r="N86" s="23">
        <f t="shared" si="10"/>
        <v>3.7054170541317384E-2</v>
      </c>
      <c r="O86" s="23">
        <f t="shared" si="10"/>
        <v>4.0176442394557699E-2</v>
      </c>
      <c r="P86" s="23">
        <f t="shared" si="11"/>
        <v>4.0176442394557699E-2</v>
      </c>
      <c r="Q86" s="23">
        <f t="shared" si="11"/>
        <v>4.0176442394557699E-2</v>
      </c>
      <c r="R86" s="23">
        <f t="shared" si="11"/>
        <v>4.0176442394557699E-2</v>
      </c>
      <c r="S86" s="23">
        <f t="shared" si="11"/>
        <v>4.0176442394557699E-2</v>
      </c>
      <c r="T86" s="23">
        <f t="shared" si="12"/>
        <v>4.0176442394557699E-2</v>
      </c>
      <c r="U86" s="23">
        <f t="shared" si="12"/>
        <v>4.0176442394557699E-2</v>
      </c>
      <c r="V86" s="23">
        <f t="shared" si="12"/>
        <v>4.0176442394557699E-2</v>
      </c>
    </row>
    <row r="87" spans="2:22" x14ac:dyDescent="0.2">
      <c r="B87" s="28">
        <v>32.5</v>
      </c>
      <c r="F87" s="23">
        <f t="shared" si="9"/>
        <v>3.0829481113477542E-2</v>
      </c>
      <c r="G87" s="23">
        <f t="shared" ref="G87:G118" si="14">G$18+G$19*(B$18/$B87)*(1-EXP(-$B87/B$18))+G$20*(B$18/$B87)*(1-(1+$B87/B$18)*EXP(-$B87/B$18))</f>
        <v>4.0193792760276674E-2</v>
      </c>
      <c r="I87" s="23"/>
      <c r="K87" s="28">
        <v>32.5</v>
      </c>
      <c r="L87" s="23">
        <f t="shared" si="10"/>
        <v>3.0829481113477542E-2</v>
      </c>
      <c r="M87" s="23">
        <f t="shared" si="10"/>
        <v>3.3950918329077255E-2</v>
      </c>
      <c r="N87" s="23">
        <f t="shared" si="10"/>
        <v>3.7072355544676958E-2</v>
      </c>
      <c r="O87" s="23">
        <f t="shared" ref="O87:R150" si="15">O$18+O$19*($B$18/$B87)*(1-EXP(-$B87/$B$18))+O$20*($B$18/$B87)*(1-(1+$B87/$B$18)*EXP(-$B87/$B$18))</f>
        <v>4.0193792760276674E-2</v>
      </c>
      <c r="P87" s="23">
        <f t="shared" si="11"/>
        <v>4.0193792760276674E-2</v>
      </c>
      <c r="Q87" s="23">
        <f t="shared" si="11"/>
        <v>4.0193792760276674E-2</v>
      </c>
      <c r="R87" s="23">
        <f t="shared" si="11"/>
        <v>4.0193792760276674E-2</v>
      </c>
      <c r="S87" s="23">
        <f t="shared" ref="S87:S150" si="16">S$18+S$19*($B$18/$B87)*(1-EXP(-$B87/$B$18))+S$20*($B$18/$B87)*(1-(1+$B87/$B$18)*EXP(-$B87/$B$18))</f>
        <v>4.0193792760276674E-2</v>
      </c>
      <c r="T87" s="23">
        <f t="shared" si="12"/>
        <v>4.0193792760276674E-2</v>
      </c>
      <c r="U87" s="23">
        <f t="shared" si="12"/>
        <v>4.0193792760276674E-2</v>
      </c>
      <c r="V87" s="23">
        <f t="shared" si="12"/>
        <v>4.0193792760276674E-2</v>
      </c>
    </row>
    <row r="88" spans="2:22" x14ac:dyDescent="0.2">
      <c r="B88" s="28">
        <f>B87+0.5</f>
        <v>33</v>
      </c>
      <c r="F88" s="23">
        <f t="shared" ref="F88:F151" si="17">D$18+D$19*(B$18/$B88)*(1-EXP(-$B88/B$18))+D$20*(B$18/$B88)*(1-(1+$B88/B$18)*EXP(-$B88/B$18))</f>
        <v>3.0848733751788582E-2</v>
      </c>
      <c r="G88" s="23">
        <f t="shared" si="14"/>
        <v>4.021061735921249E-2</v>
      </c>
      <c r="I88" s="23"/>
      <c r="K88" s="28">
        <f>K87+0.5</f>
        <v>33</v>
      </c>
      <c r="L88" s="23">
        <f t="shared" ref="L88:N107" si="18">L$18+L$19*($B$18/$B88)*(1-EXP(-$B88/$B$18))+L$20*($B$18/$B88)*(1-(1+$B88/$B$18)*EXP(-$B88/$B$18))</f>
        <v>3.0848733751788582E-2</v>
      </c>
      <c r="M88" s="23">
        <f t="shared" si="18"/>
        <v>3.3969361620929894E-2</v>
      </c>
      <c r="N88" s="23">
        <f t="shared" si="18"/>
        <v>3.7089989490071182E-2</v>
      </c>
      <c r="O88" s="23">
        <f t="shared" si="15"/>
        <v>4.021061735921249E-2</v>
      </c>
      <c r="P88" s="23">
        <f t="shared" si="15"/>
        <v>4.021061735921249E-2</v>
      </c>
      <c r="Q88" s="23">
        <f t="shared" si="15"/>
        <v>4.021061735921249E-2</v>
      </c>
      <c r="R88" s="23">
        <f t="shared" si="15"/>
        <v>4.021061735921249E-2</v>
      </c>
      <c r="S88" s="23">
        <f t="shared" si="16"/>
        <v>4.021061735921249E-2</v>
      </c>
      <c r="T88" s="23">
        <f t="shared" ref="T88:V151" si="19">T$18+T$19*($B$18/$B88)*(1-EXP(-$B88/$B$18))+T$20*($B$18/$B88)*(1-(1+$B88/$B$18)*EXP(-$B88/$B$18))</f>
        <v>4.021061735921249E-2</v>
      </c>
      <c r="U88" s="23">
        <f t="shared" si="19"/>
        <v>4.021061735921249E-2</v>
      </c>
      <c r="V88" s="23">
        <f t="shared" si="19"/>
        <v>4.021061735921249E-2</v>
      </c>
    </row>
    <row r="89" spans="2:22" x14ac:dyDescent="0.2">
      <c r="B89" s="28">
        <v>33.5</v>
      </c>
      <c r="F89" s="23">
        <f t="shared" si="17"/>
        <v>3.0867411687787866E-2</v>
      </c>
      <c r="G89" s="23">
        <f t="shared" si="14"/>
        <v>4.0226939732698419E-2</v>
      </c>
      <c r="I89" s="23"/>
      <c r="K89" s="28">
        <v>33.5</v>
      </c>
      <c r="L89" s="23">
        <f t="shared" si="18"/>
        <v>3.0867411687787866E-2</v>
      </c>
      <c r="M89" s="23">
        <f t="shared" si="18"/>
        <v>3.3987254369424721E-2</v>
      </c>
      <c r="N89" s="23">
        <f t="shared" si="18"/>
        <v>3.7107097051061563E-2</v>
      </c>
      <c r="O89" s="23">
        <f t="shared" si="15"/>
        <v>4.0226939732698419E-2</v>
      </c>
      <c r="P89" s="23">
        <f t="shared" si="15"/>
        <v>4.0226939732698419E-2</v>
      </c>
      <c r="Q89" s="23">
        <f t="shared" si="15"/>
        <v>4.0226939732698419E-2</v>
      </c>
      <c r="R89" s="23">
        <f t="shared" si="15"/>
        <v>4.0226939732698419E-2</v>
      </c>
      <c r="S89" s="23">
        <f t="shared" si="16"/>
        <v>4.0226939732698419E-2</v>
      </c>
      <c r="T89" s="23">
        <f t="shared" si="19"/>
        <v>4.0226939732698419E-2</v>
      </c>
      <c r="U89" s="23">
        <f t="shared" si="19"/>
        <v>4.0226939732698419E-2</v>
      </c>
      <c r="V89" s="23">
        <f t="shared" si="19"/>
        <v>4.0226939732698419E-2</v>
      </c>
    </row>
    <row r="90" spans="2:22" x14ac:dyDescent="0.2">
      <c r="B90" s="28">
        <f>B89+0.5</f>
        <v>34</v>
      </c>
      <c r="F90" s="23">
        <f t="shared" si="17"/>
        <v>3.08855402751744E-2</v>
      </c>
      <c r="G90" s="23">
        <f t="shared" si="14"/>
        <v>4.0242782037397562E-2</v>
      </c>
      <c r="I90" s="23"/>
      <c r="K90" s="28">
        <f>K89+0.5</f>
        <v>34</v>
      </c>
      <c r="L90" s="23">
        <f t="shared" si="18"/>
        <v>3.08855402751744E-2</v>
      </c>
      <c r="M90" s="23">
        <f t="shared" si="18"/>
        <v>3.4004620862582123E-2</v>
      </c>
      <c r="N90" s="23">
        <f t="shared" si="18"/>
        <v>3.7123701449989832E-2</v>
      </c>
      <c r="O90" s="23">
        <f t="shared" si="15"/>
        <v>4.0242782037397562E-2</v>
      </c>
      <c r="P90" s="23">
        <f t="shared" si="15"/>
        <v>4.0242782037397562E-2</v>
      </c>
      <c r="Q90" s="23">
        <f t="shared" si="15"/>
        <v>4.0242782037397562E-2</v>
      </c>
      <c r="R90" s="23">
        <f t="shared" si="15"/>
        <v>4.0242782037397562E-2</v>
      </c>
      <c r="S90" s="23">
        <f t="shared" si="16"/>
        <v>4.0242782037397562E-2</v>
      </c>
      <c r="T90" s="23">
        <f t="shared" si="19"/>
        <v>4.0242782037397562E-2</v>
      </c>
      <c r="U90" s="23">
        <f t="shared" si="19"/>
        <v>4.0242782037397562E-2</v>
      </c>
      <c r="V90" s="23">
        <f t="shared" si="19"/>
        <v>4.0242782037397562E-2</v>
      </c>
    </row>
    <row r="91" spans="2:22" x14ac:dyDescent="0.2">
      <c r="B91" s="28">
        <v>34.5</v>
      </c>
      <c r="F91" s="23">
        <f t="shared" si="17"/>
        <v>3.0903143398067726E-2</v>
      </c>
      <c r="G91" s="23">
        <f t="shared" si="14"/>
        <v>4.0258165145613173E-2</v>
      </c>
      <c r="I91" s="23"/>
      <c r="K91" s="28">
        <v>34.5</v>
      </c>
      <c r="L91" s="23">
        <f t="shared" si="18"/>
        <v>3.0903143398067726E-2</v>
      </c>
      <c r="M91" s="23">
        <f t="shared" si="18"/>
        <v>3.4021483980582877E-2</v>
      </c>
      <c r="N91" s="23">
        <f t="shared" si="18"/>
        <v>3.7139824563098014E-2</v>
      </c>
      <c r="O91" s="23">
        <f t="shared" si="15"/>
        <v>4.0258165145613173E-2</v>
      </c>
      <c r="P91" s="23">
        <f t="shared" si="15"/>
        <v>4.0258165145613173E-2</v>
      </c>
      <c r="Q91" s="23">
        <f t="shared" si="15"/>
        <v>4.0258165145613173E-2</v>
      </c>
      <c r="R91" s="23">
        <f t="shared" si="15"/>
        <v>4.0258165145613173E-2</v>
      </c>
      <c r="S91" s="23">
        <f t="shared" si="16"/>
        <v>4.0258165145613173E-2</v>
      </c>
      <c r="T91" s="23">
        <f t="shared" si="19"/>
        <v>4.0258165145613173E-2</v>
      </c>
      <c r="U91" s="23">
        <f t="shared" si="19"/>
        <v>4.0258165145613173E-2</v>
      </c>
      <c r="V91" s="23">
        <f t="shared" si="19"/>
        <v>4.0258165145613173E-2</v>
      </c>
    </row>
    <row r="92" spans="2:22" x14ac:dyDescent="0.2">
      <c r="B92" s="28">
        <f>B91+0.5</f>
        <v>35</v>
      </c>
      <c r="F92" s="23">
        <f t="shared" si="17"/>
        <v>3.0920243575928808E-2</v>
      </c>
      <c r="G92" s="23">
        <f t="shared" si="14"/>
        <v>4.0273108737007873E-2</v>
      </c>
      <c r="I92" s="23"/>
      <c r="K92" s="28">
        <f>K91+0.5</f>
        <v>35</v>
      </c>
      <c r="L92" s="23">
        <f t="shared" si="18"/>
        <v>3.0920243575928808E-2</v>
      </c>
      <c r="M92" s="23">
        <f t="shared" si="18"/>
        <v>3.4037865296288501E-2</v>
      </c>
      <c r="N92" s="23">
        <f t="shared" si="18"/>
        <v>3.7155487016648184E-2</v>
      </c>
      <c r="O92" s="23">
        <f t="shared" si="15"/>
        <v>4.0273108737007873E-2</v>
      </c>
      <c r="P92" s="23">
        <f t="shared" si="15"/>
        <v>4.0273108737007873E-2</v>
      </c>
      <c r="Q92" s="23">
        <f t="shared" si="15"/>
        <v>4.0273108737007873E-2</v>
      </c>
      <c r="R92" s="23">
        <f t="shared" si="15"/>
        <v>4.0273108737007873E-2</v>
      </c>
      <c r="S92" s="23">
        <f t="shared" si="16"/>
        <v>4.0273108737007873E-2</v>
      </c>
      <c r="T92" s="23">
        <f t="shared" si="19"/>
        <v>4.0273108737007873E-2</v>
      </c>
      <c r="U92" s="23">
        <f t="shared" si="19"/>
        <v>4.0273108737007873E-2</v>
      </c>
      <c r="V92" s="23">
        <f t="shared" si="19"/>
        <v>4.0273108737007873E-2</v>
      </c>
    </row>
    <row r="93" spans="2:22" x14ac:dyDescent="0.2">
      <c r="B93" s="28">
        <v>35.5</v>
      </c>
      <c r="F93" s="23">
        <f t="shared" si="17"/>
        <v>3.0936862059626362E-2</v>
      </c>
      <c r="G93" s="23">
        <f t="shared" si="14"/>
        <v>4.0287631382577044E-2</v>
      </c>
      <c r="I93" s="23"/>
      <c r="K93" s="28">
        <v>35.5</v>
      </c>
      <c r="L93" s="23">
        <f t="shared" si="18"/>
        <v>3.0936862059626362E-2</v>
      </c>
      <c r="M93" s="23">
        <f t="shared" si="18"/>
        <v>3.4053785167276591E-2</v>
      </c>
      <c r="N93" s="23">
        <f t="shared" si="18"/>
        <v>3.7170708274926814E-2</v>
      </c>
      <c r="O93" s="23">
        <f t="shared" si="15"/>
        <v>4.0287631382577044E-2</v>
      </c>
      <c r="P93" s="23">
        <f t="shared" si="15"/>
        <v>4.0287631382577044E-2</v>
      </c>
      <c r="Q93" s="23">
        <f t="shared" si="15"/>
        <v>4.0287631382577044E-2</v>
      </c>
      <c r="R93" s="23">
        <f t="shared" si="15"/>
        <v>4.0287631382577044E-2</v>
      </c>
      <c r="S93" s="23">
        <f t="shared" si="16"/>
        <v>4.0287631382577044E-2</v>
      </c>
      <c r="T93" s="23">
        <f t="shared" si="19"/>
        <v>4.0287631382577044E-2</v>
      </c>
      <c r="U93" s="23">
        <f t="shared" si="19"/>
        <v>4.0287631382577044E-2</v>
      </c>
      <c r="V93" s="23">
        <f t="shared" si="19"/>
        <v>4.0287631382577044E-2</v>
      </c>
    </row>
    <row r="94" spans="2:22" x14ac:dyDescent="0.2">
      <c r="B94" s="28">
        <f>B93+0.5</f>
        <v>36</v>
      </c>
      <c r="F94" s="23">
        <f t="shared" si="17"/>
        <v>3.095301891950655E-2</v>
      </c>
      <c r="G94" s="23">
        <f t="shared" si="14"/>
        <v>4.0301750621628205E-2</v>
      </c>
      <c r="I94" s="23"/>
      <c r="K94" s="28">
        <f>K93+0.5</f>
        <v>36</v>
      </c>
      <c r="L94" s="23">
        <f t="shared" si="18"/>
        <v>3.095301891950655E-2</v>
      </c>
      <c r="M94" s="23">
        <f t="shared" si="18"/>
        <v>3.4069262820213775E-2</v>
      </c>
      <c r="N94" s="23">
        <f t="shared" si="18"/>
        <v>3.718550672092099E-2</v>
      </c>
      <c r="O94" s="23">
        <f t="shared" si="15"/>
        <v>4.0301750621628205E-2</v>
      </c>
      <c r="P94" s="23">
        <f t="shared" si="15"/>
        <v>4.0301750621628205E-2</v>
      </c>
      <c r="Q94" s="23">
        <f t="shared" si="15"/>
        <v>4.0301750621628205E-2</v>
      </c>
      <c r="R94" s="23">
        <f t="shared" si="15"/>
        <v>4.0301750621628205E-2</v>
      </c>
      <c r="S94" s="23">
        <f t="shared" si="16"/>
        <v>4.0301750621628205E-2</v>
      </c>
      <c r="T94" s="23">
        <f t="shared" si="19"/>
        <v>4.0301750621628205E-2</v>
      </c>
      <c r="U94" s="23">
        <f t="shared" si="19"/>
        <v>4.0301750621628205E-2</v>
      </c>
      <c r="V94" s="23">
        <f t="shared" si="19"/>
        <v>4.0301750621628205E-2</v>
      </c>
    </row>
    <row r="95" spans="2:22" x14ac:dyDescent="0.2">
      <c r="B95" s="28">
        <v>36.5</v>
      </c>
      <c r="F95" s="23">
        <f t="shared" si="17"/>
        <v>3.096873312623075E-2</v>
      </c>
      <c r="G95" s="23">
        <f t="shared" si="14"/>
        <v>4.0315483032436157E-2</v>
      </c>
      <c r="I95" s="23"/>
      <c r="K95" s="28">
        <v>36.5</v>
      </c>
      <c r="L95" s="23">
        <f t="shared" si="18"/>
        <v>3.096873312623075E-2</v>
      </c>
      <c r="M95" s="23">
        <f t="shared" si="18"/>
        <v>3.4084316428299219E-2</v>
      </c>
      <c r="N95" s="23">
        <f t="shared" si="18"/>
        <v>3.7199899730367678E-2</v>
      </c>
      <c r="O95" s="23">
        <f t="shared" si="15"/>
        <v>4.0315483032436157E-2</v>
      </c>
      <c r="P95" s="23">
        <f t="shared" si="15"/>
        <v>4.0315483032436157E-2</v>
      </c>
      <c r="Q95" s="23">
        <f t="shared" si="15"/>
        <v>4.0315483032436157E-2</v>
      </c>
      <c r="R95" s="23">
        <f t="shared" si="15"/>
        <v>4.0315483032436157E-2</v>
      </c>
      <c r="S95" s="23">
        <f t="shared" si="16"/>
        <v>4.0315483032436157E-2</v>
      </c>
      <c r="T95" s="23">
        <f t="shared" si="19"/>
        <v>4.0315483032436157E-2</v>
      </c>
      <c r="U95" s="23">
        <f t="shared" si="19"/>
        <v>4.0315483032436157E-2</v>
      </c>
      <c r="V95" s="23">
        <f t="shared" si="19"/>
        <v>4.0315483032436157E-2</v>
      </c>
    </row>
    <row r="96" spans="2:22" x14ac:dyDescent="0.2">
      <c r="B96" s="28">
        <f>B95+0.5</f>
        <v>37</v>
      </c>
      <c r="F96" s="23">
        <f t="shared" si="17"/>
        <v>3.0984022625063685E-2</v>
      </c>
      <c r="G96" s="23">
        <f t="shared" si="14"/>
        <v>4.0328844297171366E-2</v>
      </c>
      <c r="I96" s="23"/>
      <c r="K96" s="28">
        <f>K95+0.5</f>
        <v>37</v>
      </c>
      <c r="L96" s="23">
        <f t="shared" si="18"/>
        <v>3.0984022625063685E-2</v>
      </c>
      <c r="M96" s="23">
        <f t="shared" si="18"/>
        <v>3.4098963182432919E-2</v>
      </c>
      <c r="N96" s="23">
        <f t="shared" si="18"/>
        <v>3.7213903739802136E-2</v>
      </c>
      <c r="O96" s="23">
        <f t="shared" si="15"/>
        <v>4.0328844297171366E-2</v>
      </c>
      <c r="P96" s="23">
        <f t="shared" si="15"/>
        <v>4.0328844297171366E-2</v>
      </c>
      <c r="Q96" s="23">
        <f t="shared" si="15"/>
        <v>4.0328844297171366E-2</v>
      </c>
      <c r="R96" s="23">
        <f t="shared" si="15"/>
        <v>4.0328844297171366E-2</v>
      </c>
      <c r="S96" s="23">
        <f t="shared" si="16"/>
        <v>4.0328844297171366E-2</v>
      </c>
      <c r="T96" s="23">
        <f t="shared" si="19"/>
        <v>4.0328844297171366E-2</v>
      </c>
      <c r="U96" s="23">
        <f t="shared" si="19"/>
        <v>4.0328844297171366E-2</v>
      </c>
      <c r="V96" s="23">
        <f t="shared" si="19"/>
        <v>4.0328844297171366E-2</v>
      </c>
    </row>
    <row r="97" spans="2:22" x14ac:dyDescent="0.2">
      <c r="B97" s="28">
        <v>37.5</v>
      </c>
      <c r="F97" s="23">
        <f t="shared" si="17"/>
        <v>3.0998904404222309E-2</v>
      </c>
      <c r="G97" s="23">
        <f t="shared" si="14"/>
        <v>4.0341849261635684E-2</v>
      </c>
      <c r="I97" s="23"/>
      <c r="K97" s="28">
        <v>37.5</v>
      </c>
      <c r="L97" s="23">
        <f t="shared" si="18"/>
        <v>3.0998904404222309E-2</v>
      </c>
      <c r="M97" s="23">
        <f t="shared" si="18"/>
        <v>3.4113219356693439E-2</v>
      </c>
      <c r="N97" s="23">
        <f t="shared" si="18"/>
        <v>3.7227534309164548E-2</v>
      </c>
      <c r="O97" s="23">
        <f t="shared" si="15"/>
        <v>4.0341849261635684E-2</v>
      </c>
      <c r="P97" s="23">
        <f t="shared" si="15"/>
        <v>4.0341849261635684E-2</v>
      </c>
      <c r="Q97" s="23">
        <f t="shared" si="15"/>
        <v>4.0341849261635684E-2</v>
      </c>
      <c r="R97" s="23">
        <f t="shared" si="15"/>
        <v>4.0341849261635684E-2</v>
      </c>
      <c r="S97" s="23">
        <f t="shared" si="16"/>
        <v>4.0341849261635684E-2</v>
      </c>
      <c r="T97" s="23">
        <f t="shared" si="19"/>
        <v>4.0341849261635684E-2</v>
      </c>
      <c r="U97" s="23">
        <f t="shared" si="19"/>
        <v>4.0341849261635684E-2</v>
      </c>
      <c r="V97" s="23">
        <f t="shared" si="19"/>
        <v>4.0341849261635684E-2</v>
      </c>
    </row>
    <row r="98" spans="2:22" x14ac:dyDescent="0.2">
      <c r="B98" s="28">
        <f>B97+0.5</f>
        <v>38</v>
      </c>
      <c r="F98" s="23">
        <f t="shared" si="17"/>
        <v>3.1013394557831277E-2</v>
      </c>
      <c r="G98" s="23">
        <f t="shared" si="14"/>
        <v>4.0354511990283136E-2</v>
      </c>
      <c r="I98" s="23"/>
      <c r="K98" s="28">
        <f>K97+0.5</f>
        <v>38</v>
      </c>
      <c r="L98" s="23">
        <f t="shared" si="18"/>
        <v>3.1013394557831277E-2</v>
      </c>
      <c r="M98" s="23">
        <f t="shared" si="18"/>
        <v>3.4127100368648564E-2</v>
      </c>
      <c r="N98" s="23">
        <f t="shared" si="18"/>
        <v>3.7240806179465846E-2</v>
      </c>
      <c r="O98" s="23">
        <f t="shared" si="15"/>
        <v>4.0354511990283136E-2</v>
      </c>
      <c r="P98" s="23">
        <f t="shared" si="15"/>
        <v>4.0354511990283136E-2</v>
      </c>
      <c r="Q98" s="23">
        <f t="shared" si="15"/>
        <v>4.0354511990283136E-2</v>
      </c>
      <c r="R98" s="23">
        <f t="shared" si="15"/>
        <v>4.0354511990283136E-2</v>
      </c>
      <c r="S98" s="23">
        <f t="shared" si="16"/>
        <v>4.0354511990283136E-2</v>
      </c>
      <c r="T98" s="23">
        <f t="shared" si="19"/>
        <v>4.0354511990283136E-2</v>
      </c>
      <c r="U98" s="23">
        <f t="shared" si="19"/>
        <v>4.0354511990283136E-2</v>
      </c>
      <c r="V98" s="23">
        <f t="shared" si="19"/>
        <v>4.0354511990283136E-2</v>
      </c>
    </row>
    <row r="99" spans="2:22" x14ac:dyDescent="0.2">
      <c r="B99" s="28">
        <v>38.5</v>
      </c>
      <c r="F99" s="23">
        <f t="shared" si="17"/>
        <v>3.1027508343974899E-2</v>
      </c>
      <c r="G99" s="23">
        <f t="shared" si="14"/>
        <v>4.0366845816954308E-2</v>
      </c>
      <c r="I99" s="23"/>
      <c r="K99" s="28">
        <v>38.5</v>
      </c>
      <c r="L99" s="23">
        <f t="shared" si="18"/>
        <v>3.1027508343974899E-2</v>
      </c>
      <c r="M99" s="23">
        <f t="shared" si="18"/>
        <v>3.4140620834968043E-2</v>
      </c>
      <c r="N99" s="23">
        <f t="shared" si="18"/>
        <v>3.7253733325961165E-2</v>
      </c>
      <c r="O99" s="23">
        <f t="shared" si="15"/>
        <v>4.0366845816954308E-2</v>
      </c>
      <c r="P99" s="23">
        <f t="shared" si="15"/>
        <v>4.0366845816954308E-2</v>
      </c>
      <c r="Q99" s="23">
        <f t="shared" si="15"/>
        <v>4.0366845816954308E-2</v>
      </c>
      <c r="R99" s="23">
        <f t="shared" si="15"/>
        <v>4.0366845816954308E-2</v>
      </c>
      <c r="S99" s="23">
        <f t="shared" si="16"/>
        <v>4.0366845816954308E-2</v>
      </c>
      <c r="T99" s="23">
        <f t="shared" si="19"/>
        <v>4.0366845816954308E-2</v>
      </c>
      <c r="U99" s="23">
        <f t="shared" si="19"/>
        <v>4.0366845816954308E-2</v>
      </c>
      <c r="V99" s="23">
        <f t="shared" si="19"/>
        <v>4.0366845816954308E-2</v>
      </c>
    </row>
    <row r="100" spans="2:22" x14ac:dyDescent="0.2">
      <c r="B100" s="28">
        <f>B99+0.5</f>
        <v>39</v>
      </c>
      <c r="F100" s="23">
        <f t="shared" si="17"/>
        <v>3.1041260238285E-2</v>
      </c>
      <c r="G100" s="23">
        <f t="shared" si="14"/>
        <v>4.0378863391708666E-2</v>
      </c>
      <c r="I100" s="23"/>
      <c r="K100" s="28">
        <f>K99+0.5</f>
        <v>39</v>
      </c>
      <c r="L100" s="23">
        <f t="shared" si="18"/>
        <v>3.1041260238285E-2</v>
      </c>
      <c r="M100" s="23">
        <f t="shared" si="18"/>
        <v>3.415379462275956E-2</v>
      </c>
      <c r="N100" s="23">
        <f t="shared" si="18"/>
        <v>3.7266329007234103E-2</v>
      </c>
      <c r="O100" s="23">
        <f t="shared" si="15"/>
        <v>4.0378863391708666E-2</v>
      </c>
      <c r="P100" s="23">
        <f t="shared" si="15"/>
        <v>4.0378863391708666E-2</v>
      </c>
      <c r="Q100" s="23">
        <f t="shared" si="15"/>
        <v>4.0378863391708666E-2</v>
      </c>
      <c r="R100" s="23">
        <f t="shared" si="15"/>
        <v>4.0378863391708666E-2</v>
      </c>
      <c r="S100" s="23">
        <f t="shared" si="16"/>
        <v>4.0378863391708666E-2</v>
      </c>
      <c r="T100" s="23">
        <f t="shared" si="19"/>
        <v>4.0378863391708666E-2</v>
      </c>
      <c r="U100" s="23">
        <f t="shared" si="19"/>
        <v>4.0378863391708666E-2</v>
      </c>
      <c r="V100" s="23">
        <f t="shared" si="19"/>
        <v>4.0378863391708666E-2</v>
      </c>
    </row>
    <row r="101" spans="2:22" x14ac:dyDescent="0.2">
      <c r="B101" s="28">
        <v>39.5</v>
      </c>
      <c r="F101" s="23">
        <f t="shared" si="17"/>
        <v>3.1054663983459893E-2</v>
      </c>
      <c r="G101" s="23">
        <f t="shared" si="14"/>
        <v>4.039057672410043E-2</v>
      </c>
      <c r="I101" s="23"/>
      <c r="K101" s="28">
        <v>39.5</v>
      </c>
      <c r="L101" s="23">
        <f t="shared" si="18"/>
        <v>3.1054663983459893E-2</v>
      </c>
      <c r="M101" s="23">
        <f t="shared" si="18"/>
        <v>3.4166634897006741E-2</v>
      </c>
      <c r="N101" s="23">
        <f t="shared" si="18"/>
        <v>3.7278605810553582E-2</v>
      </c>
      <c r="O101" s="23">
        <f t="shared" si="15"/>
        <v>4.039057672410043E-2</v>
      </c>
      <c r="P101" s="23">
        <f t="shared" si="15"/>
        <v>4.039057672410043E-2</v>
      </c>
      <c r="Q101" s="23">
        <f t="shared" si="15"/>
        <v>4.039057672410043E-2</v>
      </c>
      <c r="R101" s="23">
        <f t="shared" si="15"/>
        <v>4.039057672410043E-2</v>
      </c>
      <c r="S101" s="23">
        <f t="shared" si="16"/>
        <v>4.039057672410043E-2</v>
      </c>
      <c r="T101" s="23">
        <f t="shared" si="19"/>
        <v>4.039057672410043E-2</v>
      </c>
      <c r="U101" s="23">
        <f t="shared" si="19"/>
        <v>4.039057672410043E-2</v>
      </c>
      <c r="V101" s="23">
        <f t="shared" si="19"/>
        <v>4.039057672410043E-2</v>
      </c>
    </row>
    <row r="102" spans="2:22" x14ac:dyDescent="0.2">
      <c r="B102" s="28">
        <f>B101+0.5</f>
        <v>40</v>
      </c>
      <c r="F102" s="23">
        <f t="shared" si="17"/>
        <v>3.106773263507033E-2</v>
      </c>
      <c r="G102" s="23">
        <f t="shared" si="14"/>
        <v>4.0401997223209161E-2</v>
      </c>
      <c r="I102" s="23"/>
      <c r="K102" s="28">
        <f>K101+0.5</f>
        <v>40</v>
      </c>
      <c r="L102" s="23">
        <f t="shared" si="18"/>
        <v>3.106773263507033E-2</v>
      </c>
      <c r="M102" s="23">
        <f t="shared" si="18"/>
        <v>3.4179154164449943E-2</v>
      </c>
      <c r="N102" s="23">
        <f t="shared" si="18"/>
        <v>3.7290575693829549E-2</v>
      </c>
      <c r="O102" s="23">
        <f t="shared" si="15"/>
        <v>4.0401997223209161E-2</v>
      </c>
      <c r="P102" s="23">
        <f t="shared" si="15"/>
        <v>4.0401997223209161E-2</v>
      </c>
      <c r="Q102" s="23">
        <f t="shared" si="15"/>
        <v>4.0401997223209161E-2</v>
      </c>
      <c r="R102" s="23">
        <f t="shared" si="15"/>
        <v>4.0401997223209161E-2</v>
      </c>
      <c r="S102" s="23">
        <f t="shared" si="16"/>
        <v>4.0401997223209161E-2</v>
      </c>
      <c r="T102" s="23">
        <f t="shared" si="19"/>
        <v>4.0401997223209161E-2</v>
      </c>
      <c r="U102" s="23">
        <f t="shared" si="19"/>
        <v>4.0401997223209161E-2</v>
      </c>
      <c r="V102" s="23">
        <f t="shared" si="19"/>
        <v>4.0401997223209161E-2</v>
      </c>
    </row>
    <row r="103" spans="2:22" x14ac:dyDescent="0.2">
      <c r="B103" s="28">
        <v>40.5</v>
      </c>
      <c r="F103" s="23">
        <f t="shared" si="17"/>
        <v>3.1080478603972922E-2</v>
      </c>
      <c r="G103" s="23">
        <f t="shared" si="14"/>
        <v>4.0413135734705334E-2</v>
      </c>
      <c r="I103" s="23"/>
      <c r="K103" s="28">
        <v>40.5</v>
      </c>
      <c r="L103" s="23">
        <f t="shared" si="18"/>
        <v>3.1080478603972922E-2</v>
      </c>
      <c r="M103" s="23">
        <f t="shared" si="18"/>
        <v>3.4191364314217064E-2</v>
      </c>
      <c r="N103" s="23">
        <f t="shared" si="18"/>
        <v>3.7302250024461192E-2</v>
      </c>
      <c r="O103" s="23">
        <f t="shared" si="15"/>
        <v>4.0413135734705334E-2</v>
      </c>
      <c r="P103" s="23">
        <f t="shared" si="15"/>
        <v>4.0413135734705334E-2</v>
      </c>
      <c r="Q103" s="23">
        <f t="shared" si="15"/>
        <v>4.0413135734705334E-2</v>
      </c>
      <c r="R103" s="23">
        <f t="shared" si="15"/>
        <v>4.0413135734705334E-2</v>
      </c>
      <c r="S103" s="23">
        <f t="shared" si="16"/>
        <v>4.0413135734705334E-2</v>
      </c>
      <c r="T103" s="23">
        <f t="shared" si="19"/>
        <v>4.0413135734705334E-2</v>
      </c>
      <c r="U103" s="23">
        <f t="shared" si="19"/>
        <v>4.0413135734705334E-2</v>
      </c>
      <c r="V103" s="23">
        <f t="shared" si="19"/>
        <v>4.0413135734705334E-2</v>
      </c>
    </row>
    <row r="104" spans="2:22" x14ac:dyDescent="0.2">
      <c r="B104" s="28">
        <f>B103+0.5</f>
        <v>41</v>
      </c>
      <c r="F104" s="23">
        <f t="shared" si="17"/>
        <v>3.1092913695620651E-2</v>
      </c>
      <c r="G104" s="23">
        <f t="shared" si="14"/>
        <v>4.0424002575203996E-2</v>
      </c>
      <c r="I104" s="23"/>
      <c r="K104" s="28">
        <f>K103+0.5</f>
        <v>41</v>
      </c>
      <c r="L104" s="23">
        <f t="shared" si="18"/>
        <v>3.1092913695620651E-2</v>
      </c>
      <c r="M104" s="23">
        <f t="shared" si="18"/>
        <v>3.4203276655481771E-2</v>
      </c>
      <c r="N104" s="23">
        <f t="shared" si="18"/>
        <v>3.7313639615342876E-2</v>
      </c>
      <c r="O104" s="23">
        <f t="shared" si="15"/>
        <v>4.0424002575203996E-2</v>
      </c>
      <c r="P104" s="23">
        <f t="shared" si="15"/>
        <v>4.0424002575203996E-2</v>
      </c>
      <c r="Q104" s="23">
        <f t="shared" si="15"/>
        <v>4.0424002575203996E-2</v>
      </c>
      <c r="R104" s="23">
        <f t="shared" si="15"/>
        <v>4.0424002575203996E-2</v>
      </c>
      <c r="S104" s="23">
        <f t="shared" si="16"/>
        <v>4.0424002575203996E-2</v>
      </c>
      <c r="T104" s="23">
        <f t="shared" si="19"/>
        <v>4.0424002575203996E-2</v>
      </c>
      <c r="U104" s="23">
        <f t="shared" si="19"/>
        <v>4.0424002575203996E-2</v>
      </c>
      <c r="V104" s="23">
        <f t="shared" si="19"/>
        <v>4.0424002575203996E-2</v>
      </c>
    </row>
    <row r="105" spans="2:22" x14ac:dyDescent="0.2">
      <c r="B105" s="28">
        <v>41.5</v>
      </c>
      <c r="F105" s="23">
        <f t="shared" si="17"/>
        <v>3.1105049146531973E-2</v>
      </c>
      <c r="G105" s="23">
        <f t="shared" si="14"/>
        <v>4.0434607564135146E-2</v>
      </c>
      <c r="I105" s="23"/>
      <c r="K105" s="28">
        <v>41.5</v>
      </c>
      <c r="L105" s="23">
        <f t="shared" si="18"/>
        <v>3.1105049146531973E-2</v>
      </c>
      <c r="M105" s="23">
        <f t="shared" si="18"/>
        <v>3.4214901952399707E-2</v>
      </c>
      <c r="N105" s="23">
        <f t="shared" si="18"/>
        <v>3.7324754758267416E-2</v>
      </c>
      <c r="O105" s="23">
        <f t="shared" si="15"/>
        <v>4.0434607564135146E-2</v>
      </c>
      <c r="P105" s="23">
        <f t="shared" si="15"/>
        <v>4.0434607564135146E-2</v>
      </c>
      <c r="Q105" s="23">
        <f t="shared" si="15"/>
        <v>4.0434607564135146E-2</v>
      </c>
      <c r="R105" s="23">
        <f t="shared" si="15"/>
        <v>4.0434607564135146E-2</v>
      </c>
      <c r="S105" s="23">
        <f t="shared" si="16"/>
        <v>4.0434607564135146E-2</v>
      </c>
      <c r="T105" s="23">
        <f t="shared" si="19"/>
        <v>4.0434607564135146E-2</v>
      </c>
      <c r="U105" s="23">
        <f t="shared" si="19"/>
        <v>4.0434607564135146E-2</v>
      </c>
      <c r="V105" s="23">
        <f t="shared" si="19"/>
        <v>4.0434607564135146E-2</v>
      </c>
    </row>
    <row r="106" spans="2:22" x14ac:dyDescent="0.2">
      <c r="B106" s="28">
        <f>B105+0.5</f>
        <v>42</v>
      </c>
      <c r="F106" s="23">
        <f t="shared" si="17"/>
        <v>3.1116895658155241E-2</v>
      </c>
      <c r="G106" s="23">
        <f t="shared" si="14"/>
        <v>4.0444960053337788E-2</v>
      </c>
      <c r="I106" s="23"/>
      <c r="K106" s="28">
        <f>K105+0.5</f>
        <v>42</v>
      </c>
      <c r="L106" s="23">
        <f t="shared" si="18"/>
        <v>3.1116895658155241E-2</v>
      </c>
      <c r="M106" s="23">
        <f t="shared" si="18"/>
        <v>3.4226250456549423E-2</v>
      </c>
      <c r="N106" s="23">
        <f t="shared" si="18"/>
        <v>3.7335605254943602E-2</v>
      </c>
      <c r="O106" s="23">
        <f t="shared" si="15"/>
        <v>4.0444960053337788E-2</v>
      </c>
      <c r="P106" s="23">
        <f t="shared" si="15"/>
        <v>4.0444960053337788E-2</v>
      </c>
      <c r="Q106" s="23">
        <f t="shared" si="15"/>
        <v>4.0444960053337788E-2</v>
      </c>
      <c r="R106" s="23">
        <f t="shared" si="15"/>
        <v>4.0444960053337788E-2</v>
      </c>
      <c r="S106" s="23">
        <f t="shared" si="16"/>
        <v>4.0444960053337788E-2</v>
      </c>
      <c r="T106" s="23">
        <f t="shared" si="19"/>
        <v>4.0444960053337788E-2</v>
      </c>
      <c r="U106" s="23">
        <f t="shared" si="19"/>
        <v>4.0444960053337788E-2</v>
      </c>
      <c r="V106" s="23">
        <f t="shared" si="19"/>
        <v>4.0444960053337788E-2</v>
      </c>
    </row>
    <row r="107" spans="2:22" x14ac:dyDescent="0.2">
      <c r="B107" s="28">
        <v>42.5</v>
      </c>
      <c r="F107" s="23">
        <f t="shared" si="17"/>
        <v>3.1128463428342842E-2</v>
      </c>
      <c r="G107" s="23">
        <f t="shared" si="14"/>
        <v>4.045506895456507E-2</v>
      </c>
      <c r="I107" s="23"/>
      <c r="K107" s="28">
        <v>42.5</v>
      </c>
      <c r="L107" s="23">
        <f t="shared" si="18"/>
        <v>3.1128463428342842E-2</v>
      </c>
      <c r="M107" s="23">
        <f t="shared" si="18"/>
        <v>3.4237331937083594E-2</v>
      </c>
      <c r="N107" s="23">
        <f t="shared" si="18"/>
        <v>3.7346200445824318E-2</v>
      </c>
      <c r="O107" s="23">
        <f t="shared" si="15"/>
        <v>4.045506895456507E-2</v>
      </c>
      <c r="P107" s="23">
        <f t="shared" si="15"/>
        <v>4.045506895456507E-2</v>
      </c>
      <c r="Q107" s="23">
        <f t="shared" si="15"/>
        <v>4.045506895456507E-2</v>
      </c>
      <c r="R107" s="23">
        <f t="shared" si="15"/>
        <v>4.045506895456507E-2</v>
      </c>
      <c r="S107" s="23">
        <f t="shared" si="16"/>
        <v>4.045506895456507E-2</v>
      </c>
      <c r="T107" s="23">
        <f t="shared" si="19"/>
        <v>4.045506895456507E-2</v>
      </c>
      <c r="U107" s="23">
        <f t="shared" si="19"/>
        <v>4.045506895456507E-2</v>
      </c>
      <c r="V107" s="23">
        <f t="shared" si="19"/>
        <v>4.045506895456507E-2</v>
      </c>
    </row>
    <row r="108" spans="2:22" x14ac:dyDescent="0.2">
      <c r="B108" s="28">
        <f>B107+0.5</f>
        <v>43</v>
      </c>
      <c r="F108" s="23">
        <f t="shared" si="17"/>
        <v>3.1139762180629672E-2</v>
      </c>
      <c r="G108" s="23">
        <f t="shared" si="14"/>
        <v>4.0464942765070469E-2</v>
      </c>
      <c r="I108" s="23"/>
      <c r="K108" s="28">
        <f>K107+0.5</f>
        <v>43</v>
      </c>
      <c r="L108" s="23">
        <f t="shared" ref="L108:N127" si="20">L$18+L$19*($B$18/$B108)*(1-EXP(-$B108/$B$18))+L$20*($B$18/$B108)*(1-(1+$B108/$B$18)*EXP(-$B108/$B$18))</f>
        <v>3.1139762180629672E-2</v>
      </c>
      <c r="M108" s="23">
        <f t="shared" si="20"/>
        <v>3.4248155708776609E-2</v>
      </c>
      <c r="N108" s="23">
        <f t="shared" si="20"/>
        <v>3.7356549236923532E-2</v>
      </c>
      <c r="O108" s="23">
        <f t="shared" si="15"/>
        <v>4.0464942765070469E-2</v>
      </c>
      <c r="P108" s="23">
        <f t="shared" si="15"/>
        <v>4.0464942765070469E-2</v>
      </c>
      <c r="Q108" s="23">
        <f t="shared" si="15"/>
        <v>4.0464942765070469E-2</v>
      </c>
      <c r="R108" s="23">
        <f t="shared" si="15"/>
        <v>4.0464942765070469E-2</v>
      </c>
      <c r="S108" s="23">
        <f t="shared" si="16"/>
        <v>4.0464942765070469E-2</v>
      </c>
      <c r="T108" s="23">
        <f t="shared" si="19"/>
        <v>4.0464942765070469E-2</v>
      </c>
      <c r="U108" s="23">
        <f t="shared" si="19"/>
        <v>4.0464942765070469E-2</v>
      </c>
      <c r="V108" s="23">
        <f t="shared" si="19"/>
        <v>4.0464942765070469E-2</v>
      </c>
    </row>
    <row r="109" spans="2:22" x14ac:dyDescent="0.2">
      <c r="B109" s="28">
        <v>43.5</v>
      </c>
      <c r="F109" s="23">
        <f t="shared" si="17"/>
        <v>3.1150801191492425E-2</v>
      </c>
      <c r="G109" s="23">
        <f t="shared" si="14"/>
        <v>4.0474589591429515E-2</v>
      </c>
      <c r="I109" s="23"/>
      <c r="K109" s="28">
        <v>43.5</v>
      </c>
      <c r="L109" s="23">
        <f t="shared" si="20"/>
        <v>3.1150801191492425E-2</v>
      </c>
      <c r="M109" s="23">
        <f t="shared" si="20"/>
        <v>3.4258730658138128E-2</v>
      </c>
      <c r="N109" s="23">
        <f t="shared" si="20"/>
        <v>3.7366660124783818E-2</v>
      </c>
      <c r="O109" s="23">
        <f t="shared" si="15"/>
        <v>4.0474589591429515E-2</v>
      </c>
      <c r="P109" s="23">
        <f t="shared" si="15"/>
        <v>4.0474589591429515E-2</v>
      </c>
      <c r="Q109" s="23">
        <f t="shared" si="15"/>
        <v>4.0474589591429515E-2</v>
      </c>
      <c r="R109" s="23">
        <f t="shared" si="15"/>
        <v>4.0474589591429515E-2</v>
      </c>
      <c r="S109" s="23">
        <f t="shared" si="16"/>
        <v>4.0474589591429515E-2</v>
      </c>
      <c r="T109" s="23">
        <f t="shared" si="19"/>
        <v>4.0474589591429515E-2</v>
      </c>
      <c r="U109" s="23">
        <f t="shared" si="19"/>
        <v>4.0474589591429515E-2</v>
      </c>
      <c r="V109" s="23">
        <f t="shared" si="19"/>
        <v>4.0474589591429515E-2</v>
      </c>
    </row>
    <row r="110" spans="2:22" x14ac:dyDescent="0.2">
      <c r="B110" s="28">
        <f>B109+0.5</f>
        <v>44</v>
      </c>
      <c r="F110" s="23">
        <f t="shared" si="17"/>
        <v>3.116158931575044E-2</v>
      </c>
      <c r="G110" s="23">
        <f t="shared" si="14"/>
        <v>4.0484017171737309E-2</v>
      </c>
      <c r="I110" s="23"/>
      <c r="K110" s="28">
        <f>K109+0.5</f>
        <v>44</v>
      </c>
      <c r="L110" s="23">
        <f t="shared" si="20"/>
        <v>3.116158931575044E-2</v>
      </c>
      <c r="M110" s="23">
        <f t="shared" si="20"/>
        <v>3.426906526774607E-2</v>
      </c>
      <c r="N110" s="23">
        <f t="shared" si="20"/>
        <v>3.7376541219741675E-2</v>
      </c>
      <c r="O110" s="23">
        <f t="shared" si="15"/>
        <v>4.0484017171737309E-2</v>
      </c>
      <c r="P110" s="23">
        <f t="shared" si="15"/>
        <v>4.0484017171737309E-2</v>
      </c>
      <c r="Q110" s="23">
        <f t="shared" si="15"/>
        <v>4.0484017171737309E-2</v>
      </c>
      <c r="R110" s="23">
        <f t="shared" si="15"/>
        <v>4.0484017171737309E-2</v>
      </c>
      <c r="S110" s="23">
        <f t="shared" si="16"/>
        <v>4.0484017171737309E-2</v>
      </c>
      <c r="T110" s="23">
        <f t="shared" si="19"/>
        <v>4.0484017171737309E-2</v>
      </c>
      <c r="U110" s="23">
        <f t="shared" si="19"/>
        <v>4.0484017171737309E-2</v>
      </c>
      <c r="V110" s="23">
        <f t="shared" si="19"/>
        <v>4.0484017171737309E-2</v>
      </c>
    </row>
    <row r="111" spans="2:22" x14ac:dyDescent="0.2">
      <c r="B111" s="28">
        <v>44.5</v>
      </c>
      <c r="F111" s="23">
        <f t="shared" si="17"/>
        <v>3.1172135010254103E-2</v>
      </c>
      <c r="G111" s="23">
        <f t="shared" si="14"/>
        <v>4.0493232896309593E-2</v>
      </c>
      <c r="I111" s="23"/>
      <c r="K111" s="28">
        <v>44.5</v>
      </c>
      <c r="L111" s="23">
        <f t="shared" si="20"/>
        <v>3.1172135010254103E-2</v>
      </c>
      <c r="M111" s="23">
        <f t="shared" si="20"/>
        <v>3.4279167638939276E-2</v>
      </c>
      <c r="N111" s="23">
        <f t="shared" si="20"/>
        <v>3.7386200267624431E-2</v>
      </c>
      <c r="O111" s="23">
        <f t="shared" si="15"/>
        <v>4.0493232896309593E-2</v>
      </c>
      <c r="P111" s="23">
        <f t="shared" si="15"/>
        <v>4.0493232896309593E-2</v>
      </c>
      <c r="Q111" s="23">
        <f t="shared" si="15"/>
        <v>4.0493232896309593E-2</v>
      </c>
      <c r="R111" s="23">
        <f t="shared" si="15"/>
        <v>4.0493232896309593E-2</v>
      </c>
      <c r="S111" s="23">
        <f t="shared" si="16"/>
        <v>4.0493232896309593E-2</v>
      </c>
      <c r="T111" s="23">
        <f t="shared" si="19"/>
        <v>4.0493232896309593E-2</v>
      </c>
      <c r="U111" s="23">
        <f t="shared" si="19"/>
        <v>4.0493232896309593E-2</v>
      </c>
      <c r="V111" s="23">
        <f t="shared" si="19"/>
        <v>4.0493232896309593E-2</v>
      </c>
    </row>
    <row r="112" spans="2:22" x14ac:dyDescent="0.2">
      <c r="B112" s="28">
        <f>B111+0.5</f>
        <v>45</v>
      </c>
      <c r="F112" s="23">
        <f t="shared" si="17"/>
        <v>3.1182446355994171E-2</v>
      </c>
      <c r="G112" s="23">
        <f t="shared" si="14"/>
        <v>4.0502243827003785E-2</v>
      </c>
      <c r="I112" s="23"/>
      <c r="K112" s="28">
        <f>K111+0.5</f>
        <v>45</v>
      </c>
      <c r="L112" s="23">
        <f t="shared" si="20"/>
        <v>3.1182446355994171E-2</v>
      </c>
      <c r="M112" s="23">
        <f t="shared" si="20"/>
        <v>3.4289045512997378E-2</v>
      </c>
      <c r="N112" s="23">
        <f t="shared" si="20"/>
        <v>3.7395644670000575E-2</v>
      </c>
      <c r="O112" s="23">
        <f t="shared" si="15"/>
        <v>4.0502243827003785E-2</v>
      </c>
      <c r="P112" s="23">
        <f t="shared" si="15"/>
        <v>4.0502243827003785E-2</v>
      </c>
      <c r="Q112" s="23">
        <f t="shared" si="15"/>
        <v>4.0502243827003785E-2</v>
      </c>
      <c r="R112" s="23">
        <f t="shared" si="15"/>
        <v>4.0502243827003785E-2</v>
      </c>
      <c r="S112" s="23">
        <f t="shared" si="16"/>
        <v>4.0502243827003785E-2</v>
      </c>
      <c r="T112" s="23">
        <f t="shared" si="19"/>
        <v>4.0502243827003785E-2</v>
      </c>
      <c r="U112" s="23">
        <f t="shared" si="19"/>
        <v>4.0502243827003785E-2</v>
      </c>
      <c r="V112" s="23">
        <f t="shared" si="19"/>
        <v>4.0502243827003785E-2</v>
      </c>
    </row>
    <row r="113" spans="2:22" x14ac:dyDescent="0.2">
      <c r="B113" s="28">
        <v>45.5</v>
      </c>
      <c r="F113" s="23">
        <f t="shared" si="17"/>
        <v>3.119253107875326E-2</v>
      </c>
      <c r="G113" s="23">
        <f t="shared" si="14"/>
        <v>4.0511056715266086E-2</v>
      </c>
      <c r="I113" s="23"/>
      <c r="K113" s="28">
        <v>45.5</v>
      </c>
      <c r="L113" s="23">
        <f t="shared" si="20"/>
        <v>3.119253107875326E-2</v>
      </c>
      <c r="M113" s="23">
        <f t="shared" si="20"/>
        <v>3.4298706290924214E-2</v>
      </c>
      <c r="N113" s="23">
        <f t="shared" si="20"/>
        <v>3.7404881503095143E-2</v>
      </c>
      <c r="O113" s="23">
        <f t="shared" si="15"/>
        <v>4.0511056715266086E-2</v>
      </c>
      <c r="P113" s="23">
        <f t="shared" si="15"/>
        <v>4.0511056715266086E-2</v>
      </c>
      <c r="Q113" s="23">
        <f t="shared" si="15"/>
        <v>4.0511056715266086E-2</v>
      </c>
      <c r="R113" s="23">
        <f t="shared" si="15"/>
        <v>4.0511056715266086E-2</v>
      </c>
      <c r="S113" s="23">
        <f t="shared" si="16"/>
        <v>4.0511056715266086E-2</v>
      </c>
      <c r="T113" s="23">
        <f t="shared" si="19"/>
        <v>4.0511056715266086E-2</v>
      </c>
      <c r="U113" s="23">
        <f t="shared" si="19"/>
        <v>4.0511056715266086E-2</v>
      </c>
      <c r="V113" s="23">
        <f t="shared" si="19"/>
        <v>4.0511056715266086E-2</v>
      </c>
    </row>
    <row r="114" spans="2:22" x14ac:dyDescent="0.2">
      <c r="B114" s="28">
        <f>B113+0.5</f>
        <v>46</v>
      </c>
      <c r="F114" s="23">
        <f t="shared" si="17"/>
        <v>3.1202396568410617E-2</v>
      </c>
      <c r="G114" s="23">
        <f t="shared" si="14"/>
        <v>4.0519678019001651E-2</v>
      </c>
      <c r="I114" s="23"/>
      <c r="K114" s="28">
        <f>K113+0.5</f>
        <v>46</v>
      </c>
      <c r="L114" s="23">
        <f t="shared" si="20"/>
        <v>3.1202396568410617E-2</v>
      </c>
      <c r="M114" s="23">
        <f t="shared" si="20"/>
        <v>3.4308157051940964E-2</v>
      </c>
      <c r="N114" s="23">
        <f t="shared" si="20"/>
        <v>3.7413917535471304E-2</v>
      </c>
      <c r="O114" s="23">
        <f t="shared" si="15"/>
        <v>4.0519678019001651E-2</v>
      </c>
      <c r="P114" s="23">
        <f t="shared" si="15"/>
        <v>4.0519678019001651E-2</v>
      </c>
      <c r="Q114" s="23">
        <f t="shared" si="15"/>
        <v>4.0519678019001651E-2</v>
      </c>
      <c r="R114" s="23">
        <f t="shared" si="15"/>
        <v>4.0519678019001651E-2</v>
      </c>
      <c r="S114" s="23">
        <f t="shared" si="16"/>
        <v>4.0519678019001651E-2</v>
      </c>
      <c r="T114" s="23">
        <f t="shared" si="19"/>
        <v>4.0519678019001651E-2</v>
      </c>
      <c r="U114" s="23">
        <f t="shared" si="19"/>
        <v>4.0519678019001651E-2</v>
      </c>
      <c r="V114" s="23">
        <f t="shared" si="19"/>
        <v>4.0519678019001651E-2</v>
      </c>
    </row>
    <row r="115" spans="2:22" x14ac:dyDescent="0.2">
      <c r="B115" s="28">
        <v>46.5</v>
      </c>
      <c r="F115" s="23">
        <f t="shared" si="17"/>
        <v>3.121204989700134E-2</v>
      </c>
      <c r="G115" s="23">
        <f t="shared" si="14"/>
        <v>4.0528113918356326E-2</v>
      </c>
      <c r="I115" s="23"/>
      <c r="K115" s="28">
        <v>46.5</v>
      </c>
      <c r="L115" s="23">
        <f t="shared" si="20"/>
        <v>3.121204989700134E-2</v>
      </c>
      <c r="M115" s="23">
        <f t="shared" si="20"/>
        <v>3.4317404570786338E-2</v>
      </c>
      <c r="N115" s="23">
        <f t="shared" si="20"/>
        <v>3.7422759244571321E-2</v>
      </c>
      <c r="O115" s="23">
        <f t="shared" si="15"/>
        <v>4.0528113918356326E-2</v>
      </c>
      <c r="P115" s="23">
        <f t="shared" si="15"/>
        <v>4.0528113918356326E-2</v>
      </c>
      <c r="Q115" s="23">
        <f t="shared" si="15"/>
        <v>4.0528113918356326E-2</v>
      </c>
      <c r="R115" s="23">
        <f t="shared" si="15"/>
        <v>4.0528113918356326E-2</v>
      </c>
      <c r="S115" s="23">
        <f t="shared" si="16"/>
        <v>4.0528113918356326E-2</v>
      </c>
      <c r="T115" s="23">
        <f t="shared" si="19"/>
        <v>4.0528113918356326E-2</v>
      </c>
      <c r="U115" s="23">
        <f t="shared" si="19"/>
        <v>4.0528113918356326E-2</v>
      </c>
      <c r="V115" s="23">
        <f t="shared" si="19"/>
        <v>4.0528113918356326E-2</v>
      </c>
    </row>
    <row r="116" spans="2:22" x14ac:dyDescent="0.2">
      <c r="B116" s="28">
        <f>B115+0.5</f>
        <v>47</v>
      </c>
      <c r="F116" s="23">
        <f t="shared" si="17"/>
        <v>3.1221497835622988E-2</v>
      </c>
      <c r="G116" s="23">
        <f t="shared" si="14"/>
        <v>4.0536370330491067E-2</v>
      </c>
      <c r="I116" s="23"/>
      <c r="K116" s="28">
        <f>K115+0.5</f>
        <v>47</v>
      </c>
      <c r="L116" s="23">
        <f t="shared" si="20"/>
        <v>3.1221497835622988E-2</v>
      </c>
      <c r="M116" s="23">
        <f t="shared" si="20"/>
        <v>3.4326455333912355E-2</v>
      </c>
      <c r="N116" s="23">
        <f t="shared" si="20"/>
        <v>3.7431412832201701E-2</v>
      </c>
      <c r="O116" s="23">
        <f t="shared" si="15"/>
        <v>4.0536370330491067E-2</v>
      </c>
      <c r="P116" s="23">
        <f t="shared" si="15"/>
        <v>4.0536370330491067E-2</v>
      </c>
      <c r="Q116" s="23">
        <f t="shared" si="15"/>
        <v>4.0536370330491067E-2</v>
      </c>
      <c r="R116" s="23">
        <f t="shared" si="15"/>
        <v>4.0536370330491067E-2</v>
      </c>
      <c r="S116" s="23">
        <f t="shared" si="16"/>
        <v>4.0536370330491067E-2</v>
      </c>
      <c r="T116" s="23">
        <f t="shared" si="19"/>
        <v>4.0536370330491067E-2</v>
      </c>
      <c r="U116" s="23">
        <f t="shared" si="19"/>
        <v>4.0536370330491067E-2</v>
      </c>
      <c r="V116" s="23">
        <f t="shared" si="19"/>
        <v>4.0536370330491067E-2</v>
      </c>
    </row>
    <row r="117" spans="2:22" x14ac:dyDescent="0.2">
      <c r="B117" s="28">
        <v>47.5</v>
      </c>
      <c r="F117" s="23">
        <f t="shared" si="17"/>
        <v>3.1230746870274353E-2</v>
      </c>
      <c r="G117" s="23">
        <f t="shared" si="14"/>
        <v>4.0544452923423256E-2</v>
      </c>
      <c r="I117" s="23"/>
      <c r="K117" s="28">
        <v>47.5</v>
      </c>
      <c r="L117" s="23">
        <f t="shared" si="20"/>
        <v>3.1230746870274353E-2</v>
      </c>
      <c r="M117" s="23">
        <f t="shared" si="20"/>
        <v>3.4335315554657318E-2</v>
      </c>
      <c r="N117" s="23">
        <f t="shared" si="20"/>
        <v>3.743988423904028E-2</v>
      </c>
      <c r="O117" s="23">
        <f t="shared" si="15"/>
        <v>4.0544452923423256E-2</v>
      </c>
      <c r="P117" s="23">
        <f t="shared" si="15"/>
        <v>4.0544452923423256E-2</v>
      </c>
      <c r="Q117" s="23">
        <f t="shared" si="15"/>
        <v>4.0544452923423256E-2</v>
      </c>
      <c r="R117" s="23">
        <f t="shared" si="15"/>
        <v>4.0544452923423256E-2</v>
      </c>
      <c r="S117" s="23">
        <f t="shared" si="16"/>
        <v>4.0544452923423256E-2</v>
      </c>
      <c r="T117" s="23">
        <f t="shared" si="19"/>
        <v>4.0544452923423256E-2</v>
      </c>
      <c r="U117" s="23">
        <f t="shared" si="19"/>
        <v>4.0544452923423256E-2</v>
      </c>
      <c r="V117" s="23">
        <f t="shared" si="19"/>
        <v>4.0544452923423256E-2</v>
      </c>
    </row>
    <row r="118" spans="2:22" x14ac:dyDescent="0.2">
      <c r="B118" s="28">
        <f>B117+0.5</f>
        <v>48</v>
      </c>
      <c r="F118" s="23">
        <f t="shared" si="17"/>
        <v>3.1239803216704321E-2</v>
      </c>
      <c r="G118" s="23">
        <f t="shared" si="14"/>
        <v>4.0552367129002898E-2</v>
      </c>
      <c r="I118" s="23"/>
      <c r="K118" s="28">
        <f>K117+0.5</f>
        <v>48</v>
      </c>
      <c r="L118" s="23">
        <f t="shared" si="20"/>
        <v>3.1239803216704321E-2</v>
      </c>
      <c r="M118" s="23">
        <f t="shared" si="20"/>
        <v>3.4343991187470523E-2</v>
      </c>
      <c r="N118" s="23">
        <f t="shared" si="20"/>
        <v>3.74481791582367E-2</v>
      </c>
      <c r="O118" s="23">
        <f t="shared" si="15"/>
        <v>4.0552367129002898E-2</v>
      </c>
      <c r="P118" s="23">
        <f t="shared" si="15"/>
        <v>4.0552367129002898E-2</v>
      </c>
      <c r="Q118" s="23">
        <f t="shared" si="15"/>
        <v>4.0552367129002898E-2</v>
      </c>
      <c r="R118" s="23">
        <f t="shared" si="15"/>
        <v>4.0552367129002898E-2</v>
      </c>
      <c r="S118" s="23">
        <f t="shared" si="16"/>
        <v>4.0552367129002898E-2</v>
      </c>
      <c r="T118" s="23">
        <f t="shared" si="19"/>
        <v>4.0552367129002898E-2</v>
      </c>
      <c r="U118" s="23">
        <f t="shared" si="19"/>
        <v>4.0552367129002898E-2</v>
      </c>
      <c r="V118" s="23">
        <f t="shared" si="19"/>
        <v>4.0552367129002898E-2</v>
      </c>
    </row>
    <row r="119" spans="2:22" x14ac:dyDescent="0.2">
      <c r="B119" s="28">
        <v>48.5</v>
      </c>
      <c r="F119" s="23">
        <f t="shared" si="17"/>
        <v>3.1248672834342302E-2</v>
      </c>
      <c r="G119" s="23">
        <f t="shared" ref="G119:G150" si="21">G$18+G$19*(B$18/$B119)*(1-EXP(-$B119/B$18))+G$20*(B$18/$B119)*(1-(1+$B119/B$18)*EXP(-$B119/B$18))</f>
        <v>4.0560118155086207E-2</v>
      </c>
      <c r="I119" s="23"/>
      <c r="K119" s="28">
        <v>48.5</v>
      </c>
      <c r="L119" s="23">
        <f t="shared" si="20"/>
        <v>3.1248672834342302E-2</v>
      </c>
      <c r="M119" s="23">
        <f t="shared" si="20"/>
        <v>3.4352487941256935E-2</v>
      </c>
      <c r="N119" s="23">
        <f t="shared" si="20"/>
        <v>3.7456303048171567E-2</v>
      </c>
      <c r="O119" s="23">
        <f t="shared" si="15"/>
        <v>4.0560118155086207E-2</v>
      </c>
      <c r="P119" s="23">
        <f t="shared" si="15"/>
        <v>4.0560118155086207E-2</v>
      </c>
      <c r="Q119" s="23">
        <f t="shared" si="15"/>
        <v>4.0560118155086207E-2</v>
      </c>
      <c r="R119" s="23">
        <f t="shared" si="15"/>
        <v>4.0560118155086207E-2</v>
      </c>
      <c r="S119" s="23">
        <f t="shared" si="16"/>
        <v>4.0560118155086207E-2</v>
      </c>
      <c r="T119" s="23">
        <f t="shared" si="19"/>
        <v>4.0560118155086207E-2</v>
      </c>
      <c r="U119" s="23">
        <f t="shared" si="19"/>
        <v>4.0560118155086207E-2</v>
      </c>
      <c r="V119" s="23">
        <f t="shared" si="19"/>
        <v>4.0560118155086207E-2</v>
      </c>
    </row>
    <row r="120" spans="2:22" x14ac:dyDescent="0.2">
      <c r="B120" s="28">
        <f>B119+0.5</f>
        <v>49</v>
      </c>
      <c r="F120" s="23">
        <f t="shared" si="17"/>
        <v>3.1257361439375693E-2</v>
      </c>
      <c r="G120" s="23">
        <f t="shared" si="21"/>
        <v>4.0567710996963845E-2</v>
      </c>
      <c r="I120" s="23"/>
      <c r="K120" s="28">
        <f>K119+0.5</f>
        <v>49</v>
      </c>
      <c r="L120" s="23">
        <f t="shared" si="20"/>
        <v>3.1257361439375693E-2</v>
      </c>
      <c r="M120" s="23">
        <f t="shared" si="20"/>
        <v>3.4360811291905088E-2</v>
      </c>
      <c r="N120" s="23">
        <f t="shared" si="20"/>
        <v>3.7464261144434456E-2</v>
      </c>
      <c r="O120" s="23">
        <f t="shared" si="15"/>
        <v>4.0567710996963845E-2</v>
      </c>
      <c r="P120" s="23">
        <f t="shared" si="15"/>
        <v>4.0567710996963845E-2</v>
      </c>
      <c r="Q120" s="23">
        <f t="shared" si="15"/>
        <v>4.0567710996963845E-2</v>
      </c>
      <c r="R120" s="23">
        <f t="shared" si="15"/>
        <v>4.0567710996963845E-2</v>
      </c>
      <c r="S120" s="23">
        <f t="shared" si="16"/>
        <v>4.0567710996963845E-2</v>
      </c>
      <c r="T120" s="23">
        <f t="shared" si="19"/>
        <v>4.0567710996963845E-2</v>
      </c>
      <c r="U120" s="23">
        <f t="shared" si="19"/>
        <v>4.0567710996963845E-2</v>
      </c>
      <c r="V120" s="23">
        <f t="shared" si="19"/>
        <v>4.0567710996963845E-2</v>
      </c>
    </row>
    <row r="121" spans="2:22" x14ac:dyDescent="0.2">
      <c r="B121" s="28">
        <v>49.5</v>
      </c>
      <c r="F121" s="23">
        <f t="shared" si="17"/>
        <v>3.1265874517034893E-2</v>
      </c>
      <c r="G121" s="23">
        <f t="shared" si="21"/>
        <v>4.0575150448096571E-2</v>
      </c>
      <c r="I121" s="23"/>
      <c r="K121" s="28">
        <v>49.5</v>
      </c>
      <c r="L121" s="23">
        <f t="shared" si="20"/>
        <v>3.1265874517034893E-2</v>
      </c>
      <c r="M121" s="23">
        <f t="shared" si="20"/>
        <v>3.436896649405545E-2</v>
      </c>
      <c r="N121" s="23">
        <f t="shared" si="20"/>
        <v>3.7472058471076007E-2</v>
      </c>
      <c r="O121" s="23">
        <f t="shared" si="15"/>
        <v>4.0575150448096571E-2</v>
      </c>
      <c r="P121" s="23">
        <f t="shared" si="15"/>
        <v>4.0575150448096571E-2</v>
      </c>
      <c r="Q121" s="23">
        <f t="shared" si="15"/>
        <v>4.0575150448096571E-2</v>
      </c>
      <c r="R121" s="23">
        <f t="shared" si="15"/>
        <v>4.0575150448096571E-2</v>
      </c>
      <c r="S121" s="23">
        <f t="shared" si="16"/>
        <v>4.0575150448096571E-2</v>
      </c>
      <c r="T121" s="23">
        <f t="shared" si="19"/>
        <v>4.0575150448096571E-2</v>
      </c>
      <c r="U121" s="23">
        <f t="shared" si="19"/>
        <v>4.0575150448096571E-2</v>
      </c>
      <c r="V121" s="23">
        <f t="shared" si="19"/>
        <v>4.0575150448096571E-2</v>
      </c>
    </row>
    <row r="122" spans="2:22" x14ac:dyDescent="0.2">
      <c r="B122" s="28">
        <f>B121+0.5</f>
        <v>50</v>
      </c>
      <c r="F122" s="23">
        <f t="shared" si="17"/>
        <v>3.1274217333141056E-2</v>
      </c>
      <c r="G122" s="23">
        <f t="shared" si="21"/>
        <v>4.0582441110206695E-2</v>
      </c>
      <c r="I122" s="23"/>
      <c r="K122" s="28">
        <f>K121+0.5</f>
        <v>50</v>
      </c>
      <c r="L122" s="23">
        <f t="shared" si="20"/>
        <v>3.1274217333141056E-2</v>
      </c>
      <c r="M122" s="23">
        <f t="shared" si="20"/>
        <v>3.4376958592162943E-2</v>
      </c>
      <c r="N122" s="23">
        <f t="shared" si="20"/>
        <v>3.7479699851184808E-2</v>
      </c>
      <c r="O122" s="23">
        <f t="shared" si="15"/>
        <v>4.0582441110206695E-2</v>
      </c>
      <c r="P122" s="23">
        <f t="shared" si="15"/>
        <v>4.0582441110206695E-2</v>
      </c>
      <c r="Q122" s="23">
        <f t="shared" si="15"/>
        <v>4.0582441110206695E-2</v>
      </c>
      <c r="R122" s="23">
        <f t="shared" si="15"/>
        <v>4.0582441110206695E-2</v>
      </c>
      <c r="S122" s="23">
        <f t="shared" si="16"/>
        <v>4.0582441110206695E-2</v>
      </c>
      <c r="T122" s="23">
        <f t="shared" si="19"/>
        <v>4.0582441110206695E-2</v>
      </c>
      <c r="U122" s="23">
        <f t="shared" si="19"/>
        <v>4.0582441110206695E-2</v>
      </c>
      <c r="V122" s="23">
        <f t="shared" si="19"/>
        <v>4.0582441110206695E-2</v>
      </c>
    </row>
    <row r="123" spans="2:22" x14ac:dyDescent="0.2">
      <c r="B123" s="28">
        <v>50.5</v>
      </c>
      <c r="F123" s="23">
        <f t="shared" si="17"/>
        <v>3.1282394944968005E-2</v>
      </c>
      <c r="G123" s="23">
        <f t="shared" si="21"/>
        <v>4.058958740277014E-2</v>
      </c>
      <c r="I123" s="23"/>
      <c r="K123" s="28">
        <v>50.5</v>
      </c>
      <c r="L123" s="23">
        <f t="shared" si="20"/>
        <v>3.1282394944968005E-2</v>
      </c>
      <c r="M123" s="23">
        <f t="shared" si="20"/>
        <v>3.4384792430902048E-2</v>
      </c>
      <c r="N123" s="23">
        <f t="shared" si="20"/>
        <v>3.748718991683609E-2</v>
      </c>
      <c r="O123" s="23">
        <f t="shared" si="15"/>
        <v>4.058958740277014E-2</v>
      </c>
      <c r="P123" s="23">
        <f t="shared" si="15"/>
        <v>4.058958740277014E-2</v>
      </c>
      <c r="Q123" s="23">
        <f t="shared" si="15"/>
        <v>4.058958740277014E-2</v>
      </c>
      <c r="R123" s="23">
        <f t="shared" si="15"/>
        <v>4.058958740277014E-2</v>
      </c>
      <c r="S123" s="23">
        <f t="shared" si="16"/>
        <v>4.058958740277014E-2</v>
      </c>
      <c r="T123" s="23">
        <f t="shared" si="19"/>
        <v>4.058958740277014E-2</v>
      </c>
      <c r="U123" s="23">
        <f t="shared" si="19"/>
        <v>4.058958740277014E-2</v>
      </c>
      <c r="V123" s="23">
        <f t="shared" si="19"/>
        <v>4.058958740277014E-2</v>
      </c>
    </row>
    <row r="124" spans="2:22" x14ac:dyDescent="0.2">
      <c r="B124" s="28">
        <f>B123+0.5</f>
        <v>51</v>
      </c>
      <c r="F124" s="23">
        <f t="shared" si="17"/>
        <v>3.1290412211465085E-2</v>
      </c>
      <c r="G124" s="23">
        <f t="shared" si="21"/>
        <v>4.0596593571950022E-2</v>
      </c>
      <c r="I124" s="23"/>
      <c r="K124" s="28">
        <f>K123+0.5</f>
        <v>51</v>
      </c>
      <c r="L124" s="23">
        <f t="shared" si="20"/>
        <v>3.1290412211465085E-2</v>
      </c>
      <c r="M124" s="23">
        <f t="shared" si="20"/>
        <v>3.4392472664960066E-2</v>
      </c>
      <c r="N124" s="23">
        <f t="shared" si="20"/>
        <v>3.7494533118455034E-2</v>
      </c>
      <c r="O124" s="23">
        <f t="shared" si="15"/>
        <v>4.0596593571950022E-2</v>
      </c>
      <c r="P124" s="23">
        <f t="shared" si="15"/>
        <v>4.0596593571950022E-2</v>
      </c>
      <c r="Q124" s="23">
        <f t="shared" si="15"/>
        <v>4.0596593571950022E-2</v>
      </c>
      <c r="R124" s="23">
        <f t="shared" si="15"/>
        <v>4.0596593571950022E-2</v>
      </c>
      <c r="S124" s="23">
        <f t="shared" si="16"/>
        <v>4.0596593571950022E-2</v>
      </c>
      <c r="T124" s="23">
        <f t="shared" si="19"/>
        <v>4.0596593571950022E-2</v>
      </c>
      <c r="U124" s="23">
        <f t="shared" si="19"/>
        <v>4.0596593571950022E-2</v>
      </c>
      <c r="V124" s="23">
        <f t="shared" si="19"/>
        <v>4.0596593571950022E-2</v>
      </c>
    </row>
    <row r="125" spans="2:22" x14ac:dyDescent="0.2">
      <c r="B125" s="28">
        <v>51.5</v>
      </c>
      <c r="F125" s="23">
        <f t="shared" si="17"/>
        <v>3.1298273802884628E-2</v>
      </c>
      <c r="G125" s="23">
        <f t="shared" si="21"/>
        <v>4.0603463699009926E-2</v>
      </c>
      <c r="I125" s="23"/>
      <c r="K125" s="28">
        <v>51.5</v>
      </c>
      <c r="L125" s="23">
        <f t="shared" si="20"/>
        <v>3.1298273802884628E-2</v>
      </c>
      <c r="M125" s="23">
        <f t="shared" si="20"/>
        <v>3.4400003768259725E-2</v>
      </c>
      <c r="N125" s="23">
        <f t="shared" si="20"/>
        <v>3.7501733733634822E-2</v>
      </c>
      <c r="O125" s="23">
        <f t="shared" si="15"/>
        <v>4.0603463699009926E-2</v>
      </c>
      <c r="P125" s="23">
        <f t="shared" si="15"/>
        <v>4.0603463699009926E-2</v>
      </c>
      <c r="Q125" s="23">
        <f t="shared" si="15"/>
        <v>4.0603463699009926E-2</v>
      </c>
      <c r="R125" s="23">
        <f t="shared" si="15"/>
        <v>4.0603463699009926E-2</v>
      </c>
      <c r="S125" s="23">
        <f t="shared" si="16"/>
        <v>4.0603463699009926E-2</v>
      </c>
      <c r="T125" s="23">
        <f t="shared" si="19"/>
        <v>4.0603463699009926E-2</v>
      </c>
      <c r="U125" s="23">
        <f t="shared" si="19"/>
        <v>4.0603463699009926E-2</v>
      </c>
      <c r="V125" s="23">
        <f t="shared" si="19"/>
        <v>4.0603463699009926E-2</v>
      </c>
    </row>
    <row r="126" spans="2:22" x14ac:dyDescent="0.2">
      <c r="B126" s="28">
        <f>B125+0.5</f>
        <v>52</v>
      </c>
      <c r="F126" s="23">
        <f t="shared" si="17"/>
        <v>3.1305984209853838E-2</v>
      </c>
      <c r="G126" s="23">
        <f t="shared" si="21"/>
        <v>4.0610201708241776E-2</v>
      </c>
      <c r="I126" s="23"/>
      <c r="K126" s="28">
        <f>K125+0.5</f>
        <v>52</v>
      </c>
      <c r="L126" s="23">
        <f t="shared" si="20"/>
        <v>3.1305984209853838E-2</v>
      </c>
      <c r="M126" s="23">
        <f t="shared" si="20"/>
        <v>3.4407390042649817E-2</v>
      </c>
      <c r="N126" s="23">
        <f t="shared" si="20"/>
        <v>3.750879587544579E-2</v>
      </c>
      <c r="O126" s="23">
        <f t="shared" si="15"/>
        <v>4.0610201708241776E-2</v>
      </c>
      <c r="P126" s="23">
        <f t="shared" si="15"/>
        <v>4.0610201708241776E-2</v>
      </c>
      <c r="Q126" s="23">
        <f t="shared" si="15"/>
        <v>4.0610201708241776E-2</v>
      </c>
      <c r="R126" s="23">
        <f t="shared" si="15"/>
        <v>4.0610201708241776E-2</v>
      </c>
      <c r="S126" s="23">
        <f t="shared" si="16"/>
        <v>4.0610201708241776E-2</v>
      </c>
      <c r="T126" s="23">
        <f t="shared" si="19"/>
        <v>4.0610201708241776E-2</v>
      </c>
      <c r="U126" s="23">
        <f t="shared" si="19"/>
        <v>4.0610201708241776E-2</v>
      </c>
      <c r="V126" s="23">
        <f t="shared" si="19"/>
        <v>4.0610201708241776E-2</v>
      </c>
    </row>
    <row r="127" spans="2:22" x14ac:dyDescent="0.2">
      <c r="B127" s="28">
        <v>52.5</v>
      </c>
      <c r="F127" s="23">
        <f t="shared" si="17"/>
        <v>3.1313547751928426E-2</v>
      </c>
      <c r="G127" s="23">
        <f t="shared" si="21"/>
        <v>4.0616811374440648E-2</v>
      </c>
      <c r="I127" s="23"/>
      <c r="K127" s="28">
        <v>52.5</v>
      </c>
      <c r="L127" s="23">
        <f t="shared" si="20"/>
        <v>3.1313547751928426E-2</v>
      </c>
      <c r="M127" s="23">
        <f t="shared" si="20"/>
        <v>3.4414635626099171E-2</v>
      </c>
      <c r="N127" s="23">
        <f t="shared" si="20"/>
        <v>3.7515723500269896E-2</v>
      </c>
      <c r="O127" s="23">
        <f t="shared" si="15"/>
        <v>4.0616811374440648E-2</v>
      </c>
      <c r="P127" s="23">
        <f t="shared" si="15"/>
        <v>4.0616811374440648E-2</v>
      </c>
      <c r="Q127" s="23">
        <f t="shared" si="15"/>
        <v>4.0616811374440648E-2</v>
      </c>
      <c r="R127" s="23">
        <f t="shared" si="15"/>
        <v>4.0616811374440648E-2</v>
      </c>
      <c r="S127" s="23">
        <f t="shared" si="16"/>
        <v>4.0616811374440648E-2</v>
      </c>
      <c r="T127" s="23">
        <f t="shared" si="19"/>
        <v>4.0616811374440648E-2</v>
      </c>
      <c r="U127" s="23">
        <f t="shared" si="19"/>
        <v>4.0616811374440648E-2</v>
      </c>
      <c r="V127" s="23">
        <f t="shared" si="19"/>
        <v>4.0616811374440648E-2</v>
      </c>
    </row>
    <row r="128" spans="2:22" x14ac:dyDescent="0.2">
      <c r="B128" s="28">
        <f>B127+0.5</f>
        <v>53</v>
      </c>
      <c r="F128" s="23">
        <f t="shared" si="17"/>
        <v>3.132096858566201E-2</v>
      </c>
      <c r="G128" s="23">
        <f t="shared" si="21"/>
        <v>4.0623296329956531E-2</v>
      </c>
      <c r="I128" s="23"/>
      <c r="K128" s="28">
        <f>K127+0.5</f>
        <v>53</v>
      </c>
      <c r="L128" s="23">
        <f t="shared" ref="L128:N151" si="22">L$18+L$19*($B$18/$B128)*(1-EXP(-$B128/$B$18))+L$20*($B$18/$B128)*(1-(1+$B128/$B$18)*EXP(-$B128/$B$18))</f>
        <v>3.132096858566201E-2</v>
      </c>
      <c r="M128" s="23">
        <f t="shared" si="22"/>
        <v>3.442174450042685E-2</v>
      </c>
      <c r="N128" s="23">
        <f t="shared" si="22"/>
        <v>3.7522520415191683E-2</v>
      </c>
      <c r="O128" s="23">
        <f t="shared" si="15"/>
        <v>4.0623296329956531E-2</v>
      </c>
      <c r="P128" s="23">
        <f t="shared" si="15"/>
        <v>4.0623296329956531E-2</v>
      </c>
      <c r="Q128" s="23">
        <f t="shared" si="15"/>
        <v>4.0623296329956531E-2</v>
      </c>
      <c r="R128" s="23">
        <f t="shared" si="15"/>
        <v>4.0623296329956531E-2</v>
      </c>
      <c r="S128" s="23">
        <f t="shared" si="16"/>
        <v>4.0623296329956531E-2</v>
      </c>
      <c r="T128" s="23">
        <f t="shared" si="19"/>
        <v>4.0623296329956531E-2</v>
      </c>
      <c r="U128" s="23">
        <f t="shared" si="19"/>
        <v>4.0623296329956531E-2</v>
      </c>
      <c r="V128" s="23">
        <f t="shared" si="19"/>
        <v>4.0623296329956531E-2</v>
      </c>
    </row>
    <row r="129" spans="2:22" x14ac:dyDescent="0.2">
      <c r="B129" s="28">
        <v>53.5</v>
      </c>
      <c r="F129" s="23">
        <f t="shared" si="17"/>
        <v>3.1328250712223019E-2</v>
      </c>
      <c r="G129" s="23">
        <f t="shared" si="21"/>
        <v>4.0629660071350632E-2</v>
      </c>
      <c r="I129" s="23"/>
      <c r="K129" s="28">
        <v>53.5</v>
      </c>
      <c r="L129" s="23">
        <f t="shared" si="22"/>
        <v>3.1328250712223019E-2</v>
      </c>
      <c r="M129" s="23">
        <f t="shared" si="22"/>
        <v>3.4428720498598901E-2</v>
      </c>
      <c r="N129" s="23">
        <f t="shared" si="22"/>
        <v>3.7529190284974756E-2</v>
      </c>
      <c r="O129" s="23">
        <f t="shared" si="15"/>
        <v>4.0629660071350632E-2</v>
      </c>
      <c r="P129" s="23">
        <f t="shared" si="15"/>
        <v>4.0629660071350632E-2</v>
      </c>
      <c r="Q129" s="23">
        <f t="shared" si="15"/>
        <v>4.0629660071350632E-2</v>
      </c>
      <c r="R129" s="23">
        <f t="shared" si="15"/>
        <v>4.0629660071350632E-2</v>
      </c>
      <c r="S129" s="23">
        <f t="shared" si="16"/>
        <v>4.0629660071350632E-2</v>
      </c>
      <c r="T129" s="23">
        <f t="shared" si="19"/>
        <v>4.0629660071350632E-2</v>
      </c>
      <c r="U129" s="23">
        <f t="shared" si="19"/>
        <v>4.0629660071350632E-2</v>
      </c>
      <c r="V129" s="23">
        <f t="shared" si="19"/>
        <v>4.0629660071350632E-2</v>
      </c>
    </row>
    <row r="130" spans="2:22" x14ac:dyDescent="0.2">
      <c r="B130" s="28">
        <f>B129+0.5</f>
        <v>54</v>
      </c>
      <c r="F130" s="23">
        <f t="shared" si="17"/>
        <v>3.1335397984588474E-2</v>
      </c>
      <c r="G130" s="23">
        <f t="shared" si="21"/>
        <v>4.0635905965681882E-2</v>
      </c>
      <c r="I130" s="23"/>
      <c r="K130" s="28">
        <f>K129+0.5</f>
        <v>54</v>
      </c>
      <c r="L130" s="23">
        <f t="shared" si="22"/>
        <v>3.1335397984588474E-2</v>
      </c>
      <c r="M130" s="23">
        <f t="shared" si="22"/>
        <v>3.4435567311619612E-2</v>
      </c>
      <c r="N130" s="23">
        <f t="shared" si="22"/>
        <v>3.7535736638650744E-2</v>
      </c>
      <c r="O130" s="23">
        <f t="shared" si="15"/>
        <v>4.0635905965681882E-2</v>
      </c>
      <c r="P130" s="23">
        <f t="shared" si="15"/>
        <v>4.0635905965681882E-2</v>
      </c>
      <c r="Q130" s="23">
        <f t="shared" si="15"/>
        <v>4.0635905965681882E-2</v>
      </c>
      <c r="R130" s="23">
        <f t="shared" si="15"/>
        <v>4.0635905965681882E-2</v>
      </c>
      <c r="S130" s="23">
        <f t="shared" si="16"/>
        <v>4.0635905965681882E-2</v>
      </c>
      <c r="T130" s="23">
        <f t="shared" si="19"/>
        <v>4.0635905965681882E-2</v>
      </c>
      <c r="U130" s="23">
        <f t="shared" si="19"/>
        <v>4.0635905965681882E-2</v>
      </c>
      <c r="V130" s="23">
        <f t="shared" si="19"/>
        <v>4.0635905965681882E-2</v>
      </c>
    </row>
    <row r="131" spans="2:22" x14ac:dyDescent="0.2">
      <c r="B131" s="28">
        <v>54.5</v>
      </c>
      <c r="F131" s="23">
        <f t="shared" si="17"/>
        <v>3.1342414114341723E-2</v>
      </c>
      <c r="G131" s="23">
        <f t="shared" si="21"/>
        <v>4.0642037256447439E-2</v>
      </c>
      <c r="I131" s="23"/>
      <c r="K131" s="28">
        <v>54.5</v>
      </c>
      <c r="L131" s="23">
        <f t="shared" si="22"/>
        <v>3.1342414114341723E-2</v>
      </c>
      <c r="M131" s="23">
        <f t="shared" si="22"/>
        <v>3.4442288495043626E-2</v>
      </c>
      <c r="N131" s="23">
        <f t="shared" si="22"/>
        <v>3.7542162875745522E-2</v>
      </c>
      <c r="O131" s="23">
        <f t="shared" si="15"/>
        <v>4.0642037256447439E-2</v>
      </c>
      <c r="P131" s="23">
        <f t="shared" si="15"/>
        <v>4.0642037256447439E-2</v>
      </c>
      <c r="Q131" s="23">
        <f t="shared" si="15"/>
        <v>4.0642037256447439E-2</v>
      </c>
      <c r="R131" s="23">
        <f t="shared" si="15"/>
        <v>4.0642037256447439E-2</v>
      </c>
      <c r="S131" s="23">
        <f t="shared" si="16"/>
        <v>4.0642037256447439E-2</v>
      </c>
      <c r="T131" s="23">
        <f t="shared" si="19"/>
        <v>4.0642037256447439E-2</v>
      </c>
      <c r="U131" s="23">
        <f t="shared" si="19"/>
        <v>4.0642037256447439E-2</v>
      </c>
      <c r="V131" s="23">
        <f t="shared" si="19"/>
        <v>4.0642037256447439E-2</v>
      </c>
    </row>
    <row r="132" spans="2:22" x14ac:dyDescent="0.2">
      <c r="B132" s="28">
        <f>B131+0.5</f>
        <v>55</v>
      </c>
      <c r="F132" s="23">
        <f t="shared" si="17"/>
        <v>3.1349302678099468E-2</v>
      </c>
      <c r="G132" s="23">
        <f t="shared" si="21"/>
        <v>4.0648057069199058E-2</v>
      </c>
      <c r="I132" s="23"/>
      <c r="K132" s="28">
        <f>K131+0.5</f>
        <v>55</v>
      </c>
      <c r="L132" s="23">
        <f t="shared" si="22"/>
        <v>3.1349302678099468E-2</v>
      </c>
      <c r="M132" s="23">
        <f t="shared" si="22"/>
        <v>3.4448887475132674E-2</v>
      </c>
      <c r="N132" s="23">
        <f t="shared" si="22"/>
        <v>3.7548472272165859E-2</v>
      </c>
      <c r="O132" s="23">
        <f t="shared" si="15"/>
        <v>4.0648057069199058E-2</v>
      </c>
      <c r="P132" s="23">
        <f t="shared" si="15"/>
        <v>4.0648057069199058E-2</v>
      </c>
      <c r="Q132" s="23">
        <f t="shared" si="15"/>
        <v>4.0648057069199058E-2</v>
      </c>
      <c r="R132" s="23">
        <f t="shared" si="15"/>
        <v>4.0648057069199058E-2</v>
      </c>
      <c r="S132" s="23">
        <f t="shared" si="16"/>
        <v>4.0648057069199058E-2</v>
      </c>
      <c r="T132" s="23">
        <f t="shared" si="19"/>
        <v>4.0648057069199058E-2</v>
      </c>
      <c r="U132" s="23">
        <f t="shared" si="19"/>
        <v>4.0648057069199058E-2</v>
      </c>
      <c r="V132" s="23">
        <f t="shared" si="19"/>
        <v>4.0648057069199058E-2</v>
      </c>
    </row>
    <row r="133" spans="2:22" x14ac:dyDescent="0.2">
      <c r="B133" s="28">
        <v>55.5</v>
      </c>
      <c r="F133" s="23">
        <f t="shared" si="17"/>
        <v>3.1356067123591312E-2</v>
      </c>
      <c r="G133" s="23">
        <f t="shared" si="21"/>
        <v>4.0653968416856076E-2</v>
      </c>
      <c r="I133" s="23"/>
      <c r="K133" s="28">
        <v>55.5</v>
      </c>
      <c r="L133" s="23">
        <f t="shared" si="22"/>
        <v>3.1356067123591312E-2</v>
      </c>
      <c r="M133" s="23">
        <f t="shared" si="22"/>
        <v>3.4455367554679574E-2</v>
      </c>
      <c r="N133" s="23">
        <f t="shared" si="22"/>
        <v>3.7554667985767815E-2</v>
      </c>
      <c r="O133" s="23">
        <f t="shared" si="15"/>
        <v>4.0653968416856076E-2</v>
      </c>
      <c r="P133" s="23">
        <f t="shared" si="15"/>
        <v>4.0653968416856076E-2</v>
      </c>
      <c r="Q133" s="23">
        <f t="shared" si="15"/>
        <v>4.0653968416856076E-2</v>
      </c>
      <c r="R133" s="23">
        <f t="shared" si="15"/>
        <v>4.0653968416856076E-2</v>
      </c>
      <c r="S133" s="23">
        <f t="shared" si="16"/>
        <v>4.0653968416856076E-2</v>
      </c>
      <c r="T133" s="23">
        <f t="shared" si="19"/>
        <v>4.0653968416856076E-2</v>
      </c>
      <c r="U133" s="23">
        <f t="shared" si="19"/>
        <v>4.0653968416856076E-2</v>
      </c>
      <c r="V133" s="23">
        <f t="shared" si="19"/>
        <v>4.0653968416856076E-2</v>
      </c>
    </row>
    <row r="134" spans="2:22" x14ac:dyDescent="0.2">
      <c r="B134" s="28">
        <f>B133+0.5</f>
        <v>56</v>
      </c>
      <c r="F134" s="23">
        <f t="shared" si="17"/>
        <v>3.1362710775413666E-2</v>
      </c>
      <c r="G134" s="23">
        <f t="shared" si="21"/>
        <v>4.0659774204733497E-2</v>
      </c>
      <c r="I134" s="23"/>
      <c r="K134" s="28">
        <f>K133+0.5</f>
        <v>56</v>
      </c>
      <c r="L134" s="23">
        <f t="shared" si="22"/>
        <v>3.1362710775413666E-2</v>
      </c>
      <c r="M134" s="23">
        <f t="shared" si="22"/>
        <v>3.4461731918520283E-2</v>
      </c>
      <c r="N134" s="23">
        <f t="shared" si="22"/>
        <v>3.7560753061626879E-2</v>
      </c>
      <c r="O134" s="23">
        <f t="shared" si="15"/>
        <v>4.0659774204733497E-2</v>
      </c>
      <c r="P134" s="23">
        <f t="shared" si="15"/>
        <v>4.0659774204733497E-2</v>
      </c>
      <c r="Q134" s="23">
        <f t="shared" si="15"/>
        <v>4.0659774204733497E-2</v>
      </c>
      <c r="R134" s="23">
        <f t="shared" si="15"/>
        <v>4.0659774204733497E-2</v>
      </c>
      <c r="S134" s="23">
        <f t="shared" si="16"/>
        <v>4.0659774204733497E-2</v>
      </c>
      <c r="T134" s="23">
        <f t="shared" si="19"/>
        <v>4.0659774204733497E-2</v>
      </c>
      <c r="U134" s="23">
        <f t="shared" si="19"/>
        <v>4.0659774204733497E-2</v>
      </c>
      <c r="V134" s="23">
        <f t="shared" si="19"/>
        <v>4.0659774204733497E-2</v>
      </c>
    </row>
    <row r="135" spans="2:22" x14ac:dyDescent="0.2">
      <c r="B135" s="28">
        <v>56.5</v>
      </c>
      <c r="F135" s="23">
        <f t="shared" si="17"/>
        <v>3.1369236840478099E-2</v>
      </c>
      <c r="G135" s="23">
        <f t="shared" si="21"/>
        <v>4.0665477235303352E-2</v>
      </c>
      <c r="I135" s="23"/>
      <c r="K135" s="28">
        <v>56.5</v>
      </c>
      <c r="L135" s="23">
        <f t="shared" si="22"/>
        <v>3.1369236840478099E-2</v>
      </c>
      <c r="M135" s="23">
        <f t="shared" si="22"/>
        <v>3.446798363875319E-2</v>
      </c>
      <c r="N135" s="23">
        <f t="shared" si="22"/>
        <v>3.7566730437028267E-2</v>
      </c>
      <c r="O135" s="23">
        <f t="shared" si="15"/>
        <v>4.0665477235303352E-2</v>
      </c>
      <c r="P135" s="23">
        <f t="shared" si="15"/>
        <v>4.0665477235303352E-2</v>
      </c>
      <c r="Q135" s="23">
        <f t="shared" si="15"/>
        <v>4.0665477235303352E-2</v>
      </c>
      <c r="R135" s="23">
        <f t="shared" si="15"/>
        <v>4.0665477235303352E-2</v>
      </c>
      <c r="S135" s="23">
        <f t="shared" si="16"/>
        <v>4.0665477235303352E-2</v>
      </c>
      <c r="T135" s="23">
        <f t="shared" si="19"/>
        <v>4.0665477235303352E-2</v>
      </c>
      <c r="U135" s="23">
        <f t="shared" si="19"/>
        <v>4.0665477235303352E-2</v>
      </c>
      <c r="V135" s="23">
        <f t="shared" si="19"/>
        <v>4.0665477235303352E-2</v>
      </c>
    </row>
    <row r="136" spans="2:22" x14ac:dyDescent="0.2">
      <c r="B136" s="28">
        <f>B135+0.5</f>
        <v>57</v>
      </c>
      <c r="F136" s="23">
        <f t="shared" si="17"/>
        <v>3.1375648413172995E-2</v>
      </c>
      <c r="G136" s="23">
        <f t="shared" si="21"/>
        <v>4.0671080212705317E-2</v>
      </c>
      <c r="I136" s="23"/>
      <c r="K136" s="28">
        <f>K135+0.5</f>
        <v>57</v>
      </c>
      <c r="L136" s="23">
        <f t="shared" si="22"/>
        <v>3.1375648413172995E-2</v>
      </c>
      <c r="M136" s="23">
        <f t="shared" si="22"/>
        <v>3.4474125679683776E-2</v>
      </c>
      <c r="N136" s="23">
        <f t="shared" si="22"/>
        <v>3.7572602946194536E-2</v>
      </c>
      <c r="O136" s="23">
        <f t="shared" si="15"/>
        <v>4.0671080212705317E-2</v>
      </c>
      <c r="P136" s="23">
        <f t="shared" si="15"/>
        <v>4.0671080212705317E-2</v>
      </c>
      <c r="Q136" s="23">
        <f t="shared" si="15"/>
        <v>4.0671080212705317E-2</v>
      </c>
      <c r="R136" s="23">
        <f t="shared" si="15"/>
        <v>4.0671080212705317E-2</v>
      </c>
      <c r="S136" s="23">
        <f t="shared" si="16"/>
        <v>4.0671080212705317E-2</v>
      </c>
      <c r="T136" s="23">
        <f t="shared" si="19"/>
        <v>4.0671080212705317E-2</v>
      </c>
      <c r="U136" s="23">
        <f t="shared" si="19"/>
        <v>4.0671080212705317E-2</v>
      </c>
      <c r="V136" s="23">
        <f t="shared" si="19"/>
        <v>4.0671080212705317E-2</v>
      </c>
    </row>
    <row r="137" spans="2:22" x14ac:dyDescent="0.2">
      <c r="B137" s="28">
        <v>57.5</v>
      </c>
      <c r="F137" s="23">
        <f t="shared" si="17"/>
        <v>3.1381948480255793E-2</v>
      </c>
      <c r="G137" s="23">
        <f t="shared" si="21"/>
        <v>4.0676585747022029E-2</v>
      </c>
      <c r="I137" s="23"/>
      <c r="K137" s="28">
        <v>57.5</v>
      </c>
      <c r="L137" s="23">
        <f t="shared" si="22"/>
        <v>3.1381948480255793E-2</v>
      </c>
      <c r="M137" s="23">
        <f t="shared" si="22"/>
        <v>3.4480160902511214E-2</v>
      </c>
      <c r="N137" s="23">
        <f t="shared" si="22"/>
        <v>3.7578373324766615E-2</v>
      </c>
      <c r="O137" s="23">
        <f t="shared" si="15"/>
        <v>4.0676585747022029E-2</v>
      </c>
      <c r="P137" s="23">
        <f t="shared" si="15"/>
        <v>4.0676585747022029E-2</v>
      </c>
      <c r="Q137" s="23">
        <f t="shared" si="15"/>
        <v>4.0676585747022029E-2</v>
      </c>
      <c r="R137" s="23">
        <f t="shared" si="15"/>
        <v>4.0676585747022029E-2</v>
      </c>
      <c r="S137" s="23">
        <f t="shared" si="16"/>
        <v>4.0676585747022029E-2</v>
      </c>
      <c r="T137" s="23">
        <f t="shared" si="19"/>
        <v>4.0676585747022029E-2</v>
      </c>
      <c r="U137" s="23">
        <f t="shared" si="19"/>
        <v>4.0676585747022029E-2</v>
      </c>
      <c r="V137" s="23">
        <f t="shared" si="19"/>
        <v>4.0676585747022029E-2</v>
      </c>
    </row>
    <row r="138" spans="2:22" x14ac:dyDescent="0.2">
      <c r="B138" s="28">
        <f>B137+0.5</f>
        <v>58</v>
      </c>
      <c r="F138" s="23">
        <f t="shared" si="17"/>
        <v>3.1388139925492345E-2</v>
      </c>
      <c r="G138" s="23">
        <f t="shared" si="21"/>
        <v>4.0681996358333285E-2</v>
      </c>
      <c r="I138" s="23"/>
      <c r="K138" s="28">
        <f>K137+0.5</f>
        <v>58</v>
      </c>
      <c r="L138" s="23">
        <f t="shared" si="22"/>
        <v>3.1388139925492345E-2</v>
      </c>
      <c r="M138" s="23">
        <f t="shared" si="22"/>
        <v>3.4486092069772663E-2</v>
      </c>
      <c r="N138" s="23">
        <f t="shared" si="22"/>
        <v>3.7584044214052967E-2</v>
      </c>
      <c r="O138" s="23">
        <f t="shared" si="15"/>
        <v>4.0681996358333285E-2</v>
      </c>
      <c r="P138" s="23">
        <f t="shared" si="15"/>
        <v>4.0681996358333285E-2</v>
      </c>
      <c r="Q138" s="23">
        <f t="shared" si="15"/>
        <v>4.0681996358333285E-2</v>
      </c>
      <c r="R138" s="23">
        <f t="shared" si="15"/>
        <v>4.0681996358333285E-2</v>
      </c>
      <c r="S138" s="23">
        <f t="shared" si="16"/>
        <v>4.0681996358333285E-2</v>
      </c>
      <c r="T138" s="23">
        <f t="shared" si="19"/>
        <v>4.0681996358333285E-2</v>
      </c>
      <c r="U138" s="23">
        <f t="shared" si="19"/>
        <v>4.0681996358333285E-2</v>
      </c>
      <c r="V138" s="23">
        <f t="shared" si="19"/>
        <v>4.0681996358333285E-2</v>
      </c>
    </row>
    <row r="139" spans="2:22" x14ac:dyDescent="0.2">
      <c r="B139" s="28">
        <v>58.5</v>
      </c>
      <c r="F139" s="23">
        <f t="shared" si="17"/>
        <v>3.1394225534058184E-2</v>
      </c>
      <c r="G139" s="23">
        <f t="shared" si="21"/>
        <v>4.06873144805623E-2</v>
      </c>
      <c r="I139" s="23"/>
      <c r="K139" s="28">
        <v>58.5</v>
      </c>
      <c r="L139" s="23">
        <f t="shared" si="22"/>
        <v>3.1394225534058184E-2</v>
      </c>
      <c r="M139" s="23">
        <f t="shared" si="22"/>
        <v>3.4491921849559556E-2</v>
      </c>
      <c r="N139" s="23">
        <f t="shared" si="22"/>
        <v>3.7589618165060922E-2</v>
      </c>
      <c r="O139" s="23">
        <f t="shared" si="15"/>
        <v>4.06873144805623E-2</v>
      </c>
      <c r="P139" s="23">
        <f t="shared" si="15"/>
        <v>4.06873144805623E-2</v>
      </c>
      <c r="Q139" s="23">
        <f t="shared" si="15"/>
        <v>4.06873144805623E-2</v>
      </c>
      <c r="R139" s="23">
        <f t="shared" si="15"/>
        <v>4.06873144805623E-2</v>
      </c>
      <c r="S139" s="23">
        <f t="shared" si="16"/>
        <v>4.06873144805623E-2</v>
      </c>
      <c r="T139" s="23">
        <f t="shared" si="19"/>
        <v>4.06873144805623E-2</v>
      </c>
      <c r="U139" s="23">
        <f t="shared" si="19"/>
        <v>4.06873144805623E-2</v>
      </c>
      <c r="V139" s="23">
        <f t="shared" si="19"/>
        <v>4.06873144805623E-2</v>
      </c>
    </row>
    <row r="140" spans="2:22" x14ac:dyDescent="0.2">
      <c r="B140" s="28">
        <f>B139+0.5</f>
        <v>59</v>
      </c>
      <c r="F140" s="23">
        <f t="shared" si="17"/>
        <v>3.1400207996716133E-2</v>
      </c>
      <c r="G140" s="23">
        <f t="shared" si="21"/>
        <v>4.0692542465126408E-2</v>
      </c>
      <c r="I140" s="23"/>
      <c r="K140" s="28">
        <f>K139+0.5</f>
        <v>59</v>
      </c>
      <c r="L140" s="23">
        <f t="shared" si="22"/>
        <v>3.1400207996716133E-2</v>
      </c>
      <c r="M140" s="23">
        <f t="shared" si="22"/>
        <v>3.449765281951956E-2</v>
      </c>
      <c r="N140" s="23">
        <f t="shared" si="22"/>
        <v>3.759509764232298E-2</v>
      </c>
      <c r="O140" s="23">
        <f t="shared" si="15"/>
        <v>4.0692542465126408E-2</v>
      </c>
      <c r="P140" s="23">
        <f t="shared" si="15"/>
        <v>4.0692542465126408E-2</v>
      </c>
      <c r="Q140" s="23">
        <f t="shared" si="15"/>
        <v>4.0692542465126408E-2</v>
      </c>
      <c r="R140" s="23">
        <f t="shared" si="15"/>
        <v>4.0692542465126408E-2</v>
      </c>
      <c r="S140" s="23">
        <f t="shared" si="16"/>
        <v>4.0692542465126408E-2</v>
      </c>
      <c r="T140" s="23">
        <f t="shared" si="19"/>
        <v>4.0692542465126408E-2</v>
      </c>
      <c r="U140" s="23">
        <f t="shared" si="19"/>
        <v>4.0692542465126408E-2</v>
      </c>
      <c r="V140" s="23">
        <f t="shared" si="19"/>
        <v>4.0692542465126408E-2</v>
      </c>
    </row>
    <row r="141" spans="2:22" x14ac:dyDescent="0.2">
      <c r="B141" s="28">
        <v>59.5</v>
      </c>
      <c r="F141" s="23">
        <f t="shared" si="17"/>
        <v>3.1406089913783193E-2</v>
      </c>
      <c r="G141" s="23">
        <f t="shared" si="21"/>
        <v>4.0697682584403733E-2</v>
      </c>
      <c r="I141" s="23"/>
      <c r="K141" s="28">
        <v>59.5</v>
      </c>
      <c r="L141" s="23">
        <f t="shared" si="22"/>
        <v>3.1406089913783193E-2</v>
      </c>
      <c r="M141" s="23">
        <f t="shared" si="22"/>
        <v>3.4503287470656702E-2</v>
      </c>
      <c r="N141" s="23">
        <f t="shared" si="22"/>
        <v>3.760048502753021E-2</v>
      </c>
      <c r="O141" s="23">
        <f t="shared" si="15"/>
        <v>4.0697682584403733E-2</v>
      </c>
      <c r="P141" s="23">
        <f t="shared" si="15"/>
        <v>4.0697682584403733E-2</v>
      </c>
      <c r="Q141" s="23">
        <f t="shared" si="15"/>
        <v>4.0697682584403733E-2</v>
      </c>
      <c r="R141" s="23">
        <f t="shared" si="15"/>
        <v>4.0697682584403733E-2</v>
      </c>
      <c r="S141" s="23">
        <f t="shared" si="16"/>
        <v>4.0697682584403733E-2</v>
      </c>
      <c r="T141" s="23">
        <f t="shared" si="19"/>
        <v>4.0697682584403733E-2</v>
      </c>
      <c r="U141" s="23">
        <f t="shared" si="19"/>
        <v>4.0697682584403733E-2</v>
      </c>
      <c r="V141" s="23">
        <f t="shared" si="19"/>
        <v>4.0697682584403733E-2</v>
      </c>
    </row>
    <row r="142" spans="2:22" x14ac:dyDescent="0.2">
      <c r="B142" s="28">
        <f>B141+0.5</f>
        <v>60</v>
      </c>
      <c r="F142" s="23">
        <f t="shared" si="17"/>
        <v>3.1411873798899127E-2</v>
      </c>
      <c r="G142" s="23">
        <f t="shared" si="21"/>
        <v>4.0702737035026429E-2</v>
      </c>
      <c r="I142" s="23"/>
      <c r="K142" s="28">
        <f>K141+0.5</f>
        <v>60</v>
      </c>
      <c r="L142" s="23">
        <f t="shared" si="22"/>
        <v>3.1411873798899127E-2</v>
      </c>
      <c r="M142" s="23">
        <f t="shared" si="22"/>
        <v>3.4508828210941568E-2</v>
      </c>
      <c r="N142" s="23">
        <f t="shared" si="22"/>
        <v>3.7605782622983995E-2</v>
      </c>
      <c r="O142" s="23">
        <f t="shared" si="15"/>
        <v>4.0702737035026429E-2</v>
      </c>
      <c r="P142" s="23">
        <f t="shared" si="15"/>
        <v>4.0702737035026429E-2</v>
      </c>
      <c r="Q142" s="23">
        <f t="shared" si="15"/>
        <v>4.0702737035026429E-2</v>
      </c>
      <c r="R142" s="23">
        <f t="shared" si="15"/>
        <v>4.0702737035026429E-2</v>
      </c>
      <c r="S142" s="23">
        <f t="shared" si="16"/>
        <v>4.0702737035026429E-2</v>
      </c>
      <c r="T142" s="23">
        <f t="shared" si="19"/>
        <v>4.0702737035026429E-2</v>
      </c>
      <c r="U142" s="23">
        <f t="shared" si="19"/>
        <v>4.0702737035026429E-2</v>
      </c>
      <c r="V142" s="23">
        <f t="shared" si="19"/>
        <v>4.0702737035026429E-2</v>
      </c>
    </row>
    <row r="143" spans="2:22" x14ac:dyDescent="0.2">
      <c r="B143" s="28">
        <v>60.5</v>
      </c>
      <c r="F143" s="23">
        <f t="shared" si="17"/>
        <v>3.1417562082608194E-2</v>
      </c>
      <c r="G143" s="23">
        <f t="shared" si="21"/>
        <v>4.0707707941010737E-2</v>
      </c>
      <c r="I143" s="23"/>
      <c r="K143" s="28">
        <v>60.5</v>
      </c>
      <c r="L143" s="23">
        <f t="shared" si="22"/>
        <v>3.1417562082608194E-2</v>
      </c>
      <c r="M143" s="23">
        <f t="shared" si="22"/>
        <v>3.451427736874238E-2</v>
      </c>
      <c r="N143" s="23">
        <f t="shared" si="22"/>
        <v>3.7610992654876552E-2</v>
      </c>
      <c r="O143" s="23">
        <f t="shared" si="15"/>
        <v>4.0707707941010737E-2</v>
      </c>
      <c r="P143" s="23">
        <f t="shared" si="15"/>
        <v>4.0707707941010737E-2</v>
      </c>
      <c r="Q143" s="23">
        <f t="shared" si="15"/>
        <v>4.0707707941010737E-2</v>
      </c>
      <c r="R143" s="23">
        <f t="shared" si="15"/>
        <v>4.0707707941010737E-2</v>
      </c>
      <c r="S143" s="23">
        <f t="shared" si="16"/>
        <v>4.0707707941010737E-2</v>
      </c>
      <c r="T143" s="23">
        <f t="shared" si="19"/>
        <v>4.0707707941010737E-2</v>
      </c>
      <c r="U143" s="23">
        <f t="shared" si="19"/>
        <v>4.0707707941010737E-2</v>
      </c>
      <c r="V143" s="23">
        <f t="shared" si="19"/>
        <v>4.0707707941010737E-2</v>
      </c>
    </row>
    <row r="144" spans="2:22" x14ac:dyDescent="0.2">
      <c r="B144" s="28">
        <f>B143+0.5</f>
        <v>61</v>
      </c>
      <c r="F144" s="23">
        <f t="shared" si="17"/>
        <v>3.1423157115764648E-2</v>
      </c>
      <c r="G144" s="23">
        <f t="shared" si="21"/>
        <v>4.0712597356733014E-2</v>
      </c>
      <c r="I144" s="23"/>
      <c r="K144" s="28">
        <f>K143+0.5</f>
        <v>61</v>
      </c>
      <c r="L144" s="23">
        <f t="shared" si="22"/>
        <v>3.1423157115764648E-2</v>
      </c>
      <c r="M144" s="23">
        <f t="shared" si="22"/>
        <v>3.4519637196087437E-2</v>
      </c>
      <c r="N144" s="23">
        <f t="shared" si="22"/>
        <v>3.7616117276410219E-2</v>
      </c>
      <c r="O144" s="23">
        <f t="shared" si="15"/>
        <v>4.0712597356733014E-2</v>
      </c>
      <c r="P144" s="23">
        <f t="shared" si="15"/>
        <v>4.0712597356733014E-2</v>
      </c>
      <c r="Q144" s="23">
        <f t="shared" si="15"/>
        <v>4.0712597356733014E-2</v>
      </c>
      <c r="R144" s="23">
        <f t="shared" si="15"/>
        <v>4.0712597356733014E-2</v>
      </c>
      <c r="S144" s="23">
        <f t="shared" si="16"/>
        <v>4.0712597356733014E-2</v>
      </c>
      <c r="T144" s="23">
        <f t="shared" si="19"/>
        <v>4.0712597356733014E-2</v>
      </c>
      <c r="U144" s="23">
        <f t="shared" si="19"/>
        <v>4.0712597356733014E-2</v>
      </c>
      <c r="V144" s="23">
        <f t="shared" si="19"/>
        <v>4.0712597356733014E-2</v>
      </c>
    </row>
    <row r="145" spans="2:22" x14ac:dyDescent="0.2">
      <c r="B145" s="28">
        <v>61.5</v>
      </c>
      <c r="F145" s="23">
        <f t="shared" si="17"/>
        <v>3.1428661172772224E-2</v>
      </c>
      <c r="G145" s="23">
        <f t="shared" si="21"/>
        <v>4.0717407269760607E-2</v>
      </c>
      <c r="I145" s="23"/>
      <c r="K145" s="28">
        <v>61.5</v>
      </c>
      <c r="L145" s="23">
        <f t="shared" si="22"/>
        <v>3.1428661172772224E-2</v>
      </c>
      <c r="M145" s="23">
        <f t="shared" si="22"/>
        <v>3.4524909871768351E-2</v>
      </c>
      <c r="N145" s="23">
        <f t="shared" si="22"/>
        <v>3.7621158570764479E-2</v>
      </c>
      <c r="O145" s="23">
        <f t="shared" si="15"/>
        <v>4.0717407269760607E-2</v>
      </c>
      <c r="P145" s="23">
        <f t="shared" si="15"/>
        <v>4.0717407269760607E-2</v>
      </c>
      <c r="Q145" s="23">
        <f t="shared" si="15"/>
        <v>4.0717407269760607E-2</v>
      </c>
      <c r="R145" s="23">
        <f t="shared" si="15"/>
        <v>4.0717407269760607E-2</v>
      </c>
      <c r="S145" s="23">
        <f t="shared" si="16"/>
        <v>4.0717407269760607E-2</v>
      </c>
      <c r="T145" s="23">
        <f t="shared" si="19"/>
        <v>4.0717407269760607E-2</v>
      </c>
      <c r="U145" s="23">
        <f t="shared" si="19"/>
        <v>4.0717407269760607E-2</v>
      </c>
      <c r="V145" s="23">
        <f t="shared" si="19"/>
        <v>4.0717407269760607E-2</v>
      </c>
    </row>
    <row r="146" spans="2:22" x14ac:dyDescent="0.2">
      <c r="B146" s="28">
        <f>B145+0.5</f>
        <v>62</v>
      </c>
      <c r="F146" s="23">
        <f t="shared" si="17"/>
        <v>3.1434076454666775E-2</v>
      </c>
      <c r="G146" s="23">
        <f t="shared" si="21"/>
        <v>4.0722139603545829E-2</v>
      </c>
      <c r="I146" s="23"/>
      <c r="K146" s="28">
        <f>K145+0.5</f>
        <v>62</v>
      </c>
      <c r="L146" s="23">
        <f t="shared" si="22"/>
        <v>3.1434076454666775E-2</v>
      </c>
      <c r="M146" s="23">
        <f t="shared" si="22"/>
        <v>3.4530097504293131E-2</v>
      </c>
      <c r="N146" s="23">
        <f t="shared" si="22"/>
        <v>3.7626118553919473E-2</v>
      </c>
      <c r="O146" s="23">
        <f t="shared" si="15"/>
        <v>4.0722139603545829E-2</v>
      </c>
      <c r="P146" s="23">
        <f t="shared" si="15"/>
        <v>4.0722139603545829E-2</v>
      </c>
      <c r="Q146" s="23">
        <f t="shared" si="15"/>
        <v>4.0722139603545829E-2</v>
      </c>
      <c r="R146" s="23">
        <f t="shared" si="15"/>
        <v>4.0722139603545829E-2</v>
      </c>
      <c r="S146" s="23">
        <f t="shared" si="16"/>
        <v>4.0722139603545829E-2</v>
      </c>
      <c r="T146" s="23">
        <f t="shared" si="19"/>
        <v>4.0722139603545829E-2</v>
      </c>
      <c r="U146" s="23">
        <f t="shared" si="19"/>
        <v>4.0722139603545829E-2</v>
      </c>
      <c r="V146" s="23">
        <f t="shared" si="19"/>
        <v>4.0722139603545829E-2</v>
      </c>
    </row>
    <row r="147" spans="2:22" x14ac:dyDescent="0.2">
      <c r="B147" s="28">
        <v>62.5</v>
      </c>
      <c r="F147" s="23">
        <f t="shared" si="17"/>
        <v>3.1439405092051002E-2</v>
      </c>
      <c r="G147" s="23">
        <f t="shared" si="21"/>
        <v>4.072679621999048E-2</v>
      </c>
      <c r="I147" s="23"/>
      <c r="K147" s="28">
        <v>62.5</v>
      </c>
      <c r="L147" s="23">
        <f t="shared" si="22"/>
        <v>3.1439405092051002E-2</v>
      </c>
      <c r="M147" s="23">
        <f t="shared" si="22"/>
        <v>3.4535202134697504E-2</v>
      </c>
      <c r="N147" s="23">
        <f t="shared" si="22"/>
        <v>3.7630999177343985E-2</v>
      </c>
      <c r="O147" s="23">
        <f t="shared" si="15"/>
        <v>4.072679621999048E-2</v>
      </c>
      <c r="P147" s="23">
        <f t="shared" si="15"/>
        <v>4.072679621999048E-2</v>
      </c>
      <c r="Q147" s="23">
        <f t="shared" si="15"/>
        <v>4.072679621999048E-2</v>
      </c>
      <c r="R147" s="23">
        <f t="shared" si="15"/>
        <v>4.072679621999048E-2</v>
      </c>
      <c r="S147" s="23">
        <f t="shared" si="16"/>
        <v>4.072679621999048E-2</v>
      </c>
      <c r="T147" s="23">
        <f t="shared" si="19"/>
        <v>4.072679621999048E-2</v>
      </c>
      <c r="U147" s="23">
        <f t="shared" si="19"/>
        <v>4.072679621999048E-2</v>
      </c>
      <c r="V147" s="23">
        <f t="shared" si="19"/>
        <v>4.072679621999048E-2</v>
      </c>
    </row>
    <row r="148" spans="2:22" x14ac:dyDescent="0.2">
      <c r="B148" s="28">
        <f>B147+0.5</f>
        <v>63</v>
      </c>
      <c r="F148" s="23">
        <f t="shared" si="17"/>
        <v>3.1444649147889456E-2</v>
      </c>
      <c r="G148" s="23">
        <f t="shared" si="21"/>
        <v>4.0731378921888398E-2</v>
      </c>
      <c r="I148" s="23"/>
      <c r="K148" s="28">
        <f>K147+0.5</f>
        <v>63</v>
      </c>
      <c r="L148" s="23">
        <f t="shared" si="22"/>
        <v>3.1444649147889456E-2</v>
      </c>
      <c r="M148" s="23">
        <f t="shared" si="22"/>
        <v>3.4540225739222441E-2</v>
      </c>
      <c r="N148" s="23">
        <f t="shared" si="22"/>
        <v>3.7635802330555412E-2</v>
      </c>
      <c r="O148" s="23">
        <f t="shared" si="15"/>
        <v>4.0731378921888398E-2</v>
      </c>
      <c r="P148" s="23">
        <f t="shared" si="15"/>
        <v>4.0731378921888398E-2</v>
      </c>
      <c r="Q148" s="23">
        <f t="shared" si="15"/>
        <v>4.0731378921888398E-2</v>
      </c>
      <c r="R148" s="23">
        <f t="shared" si="15"/>
        <v>4.0731378921888398E-2</v>
      </c>
      <c r="S148" s="23">
        <f t="shared" si="16"/>
        <v>4.0731378921888398E-2</v>
      </c>
      <c r="T148" s="23">
        <f t="shared" si="19"/>
        <v>4.0731378921888398E-2</v>
      </c>
      <c r="U148" s="23">
        <f t="shared" si="19"/>
        <v>4.0731378921888398E-2</v>
      </c>
      <c r="V148" s="23">
        <f t="shared" si="19"/>
        <v>4.0731378921888398E-2</v>
      </c>
    </row>
    <row r="149" spans="2:22" x14ac:dyDescent="0.2">
      <c r="B149" s="28">
        <v>63.5</v>
      </c>
      <c r="F149" s="23">
        <f t="shared" si="17"/>
        <v>3.1449810620171402E-2</v>
      </c>
      <c r="G149" s="23">
        <f t="shared" si="21"/>
        <v>4.0735889455252486E-2</v>
      </c>
      <c r="I149" s="23"/>
      <c r="K149" s="28">
        <v>63.5</v>
      </c>
      <c r="L149" s="23">
        <f t="shared" si="22"/>
        <v>3.1449810620171402E-2</v>
      </c>
      <c r="M149" s="23">
        <f t="shared" si="22"/>
        <v>3.4545170231865104E-2</v>
      </c>
      <c r="N149" s="23">
        <f t="shared" si="22"/>
        <v>3.7640529843558791E-2</v>
      </c>
      <c r="O149" s="23">
        <f t="shared" si="15"/>
        <v>4.0735889455252486E-2</v>
      </c>
      <c r="P149" s="23">
        <f t="shared" si="15"/>
        <v>4.0735889455252486E-2</v>
      </c>
      <c r="Q149" s="23">
        <f t="shared" si="15"/>
        <v>4.0735889455252486E-2</v>
      </c>
      <c r="R149" s="23">
        <f t="shared" si="15"/>
        <v>4.0735889455252486E-2</v>
      </c>
      <c r="S149" s="23">
        <f t="shared" si="16"/>
        <v>4.0735889455252486E-2</v>
      </c>
      <c r="T149" s="23">
        <f t="shared" si="19"/>
        <v>4.0735889455252486E-2</v>
      </c>
      <c r="U149" s="23">
        <f t="shared" si="19"/>
        <v>4.0735889455252486E-2</v>
      </c>
      <c r="V149" s="23">
        <f t="shared" si="19"/>
        <v>4.0735889455252486E-2</v>
      </c>
    </row>
    <row r="150" spans="2:22" x14ac:dyDescent="0.2">
      <c r="B150" s="28">
        <f>B149+0.5</f>
        <v>64</v>
      </c>
      <c r="F150" s="23">
        <f t="shared" si="17"/>
        <v>3.1454891444448935E-2</v>
      </c>
      <c r="G150" s="23">
        <f t="shared" si="21"/>
        <v>4.0740329511532766E-2</v>
      </c>
      <c r="I150" s="23"/>
      <c r="K150" s="28">
        <f>K149+0.5</f>
        <v>64</v>
      </c>
      <c r="L150" s="23">
        <f t="shared" si="22"/>
        <v>3.1454891444448935E-2</v>
      </c>
      <c r="M150" s="23">
        <f t="shared" si="22"/>
        <v>3.4550037466810214E-2</v>
      </c>
      <c r="N150" s="23">
        <f t="shared" si="22"/>
        <v>3.764518348917148E-2</v>
      </c>
      <c r="O150" s="23">
        <f t="shared" si="15"/>
        <v>4.0740329511532766E-2</v>
      </c>
      <c r="P150" s="23">
        <f t="shared" si="15"/>
        <v>4.0740329511532766E-2</v>
      </c>
      <c r="Q150" s="23">
        <f t="shared" si="15"/>
        <v>4.0740329511532766E-2</v>
      </c>
      <c r="R150" s="23">
        <f t="shared" si="15"/>
        <v>4.0740329511532766E-2</v>
      </c>
      <c r="S150" s="23">
        <f t="shared" si="16"/>
        <v>4.0740329511532766E-2</v>
      </c>
      <c r="T150" s="23">
        <f t="shared" si="19"/>
        <v>4.0740329511532766E-2</v>
      </c>
      <c r="U150" s="23">
        <f t="shared" si="19"/>
        <v>4.0740329511532766E-2</v>
      </c>
      <c r="V150" s="23">
        <f t="shared" si="19"/>
        <v>4.0740329511532766E-2</v>
      </c>
    </row>
    <row r="151" spans="2:22" x14ac:dyDescent="0.2">
      <c r="B151" s="28">
        <v>64.5</v>
      </c>
      <c r="F151" s="23">
        <f t="shared" si="17"/>
        <v>3.1459893496257052E-2</v>
      </c>
      <c r="G151" s="23">
        <f t="shared" ref="G151:G182" si="23">G$18+G$19*(B$18/$B151)*(1-EXP(-$B151/B$18))+G$20*(B$18/$B151)*(1-(1+$B151/B$18)*EXP(-$B151/B$18))</f>
        <v>4.0744700729731173E-2</v>
      </c>
      <c r="I151" s="23"/>
      <c r="K151" s="28">
        <v>64.5</v>
      </c>
      <c r="L151" s="23">
        <f t="shared" si="22"/>
        <v>3.1459893496257052E-2</v>
      </c>
      <c r="M151" s="23">
        <f t="shared" si="22"/>
        <v>3.455482924074843E-2</v>
      </c>
      <c r="N151" s="23">
        <f t="shared" si="22"/>
        <v>3.7649764985239795E-2</v>
      </c>
      <c r="O151" s="23">
        <f>O$18+O$19*($B$18/$B151)*(1-EXP(-$B151/$B$18))+O$20*($B$18/$B151)*(1-(1+$B151/$B$18)*EXP(-$B151/$B$18))</f>
        <v>4.0744700729731173E-2</v>
      </c>
      <c r="P151" s="23">
        <f>P$18+P$19*($B$18/$B151)*(1-EXP(-$B151/$B$18))+P$20*($B$18/$B151)*(1-(1+$B151/$B$18)*EXP(-$B151/$B$18))</f>
        <v>4.0744700729731173E-2</v>
      </c>
      <c r="Q151" s="23">
        <f>Q$18+Q$19*($B$18/$B151)*(1-EXP(-$B151/$B$18))+Q$20*($B$18/$B151)*(1-(1+$B151/$B$18)*EXP(-$B151/$B$18))</f>
        <v>4.0744700729731173E-2</v>
      </c>
      <c r="R151" s="23">
        <f>R$18+R$19*($B$18/$B151)*(1-EXP(-$B151/$B$18))+R$20*($B$18/$B151)*(1-(1+$B151/$B$18)*EXP(-$B151/$B$18))</f>
        <v>4.0744700729731173E-2</v>
      </c>
      <c r="S151" s="23">
        <f>S$18+S$19*($B$18/$B151)*(1-EXP(-$B151/$B$18))+S$20*($B$18/$B151)*(1-(1+$B151/$B$18)*EXP(-$B151/$B$18))</f>
        <v>4.0744700729731173E-2</v>
      </c>
      <c r="T151" s="23">
        <f t="shared" si="19"/>
        <v>4.0744700729731173E-2</v>
      </c>
      <c r="U151" s="23">
        <f t="shared" si="19"/>
        <v>4.0744700729731173E-2</v>
      </c>
      <c r="V151" s="23">
        <f t="shared" si="19"/>
        <v>4.0744700729731173E-2</v>
      </c>
    </row>
    <row r="152" spans="2:22" x14ac:dyDescent="0.2">
      <c r="B152" s="28">
        <f>B151+0.5</f>
        <v>65</v>
      </c>
      <c r="F152" s="23">
        <f t="shared" ref="F152:F215" si="24">D$18+D$19*(B$18/$B152)*(1-EXP(-$B152/B$18))+D$20*(B$18/$B152)*(1-(1+$B152/B$18)*EXP(-$B152/B$18))</f>
        <v>3.146481859342197E-2</v>
      </c>
      <c r="G152" s="23">
        <f t="shared" si="23"/>
        <v>4.0749004698418842E-2</v>
      </c>
      <c r="I152" s="23"/>
      <c r="K152" s="28">
        <f>K151+0.5</f>
        <v>65</v>
      </c>
      <c r="L152" s="23">
        <f t="shared" ref="L152:O215" si="25">L$18+L$19*($B$18/$B152)*(1-EXP(-$B152/$B$18))+L$20*($B$18/$B152)*(1-(1+$B152/$B$18)*EXP(-$B152/$B$18))</f>
        <v>3.146481859342197E-2</v>
      </c>
      <c r="M152" s="23">
        <f t="shared" si="25"/>
        <v>3.4559547295087596E-2</v>
      </c>
      <c r="N152" s="23">
        <f t="shared" si="25"/>
        <v>3.7654275996753209E-2</v>
      </c>
      <c r="O152" s="23">
        <f t="shared" si="25"/>
        <v>4.0749004698418842E-2</v>
      </c>
      <c r="P152" s="23">
        <f t="shared" ref="P152:S215" si="26">P$18+P$19*($B$18/$B152)*(1-EXP(-$B152/$B$18))+P$20*($B$18/$B152)*(1-(1+$B152/$B$18)*EXP(-$B152/$B$18))</f>
        <v>4.0749004698418842E-2</v>
      </c>
      <c r="Q152" s="23">
        <f t="shared" si="26"/>
        <v>4.0749004698418842E-2</v>
      </c>
      <c r="R152" s="23">
        <f t="shared" si="26"/>
        <v>4.0749004698418842E-2</v>
      </c>
      <c r="S152" s="23">
        <f t="shared" si="26"/>
        <v>4.0749004698418842E-2</v>
      </c>
      <c r="T152" s="23">
        <f t="shared" ref="T152:V215" si="27">T$18+T$19*($B$18/$B152)*(1-EXP(-$B152/$B$18))+T$20*($B$18/$B152)*(1-(1+$B152/$B$18)*EXP(-$B152/$B$18))</f>
        <v>4.0749004698418842E-2</v>
      </c>
      <c r="U152" s="23">
        <f t="shared" si="27"/>
        <v>4.0749004698418842E-2</v>
      </c>
      <c r="V152" s="23">
        <f t="shared" si="27"/>
        <v>4.0749004698418842E-2</v>
      </c>
    </row>
    <row r="153" spans="2:22" x14ac:dyDescent="0.2">
      <c r="B153" s="28">
        <v>65.5</v>
      </c>
      <c r="F153" s="23">
        <f t="shared" si="24"/>
        <v>3.1469668498263756E-2</v>
      </c>
      <c r="G153" s="23">
        <f t="shared" si="23"/>
        <v>4.075324295766089E-2</v>
      </c>
      <c r="I153" s="23"/>
      <c r="K153" s="28">
        <v>65.5</v>
      </c>
      <c r="L153" s="23">
        <f t="shared" si="25"/>
        <v>3.1469668498263756E-2</v>
      </c>
      <c r="M153" s="23">
        <f t="shared" si="25"/>
        <v>3.4564193318062798E-2</v>
      </c>
      <c r="N153" s="23">
        <f t="shared" si="25"/>
        <v>3.7658718137861841E-2</v>
      </c>
      <c r="O153" s="23">
        <f t="shared" si="25"/>
        <v>4.075324295766089E-2</v>
      </c>
      <c r="P153" s="23">
        <f t="shared" si="26"/>
        <v>4.075324295766089E-2</v>
      </c>
      <c r="Q153" s="23">
        <f t="shared" si="26"/>
        <v>4.075324295766089E-2</v>
      </c>
      <c r="R153" s="23">
        <f t="shared" si="26"/>
        <v>4.075324295766089E-2</v>
      </c>
      <c r="S153" s="23">
        <f t="shared" si="26"/>
        <v>4.075324295766089E-2</v>
      </c>
      <c r="T153" s="23">
        <f t="shared" si="27"/>
        <v>4.075324295766089E-2</v>
      </c>
      <c r="U153" s="23">
        <f t="shared" si="27"/>
        <v>4.075324295766089E-2</v>
      </c>
      <c r="V153" s="23">
        <f t="shared" si="27"/>
        <v>4.075324295766089E-2</v>
      </c>
    </row>
    <row r="154" spans="2:22" x14ac:dyDescent="0.2">
      <c r="B154" s="28">
        <f>B153+0.5</f>
        <v>66</v>
      </c>
      <c r="F154" s="23">
        <f t="shared" si="24"/>
        <v>3.1474444919698849E-2</v>
      </c>
      <c r="G154" s="23">
        <f t="shared" si="23"/>
        <v>4.0757417000853821E-2</v>
      </c>
      <c r="I154" s="23"/>
      <c r="K154" s="28">
        <f>K153+0.5</f>
        <v>66</v>
      </c>
      <c r="L154" s="23">
        <f t="shared" si="25"/>
        <v>3.1474444919698849E-2</v>
      </c>
      <c r="M154" s="23">
        <f t="shared" si="25"/>
        <v>3.4568768946750511E-2</v>
      </c>
      <c r="N154" s="23">
        <f t="shared" si="25"/>
        <v>3.7663092973802159E-2</v>
      </c>
      <c r="O154" s="23">
        <f t="shared" si="25"/>
        <v>4.0757417000853821E-2</v>
      </c>
      <c r="P154" s="23">
        <f t="shared" si="26"/>
        <v>4.0757417000853821E-2</v>
      </c>
      <c r="Q154" s="23">
        <f t="shared" si="26"/>
        <v>4.0757417000853821E-2</v>
      </c>
      <c r="R154" s="23">
        <f t="shared" si="26"/>
        <v>4.0757417000853821E-2</v>
      </c>
      <c r="S154" s="23">
        <f t="shared" si="26"/>
        <v>4.0757417000853821E-2</v>
      </c>
      <c r="T154" s="23">
        <f t="shared" si="27"/>
        <v>4.0757417000853821E-2</v>
      </c>
      <c r="U154" s="23">
        <f t="shared" si="27"/>
        <v>4.0757417000853821E-2</v>
      </c>
      <c r="V154" s="23">
        <f t="shared" si="27"/>
        <v>4.0757417000853821E-2</v>
      </c>
    </row>
    <row r="155" spans="2:22" x14ac:dyDescent="0.2">
      <c r="B155" s="28">
        <v>66.5</v>
      </c>
      <c r="F155" s="23">
        <f t="shared" si="24"/>
        <v>3.1479149515247697E-2</v>
      </c>
      <c r="G155" s="23">
        <f t="shared" si="23"/>
        <v>4.0761528276479941E-2</v>
      </c>
      <c r="I155" s="23"/>
      <c r="K155" s="28">
        <v>66.5</v>
      </c>
      <c r="L155" s="23">
        <f t="shared" si="25"/>
        <v>3.1479149515247697E-2</v>
      </c>
      <c r="M155" s="23">
        <f t="shared" si="25"/>
        <v>3.4573275768991781E-2</v>
      </c>
      <c r="N155" s="23">
        <f t="shared" si="25"/>
        <v>3.7667402022735857E-2</v>
      </c>
      <c r="O155" s="23">
        <f t="shared" si="25"/>
        <v>4.0761528276479941E-2</v>
      </c>
      <c r="P155" s="23">
        <f t="shared" si="26"/>
        <v>4.0761528276479941E-2</v>
      </c>
      <c r="Q155" s="23">
        <f t="shared" si="26"/>
        <v>4.0761528276479941E-2</v>
      </c>
      <c r="R155" s="23">
        <f t="shared" si="26"/>
        <v>4.0761528276479941E-2</v>
      </c>
      <c r="S155" s="23">
        <f t="shared" si="26"/>
        <v>4.0761528276479941E-2</v>
      </c>
      <c r="T155" s="23">
        <f t="shared" si="27"/>
        <v>4.0761528276479941E-2</v>
      </c>
      <c r="U155" s="23">
        <f t="shared" si="27"/>
        <v>4.0761528276479941E-2</v>
      </c>
      <c r="V155" s="23">
        <f t="shared" si="27"/>
        <v>4.0761528276479941E-2</v>
      </c>
    </row>
    <row r="156" spans="2:22" x14ac:dyDescent="0.2">
      <c r="B156" s="28">
        <f>B155+0.5</f>
        <v>67</v>
      </c>
      <c r="F156" s="23">
        <f t="shared" si="24"/>
        <v>3.1483783892952533E-2</v>
      </c>
      <c r="G156" s="23">
        <f t="shared" si="23"/>
        <v>4.0765578189783283E-2</v>
      </c>
      <c r="I156" s="23"/>
      <c r="K156" s="28">
        <f>K155+0.5</f>
        <v>67</v>
      </c>
      <c r="L156" s="23">
        <f t="shared" si="25"/>
        <v>3.1483783892952533E-2</v>
      </c>
      <c r="M156" s="23">
        <f t="shared" si="25"/>
        <v>3.4577715325229456E-2</v>
      </c>
      <c r="N156" s="23">
        <f t="shared" si="25"/>
        <v>3.7671646757506366E-2</v>
      </c>
      <c r="O156" s="23">
        <f t="shared" si="25"/>
        <v>4.0765578189783283E-2</v>
      </c>
      <c r="P156" s="23">
        <f t="shared" si="26"/>
        <v>4.0765578189783283E-2</v>
      </c>
      <c r="Q156" s="23">
        <f t="shared" si="26"/>
        <v>4.0765578189783283E-2</v>
      </c>
      <c r="R156" s="23">
        <f t="shared" si="26"/>
        <v>4.0765578189783283E-2</v>
      </c>
      <c r="S156" s="23">
        <f t="shared" si="26"/>
        <v>4.0765578189783283E-2</v>
      </c>
      <c r="T156" s="23">
        <f t="shared" si="27"/>
        <v>4.0765578189783283E-2</v>
      </c>
      <c r="U156" s="23">
        <f t="shared" si="27"/>
        <v>4.0765578189783283E-2</v>
      </c>
      <c r="V156" s="23">
        <f t="shared" si="27"/>
        <v>4.0765578189783283E-2</v>
      </c>
    </row>
    <row r="157" spans="2:22" x14ac:dyDescent="0.2">
      <c r="B157" s="28">
        <v>67.5</v>
      </c>
      <c r="F157" s="23">
        <f t="shared" si="24"/>
        <v>3.1488349613209891E-2</v>
      </c>
      <c r="G157" s="23">
        <f t="shared" si="23"/>
        <v>4.0769568104371018E-2</v>
      </c>
      <c r="I157" s="23"/>
      <c r="K157" s="28">
        <v>67.5</v>
      </c>
      <c r="L157" s="23">
        <f t="shared" si="25"/>
        <v>3.1488349613209891E-2</v>
      </c>
      <c r="M157" s="23">
        <f t="shared" si="25"/>
        <v>3.4582089110263607E-2</v>
      </c>
      <c r="N157" s="23">
        <f t="shared" si="25"/>
        <v>3.7675828607317309E-2</v>
      </c>
      <c r="O157" s="23">
        <f t="shared" si="25"/>
        <v>4.0769568104371018E-2</v>
      </c>
      <c r="P157" s="23">
        <f t="shared" si="26"/>
        <v>4.0769568104371018E-2</v>
      </c>
      <c r="Q157" s="23">
        <f t="shared" si="26"/>
        <v>4.0769568104371018E-2</v>
      </c>
      <c r="R157" s="23">
        <f t="shared" si="26"/>
        <v>4.0769568104371018E-2</v>
      </c>
      <c r="S157" s="23">
        <f t="shared" si="26"/>
        <v>4.0769568104371018E-2</v>
      </c>
      <c r="T157" s="23">
        <f t="shared" si="27"/>
        <v>4.0769568104371018E-2</v>
      </c>
      <c r="U157" s="23">
        <f t="shared" si="27"/>
        <v>4.0769568104371018E-2</v>
      </c>
      <c r="V157" s="23">
        <f t="shared" si="27"/>
        <v>4.0769568104371018E-2</v>
      </c>
    </row>
    <row r="158" spans="2:22" x14ac:dyDescent="0.2">
      <c r="B158" s="28">
        <f>B157+0.5</f>
        <v>68</v>
      </c>
      <c r="F158" s="23">
        <f t="shared" si="24"/>
        <v>3.1492848190522296E-2</v>
      </c>
      <c r="G158" s="23">
        <f t="shared" si="23"/>
        <v>4.0773499343744232E-2</v>
      </c>
      <c r="I158" s="23"/>
      <c r="K158" s="28">
        <f>K157+0.5</f>
        <v>68</v>
      </c>
      <c r="L158" s="23">
        <f t="shared" si="25"/>
        <v>3.1492848190522296E-2</v>
      </c>
      <c r="M158" s="23">
        <f t="shared" si="25"/>
        <v>3.4586398574929615E-2</v>
      </c>
      <c r="N158" s="23">
        <f t="shared" si="25"/>
        <v>3.7679948959336913E-2</v>
      </c>
      <c r="O158" s="23">
        <f t="shared" si="25"/>
        <v>4.0773499343744232E-2</v>
      </c>
      <c r="P158" s="23">
        <f t="shared" si="26"/>
        <v>4.0773499343744232E-2</v>
      </c>
      <c r="Q158" s="23">
        <f t="shared" si="26"/>
        <v>4.0773499343744232E-2</v>
      </c>
      <c r="R158" s="23">
        <f t="shared" si="26"/>
        <v>4.0773499343744232E-2</v>
      </c>
      <c r="S158" s="23">
        <f t="shared" si="26"/>
        <v>4.0773499343744232E-2</v>
      </c>
      <c r="T158" s="23">
        <f t="shared" si="27"/>
        <v>4.0773499343744232E-2</v>
      </c>
      <c r="U158" s="23">
        <f t="shared" si="27"/>
        <v>4.0773499343744232E-2</v>
      </c>
      <c r="V158" s="23">
        <f t="shared" si="27"/>
        <v>4.0773499343744232E-2</v>
      </c>
    </row>
    <row r="159" spans="2:22" x14ac:dyDescent="0.2">
      <c r="B159" s="28">
        <v>68.5</v>
      </c>
      <c r="F159" s="23">
        <f t="shared" si="24"/>
        <v>3.1497281095173198E-2</v>
      </c>
      <c r="G159" s="23">
        <f t="shared" si="23"/>
        <v>4.0777373192761632E-2</v>
      </c>
      <c r="I159" s="23"/>
      <c r="K159" s="28">
        <v>68.5</v>
      </c>
      <c r="L159" s="23">
        <f t="shared" si="25"/>
        <v>3.1497281095173198E-2</v>
      </c>
      <c r="M159" s="23">
        <f t="shared" si="25"/>
        <v>3.4590645127702678E-2</v>
      </c>
      <c r="N159" s="23">
        <f t="shared" si="25"/>
        <v>3.7684009160232144E-2</v>
      </c>
      <c r="O159" s="23">
        <f t="shared" si="25"/>
        <v>4.0777373192761632E-2</v>
      </c>
      <c r="P159" s="23">
        <f t="shared" si="26"/>
        <v>4.0777373192761632E-2</v>
      </c>
      <c r="Q159" s="23">
        <f t="shared" si="26"/>
        <v>4.0777373192761632E-2</v>
      </c>
      <c r="R159" s="23">
        <f t="shared" si="26"/>
        <v>4.0777373192761632E-2</v>
      </c>
      <c r="S159" s="23">
        <f t="shared" si="26"/>
        <v>4.0777373192761632E-2</v>
      </c>
      <c r="T159" s="23">
        <f t="shared" si="27"/>
        <v>4.0777373192761632E-2</v>
      </c>
      <c r="U159" s="23">
        <f t="shared" si="27"/>
        <v>4.0777373192761632E-2</v>
      </c>
      <c r="V159" s="23">
        <f t="shared" si="27"/>
        <v>4.0777373192761632E-2</v>
      </c>
    </row>
    <row r="160" spans="2:22" x14ac:dyDescent="0.2">
      <c r="B160" s="28">
        <f>B159+0.5</f>
        <v>69</v>
      </c>
      <c r="F160" s="23">
        <f t="shared" si="24"/>
        <v>3.1501649754829164E-2</v>
      </c>
      <c r="G160" s="23">
        <f t="shared" si="23"/>
        <v>4.0781190899039643E-2</v>
      </c>
      <c r="I160" s="23"/>
      <c r="K160" s="28">
        <f>K159+0.5</f>
        <v>69</v>
      </c>
      <c r="L160" s="23">
        <f t="shared" si="25"/>
        <v>3.1501649754829164E-2</v>
      </c>
      <c r="M160" s="23">
        <f t="shared" si="25"/>
        <v>3.4594830136232664E-2</v>
      </c>
      <c r="N160" s="23">
        <f t="shared" si="25"/>
        <v>3.7688010517636143E-2</v>
      </c>
      <c r="O160" s="23">
        <f t="shared" si="25"/>
        <v>4.0781190899039643E-2</v>
      </c>
      <c r="P160" s="23">
        <f t="shared" si="26"/>
        <v>4.0781190899039643E-2</v>
      </c>
      <c r="Q160" s="23">
        <f t="shared" si="26"/>
        <v>4.0781190899039643E-2</v>
      </c>
      <c r="R160" s="23">
        <f t="shared" si="26"/>
        <v>4.0781190899039643E-2</v>
      </c>
      <c r="S160" s="23">
        <f t="shared" si="26"/>
        <v>4.0781190899039643E-2</v>
      </c>
      <c r="T160" s="23">
        <f t="shared" si="27"/>
        <v>4.0781190899039643E-2</v>
      </c>
      <c r="U160" s="23">
        <f t="shared" si="27"/>
        <v>4.0781190899039643E-2</v>
      </c>
      <c r="V160" s="23">
        <f t="shared" si="27"/>
        <v>4.0781190899039643E-2</v>
      </c>
    </row>
    <row r="161" spans="2:22" x14ac:dyDescent="0.2">
      <c r="B161" s="28">
        <v>69.5</v>
      </c>
      <c r="F161" s="23">
        <f t="shared" si="24"/>
        <v>3.1505955556072808E-2</v>
      </c>
      <c r="G161" s="23">
        <f t="shared" si="23"/>
        <v>4.0784953674292072E-2</v>
      </c>
      <c r="I161" s="23"/>
      <c r="K161" s="28">
        <v>69.5</v>
      </c>
      <c r="L161" s="23">
        <f t="shared" si="25"/>
        <v>3.1505955556072808E-2</v>
      </c>
      <c r="M161" s="23">
        <f t="shared" si="25"/>
        <v>3.459895492881257E-2</v>
      </c>
      <c r="N161" s="23">
        <f t="shared" si="25"/>
        <v>3.7691954301552318E-2</v>
      </c>
      <c r="O161" s="23">
        <f t="shared" si="25"/>
        <v>4.0784953674292072E-2</v>
      </c>
      <c r="P161" s="23">
        <f t="shared" si="26"/>
        <v>4.0784953674292072E-2</v>
      </c>
      <c r="Q161" s="23">
        <f t="shared" si="26"/>
        <v>4.0784953674292072E-2</v>
      </c>
      <c r="R161" s="23">
        <f t="shared" si="26"/>
        <v>4.0784953674292072E-2</v>
      </c>
      <c r="S161" s="23">
        <f t="shared" si="26"/>
        <v>4.0784953674292072E-2</v>
      </c>
      <c r="T161" s="23">
        <f t="shared" si="27"/>
        <v>4.0784953674292072E-2</v>
      </c>
      <c r="U161" s="23">
        <f t="shared" si="27"/>
        <v>4.0784953674292072E-2</v>
      </c>
      <c r="V161" s="23">
        <f t="shared" si="27"/>
        <v>4.0784953674292072E-2</v>
      </c>
    </row>
    <row r="162" spans="2:22" x14ac:dyDescent="0.2">
      <c r="B162" s="28">
        <f>B161+0.5</f>
        <v>70</v>
      </c>
      <c r="F162" s="23">
        <f t="shared" si="24"/>
        <v>3.1510199845870113E-2</v>
      </c>
      <c r="G162" s="23">
        <f t="shared" si="23"/>
        <v>4.0788662695612335E-2</v>
      </c>
      <c r="I162" s="23"/>
      <c r="K162" s="28">
        <f>K161+0.5</f>
        <v>70</v>
      </c>
      <c r="L162" s="23">
        <f t="shared" si="25"/>
        <v>3.1510199845870113E-2</v>
      </c>
      <c r="M162" s="23">
        <f t="shared" si="25"/>
        <v>3.4603020795784187E-2</v>
      </c>
      <c r="N162" s="23">
        <f t="shared" si="25"/>
        <v>3.7695841745698254E-2</v>
      </c>
      <c r="O162" s="23">
        <f t="shared" si="25"/>
        <v>4.0788662695612335E-2</v>
      </c>
      <c r="P162" s="23">
        <f t="shared" si="26"/>
        <v>4.0788662695612335E-2</v>
      </c>
      <c r="Q162" s="23">
        <f t="shared" si="26"/>
        <v>4.0788662695612335E-2</v>
      </c>
      <c r="R162" s="23">
        <f t="shared" si="26"/>
        <v>4.0788662695612335E-2</v>
      </c>
      <c r="S162" s="23">
        <f t="shared" si="26"/>
        <v>4.0788662695612335E-2</v>
      </c>
      <c r="T162" s="23">
        <f t="shared" si="27"/>
        <v>4.0788662695612335E-2</v>
      </c>
      <c r="U162" s="23">
        <f t="shared" si="27"/>
        <v>4.0788662695612335E-2</v>
      </c>
      <c r="V162" s="23">
        <f t="shared" si="27"/>
        <v>4.0788662695612335E-2</v>
      </c>
    </row>
    <row r="163" spans="2:22" x14ac:dyDescent="0.2">
      <c r="B163" s="28">
        <v>70.5</v>
      </c>
      <c r="F163" s="23">
        <f t="shared" si="24"/>
        <v>3.1514383932975266E-2</v>
      </c>
      <c r="G163" s="23">
        <f t="shared" si="23"/>
        <v>4.07923191067011E-2</v>
      </c>
      <c r="I163" s="23"/>
      <c r="K163" s="28">
        <v>70.5</v>
      </c>
      <c r="L163" s="23">
        <f t="shared" si="25"/>
        <v>3.1514383932975266E-2</v>
      </c>
      <c r="M163" s="23">
        <f t="shared" si="25"/>
        <v>3.460702899088388E-2</v>
      </c>
      <c r="N163" s="23">
        <f t="shared" si="25"/>
        <v>3.7699674048792479E-2</v>
      </c>
      <c r="O163" s="23">
        <f t="shared" si="25"/>
        <v>4.07923191067011E-2</v>
      </c>
      <c r="P163" s="23">
        <f t="shared" si="26"/>
        <v>4.07923191067011E-2</v>
      </c>
      <c r="Q163" s="23">
        <f t="shared" si="26"/>
        <v>4.07923191067011E-2</v>
      </c>
      <c r="R163" s="23">
        <f t="shared" si="26"/>
        <v>4.07923191067011E-2</v>
      </c>
      <c r="S163" s="23">
        <f t="shared" si="26"/>
        <v>4.07923191067011E-2</v>
      </c>
      <c r="T163" s="23">
        <f t="shared" si="27"/>
        <v>4.07923191067011E-2</v>
      </c>
      <c r="U163" s="23">
        <f t="shared" si="27"/>
        <v>4.07923191067011E-2</v>
      </c>
      <c r="V163" s="23">
        <f t="shared" si="27"/>
        <v>4.07923191067011E-2</v>
      </c>
    </row>
    <row r="164" spans="2:22" x14ac:dyDescent="0.2">
      <c r="B164" s="28">
        <f>B163+0.5</f>
        <v>71</v>
      </c>
      <c r="F164" s="23">
        <f t="shared" si="24"/>
        <v>3.1518509089276114E-2</v>
      </c>
      <c r="G164" s="23">
        <f t="shared" si="23"/>
        <v>4.0795924019042126E-2</v>
      </c>
      <c r="I164" s="23"/>
      <c r="K164" s="28">
        <f>K163+0.5</f>
        <v>71</v>
      </c>
      <c r="L164" s="23">
        <f t="shared" si="25"/>
        <v>3.1518509089276114E-2</v>
      </c>
      <c r="M164" s="23">
        <f t="shared" si="25"/>
        <v>3.4610980732531452E-2</v>
      </c>
      <c r="N164" s="23">
        <f t="shared" si="25"/>
        <v>3.7703452375786789E-2</v>
      </c>
      <c r="O164" s="23">
        <f t="shared" si="25"/>
        <v>4.0795924019042126E-2</v>
      </c>
      <c r="P164" s="23">
        <f t="shared" si="26"/>
        <v>4.0795924019042126E-2</v>
      </c>
      <c r="Q164" s="23">
        <f t="shared" si="26"/>
        <v>4.0795924019042126E-2</v>
      </c>
      <c r="R164" s="23">
        <f t="shared" si="26"/>
        <v>4.0795924019042126E-2</v>
      </c>
      <c r="S164" s="23">
        <f t="shared" si="26"/>
        <v>4.0795924019042126E-2</v>
      </c>
      <c r="T164" s="23">
        <f t="shared" si="27"/>
        <v>4.0795924019042126E-2</v>
      </c>
      <c r="U164" s="23">
        <f t="shared" si="27"/>
        <v>4.0795924019042126E-2</v>
      </c>
      <c r="V164" s="23">
        <f t="shared" si="27"/>
        <v>4.0795924019042126E-2</v>
      </c>
    </row>
    <row r="165" spans="2:22" x14ac:dyDescent="0.2">
      <c r="B165" s="28">
        <v>71.5</v>
      </c>
      <c r="F165" s="23">
        <f t="shared" si="24"/>
        <v>3.1522576551083245E-2</v>
      </c>
      <c r="G165" s="23">
        <f t="shared" si="23"/>
        <v>4.0799478513028738E-2</v>
      </c>
      <c r="I165" s="23"/>
      <c r="K165" s="28">
        <v>71.5</v>
      </c>
      <c r="L165" s="23">
        <f t="shared" si="25"/>
        <v>3.1522576551083245E-2</v>
      </c>
      <c r="M165" s="23">
        <f t="shared" si="25"/>
        <v>3.4614877205065078E-2</v>
      </c>
      <c r="N165" s="23">
        <f t="shared" si="25"/>
        <v>3.7707177859046898E-2</v>
      </c>
      <c r="O165" s="23">
        <f t="shared" si="25"/>
        <v>4.0799478513028738E-2</v>
      </c>
      <c r="P165" s="23">
        <f t="shared" si="26"/>
        <v>4.0799478513028738E-2</v>
      </c>
      <c r="Q165" s="23">
        <f t="shared" si="26"/>
        <v>4.0799478513028738E-2</v>
      </c>
      <c r="R165" s="23">
        <f t="shared" si="26"/>
        <v>4.0799478513028738E-2</v>
      </c>
      <c r="S165" s="23">
        <f t="shared" si="26"/>
        <v>4.0799478513028738E-2</v>
      </c>
      <c r="T165" s="23">
        <f t="shared" si="27"/>
        <v>4.0799478513028738E-2</v>
      </c>
      <c r="U165" s="23">
        <f t="shared" si="27"/>
        <v>4.0799478513028738E-2</v>
      </c>
      <c r="V165" s="23">
        <f t="shared" si="27"/>
        <v>4.0799478513028738E-2</v>
      </c>
    </row>
    <row r="166" spans="2:22" x14ac:dyDescent="0.2">
      <c r="B166" s="28">
        <f>B165+0.5</f>
        <v>72</v>
      </c>
      <c r="F166" s="23">
        <f t="shared" si="24"/>
        <v>3.152658752036528E-2</v>
      </c>
      <c r="G166" s="23">
        <f t="shared" si="23"/>
        <v>4.0802983639043319E-2</v>
      </c>
      <c r="I166" s="23"/>
      <c r="K166" s="28">
        <f>K165+0.5</f>
        <v>72</v>
      </c>
      <c r="L166" s="23">
        <f t="shared" si="25"/>
        <v>3.152658752036528E-2</v>
      </c>
      <c r="M166" s="23">
        <f t="shared" si="25"/>
        <v>3.4618719559924627E-2</v>
      </c>
      <c r="N166" s="23">
        <f t="shared" si="25"/>
        <v>3.7710851599483966E-2</v>
      </c>
      <c r="O166" s="23">
        <f t="shared" si="25"/>
        <v>4.0802983639043319E-2</v>
      </c>
      <c r="P166" s="23">
        <f t="shared" si="26"/>
        <v>4.0802983639043319E-2</v>
      </c>
      <c r="Q166" s="23">
        <f t="shared" si="26"/>
        <v>4.0802983639043319E-2</v>
      </c>
      <c r="R166" s="23">
        <f t="shared" si="26"/>
        <v>4.0802983639043319E-2</v>
      </c>
      <c r="S166" s="23">
        <f t="shared" si="26"/>
        <v>4.0802983639043319E-2</v>
      </c>
      <c r="T166" s="23">
        <f t="shared" si="27"/>
        <v>4.0802983639043319E-2</v>
      </c>
      <c r="U166" s="23">
        <f t="shared" si="27"/>
        <v>4.0802983639043319E-2</v>
      </c>
      <c r="V166" s="23">
        <f t="shared" si="27"/>
        <v>4.0802983639043319E-2</v>
      </c>
    </row>
    <row r="167" spans="2:22" x14ac:dyDescent="0.2">
      <c r="B167" s="28">
        <v>72.5</v>
      </c>
      <c r="F167" s="23">
        <f t="shared" si="24"/>
        <v>3.1530543165933081E-2</v>
      </c>
      <c r="G167" s="23">
        <f t="shared" si="23"/>
        <v>4.0806440418492171E-2</v>
      </c>
      <c r="I167" s="23"/>
      <c r="K167" s="28">
        <v>72.5</v>
      </c>
      <c r="L167" s="23">
        <f t="shared" si="25"/>
        <v>3.1530543165933081E-2</v>
      </c>
      <c r="M167" s="23">
        <f t="shared" si="25"/>
        <v>3.4622508916786116E-2</v>
      </c>
      <c r="N167" s="23">
        <f t="shared" si="25"/>
        <v>3.7714474667639136E-2</v>
      </c>
      <c r="O167" s="23">
        <f t="shared" si="25"/>
        <v>4.0806440418492171E-2</v>
      </c>
      <c r="P167" s="23">
        <f t="shared" si="26"/>
        <v>4.0806440418492171E-2</v>
      </c>
      <c r="Q167" s="23">
        <f t="shared" si="26"/>
        <v>4.0806440418492171E-2</v>
      </c>
      <c r="R167" s="23">
        <f t="shared" si="26"/>
        <v>4.0806440418492171E-2</v>
      </c>
      <c r="S167" s="23">
        <f t="shared" si="26"/>
        <v>4.0806440418492171E-2</v>
      </c>
      <c r="T167" s="23">
        <f t="shared" si="27"/>
        <v>4.0806440418492171E-2</v>
      </c>
      <c r="U167" s="23">
        <f t="shared" si="27"/>
        <v>4.0806440418492171E-2</v>
      </c>
      <c r="V167" s="23">
        <f t="shared" si="27"/>
        <v>4.0806440418492171E-2</v>
      </c>
    </row>
    <row r="168" spans="2:22" x14ac:dyDescent="0.2">
      <c r="B168" s="28">
        <f>B167+0.5</f>
        <v>73</v>
      </c>
      <c r="F168" s="23">
        <f t="shared" si="24"/>
        <v>3.1534444624575289E-2</v>
      </c>
      <c r="G168" s="23">
        <f t="shared" si="23"/>
        <v>4.0809849844797901E-2</v>
      </c>
      <c r="I168" s="23"/>
      <c r="K168" s="28">
        <f>K167+0.5</f>
        <v>73</v>
      </c>
      <c r="L168" s="23">
        <f t="shared" si="25"/>
        <v>3.1534444624575289E-2</v>
      </c>
      <c r="M168" s="23">
        <f t="shared" si="25"/>
        <v>3.4626246364649498E-2</v>
      </c>
      <c r="N168" s="23">
        <f t="shared" si="25"/>
        <v>3.7718048104723692E-2</v>
      </c>
      <c r="O168" s="23">
        <f t="shared" si="25"/>
        <v>4.0809849844797901E-2</v>
      </c>
      <c r="P168" s="23">
        <f t="shared" si="26"/>
        <v>4.0809849844797901E-2</v>
      </c>
      <c r="Q168" s="23">
        <f t="shared" si="26"/>
        <v>4.0809849844797901E-2</v>
      </c>
      <c r="R168" s="23">
        <f t="shared" si="26"/>
        <v>4.0809849844797901E-2</v>
      </c>
      <c r="S168" s="23">
        <f t="shared" si="26"/>
        <v>4.0809849844797901E-2</v>
      </c>
      <c r="T168" s="23">
        <f t="shared" si="27"/>
        <v>4.0809849844797901E-2</v>
      </c>
      <c r="U168" s="23">
        <f t="shared" si="27"/>
        <v>4.0809849844797901E-2</v>
      </c>
      <c r="V168" s="23">
        <f t="shared" si="27"/>
        <v>4.0809849844797901E-2</v>
      </c>
    </row>
    <row r="169" spans="2:22" x14ac:dyDescent="0.2">
      <c r="B169" s="28">
        <v>73.5</v>
      </c>
      <c r="F169" s="23">
        <f t="shared" si="24"/>
        <v>3.1538293002147541E-2</v>
      </c>
      <c r="G169" s="23">
        <f t="shared" si="23"/>
        <v>4.0813212884351156E-2</v>
      </c>
      <c r="I169" s="23"/>
      <c r="K169" s="28">
        <v>73.5</v>
      </c>
      <c r="L169" s="23">
        <f t="shared" si="25"/>
        <v>3.1538293002147541E-2</v>
      </c>
      <c r="M169" s="23">
        <f t="shared" si="25"/>
        <v>3.4629932962882089E-2</v>
      </c>
      <c r="N169" s="23">
        <f t="shared" si="25"/>
        <v>3.7721572923616616E-2</v>
      </c>
      <c r="O169" s="23">
        <f t="shared" si="25"/>
        <v>4.0813212884351156E-2</v>
      </c>
      <c r="P169" s="23">
        <f t="shared" si="26"/>
        <v>4.0813212884351156E-2</v>
      </c>
      <c r="Q169" s="23">
        <f t="shared" si="26"/>
        <v>4.0813212884351156E-2</v>
      </c>
      <c r="R169" s="23">
        <f t="shared" si="26"/>
        <v>4.0813212884351156E-2</v>
      </c>
      <c r="S169" s="23">
        <f t="shared" si="26"/>
        <v>4.0813212884351156E-2</v>
      </c>
      <c r="T169" s="23">
        <f t="shared" si="27"/>
        <v>4.0813212884351156E-2</v>
      </c>
      <c r="U169" s="23">
        <f t="shared" si="27"/>
        <v>4.0813212884351156E-2</v>
      </c>
      <c r="V169" s="23">
        <f t="shared" si="27"/>
        <v>4.0813212884351156E-2</v>
      </c>
    </row>
    <row r="170" spans="2:22" x14ac:dyDescent="0.2">
      <c r="B170" s="28">
        <f>B169+0.5</f>
        <v>74</v>
      </c>
      <c r="F170" s="23">
        <f t="shared" si="24"/>
        <v>3.1542089374617464E-2</v>
      </c>
      <c r="G170" s="23">
        <f t="shared" si="23"/>
        <v>4.0816530477423979E-2</v>
      </c>
      <c r="I170" s="23"/>
      <c r="K170" s="28">
        <f>K169+0.5</f>
        <v>74</v>
      </c>
      <c r="L170" s="23">
        <f t="shared" si="25"/>
        <v>3.1542089374617464E-2</v>
      </c>
      <c r="M170" s="23">
        <f t="shared" si="25"/>
        <v>3.4633569742219636E-2</v>
      </c>
      <c r="N170" s="23">
        <f t="shared" si="25"/>
        <v>3.7725050109821794E-2</v>
      </c>
      <c r="O170" s="23">
        <f t="shared" si="25"/>
        <v>4.0816530477423979E-2</v>
      </c>
      <c r="P170" s="23">
        <f t="shared" si="26"/>
        <v>4.0816530477423979E-2</v>
      </c>
      <c r="Q170" s="23">
        <f t="shared" si="26"/>
        <v>4.0816530477423979E-2</v>
      </c>
      <c r="R170" s="23">
        <f t="shared" si="26"/>
        <v>4.0816530477423979E-2</v>
      </c>
      <c r="S170" s="23">
        <f t="shared" si="26"/>
        <v>4.0816530477423979E-2</v>
      </c>
      <c r="T170" s="23">
        <f t="shared" si="27"/>
        <v>4.0816530477423979E-2</v>
      </c>
      <c r="U170" s="23">
        <f t="shared" si="27"/>
        <v>4.0816530477423979E-2</v>
      </c>
      <c r="V170" s="23">
        <f t="shared" si="27"/>
        <v>4.0816530477423979E-2</v>
      </c>
    </row>
    <row r="171" spans="2:22" x14ac:dyDescent="0.2">
      <c r="B171" s="28">
        <v>74.5</v>
      </c>
      <c r="F171" s="23">
        <f t="shared" si="24"/>
        <v>3.154583478906766E-2</v>
      </c>
      <c r="G171" s="23">
        <f t="shared" si="23"/>
        <v>4.0819803539046143E-2</v>
      </c>
      <c r="I171" s="23"/>
      <c r="K171" s="28">
        <v>74.5</v>
      </c>
      <c r="L171" s="23">
        <f t="shared" si="25"/>
        <v>3.154583478906766E-2</v>
      </c>
      <c r="M171" s="23">
        <f t="shared" si="25"/>
        <v>3.4637157705727159E-2</v>
      </c>
      <c r="N171" s="23">
        <f t="shared" si="25"/>
        <v>3.7728480622386644E-2</v>
      </c>
      <c r="O171" s="23">
        <f t="shared" si="25"/>
        <v>4.0819803539046143E-2</v>
      </c>
      <c r="P171" s="23">
        <f t="shared" si="26"/>
        <v>4.0819803539046143E-2</v>
      </c>
      <c r="Q171" s="23">
        <f t="shared" si="26"/>
        <v>4.0819803539046143E-2</v>
      </c>
      <c r="R171" s="23">
        <f t="shared" si="26"/>
        <v>4.0819803539046143E-2</v>
      </c>
      <c r="S171" s="23">
        <f t="shared" si="26"/>
        <v>4.0819803539046143E-2</v>
      </c>
      <c r="T171" s="23">
        <f t="shared" si="27"/>
        <v>4.0819803539046143E-2</v>
      </c>
      <c r="U171" s="23">
        <f t="shared" si="27"/>
        <v>4.0819803539046143E-2</v>
      </c>
      <c r="V171" s="23">
        <f t="shared" si="27"/>
        <v>4.0819803539046143E-2</v>
      </c>
    </row>
    <row r="172" spans="2:22" x14ac:dyDescent="0.2">
      <c r="B172" s="28">
        <f>B171+0.5</f>
        <v>75</v>
      </c>
      <c r="F172" s="23">
        <f t="shared" si="24"/>
        <v>3.154953026465851E-2</v>
      </c>
      <c r="G172" s="23">
        <f t="shared" si="23"/>
        <v>4.0823032959846697E-2</v>
      </c>
      <c r="I172" s="23"/>
      <c r="K172" s="28">
        <f>K171+0.5</f>
        <v>75</v>
      </c>
      <c r="L172" s="23">
        <f t="shared" si="25"/>
        <v>3.154953026465851E-2</v>
      </c>
      <c r="M172" s="23">
        <f t="shared" si="25"/>
        <v>3.4640697829721241E-2</v>
      </c>
      <c r="N172" s="23">
        <f t="shared" si="25"/>
        <v>3.7731865394783959E-2</v>
      </c>
      <c r="O172" s="23">
        <f t="shared" si="25"/>
        <v>4.0823032959846697E-2</v>
      </c>
      <c r="P172" s="23">
        <f t="shared" si="26"/>
        <v>4.0823032959846697E-2</v>
      </c>
      <c r="Q172" s="23">
        <f t="shared" si="26"/>
        <v>4.0823032959846697E-2</v>
      </c>
      <c r="R172" s="23">
        <f t="shared" si="26"/>
        <v>4.0823032959846697E-2</v>
      </c>
      <c r="S172" s="23">
        <f t="shared" si="26"/>
        <v>4.0823032959846697E-2</v>
      </c>
      <c r="T172" s="23">
        <f t="shared" si="27"/>
        <v>4.0823032959846697E-2</v>
      </c>
      <c r="U172" s="23">
        <f t="shared" si="27"/>
        <v>4.0823032959846697E-2</v>
      </c>
      <c r="V172" s="23">
        <f t="shared" si="27"/>
        <v>4.0823032959846697E-2</v>
      </c>
    </row>
    <row r="173" spans="2:22" x14ac:dyDescent="0.2">
      <c r="B173" s="28">
        <v>75.5</v>
      </c>
      <c r="F173" s="23">
        <f t="shared" si="24"/>
        <v>3.1553176793552802E-2</v>
      </c>
      <c r="G173" s="23">
        <f t="shared" si="23"/>
        <v>4.0826219606861801E-2</v>
      </c>
      <c r="I173" s="23"/>
      <c r="K173" s="28">
        <v>75.5</v>
      </c>
      <c r="L173" s="23">
        <f t="shared" si="25"/>
        <v>3.1553176793552802E-2</v>
      </c>
      <c r="M173" s="23">
        <f t="shared" si="25"/>
        <v>3.4644191064655799E-2</v>
      </c>
      <c r="N173" s="23">
        <f t="shared" si="25"/>
        <v>3.7735205335758797E-2</v>
      </c>
      <c r="O173" s="23">
        <f t="shared" si="25"/>
        <v>4.0826219606861801E-2</v>
      </c>
      <c r="P173" s="23">
        <f t="shared" si="26"/>
        <v>4.0826219606861801E-2</v>
      </c>
      <c r="Q173" s="23">
        <f t="shared" si="26"/>
        <v>4.0826219606861801E-2</v>
      </c>
      <c r="R173" s="23">
        <f t="shared" si="26"/>
        <v>4.0826219606861801E-2</v>
      </c>
      <c r="S173" s="23">
        <f t="shared" si="26"/>
        <v>4.0826219606861801E-2</v>
      </c>
      <c r="T173" s="23">
        <f t="shared" si="27"/>
        <v>4.0826219606861801E-2</v>
      </c>
      <c r="U173" s="23">
        <f t="shared" si="27"/>
        <v>4.0826219606861801E-2</v>
      </c>
      <c r="V173" s="23">
        <f t="shared" si="27"/>
        <v>4.0826219606861801E-2</v>
      </c>
    </row>
    <row r="174" spans="2:22" x14ac:dyDescent="0.2">
      <c r="B174" s="28">
        <f>B173+0.5</f>
        <v>76</v>
      </c>
      <c r="F174" s="23">
        <f t="shared" si="24"/>
        <v>3.155677534180374E-2</v>
      </c>
      <c r="G174" s="23">
        <f t="shared" si="23"/>
        <v>4.0829364324310918E-2</v>
      </c>
      <c r="I174" s="23"/>
      <c r="K174" s="28">
        <f>K173+0.5</f>
        <v>76</v>
      </c>
      <c r="L174" s="23">
        <f t="shared" si="25"/>
        <v>3.155677534180374E-2</v>
      </c>
      <c r="M174" s="23">
        <f t="shared" si="25"/>
        <v>3.4647638335972807E-2</v>
      </c>
      <c r="N174" s="23">
        <f t="shared" si="25"/>
        <v>3.7738501330141852E-2</v>
      </c>
      <c r="O174" s="23">
        <f t="shared" si="25"/>
        <v>4.0829364324310918E-2</v>
      </c>
      <c r="P174" s="23">
        <f t="shared" si="26"/>
        <v>4.0829364324310918E-2</v>
      </c>
      <c r="Q174" s="23">
        <f t="shared" si="26"/>
        <v>4.0829364324310918E-2</v>
      </c>
      <c r="R174" s="23">
        <f t="shared" si="26"/>
        <v>4.0829364324310918E-2</v>
      </c>
      <c r="S174" s="23">
        <f t="shared" si="26"/>
        <v>4.0829364324310918E-2</v>
      </c>
      <c r="T174" s="23">
        <f t="shared" si="27"/>
        <v>4.0829364324310918E-2</v>
      </c>
      <c r="U174" s="23">
        <f t="shared" si="27"/>
        <v>4.0829364324310918E-2</v>
      </c>
      <c r="V174" s="23">
        <f t="shared" si="27"/>
        <v>4.0829364324310918E-2</v>
      </c>
    </row>
    <row r="175" spans="2:22" x14ac:dyDescent="0.2">
      <c r="B175" s="28">
        <v>76.5</v>
      </c>
      <c r="F175" s="23">
        <f t="shared" si="24"/>
        <v>3.1560326850208265E-2</v>
      </c>
      <c r="G175" s="23">
        <f t="shared" si="23"/>
        <v>4.0832467934342399E-2</v>
      </c>
      <c r="I175" s="23"/>
      <c r="K175" s="28">
        <v>76.5</v>
      </c>
      <c r="L175" s="23">
        <f t="shared" si="25"/>
        <v>3.1560326850208265E-2</v>
      </c>
      <c r="M175" s="23">
        <f t="shared" si="25"/>
        <v>3.4651040544919652E-2</v>
      </c>
      <c r="N175" s="23">
        <f t="shared" si="25"/>
        <v>3.7741754239631019E-2</v>
      </c>
      <c r="O175" s="23">
        <f t="shared" si="25"/>
        <v>4.0832467934342399E-2</v>
      </c>
      <c r="P175" s="23">
        <f t="shared" si="26"/>
        <v>4.0832467934342399E-2</v>
      </c>
      <c r="Q175" s="23">
        <f t="shared" si="26"/>
        <v>4.0832467934342399E-2</v>
      </c>
      <c r="R175" s="23">
        <f t="shared" si="26"/>
        <v>4.0832467934342399E-2</v>
      </c>
      <c r="S175" s="23">
        <f t="shared" si="26"/>
        <v>4.0832467934342399E-2</v>
      </c>
      <c r="T175" s="23">
        <f t="shared" si="27"/>
        <v>4.0832467934342399E-2</v>
      </c>
      <c r="U175" s="23">
        <f t="shared" si="27"/>
        <v>4.0832467934342399E-2</v>
      </c>
      <c r="V175" s="23">
        <f t="shared" si="27"/>
        <v>4.0832467934342399E-2</v>
      </c>
    </row>
    <row r="176" spans="2:22" x14ac:dyDescent="0.2">
      <c r="B176" s="28">
        <f>B175+0.5</f>
        <v>77</v>
      </c>
      <c r="F176" s="23">
        <f t="shared" si="24"/>
        <v>3.1563832235127022E-2</v>
      </c>
      <c r="G176" s="23">
        <f t="shared" si="23"/>
        <v>4.0835531237750099E-2</v>
      </c>
      <c r="I176" s="23"/>
      <c r="K176" s="28">
        <f>K175+0.5</f>
        <v>77</v>
      </c>
      <c r="L176" s="23">
        <f t="shared" si="25"/>
        <v>3.1563832235127022E-2</v>
      </c>
      <c r="M176" s="23">
        <f t="shared" si="25"/>
        <v>3.4654398569334714E-2</v>
      </c>
      <c r="N176" s="23">
        <f t="shared" si="25"/>
        <v>3.77449649035424E-2</v>
      </c>
      <c r="O176" s="23">
        <f t="shared" si="25"/>
        <v>4.0835531237750099E-2</v>
      </c>
      <c r="P176" s="23">
        <f t="shared" si="26"/>
        <v>4.0835531237750099E-2</v>
      </c>
      <c r="Q176" s="23">
        <f t="shared" si="26"/>
        <v>4.0835531237750099E-2</v>
      </c>
      <c r="R176" s="23">
        <f t="shared" si="26"/>
        <v>4.0835531237750099E-2</v>
      </c>
      <c r="S176" s="23">
        <f t="shared" si="26"/>
        <v>4.0835531237750099E-2</v>
      </c>
      <c r="T176" s="23">
        <f t="shared" si="27"/>
        <v>4.0835531237750099E-2</v>
      </c>
      <c r="U176" s="23">
        <f t="shared" si="27"/>
        <v>4.0835531237750099E-2</v>
      </c>
      <c r="V176" s="23">
        <f t="shared" si="27"/>
        <v>4.0835531237750099E-2</v>
      </c>
    </row>
    <row r="177" spans="2:22" x14ac:dyDescent="0.2">
      <c r="B177" s="28">
        <v>77.5</v>
      </c>
      <c r="F177" s="23">
        <f t="shared" si="24"/>
        <v>3.1567292389272625E-2</v>
      </c>
      <c r="G177" s="23">
        <f t="shared" si="23"/>
        <v>4.0838555014662208E-2</v>
      </c>
      <c r="I177" s="23"/>
      <c r="K177" s="28">
        <v>77.5</v>
      </c>
      <c r="L177" s="23">
        <f t="shared" si="25"/>
        <v>3.1567292389272625E-2</v>
      </c>
      <c r="M177" s="23">
        <f t="shared" si="25"/>
        <v>3.4657713264402493E-2</v>
      </c>
      <c r="N177" s="23">
        <f t="shared" si="25"/>
        <v>3.7748134139532347E-2</v>
      </c>
      <c r="O177" s="23">
        <f t="shared" si="25"/>
        <v>4.0838555014662208E-2</v>
      </c>
      <c r="P177" s="23">
        <f t="shared" si="26"/>
        <v>4.0838555014662208E-2</v>
      </c>
      <c r="Q177" s="23">
        <f t="shared" si="26"/>
        <v>4.0838555014662208E-2</v>
      </c>
      <c r="R177" s="23">
        <f t="shared" si="26"/>
        <v>4.0838555014662208E-2</v>
      </c>
      <c r="S177" s="23">
        <f t="shared" si="26"/>
        <v>4.0838555014662208E-2</v>
      </c>
      <c r="T177" s="23">
        <f t="shared" si="27"/>
        <v>4.0838555014662208E-2</v>
      </c>
      <c r="U177" s="23">
        <f t="shared" si="27"/>
        <v>4.0838555014662208E-2</v>
      </c>
      <c r="V177" s="23">
        <f t="shared" si="27"/>
        <v>4.0838555014662208E-2</v>
      </c>
    </row>
    <row r="178" spans="2:22" x14ac:dyDescent="0.2">
      <c r="B178" s="28">
        <f>B177+0.5</f>
        <v>78</v>
      </c>
      <c r="F178" s="23">
        <f t="shared" si="24"/>
        <v>3.1570708182467648E-2</v>
      </c>
      <c r="G178" s="23">
        <f t="shared" si="23"/>
        <v>4.0841540025203654E-2</v>
      </c>
      <c r="I178" s="23"/>
      <c r="K178" s="28">
        <f>K177+0.5</f>
        <v>78</v>
      </c>
      <c r="L178" s="23">
        <f t="shared" si="25"/>
        <v>3.1570708182467648E-2</v>
      </c>
      <c r="M178" s="23">
        <f t="shared" si="25"/>
        <v>3.4660985463379652E-2</v>
      </c>
      <c r="N178" s="23">
        <f t="shared" si="25"/>
        <v>3.775126274429165E-2</v>
      </c>
      <c r="O178" s="23">
        <f t="shared" si="25"/>
        <v>4.0841540025203654E-2</v>
      </c>
      <c r="P178" s="23">
        <f t="shared" si="26"/>
        <v>4.0841540025203654E-2</v>
      </c>
      <c r="Q178" s="23">
        <f t="shared" si="26"/>
        <v>4.0841540025203654E-2</v>
      </c>
      <c r="R178" s="23">
        <f t="shared" si="26"/>
        <v>4.0841540025203654E-2</v>
      </c>
      <c r="S178" s="23">
        <f t="shared" si="26"/>
        <v>4.0841540025203654E-2</v>
      </c>
      <c r="T178" s="23">
        <f t="shared" si="27"/>
        <v>4.0841540025203654E-2</v>
      </c>
      <c r="U178" s="23">
        <f t="shared" si="27"/>
        <v>4.0841540025203654E-2</v>
      </c>
      <c r="V178" s="23">
        <f t="shared" si="27"/>
        <v>4.0841540025203654E-2</v>
      </c>
    </row>
    <row r="179" spans="2:22" x14ac:dyDescent="0.2">
      <c r="B179" s="28">
        <v>78.5</v>
      </c>
      <c r="F179" s="23">
        <f t="shared" si="24"/>
        <v>3.157408046237356E-2</v>
      </c>
      <c r="G179" s="23">
        <f t="shared" si="23"/>
        <v>4.0844487010133108E-2</v>
      </c>
      <c r="I179" s="23"/>
      <c r="K179" s="28">
        <v>78.5</v>
      </c>
      <c r="L179" s="23">
        <f t="shared" si="25"/>
        <v>3.157408046237356E-2</v>
      </c>
      <c r="M179" s="23">
        <f t="shared" si="25"/>
        <v>3.4664215978293417E-2</v>
      </c>
      <c r="N179" s="23">
        <f t="shared" si="25"/>
        <v>3.7754351494213259E-2</v>
      </c>
      <c r="O179" s="23">
        <f t="shared" si="25"/>
        <v>4.0844487010133108E-2</v>
      </c>
      <c r="P179" s="23">
        <f t="shared" si="26"/>
        <v>4.0844487010133108E-2</v>
      </c>
      <c r="Q179" s="23">
        <f t="shared" si="26"/>
        <v>4.0844487010133108E-2</v>
      </c>
      <c r="R179" s="23">
        <f t="shared" si="26"/>
        <v>4.0844487010133108E-2</v>
      </c>
      <c r="S179" s="23">
        <f t="shared" si="26"/>
        <v>4.0844487010133108E-2</v>
      </c>
      <c r="T179" s="23">
        <f t="shared" si="27"/>
        <v>4.0844487010133108E-2</v>
      </c>
      <c r="U179" s="23">
        <f t="shared" si="27"/>
        <v>4.0844487010133108E-2</v>
      </c>
      <c r="V179" s="23">
        <f t="shared" si="27"/>
        <v>4.0844487010133108E-2</v>
      </c>
    </row>
    <row r="180" spans="2:22" x14ac:dyDescent="0.2">
      <c r="B180" s="28">
        <f>B179+0.5</f>
        <v>79</v>
      </c>
      <c r="F180" s="23">
        <f t="shared" si="24"/>
        <v>3.1577410055192059E-2</v>
      </c>
      <c r="G180" s="23">
        <f t="shared" si="23"/>
        <v>4.0847396691455859E-2</v>
      </c>
      <c r="I180" s="23"/>
      <c r="K180" s="28">
        <f>K179+0.5</f>
        <v>79</v>
      </c>
      <c r="L180" s="23">
        <f t="shared" si="25"/>
        <v>3.1577410055192059E-2</v>
      </c>
      <c r="M180" s="23">
        <f t="shared" si="25"/>
        <v>3.4667405600613328E-2</v>
      </c>
      <c r="N180" s="23">
        <f t="shared" si="25"/>
        <v>3.775740114603459E-2</v>
      </c>
      <c r="O180" s="23">
        <f t="shared" si="25"/>
        <v>4.0847396691455859E-2</v>
      </c>
      <c r="P180" s="23">
        <f t="shared" si="26"/>
        <v>4.0847396691455859E-2</v>
      </c>
      <c r="Q180" s="23">
        <f t="shared" si="26"/>
        <v>4.0847396691455859E-2</v>
      </c>
      <c r="R180" s="23">
        <f t="shared" si="26"/>
        <v>4.0847396691455859E-2</v>
      </c>
      <c r="S180" s="23">
        <f t="shared" si="26"/>
        <v>4.0847396691455859E-2</v>
      </c>
      <c r="T180" s="23">
        <f t="shared" si="27"/>
        <v>4.0847396691455859E-2</v>
      </c>
      <c r="U180" s="23">
        <f t="shared" si="27"/>
        <v>4.0847396691455859E-2</v>
      </c>
      <c r="V180" s="23">
        <f t="shared" si="27"/>
        <v>4.0847396691455859E-2</v>
      </c>
    </row>
    <row r="181" spans="2:22" x14ac:dyDescent="0.2">
      <c r="B181" s="28">
        <v>79.5</v>
      </c>
      <c r="F181" s="23">
        <f t="shared" si="24"/>
        <v>3.1580697766339885E-2</v>
      </c>
      <c r="G181" s="23">
        <f t="shared" si="23"/>
        <v>4.0850269773013544E-2</v>
      </c>
      <c r="I181" s="23"/>
      <c r="K181" s="28">
        <v>79.5</v>
      </c>
      <c r="L181" s="23">
        <f t="shared" si="25"/>
        <v>3.1580697766339885E-2</v>
      </c>
      <c r="M181" s="23">
        <f t="shared" si="25"/>
        <v>3.4670555101897774E-2</v>
      </c>
      <c r="N181" s="23">
        <f t="shared" si="25"/>
        <v>3.7760412437455655E-2</v>
      </c>
      <c r="O181" s="23">
        <f t="shared" si="25"/>
        <v>4.0850269773013544E-2</v>
      </c>
      <c r="P181" s="23">
        <f t="shared" si="26"/>
        <v>4.0850269773013544E-2</v>
      </c>
      <c r="Q181" s="23">
        <f t="shared" si="26"/>
        <v>4.0850269773013544E-2</v>
      </c>
      <c r="R181" s="23">
        <f t="shared" si="26"/>
        <v>4.0850269773013544E-2</v>
      </c>
      <c r="S181" s="23">
        <f t="shared" si="26"/>
        <v>4.0850269773013544E-2</v>
      </c>
      <c r="T181" s="23">
        <f t="shared" si="27"/>
        <v>4.0850269773013544E-2</v>
      </c>
      <c r="U181" s="23">
        <f t="shared" si="27"/>
        <v>4.0850269773013544E-2</v>
      </c>
      <c r="V181" s="23">
        <f t="shared" si="27"/>
        <v>4.0850269773013544E-2</v>
      </c>
    </row>
    <row r="182" spans="2:22" x14ac:dyDescent="0.2">
      <c r="B182" s="28">
        <f>B181+0.5</f>
        <v>80</v>
      </c>
      <c r="F182" s="23">
        <f t="shared" si="24"/>
        <v>3.1583944381098357E-2</v>
      </c>
      <c r="G182" s="23">
        <f t="shared" si="23"/>
        <v>4.0853106941051757E-2</v>
      </c>
      <c r="I182" s="23"/>
      <c r="K182" s="28">
        <f>K181+0.5</f>
        <v>80</v>
      </c>
      <c r="L182" s="23">
        <f t="shared" si="25"/>
        <v>3.1583944381098357E-2</v>
      </c>
      <c r="M182" s="23">
        <f t="shared" si="25"/>
        <v>3.4673665234416166E-2</v>
      </c>
      <c r="N182" s="23">
        <f t="shared" si="25"/>
        <v>3.7763386087733948E-2</v>
      </c>
      <c r="O182" s="23">
        <f t="shared" si="25"/>
        <v>4.0853106941051757E-2</v>
      </c>
      <c r="P182" s="23">
        <f t="shared" si="26"/>
        <v>4.0853106941051757E-2</v>
      </c>
      <c r="Q182" s="23">
        <f t="shared" si="26"/>
        <v>4.0853106941051757E-2</v>
      </c>
      <c r="R182" s="23">
        <f t="shared" si="26"/>
        <v>4.0853106941051757E-2</v>
      </c>
      <c r="S182" s="23">
        <f t="shared" si="26"/>
        <v>4.0853106941051757E-2</v>
      </c>
      <c r="T182" s="23">
        <f t="shared" si="27"/>
        <v>4.0853106941051757E-2</v>
      </c>
      <c r="U182" s="23">
        <f t="shared" si="27"/>
        <v>4.0853106941051757E-2</v>
      </c>
      <c r="V182" s="23">
        <f t="shared" si="27"/>
        <v>4.0853106941051757E-2</v>
      </c>
    </row>
    <row r="183" spans="2:22" x14ac:dyDescent="0.2">
      <c r="B183" s="28">
        <v>80.5</v>
      </c>
      <c r="F183" s="23">
        <f t="shared" si="24"/>
        <v>3.1587150665238713E-2</v>
      </c>
      <c r="G183" s="23">
        <f t="shared" ref="G183:G214" si="28">G$18+G$19*(B$18/$B183)*(1-EXP(-$B183/B$18))+G$20*(B$18/$B183)*(1-(1+$B183/B$18)*EXP(-$B183/B$18))</f>
        <v>4.0855908864766512E-2</v>
      </c>
      <c r="I183" s="23"/>
      <c r="K183" s="28">
        <v>80.5</v>
      </c>
      <c r="L183" s="23">
        <f t="shared" si="25"/>
        <v>3.1587150665238713E-2</v>
      </c>
      <c r="M183" s="23">
        <f t="shared" si="25"/>
        <v>3.4676736731747988E-2</v>
      </c>
      <c r="N183" s="23">
        <f t="shared" si="25"/>
        <v>3.776632279825725E-2</v>
      </c>
      <c r="O183" s="23">
        <f t="shared" si="25"/>
        <v>4.0855908864766512E-2</v>
      </c>
      <c r="P183" s="23">
        <f t="shared" si="26"/>
        <v>4.0855908864766512E-2</v>
      </c>
      <c r="Q183" s="23">
        <f t="shared" si="26"/>
        <v>4.0855908864766512E-2</v>
      </c>
      <c r="R183" s="23">
        <f t="shared" si="26"/>
        <v>4.0855908864766512E-2</v>
      </c>
      <c r="S183" s="23">
        <f t="shared" si="26"/>
        <v>4.0855908864766512E-2</v>
      </c>
      <c r="T183" s="23">
        <f t="shared" si="27"/>
        <v>4.0855908864766512E-2</v>
      </c>
      <c r="U183" s="23">
        <f t="shared" si="27"/>
        <v>4.0855908864766512E-2</v>
      </c>
      <c r="V183" s="23">
        <f t="shared" si="27"/>
        <v>4.0855908864766512E-2</v>
      </c>
    </row>
    <row r="184" spans="2:22" x14ac:dyDescent="0.2">
      <c r="B184" s="28">
        <f>B183+0.5</f>
        <v>81</v>
      </c>
      <c r="F184" s="23">
        <f t="shared" si="24"/>
        <v>3.159031736562426E-2</v>
      </c>
      <c r="G184" s="23">
        <f t="shared" si="28"/>
        <v>4.0858676196830479E-2</v>
      </c>
      <c r="I184" s="23"/>
      <c r="K184" s="28">
        <f>K183+0.5</f>
        <v>81</v>
      </c>
      <c r="L184" s="23">
        <f t="shared" si="25"/>
        <v>3.159031736562426E-2</v>
      </c>
      <c r="M184" s="23">
        <f t="shared" si="25"/>
        <v>3.4679770309359668E-2</v>
      </c>
      <c r="N184" s="23">
        <f t="shared" si="25"/>
        <v>3.7769223253095063E-2</v>
      </c>
      <c r="O184" s="23">
        <f t="shared" si="25"/>
        <v>4.0858676196830479E-2</v>
      </c>
      <c r="P184" s="23">
        <f t="shared" si="26"/>
        <v>4.0858676196830479E-2</v>
      </c>
      <c r="Q184" s="23">
        <f t="shared" si="26"/>
        <v>4.0858676196830479E-2</v>
      </c>
      <c r="R184" s="23">
        <f t="shared" si="26"/>
        <v>4.0858676196830479E-2</v>
      </c>
      <c r="S184" s="23">
        <f t="shared" si="26"/>
        <v>4.0858676196830479E-2</v>
      </c>
      <c r="T184" s="23">
        <f t="shared" si="27"/>
        <v>4.0858676196830479E-2</v>
      </c>
      <c r="U184" s="23">
        <f t="shared" si="27"/>
        <v>4.0858676196830479E-2</v>
      </c>
      <c r="V184" s="23">
        <f t="shared" si="27"/>
        <v>4.0858676196830479E-2</v>
      </c>
    </row>
    <row r="185" spans="2:22" x14ac:dyDescent="0.2">
      <c r="B185" s="28">
        <v>81.5</v>
      </c>
      <c r="F185" s="23">
        <f t="shared" si="24"/>
        <v>3.1593445210790341E-2</v>
      </c>
      <c r="G185" s="23">
        <f t="shared" si="28"/>
        <v>4.0861409573899783E-2</v>
      </c>
      <c r="I185" s="23"/>
      <c r="K185" s="28">
        <v>81.5</v>
      </c>
      <c r="L185" s="23">
        <f t="shared" si="25"/>
        <v>3.1593445210790341E-2</v>
      </c>
      <c r="M185" s="23">
        <f t="shared" si="25"/>
        <v>3.4682766665160153E-2</v>
      </c>
      <c r="N185" s="23">
        <f t="shared" si="25"/>
        <v>3.7772088119529965E-2</v>
      </c>
      <c r="O185" s="23">
        <f t="shared" si="25"/>
        <v>4.0861409573899783E-2</v>
      </c>
      <c r="P185" s="23">
        <f t="shared" si="26"/>
        <v>4.0861409573899783E-2</v>
      </c>
      <c r="Q185" s="23">
        <f t="shared" si="26"/>
        <v>4.0861409573899783E-2</v>
      </c>
      <c r="R185" s="23">
        <f t="shared" si="26"/>
        <v>4.0861409573899783E-2</v>
      </c>
      <c r="S185" s="23">
        <f t="shared" si="26"/>
        <v>4.0861409573899783E-2</v>
      </c>
      <c r="T185" s="23">
        <f t="shared" si="27"/>
        <v>4.0861409573899783E-2</v>
      </c>
      <c r="U185" s="23">
        <f t="shared" si="27"/>
        <v>4.0861409573899783E-2</v>
      </c>
      <c r="V185" s="23">
        <f t="shared" si="27"/>
        <v>4.0861409573899783E-2</v>
      </c>
    </row>
    <row r="186" spans="2:22" x14ac:dyDescent="0.2">
      <c r="B186" s="28">
        <f>B185+0.5</f>
        <v>82</v>
      </c>
      <c r="F186" s="23">
        <f t="shared" si="24"/>
        <v>3.1596534911503174E-2</v>
      </c>
      <c r="G186" s="23">
        <f t="shared" si="28"/>
        <v>4.0864109617102393E-2</v>
      </c>
      <c r="I186" s="23"/>
      <c r="K186" s="28">
        <f>K185+0.5</f>
        <v>82</v>
      </c>
      <c r="L186" s="23">
        <f t="shared" si="25"/>
        <v>3.1596534911503174E-2</v>
      </c>
      <c r="M186" s="23">
        <f t="shared" si="25"/>
        <v>3.4685726480036254E-2</v>
      </c>
      <c r="N186" s="23">
        <f t="shared" si="25"/>
        <v>3.7774918048569313E-2</v>
      </c>
      <c r="O186" s="23">
        <f t="shared" si="25"/>
        <v>4.0864109617102393E-2</v>
      </c>
      <c r="P186" s="23">
        <f t="shared" si="26"/>
        <v>4.0864109617102393E-2</v>
      </c>
      <c r="Q186" s="23">
        <f t="shared" si="26"/>
        <v>4.0864109617102393E-2</v>
      </c>
      <c r="R186" s="23">
        <f t="shared" si="26"/>
        <v>4.0864109617102393E-2</v>
      </c>
      <c r="S186" s="23">
        <f t="shared" si="26"/>
        <v>4.0864109617102393E-2</v>
      </c>
      <c r="T186" s="23">
        <f t="shared" si="27"/>
        <v>4.0864109617102393E-2</v>
      </c>
      <c r="U186" s="23">
        <f t="shared" si="27"/>
        <v>4.0864109617102393E-2</v>
      </c>
      <c r="V186" s="23">
        <f t="shared" si="27"/>
        <v>4.0864109617102393E-2</v>
      </c>
    </row>
    <row r="187" spans="2:22" x14ac:dyDescent="0.2">
      <c r="B187" s="28">
        <v>82.5</v>
      </c>
      <c r="F187" s="23">
        <f t="shared" si="24"/>
        <v>3.1599587161298286E-2</v>
      </c>
      <c r="G187" s="23">
        <f t="shared" si="28"/>
        <v>4.0866776932508606E-2</v>
      </c>
      <c r="I187" s="23"/>
      <c r="K187" s="28">
        <v>82.5</v>
      </c>
      <c r="L187" s="23">
        <f t="shared" si="25"/>
        <v>3.1599587161298286E-2</v>
      </c>
      <c r="M187" s="23">
        <f t="shared" si="25"/>
        <v>3.4688650418368397E-2</v>
      </c>
      <c r="N187" s="23">
        <f t="shared" si="25"/>
        <v>3.7777713675438494E-2</v>
      </c>
      <c r="O187" s="23">
        <f t="shared" si="25"/>
        <v>4.0866776932508606E-2</v>
      </c>
      <c r="P187" s="23">
        <f t="shared" si="26"/>
        <v>4.0866776932508606E-2</v>
      </c>
      <c r="Q187" s="23">
        <f t="shared" si="26"/>
        <v>4.0866776932508606E-2</v>
      </c>
      <c r="R187" s="23">
        <f t="shared" si="26"/>
        <v>4.0866776932508606E-2</v>
      </c>
      <c r="S187" s="23">
        <f t="shared" si="26"/>
        <v>4.0866776932508606E-2</v>
      </c>
      <c r="T187" s="23">
        <f t="shared" si="27"/>
        <v>4.0866776932508606E-2</v>
      </c>
      <c r="U187" s="23">
        <f t="shared" si="27"/>
        <v>4.0866776932508606E-2</v>
      </c>
      <c r="V187" s="23">
        <f t="shared" si="27"/>
        <v>4.0866776932508606E-2</v>
      </c>
    </row>
    <row r="188" spans="2:22" x14ac:dyDescent="0.2">
      <c r="B188" s="28">
        <f>B187+0.5</f>
        <v>83</v>
      </c>
      <c r="F188" s="23">
        <f t="shared" si="24"/>
        <v>3.1602602636999481E-2</v>
      </c>
      <c r="G188" s="23">
        <f t="shared" si="28"/>
        <v>4.0869412111584624E-2</v>
      </c>
      <c r="I188" s="23"/>
      <c r="K188" s="28">
        <f>K187+0.5</f>
        <v>83</v>
      </c>
      <c r="L188" s="23">
        <f t="shared" si="25"/>
        <v>3.1602602636999481E-2</v>
      </c>
      <c r="M188" s="23">
        <f t="shared" si="25"/>
        <v>3.4691539128527862E-2</v>
      </c>
      <c r="N188" s="23">
        <f t="shared" si="25"/>
        <v>3.7780475620056236E-2</v>
      </c>
      <c r="O188" s="23">
        <f t="shared" si="25"/>
        <v>4.0869412111584624E-2</v>
      </c>
      <c r="P188" s="23">
        <f t="shared" si="26"/>
        <v>4.0869412111584624E-2</v>
      </c>
      <c r="Q188" s="23">
        <f t="shared" si="26"/>
        <v>4.0869412111584624E-2</v>
      </c>
      <c r="R188" s="23">
        <f t="shared" si="26"/>
        <v>4.0869412111584624E-2</v>
      </c>
      <c r="S188" s="23">
        <f t="shared" si="26"/>
        <v>4.0869412111584624E-2</v>
      </c>
      <c r="T188" s="23">
        <f t="shared" si="27"/>
        <v>4.0869412111584624E-2</v>
      </c>
      <c r="U188" s="23">
        <f t="shared" si="27"/>
        <v>4.0869412111584624E-2</v>
      </c>
      <c r="V188" s="23">
        <f t="shared" si="27"/>
        <v>4.0869412111584624E-2</v>
      </c>
    </row>
    <row r="189" spans="2:22" x14ac:dyDescent="0.2">
      <c r="B189" s="28">
        <v>83.5</v>
      </c>
      <c r="F189" s="23">
        <f t="shared" si="24"/>
        <v>3.1605581999219222E-2</v>
      </c>
      <c r="G189" s="23">
        <f t="shared" si="28"/>
        <v>4.0872015731629796E-2</v>
      </c>
      <c r="I189" s="23"/>
      <c r="K189" s="28">
        <v>83.5</v>
      </c>
      <c r="L189" s="23">
        <f t="shared" si="25"/>
        <v>3.1605581999219222E-2</v>
      </c>
      <c r="M189" s="23">
        <f t="shared" si="25"/>
        <v>3.4694393243356082E-2</v>
      </c>
      <c r="N189" s="23">
        <f t="shared" si="25"/>
        <v>3.7783204487492929E-2</v>
      </c>
      <c r="O189" s="23">
        <f t="shared" si="25"/>
        <v>4.0872015731629796E-2</v>
      </c>
      <c r="P189" s="23">
        <f t="shared" si="26"/>
        <v>4.0872015731629796E-2</v>
      </c>
      <c r="Q189" s="23">
        <f t="shared" si="26"/>
        <v>4.0872015731629796E-2</v>
      </c>
      <c r="R189" s="23">
        <f t="shared" si="26"/>
        <v>4.0872015731629796E-2</v>
      </c>
      <c r="S189" s="23">
        <f t="shared" si="26"/>
        <v>4.0872015731629796E-2</v>
      </c>
      <c r="T189" s="23">
        <f t="shared" si="27"/>
        <v>4.0872015731629796E-2</v>
      </c>
      <c r="U189" s="23">
        <f t="shared" si="27"/>
        <v>4.0872015731629796E-2</v>
      </c>
      <c r="V189" s="23">
        <f t="shared" si="27"/>
        <v>4.0872015731629796E-2</v>
      </c>
    </row>
    <row r="190" spans="2:22" x14ac:dyDescent="0.2">
      <c r="B190" s="28">
        <f>B189+0.5</f>
        <v>84</v>
      </c>
      <c r="F190" s="23">
        <f t="shared" si="24"/>
        <v>3.1608525892841105E-2</v>
      </c>
      <c r="G190" s="23">
        <f t="shared" si="28"/>
        <v>4.0874588356198234E-2</v>
      </c>
      <c r="I190" s="23"/>
      <c r="K190" s="28">
        <f>K189+0.5</f>
        <v>84</v>
      </c>
      <c r="L190" s="23">
        <f t="shared" si="25"/>
        <v>3.1608525892841105E-2</v>
      </c>
      <c r="M190" s="23">
        <f t="shared" si="25"/>
        <v>3.4697213380626819E-2</v>
      </c>
      <c r="N190" s="23">
        <f t="shared" si="25"/>
        <v>3.778590086841252E-2</v>
      </c>
      <c r="O190" s="23">
        <f t="shared" si="25"/>
        <v>4.0874588356198234E-2</v>
      </c>
      <c r="P190" s="23">
        <f t="shared" si="26"/>
        <v>4.0874588356198234E-2</v>
      </c>
      <c r="Q190" s="23">
        <f t="shared" si="26"/>
        <v>4.0874588356198234E-2</v>
      </c>
      <c r="R190" s="23">
        <f t="shared" si="26"/>
        <v>4.0874588356198234E-2</v>
      </c>
      <c r="S190" s="23">
        <f t="shared" si="26"/>
        <v>4.0874588356198234E-2</v>
      </c>
      <c r="T190" s="23">
        <f t="shared" si="27"/>
        <v>4.0874588356198234E-2</v>
      </c>
      <c r="U190" s="23">
        <f t="shared" si="27"/>
        <v>4.0874588356198234E-2</v>
      </c>
      <c r="V190" s="23">
        <f t="shared" si="27"/>
        <v>4.0874588356198234E-2</v>
      </c>
    </row>
    <row r="191" spans="2:22" x14ac:dyDescent="0.2">
      <c r="B191" s="28">
        <v>84.5</v>
      </c>
      <c r="F191" s="23">
        <f t="shared" si="24"/>
        <v>3.1611434947485216E-2</v>
      </c>
      <c r="G191" s="23">
        <f t="shared" si="28"/>
        <v>4.0877130535505506E-2</v>
      </c>
      <c r="I191" s="23"/>
      <c r="K191" s="28">
        <v>84.5</v>
      </c>
      <c r="L191" s="23">
        <f t="shared" si="25"/>
        <v>3.1611434947485216E-2</v>
      </c>
      <c r="M191" s="23">
        <f t="shared" si="25"/>
        <v>3.4700000143491991E-2</v>
      </c>
      <c r="N191" s="23">
        <f t="shared" si="25"/>
        <v>3.7788565339498738E-2</v>
      </c>
      <c r="O191" s="23">
        <f t="shared" si="25"/>
        <v>4.0877130535505506E-2</v>
      </c>
      <c r="P191" s="23">
        <f t="shared" si="26"/>
        <v>4.0877130535505506E-2</v>
      </c>
      <c r="Q191" s="23">
        <f t="shared" si="26"/>
        <v>4.0877130535505506E-2</v>
      </c>
      <c r="R191" s="23">
        <f t="shared" si="26"/>
        <v>4.0877130535505506E-2</v>
      </c>
      <c r="S191" s="23">
        <f t="shared" si="26"/>
        <v>4.0877130535505506E-2</v>
      </c>
      <c r="T191" s="23">
        <f t="shared" si="27"/>
        <v>4.0877130535505506E-2</v>
      </c>
      <c r="U191" s="23">
        <f t="shared" si="27"/>
        <v>4.0877130535505506E-2</v>
      </c>
      <c r="V191" s="23">
        <f t="shared" si="27"/>
        <v>4.0877130535505506E-2</v>
      </c>
    </row>
    <row r="192" spans="2:22" x14ac:dyDescent="0.2">
      <c r="B192" s="28">
        <f>B191+0.5</f>
        <v>85</v>
      </c>
      <c r="F192" s="23">
        <f t="shared" si="24"/>
        <v>3.1614309777957046E-2</v>
      </c>
      <c r="G192" s="23">
        <f t="shared" si="28"/>
        <v>4.087964280682093E-2</v>
      </c>
      <c r="I192" s="23"/>
      <c r="K192" s="28">
        <f>K191+0.5</f>
        <v>85</v>
      </c>
      <c r="L192" s="23">
        <f t="shared" si="25"/>
        <v>3.1614309777957046E-2</v>
      </c>
      <c r="M192" s="23">
        <f t="shared" si="25"/>
        <v>3.4702754120911679E-2</v>
      </c>
      <c r="N192" s="23">
        <f t="shared" si="25"/>
        <v>3.7791198463866305E-2</v>
      </c>
      <c r="O192" s="23">
        <f t="shared" si="25"/>
        <v>4.087964280682093E-2</v>
      </c>
      <c r="P192" s="23">
        <f t="shared" si="26"/>
        <v>4.087964280682093E-2</v>
      </c>
      <c r="Q192" s="23">
        <f t="shared" si="26"/>
        <v>4.087964280682093E-2</v>
      </c>
      <c r="R192" s="23">
        <f t="shared" si="26"/>
        <v>4.087964280682093E-2</v>
      </c>
      <c r="S192" s="23">
        <f t="shared" si="26"/>
        <v>4.087964280682093E-2</v>
      </c>
      <c r="T192" s="23">
        <f t="shared" si="27"/>
        <v>4.087964280682093E-2</v>
      </c>
      <c r="U192" s="23">
        <f t="shared" si="27"/>
        <v>4.087964280682093E-2</v>
      </c>
      <c r="V192" s="23">
        <f t="shared" si="27"/>
        <v>4.087964280682093E-2</v>
      </c>
    </row>
    <row r="193" spans="2:22" x14ac:dyDescent="0.2">
      <c r="B193" s="28">
        <v>85.5</v>
      </c>
      <c r="F193" s="23">
        <f t="shared" si="24"/>
        <v>3.1617150984680667E-2</v>
      </c>
      <c r="G193" s="23">
        <f t="shared" si="28"/>
        <v>4.0882125694846116E-2</v>
      </c>
      <c r="I193" s="23"/>
      <c r="K193" s="28">
        <v>85.5</v>
      </c>
      <c r="L193" s="23">
        <f t="shared" si="25"/>
        <v>3.1617150984680667E-2</v>
      </c>
      <c r="M193" s="23">
        <f t="shared" si="25"/>
        <v>3.4705475888069159E-2</v>
      </c>
      <c r="N193" s="23">
        <f t="shared" si="25"/>
        <v>3.7793800791457631E-2</v>
      </c>
      <c r="O193" s="23">
        <f t="shared" si="25"/>
        <v>4.0882125694846116E-2</v>
      </c>
      <c r="P193" s="23">
        <f t="shared" si="26"/>
        <v>4.0882125694846116E-2</v>
      </c>
      <c r="Q193" s="23">
        <f t="shared" si="26"/>
        <v>4.0882125694846116E-2</v>
      </c>
      <c r="R193" s="23">
        <f t="shared" si="26"/>
        <v>4.0882125694846116E-2</v>
      </c>
      <c r="S193" s="23">
        <f t="shared" si="26"/>
        <v>4.0882125694846116E-2</v>
      </c>
      <c r="T193" s="23">
        <f t="shared" si="27"/>
        <v>4.0882125694846116E-2</v>
      </c>
      <c r="U193" s="23">
        <f t="shared" si="27"/>
        <v>4.0882125694846116E-2</v>
      </c>
      <c r="V193" s="23">
        <f t="shared" si="27"/>
        <v>4.0882125694846116E-2</v>
      </c>
    </row>
    <row r="194" spans="2:22" x14ac:dyDescent="0.2">
      <c r="B194" s="28">
        <f>B193+0.5</f>
        <v>86</v>
      </c>
      <c r="F194" s="23">
        <f t="shared" si="24"/>
        <v>3.1619959154116806E-2</v>
      </c>
      <c r="G194" s="23">
        <f t="shared" si="28"/>
        <v>4.0884579712080316E-2</v>
      </c>
      <c r="I194" s="23"/>
      <c r="K194" s="28">
        <f>K193+0.5</f>
        <v>86</v>
      </c>
      <c r="L194" s="23">
        <f t="shared" si="25"/>
        <v>3.1619959154116806E-2</v>
      </c>
      <c r="M194" s="23">
        <f t="shared" si="25"/>
        <v>3.4708166006771304E-2</v>
      </c>
      <c r="N194" s="23">
        <f t="shared" si="25"/>
        <v>3.7796372859425803E-2</v>
      </c>
      <c r="O194" s="23">
        <f t="shared" si="25"/>
        <v>4.0884579712080316E-2</v>
      </c>
      <c r="P194" s="23">
        <f t="shared" si="26"/>
        <v>4.0884579712080316E-2</v>
      </c>
      <c r="Q194" s="23">
        <f t="shared" si="26"/>
        <v>4.0884579712080316E-2</v>
      </c>
      <c r="R194" s="23">
        <f t="shared" si="26"/>
        <v>4.0884579712080316E-2</v>
      </c>
      <c r="S194" s="23">
        <f t="shared" si="26"/>
        <v>4.0884579712080316E-2</v>
      </c>
      <c r="T194" s="23">
        <f t="shared" si="27"/>
        <v>4.0884579712080316E-2</v>
      </c>
      <c r="U194" s="23">
        <f t="shared" si="27"/>
        <v>4.0884579712080316E-2</v>
      </c>
      <c r="V194" s="23">
        <f t="shared" si="27"/>
        <v>4.0884579712080316E-2</v>
      </c>
    </row>
    <row r="195" spans="2:22" x14ac:dyDescent="0.2">
      <c r="B195" s="28">
        <v>86.5</v>
      </c>
      <c r="F195" s="23">
        <f t="shared" si="24"/>
        <v>3.162273485916639E-2</v>
      </c>
      <c r="G195" s="23">
        <f t="shared" si="28"/>
        <v>4.088700535917307E-2</v>
      </c>
      <c r="I195" s="23"/>
      <c r="K195" s="28">
        <v>86.5</v>
      </c>
      <c r="L195" s="23">
        <f t="shared" si="25"/>
        <v>3.162273485916639E-2</v>
      </c>
      <c r="M195" s="23">
        <f t="shared" si="25"/>
        <v>3.4710825025835293E-2</v>
      </c>
      <c r="N195" s="23">
        <f t="shared" si="25"/>
        <v>3.7798915192504175E-2</v>
      </c>
      <c r="O195" s="23">
        <f t="shared" si="25"/>
        <v>4.088700535917307E-2</v>
      </c>
      <c r="P195" s="23">
        <f t="shared" si="26"/>
        <v>4.088700535917307E-2</v>
      </c>
      <c r="Q195" s="23">
        <f t="shared" si="26"/>
        <v>4.088700535917307E-2</v>
      </c>
      <c r="R195" s="23">
        <f t="shared" si="26"/>
        <v>4.088700535917307E-2</v>
      </c>
      <c r="S195" s="23">
        <f t="shared" si="26"/>
        <v>4.088700535917307E-2</v>
      </c>
      <c r="T195" s="23">
        <f t="shared" si="27"/>
        <v>4.088700535917307E-2</v>
      </c>
      <c r="U195" s="23">
        <f t="shared" si="27"/>
        <v>4.088700535917307E-2</v>
      </c>
      <c r="V195" s="23">
        <f t="shared" si="27"/>
        <v>4.088700535917307E-2</v>
      </c>
    </row>
    <row r="196" spans="2:22" x14ac:dyDescent="0.2">
      <c r="B196" s="28">
        <f>B195+0.5</f>
        <v>87</v>
      </c>
      <c r="F196" s="23">
        <f t="shared" si="24"/>
        <v>3.1625478659560238E-2</v>
      </c>
      <c r="G196" s="23">
        <f t="shared" si="28"/>
        <v>4.0889403125264769E-2</v>
      </c>
      <c r="I196" s="23"/>
      <c r="K196" s="28">
        <f>K195+0.5</f>
        <v>87</v>
      </c>
      <c r="L196" s="23">
        <f t="shared" si="25"/>
        <v>3.1625478659560238E-2</v>
      </c>
      <c r="M196" s="23">
        <f t="shared" si="25"/>
        <v>3.4713453481461751E-2</v>
      </c>
      <c r="N196" s="23">
        <f t="shared" si="25"/>
        <v>3.7801428303363256E-2</v>
      </c>
      <c r="O196" s="23">
        <f t="shared" si="25"/>
        <v>4.0889403125264769E-2</v>
      </c>
      <c r="P196" s="23">
        <f t="shared" si="26"/>
        <v>4.0889403125264769E-2</v>
      </c>
      <c r="Q196" s="23">
        <f t="shared" si="26"/>
        <v>4.0889403125264769E-2</v>
      </c>
      <c r="R196" s="23">
        <f t="shared" si="26"/>
        <v>4.0889403125264769E-2</v>
      </c>
      <c r="S196" s="23">
        <f t="shared" si="26"/>
        <v>4.0889403125264769E-2</v>
      </c>
      <c r="T196" s="23">
        <f t="shared" si="27"/>
        <v>4.0889403125264769E-2</v>
      </c>
      <c r="U196" s="23">
        <f t="shared" si="27"/>
        <v>4.0889403125264769E-2</v>
      </c>
      <c r="V196" s="23">
        <f t="shared" si="27"/>
        <v>4.0889403125264769E-2</v>
      </c>
    </row>
    <row r="197" spans="2:22" x14ac:dyDescent="0.2">
      <c r="B197" s="28">
        <v>87.5</v>
      </c>
      <c r="F197" s="23">
        <f t="shared" si="24"/>
        <v>3.1628191102235304E-2</v>
      </c>
      <c r="G197" s="23">
        <f t="shared" si="28"/>
        <v>4.0891773488315415E-2</v>
      </c>
      <c r="I197" s="23"/>
      <c r="K197" s="28">
        <v>87.5</v>
      </c>
      <c r="L197" s="23">
        <f t="shared" si="25"/>
        <v>3.1628191102235304E-2</v>
      </c>
      <c r="M197" s="23">
        <f t="shared" si="25"/>
        <v>3.4716051897595343E-2</v>
      </c>
      <c r="N197" s="23">
        <f t="shared" si="25"/>
        <v>3.7803912692955376E-2</v>
      </c>
      <c r="O197" s="23">
        <f t="shared" si="25"/>
        <v>4.0891773488315415E-2</v>
      </c>
      <c r="P197" s="23">
        <f t="shared" si="26"/>
        <v>4.0891773488315415E-2</v>
      </c>
      <c r="Q197" s="23">
        <f t="shared" si="26"/>
        <v>4.0891773488315415E-2</v>
      </c>
      <c r="R197" s="23">
        <f t="shared" si="26"/>
        <v>4.0891773488315415E-2</v>
      </c>
      <c r="S197" s="23">
        <f t="shared" si="26"/>
        <v>4.0891773488315415E-2</v>
      </c>
      <c r="T197" s="23">
        <f t="shared" si="27"/>
        <v>4.0891773488315415E-2</v>
      </c>
      <c r="U197" s="23">
        <f t="shared" si="27"/>
        <v>4.0891773488315415E-2</v>
      </c>
      <c r="V197" s="23">
        <f t="shared" si="27"/>
        <v>4.0891773488315415E-2</v>
      </c>
    </row>
    <row r="198" spans="2:22" x14ac:dyDescent="0.2">
      <c r="B198" s="28">
        <f>B197+0.5</f>
        <v>88</v>
      </c>
      <c r="F198" s="23">
        <f t="shared" si="24"/>
        <v>3.163087272169815E-2</v>
      </c>
      <c r="G198" s="23">
        <f t="shared" si="28"/>
        <v>4.0894116915422302E-2</v>
      </c>
      <c r="I198" s="23"/>
      <c r="K198" s="28">
        <f>K197+0.5</f>
        <v>88</v>
      </c>
      <c r="L198" s="23">
        <f t="shared" si="25"/>
        <v>3.163087272169815E-2</v>
      </c>
      <c r="M198" s="23">
        <f t="shared" si="25"/>
        <v>3.4718620786272865E-2</v>
      </c>
      <c r="N198" s="23">
        <f t="shared" si="25"/>
        <v>3.780636885084758E-2</v>
      </c>
      <c r="O198" s="23">
        <f t="shared" si="25"/>
        <v>4.0894116915422302E-2</v>
      </c>
      <c r="P198" s="23">
        <f t="shared" si="26"/>
        <v>4.0894116915422302E-2</v>
      </c>
      <c r="Q198" s="23">
        <f t="shared" si="26"/>
        <v>4.0894116915422302E-2</v>
      </c>
      <c r="R198" s="23">
        <f t="shared" si="26"/>
        <v>4.0894116915422302E-2</v>
      </c>
      <c r="S198" s="23">
        <f t="shared" si="26"/>
        <v>4.0894116915422302E-2</v>
      </c>
      <c r="T198" s="23">
        <f t="shared" si="27"/>
        <v>4.0894116915422302E-2</v>
      </c>
      <c r="U198" s="23">
        <f t="shared" si="27"/>
        <v>4.0894116915422302E-2</v>
      </c>
      <c r="V198" s="23">
        <f t="shared" si="27"/>
        <v>4.0894116915422302E-2</v>
      </c>
    </row>
    <row r="199" spans="2:22" x14ac:dyDescent="0.2">
      <c r="B199" s="28">
        <v>88.5</v>
      </c>
      <c r="F199" s="23">
        <f t="shared" si="24"/>
        <v>3.1633524040376101E-2</v>
      </c>
      <c r="G199" s="23">
        <f t="shared" si="28"/>
        <v>4.0896433863126851E-2</v>
      </c>
      <c r="I199" s="23"/>
      <c r="K199" s="28">
        <v>88.5</v>
      </c>
      <c r="L199" s="23">
        <f t="shared" si="25"/>
        <v>3.1633524040376101E-2</v>
      </c>
      <c r="M199" s="23">
        <f t="shared" si="25"/>
        <v>3.4721160647959687E-2</v>
      </c>
      <c r="N199" s="23">
        <f t="shared" si="25"/>
        <v>3.7808797255543258E-2</v>
      </c>
      <c r="O199" s="23">
        <f t="shared" si="25"/>
        <v>4.0896433863126851E-2</v>
      </c>
      <c r="P199" s="23">
        <f t="shared" si="26"/>
        <v>4.0896433863126851E-2</v>
      </c>
      <c r="Q199" s="23">
        <f t="shared" si="26"/>
        <v>4.0896433863126851E-2</v>
      </c>
      <c r="R199" s="23">
        <f t="shared" si="26"/>
        <v>4.0896433863126851E-2</v>
      </c>
      <c r="S199" s="23">
        <f t="shared" si="26"/>
        <v>4.0896433863126851E-2</v>
      </c>
      <c r="T199" s="23">
        <f t="shared" si="27"/>
        <v>4.0896433863126851E-2</v>
      </c>
      <c r="U199" s="23">
        <f t="shared" si="27"/>
        <v>4.0896433863126851E-2</v>
      </c>
      <c r="V199" s="23">
        <f t="shared" si="27"/>
        <v>4.0896433863126851E-2</v>
      </c>
    </row>
    <row r="200" spans="2:22" x14ac:dyDescent="0.2">
      <c r="B200" s="28">
        <f>B199+0.5</f>
        <v>89</v>
      </c>
      <c r="F200" s="23">
        <f t="shared" si="24"/>
        <v>3.1636145568956553E-2</v>
      </c>
      <c r="G200" s="23">
        <f t="shared" si="28"/>
        <v>4.0898724777711129E-2</v>
      </c>
      <c r="I200" s="23"/>
      <c r="K200" s="28">
        <f>K199+0.5</f>
        <v>89</v>
      </c>
      <c r="L200" s="23">
        <f t="shared" si="25"/>
        <v>3.1636145568956553E-2</v>
      </c>
      <c r="M200" s="23">
        <f t="shared" si="25"/>
        <v>3.4723671971874745E-2</v>
      </c>
      <c r="N200" s="23">
        <f t="shared" si="25"/>
        <v>3.781119837479293E-2</v>
      </c>
      <c r="O200" s="23">
        <f t="shared" si="25"/>
        <v>4.0898724777711129E-2</v>
      </c>
      <c r="P200" s="23">
        <f t="shared" si="26"/>
        <v>4.0898724777711129E-2</v>
      </c>
      <c r="Q200" s="23">
        <f t="shared" si="26"/>
        <v>4.0898724777711129E-2</v>
      </c>
      <c r="R200" s="23">
        <f t="shared" si="26"/>
        <v>4.0898724777711129E-2</v>
      </c>
      <c r="S200" s="23">
        <f t="shared" si="26"/>
        <v>4.0898724777711129E-2</v>
      </c>
      <c r="T200" s="23">
        <f t="shared" si="27"/>
        <v>4.0898724777711129E-2</v>
      </c>
      <c r="U200" s="23">
        <f t="shared" si="27"/>
        <v>4.0898724777711129E-2</v>
      </c>
      <c r="V200" s="23">
        <f t="shared" si="27"/>
        <v>4.0898724777711129E-2</v>
      </c>
    </row>
    <row r="201" spans="2:22" x14ac:dyDescent="0.2">
      <c r="B201" s="28">
        <v>89.5</v>
      </c>
      <c r="F201" s="23">
        <f t="shared" si="24"/>
        <v>3.1638737806714876E-2</v>
      </c>
      <c r="G201" s="23">
        <f t="shared" si="28"/>
        <v>4.0900990095484403E-2</v>
      </c>
      <c r="I201" s="23"/>
      <c r="K201" s="28">
        <v>89.5</v>
      </c>
      <c r="L201" s="23">
        <f t="shared" si="25"/>
        <v>3.1638737806714876E-2</v>
      </c>
      <c r="M201" s="23">
        <f t="shared" si="25"/>
        <v>3.472615523630472E-2</v>
      </c>
      <c r="N201" s="23">
        <f t="shared" si="25"/>
        <v>3.7813572665894551E-2</v>
      </c>
      <c r="O201" s="23">
        <f t="shared" si="25"/>
        <v>4.0900990095484403E-2</v>
      </c>
      <c r="P201" s="23">
        <f t="shared" si="26"/>
        <v>4.0900990095484403E-2</v>
      </c>
      <c r="Q201" s="23">
        <f t="shared" si="26"/>
        <v>4.0900990095484403E-2</v>
      </c>
      <c r="R201" s="23">
        <f t="shared" si="26"/>
        <v>4.0900990095484403E-2</v>
      </c>
      <c r="S201" s="23">
        <f t="shared" si="26"/>
        <v>4.0900990095484403E-2</v>
      </c>
      <c r="T201" s="23">
        <f t="shared" si="27"/>
        <v>4.0900990095484403E-2</v>
      </c>
      <c r="U201" s="23">
        <f t="shared" si="27"/>
        <v>4.0900990095484403E-2</v>
      </c>
      <c r="V201" s="23">
        <f t="shared" si="27"/>
        <v>4.0900990095484403E-2</v>
      </c>
    </row>
    <row r="202" spans="2:22" x14ac:dyDescent="0.2">
      <c r="B202" s="28">
        <f>B201+0.5</f>
        <v>90</v>
      </c>
      <c r="F202" s="23">
        <f t="shared" si="24"/>
        <v>3.1641301241831433E-2</v>
      </c>
      <c r="G202" s="23">
        <f t="shared" si="28"/>
        <v>4.0903230243060196E-2</v>
      </c>
      <c r="I202" s="23"/>
      <c r="K202" s="28">
        <f>K201+0.5</f>
        <v>90</v>
      </c>
      <c r="L202" s="23">
        <f t="shared" si="25"/>
        <v>3.1641301241831433E-2</v>
      </c>
      <c r="M202" s="23">
        <f t="shared" si="25"/>
        <v>3.4728610908907692E-2</v>
      </c>
      <c r="N202" s="23">
        <f t="shared" si="25"/>
        <v>3.7815920575983944E-2</v>
      </c>
      <c r="O202" s="23">
        <f t="shared" si="25"/>
        <v>4.0903230243060196E-2</v>
      </c>
      <c r="P202" s="23">
        <f t="shared" si="26"/>
        <v>4.0903230243060196E-2</v>
      </c>
      <c r="Q202" s="23">
        <f t="shared" si="26"/>
        <v>4.0903230243060196E-2</v>
      </c>
      <c r="R202" s="23">
        <f t="shared" si="26"/>
        <v>4.0903230243060196E-2</v>
      </c>
      <c r="S202" s="23">
        <f t="shared" si="26"/>
        <v>4.0903230243060196E-2</v>
      </c>
      <c r="T202" s="23">
        <f t="shared" si="27"/>
        <v>4.0903230243060196E-2</v>
      </c>
      <c r="U202" s="23">
        <f t="shared" si="27"/>
        <v>4.0903230243060196E-2</v>
      </c>
      <c r="V202" s="23">
        <f t="shared" si="27"/>
        <v>4.0903230243060196E-2</v>
      </c>
    </row>
    <row r="203" spans="2:22" x14ac:dyDescent="0.2">
      <c r="B203" s="28">
        <v>90.5</v>
      </c>
      <c r="F203" s="23">
        <f t="shared" si="24"/>
        <v>3.1643836351698089E-2</v>
      </c>
      <c r="G203" s="23">
        <f t="shared" si="28"/>
        <v>4.0905445637624112E-2</v>
      </c>
      <c r="I203" s="23"/>
      <c r="K203" s="28">
        <v>90.5</v>
      </c>
      <c r="L203" s="23">
        <f t="shared" si="25"/>
        <v>3.1643836351698089E-2</v>
      </c>
      <c r="M203" s="23">
        <f t="shared" si="25"/>
        <v>3.473103944700677E-2</v>
      </c>
      <c r="N203" s="23">
        <f t="shared" si="25"/>
        <v>3.7818242542315438E-2</v>
      </c>
      <c r="O203" s="23">
        <f t="shared" si="25"/>
        <v>4.0905445637624112E-2</v>
      </c>
      <c r="P203" s="23">
        <f t="shared" si="26"/>
        <v>4.0905445637624112E-2</v>
      </c>
      <c r="Q203" s="23">
        <f t="shared" si="26"/>
        <v>4.0905445637624112E-2</v>
      </c>
      <c r="R203" s="23">
        <f t="shared" si="26"/>
        <v>4.0905445637624112E-2</v>
      </c>
      <c r="S203" s="23">
        <f t="shared" si="26"/>
        <v>4.0905445637624112E-2</v>
      </c>
      <c r="T203" s="23">
        <f t="shared" si="27"/>
        <v>4.0905445637624112E-2</v>
      </c>
      <c r="U203" s="23">
        <f t="shared" si="27"/>
        <v>4.0905445637624112E-2</v>
      </c>
      <c r="V203" s="23">
        <f t="shared" si="27"/>
        <v>4.0905445637624112E-2</v>
      </c>
    </row>
    <row r="204" spans="2:22" x14ac:dyDescent="0.2">
      <c r="B204" s="28">
        <f>B203+0.5</f>
        <v>91</v>
      </c>
      <c r="F204" s="23">
        <f t="shared" si="24"/>
        <v>3.1646343603214562E-2</v>
      </c>
      <c r="G204" s="23">
        <f t="shared" si="28"/>
        <v>4.0907636687192807E-2</v>
      </c>
      <c r="I204" s="23"/>
      <c r="K204" s="28">
        <f>K203+0.5</f>
        <v>91</v>
      </c>
      <c r="L204" s="23">
        <f t="shared" si="25"/>
        <v>3.1646343603214562E-2</v>
      </c>
      <c r="M204" s="23">
        <f t="shared" si="25"/>
        <v>3.4733441297873986E-2</v>
      </c>
      <c r="N204" s="23">
        <f t="shared" si="25"/>
        <v>3.782053899253339E-2</v>
      </c>
      <c r="O204" s="23">
        <f t="shared" si="25"/>
        <v>4.0907636687192807E-2</v>
      </c>
      <c r="P204" s="23">
        <f t="shared" si="26"/>
        <v>4.0907636687192807E-2</v>
      </c>
      <c r="Q204" s="23">
        <f t="shared" si="26"/>
        <v>4.0907636687192807E-2</v>
      </c>
      <c r="R204" s="23">
        <f t="shared" si="26"/>
        <v>4.0907636687192807E-2</v>
      </c>
      <c r="S204" s="23">
        <f t="shared" si="26"/>
        <v>4.0907636687192807E-2</v>
      </c>
      <c r="T204" s="23">
        <f t="shared" si="27"/>
        <v>4.0907636687192807E-2</v>
      </c>
      <c r="U204" s="23">
        <f t="shared" si="27"/>
        <v>4.0907636687192807E-2</v>
      </c>
      <c r="V204" s="23">
        <f t="shared" si="27"/>
        <v>4.0907636687192807E-2</v>
      </c>
    </row>
    <row r="205" spans="2:22" x14ac:dyDescent="0.2">
      <c r="B205" s="28">
        <v>91.5</v>
      </c>
      <c r="F205" s="23">
        <f t="shared" si="24"/>
        <v>3.1648823453075112E-2</v>
      </c>
      <c r="G205" s="23">
        <f t="shared" si="28"/>
        <v>4.0909803790864591E-2</v>
      </c>
      <c r="I205" s="23"/>
      <c r="K205" s="28">
        <v>91.5</v>
      </c>
      <c r="L205" s="23">
        <f t="shared" si="25"/>
        <v>3.1648823453075112E-2</v>
      </c>
      <c r="M205" s="23">
        <f t="shared" si="25"/>
        <v>3.4735816899004943E-2</v>
      </c>
      <c r="N205" s="23">
        <f t="shared" si="25"/>
        <v>3.782281034493476E-2</v>
      </c>
      <c r="O205" s="23">
        <f t="shared" si="25"/>
        <v>4.0909803790864591E-2</v>
      </c>
      <c r="P205" s="23">
        <f t="shared" si="26"/>
        <v>4.0909803790864591E-2</v>
      </c>
      <c r="Q205" s="23">
        <f t="shared" si="26"/>
        <v>4.0909803790864591E-2</v>
      </c>
      <c r="R205" s="23">
        <f t="shared" si="26"/>
        <v>4.0909803790864591E-2</v>
      </c>
      <c r="S205" s="23">
        <f t="shared" si="26"/>
        <v>4.0909803790864591E-2</v>
      </c>
      <c r="T205" s="23">
        <f t="shared" si="27"/>
        <v>4.0909803790864591E-2</v>
      </c>
      <c r="U205" s="23">
        <f t="shared" si="27"/>
        <v>4.0909803790864591E-2</v>
      </c>
      <c r="V205" s="23">
        <f t="shared" si="27"/>
        <v>4.0909803790864591E-2</v>
      </c>
    </row>
    <row r="206" spans="2:22" x14ac:dyDescent="0.2">
      <c r="B206" s="28">
        <f>B205+0.5</f>
        <v>92</v>
      </c>
      <c r="F206" s="23">
        <f t="shared" si="24"/>
        <v>3.1651276348045883E-2</v>
      </c>
      <c r="G206" s="23">
        <f t="shared" si="28"/>
        <v>4.0911947339061672E-2</v>
      </c>
      <c r="I206" s="23"/>
      <c r="K206" s="28">
        <f>K205+0.5</f>
        <v>92</v>
      </c>
      <c r="L206" s="23">
        <f t="shared" si="25"/>
        <v>3.1651276348045883E-2</v>
      </c>
      <c r="M206" s="23">
        <f t="shared" si="25"/>
        <v>3.4738166678384481E-2</v>
      </c>
      <c r="N206" s="23">
        <f t="shared" si="25"/>
        <v>3.7825057008723073E-2</v>
      </c>
      <c r="O206" s="23">
        <f t="shared" si="25"/>
        <v>4.0911947339061672E-2</v>
      </c>
      <c r="P206" s="23">
        <f t="shared" si="26"/>
        <v>4.0911947339061672E-2</v>
      </c>
      <c r="Q206" s="23">
        <f t="shared" si="26"/>
        <v>4.0911947339061672E-2</v>
      </c>
      <c r="R206" s="23">
        <f t="shared" si="26"/>
        <v>4.0911947339061672E-2</v>
      </c>
      <c r="S206" s="23">
        <f t="shared" si="26"/>
        <v>4.0911947339061672E-2</v>
      </c>
      <c r="T206" s="23">
        <f t="shared" si="27"/>
        <v>4.0911947339061672E-2</v>
      </c>
      <c r="U206" s="23">
        <f t="shared" si="27"/>
        <v>4.0911947339061672E-2</v>
      </c>
      <c r="V206" s="23">
        <f t="shared" si="27"/>
        <v>4.0911947339061672E-2</v>
      </c>
    </row>
    <row r="207" spans="2:22" x14ac:dyDescent="0.2">
      <c r="B207" s="28">
        <v>92.5</v>
      </c>
      <c r="F207" s="23">
        <f t="shared" si="24"/>
        <v>3.1653702725233178E-2</v>
      </c>
      <c r="G207" s="23">
        <f t="shared" si="28"/>
        <v>4.0914067713764733E-2</v>
      </c>
      <c r="I207" s="23"/>
      <c r="K207" s="28">
        <v>92.5</v>
      </c>
      <c r="L207" s="23">
        <f t="shared" si="25"/>
        <v>3.1653702725233178E-2</v>
      </c>
      <c r="M207" s="23">
        <f t="shared" si="25"/>
        <v>3.4740491054743701E-2</v>
      </c>
      <c r="N207" s="23">
        <f t="shared" si="25"/>
        <v>3.782727938425421E-2</v>
      </c>
      <c r="O207" s="23">
        <f t="shared" si="25"/>
        <v>4.0914067713764733E-2</v>
      </c>
      <c r="P207" s="23">
        <f t="shared" si="26"/>
        <v>4.0914067713764733E-2</v>
      </c>
      <c r="Q207" s="23">
        <f t="shared" si="26"/>
        <v>4.0914067713764733E-2</v>
      </c>
      <c r="R207" s="23">
        <f t="shared" si="26"/>
        <v>4.0914067713764733E-2</v>
      </c>
      <c r="S207" s="23">
        <f t="shared" si="26"/>
        <v>4.0914067713764733E-2</v>
      </c>
      <c r="T207" s="23">
        <f t="shared" si="27"/>
        <v>4.0914067713764733E-2</v>
      </c>
      <c r="U207" s="23">
        <f t="shared" si="27"/>
        <v>4.0914067713764733E-2</v>
      </c>
      <c r="V207" s="23">
        <f t="shared" si="27"/>
        <v>4.0914067713764733E-2</v>
      </c>
    </row>
    <row r="208" spans="2:22" x14ac:dyDescent="0.2">
      <c r="B208" s="28">
        <f>B207+0.5</f>
        <v>93</v>
      </c>
      <c r="F208" s="23">
        <f t="shared" si="24"/>
        <v>3.1656103012343194E-2</v>
      </c>
      <c r="G208" s="23">
        <f t="shared" si="28"/>
        <v>4.09161652887398E-2</v>
      </c>
      <c r="I208" s="23"/>
      <c r="K208" s="28">
        <f>K207+0.5</f>
        <v>93</v>
      </c>
      <c r="L208" s="23">
        <f t="shared" si="25"/>
        <v>3.1656103012343194E-2</v>
      </c>
      <c r="M208" s="23">
        <f t="shared" si="25"/>
        <v>3.4742790437808736E-2</v>
      </c>
      <c r="N208" s="23">
        <f t="shared" si="25"/>
        <v>3.7829477863274258E-2</v>
      </c>
      <c r="O208" s="23">
        <f t="shared" si="25"/>
        <v>4.09161652887398E-2</v>
      </c>
      <c r="P208" s="23">
        <f t="shared" si="26"/>
        <v>4.09161652887398E-2</v>
      </c>
      <c r="Q208" s="23">
        <f t="shared" si="26"/>
        <v>4.09161652887398E-2</v>
      </c>
      <c r="R208" s="23">
        <f t="shared" si="26"/>
        <v>4.09161652887398E-2</v>
      </c>
      <c r="S208" s="23">
        <f t="shared" si="26"/>
        <v>4.09161652887398E-2</v>
      </c>
      <c r="T208" s="23">
        <f t="shared" si="27"/>
        <v>4.09161652887398E-2</v>
      </c>
      <c r="U208" s="23">
        <f t="shared" si="27"/>
        <v>4.09161652887398E-2</v>
      </c>
      <c r="V208" s="23">
        <f t="shared" si="27"/>
        <v>4.09161652887398E-2</v>
      </c>
    </row>
    <row r="209" spans="2:22" x14ac:dyDescent="0.2">
      <c r="B209" s="28">
        <v>93.5</v>
      </c>
      <c r="F209" s="23">
        <f t="shared" si="24"/>
        <v>3.1658477627933314E-2</v>
      </c>
      <c r="G209" s="23">
        <f t="shared" si="28"/>
        <v>4.0918240429757911E-2</v>
      </c>
      <c r="I209" s="23"/>
      <c r="K209" s="28">
        <v>93.5</v>
      </c>
      <c r="L209" s="23">
        <f t="shared" si="25"/>
        <v>3.1658477627933314E-2</v>
      </c>
      <c r="M209" s="23">
        <f t="shared" si="25"/>
        <v>3.4745065228541525E-2</v>
      </c>
      <c r="N209" s="23">
        <f t="shared" si="25"/>
        <v>3.7831652829149715E-2</v>
      </c>
      <c r="O209" s="23">
        <f t="shared" si="25"/>
        <v>4.0918240429757911E-2</v>
      </c>
      <c r="P209" s="23">
        <f t="shared" si="26"/>
        <v>4.0918240429757911E-2</v>
      </c>
      <c r="Q209" s="23">
        <f t="shared" si="26"/>
        <v>4.0918240429757911E-2</v>
      </c>
      <c r="R209" s="23">
        <f t="shared" si="26"/>
        <v>4.0918240429757911E-2</v>
      </c>
      <c r="S209" s="23">
        <f t="shared" si="26"/>
        <v>4.0918240429757911E-2</v>
      </c>
      <c r="T209" s="23">
        <f t="shared" si="27"/>
        <v>4.0918240429757911E-2</v>
      </c>
      <c r="U209" s="23">
        <f t="shared" si="27"/>
        <v>4.0918240429757911E-2</v>
      </c>
      <c r="V209" s="23">
        <f t="shared" si="27"/>
        <v>4.0918240429757911E-2</v>
      </c>
    </row>
    <row r="210" spans="2:22" x14ac:dyDescent="0.2">
      <c r="B210" s="28">
        <f>B209+0.5</f>
        <v>94</v>
      </c>
      <c r="F210" s="23">
        <f t="shared" si="24"/>
        <v>3.1660826981655461E-2</v>
      </c>
      <c r="G210" s="23">
        <f t="shared" si="28"/>
        <v>4.0920293494807754E-2</v>
      </c>
      <c r="I210" s="23"/>
      <c r="K210" s="28">
        <f>K209+0.5</f>
        <v>94</v>
      </c>
      <c r="L210" s="23">
        <f t="shared" si="25"/>
        <v>3.1660826981655461E-2</v>
      </c>
      <c r="M210" s="23">
        <f t="shared" si="25"/>
        <v>3.4747315819372897E-2</v>
      </c>
      <c r="N210" s="23">
        <f t="shared" si="25"/>
        <v>3.7833804657090318E-2</v>
      </c>
      <c r="O210" s="23">
        <f t="shared" si="25"/>
        <v>4.0920293494807754E-2</v>
      </c>
      <c r="P210" s="23">
        <f t="shared" si="26"/>
        <v>4.0920293494807754E-2</v>
      </c>
      <c r="Q210" s="23">
        <f t="shared" si="26"/>
        <v>4.0920293494807754E-2</v>
      </c>
      <c r="R210" s="23">
        <f t="shared" si="26"/>
        <v>4.0920293494807754E-2</v>
      </c>
      <c r="S210" s="23">
        <f t="shared" si="26"/>
        <v>4.0920293494807754E-2</v>
      </c>
      <c r="T210" s="23">
        <f t="shared" si="27"/>
        <v>4.0920293494807754E-2</v>
      </c>
      <c r="U210" s="23">
        <f t="shared" si="27"/>
        <v>4.0920293494807754E-2</v>
      </c>
      <c r="V210" s="23">
        <f t="shared" si="27"/>
        <v>4.0920293494807754E-2</v>
      </c>
    </row>
    <row r="211" spans="2:22" x14ac:dyDescent="0.2">
      <c r="B211" s="28">
        <v>94.5</v>
      </c>
      <c r="F211" s="23">
        <f t="shared" si="24"/>
        <v>3.1663151474491655E-2</v>
      </c>
      <c r="G211" s="23">
        <f t="shared" si="28"/>
        <v>4.0922324834301513E-2</v>
      </c>
      <c r="I211" s="23"/>
      <c r="K211" s="28">
        <v>94.5</v>
      </c>
      <c r="L211" s="23">
        <f t="shared" si="25"/>
        <v>3.1663151474491655E-2</v>
      </c>
      <c r="M211" s="23">
        <f t="shared" si="25"/>
        <v>3.4749542594428279E-2</v>
      </c>
      <c r="N211" s="23">
        <f t="shared" si="25"/>
        <v>3.7835933714364889E-2</v>
      </c>
      <c r="O211" s="23">
        <f t="shared" si="25"/>
        <v>4.0922324834301513E-2</v>
      </c>
      <c r="P211" s="23">
        <f t="shared" si="26"/>
        <v>4.0922324834301513E-2</v>
      </c>
      <c r="Q211" s="23">
        <f t="shared" si="26"/>
        <v>4.0922324834301513E-2</v>
      </c>
      <c r="R211" s="23">
        <f t="shared" si="26"/>
        <v>4.0922324834301513E-2</v>
      </c>
      <c r="S211" s="23">
        <f t="shared" si="26"/>
        <v>4.0922324834301513E-2</v>
      </c>
      <c r="T211" s="23">
        <f t="shared" si="27"/>
        <v>4.0922324834301513E-2</v>
      </c>
      <c r="U211" s="23">
        <f t="shared" si="27"/>
        <v>4.0922324834301513E-2</v>
      </c>
      <c r="V211" s="23">
        <f t="shared" si="27"/>
        <v>4.0922324834301513E-2</v>
      </c>
    </row>
    <row r="212" spans="2:22" x14ac:dyDescent="0.2">
      <c r="B212" s="28">
        <f>B211+0.5</f>
        <v>95</v>
      </c>
      <c r="F212" s="23">
        <f t="shared" si="24"/>
        <v>3.16654514989822E-2</v>
      </c>
      <c r="G212" s="23">
        <f t="shared" si="28"/>
        <v>4.0924334791274282E-2</v>
      </c>
      <c r="I212" s="23"/>
      <c r="K212" s="28">
        <f>K211+0.5</f>
        <v>95</v>
      </c>
      <c r="L212" s="23">
        <f t="shared" si="25"/>
        <v>3.16654514989822E-2</v>
      </c>
      <c r="M212" s="23">
        <f t="shared" si="25"/>
        <v>3.4751745929746232E-2</v>
      </c>
      <c r="N212" s="23">
        <f t="shared" si="25"/>
        <v>3.783804036051025E-2</v>
      </c>
      <c r="O212" s="23">
        <f t="shared" si="25"/>
        <v>4.0924334791274282E-2</v>
      </c>
      <c r="P212" s="23">
        <f t="shared" si="26"/>
        <v>4.0924334791274282E-2</v>
      </c>
      <c r="Q212" s="23">
        <f t="shared" si="26"/>
        <v>4.0924334791274282E-2</v>
      </c>
      <c r="R212" s="23">
        <f t="shared" si="26"/>
        <v>4.0924334791274282E-2</v>
      </c>
      <c r="S212" s="23">
        <f t="shared" si="26"/>
        <v>4.0924334791274282E-2</v>
      </c>
      <c r="T212" s="23">
        <f t="shared" si="27"/>
        <v>4.0924334791274282E-2</v>
      </c>
      <c r="U212" s="23">
        <f t="shared" si="27"/>
        <v>4.0924334791274282E-2</v>
      </c>
      <c r="V212" s="23">
        <f t="shared" si="27"/>
        <v>4.0924334791274282E-2</v>
      </c>
    </row>
    <row r="213" spans="2:22" x14ac:dyDescent="0.2">
      <c r="B213" s="28">
        <v>95.5</v>
      </c>
      <c r="F213" s="23">
        <f t="shared" si="24"/>
        <v>3.1667727439446673E-2</v>
      </c>
      <c r="G213" s="23">
        <f t="shared" si="28"/>
        <v>4.0926323701577186E-2</v>
      </c>
      <c r="I213" s="23"/>
      <c r="K213" s="28">
        <v>95.5</v>
      </c>
      <c r="L213" s="23">
        <f t="shared" si="25"/>
        <v>3.1667727439446673E-2</v>
      </c>
      <c r="M213" s="23">
        <f t="shared" si="25"/>
        <v>3.475392619349018E-2</v>
      </c>
      <c r="N213" s="23">
        <f t="shared" si="25"/>
        <v>3.7840124947533672E-2</v>
      </c>
      <c r="O213" s="23">
        <f t="shared" si="25"/>
        <v>4.0926323701577186E-2</v>
      </c>
      <c r="P213" s="23">
        <f t="shared" si="26"/>
        <v>4.0926323701577186E-2</v>
      </c>
      <c r="Q213" s="23">
        <f t="shared" si="26"/>
        <v>4.0926323701577186E-2</v>
      </c>
      <c r="R213" s="23">
        <f t="shared" si="26"/>
        <v>4.0926323701577186E-2</v>
      </c>
      <c r="S213" s="23">
        <f t="shared" si="26"/>
        <v>4.0926323701577186E-2</v>
      </c>
      <c r="T213" s="23">
        <f t="shared" si="27"/>
        <v>4.0926323701577186E-2</v>
      </c>
      <c r="U213" s="23">
        <f t="shared" si="27"/>
        <v>4.0926323701577186E-2</v>
      </c>
      <c r="V213" s="23">
        <f t="shared" si="27"/>
        <v>4.0926323701577186E-2</v>
      </c>
    </row>
    <row r="214" spans="2:22" x14ac:dyDescent="0.2">
      <c r="B214" s="28">
        <f>B213+0.5</f>
        <v>96</v>
      </c>
      <c r="F214" s="23">
        <f t="shared" si="24"/>
        <v>3.1669979672197972E-2</v>
      </c>
      <c r="G214" s="23">
        <f t="shared" si="28"/>
        <v>4.0928291894064425E-2</v>
      </c>
      <c r="I214" s="23"/>
      <c r="K214" s="28">
        <f>K213+0.5</f>
        <v>96</v>
      </c>
      <c r="L214" s="23">
        <f t="shared" si="25"/>
        <v>3.1669979672197972E-2</v>
      </c>
      <c r="M214" s="23">
        <f t="shared" si="25"/>
        <v>3.4756083746153459E-2</v>
      </c>
      <c r="N214" s="23">
        <f t="shared" si="25"/>
        <v>3.7842187820108932E-2</v>
      </c>
      <c r="O214" s="23">
        <f t="shared" si="25"/>
        <v>4.0928291894064425E-2</v>
      </c>
      <c r="P214" s="23">
        <f t="shared" si="26"/>
        <v>4.0928291894064425E-2</v>
      </c>
      <c r="Q214" s="23">
        <f t="shared" si="26"/>
        <v>4.0928291894064425E-2</v>
      </c>
      <c r="R214" s="23">
        <f t="shared" si="26"/>
        <v>4.0928291894064425E-2</v>
      </c>
      <c r="S214" s="23">
        <f t="shared" si="26"/>
        <v>4.0928291894064425E-2</v>
      </c>
      <c r="T214" s="23">
        <f t="shared" si="27"/>
        <v>4.0928291894064425E-2</v>
      </c>
      <c r="U214" s="23">
        <f t="shared" si="27"/>
        <v>4.0928291894064425E-2</v>
      </c>
      <c r="V214" s="23">
        <f t="shared" si="27"/>
        <v>4.0928291894064425E-2</v>
      </c>
    </row>
    <row r="215" spans="2:22" x14ac:dyDescent="0.2">
      <c r="B215" s="28">
        <v>96.5</v>
      </c>
      <c r="F215" s="23">
        <f t="shared" si="24"/>
        <v>3.1672208565749781E-2</v>
      </c>
      <c r="G215" s="23">
        <f t="shared" ref="G215:G222" si="29">G$18+G$19*(B$18/$B215)*(1-EXP(-$B215/B$18))+G$20*(B$18/$B215)*(1-(1+$B215/B$18)*EXP(-$B215/B$18))</f>
        <v>4.0930239690774597E-2</v>
      </c>
      <c r="I215" s="23"/>
      <c r="K215" s="28">
        <v>96.5</v>
      </c>
      <c r="L215" s="23">
        <f t="shared" si="25"/>
        <v>3.1672208565749781E-2</v>
      </c>
      <c r="M215" s="23">
        <f t="shared" si="25"/>
        <v>3.4758218940758048E-2</v>
      </c>
      <c r="N215" s="23">
        <f t="shared" si="25"/>
        <v>3.7844229315766316E-2</v>
      </c>
      <c r="O215" s="23">
        <f t="shared" ref="O215:R222" si="30">O$18+O$19*($B$18/$B215)*(1-EXP(-$B215/$B$18))+O$20*($B$18/$B215)*(1-(1+$B215/$B$18)*EXP(-$B215/$B$18))</f>
        <v>4.0930239690774597E-2</v>
      </c>
      <c r="P215" s="23">
        <f t="shared" si="26"/>
        <v>4.0930239690774597E-2</v>
      </c>
      <c r="Q215" s="23">
        <f t="shared" si="26"/>
        <v>4.0930239690774597E-2</v>
      </c>
      <c r="R215" s="23">
        <f t="shared" si="26"/>
        <v>4.0930239690774597E-2</v>
      </c>
      <c r="S215" s="23">
        <f t="shared" ref="S215:S222" si="31">S$18+S$19*($B$18/$B215)*(1-EXP(-$B215/$B$18))+S$20*($B$18/$B215)*(1-(1+$B215/$B$18)*EXP(-$B215/$B$18))</f>
        <v>4.0930239690774597E-2</v>
      </c>
      <c r="T215" s="23">
        <f t="shared" si="27"/>
        <v>4.0930239690774597E-2</v>
      </c>
      <c r="U215" s="23">
        <f t="shared" si="27"/>
        <v>4.0930239690774597E-2</v>
      </c>
      <c r="V215" s="23">
        <f t="shared" si="27"/>
        <v>4.0930239690774597E-2</v>
      </c>
    </row>
    <row r="216" spans="2:22" x14ac:dyDescent="0.2">
      <c r="B216" s="28">
        <f>B215+0.5</f>
        <v>97</v>
      </c>
      <c r="F216" s="23">
        <f t="shared" ref="F216:F222" si="32">D$18+D$19*(B$18/$B216)*(1-EXP(-$B216/B$18))+D$20*(B$18/$B216)*(1-(1+$B216/B$18)*EXP(-$B216/B$18))</f>
        <v>3.1674414481017543E-2</v>
      </c>
      <c r="G216" s="23">
        <f t="shared" si="29"/>
        <v>4.0932167407106312E-2</v>
      </c>
      <c r="I216" s="23"/>
      <c r="K216" s="28">
        <f>K215+0.5</f>
        <v>97</v>
      </c>
      <c r="L216" s="23">
        <f t="shared" ref="L216:N222" si="33">L$18+L$19*($B$18/$B216)*(1-EXP(-$B216/$B$18))+L$20*($B$18/$B216)*(1-(1+$B216/$B$18)*EXP(-$B216/$B$18))</f>
        <v>3.1674414481017543E-2</v>
      </c>
      <c r="M216" s="23">
        <f t="shared" si="33"/>
        <v>3.4760332123047133E-2</v>
      </c>
      <c r="N216" s="23">
        <f t="shared" si="33"/>
        <v>3.7846249765076716E-2</v>
      </c>
      <c r="O216" s="23">
        <f t="shared" si="30"/>
        <v>4.0932167407106312E-2</v>
      </c>
      <c r="P216" s="23">
        <f t="shared" si="30"/>
        <v>4.0932167407106312E-2</v>
      </c>
      <c r="Q216" s="23">
        <f t="shared" si="30"/>
        <v>4.0932167407106312E-2</v>
      </c>
      <c r="R216" s="23">
        <f t="shared" si="30"/>
        <v>4.0932167407106312E-2</v>
      </c>
      <c r="S216" s="23">
        <f t="shared" si="31"/>
        <v>4.0932167407106312E-2</v>
      </c>
      <c r="T216" s="23">
        <f t="shared" ref="T216:V222" si="34">T$18+T$19*($B$18/$B216)*(1-EXP(-$B216/$B$18))+T$20*($B$18/$B216)*(1-(1+$B216/$B$18)*EXP(-$B216/$B$18))</f>
        <v>4.0932167407106312E-2</v>
      </c>
      <c r="U216" s="23">
        <f t="shared" si="34"/>
        <v>4.0932167407106312E-2</v>
      </c>
      <c r="V216" s="23">
        <f t="shared" si="34"/>
        <v>4.0932167407106312E-2</v>
      </c>
    </row>
    <row r="217" spans="2:22" x14ac:dyDescent="0.2">
      <c r="B217" s="28">
        <v>97.5</v>
      </c>
      <c r="F217" s="23">
        <f t="shared" si="32"/>
        <v>3.1676597771513326E-2</v>
      </c>
      <c r="G217" s="23">
        <f t="shared" si="29"/>
        <v>4.0934075351988473E-2</v>
      </c>
      <c r="I217" s="23"/>
      <c r="K217" s="28">
        <v>97.5</v>
      </c>
      <c r="L217" s="23">
        <f t="shared" si="33"/>
        <v>3.1676597771513326E-2</v>
      </c>
      <c r="M217" s="23">
        <f t="shared" si="33"/>
        <v>3.4762423631671709E-2</v>
      </c>
      <c r="N217" s="23">
        <f t="shared" si="33"/>
        <v>3.7848249491830091E-2</v>
      </c>
      <c r="O217" s="23">
        <f t="shared" si="30"/>
        <v>4.0934075351988473E-2</v>
      </c>
      <c r="P217" s="23">
        <f t="shared" si="30"/>
        <v>4.0934075351988473E-2</v>
      </c>
      <c r="Q217" s="23">
        <f t="shared" si="30"/>
        <v>4.0934075351988473E-2</v>
      </c>
      <c r="R217" s="23">
        <f t="shared" si="30"/>
        <v>4.0934075351988473E-2</v>
      </c>
      <c r="S217" s="23">
        <f t="shared" si="31"/>
        <v>4.0934075351988473E-2</v>
      </c>
      <c r="T217" s="23">
        <f t="shared" si="34"/>
        <v>4.0934075351988473E-2</v>
      </c>
      <c r="U217" s="23">
        <f t="shared" si="34"/>
        <v>4.0934075351988473E-2</v>
      </c>
      <c r="V217" s="23">
        <f t="shared" si="34"/>
        <v>4.0934075351988473E-2</v>
      </c>
    </row>
    <row r="218" spans="2:22" x14ac:dyDescent="0.2">
      <c r="B218" s="28">
        <f>B217+0.5</f>
        <v>98</v>
      </c>
      <c r="F218" s="23">
        <f t="shared" si="32"/>
        <v>3.1678758783534669E-2</v>
      </c>
      <c r="G218" s="23">
        <f t="shared" si="29"/>
        <v>4.0935963828045305E-2</v>
      </c>
      <c r="I218" s="23"/>
      <c r="K218" s="28">
        <f>K217+0.5</f>
        <v>98</v>
      </c>
      <c r="L218" s="23">
        <f t="shared" si="33"/>
        <v>3.1678758783534669E-2</v>
      </c>
      <c r="M218" s="23">
        <f t="shared" si="33"/>
        <v>3.476449379837155E-2</v>
      </c>
      <c r="N218" s="23">
        <f t="shared" si="33"/>
        <v>3.7850228813208424E-2</v>
      </c>
      <c r="O218" s="23">
        <f t="shared" si="30"/>
        <v>4.0935963828045305E-2</v>
      </c>
      <c r="P218" s="23">
        <f t="shared" si="30"/>
        <v>4.0935963828045305E-2</v>
      </c>
      <c r="Q218" s="23">
        <f t="shared" si="30"/>
        <v>4.0935963828045305E-2</v>
      </c>
      <c r="R218" s="23">
        <f t="shared" si="30"/>
        <v>4.0935963828045305E-2</v>
      </c>
      <c r="S218" s="23">
        <f t="shared" si="31"/>
        <v>4.0935963828045305E-2</v>
      </c>
      <c r="T218" s="23">
        <f t="shared" si="34"/>
        <v>4.0935963828045305E-2</v>
      </c>
      <c r="U218" s="23">
        <f t="shared" si="34"/>
        <v>4.0935963828045305E-2</v>
      </c>
      <c r="V218" s="23">
        <f t="shared" si="34"/>
        <v>4.0935963828045305E-2</v>
      </c>
    </row>
    <row r="219" spans="2:22" x14ac:dyDescent="0.2">
      <c r="B219" s="28">
        <v>98.5</v>
      </c>
      <c r="F219" s="23">
        <f t="shared" si="32"/>
        <v>3.1680897856347666E-2</v>
      </c>
      <c r="G219" s="23">
        <f t="shared" si="29"/>
        <v>4.0937833131756383E-2</v>
      </c>
      <c r="I219" s="23"/>
      <c r="K219" s="28">
        <v>98.5</v>
      </c>
      <c r="L219" s="23">
        <f t="shared" si="33"/>
        <v>3.1680897856347666E-2</v>
      </c>
      <c r="M219" s="23">
        <f t="shared" si="33"/>
        <v>3.4766542948150583E-2</v>
      </c>
      <c r="N219" s="23">
        <f t="shared" si="33"/>
        <v>3.7852188039953473E-2</v>
      </c>
      <c r="O219" s="23">
        <f t="shared" si="30"/>
        <v>4.0937833131756383E-2</v>
      </c>
      <c r="P219" s="23">
        <f t="shared" si="30"/>
        <v>4.0937833131756383E-2</v>
      </c>
      <c r="Q219" s="23">
        <f t="shared" si="30"/>
        <v>4.0937833131756383E-2</v>
      </c>
      <c r="R219" s="23">
        <f t="shared" si="30"/>
        <v>4.0937833131756383E-2</v>
      </c>
      <c r="S219" s="23">
        <f t="shared" si="31"/>
        <v>4.0937833131756383E-2</v>
      </c>
      <c r="T219" s="23">
        <f t="shared" si="34"/>
        <v>4.0937833131756383E-2</v>
      </c>
      <c r="U219" s="23">
        <f t="shared" si="34"/>
        <v>4.0937833131756383E-2</v>
      </c>
      <c r="V219" s="23">
        <f t="shared" si="34"/>
        <v>4.0937833131756383E-2</v>
      </c>
    </row>
    <row r="220" spans="2:22" x14ac:dyDescent="0.2">
      <c r="B220" s="28">
        <f>B219+0.5</f>
        <v>99</v>
      </c>
      <c r="F220" s="23">
        <f t="shared" si="32"/>
        <v>3.1683015322364588E-2</v>
      </c>
      <c r="G220" s="23">
        <f t="shared" si="29"/>
        <v>4.09396835536118E-2</v>
      </c>
      <c r="I220" s="23"/>
      <c r="K220" s="28">
        <f>K219+0.5</f>
        <v>99</v>
      </c>
      <c r="L220" s="23">
        <f t="shared" si="33"/>
        <v>3.1683015322364588E-2</v>
      </c>
      <c r="M220" s="23">
        <f t="shared" si="33"/>
        <v>3.4768571399446994E-2</v>
      </c>
      <c r="N220" s="23">
        <f t="shared" si="33"/>
        <v>3.7854127476529387E-2</v>
      </c>
      <c r="O220" s="23">
        <f t="shared" si="30"/>
        <v>4.09396835536118E-2</v>
      </c>
      <c r="P220" s="23">
        <f t="shared" si="30"/>
        <v>4.09396835536118E-2</v>
      </c>
      <c r="Q220" s="23">
        <f t="shared" si="30"/>
        <v>4.09396835536118E-2</v>
      </c>
      <c r="R220" s="23">
        <f t="shared" si="30"/>
        <v>4.09396835536118E-2</v>
      </c>
      <c r="S220" s="23">
        <f t="shared" si="31"/>
        <v>4.09396835536118E-2</v>
      </c>
      <c r="T220" s="23">
        <f t="shared" si="34"/>
        <v>4.09396835536118E-2</v>
      </c>
      <c r="U220" s="23">
        <f t="shared" si="34"/>
        <v>4.09396835536118E-2</v>
      </c>
      <c r="V220" s="23">
        <f t="shared" si="34"/>
        <v>4.09396835536118E-2</v>
      </c>
    </row>
    <row r="221" spans="2:22" x14ac:dyDescent="0.2">
      <c r="B221" s="28">
        <v>99.5</v>
      </c>
      <c r="F221" s="23">
        <f t="shared" si="32"/>
        <v>3.1685111507315997E-2</v>
      </c>
      <c r="G221" s="23">
        <f t="shared" si="29"/>
        <v>4.0941515378262627E-2</v>
      </c>
      <c r="I221" s="23"/>
      <c r="K221" s="28">
        <v>99.5</v>
      </c>
      <c r="L221" s="23">
        <f t="shared" si="33"/>
        <v>3.1685111507315997E-2</v>
      </c>
      <c r="M221" s="23">
        <f t="shared" si="33"/>
        <v>3.4770579464298214E-2</v>
      </c>
      <c r="N221" s="23">
        <f t="shared" si="33"/>
        <v>3.7856047421280417E-2</v>
      </c>
      <c r="O221" s="23">
        <f t="shared" si="30"/>
        <v>4.0941515378262627E-2</v>
      </c>
      <c r="P221" s="23">
        <f t="shared" si="30"/>
        <v>4.0941515378262627E-2</v>
      </c>
      <c r="Q221" s="23">
        <f t="shared" si="30"/>
        <v>4.0941515378262627E-2</v>
      </c>
      <c r="R221" s="23">
        <f t="shared" si="30"/>
        <v>4.0941515378262627E-2</v>
      </c>
      <c r="S221" s="23">
        <f t="shared" si="31"/>
        <v>4.0941515378262627E-2</v>
      </c>
      <c r="T221" s="23">
        <f t="shared" si="34"/>
        <v>4.0941515378262627E-2</v>
      </c>
      <c r="U221" s="23">
        <f t="shared" si="34"/>
        <v>4.0941515378262627E-2</v>
      </c>
      <c r="V221" s="23">
        <f t="shared" si="34"/>
        <v>4.0941515378262627E-2</v>
      </c>
    </row>
    <row r="222" spans="2:22" x14ac:dyDescent="0.2">
      <c r="B222" s="28">
        <f>B221+0.5</f>
        <v>100</v>
      </c>
      <c r="F222" s="23">
        <f t="shared" si="32"/>
        <v>3.1687186730417899E-2</v>
      </c>
      <c r="G222" s="23">
        <f t="shared" si="29"/>
        <v>4.0943328884666952E-2</v>
      </c>
      <c r="I222" s="23"/>
      <c r="K222" s="28">
        <f>K221+0.5</f>
        <v>100</v>
      </c>
      <c r="L222" s="23">
        <f t="shared" si="33"/>
        <v>3.1687186730417899E-2</v>
      </c>
      <c r="M222" s="23">
        <f t="shared" si="33"/>
        <v>3.4772567448500921E-2</v>
      </c>
      <c r="N222" s="23">
        <f t="shared" si="33"/>
        <v>3.785794816658393E-2</v>
      </c>
      <c r="O222" s="23">
        <f t="shared" si="30"/>
        <v>4.0943328884666952E-2</v>
      </c>
      <c r="P222" s="23">
        <f t="shared" si="30"/>
        <v>4.0943328884666952E-2</v>
      </c>
      <c r="Q222" s="23">
        <f t="shared" si="30"/>
        <v>4.0943328884666952E-2</v>
      </c>
      <c r="R222" s="23">
        <f t="shared" si="30"/>
        <v>4.0943328884666952E-2</v>
      </c>
      <c r="S222" s="23">
        <f t="shared" si="31"/>
        <v>4.0943328884666952E-2</v>
      </c>
      <c r="T222" s="23">
        <f t="shared" si="34"/>
        <v>4.0943328884666952E-2</v>
      </c>
      <c r="U222" s="23">
        <f t="shared" si="34"/>
        <v>4.0943328884666952E-2</v>
      </c>
      <c r="V222" s="23">
        <f t="shared" si="34"/>
        <v>4.0943328884666952E-2</v>
      </c>
    </row>
    <row r="228" spans="2:2" x14ac:dyDescent="0.2">
      <c r="B228" s="28"/>
    </row>
    <row r="229" spans="2:2" x14ac:dyDescent="0.2">
      <c r="B229" s="28"/>
    </row>
    <row r="230" spans="2:2" x14ac:dyDescent="0.2">
      <c r="B230" s="28"/>
    </row>
    <row r="231" spans="2:2" x14ac:dyDescent="0.2">
      <c r="B231" s="28"/>
    </row>
    <row r="232" spans="2:2" x14ac:dyDescent="0.2">
      <c r="B232" s="28"/>
    </row>
    <row r="233" spans="2:2" x14ac:dyDescent="0.2">
      <c r="B233" s="28"/>
    </row>
    <row r="234" spans="2:2" x14ac:dyDescent="0.2">
      <c r="B234" s="28"/>
    </row>
    <row r="235" spans="2:2" x14ac:dyDescent="0.2">
      <c r="B235" s="28"/>
    </row>
    <row r="236" spans="2:2" x14ac:dyDescent="0.2">
      <c r="B236" s="28"/>
    </row>
    <row r="237" spans="2:2" x14ac:dyDescent="0.2">
      <c r="B237" s="28"/>
    </row>
    <row r="238" spans="2:2" x14ac:dyDescent="0.2">
      <c r="B238" s="28"/>
    </row>
    <row r="239" spans="2:2" x14ac:dyDescent="0.2">
      <c r="B239" s="28"/>
    </row>
    <row r="240" spans="2:2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V289"/>
  <sheetViews>
    <sheetView workbookViewId="0">
      <selection activeCell="C4" sqref="C4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9" style="20" customWidth="1"/>
    <col min="14" max="14" width="9.140625" style="20"/>
    <col min="15" max="16" width="8.7109375" style="20" customWidth="1"/>
    <col min="17" max="16384" width="9.140625" style="20"/>
  </cols>
  <sheetData>
    <row r="1" spans="1:9" x14ac:dyDescent="0.2">
      <c r="A1" s="20" t="s">
        <v>52</v>
      </c>
      <c r="B1" s="23">
        <f>'Building Blocks'!B4</f>
        <v>1.7999999999999999E-2</v>
      </c>
    </row>
    <row r="2" spans="1:9" x14ac:dyDescent="0.2">
      <c r="A2" s="20" t="s">
        <v>65</v>
      </c>
      <c r="B2" s="23">
        <f>'Building Blocks'!B26</f>
        <v>5.0000000000000001E-3</v>
      </c>
      <c r="C2" s="23"/>
      <c r="D2" s="24"/>
    </row>
    <row r="3" spans="1:9" x14ac:dyDescent="0.2">
      <c r="A3" s="20" t="s">
        <v>41</v>
      </c>
      <c r="B3" s="23">
        <f>B2+B1</f>
        <v>2.3E-2</v>
      </c>
    </row>
    <row r="4" spans="1:9" x14ac:dyDescent="0.2">
      <c r="A4" s="20" t="s">
        <v>64</v>
      </c>
      <c r="C4" s="46">
        <v>0</v>
      </c>
    </row>
    <row r="5" spans="1:9" x14ac:dyDescent="0.2">
      <c r="C5" s="231" t="s">
        <v>73</v>
      </c>
      <c r="D5" s="231"/>
      <c r="E5" s="232" t="s">
        <v>75</v>
      </c>
      <c r="F5" s="233"/>
      <c r="G5" s="233"/>
    </row>
    <row r="6" spans="1:9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</row>
    <row r="7" spans="1:9" x14ac:dyDescent="0.2">
      <c r="B7" s="20" t="s">
        <v>76</v>
      </c>
      <c r="C7" s="35">
        <v>0.01</v>
      </c>
      <c r="D7" s="36">
        <v>0.25</v>
      </c>
      <c r="E7" s="23">
        <v>0</v>
      </c>
      <c r="F7" s="23">
        <f>B3</f>
        <v>2.3E-2</v>
      </c>
      <c r="G7" s="21">
        <f t="shared" ref="G7:G12" si="0">D7</f>
        <v>0.25</v>
      </c>
      <c r="H7" s="27"/>
    </row>
    <row r="8" spans="1:9" x14ac:dyDescent="0.2">
      <c r="B8" s="20" t="s">
        <v>107</v>
      </c>
      <c r="C8" s="35">
        <v>1.24E-2</v>
      </c>
      <c r="D8" s="36">
        <v>1.92</v>
      </c>
      <c r="E8" s="23">
        <f>VLOOKUP(MROUND(D8,0.5),'US Term Structure'!$B$23:$G$222,6,FALSE)-'US Term Structure'!$F$7+$C$4</f>
        <v>3.7050162785108275E-3</v>
      </c>
      <c r="F8" s="23">
        <f>E8+$F$7</f>
        <v>2.6705016278510827E-2</v>
      </c>
      <c r="G8" s="21">
        <f t="shared" si="0"/>
        <v>1.92</v>
      </c>
      <c r="H8" s="27"/>
    </row>
    <row r="9" spans="1:9" x14ac:dyDescent="0.2">
      <c r="B9" s="20" t="s">
        <v>136</v>
      </c>
      <c r="C9" s="35">
        <v>1.2E-2</v>
      </c>
      <c r="D9" s="36">
        <v>3.86</v>
      </c>
      <c r="E9" s="23">
        <f>VLOOKUP(MROUND(D9,0.5),'US Term Structure'!$B$23:$G$222,6,FALSE)-'US Term Structure'!$F$7+$C$4</f>
        <v>6.698581056912855E-3</v>
      </c>
      <c r="F9" s="23">
        <f>E9+$F$7</f>
        <v>2.9698581056912855E-2</v>
      </c>
      <c r="G9" s="21">
        <f t="shared" si="0"/>
        <v>3.86</v>
      </c>
      <c r="H9" s="27"/>
    </row>
    <row r="10" spans="1:9" x14ac:dyDescent="0.2">
      <c r="B10" s="20" t="s">
        <v>137</v>
      </c>
      <c r="C10" s="35">
        <v>1.3100000000000001E-2</v>
      </c>
      <c r="D10" s="36">
        <v>5.66</v>
      </c>
      <c r="E10" s="23">
        <f>VLOOKUP(MROUND(D10,0.5),'US Term Structure'!$B$23:$G$222,6,FALSE)-'US Term Structure'!$F$7+$C$4</f>
        <v>8.2255592006699636E-3</v>
      </c>
      <c r="F10" s="23">
        <f>E10+$F$7</f>
        <v>3.1225559200669963E-2</v>
      </c>
      <c r="G10" s="21">
        <f t="shared" si="0"/>
        <v>5.66</v>
      </c>
      <c r="H10" s="27"/>
    </row>
    <row r="11" spans="1:9" x14ac:dyDescent="0.2">
      <c r="B11" s="20" t="s">
        <v>138</v>
      </c>
      <c r="C11" s="35">
        <v>1.2200000000000001E-2</v>
      </c>
      <c r="D11" s="36">
        <v>7.87</v>
      </c>
      <c r="E11" s="23">
        <f>VLOOKUP(MROUND(D11,0.5),'US Term Structure'!$B$23:$G$222,6,FALSE)-'US Term Structure'!$F$7+$C$4</f>
        <v>9.8831807998478703E-3</v>
      </c>
      <c r="F11" s="23">
        <f>E11+$F$7</f>
        <v>3.2883180799847866E-2</v>
      </c>
      <c r="G11" s="21">
        <f t="shared" si="0"/>
        <v>7.87</v>
      </c>
      <c r="H11" s="27"/>
      <c r="I11" s="23"/>
    </row>
    <row r="12" spans="1:9" x14ac:dyDescent="0.2">
      <c r="B12" s="20" t="s">
        <v>72</v>
      </c>
      <c r="C12" s="35">
        <v>1.55E-2</v>
      </c>
      <c r="D12" s="36">
        <v>16.62</v>
      </c>
      <c r="E12" s="23">
        <f>VLOOKUP(MROUND(D12,0.5),'US Term Structure'!$B$23:$G$222,6,FALSE)-'US Term Structure'!$F$7+$C$4</f>
        <v>1.2117434032487186E-2</v>
      </c>
      <c r="F12" s="23">
        <f>E12+$F$7</f>
        <v>3.5117434032487183E-2</v>
      </c>
      <c r="G12" s="21">
        <f t="shared" si="0"/>
        <v>16.62</v>
      </c>
      <c r="H12" s="27"/>
      <c r="I12" s="23"/>
    </row>
    <row r="13" spans="1:9" x14ac:dyDescent="0.2">
      <c r="F13" s="23"/>
    </row>
    <row r="14" spans="1:9" x14ac:dyDescent="0.2">
      <c r="B14" s="40" t="s">
        <v>62</v>
      </c>
      <c r="C14" s="41" t="s">
        <v>66</v>
      </c>
      <c r="D14" s="42" t="s">
        <v>67</v>
      </c>
      <c r="F14" s="41" t="s">
        <v>66</v>
      </c>
      <c r="G14" s="42" t="s">
        <v>67</v>
      </c>
    </row>
    <row r="15" spans="1:9" x14ac:dyDescent="0.2">
      <c r="B15" s="29" t="s">
        <v>61</v>
      </c>
      <c r="C15" s="30">
        <f t="shared" ref="C15:C20" si="1">($B$22/D7)*(1-EXP(-D7/$B$22))</f>
        <v>0.92792791813583853</v>
      </c>
      <c r="D15" s="30">
        <f t="shared" ref="D15:D20" si="2">($B$22/D7)*(1-(1+D7/$B$22)*EXP(-D7/$B$22))</f>
        <v>6.8523057247328739E-2</v>
      </c>
      <c r="F15" s="30">
        <f t="shared" ref="F15:F20" si="3">($B$22/G7)*(1-EXP(-G7/$B$22))</f>
        <v>0.92792791813583853</v>
      </c>
      <c r="G15" s="30">
        <f t="shared" ref="G15:G20" si="4">($B$22/G7)*(1-(1+G7/$B$22)*EXP(-G7/$B$22))</f>
        <v>6.8523057247328739E-2</v>
      </c>
    </row>
    <row r="16" spans="1:9" x14ac:dyDescent="0.2">
      <c r="B16" s="176" t="s">
        <v>107</v>
      </c>
      <c r="C16" s="30">
        <f t="shared" si="1"/>
        <v>0.59095067860482131</v>
      </c>
      <c r="D16" s="30">
        <f t="shared" si="2"/>
        <v>0.27860237734497717</v>
      </c>
      <c r="F16" s="30">
        <f t="shared" si="3"/>
        <v>0.59095067860482131</v>
      </c>
      <c r="G16" s="30">
        <f t="shared" si="4"/>
        <v>0.27860237734497717</v>
      </c>
    </row>
    <row r="17" spans="2:22" x14ac:dyDescent="0.2">
      <c r="B17" s="176" t="s">
        <v>136</v>
      </c>
      <c r="C17" s="30">
        <f t="shared" si="1"/>
        <v>0.38625985494439496</v>
      </c>
      <c r="D17" s="30">
        <f t="shared" si="2"/>
        <v>0.28987381863249484</v>
      </c>
      <c r="F17" s="30">
        <f t="shared" si="3"/>
        <v>0.38625985494439496</v>
      </c>
      <c r="G17" s="30">
        <f t="shared" si="4"/>
        <v>0.28987381863249484</v>
      </c>
    </row>
    <row r="18" spans="2:22" x14ac:dyDescent="0.2">
      <c r="B18" s="176" t="s">
        <v>137</v>
      </c>
      <c r="C18" s="30">
        <f t="shared" si="1"/>
        <v>0.28208087256921932</v>
      </c>
      <c r="D18" s="30">
        <f t="shared" si="2"/>
        <v>0.2497037445339354</v>
      </c>
      <c r="F18" s="30">
        <f t="shared" si="3"/>
        <v>0.28208087256921932</v>
      </c>
      <c r="G18" s="30">
        <f t="shared" si="4"/>
        <v>0.2497037445339354</v>
      </c>
    </row>
    <row r="19" spans="2:22" x14ac:dyDescent="0.2">
      <c r="B19" s="43" t="s">
        <v>138</v>
      </c>
      <c r="C19" s="30">
        <f t="shared" si="1"/>
        <v>0.20787841574377117</v>
      </c>
      <c r="D19" s="30">
        <f t="shared" si="2"/>
        <v>0.19939546538224343</v>
      </c>
      <c r="F19" s="30">
        <f t="shared" si="3"/>
        <v>0.20787841574377117</v>
      </c>
      <c r="G19" s="30">
        <f t="shared" si="4"/>
        <v>0.19939546538224343</v>
      </c>
    </row>
    <row r="20" spans="2:22" x14ac:dyDescent="0.2">
      <c r="B20" s="31" t="s">
        <v>72</v>
      </c>
      <c r="C20" s="30">
        <f t="shared" si="1"/>
        <v>9.9273787287319518E-2</v>
      </c>
      <c r="D20" s="30">
        <f t="shared" si="2"/>
        <v>9.9231571963228835E-2</v>
      </c>
      <c r="F20" s="30">
        <f t="shared" si="3"/>
        <v>9.9273787287319518E-2</v>
      </c>
      <c r="G20" s="30">
        <f t="shared" si="4"/>
        <v>9.9231571963228835E-2</v>
      </c>
    </row>
    <row r="21" spans="2:22" x14ac:dyDescent="0.2">
      <c r="B21" s="40" t="s">
        <v>57</v>
      </c>
      <c r="C21" s="41" t="s">
        <v>56</v>
      </c>
      <c r="D21" s="42" t="s">
        <v>55</v>
      </c>
      <c r="F21" s="41" t="s">
        <v>56</v>
      </c>
      <c r="G21" s="42" t="s">
        <v>55</v>
      </c>
    </row>
    <row r="22" spans="2:22" x14ac:dyDescent="0.2">
      <c r="B22" s="32">
        <v>1.65</v>
      </c>
      <c r="C22" s="29" t="s">
        <v>68</v>
      </c>
      <c r="D22" s="32">
        <f>INDEX(LINEST(C$7:C$12,C$15:D$20,TRUE,TRUE),1,3)</f>
        <v>1.5386066592407429E-2</v>
      </c>
      <c r="F22" s="29" t="s">
        <v>68</v>
      </c>
      <c r="G22" s="32">
        <f>INDEX(LINEST(F$7:F$12,F$15:G$20,TRUE,TRUE),1,3)</f>
        <v>3.7184422177481143E-2</v>
      </c>
    </row>
    <row r="23" spans="2:22" x14ac:dyDescent="0.2">
      <c r="C23" s="31" t="s">
        <v>69</v>
      </c>
      <c r="D23" s="33">
        <f>INDEX(LINEST(C$7:C$12,C$15:D$20,TRUE,TRUE),1,2)</f>
        <v>-5.1840624880472724E-3</v>
      </c>
      <c r="F23" s="31" t="s">
        <v>69</v>
      </c>
      <c r="G23" s="33">
        <f>INDEX(LINEST(F$7:F$12,F$15:G$20,TRUE,TRUE),1,2)</f>
        <v>-1.4794683576662679E-2</v>
      </c>
    </row>
    <row r="24" spans="2:22" x14ac:dyDescent="0.2">
      <c r="C24" s="31" t="s">
        <v>70</v>
      </c>
      <c r="D24" s="32">
        <f>INDEX(LINEST(C$7:C$12,C$15:D$20,TRUE,TRUE),1,1)</f>
        <v>-3.5310179989013458E-3</v>
      </c>
      <c r="F24" s="31" t="s">
        <v>70</v>
      </c>
      <c r="G24" s="32">
        <f>INDEX(LINEST(F$7:F$12,F$15:G$20,TRUE,TRUE),1,1)</f>
        <v>-6.3892114460497532E-3</v>
      </c>
    </row>
    <row r="27" spans="2:22" x14ac:dyDescent="0.2">
      <c r="L27" s="20" t="s">
        <v>39</v>
      </c>
      <c r="M27" s="20" t="s">
        <v>36</v>
      </c>
      <c r="N27" s="20" t="s">
        <v>35</v>
      </c>
      <c r="O27" s="20" t="s">
        <v>34</v>
      </c>
      <c r="P27" s="20" t="s">
        <v>33</v>
      </c>
      <c r="Q27" s="20" t="s">
        <v>32</v>
      </c>
      <c r="R27" s="20" t="s">
        <v>31</v>
      </c>
      <c r="S27" s="20" t="s">
        <v>30</v>
      </c>
      <c r="T27" s="20" t="s">
        <v>29</v>
      </c>
      <c r="U27" s="20" t="s">
        <v>28</v>
      </c>
      <c r="V27" s="20" t="s">
        <v>27</v>
      </c>
    </row>
    <row r="28" spans="2:22" x14ac:dyDescent="0.2">
      <c r="K28" s="20" t="s">
        <v>54</v>
      </c>
      <c r="L28" s="20" t="s">
        <v>53</v>
      </c>
      <c r="M28" s="20" t="s">
        <v>53</v>
      </c>
      <c r="N28" s="20" t="s">
        <v>53</v>
      </c>
      <c r="O28" s="20" t="s">
        <v>53</v>
      </c>
      <c r="P28" s="20" t="s">
        <v>53</v>
      </c>
      <c r="Q28" s="20" t="s">
        <v>53</v>
      </c>
      <c r="R28" s="20" t="s">
        <v>53</v>
      </c>
      <c r="S28" s="20" t="s">
        <v>53</v>
      </c>
      <c r="T28" s="20" t="s">
        <v>53</v>
      </c>
      <c r="U28" s="20" t="s">
        <v>53</v>
      </c>
      <c r="V28" s="20" t="s">
        <v>53</v>
      </c>
    </row>
    <row r="29" spans="2:22" x14ac:dyDescent="0.2">
      <c r="B29" s="20" t="s">
        <v>54</v>
      </c>
      <c r="F29" s="20" t="s">
        <v>48</v>
      </c>
      <c r="G29" s="20" t="s">
        <v>120</v>
      </c>
      <c r="K29" s="28">
        <v>0.5</v>
      </c>
      <c r="L29" s="23">
        <f t="shared" ref="L29:L60" si="5">F30</f>
        <v>1.0475521863226011E-2</v>
      </c>
      <c r="M29" s="23">
        <f>($Q29-$L29)/5+L29</f>
        <v>1.3106030623975187E-2</v>
      </c>
      <c r="N29" s="23">
        <f>($Q29-$L29)/5+M29</f>
        <v>1.5736539384724364E-2</v>
      </c>
      <c r="O29" s="23">
        <f>($Q29-$L29)/5+N29</f>
        <v>1.836704814547354E-2</v>
      </c>
      <c r="P29" s="23">
        <f>($Q29-$L29)/5+O29</f>
        <v>2.0997556906222715E-2</v>
      </c>
      <c r="Q29" s="23">
        <f>G30</f>
        <v>2.3628065666971891E-2</v>
      </c>
      <c r="R29" s="23">
        <f>Q29</f>
        <v>2.3628065666971891E-2</v>
      </c>
      <c r="S29" s="23">
        <f>R29</f>
        <v>2.3628065666971891E-2</v>
      </c>
      <c r="T29" s="23">
        <f>S29</f>
        <v>2.3628065666971891E-2</v>
      </c>
      <c r="U29" s="23">
        <f>T29</f>
        <v>2.3628065666971891E-2</v>
      </c>
      <c r="V29" s="23">
        <f>U29</f>
        <v>2.3628065666971891E-2</v>
      </c>
    </row>
    <row r="30" spans="2:22" x14ac:dyDescent="0.2">
      <c r="B30" s="28">
        <v>0.5</v>
      </c>
      <c r="F30" s="23">
        <f>D$22+D$23*(B$22/$B30)*(1-EXP(-$B30/B$22))+D$24*(B$22/$B30)*(1-(1+$B30/B$22)*EXP(-$B30/B$22))</f>
        <v>1.0475521863226011E-2</v>
      </c>
      <c r="G30" s="23">
        <f t="shared" ref="G30:G61" si="6">G$22+G$23*(B$22/$B30)*(1-EXP(-$B30/B$22))+G$24*(B$22/$B30)*(1-(1+$B30/B$22)*EXP(-$B30/B$22))</f>
        <v>2.3628065666971891E-2</v>
      </c>
      <c r="I30" s="23"/>
      <c r="K30" s="28">
        <f>K29+0.5</f>
        <v>1</v>
      </c>
      <c r="L30" s="23">
        <f t="shared" si="5"/>
        <v>1.077650072065761E-2</v>
      </c>
      <c r="M30" s="23">
        <f t="shared" ref="M30:P30" si="7">($Q30-$L30)/5+L30</f>
        <v>1.3577844805129857E-2</v>
      </c>
      <c r="N30" s="23">
        <f t="shared" si="7"/>
        <v>1.6379188889602107E-2</v>
      </c>
      <c r="O30" s="23">
        <f t="shared" si="7"/>
        <v>1.9180532974074356E-2</v>
      </c>
      <c r="P30" s="23">
        <f t="shared" si="7"/>
        <v>2.1981877058546605E-2</v>
      </c>
      <c r="Q30" s="23">
        <f t="shared" ref="Q30:Q93" si="8">G31</f>
        <v>2.4783221143018851E-2</v>
      </c>
      <c r="R30" s="23">
        <f t="shared" ref="R30:R93" si="9">Q30</f>
        <v>2.4783221143018851E-2</v>
      </c>
      <c r="S30" s="23">
        <f t="shared" ref="S30:V45" si="10">R30</f>
        <v>2.4783221143018851E-2</v>
      </c>
      <c r="T30" s="23">
        <f t="shared" si="10"/>
        <v>2.4783221143018851E-2</v>
      </c>
      <c r="U30" s="23">
        <f t="shared" si="10"/>
        <v>2.4783221143018851E-2</v>
      </c>
      <c r="V30" s="23">
        <f t="shared" si="10"/>
        <v>2.4783221143018851E-2</v>
      </c>
    </row>
    <row r="31" spans="2:22" x14ac:dyDescent="0.2">
      <c r="B31" s="28">
        <f>B30+0.5</f>
        <v>1</v>
      </c>
      <c r="F31" s="23">
        <f t="shared" ref="F31:F94" si="11">D$22+D$23*(B$22/$B31)*(1-EXP(-$B31/B$22))+D$24*(B$22/$B31)*(1-(1+$B31/B$22)*EXP(-$B31/B$22))</f>
        <v>1.077650072065761E-2</v>
      </c>
      <c r="G31" s="23">
        <f t="shared" si="6"/>
        <v>2.4783221143018851E-2</v>
      </c>
      <c r="I31" s="23"/>
      <c r="K31" s="28">
        <v>1.5</v>
      </c>
      <c r="L31" s="23">
        <f t="shared" si="5"/>
        <v>1.108443477115937E-2</v>
      </c>
      <c r="M31" s="23">
        <f t="shared" ref="M31:P31" si="12">($Q31-$L31)/5+L31</f>
        <v>1.4036458619117112E-2</v>
      </c>
      <c r="N31" s="23">
        <f t="shared" si="12"/>
        <v>1.6988482467074854E-2</v>
      </c>
      <c r="O31" s="23">
        <f t="shared" si="12"/>
        <v>1.9940506315032597E-2</v>
      </c>
      <c r="P31" s="23">
        <f t="shared" si="12"/>
        <v>2.2892530162990341E-2</v>
      </c>
      <c r="Q31" s="23">
        <f t="shared" si="8"/>
        <v>2.5844554010948081E-2</v>
      </c>
      <c r="R31" s="23">
        <f t="shared" si="9"/>
        <v>2.5844554010948081E-2</v>
      </c>
      <c r="S31" s="23">
        <f t="shared" si="10"/>
        <v>2.5844554010948081E-2</v>
      </c>
      <c r="T31" s="23">
        <f t="shared" si="10"/>
        <v>2.5844554010948081E-2</v>
      </c>
      <c r="U31" s="23">
        <f t="shared" si="10"/>
        <v>2.5844554010948081E-2</v>
      </c>
      <c r="V31" s="23">
        <f t="shared" si="10"/>
        <v>2.5844554010948081E-2</v>
      </c>
    </row>
    <row r="32" spans="2:22" x14ac:dyDescent="0.2">
      <c r="B32" s="28">
        <v>1.5</v>
      </c>
      <c r="F32" s="23">
        <f t="shared" si="11"/>
        <v>1.108443477115937E-2</v>
      </c>
      <c r="G32" s="23">
        <f t="shared" si="6"/>
        <v>2.5844554010948081E-2</v>
      </c>
      <c r="I32" s="23"/>
      <c r="K32" s="28">
        <f>K31+0.5</f>
        <v>2</v>
      </c>
      <c r="L32" s="23">
        <f t="shared" si="5"/>
        <v>1.1386311871899859E-2</v>
      </c>
      <c r="M32" s="23">
        <f t="shared" ref="M32:P32" si="13">($Q32-$L32)/5+L32</f>
        <v>1.4470925996969032E-2</v>
      </c>
      <c r="N32" s="23">
        <f t="shared" si="13"/>
        <v>1.7555540122038207E-2</v>
      </c>
      <c r="O32" s="23">
        <f t="shared" si="13"/>
        <v>2.0640154247107381E-2</v>
      </c>
      <c r="P32" s="23">
        <f t="shared" si="13"/>
        <v>2.3724768372176554E-2</v>
      </c>
      <c r="Q32" s="23">
        <f t="shared" si="8"/>
        <v>2.6809382497245727E-2</v>
      </c>
      <c r="R32" s="23">
        <f t="shared" si="9"/>
        <v>2.6809382497245727E-2</v>
      </c>
      <c r="S32" s="23">
        <f t="shared" si="10"/>
        <v>2.6809382497245727E-2</v>
      </c>
      <c r="T32" s="23">
        <f t="shared" si="10"/>
        <v>2.6809382497245727E-2</v>
      </c>
      <c r="U32" s="23">
        <f t="shared" si="10"/>
        <v>2.6809382497245727E-2</v>
      </c>
      <c r="V32" s="23">
        <f t="shared" si="10"/>
        <v>2.6809382497245727E-2</v>
      </c>
    </row>
    <row r="33" spans="2:22" x14ac:dyDescent="0.2">
      <c r="B33" s="28">
        <f>B32+0.5</f>
        <v>2</v>
      </c>
      <c r="F33" s="23">
        <f t="shared" si="11"/>
        <v>1.1386311871899859E-2</v>
      </c>
      <c r="G33" s="23">
        <f t="shared" si="6"/>
        <v>2.6809382497245727E-2</v>
      </c>
      <c r="I33" s="23"/>
      <c r="K33" s="28">
        <v>2.5</v>
      </c>
      <c r="L33" s="23">
        <f t="shared" si="5"/>
        <v>1.1674277363805542E-2</v>
      </c>
      <c r="M33" s="23">
        <f t="shared" ref="M33:P33" si="14">($Q33-$L33)/5+L33</f>
        <v>1.4875420646167955E-2</v>
      </c>
      <c r="N33" s="23">
        <f t="shared" si="14"/>
        <v>1.8076563928530368E-2</v>
      </c>
      <c r="O33" s="23">
        <f t="shared" si="14"/>
        <v>2.1277707210892779E-2</v>
      </c>
      <c r="P33" s="23">
        <f t="shared" si="14"/>
        <v>2.447885049325519E-2</v>
      </c>
      <c r="Q33" s="23">
        <f t="shared" si="8"/>
        <v>2.7679993775617605E-2</v>
      </c>
      <c r="R33" s="23">
        <f t="shared" si="9"/>
        <v>2.7679993775617605E-2</v>
      </c>
      <c r="S33" s="23">
        <f t="shared" si="10"/>
        <v>2.7679993775617605E-2</v>
      </c>
      <c r="T33" s="23">
        <f t="shared" si="10"/>
        <v>2.7679993775617605E-2</v>
      </c>
      <c r="U33" s="23">
        <f t="shared" si="10"/>
        <v>2.7679993775617605E-2</v>
      </c>
      <c r="V33" s="23">
        <f t="shared" si="10"/>
        <v>2.7679993775617605E-2</v>
      </c>
    </row>
    <row r="34" spans="2:22" x14ac:dyDescent="0.2">
      <c r="B34" s="28">
        <v>2.5</v>
      </c>
      <c r="F34" s="23">
        <f t="shared" si="11"/>
        <v>1.1674277363805542E-2</v>
      </c>
      <c r="G34" s="23">
        <f t="shared" si="6"/>
        <v>2.7679993775617605E-2</v>
      </c>
      <c r="I34" s="23"/>
      <c r="K34" s="28">
        <f>K33+0.5</f>
        <v>3</v>
      </c>
      <c r="L34" s="23">
        <f t="shared" si="5"/>
        <v>1.1943979779388736E-2</v>
      </c>
      <c r="M34" s="23">
        <f t="shared" ref="M34:P34" si="15">($Q34-$L34)/5+L34</f>
        <v>1.5247504054490289E-2</v>
      </c>
      <c r="N34" s="23">
        <f t="shared" si="15"/>
        <v>1.8551028329591841E-2</v>
      </c>
      <c r="O34" s="23">
        <f t="shared" si="15"/>
        <v>2.1854552604693392E-2</v>
      </c>
      <c r="P34" s="23">
        <f t="shared" si="15"/>
        <v>2.5158076879794943E-2</v>
      </c>
      <c r="Q34" s="23">
        <f t="shared" si="8"/>
        <v>2.8461601154896498E-2</v>
      </c>
      <c r="R34" s="23">
        <f t="shared" si="9"/>
        <v>2.8461601154896498E-2</v>
      </c>
      <c r="S34" s="23">
        <f t="shared" si="10"/>
        <v>2.8461601154896498E-2</v>
      </c>
      <c r="T34" s="23">
        <f t="shared" si="10"/>
        <v>2.8461601154896498E-2</v>
      </c>
      <c r="U34" s="23">
        <f t="shared" si="10"/>
        <v>2.8461601154896498E-2</v>
      </c>
      <c r="V34" s="23">
        <f t="shared" si="10"/>
        <v>2.8461601154896498E-2</v>
      </c>
    </row>
    <row r="35" spans="2:22" x14ac:dyDescent="0.2">
      <c r="B35" s="28">
        <f>B34+0.5</f>
        <v>3</v>
      </c>
      <c r="F35" s="23">
        <f t="shared" si="11"/>
        <v>1.1943979779388736E-2</v>
      </c>
      <c r="G35" s="23">
        <f t="shared" si="6"/>
        <v>2.8461601154896498E-2</v>
      </c>
      <c r="I35" s="23"/>
      <c r="K35" s="28">
        <v>3.5</v>
      </c>
      <c r="L35" s="23">
        <f t="shared" si="5"/>
        <v>1.2193406161818309E-2</v>
      </c>
      <c r="M35" s="23">
        <f t="shared" ref="M35:P35" si="16">($Q35-$L35)/5+L35</f>
        <v>1.5586919769172917E-2</v>
      </c>
      <c r="N35" s="23">
        <f t="shared" si="16"/>
        <v>1.8980433376527526E-2</v>
      </c>
      <c r="O35" s="23">
        <f t="shared" si="16"/>
        <v>2.2373946983882134E-2</v>
      </c>
      <c r="P35" s="23">
        <f t="shared" si="16"/>
        <v>2.5767460591236743E-2</v>
      </c>
      <c r="Q35" s="23">
        <f t="shared" si="8"/>
        <v>2.9160974198591347E-2</v>
      </c>
      <c r="R35" s="23">
        <f t="shared" si="9"/>
        <v>2.9160974198591347E-2</v>
      </c>
      <c r="S35" s="23">
        <f t="shared" si="10"/>
        <v>2.9160974198591347E-2</v>
      </c>
      <c r="T35" s="23">
        <f t="shared" si="10"/>
        <v>2.9160974198591347E-2</v>
      </c>
      <c r="U35" s="23">
        <f t="shared" si="10"/>
        <v>2.9160974198591347E-2</v>
      </c>
      <c r="V35" s="23">
        <f t="shared" si="10"/>
        <v>2.9160974198591347E-2</v>
      </c>
    </row>
    <row r="36" spans="2:22" x14ac:dyDescent="0.2">
      <c r="B36" s="28">
        <v>3.5</v>
      </c>
      <c r="F36" s="23">
        <f t="shared" si="11"/>
        <v>1.2193406161818309E-2</v>
      </c>
      <c r="G36" s="23">
        <f t="shared" si="6"/>
        <v>2.9160974198591347E-2</v>
      </c>
      <c r="I36" s="23"/>
      <c r="K36" s="28">
        <f>K35+0.5</f>
        <v>4</v>
      </c>
      <c r="L36" s="23">
        <f t="shared" si="5"/>
        <v>1.2422067796011965E-2</v>
      </c>
      <c r="M36" s="23">
        <f t="shared" ref="M36:P36" si="17">($Q36-$L36)/5+L36</f>
        <v>1.5894761961545767E-2</v>
      </c>
      <c r="N36" s="23">
        <f t="shared" si="17"/>
        <v>1.9367456127079567E-2</v>
      </c>
      <c r="O36" s="23">
        <f t="shared" si="17"/>
        <v>2.2840150292613368E-2</v>
      </c>
      <c r="P36" s="23">
        <f t="shared" si="17"/>
        <v>2.6312844458147168E-2</v>
      </c>
      <c r="Q36" s="23">
        <f t="shared" si="8"/>
        <v>2.9785538623680968E-2</v>
      </c>
      <c r="R36" s="23">
        <f t="shared" si="9"/>
        <v>2.9785538623680968E-2</v>
      </c>
      <c r="S36" s="23">
        <f t="shared" si="10"/>
        <v>2.9785538623680968E-2</v>
      </c>
      <c r="T36" s="23">
        <f t="shared" si="10"/>
        <v>2.9785538623680968E-2</v>
      </c>
      <c r="U36" s="23">
        <f t="shared" si="10"/>
        <v>2.9785538623680968E-2</v>
      </c>
      <c r="V36" s="23">
        <f t="shared" si="10"/>
        <v>2.9785538623680968E-2</v>
      </c>
    </row>
    <row r="37" spans="2:22" x14ac:dyDescent="0.2">
      <c r="B37" s="28">
        <f>B36+0.5</f>
        <v>4</v>
      </c>
      <c r="F37" s="23">
        <f t="shared" si="11"/>
        <v>1.2422067796011965E-2</v>
      </c>
      <c r="G37" s="23">
        <f t="shared" si="6"/>
        <v>2.9785538623680968E-2</v>
      </c>
      <c r="I37" s="23"/>
      <c r="K37" s="28">
        <v>4.5</v>
      </c>
      <c r="L37" s="23">
        <f t="shared" si="5"/>
        <v>1.2630435820433725E-2</v>
      </c>
      <c r="M37" s="23">
        <f t="shared" ref="M37:P37" si="18">($Q37-$L37)/5+L37</f>
        <v>1.6172908950779746E-2</v>
      </c>
      <c r="N37" s="23">
        <f t="shared" si="18"/>
        <v>1.9715382081125769E-2</v>
      </c>
      <c r="O37" s="23">
        <f t="shared" si="18"/>
        <v>2.3257855211471792E-2</v>
      </c>
      <c r="P37" s="23">
        <f t="shared" si="18"/>
        <v>2.6800328341817815E-2</v>
      </c>
      <c r="Q37" s="23">
        <f t="shared" si="8"/>
        <v>3.0342801472163831E-2</v>
      </c>
      <c r="R37" s="23">
        <f t="shared" si="9"/>
        <v>3.0342801472163831E-2</v>
      </c>
      <c r="S37" s="23">
        <f t="shared" si="10"/>
        <v>3.0342801472163831E-2</v>
      </c>
      <c r="T37" s="23">
        <f t="shared" si="10"/>
        <v>3.0342801472163831E-2</v>
      </c>
      <c r="U37" s="23">
        <f t="shared" si="10"/>
        <v>3.0342801472163831E-2</v>
      </c>
      <c r="V37" s="23">
        <f t="shared" si="10"/>
        <v>3.0342801472163831E-2</v>
      </c>
    </row>
    <row r="38" spans="2:22" x14ac:dyDescent="0.2">
      <c r="B38" s="28">
        <v>4.5</v>
      </c>
      <c r="F38" s="23">
        <f t="shared" si="11"/>
        <v>1.2630435820433725E-2</v>
      </c>
      <c r="G38" s="23">
        <f t="shared" si="6"/>
        <v>3.0342801472163831E-2</v>
      </c>
      <c r="I38" s="23"/>
      <c r="K38" s="28">
        <f>K37+0.5</f>
        <v>5</v>
      </c>
      <c r="L38" s="23">
        <f t="shared" si="5"/>
        <v>1.2819554271079123E-2</v>
      </c>
      <c r="M38" s="23">
        <f t="shared" ref="M38:P38" si="19">($Q38-$L38)/5+L38</f>
        <v>1.6423643257932996E-2</v>
      </c>
      <c r="N38" s="23">
        <f t="shared" si="19"/>
        <v>2.0027732244786871E-2</v>
      </c>
      <c r="O38" s="23">
        <f t="shared" si="19"/>
        <v>2.3631821231640746E-2</v>
      </c>
      <c r="P38" s="23">
        <f t="shared" si="19"/>
        <v>2.723591021849462E-2</v>
      </c>
      <c r="Q38" s="23">
        <f t="shared" si="8"/>
        <v>3.0839999205348488E-2</v>
      </c>
      <c r="R38" s="23">
        <f t="shared" si="9"/>
        <v>3.0839999205348488E-2</v>
      </c>
      <c r="S38" s="23">
        <f t="shared" si="10"/>
        <v>3.0839999205348488E-2</v>
      </c>
      <c r="T38" s="23">
        <f t="shared" si="10"/>
        <v>3.0839999205348488E-2</v>
      </c>
      <c r="U38" s="23">
        <f t="shared" si="10"/>
        <v>3.0839999205348488E-2</v>
      </c>
      <c r="V38" s="23">
        <f t="shared" si="10"/>
        <v>3.0839999205348488E-2</v>
      </c>
    </row>
    <row r="39" spans="2:22" x14ac:dyDescent="0.2">
      <c r="B39" s="28">
        <f>B38+0.5</f>
        <v>5</v>
      </c>
      <c r="F39" s="23">
        <f t="shared" si="11"/>
        <v>1.2819554271079123E-2</v>
      </c>
      <c r="G39" s="23">
        <f t="shared" si="6"/>
        <v>3.0839999205348488E-2</v>
      </c>
      <c r="H39" s="23">
        <f>G39-$B$3</f>
        <v>7.8399992053484885E-3</v>
      </c>
      <c r="I39" s="23"/>
      <c r="K39" s="28">
        <v>5.5</v>
      </c>
      <c r="L39" s="23">
        <f t="shared" si="5"/>
        <v>1.2990778475918332E-2</v>
      </c>
      <c r="M39" s="23">
        <f t="shared" ref="M39:P39" si="20">($Q39-$L39)/5+L39</f>
        <v>1.6649402099998808E-2</v>
      </c>
      <c r="N39" s="23">
        <f t="shared" si="20"/>
        <v>2.0308025724079286E-2</v>
      </c>
      <c r="O39" s="23">
        <f t="shared" si="20"/>
        <v>2.3966649348159764E-2</v>
      </c>
      <c r="P39" s="23">
        <f t="shared" si="20"/>
        <v>2.7625272972240243E-2</v>
      </c>
      <c r="Q39" s="23">
        <f t="shared" si="8"/>
        <v>3.1283896596320721E-2</v>
      </c>
      <c r="R39" s="23">
        <f t="shared" si="9"/>
        <v>3.1283896596320721E-2</v>
      </c>
      <c r="S39" s="23">
        <f t="shared" si="10"/>
        <v>3.1283896596320721E-2</v>
      </c>
      <c r="T39" s="23">
        <f t="shared" si="10"/>
        <v>3.1283896596320721E-2</v>
      </c>
      <c r="U39" s="23">
        <f t="shared" si="10"/>
        <v>3.1283896596320721E-2</v>
      </c>
      <c r="V39" s="23">
        <f t="shared" si="10"/>
        <v>3.1283896596320721E-2</v>
      </c>
    </row>
    <row r="40" spans="2:22" x14ac:dyDescent="0.2">
      <c r="B40" s="28">
        <v>5.5</v>
      </c>
      <c r="F40" s="23">
        <f t="shared" si="11"/>
        <v>1.2990778475918332E-2</v>
      </c>
      <c r="G40" s="23">
        <f t="shared" si="6"/>
        <v>3.1283896596320721E-2</v>
      </c>
      <c r="I40" s="23"/>
      <c r="K40" s="28">
        <f>K39+0.5</f>
        <v>6</v>
      </c>
      <c r="L40" s="23">
        <f t="shared" si="5"/>
        <v>1.3145601465690371E-2</v>
      </c>
      <c r="M40" s="23">
        <f t="shared" ref="M40:P40" si="21">($Q40-$L40)/5+L40</f>
        <v>1.6852618353199192E-2</v>
      </c>
      <c r="N40" s="23">
        <f t="shared" si="21"/>
        <v>2.0559635240708012E-2</v>
      </c>
      <c r="O40" s="23">
        <f t="shared" si="21"/>
        <v>2.4266652128216833E-2</v>
      </c>
      <c r="P40" s="23">
        <f t="shared" si="21"/>
        <v>2.7973669015725653E-2</v>
      </c>
      <c r="Q40" s="23">
        <f t="shared" si="8"/>
        <v>3.1680685903234473E-2</v>
      </c>
      <c r="R40" s="23">
        <f t="shared" si="9"/>
        <v>3.1680685903234473E-2</v>
      </c>
      <c r="S40" s="23">
        <f t="shared" si="10"/>
        <v>3.1680685903234473E-2</v>
      </c>
      <c r="T40" s="23">
        <f t="shared" si="10"/>
        <v>3.1680685903234473E-2</v>
      </c>
      <c r="U40" s="23">
        <f t="shared" si="10"/>
        <v>3.1680685903234473E-2</v>
      </c>
      <c r="V40" s="23">
        <f t="shared" si="10"/>
        <v>3.1680685903234473E-2</v>
      </c>
    </row>
    <row r="41" spans="2:22" x14ac:dyDescent="0.2">
      <c r="B41" s="28">
        <f>B40+0.5</f>
        <v>6</v>
      </c>
      <c r="F41" s="23">
        <f t="shared" si="11"/>
        <v>1.3145601465690371E-2</v>
      </c>
      <c r="G41" s="23">
        <f t="shared" si="6"/>
        <v>3.1680685903234473E-2</v>
      </c>
      <c r="I41" s="23"/>
      <c r="K41" s="28">
        <v>6.5</v>
      </c>
      <c r="L41" s="23">
        <f t="shared" si="5"/>
        <v>1.3285541726793566E-2</v>
      </c>
      <c r="M41" s="23">
        <f t="shared" ref="M41:P41" si="22">($Q41-$L41)/5+L41</f>
        <v>1.7035623621386685E-2</v>
      </c>
      <c r="N41" s="23">
        <f t="shared" si="22"/>
        <v>2.0785705515979806E-2</v>
      </c>
      <c r="O41" s="23">
        <f t="shared" si="22"/>
        <v>2.4535787410572926E-2</v>
      </c>
      <c r="P41" s="23">
        <f t="shared" si="22"/>
        <v>2.8285869305166047E-2</v>
      </c>
      <c r="Q41" s="23">
        <f t="shared" si="8"/>
        <v>3.2035951199759168E-2</v>
      </c>
      <c r="R41" s="23">
        <f t="shared" si="9"/>
        <v>3.2035951199759168E-2</v>
      </c>
      <c r="S41" s="23">
        <f t="shared" si="10"/>
        <v>3.2035951199759168E-2</v>
      </c>
      <c r="T41" s="23">
        <f t="shared" si="10"/>
        <v>3.2035951199759168E-2</v>
      </c>
      <c r="U41" s="23">
        <f t="shared" si="10"/>
        <v>3.2035951199759168E-2</v>
      </c>
      <c r="V41" s="23">
        <f t="shared" si="10"/>
        <v>3.2035951199759168E-2</v>
      </c>
    </row>
    <row r="42" spans="2:22" x14ac:dyDescent="0.2">
      <c r="B42" s="28">
        <v>6.5</v>
      </c>
      <c r="F42" s="23">
        <f t="shared" si="11"/>
        <v>1.3285541726793566E-2</v>
      </c>
      <c r="G42" s="23">
        <f t="shared" si="6"/>
        <v>3.2035951199759168E-2</v>
      </c>
      <c r="I42" s="23"/>
      <c r="K42" s="28">
        <f>K41+0.5</f>
        <v>7</v>
      </c>
      <c r="L42" s="23">
        <f t="shared" si="5"/>
        <v>1.3412073311671017E-2</v>
      </c>
      <c r="M42" s="23">
        <f t="shared" ref="M42:P42" si="23">($Q42-$L42)/5+L42</f>
        <v>1.7200593381833548E-2</v>
      </c>
      <c r="N42" s="23">
        <f t="shared" si="23"/>
        <v>2.0989113451996076E-2</v>
      </c>
      <c r="O42" s="23">
        <f t="shared" si="23"/>
        <v>2.4777633522158605E-2</v>
      </c>
      <c r="P42" s="23">
        <f t="shared" si="23"/>
        <v>2.8566153592321133E-2</v>
      </c>
      <c r="Q42" s="23">
        <f t="shared" si="8"/>
        <v>3.2354673662483666E-2</v>
      </c>
      <c r="R42" s="23">
        <f t="shared" si="9"/>
        <v>3.2354673662483666E-2</v>
      </c>
      <c r="S42" s="23">
        <f t="shared" si="10"/>
        <v>3.2354673662483666E-2</v>
      </c>
      <c r="T42" s="23">
        <f t="shared" si="10"/>
        <v>3.2354673662483666E-2</v>
      </c>
      <c r="U42" s="23">
        <f t="shared" si="10"/>
        <v>3.2354673662483666E-2</v>
      </c>
      <c r="V42" s="23">
        <f t="shared" si="10"/>
        <v>3.2354673662483666E-2</v>
      </c>
    </row>
    <row r="43" spans="2:22" x14ac:dyDescent="0.2">
      <c r="B43" s="28">
        <f>B42+0.5</f>
        <v>7</v>
      </c>
      <c r="F43" s="23">
        <f t="shared" si="11"/>
        <v>1.3412073311671017E-2</v>
      </c>
      <c r="G43" s="23">
        <f t="shared" si="6"/>
        <v>3.2354673662483666E-2</v>
      </c>
      <c r="I43" s="23"/>
      <c r="K43" s="28">
        <v>7.5</v>
      </c>
      <c r="L43" s="23">
        <f t="shared" si="5"/>
        <v>1.35265848564394E-2</v>
      </c>
      <c r="M43" s="23">
        <f t="shared" ref="M43:P43" si="24">($Q43-$L43)/5+L43</f>
        <v>1.7349520151215658E-2</v>
      </c>
      <c r="N43" s="23">
        <f t="shared" si="24"/>
        <v>2.1172455445991917E-2</v>
      </c>
      <c r="O43" s="23">
        <f t="shared" si="24"/>
        <v>2.4995390740768175E-2</v>
      </c>
      <c r="P43" s="23">
        <f t="shared" si="24"/>
        <v>2.8818326035544434E-2</v>
      </c>
      <c r="Q43" s="23">
        <f t="shared" si="8"/>
        <v>3.2641261330320699E-2</v>
      </c>
      <c r="R43" s="23">
        <f t="shared" si="9"/>
        <v>3.2641261330320699E-2</v>
      </c>
      <c r="S43" s="23">
        <f t="shared" si="10"/>
        <v>3.2641261330320699E-2</v>
      </c>
      <c r="T43" s="23">
        <f t="shared" si="10"/>
        <v>3.2641261330320699E-2</v>
      </c>
      <c r="U43" s="23">
        <f t="shared" si="10"/>
        <v>3.2641261330320699E-2</v>
      </c>
      <c r="V43" s="23">
        <f t="shared" si="10"/>
        <v>3.2641261330320699E-2</v>
      </c>
    </row>
    <row r="44" spans="2:22" x14ac:dyDescent="0.2">
      <c r="B44" s="28">
        <v>7.5</v>
      </c>
      <c r="F44" s="23">
        <f t="shared" si="11"/>
        <v>1.35265848564394E-2</v>
      </c>
      <c r="G44" s="23">
        <f t="shared" si="6"/>
        <v>3.2641261330320699E-2</v>
      </c>
      <c r="I44" s="23"/>
      <c r="K44" s="28">
        <f>K43+0.5</f>
        <v>8</v>
      </c>
      <c r="L44" s="23">
        <f t="shared" si="5"/>
        <v>1.3630358028197181E-2</v>
      </c>
      <c r="M44" s="23">
        <f t="shared" ref="M44:P44" si="25">($Q44-$L44)/5+L44</f>
        <v>1.7484204876573362E-2</v>
      </c>
      <c r="N44" s="23">
        <f t="shared" si="25"/>
        <v>2.1338051724949542E-2</v>
      </c>
      <c r="O44" s="23">
        <f t="shared" si="25"/>
        <v>2.5191898573325721E-2</v>
      </c>
      <c r="P44" s="23">
        <f t="shared" si="25"/>
        <v>2.90457454217019E-2</v>
      </c>
      <c r="Q44" s="23">
        <f t="shared" si="8"/>
        <v>3.2899592270078083E-2</v>
      </c>
      <c r="R44" s="23">
        <f t="shared" si="9"/>
        <v>3.2899592270078083E-2</v>
      </c>
      <c r="S44" s="23">
        <f t="shared" si="10"/>
        <v>3.2899592270078083E-2</v>
      </c>
      <c r="T44" s="23">
        <f t="shared" si="10"/>
        <v>3.2899592270078083E-2</v>
      </c>
      <c r="U44" s="23">
        <f t="shared" si="10"/>
        <v>3.2899592270078083E-2</v>
      </c>
      <c r="V44" s="23">
        <f t="shared" si="10"/>
        <v>3.2899592270078083E-2</v>
      </c>
    </row>
    <row r="45" spans="2:22" x14ac:dyDescent="0.2">
      <c r="B45" s="28">
        <f>B44+0.5</f>
        <v>8</v>
      </c>
      <c r="F45" s="23">
        <f t="shared" si="11"/>
        <v>1.3630358028197181E-2</v>
      </c>
      <c r="G45" s="23">
        <f t="shared" si="6"/>
        <v>3.2899592270078083E-2</v>
      </c>
      <c r="I45" s="23"/>
      <c r="K45" s="28">
        <v>8.5</v>
      </c>
      <c r="L45" s="23">
        <f t="shared" si="5"/>
        <v>1.3724558767496663E-2</v>
      </c>
      <c r="M45" s="23">
        <f t="shared" ref="M45:P45" si="26">($Q45-$L45)/5+L45</f>
        <v>1.760625978667632E-2</v>
      </c>
      <c r="N45" s="23">
        <f t="shared" si="26"/>
        <v>2.148796080585598E-2</v>
      </c>
      <c r="O45" s="23">
        <f t="shared" si="26"/>
        <v>2.5369661825035639E-2</v>
      </c>
      <c r="P45" s="23">
        <f t="shared" si="26"/>
        <v>2.9251362844215298E-2</v>
      </c>
      <c r="Q45" s="23">
        <f t="shared" si="8"/>
        <v>3.313306386339495E-2</v>
      </c>
      <c r="R45" s="23">
        <f t="shared" si="9"/>
        <v>3.313306386339495E-2</v>
      </c>
      <c r="S45" s="23">
        <f t="shared" si="10"/>
        <v>3.313306386339495E-2</v>
      </c>
      <c r="T45" s="23">
        <f t="shared" si="10"/>
        <v>3.313306386339495E-2</v>
      </c>
      <c r="U45" s="23">
        <f t="shared" si="10"/>
        <v>3.313306386339495E-2</v>
      </c>
      <c r="V45" s="23">
        <f t="shared" si="10"/>
        <v>3.313306386339495E-2</v>
      </c>
    </row>
    <row r="46" spans="2:22" x14ac:dyDescent="0.2">
      <c r="B46" s="28">
        <v>8.5</v>
      </c>
      <c r="F46" s="23">
        <f t="shared" si="11"/>
        <v>1.3724558767496663E-2</v>
      </c>
      <c r="G46" s="23">
        <f t="shared" si="6"/>
        <v>3.313306386339495E-2</v>
      </c>
      <c r="I46" s="23"/>
      <c r="K46" s="28">
        <f>K45+0.5</f>
        <v>9</v>
      </c>
      <c r="L46" s="23">
        <f t="shared" si="5"/>
        <v>1.3810236718919429E-2</v>
      </c>
      <c r="M46" s="23">
        <f t="shared" ref="M46:P46" si="27">($Q46-$L46)/5+L46</f>
        <v>1.7717118084525873E-2</v>
      </c>
      <c r="N46" s="23">
        <f t="shared" si="27"/>
        <v>2.1623999450132318E-2</v>
      </c>
      <c r="O46" s="23">
        <f t="shared" si="27"/>
        <v>2.553088081573876E-2</v>
      </c>
      <c r="P46" s="23">
        <f t="shared" si="27"/>
        <v>2.9437762181345202E-2</v>
      </c>
      <c r="Q46" s="23">
        <f t="shared" si="8"/>
        <v>3.3344643546951644E-2</v>
      </c>
      <c r="R46" s="23">
        <f t="shared" si="9"/>
        <v>3.3344643546951644E-2</v>
      </c>
      <c r="S46" s="23">
        <f t="shared" ref="S46:V61" si="28">R46</f>
        <v>3.3344643546951644E-2</v>
      </c>
      <c r="T46" s="23">
        <f t="shared" si="28"/>
        <v>3.3344643546951644E-2</v>
      </c>
      <c r="U46" s="23">
        <f t="shared" si="28"/>
        <v>3.3344643546951644E-2</v>
      </c>
      <c r="V46" s="23">
        <f t="shared" si="28"/>
        <v>3.3344643546951644E-2</v>
      </c>
    </row>
    <row r="47" spans="2:22" x14ac:dyDescent="0.2">
      <c r="B47" s="28">
        <f>B46+0.5</f>
        <v>9</v>
      </c>
      <c r="F47" s="23">
        <f t="shared" si="11"/>
        <v>1.3810236718919429E-2</v>
      </c>
      <c r="G47" s="23">
        <f t="shared" si="6"/>
        <v>3.3344643546951644E-2</v>
      </c>
      <c r="H47" s="23">
        <f>G47-$B$3</f>
        <v>1.0344643546951644E-2</v>
      </c>
      <c r="I47" s="23"/>
      <c r="K47" s="28">
        <v>9.5</v>
      </c>
      <c r="L47" s="23">
        <f t="shared" si="5"/>
        <v>1.3888329682557217E-2</v>
      </c>
      <c r="M47" s="23">
        <f t="shared" ref="M47:P47" si="29">($Q47-$L47)/5+L47</f>
        <v>1.7818047372159609E-2</v>
      </c>
      <c r="N47" s="23">
        <f t="shared" si="29"/>
        <v>2.1747765061762001E-2</v>
      </c>
      <c r="O47" s="23">
        <f t="shared" si="29"/>
        <v>2.5677482751364392E-2</v>
      </c>
      <c r="P47" s="23">
        <f t="shared" si="29"/>
        <v>2.9607200440966784E-2</v>
      </c>
      <c r="Q47" s="23">
        <f t="shared" si="8"/>
        <v>3.3536918130569172E-2</v>
      </c>
      <c r="R47" s="23">
        <f t="shared" si="9"/>
        <v>3.3536918130569172E-2</v>
      </c>
      <c r="S47" s="23">
        <f t="shared" si="28"/>
        <v>3.3536918130569172E-2</v>
      </c>
      <c r="T47" s="23">
        <f t="shared" si="28"/>
        <v>3.3536918130569172E-2</v>
      </c>
      <c r="U47" s="23">
        <f t="shared" si="28"/>
        <v>3.3536918130569172E-2</v>
      </c>
      <c r="V47" s="23">
        <f t="shared" si="28"/>
        <v>3.3536918130569172E-2</v>
      </c>
    </row>
    <row r="48" spans="2:22" x14ac:dyDescent="0.2">
      <c r="B48" s="28">
        <v>9.5</v>
      </c>
      <c r="F48" s="23">
        <f t="shared" si="11"/>
        <v>1.3888329682557217E-2</v>
      </c>
      <c r="G48" s="23">
        <f t="shared" si="6"/>
        <v>3.3536918130569172E-2</v>
      </c>
      <c r="I48" s="23"/>
      <c r="K48" s="28">
        <f>K47+0.5</f>
        <v>10</v>
      </c>
      <c r="L48" s="23">
        <f t="shared" si="5"/>
        <v>1.3959670936766696E-2</v>
      </c>
      <c r="M48" s="23">
        <f t="shared" ref="M48:P48" si="30">($Q48-$L48)/5+L48</f>
        <v>1.7910164755481267E-2</v>
      </c>
      <c r="N48" s="23">
        <f t="shared" si="30"/>
        <v>2.1860658574195842E-2</v>
      </c>
      <c r="O48" s="23">
        <f t="shared" si="30"/>
        <v>2.5811152392910416E-2</v>
      </c>
      <c r="P48" s="23">
        <f t="shared" si="30"/>
        <v>2.9761646211624991E-2</v>
      </c>
      <c r="Q48" s="23">
        <f t="shared" si="8"/>
        <v>3.3712140030339559E-2</v>
      </c>
      <c r="R48" s="23">
        <f t="shared" si="9"/>
        <v>3.3712140030339559E-2</v>
      </c>
      <c r="S48" s="23">
        <f t="shared" si="28"/>
        <v>3.3712140030339559E-2</v>
      </c>
      <c r="T48" s="23">
        <f t="shared" si="28"/>
        <v>3.3712140030339559E-2</v>
      </c>
      <c r="U48" s="23">
        <f t="shared" si="28"/>
        <v>3.3712140030339559E-2</v>
      </c>
      <c r="V48" s="23">
        <f t="shared" si="28"/>
        <v>3.3712140030339559E-2</v>
      </c>
    </row>
    <row r="49" spans="2:22" x14ac:dyDescent="0.2">
      <c r="B49" s="28">
        <f>B48+0.5</f>
        <v>10</v>
      </c>
      <c r="F49" s="23">
        <f t="shared" si="11"/>
        <v>1.3959670936766696E-2</v>
      </c>
      <c r="G49" s="23">
        <f t="shared" si="6"/>
        <v>3.3712140030339559E-2</v>
      </c>
      <c r="I49" s="23"/>
      <c r="K49" s="28">
        <v>10.5</v>
      </c>
      <c r="L49" s="23">
        <f t="shared" si="5"/>
        <v>1.4024997997485904E-2</v>
      </c>
      <c r="M49" s="23">
        <f t="shared" ref="M49:P49" si="31">($Q49-$L49)/5+L49</f>
        <v>1.7994452310074713E-2</v>
      </c>
      <c r="N49" s="23">
        <f t="shared" si="31"/>
        <v>2.1963906622663523E-2</v>
      </c>
      <c r="O49" s="23">
        <f t="shared" si="31"/>
        <v>2.5933360935252333E-2</v>
      </c>
      <c r="P49" s="23">
        <f t="shared" si="31"/>
        <v>2.9902815247841143E-2</v>
      </c>
      <c r="Q49" s="23">
        <f t="shared" si="8"/>
        <v>3.3872269560429949E-2</v>
      </c>
      <c r="R49" s="23">
        <f t="shared" si="9"/>
        <v>3.3872269560429949E-2</v>
      </c>
      <c r="S49" s="23">
        <f t="shared" si="28"/>
        <v>3.3872269560429949E-2</v>
      </c>
      <c r="T49" s="23">
        <f t="shared" si="28"/>
        <v>3.3872269560429949E-2</v>
      </c>
      <c r="U49" s="23">
        <f t="shared" si="28"/>
        <v>3.3872269560429949E-2</v>
      </c>
      <c r="V49" s="23">
        <f t="shared" si="28"/>
        <v>3.3872269560429949E-2</v>
      </c>
    </row>
    <row r="50" spans="2:22" x14ac:dyDescent="0.2">
      <c r="B50" s="28">
        <v>10.5</v>
      </c>
      <c r="F50" s="23">
        <f t="shared" si="11"/>
        <v>1.4024997997485904E-2</v>
      </c>
      <c r="G50" s="23">
        <f t="shared" si="6"/>
        <v>3.3872269560429949E-2</v>
      </c>
      <c r="I50" s="23"/>
      <c r="K50" s="28">
        <f>K49+0.5</f>
        <v>11</v>
      </c>
      <c r="L50" s="23">
        <f t="shared" si="5"/>
        <v>1.4084961878125041E-2</v>
      </c>
      <c r="M50" s="23">
        <f t="shared" ref="M50:P50" si="32">($Q50-$L50)/5+L50</f>
        <v>1.8071772092830417E-2</v>
      </c>
      <c r="N50" s="23">
        <f t="shared" si="32"/>
        <v>2.2058582307535792E-2</v>
      </c>
      <c r="O50" s="23">
        <f t="shared" si="32"/>
        <v>2.6045392522241168E-2</v>
      </c>
      <c r="P50" s="23">
        <f t="shared" si="32"/>
        <v>3.0032202736946543E-2</v>
      </c>
      <c r="Q50" s="23">
        <f t="shared" si="8"/>
        <v>3.4019012951651918E-2</v>
      </c>
      <c r="R50" s="23">
        <f t="shared" si="9"/>
        <v>3.4019012951651918E-2</v>
      </c>
      <c r="S50" s="23">
        <f t="shared" si="28"/>
        <v>3.4019012951651918E-2</v>
      </c>
      <c r="T50" s="23">
        <f t="shared" si="28"/>
        <v>3.4019012951651918E-2</v>
      </c>
      <c r="U50" s="23">
        <f t="shared" si="28"/>
        <v>3.4019012951651918E-2</v>
      </c>
      <c r="V50" s="23">
        <f t="shared" si="28"/>
        <v>3.4019012951651918E-2</v>
      </c>
    </row>
    <row r="51" spans="2:22" x14ac:dyDescent="0.2">
      <c r="B51" s="28">
        <f>B50+0.5</f>
        <v>11</v>
      </c>
      <c r="F51" s="23">
        <f t="shared" si="11"/>
        <v>1.4084961878125041E-2</v>
      </c>
      <c r="G51" s="23">
        <f t="shared" si="6"/>
        <v>3.4019012951651918E-2</v>
      </c>
      <c r="I51" s="23"/>
      <c r="K51" s="28">
        <v>11.5</v>
      </c>
      <c r="L51" s="23">
        <f t="shared" si="5"/>
        <v>1.4140136258916088E-2</v>
      </c>
      <c r="M51" s="23">
        <f t="shared" ref="M51:P51" si="33">($Q51-$L51)/5+L51</f>
        <v>1.814288022616738E-2</v>
      </c>
      <c r="N51" s="23">
        <f t="shared" si="33"/>
        <v>2.2145624193418673E-2</v>
      </c>
      <c r="O51" s="23">
        <f t="shared" si="33"/>
        <v>2.6148368160669965E-2</v>
      </c>
      <c r="P51" s="23">
        <f t="shared" si="33"/>
        <v>3.0151112127921258E-2</v>
      </c>
      <c r="Q51" s="23">
        <f t="shared" si="8"/>
        <v>3.4153856095172554E-2</v>
      </c>
      <c r="R51" s="23">
        <f t="shared" si="9"/>
        <v>3.4153856095172554E-2</v>
      </c>
      <c r="S51" s="23">
        <f t="shared" si="28"/>
        <v>3.4153856095172554E-2</v>
      </c>
      <c r="T51" s="23">
        <f t="shared" si="28"/>
        <v>3.4153856095172554E-2</v>
      </c>
      <c r="U51" s="23">
        <f t="shared" si="28"/>
        <v>3.4153856095172554E-2</v>
      </c>
      <c r="V51" s="23">
        <f t="shared" si="28"/>
        <v>3.4153856095172554E-2</v>
      </c>
    </row>
    <row r="52" spans="2:22" x14ac:dyDescent="0.2">
      <c r="B52" s="28">
        <v>11.5</v>
      </c>
      <c r="F52" s="23">
        <f t="shared" si="11"/>
        <v>1.4140136258916088E-2</v>
      </c>
      <c r="G52" s="23">
        <f t="shared" si="6"/>
        <v>3.4153856095172554E-2</v>
      </c>
      <c r="I52" s="23"/>
      <c r="K52" s="28">
        <f>K51+0.5</f>
        <v>12</v>
      </c>
      <c r="L52" s="23">
        <f t="shared" si="5"/>
        <v>1.4191026210476299E-2</v>
      </c>
      <c r="M52" s="23">
        <f t="shared" ref="M52:P52" si="34">($Q52-$L52)/5+L52</f>
        <v>1.8208439809957181E-2</v>
      </c>
      <c r="N52" s="23">
        <f t="shared" si="34"/>
        <v>2.2225853409438064E-2</v>
      </c>
      <c r="O52" s="23">
        <f t="shared" si="34"/>
        <v>2.6243267008918946E-2</v>
      </c>
      <c r="P52" s="23">
        <f t="shared" si="34"/>
        <v>3.0260680608399829E-2</v>
      </c>
      <c r="Q52" s="23">
        <f t="shared" si="8"/>
        <v>3.4278094207880708E-2</v>
      </c>
      <c r="R52" s="23">
        <f t="shared" si="9"/>
        <v>3.4278094207880708E-2</v>
      </c>
      <c r="S52" s="23">
        <f t="shared" si="28"/>
        <v>3.4278094207880708E-2</v>
      </c>
      <c r="T52" s="23">
        <f t="shared" si="28"/>
        <v>3.4278094207880708E-2</v>
      </c>
      <c r="U52" s="23">
        <f t="shared" si="28"/>
        <v>3.4278094207880708E-2</v>
      </c>
      <c r="V52" s="23">
        <f t="shared" si="28"/>
        <v>3.4278094207880708E-2</v>
      </c>
    </row>
    <row r="53" spans="2:22" x14ac:dyDescent="0.2">
      <c r="B53" s="28">
        <f>B52+0.5</f>
        <v>12</v>
      </c>
      <c r="F53" s="23">
        <f t="shared" si="11"/>
        <v>1.4191026210476299E-2</v>
      </c>
      <c r="G53" s="23">
        <f t="shared" si="6"/>
        <v>3.4278094207880708E-2</v>
      </c>
      <c r="I53" s="23"/>
      <c r="K53" s="28">
        <v>12.5</v>
      </c>
      <c r="L53" s="23">
        <f t="shared" si="5"/>
        <v>1.4238076275393969E-2</v>
      </c>
      <c r="M53" s="23">
        <f t="shared" ref="M53:P53" si="35">($Q53-$L53)/5+L53</f>
        <v>1.826903256539986E-2</v>
      </c>
      <c r="N53" s="23">
        <f t="shared" si="35"/>
        <v>2.2299988855405753E-2</v>
      </c>
      <c r="O53" s="23">
        <f t="shared" si="35"/>
        <v>2.6330945145411642E-2</v>
      </c>
      <c r="P53" s="23">
        <f t="shared" si="35"/>
        <v>3.0361901435417532E-2</v>
      </c>
      <c r="Q53" s="23">
        <f t="shared" si="8"/>
        <v>3.4392857725423422E-2</v>
      </c>
      <c r="R53" s="23">
        <f t="shared" si="9"/>
        <v>3.4392857725423422E-2</v>
      </c>
      <c r="S53" s="23">
        <f t="shared" si="28"/>
        <v>3.4392857725423422E-2</v>
      </c>
      <c r="T53" s="23">
        <f t="shared" si="28"/>
        <v>3.4392857725423422E-2</v>
      </c>
      <c r="U53" s="23">
        <f t="shared" si="28"/>
        <v>3.4392857725423422E-2</v>
      </c>
      <c r="V53" s="23">
        <f t="shared" si="28"/>
        <v>3.4392857725423422E-2</v>
      </c>
    </row>
    <row r="54" spans="2:22" x14ac:dyDescent="0.2">
      <c r="B54" s="28">
        <v>12.5</v>
      </c>
      <c r="F54" s="23">
        <f t="shared" si="11"/>
        <v>1.4238076275393969E-2</v>
      </c>
      <c r="G54" s="23">
        <f t="shared" si="6"/>
        <v>3.4392857725423422E-2</v>
      </c>
      <c r="I54" s="23"/>
      <c r="K54" s="28">
        <f>K53+0.5</f>
        <v>13</v>
      </c>
      <c r="L54" s="23">
        <f t="shared" si="5"/>
        <v>1.4281677816906261E-2</v>
      </c>
      <c r="M54" s="23">
        <f t="shared" ref="M54:P54" si="36">($Q54-$L54)/5+L54</f>
        <v>1.8325169209548936E-2</v>
      </c>
      <c r="N54" s="23">
        <f t="shared" si="36"/>
        <v>2.2368660602191608E-2</v>
      </c>
      <c r="O54" s="23">
        <f t="shared" si="36"/>
        <v>2.6412151994834279E-2</v>
      </c>
      <c r="P54" s="23">
        <f t="shared" si="36"/>
        <v>3.0455643387476951E-2</v>
      </c>
      <c r="Q54" s="23">
        <f t="shared" si="8"/>
        <v>3.4499134780119629E-2</v>
      </c>
      <c r="R54" s="23">
        <f t="shared" si="9"/>
        <v>3.4499134780119629E-2</v>
      </c>
      <c r="S54" s="23">
        <f t="shared" si="28"/>
        <v>3.4499134780119629E-2</v>
      </c>
      <c r="T54" s="23">
        <f t="shared" si="28"/>
        <v>3.4499134780119629E-2</v>
      </c>
      <c r="U54" s="23">
        <f t="shared" si="28"/>
        <v>3.4499134780119629E-2</v>
      </c>
      <c r="V54" s="23">
        <f t="shared" si="28"/>
        <v>3.4499134780119629E-2</v>
      </c>
    </row>
    <row r="55" spans="2:22" x14ac:dyDescent="0.2">
      <c r="B55" s="28">
        <f>B54+0.5</f>
        <v>13</v>
      </c>
      <c r="F55" s="23">
        <f t="shared" si="11"/>
        <v>1.4281677816906261E-2</v>
      </c>
      <c r="G55" s="23">
        <f t="shared" si="6"/>
        <v>3.4499134780119629E-2</v>
      </c>
      <c r="I55" s="23"/>
      <c r="K55" s="28">
        <v>13.5</v>
      </c>
      <c r="L55" s="23">
        <f t="shared" si="5"/>
        <v>1.4322175611622967E-2</v>
      </c>
      <c r="M55" s="23">
        <f t="shared" ref="M55:P55" si="37">($Q55-$L55)/5+L55</f>
        <v>1.837729861625869E-2</v>
      </c>
      <c r="N55" s="23">
        <f t="shared" si="37"/>
        <v>2.2432421620894413E-2</v>
      </c>
      <c r="O55" s="23">
        <f t="shared" si="37"/>
        <v>2.6487544625530136E-2</v>
      </c>
      <c r="P55" s="23">
        <f t="shared" si="37"/>
        <v>3.054266763016586E-2</v>
      </c>
      <c r="Q55" s="23">
        <f t="shared" si="8"/>
        <v>3.4597790634801583E-2</v>
      </c>
      <c r="R55" s="23">
        <f t="shared" si="9"/>
        <v>3.4597790634801583E-2</v>
      </c>
      <c r="S55" s="23">
        <f t="shared" si="28"/>
        <v>3.4597790634801583E-2</v>
      </c>
      <c r="T55" s="23">
        <f t="shared" si="28"/>
        <v>3.4597790634801583E-2</v>
      </c>
      <c r="U55" s="23">
        <f t="shared" si="28"/>
        <v>3.4597790634801583E-2</v>
      </c>
      <c r="V55" s="23">
        <f t="shared" si="28"/>
        <v>3.4597790634801583E-2</v>
      </c>
    </row>
    <row r="56" spans="2:22" x14ac:dyDescent="0.2">
      <c r="B56" s="28">
        <v>13.5</v>
      </c>
      <c r="F56" s="23">
        <f t="shared" si="11"/>
        <v>1.4322175611622967E-2</v>
      </c>
      <c r="G56" s="23">
        <f t="shared" si="6"/>
        <v>3.4597790634801583E-2</v>
      </c>
      <c r="I56" s="23"/>
      <c r="K56" s="28">
        <f>K55+0.5</f>
        <v>14</v>
      </c>
      <c r="L56" s="23">
        <f t="shared" si="5"/>
        <v>1.4359873705411533E-2</v>
      </c>
      <c r="M56" s="23">
        <f t="shared" ref="M56:P56" si="38">($Q56-$L56)/5+L56</f>
        <v>1.8425815851223493E-2</v>
      </c>
      <c r="N56" s="23">
        <f t="shared" si="38"/>
        <v>2.2491757997035448E-2</v>
      </c>
      <c r="O56" s="23">
        <f t="shared" si="38"/>
        <v>2.6557700142847404E-2</v>
      </c>
      <c r="P56" s="23">
        <f t="shared" si="38"/>
        <v>3.062364228865936E-2</v>
      </c>
      <c r="Q56" s="23">
        <f t="shared" si="8"/>
        <v>3.4689584434471323E-2</v>
      </c>
      <c r="R56" s="23">
        <f t="shared" si="9"/>
        <v>3.4689584434471323E-2</v>
      </c>
      <c r="S56" s="23">
        <f t="shared" si="28"/>
        <v>3.4689584434471323E-2</v>
      </c>
      <c r="T56" s="23">
        <f t="shared" si="28"/>
        <v>3.4689584434471323E-2</v>
      </c>
      <c r="U56" s="23">
        <f t="shared" si="28"/>
        <v>3.4689584434471323E-2</v>
      </c>
      <c r="V56" s="23">
        <f t="shared" si="28"/>
        <v>3.4689584434471323E-2</v>
      </c>
    </row>
    <row r="57" spans="2:22" x14ac:dyDescent="0.2">
      <c r="B57" s="28">
        <f>B56+0.5</f>
        <v>14</v>
      </c>
      <c r="F57" s="23">
        <f t="shared" si="11"/>
        <v>1.4359873705411533E-2</v>
      </c>
      <c r="G57" s="23">
        <f t="shared" si="6"/>
        <v>3.4689584434471323E-2</v>
      </c>
      <c r="I57" s="23"/>
      <c r="K57" s="28">
        <v>14.5</v>
      </c>
      <c r="L57" s="23">
        <f t="shared" si="5"/>
        <v>1.4395040576232445E-2</v>
      </c>
      <c r="M57" s="23">
        <f t="shared" ref="M57:P57" si="39">($Q57-$L57)/5+L57</f>
        <v>1.8471069184021065E-2</v>
      </c>
      <c r="N57" s="23">
        <f t="shared" si="39"/>
        <v>2.2547097791809686E-2</v>
      </c>
      <c r="O57" s="23">
        <f t="shared" si="39"/>
        <v>2.6623126399598306E-2</v>
      </c>
      <c r="P57" s="23">
        <f t="shared" si="39"/>
        <v>3.0699155007386927E-2</v>
      </c>
      <c r="Q57" s="23">
        <f t="shared" si="8"/>
        <v>3.4775183615175544E-2</v>
      </c>
      <c r="R57" s="23">
        <f t="shared" si="9"/>
        <v>3.4775183615175544E-2</v>
      </c>
      <c r="S57" s="23">
        <f t="shared" si="28"/>
        <v>3.4775183615175544E-2</v>
      </c>
      <c r="T57" s="23">
        <f t="shared" si="28"/>
        <v>3.4775183615175544E-2</v>
      </c>
      <c r="U57" s="23">
        <f t="shared" si="28"/>
        <v>3.4775183615175544E-2</v>
      </c>
      <c r="V57" s="23">
        <f t="shared" si="28"/>
        <v>3.4775183615175544E-2</v>
      </c>
    </row>
    <row r="58" spans="2:22" x14ac:dyDescent="0.2">
      <c r="B58" s="28">
        <v>14.5</v>
      </c>
      <c r="F58" s="23">
        <f t="shared" si="11"/>
        <v>1.4395040576232445E-2</v>
      </c>
      <c r="G58" s="23">
        <f t="shared" si="6"/>
        <v>3.4775183615175544E-2</v>
      </c>
      <c r="I58" s="23"/>
      <c r="K58" s="28">
        <f>K57+0.5</f>
        <v>15</v>
      </c>
      <c r="L58" s="23">
        <f t="shared" si="5"/>
        <v>1.4427913660685493E-2</v>
      </c>
      <c r="M58" s="23">
        <f t="shared" ref="M58:P58" si="40">($Q58-$L58)/5+L58</f>
        <v>1.8513366184574283E-2</v>
      </c>
      <c r="N58" s="23">
        <f t="shared" si="40"/>
        <v>2.2598818708463073E-2</v>
      </c>
      <c r="O58" s="23">
        <f t="shared" si="40"/>
        <v>2.6684271232351862E-2</v>
      </c>
      <c r="P58" s="23">
        <f t="shared" si="40"/>
        <v>3.0769723756240652E-2</v>
      </c>
      <c r="Q58" s="23">
        <f t="shared" si="8"/>
        <v>3.4855176280129449E-2</v>
      </c>
      <c r="R58" s="23">
        <f t="shared" si="9"/>
        <v>3.4855176280129449E-2</v>
      </c>
      <c r="S58" s="23">
        <f t="shared" si="28"/>
        <v>3.4855176280129449E-2</v>
      </c>
      <c r="T58" s="23">
        <f t="shared" si="28"/>
        <v>3.4855176280129449E-2</v>
      </c>
      <c r="U58" s="23">
        <f t="shared" si="28"/>
        <v>3.4855176280129449E-2</v>
      </c>
      <c r="V58" s="23">
        <f t="shared" si="28"/>
        <v>3.4855176280129449E-2</v>
      </c>
    </row>
    <row r="59" spans="2:22" x14ac:dyDescent="0.2">
      <c r="B59" s="28">
        <f>B58+0.5</f>
        <v>15</v>
      </c>
      <c r="F59" s="23">
        <f t="shared" si="11"/>
        <v>1.4427913660685493E-2</v>
      </c>
      <c r="G59" s="23">
        <f t="shared" si="6"/>
        <v>3.4855176280129449E-2</v>
      </c>
      <c r="I59" s="23"/>
      <c r="K59" s="28">
        <v>15.5</v>
      </c>
      <c r="L59" s="23">
        <f t="shared" si="5"/>
        <v>1.445870330633274E-2</v>
      </c>
      <c r="M59" s="23">
        <f t="shared" ref="M59:P59" si="41">($Q59-$L59)/5+L59</f>
        <v>1.8552979009273246E-2</v>
      </c>
      <c r="N59" s="23">
        <f t="shared" si="41"/>
        <v>2.2647254712213752E-2</v>
      </c>
      <c r="O59" s="23">
        <f t="shared" si="41"/>
        <v>2.6741530415154258E-2</v>
      </c>
      <c r="P59" s="23">
        <f t="shared" si="41"/>
        <v>3.0835806118094763E-2</v>
      </c>
      <c r="Q59" s="23">
        <f t="shared" si="8"/>
        <v>3.4930081821035269E-2</v>
      </c>
      <c r="R59" s="23">
        <f t="shared" si="9"/>
        <v>3.4930081821035269E-2</v>
      </c>
      <c r="S59" s="23">
        <f t="shared" si="28"/>
        <v>3.4930081821035269E-2</v>
      </c>
      <c r="T59" s="23">
        <f t="shared" si="28"/>
        <v>3.4930081821035269E-2</v>
      </c>
      <c r="U59" s="23">
        <f t="shared" si="28"/>
        <v>3.4930081821035269E-2</v>
      </c>
      <c r="V59" s="23">
        <f t="shared" si="28"/>
        <v>3.4930081821035269E-2</v>
      </c>
    </row>
    <row r="60" spans="2:22" x14ac:dyDescent="0.2">
      <c r="B60" s="28">
        <v>15.5</v>
      </c>
      <c r="F60" s="23">
        <f t="shared" si="11"/>
        <v>1.445870330633274E-2</v>
      </c>
      <c r="G60" s="23">
        <f t="shared" si="6"/>
        <v>3.4930081821035269E-2</v>
      </c>
      <c r="I60" s="23"/>
      <c r="K60" s="28">
        <f>K59+0.5</f>
        <v>16</v>
      </c>
      <c r="L60" s="23">
        <f t="shared" si="5"/>
        <v>1.4487596212294947E-2</v>
      </c>
      <c r="M60" s="23">
        <f t="shared" ref="M60:P60" si="42">($Q60-$L60)/5+L60</f>
        <v>1.8590148975909222E-2</v>
      </c>
      <c r="N60" s="23">
        <f t="shared" si="42"/>
        <v>2.2692701739523494E-2</v>
      </c>
      <c r="O60" s="23">
        <f t="shared" si="42"/>
        <v>2.6795254503137765E-2</v>
      </c>
      <c r="P60" s="23">
        <f t="shared" si="42"/>
        <v>3.0897807266752036E-2</v>
      </c>
      <c r="Q60" s="23">
        <f t="shared" si="8"/>
        <v>3.5000360030366315E-2</v>
      </c>
      <c r="R60" s="23">
        <f t="shared" si="9"/>
        <v>3.5000360030366315E-2</v>
      </c>
      <c r="S60" s="23">
        <f t="shared" si="28"/>
        <v>3.5000360030366315E-2</v>
      </c>
      <c r="T60" s="23">
        <f t="shared" si="28"/>
        <v>3.5000360030366315E-2</v>
      </c>
      <c r="U60" s="23">
        <f t="shared" si="28"/>
        <v>3.5000360030366315E-2</v>
      </c>
      <c r="V60" s="23">
        <f t="shared" si="28"/>
        <v>3.5000360030366315E-2</v>
      </c>
    </row>
    <row r="61" spans="2:22" x14ac:dyDescent="0.2">
      <c r="B61" s="28">
        <f>B60+0.5</f>
        <v>16</v>
      </c>
      <c r="F61" s="23">
        <f t="shared" si="11"/>
        <v>1.4487596212294947E-2</v>
      </c>
      <c r="G61" s="23">
        <f t="shared" si="6"/>
        <v>3.5000360030366315E-2</v>
      </c>
      <c r="I61" s="23"/>
      <c r="K61" s="28">
        <v>16.5</v>
      </c>
      <c r="L61" s="23">
        <f t="shared" ref="L61:L92" si="43">F62</f>
        <v>1.4514758418085905E-2</v>
      </c>
      <c r="M61" s="23">
        <f t="shared" ref="M61:P61" si="44">($Q61-$L61)/5+L61</f>
        <v>1.8625090518407807E-2</v>
      </c>
      <c r="N61" s="23">
        <f t="shared" si="44"/>
        <v>2.2735422618729705E-2</v>
      </c>
      <c r="O61" s="23">
        <f t="shared" si="44"/>
        <v>2.6845754719051602E-2</v>
      </c>
      <c r="P61" s="23">
        <f t="shared" si="44"/>
        <v>3.09560868193735E-2</v>
      </c>
      <c r="Q61" s="23">
        <f t="shared" si="8"/>
        <v>3.5066418919695405E-2</v>
      </c>
      <c r="R61" s="23">
        <f t="shared" si="9"/>
        <v>3.5066418919695405E-2</v>
      </c>
      <c r="S61" s="23">
        <f t="shared" si="28"/>
        <v>3.5066418919695405E-2</v>
      </c>
      <c r="T61" s="23">
        <f t="shared" si="28"/>
        <v>3.5066418919695405E-2</v>
      </c>
      <c r="U61" s="23">
        <f t="shared" si="28"/>
        <v>3.5066418919695405E-2</v>
      </c>
      <c r="V61" s="23">
        <f t="shared" si="28"/>
        <v>3.5066418919695405E-2</v>
      </c>
    </row>
    <row r="62" spans="2:22" x14ac:dyDescent="0.2">
      <c r="B62" s="28">
        <v>16.5</v>
      </c>
      <c r="F62" s="23">
        <f t="shared" si="11"/>
        <v>1.4514758418085905E-2</v>
      </c>
      <c r="G62" s="23">
        <f t="shared" ref="G62:G93" si="45">G$22+G$23*(B$22/$B62)*(1-EXP(-$B62/B$22))+G$24*(B$22/$B62)*(1-(1+$B62/B$22)*EXP(-$B62/B$22))</f>
        <v>3.5066418919695405E-2</v>
      </c>
      <c r="I62" s="23"/>
      <c r="K62" s="28">
        <f>K61+0.5</f>
        <v>17</v>
      </c>
      <c r="L62" s="23">
        <f t="shared" si="43"/>
        <v>1.4540337896443271E-2</v>
      </c>
      <c r="M62" s="23">
        <f t="shared" ref="M62:P62" si="46">($Q62-$L62)/5+L62</f>
        <v>1.8657994603314729E-2</v>
      </c>
      <c r="N62" s="23">
        <f t="shared" si="46"/>
        <v>2.2775651310186187E-2</v>
      </c>
      <c r="O62" s="23">
        <f t="shared" si="46"/>
        <v>2.6893308017057645E-2</v>
      </c>
      <c r="P62" s="23">
        <f t="shared" si="46"/>
        <v>3.1010964723929103E-2</v>
      </c>
      <c r="Q62" s="23">
        <f t="shared" si="8"/>
        <v>3.5128621430800561E-2</v>
      </c>
      <c r="R62" s="23">
        <f t="shared" si="9"/>
        <v>3.5128621430800561E-2</v>
      </c>
      <c r="S62" s="23">
        <f t="shared" ref="S62:V77" si="47">R62</f>
        <v>3.5128621430800561E-2</v>
      </c>
      <c r="T62" s="23">
        <f t="shared" si="47"/>
        <v>3.5128621430800561E-2</v>
      </c>
      <c r="U62" s="23">
        <f t="shared" si="47"/>
        <v>3.5128621430800561E-2</v>
      </c>
      <c r="V62" s="23">
        <f t="shared" si="47"/>
        <v>3.5128621430800561E-2</v>
      </c>
    </row>
    <row r="63" spans="2:22" x14ac:dyDescent="0.2">
      <c r="B63" s="28">
        <f>B62+0.5</f>
        <v>17</v>
      </c>
      <c r="F63" s="23">
        <f t="shared" si="11"/>
        <v>1.4540337896443271E-2</v>
      </c>
      <c r="G63" s="23">
        <f t="shared" si="45"/>
        <v>3.5128621430800561E-2</v>
      </c>
      <c r="I63" s="23"/>
      <c r="K63" s="28">
        <v>17.5</v>
      </c>
      <c r="L63" s="23">
        <f t="shared" si="43"/>
        <v>1.4564466800890652E-2</v>
      </c>
      <c r="M63" s="23">
        <f t="shared" ref="M63:P63" si="48">($Q63-$L63)/5+L63</f>
        <v>1.8689031680849524E-2</v>
      </c>
      <c r="N63" s="23">
        <f t="shared" si="48"/>
        <v>2.2813596560808398E-2</v>
      </c>
      <c r="O63" s="23">
        <f t="shared" si="48"/>
        <v>2.6938161440767272E-2</v>
      </c>
      <c r="P63" s="23">
        <f t="shared" si="48"/>
        <v>3.1062726320726146E-2</v>
      </c>
      <c r="Q63" s="23">
        <f t="shared" si="8"/>
        <v>3.5187291200685013E-2</v>
      </c>
      <c r="R63" s="23">
        <f t="shared" si="9"/>
        <v>3.5187291200685013E-2</v>
      </c>
      <c r="S63" s="23">
        <f t="shared" si="47"/>
        <v>3.5187291200685013E-2</v>
      </c>
      <c r="T63" s="23">
        <f t="shared" si="47"/>
        <v>3.5187291200685013E-2</v>
      </c>
      <c r="U63" s="23">
        <f t="shared" si="47"/>
        <v>3.5187291200685013E-2</v>
      </c>
      <c r="V63" s="23">
        <f t="shared" si="47"/>
        <v>3.5187291200685013E-2</v>
      </c>
    </row>
    <row r="64" spans="2:22" x14ac:dyDescent="0.2">
      <c r="B64" s="28">
        <v>17.5</v>
      </c>
      <c r="F64" s="23">
        <f t="shared" si="11"/>
        <v>1.4564466800890652E-2</v>
      </c>
      <c r="G64" s="23">
        <f t="shared" si="45"/>
        <v>3.5187291200685013E-2</v>
      </c>
      <c r="I64" s="23"/>
      <c r="K64" s="28">
        <f>K63+0.5</f>
        <v>18</v>
      </c>
      <c r="L64" s="23">
        <f t="shared" si="43"/>
        <v>1.458726341347757E-2</v>
      </c>
      <c r="M64" s="23">
        <f t="shared" ref="M64:P64" si="49">($Q64-$L64)/5+L64</f>
        <v>1.8718354234563719E-2</v>
      </c>
      <c r="N64" s="23">
        <f t="shared" si="49"/>
        <v>2.284944505564987E-2</v>
      </c>
      <c r="O64" s="23">
        <f t="shared" si="49"/>
        <v>2.6980535876736017E-2</v>
      </c>
      <c r="P64" s="23">
        <f t="shared" si="49"/>
        <v>3.1111626697822165E-2</v>
      </c>
      <c r="Q64" s="23">
        <f t="shared" si="8"/>
        <v>3.5242717518908312E-2</v>
      </c>
      <c r="R64" s="23">
        <f t="shared" si="9"/>
        <v>3.5242717518908312E-2</v>
      </c>
      <c r="S64" s="23">
        <f t="shared" si="47"/>
        <v>3.5242717518908312E-2</v>
      </c>
      <c r="T64" s="23">
        <f t="shared" si="47"/>
        <v>3.5242717518908312E-2</v>
      </c>
      <c r="U64" s="23">
        <f t="shared" si="47"/>
        <v>3.5242717518908312E-2</v>
      </c>
      <c r="V64" s="23">
        <f t="shared" si="47"/>
        <v>3.5242717518908312E-2</v>
      </c>
    </row>
    <row r="65" spans="2:22" x14ac:dyDescent="0.2">
      <c r="B65" s="28">
        <f>B64+0.5</f>
        <v>18</v>
      </c>
      <c r="F65" s="23">
        <f t="shared" si="11"/>
        <v>1.458726341347757E-2</v>
      </c>
      <c r="G65" s="23">
        <f t="shared" si="45"/>
        <v>3.5242717518908312E-2</v>
      </c>
      <c r="I65" s="23"/>
      <c r="K65" s="28">
        <v>18.5</v>
      </c>
      <c r="L65" s="23">
        <f t="shared" si="43"/>
        <v>1.4608833832936942E-2</v>
      </c>
      <c r="M65" s="23">
        <f t="shared" ref="M65:P65" si="50">($Q65-$L65)/5+L65</f>
        <v>1.8746098985483108E-2</v>
      </c>
      <c r="N65" s="23">
        <f t="shared" si="50"/>
        <v>2.2883364138029272E-2</v>
      </c>
      <c r="O65" s="23">
        <f t="shared" si="50"/>
        <v>2.7020629290575436E-2</v>
      </c>
      <c r="P65" s="23">
        <f t="shared" si="50"/>
        <v>3.11578944431216E-2</v>
      </c>
      <c r="Q65" s="23">
        <f t="shared" si="8"/>
        <v>3.5295159595667765E-2</v>
      </c>
      <c r="R65" s="23">
        <f t="shared" si="9"/>
        <v>3.5295159595667765E-2</v>
      </c>
      <c r="S65" s="23">
        <f t="shared" si="47"/>
        <v>3.5295159595667765E-2</v>
      </c>
      <c r="T65" s="23">
        <f t="shared" si="47"/>
        <v>3.5295159595667765E-2</v>
      </c>
      <c r="U65" s="23">
        <f t="shared" si="47"/>
        <v>3.5295159595667765E-2</v>
      </c>
      <c r="V65" s="23">
        <f t="shared" si="47"/>
        <v>3.5295159595667765E-2</v>
      </c>
    </row>
    <row r="66" spans="2:22" x14ac:dyDescent="0.2">
      <c r="B66" s="28">
        <v>18.5</v>
      </c>
      <c r="F66" s="23">
        <f t="shared" si="11"/>
        <v>1.4608833832936942E-2</v>
      </c>
      <c r="G66" s="23">
        <f t="shared" si="45"/>
        <v>3.5295159595667765E-2</v>
      </c>
      <c r="I66" s="23"/>
      <c r="K66" s="28">
        <f>K65+0.5</f>
        <v>19</v>
      </c>
      <c r="L66" s="23">
        <f t="shared" si="43"/>
        <v>1.4629273438578682E-2</v>
      </c>
      <c r="M66" s="23">
        <f t="shared" ref="M66:P66" si="51">($Q66-$L66)/5+L66</f>
        <v>1.8772388799205945E-2</v>
      </c>
      <c r="N66" s="23">
        <f t="shared" si="51"/>
        <v>2.2915504159833205E-2</v>
      </c>
      <c r="O66" s="23">
        <f t="shared" si="51"/>
        <v>2.7058619520460465E-2</v>
      </c>
      <c r="P66" s="23">
        <f t="shared" si="51"/>
        <v>3.1201734881087725E-2</v>
      </c>
      <c r="Q66" s="23">
        <f t="shared" si="8"/>
        <v>3.5344850241714992E-2</v>
      </c>
      <c r="R66" s="23">
        <f t="shared" si="9"/>
        <v>3.5344850241714992E-2</v>
      </c>
      <c r="S66" s="23">
        <f t="shared" si="47"/>
        <v>3.5344850241714992E-2</v>
      </c>
      <c r="T66" s="23">
        <f t="shared" si="47"/>
        <v>3.5344850241714992E-2</v>
      </c>
      <c r="U66" s="23">
        <f t="shared" si="47"/>
        <v>3.5344850241714992E-2</v>
      </c>
      <c r="V66" s="23">
        <f t="shared" si="47"/>
        <v>3.5344850241714992E-2</v>
      </c>
    </row>
    <row r="67" spans="2:22" x14ac:dyDescent="0.2">
      <c r="B67" s="28">
        <f>B66+0.5</f>
        <v>19</v>
      </c>
      <c r="F67" s="23">
        <f t="shared" si="11"/>
        <v>1.4629273438578682E-2</v>
      </c>
      <c r="G67" s="23">
        <f t="shared" si="45"/>
        <v>3.5344850241714992E-2</v>
      </c>
      <c r="H67" s="23">
        <f>G67-$B$3</f>
        <v>1.2344850241714993E-2</v>
      </c>
      <c r="I67" s="23"/>
      <c r="K67" s="28">
        <v>19.5</v>
      </c>
      <c r="L67" s="23">
        <f t="shared" si="43"/>
        <v>1.4648668160712537E-2</v>
      </c>
      <c r="M67" s="23">
        <f t="shared" ref="M67:P67" si="52">($Q67-$L67)/5+L67</f>
        <v>1.8797334337811878E-2</v>
      </c>
      <c r="N67" s="23">
        <f t="shared" si="52"/>
        <v>2.2946000514911219E-2</v>
      </c>
      <c r="O67" s="23">
        <f t="shared" si="52"/>
        <v>2.709466669201056E-2</v>
      </c>
      <c r="P67" s="23">
        <f t="shared" si="52"/>
        <v>3.1243332869109901E-2</v>
      </c>
      <c r="Q67" s="23">
        <f t="shared" si="8"/>
        <v>3.5391999046209245E-2</v>
      </c>
      <c r="R67" s="23">
        <f t="shared" si="9"/>
        <v>3.5391999046209245E-2</v>
      </c>
      <c r="S67" s="23">
        <f t="shared" si="47"/>
        <v>3.5391999046209245E-2</v>
      </c>
      <c r="T67" s="23">
        <f t="shared" si="47"/>
        <v>3.5391999046209245E-2</v>
      </c>
      <c r="U67" s="23">
        <f t="shared" si="47"/>
        <v>3.5391999046209245E-2</v>
      </c>
      <c r="V67" s="23">
        <f t="shared" si="47"/>
        <v>3.5391999046209245E-2</v>
      </c>
    </row>
    <row r="68" spans="2:22" x14ac:dyDescent="0.2">
      <c r="B68" s="28">
        <v>19.5</v>
      </c>
      <c r="F68" s="23">
        <f t="shared" si="11"/>
        <v>1.4648668160712537E-2</v>
      </c>
      <c r="G68" s="23">
        <f t="shared" si="45"/>
        <v>3.5391999046209245E-2</v>
      </c>
      <c r="I68" s="23"/>
      <c r="K68" s="28">
        <f>K67+0.5</f>
        <v>20</v>
      </c>
      <c r="L68" s="23">
        <f t="shared" si="43"/>
        <v>1.4667095584311328E-2</v>
      </c>
      <c r="M68" s="23">
        <f t="shared" ref="M68:P68" si="53">($Q68-$L68)/5+L68</f>
        <v>1.8821035492598198E-2</v>
      </c>
      <c r="N68" s="23">
        <f t="shared" si="53"/>
        <v>2.297497540088507E-2</v>
      </c>
      <c r="O68" s="23">
        <f t="shared" si="53"/>
        <v>2.7128915309171941E-2</v>
      </c>
      <c r="P68" s="23">
        <f t="shared" si="53"/>
        <v>3.1282855217458813E-2</v>
      </c>
      <c r="Q68" s="23">
        <f t="shared" si="8"/>
        <v>3.5436795125745678E-2</v>
      </c>
      <c r="R68" s="23">
        <f t="shared" si="9"/>
        <v>3.5436795125745678E-2</v>
      </c>
      <c r="S68" s="23">
        <f t="shared" si="47"/>
        <v>3.5436795125745678E-2</v>
      </c>
      <c r="T68" s="23">
        <f t="shared" si="47"/>
        <v>3.5436795125745678E-2</v>
      </c>
      <c r="U68" s="23">
        <f t="shared" si="47"/>
        <v>3.5436795125745678E-2</v>
      </c>
      <c r="V68" s="23">
        <f t="shared" si="47"/>
        <v>3.5436795125745678E-2</v>
      </c>
    </row>
    <row r="69" spans="2:22" x14ac:dyDescent="0.2">
      <c r="B69" s="28">
        <f>B68+0.5</f>
        <v>20</v>
      </c>
      <c r="F69" s="23">
        <f t="shared" si="11"/>
        <v>1.4667095584311328E-2</v>
      </c>
      <c r="G69" s="23">
        <f t="shared" si="45"/>
        <v>3.5436795125745678E-2</v>
      </c>
      <c r="I69" s="23"/>
      <c r="K69" s="28">
        <v>20.5</v>
      </c>
      <c r="L69" s="23">
        <f t="shared" si="43"/>
        <v>1.4684625908995448E-2</v>
      </c>
      <c r="M69" s="23">
        <f t="shared" ref="M69:P69" si="54">($Q69-$L69)/5+L69</f>
        <v>1.8843582628556305E-2</v>
      </c>
      <c r="N69" s="23">
        <f t="shared" si="54"/>
        <v>2.3002539348117162E-2</v>
      </c>
      <c r="O69" s="23">
        <f t="shared" si="54"/>
        <v>2.716149606767802E-2</v>
      </c>
      <c r="P69" s="23">
        <f t="shared" si="54"/>
        <v>3.1320452787238877E-2</v>
      </c>
      <c r="Q69" s="23">
        <f t="shared" si="8"/>
        <v>3.5479409506799731E-2</v>
      </c>
      <c r="R69" s="23">
        <f t="shared" si="9"/>
        <v>3.5479409506799731E-2</v>
      </c>
      <c r="S69" s="23">
        <f t="shared" si="47"/>
        <v>3.5479409506799731E-2</v>
      </c>
      <c r="T69" s="23">
        <f t="shared" si="47"/>
        <v>3.5479409506799731E-2</v>
      </c>
      <c r="U69" s="23">
        <f t="shared" si="47"/>
        <v>3.5479409506799731E-2</v>
      </c>
      <c r="V69" s="23">
        <f t="shared" si="47"/>
        <v>3.5479409506799731E-2</v>
      </c>
    </row>
    <row r="70" spans="2:22" x14ac:dyDescent="0.2">
      <c r="B70" s="28">
        <v>20.5</v>
      </c>
      <c r="F70" s="23">
        <f t="shared" si="11"/>
        <v>1.4684625908995448E-2</v>
      </c>
      <c r="G70" s="23">
        <f t="shared" si="45"/>
        <v>3.5479409506799731E-2</v>
      </c>
      <c r="I70" s="23"/>
      <c r="K70" s="28">
        <f>K69+0.5</f>
        <v>21</v>
      </c>
      <c r="L70" s="23">
        <f t="shared" si="43"/>
        <v>1.4701322785225006E-2</v>
      </c>
      <c r="M70" s="23">
        <f t="shared" ref="M70:P70" si="55">($Q70-$L70)/5+L70</f>
        <v>1.8865057667071829E-2</v>
      </c>
      <c r="N70" s="23">
        <f t="shared" si="55"/>
        <v>2.3028792548918653E-2</v>
      </c>
      <c r="O70" s="23">
        <f t="shared" si="55"/>
        <v>2.7192527430765476E-2</v>
      </c>
      <c r="P70" s="23">
        <f t="shared" si="55"/>
        <v>3.13562623126123E-2</v>
      </c>
      <c r="Q70" s="23">
        <f t="shared" si="8"/>
        <v>3.5519997194459127E-2</v>
      </c>
      <c r="R70" s="23">
        <f t="shared" si="9"/>
        <v>3.5519997194459127E-2</v>
      </c>
      <c r="S70" s="23">
        <f t="shared" si="47"/>
        <v>3.5519997194459127E-2</v>
      </c>
      <c r="T70" s="23">
        <f t="shared" si="47"/>
        <v>3.5519997194459127E-2</v>
      </c>
      <c r="U70" s="23">
        <f t="shared" si="47"/>
        <v>3.5519997194459127E-2</v>
      </c>
      <c r="V70" s="23">
        <f t="shared" si="47"/>
        <v>3.5519997194459127E-2</v>
      </c>
    </row>
    <row r="71" spans="2:22" x14ac:dyDescent="0.2">
      <c r="B71" s="28">
        <f>B70+0.5</f>
        <v>21</v>
      </c>
      <c r="F71" s="23">
        <f t="shared" si="11"/>
        <v>1.4701322785225006E-2</v>
      </c>
      <c r="G71" s="23">
        <f t="shared" si="45"/>
        <v>3.5519997194459127E-2</v>
      </c>
      <c r="I71" s="23"/>
      <c r="K71" s="28">
        <v>21.5</v>
      </c>
      <c r="L71" s="23">
        <f t="shared" si="43"/>
        <v>1.4717244043797546E-2</v>
      </c>
      <c r="M71" s="23">
        <f t="shared" ref="M71:P71" si="56">($Q71-$L71)/5+L71</f>
        <v>1.8885535029508495E-2</v>
      </c>
      <c r="N71" s="23">
        <f t="shared" si="56"/>
        <v>2.3053826015219443E-2</v>
      </c>
      <c r="O71" s="23">
        <f t="shared" si="56"/>
        <v>2.7222117000930392E-2</v>
      </c>
      <c r="P71" s="23">
        <f t="shared" si="56"/>
        <v>3.139040798664134E-2</v>
      </c>
      <c r="Q71" s="23">
        <f t="shared" si="8"/>
        <v>3.5558698972352282E-2</v>
      </c>
      <c r="R71" s="23">
        <f t="shared" si="9"/>
        <v>3.5558698972352282E-2</v>
      </c>
      <c r="S71" s="23">
        <f t="shared" si="47"/>
        <v>3.5558698972352282E-2</v>
      </c>
      <c r="T71" s="23">
        <f t="shared" si="47"/>
        <v>3.5558698972352282E-2</v>
      </c>
      <c r="U71" s="23">
        <f t="shared" si="47"/>
        <v>3.5558698972352282E-2</v>
      </c>
      <c r="V71" s="23">
        <f t="shared" si="47"/>
        <v>3.5558698972352282E-2</v>
      </c>
    </row>
    <row r="72" spans="2:22" x14ac:dyDescent="0.2">
      <c r="B72" s="28">
        <v>21.5</v>
      </c>
      <c r="F72" s="23">
        <f t="shared" si="11"/>
        <v>1.4717244043797546E-2</v>
      </c>
      <c r="G72" s="23">
        <f t="shared" si="45"/>
        <v>3.5558698972352282E-2</v>
      </c>
      <c r="I72" s="23"/>
      <c r="K72" s="28">
        <f>K71+0.5</f>
        <v>22</v>
      </c>
      <c r="L72" s="23">
        <f t="shared" si="43"/>
        <v>1.4732442333330436E-2</v>
      </c>
      <c r="M72" s="23">
        <f t="shared" ref="M72:P72" si="57">($Q72-$L72)/5+L72</f>
        <v>1.8905082461049692E-2</v>
      </c>
      <c r="N72" s="23">
        <f t="shared" si="57"/>
        <v>2.3077722588768945E-2</v>
      </c>
      <c r="O72" s="23">
        <f t="shared" si="57"/>
        <v>2.7250362716488199E-2</v>
      </c>
      <c r="P72" s="23">
        <f t="shared" si="57"/>
        <v>3.1423002844207452E-2</v>
      </c>
      <c r="Q72" s="23">
        <f t="shared" si="8"/>
        <v>3.559564297192671E-2</v>
      </c>
      <c r="R72" s="23">
        <f t="shared" si="9"/>
        <v>3.559564297192671E-2</v>
      </c>
      <c r="S72" s="23">
        <f t="shared" si="47"/>
        <v>3.559564297192671E-2</v>
      </c>
      <c r="T72" s="23">
        <f t="shared" si="47"/>
        <v>3.559564297192671E-2</v>
      </c>
      <c r="U72" s="23">
        <f t="shared" si="47"/>
        <v>3.559564297192671E-2</v>
      </c>
      <c r="V72" s="23">
        <f t="shared" si="47"/>
        <v>3.559564297192671E-2</v>
      </c>
    </row>
    <row r="73" spans="2:22" x14ac:dyDescent="0.2">
      <c r="B73" s="28">
        <f>B72+0.5</f>
        <v>22</v>
      </c>
      <c r="F73" s="23">
        <f t="shared" si="11"/>
        <v>1.4732442333330436E-2</v>
      </c>
      <c r="G73" s="23">
        <f t="shared" si="45"/>
        <v>3.559564297192671E-2</v>
      </c>
      <c r="I73" s="23"/>
      <c r="K73" s="28">
        <v>22.5</v>
      </c>
      <c r="L73" s="23">
        <f t="shared" si="43"/>
        <v>1.4746965678318721E-2</v>
      </c>
      <c r="M73" s="23">
        <f t="shared" ref="M73:P73" si="58">($Q73-$L73)/5+L73</f>
        <v>1.8923761751356679E-2</v>
      </c>
      <c r="N73" s="23">
        <f t="shared" si="58"/>
        <v>2.3100557824394637E-2</v>
      </c>
      <c r="O73" s="23">
        <f t="shared" si="58"/>
        <v>2.7277353897432594E-2</v>
      </c>
      <c r="P73" s="23">
        <f t="shared" si="58"/>
        <v>3.1454149970470552E-2</v>
      </c>
      <c r="Q73" s="23">
        <f t="shared" si="8"/>
        <v>3.5630946043508506E-2</v>
      </c>
      <c r="R73" s="23">
        <f t="shared" si="9"/>
        <v>3.5630946043508506E-2</v>
      </c>
      <c r="S73" s="23">
        <f t="shared" si="47"/>
        <v>3.5630946043508506E-2</v>
      </c>
      <c r="T73" s="23">
        <f t="shared" si="47"/>
        <v>3.5630946043508506E-2</v>
      </c>
      <c r="U73" s="23">
        <f t="shared" si="47"/>
        <v>3.5630946043508506E-2</v>
      </c>
      <c r="V73" s="23">
        <f t="shared" si="47"/>
        <v>3.5630946043508506E-2</v>
      </c>
    </row>
    <row r="74" spans="2:22" x14ac:dyDescent="0.2">
      <c r="B74" s="28">
        <v>22.5</v>
      </c>
      <c r="F74" s="23">
        <f t="shared" si="11"/>
        <v>1.4746965678318721E-2</v>
      </c>
      <c r="G74" s="23">
        <f t="shared" si="45"/>
        <v>3.5630946043508506E-2</v>
      </c>
      <c r="I74" s="23"/>
      <c r="K74" s="28">
        <f>K73+0.5</f>
        <v>23</v>
      </c>
      <c r="L74" s="23">
        <f t="shared" si="43"/>
        <v>1.4760857968562843E-2</v>
      </c>
      <c r="M74" s="23">
        <f t="shared" ref="M74:P74" si="59">($Q74-$L74)/5+L74</f>
        <v>1.8941629366196342E-2</v>
      </c>
      <c r="N74" s="23">
        <f t="shared" si="59"/>
        <v>2.3122400763829841E-2</v>
      </c>
      <c r="O74" s="23">
        <f t="shared" si="59"/>
        <v>2.730317216146334E-2</v>
      </c>
      <c r="P74" s="23">
        <f t="shared" si="59"/>
        <v>3.1483943559096839E-2</v>
      </c>
      <c r="Q74" s="23">
        <f t="shared" si="8"/>
        <v>3.5664714956730334E-2</v>
      </c>
      <c r="R74" s="23">
        <f t="shared" si="9"/>
        <v>3.5664714956730334E-2</v>
      </c>
      <c r="S74" s="23">
        <f t="shared" si="47"/>
        <v>3.5664714956730334E-2</v>
      </c>
      <c r="T74" s="23">
        <f t="shared" si="47"/>
        <v>3.5664714956730334E-2</v>
      </c>
      <c r="U74" s="23">
        <f t="shared" si="47"/>
        <v>3.5664714956730334E-2</v>
      </c>
      <c r="V74" s="23">
        <f t="shared" si="47"/>
        <v>3.5664714956730334E-2</v>
      </c>
    </row>
    <row r="75" spans="2:22" x14ac:dyDescent="0.2">
      <c r="B75" s="28">
        <f>B74+0.5</f>
        <v>23</v>
      </c>
      <c r="F75" s="23">
        <f t="shared" si="11"/>
        <v>1.4760857968562843E-2</v>
      </c>
      <c r="G75" s="23">
        <f t="shared" si="45"/>
        <v>3.5664714956730334E-2</v>
      </c>
      <c r="I75" s="23"/>
      <c r="K75" s="28">
        <v>23.5</v>
      </c>
      <c r="L75" s="23">
        <f t="shared" si="43"/>
        <v>1.4774159389219782E-2</v>
      </c>
      <c r="M75" s="23">
        <f t="shared" ref="M75:P75" si="60">($Q75-$L75)/5+L75</f>
        <v>1.895873700213916E-2</v>
      </c>
      <c r="N75" s="23">
        <f t="shared" si="60"/>
        <v>2.3143314615058537E-2</v>
      </c>
      <c r="O75" s="23">
        <f t="shared" si="60"/>
        <v>2.7327892227977914E-2</v>
      </c>
      <c r="P75" s="23">
        <f t="shared" si="60"/>
        <v>3.1512469840897291E-2</v>
      </c>
      <c r="Q75" s="23">
        <f t="shared" si="8"/>
        <v>3.5697047453816667E-2</v>
      </c>
      <c r="R75" s="23">
        <f t="shared" si="9"/>
        <v>3.5697047453816667E-2</v>
      </c>
      <c r="S75" s="23">
        <f t="shared" si="47"/>
        <v>3.5697047453816667E-2</v>
      </c>
      <c r="T75" s="23">
        <f t="shared" si="47"/>
        <v>3.5697047453816667E-2</v>
      </c>
      <c r="U75" s="23">
        <f t="shared" si="47"/>
        <v>3.5697047453816667E-2</v>
      </c>
      <c r="V75" s="23">
        <f t="shared" si="47"/>
        <v>3.5697047453816667E-2</v>
      </c>
    </row>
    <row r="76" spans="2:22" x14ac:dyDescent="0.2">
      <c r="B76" s="28">
        <v>23.5</v>
      </c>
      <c r="F76" s="23">
        <f t="shared" si="11"/>
        <v>1.4774159389219782E-2</v>
      </c>
      <c r="G76" s="23">
        <f t="shared" si="45"/>
        <v>3.5697047453816667E-2</v>
      </c>
      <c r="I76" s="23"/>
      <c r="K76" s="28">
        <f>K75+0.5</f>
        <v>24</v>
      </c>
      <c r="L76" s="23">
        <f t="shared" si="43"/>
        <v>1.4786906799411968E-2</v>
      </c>
      <c r="M76" s="23">
        <f t="shared" ref="M76:P76" si="61">($Q76-$L76)/5+L76</f>
        <v>1.8975132074679307E-2</v>
      </c>
      <c r="N76" s="23">
        <f t="shared" si="61"/>
        <v>2.3163357349946644E-2</v>
      </c>
      <c r="O76" s="23">
        <f t="shared" si="61"/>
        <v>2.7351582625213981E-2</v>
      </c>
      <c r="P76" s="23">
        <f t="shared" si="61"/>
        <v>3.1539807900481318E-2</v>
      </c>
      <c r="Q76" s="23">
        <f t="shared" si="8"/>
        <v>3.5728033175748658E-2</v>
      </c>
      <c r="R76" s="23">
        <f t="shared" si="9"/>
        <v>3.5728033175748658E-2</v>
      </c>
      <c r="S76" s="23">
        <f t="shared" si="47"/>
        <v>3.5728033175748658E-2</v>
      </c>
      <c r="T76" s="23">
        <f t="shared" si="47"/>
        <v>3.5728033175748658E-2</v>
      </c>
      <c r="U76" s="23">
        <f t="shared" si="47"/>
        <v>3.5728033175748658E-2</v>
      </c>
      <c r="V76" s="23">
        <f t="shared" si="47"/>
        <v>3.5728033175748658E-2</v>
      </c>
    </row>
    <row r="77" spans="2:22" x14ac:dyDescent="0.2">
      <c r="B77" s="28">
        <f>B76+0.5</f>
        <v>24</v>
      </c>
      <c r="F77" s="23">
        <f t="shared" si="11"/>
        <v>1.4786906799411968E-2</v>
      </c>
      <c r="G77" s="23">
        <f t="shared" si="45"/>
        <v>3.5728033175748658E-2</v>
      </c>
      <c r="I77" s="23"/>
      <c r="K77" s="28">
        <v>24.5</v>
      </c>
      <c r="L77" s="23">
        <f t="shared" si="43"/>
        <v>1.479913406620066E-2</v>
      </c>
      <c r="M77" s="23">
        <f t="shared" ref="M77:P77" si="62">($Q77-$L77)/5+L77</f>
        <v>1.8990858148639937E-2</v>
      </c>
      <c r="N77" s="23">
        <f t="shared" si="62"/>
        <v>2.3182582231079212E-2</v>
      </c>
      <c r="O77" s="23">
        <f t="shared" si="62"/>
        <v>2.7374306313518487E-2</v>
      </c>
      <c r="P77" s="23">
        <f t="shared" si="62"/>
        <v>3.1566030395957762E-2</v>
      </c>
      <c r="Q77" s="23">
        <f t="shared" si="8"/>
        <v>3.575775447839704E-2</v>
      </c>
      <c r="R77" s="23">
        <f t="shared" si="9"/>
        <v>3.575775447839704E-2</v>
      </c>
      <c r="S77" s="23">
        <f t="shared" si="47"/>
        <v>3.575775447839704E-2</v>
      </c>
      <c r="T77" s="23">
        <f t="shared" si="47"/>
        <v>3.575775447839704E-2</v>
      </c>
      <c r="U77" s="23">
        <f t="shared" si="47"/>
        <v>3.575775447839704E-2</v>
      </c>
      <c r="V77" s="23">
        <f t="shared" si="47"/>
        <v>3.575775447839704E-2</v>
      </c>
    </row>
    <row r="78" spans="2:22" x14ac:dyDescent="0.2">
      <c r="B78" s="28">
        <v>24.5</v>
      </c>
      <c r="F78" s="23">
        <f t="shared" si="11"/>
        <v>1.479913406620066E-2</v>
      </c>
      <c r="G78" s="23">
        <f t="shared" si="45"/>
        <v>3.575775447839704E-2</v>
      </c>
      <c r="I78" s="23"/>
      <c r="K78" s="28">
        <f>K77+0.5</f>
        <v>25</v>
      </c>
      <c r="L78" s="23">
        <f t="shared" si="43"/>
        <v>1.4810872359767422E-2</v>
      </c>
      <c r="M78" s="23">
        <f t="shared" ref="M78:P78" si="63">($Q78-$L78)/5+L78</f>
        <v>1.9005955318459711E-2</v>
      </c>
      <c r="N78" s="23">
        <f t="shared" si="63"/>
        <v>2.3201038277152003E-2</v>
      </c>
      <c r="O78" s="23">
        <f t="shared" si="63"/>
        <v>2.7396121235844291E-2</v>
      </c>
      <c r="P78" s="23">
        <f t="shared" si="63"/>
        <v>3.1591204194536579E-2</v>
      </c>
      <c r="Q78" s="23">
        <f t="shared" si="8"/>
        <v>3.5786287153228867E-2</v>
      </c>
      <c r="R78" s="23">
        <f t="shared" si="9"/>
        <v>3.5786287153228867E-2</v>
      </c>
      <c r="S78" s="23">
        <f t="shared" ref="S78:V93" si="64">R78</f>
        <v>3.5786287153228867E-2</v>
      </c>
      <c r="T78" s="23">
        <f t="shared" si="64"/>
        <v>3.5786287153228867E-2</v>
      </c>
      <c r="U78" s="23">
        <f t="shared" si="64"/>
        <v>3.5786287153228867E-2</v>
      </c>
      <c r="V78" s="23">
        <f t="shared" si="64"/>
        <v>3.5786287153228867E-2</v>
      </c>
    </row>
    <row r="79" spans="2:22" x14ac:dyDescent="0.2">
      <c r="B79" s="28">
        <f>B78+0.5</f>
        <v>25</v>
      </c>
      <c r="F79" s="23">
        <f t="shared" si="11"/>
        <v>1.4810872359767422E-2</v>
      </c>
      <c r="G79" s="23">
        <f t="shared" si="45"/>
        <v>3.5786287153228867E-2</v>
      </c>
      <c r="I79" s="23"/>
      <c r="K79" s="28">
        <v>25.5</v>
      </c>
      <c r="L79" s="23">
        <f t="shared" si="43"/>
        <v>1.4822150414825163E-2</v>
      </c>
      <c r="M79" s="23">
        <f t="shared" ref="M79:P79" si="65">($Q79-$L79)/5+L79</f>
        <v>1.902046054487818E-2</v>
      </c>
      <c r="N79" s="23">
        <f t="shared" si="65"/>
        <v>2.3218770674931194E-2</v>
      </c>
      <c r="O79" s="23">
        <f t="shared" si="65"/>
        <v>2.7417080804984208E-2</v>
      </c>
      <c r="P79" s="23">
        <f t="shared" si="65"/>
        <v>3.1615390935037221E-2</v>
      </c>
      <c r="Q79" s="23">
        <f t="shared" si="8"/>
        <v>3.5813701065090242E-2</v>
      </c>
      <c r="R79" s="23">
        <f t="shared" si="9"/>
        <v>3.5813701065090242E-2</v>
      </c>
      <c r="S79" s="23">
        <f t="shared" si="64"/>
        <v>3.5813701065090242E-2</v>
      </c>
      <c r="T79" s="23">
        <f t="shared" si="64"/>
        <v>3.5813701065090242E-2</v>
      </c>
      <c r="U79" s="23">
        <f t="shared" si="64"/>
        <v>3.5813701065090242E-2</v>
      </c>
      <c r="V79" s="23">
        <f t="shared" si="64"/>
        <v>3.5813701065090242E-2</v>
      </c>
    </row>
    <row r="80" spans="2:22" x14ac:dyDescent="0.2">
      <c r="B80" s="28">
        <v>25.5</v>
      </c>
      <c r="F80" s="23">
        <f t="shared" si="11"/>
        <v>1.4822150414825163E-2</v>
      </c>
      <c r="G80" s="23">
        <f t="shared" si="45"/>
        <v>3.5813701065090242E-2</v>
      </c>
      <c r="I80" s="23"/>
      <c r="K80" s="28">
        <f>K79+0.5</f>
        <v>26</v>
      </c>
      <c r="L80" s="23">
        <f t="shared" si="43"/>
        <v>1.4832994762578645E-2</v>
      </c>
      <c r="M80" s="23">
        <f t="shared" ref="M80:P80" si="66">($Q80-$L80)/5+L80</f>
        <v>1.9034407953619804E-2</v>
      </c>
      <c r="N80" s="23">
        <f t="shared" si="66"/>
        <v>2.3235821144660961E-2</v>
      </c>
      <c r="O80" s="23">
        <f t="shared" si="66"/>
        <v>2.7437234335702117E-2</v>
      </c>
      <c r="P80" s="23">
        <f t="shared" si="66"/>
        <v>3.1638647526743273E-2</v>
      </c>
      <c r="Q80" s="23">
        <f t="shared" si="8"/>
        <v>3.5840060717784436E-2</v>
      </c>
      <c r="R80" s="23">
        <f t="shared" si="9"/>
        <v>3.5840060717784436E-2</v>
      </c>
      <c r="S80" s="23">
        <f t="shared" si="64"/>
        <v>3.5840060717784436E-2</v>
      </c>
      <c r="T80" s="23">
        <f t="shared" si="64"/>
        <v>3.5840060717784436E-2</v>
      </c>
      <c r="U80" s="23">
        <f t="shared" si="64"/>
        <v>3.5840060717784436E-2</v>
      </c>
      <c r="V80" s="23">
        <f t="shared" si="64"/>
        <v>3.5840060717784436E-2</v>
      </c>
    </row>
    <row r="81" spans="2:22" x14ac:dyDescent="0.2">
      <c r="B81" s="28">
        <f>B80+0.5</f>
        <v>26</v>
      </c>
      <c r="F81" s="23">
        <f t="shared" si="11"/>
        <v>1.4832994762578645E-2</v>
      </c>
      <c r="G81" s="23">
        <f t="shared" si="45"/>
        <v>3.5840060717784436E-2</v>
      </c>
      <c r="I81" s="23"/>
      <c r="K81" s="28">
        <v>26.5</v>
      </c>
      <c r="L81" s="23">
        <f t="shared" si="43"/>
        <v>1.4843429936955269E-2</v>
      </c>
      <c r="M81" s="23">
        <f t="shared" ref="M81:P81" si="67">($Q81-$L81)/5+L81</f>
        <v>1.9047829100894521E-2</v>
      </c>
      <c r="N81" s="23">
        <f t="shared" si="67"/>
        <v>2.3252228264833773E-2</v>
      </c>
      <c r="O81" s="23">
        <f t="shared" si="67"/>
        <v>2.7456627428773025E-2</v>
      </c>
      <c r="P81" s="23">
        <f t="shared" si="67"/>
        <v>3.1661026592712277E-2</v>
      </c>
      <c r="Q81" s="23">
        <f t="shared" si="8"/>
        <v>3.5865425756651526E-2</v>
      </c>
      <c r="R81" s="23">
        <f t="shared" si="9"/>
        <v>3.5865425756651526E-2</v>
      </c>
      <c r="S81" s="23">
        <f t="shared" si="64"/>
        <v>3.5865425756651526E-2</v>
      </c>
      <c r="T81" s="23">
        <f t="shared" si="64"/>
        <v>3.5865425756651526E-2</v>
      </c>
      <c r="U81" s="23">
        <f t="shared" si="64"/>
        <v>3.5865425756651526E-2</v>
      </c>
      <c r="V81" s="23">
        <f t="shared" si="64"/>
        <v>3.5865425756651526E-2</v>
      </c>
    </row>
    <row r="82" spans="2:22" x14ac:dyDescent="0.2">
      <c r="B82" s="28">
        <v>26.5</v>
      </c>
      <c r="F82" s="23">
        <f t="shared" si="11"/>
        <v>1.4843429936955269E-2</v>
      </c>
      <c r="G82" s="23">
        <f t="shared" si="45"/>
        <v>3.5865425756651526E-2</v>
      </c>
      <c r="I82" s="23"/>
      <c r="K82" s="28">
        <f>K81+0.5</f>
        <v>27</v>
      </c>
      <c r="L82" s="23">
        <f t="shared" si="43"/>
        <v>1.4853478658315608E-2</v>
      </c>
      <c r="M82" s="23">
        <f t="shared" ref="M82:P82" si="68">($Q82-$L82)/5+L82</f>
        <v>1.9060753209866509E-2</v>
      </c>
      <c r="N82" s="23">
        <f t="shared" si="68"/>
        <v>2.3268027761417412E-2</v>
      </c>
      <c r="O82" s="23">
        <f t="shared" si="68"/>
        <v>2.7475302312968311E-2</v>
      </c>
      <c r="P82" s="23">
        <f t="shared" si="68"/>
        <v>3.168257686451921E-2</v>
      </c>
      <c r="Q82" s="23">
        <f t="shared" si="8"/>
        <v>3.5889851416070109E-2</v>
      </c>
      <c r="R82" s="23">
        <f t="shared" si="9"/>
        <v>3.5889851416070109E-2</v>
      </c>
      <c r="S82" s="23">
        <f t="shared" si="64"/>
        <v>3.5889851416070109E-2</v>
      </c>
      <c r="T82" s="23">
        <f t="shared" si="64"/>
        <v>3.5889851416070109E-2</v>
      </c>
      <c r="U82" s="23">
        <f t="shared" si="64"/>
        <v>3.5889851416070109E-2</v>
      </c>
      <c r="V82" s="23">
        <f t="shared" si="64"/>
        <v>3.5889851416070109E-2</v>
      </c>
    </row>
    <row r="83" spans="2:22" x14ac:dyDescent="0.2">
      <c r="B83" s="28">
        <f>B82+0.5</f>
        <v>27</v>
      </c>
      <c r="F83" s="23">
        <f t="shared" si="11"/>
        <v>1.4853478658315608E-2</v>
      </c>
      <c r="G83" s="23">
        <f t="shared" si="45"/>
        <v>3.5889851416070109E-2</v>
      </c>
      <c r="I83" s="23"/>
      <c r="K83" s="28">
        <v>27.5</v>
      </c>
      <c r="L83" s="23">
        <f t="shared" si="43"/>
        <v>1.4863161997415979E-2</v>
      </c>
      <c r="M83" s="23">
        <f t="shared" ref="M83:P83" si="69">($Q83-$L83)/5+L83</f>
        <v>1.9073207381674402E-2</v>
      </c>
      <c r="N83" s="23">
        <f t="shared" si="69"/>
        <v>2.3283252765932825E-2</v>
      </c>
      <c r="O83" s="23">
        <f t="shared" si="69"/>
        <v>2.7493298150191248E-2</v>
      </c>
      <c r="P83" s="23">
        <f t="shared" si="69"/>
        <v>3.1703343534449674E-2</v>
      </c>
      <c r="Q83" s="23">
        <f t="shared" si="8"/>
        <v>3.5913388918708093E-2</v>
      </c>
      <c r="R83" s="23">
        <f t="shared" si="9"/>
        <v>3.5913388918708093E-2</v>
      </c>
      <c r="S83" s="23">
        <f t="shared" si="64"/>
        <v>3.5913388918708093E-2</v>
      </c>
      <c r="T83" s="23">
        <f t="shared" si="64"/>
        <v>3.5913388918708093E-2</v>
      </c>
      <c r="U83" s="23">
        <f t="shared" si="64"/>
        <v>3.5913388918708093E-2</v>
      </c>
      <c r="V83" s="23">
        <f t="shared" si="64"/>
        <v>3.5913388918708093E-2</v>
      </c>
    </row>
    <row r="84" spans="2:22" x14ac:dyDescent="0.2">
      <c r="B84" s="28">
        <v>27.5</v>
      </c>
      <c r="F84" s="23">
        <f t="shared" si="11"/>
        <v>1.4863161997415979E-2</v>
      </c>
      <c r="G84" s="23">
        <f t="shared" si="45"/>
        <v>3.5913388918708093E-2</v>
      </c>
      <c r="I84" s="23"/>
      <c r="K84" s="28">
        <f>K83+0.5</f>
        <v>28</v>
      </c>
      <c r="L84" s="23">
        <f t="shared" si="43"/>
        <v>1.487249952202154E-2</v>
      </c>
      <c r="M84" s="23">
        <f t="shared" ref="M84:P84" si="70">($Q84-$L84)/5+L84</f>
        <v>1.9085216784100786E-2</v>
      </c>
      <c r="N84" s="23">
        <f t="shared" si="70"/>
        <v>2.3297934046180031E-2</v>
      </c>
      <c r="O84" s="23">
        <f t="shared" si="70"/>
        <v>2.7510651308259276E-2</v>
      </c>
      <c r="P84" s="23">
        <f t="shared" si="70"/>
        <v>3.1723368570338521E-2</v>
      </c>
      <c r="Q84" s="23">
        <f t="shared" si="8"/>
        <v>3.5936085832417773E-2</v>
      </c>
      <c r="R84" s="23">
        <f t="shared" si="9"/>
        <v>3.5936085832417773E-2</v>
      </c>
      <c r="S84" s="23">
        <f t="shared" si="64"/>
        <v>3.5936085832417773E-2</v>
      </c>
      <c r="T84" s="23">
        <f t="shared" si="64"/>
        <v>3.5936085832417773E-2</v>
      </c>
      <c r="U84" s="23">
        <f t="shared" si="64"/>
        <v>3.5936085832417773E-2</v>
      </c>
      <c r="V84" s="23">
        <f t="shared" si="64"/>
        <v>3.5936085832417773E-2</v>
      </c>
    </row>
    <row r="85" spans="2:22" x14ac:dyDescent="0.2">
      <c r="B85" s="28">
        <f>B84+0.5</f>
        <v>28</v>
      </c>
      <c r="F85" s="23">
        <f t="shared" si="11"/>
        <v>1.487249952202154E-2</v>
      </c>
      <c r="G85" s="23">
        <f t="shared" si="45"/>
        <v>3.5936085832417773E-2</v>
      </c>
      <c r="I85" s="23"/>
      <c r="K85" s="28">
        <v>28.5</v>
      </c>
      <c r="L85" s="23">
        <f t="shared" si="43"/>
        <v>1.4881509428248459E-2</v>
      </c>
      <c r="M85" s="23">
        <f t="shared" ref="M85:P85" si="71">($Q85-$L85)/5+L85</f>
        <v>1.9096804820573875E-2</v>
      </c>
      <c r="N85" s="23">
        <f t="shared" si="71"/>
        <v>2.3312100212899291E-2</v>
      </c>
      <c r="O85" s="23">
        <f t="shared" si="71"/>
        <v>2.7527395605224707E-2</v>
      </c>
      <c r="P85" s="23">
        <f t="shared" si="71"/>
        <v>3.1742690997550123E-2</v>
      </c>
      <c r="Q85" s="23">
        <f t="shared" si="8"/>
        <v>3.5957986389875539E-2</v>
      </c>
      <c r="R85" s="23">
        <f t="shared" si="9"/>
        <v>3.5957986389875539E-2</v>
      </c>
      <c r="S85" s="23">
        <f t="shared" si="64"/>
        <v>3.5957986389875539E-2</v>
      </c>
      <c r="T85" s="23">
        <f t="shared" si="64"/>
        <v>3.5957986389875539E-2</v>
      </c>
      <c r="U85" s="23">
        <f t="shared" si="64"/>
        <v>3.5957986389875539E-2</v>
      </c>
      <c r="V85" s="23">
        <f t="shared" si="64"/>
        <v>3.5957986389875539E-2</v>
      </c>
    </row>
    <row r="86" spans="2:22" x14ac:dyDescent="0.2">
      <c r="B86" s="28">
        <v>28.5</v>
      </c>
      <c r="F86" s="23">
        <f t="shared" si="11"/>
        <v>1.4881509428248459E-2</v>
      </c>
      <c r="G86" s="23">
        <f t="shared" si="45"/>
        <v>3.5957986389875539E-2</v>
      </c>
      <c r="I86" s="23"/>
      <c r="K86" s="28">
        <f>K85+0.5</f>
        <v>29</v>
      </c>
      <c r="L86" s="23">
        <f t="shared" si="43"/>
        <v>1.489020865843931E-2</v>
      </c>
      <c r="M86" s="23">
        <f t="shared" ref="M86:P86" si="72">($Q86-$L86)/5+L86</f>
        <v>1.9107993281828932E-2</v>
      </c>
      <c r="N86" s="23">
        <f t="shared" si="72"/>
        <v>2.3325777905218552E-2</v>
      </c>
      <c r="O86" s="23">
        <f t="shared" si="72"/>
        <v>2.7543562528608172E-2</v>
      </c>
      <c r="P86" s="23">
        <f t="shared" si="72"/>
        <v>3.1761347151997792E-2</v>
      </c>
      <c r="Q86" s="23">
        <f t="shared" si="8"/>
        <v>3.5979131775387418E-2</v>
      </c>
      <c r="R86" s="23">
        <f t="shared" si="9"/>
        <v>3.5979131775387418E-2</v>
      </c>
      <c r="S86" s="23">
        <f t="shared" si="64"/>
        <v>3.5979131775387418E-2</v>
      </c>
      <c r="T86" s="23">
        <f t="shared" si="64"/>
        <v>3.5979131775387418E-2</v>
      </c>
      <c r="U86" s="23">
        <f t="shared" si="64"/>
        <v>3.5979131775387418E-2</v>
      </c>
      <c r="V86" s="23">
        <f t="shared" si="64"/>
        <v>3.5979131775387418E-2</v>
      </c>
    </row>
    <row r="87" spans="2:22" x14ac:dyDescent="0.2">
      <c r="B87" s="28">
        <f>B86+0.5</f>
        <v>29</v>
      </c>
      <c r="F87" s="23">
        <f t="shared" si="11"/>
        <v>1.489020865843931E-2</v>
      </c>
      <c r="G87" s="23">
        <f t="shared" si="45"/>
        <v>3.5979131775387418E-2</v>
      </c>
      <c r="I87" s="23"/>
      <c r="K87" s="28">
        <v>29.5</v>
      </c>
      <c r="L87" s="23">
        <f t="shared" si="43"/>
        <v>1.4898613007140574E-2</v>
      </c>
      <c r="M87" s="23">
        <f t="shared" ref="M87:P87" si="73">($Q87-$L87)/5+L87</f>
        <v>1.911880248225243E-2</v>
      </c>
      <c r="N87" s="23">
        <f t="shared" si="73"/>
        <v>2.3338991957364282E-2</v>
      </c>
      <c r="O87" s="23">
        <f t="shared" si="73"/>
        <v>2.7559181432476133E-2</v>
      </c>
      <c r="P87" s="23">
        <f t="shared" si="73"/>
        <v>3.1779370907587985E-2</v>
      </c>
      <c r="Q87" s="23">
        <f t="shared" si="8"/>
        <v>3.5999560382699844E-2</v>
      </c>
      <c r="R87" s="23">
        <f t="shared" si="9"/>
        <v>3.5999560382699844E-2</v>
      </c>
      <c r="S87" s="23">
        <f t="shared" si="64"/>
        <v>3.5999560382699844E-2</v>
      </c>
      <c r="T87" s="23">
        <f t="shared" si="64"/>
        <v>3.5999560382699844E-2</v>
      </c>
      <c r="U87" s="23">
        <f t="shared" si="64"/>
        <v>3.5999560382699844E-2</v>
      </c>
      <c r="V87" s="23">
        <f t="shared" si="64"/>
        <v>3.5999560382699844E-2</v>
      </c>
    </row>
    <row r="88" spans="2:22" x14ac:dyDescent="0.2">
      <c r="B88" s="28">
        <v>29.5</v>
      </c>
      <c r="F88" s="23">
        <f t="shared" si="11"/>
        <v>1.4898613007140574E-2</v>
      </c>
      <c r="G88" s="23">
        <f t="shared" si="45"/>
        <v>3.5999560382699844E-2</v>
      </c>
      <c r="I88" s="23"/>
      <c r="K88" s="28">
        <f>K87+0.5</f>
        <v>30</v>
      </c>
      <c r="L88" s="23">
        <f t="shared" si="43"/>
        <v>1.4906737216548806E-2</v>
      </c>
      <c r="M88" s="23">
        <f t="shared" ref="M88:P88" si="74">($Q88-$L88)/5+L88</f>
        <v>1.9129251382670461E-2</v>
      </c>
      <c r="N88" s="23">
        <f t="shared" si="74"/>
        <v>2.3351765548792116E-2</v>
      </c>
      <c r="O88" s="23">
        <f t="shared" si="74"/>
        <v>2.7574279714913771E-2</v>
      </c>
      <c r="P88" s="23">
        <f t="shared" si="74"/>
        <v>3.1796793881035429E-2</v>
      </c>
      <c r="Q88" s="23">
        <f t="shared" si="8"/>
        <v>3.6019308047157084E-2</v>
      </c>
      <c r="R88" s="23">
        <f t="shared" si="9"/>
        <v>3.6019308047157084E-2</v>
      </c>
      <c r="S88" s="23">
        <f t="shared" si="64"/>
        <v>3.6019308047157084E-2</v>
      </c>
      <c r="T88" s="23">
        <f t="shared" si="64"/>
        <v>3.6019308047157084E-2</v>
      </c>
      <c r="U88" s="23">
        <f t="shared" si="64"/>
        <v>3.6019308047157084E-2</v>
      </c>
      <c r="V88" s="23">
        <f t="shared" si="64"/>
        <v>3.6019308047157084E-2</v>
      </c>
    </row>
    <row r="89" spans="2:22" x14ac:dyDescent="0.2">
      <c r="B89" s="28">
        <f>B88+0.5</f>
        <v>30</v>
      </c>
      <c r="F89" s="23">
        <f t="shared" si="11"/>
        <v>1.4906737216548806E-2</v>
      </c>
      <c r="G89" s="23">
        <f t="shared" si="45"/>
        <v>3.6019308047157084E-2</v>
      </c>
      <c r="I89" s="23"/>
      <c r="K89" s="28">
        <v>30.5</v>
      </c>
      <c r="L89" s="23">
        <f t="shared" si="43"/>
        <v>1.4914595062617955E-2</v>
      </c>
      <c r="M89" s="23">
        <f t="shared" ref="M89:P89" si="75">($Q89-$L89)/5+L89</f>
        <v>1.9139357701117982E-2</v>
      </c>
      <c r="N89" s="23">
        <f t="shared" si="75"/>
        <v>2.3364120339618009E-2</v>
      </c>
      <c r="O89" s="23">
        <f t="shared" si="75"/>
        <v>2.7588882978118037E-2</v>
      </c>
      <c r="P89" s="23">
        <f t="shared" si="75"/>
        <v>3.1813645616618064E-2</v>
      </c>
      <c r="Q89" s="23">
        <f t="shared" si="8"/>
        <v>3.6038408255118094E-2</v>
      </c>
      <c r="R89" s="23">
        <f t="shared" si="9"/>
        <v>3.6038408255118094E-2</v>
      </c>
      <c r="S89" s="23">
        <f t="shared" si="64"/>
        <v>3.6038408255118094E-2</v>
      </c>
      <c r="T89" s="23">
        <f t="shared" si="64"/>
        <v>3.6038408255118094E-2</v>
      </c>
      <c r="U89" s="23">
        <f t="shared" si="64"/>
        <v>3.6038408255118094E-2</v>
      </c>
      <c r="V89" s="23">
        <f t="shared" si="64"/>
        <v>3.6038408255118094E-2</v>
      </c>
    </row>
    <row r="90" spans="2:22" x14ac:dyDescent="0.2">
      <c r="B90" s="28">
        <v>30.5</v>
      </c>
      <c r="F90" s="23">
        <f t="shared" si="11"/>
        <v>1.4914595062617955E-2</v>
      </c>
      <c r="G90" s="23">
        <f t="shared" si="45"/>
        <v>3.6038408255118094E-2</v>
      </c>
      <c r="I90" s="23"/>
      <c r="K90" s="28">
        <f>K89+0.5</f>
        <v>31</v>
      </c>
      <c r="L90" s="23">
        <f t="shared" si="43"/>
        <v>1.4922199432870343E-2</v>
      </c>
      <c r="M90" s="23">
        <f t="shared" ref="M90:P90" si="76">($Q90-$L90)/5+L90</f>
        <v>1.9149138012931749E-2</v>
      </c>
      <c r="N90" s="23">
        <f t="shared" si="76"/>
        <v>2.3376076592993154E-2</v>
      </c>
      <c r="O90" s="23">
        <f t="shared" si="76"/>
        <v>2.7603015173054558E-2</v>
      </c>
      <c r="P90" s="23">
        <f t="shared" si="76"/>
        <v>3.1829953753115967E-2</v>
      </c>
      <c r="Q90" s="23">
        <f t="shared" si="8"/>
        <v>3.6056892333177368E-2</v>
      </c>
      <c r="R90" s="23">
        <f t="shared" si="9"/>
        <v>3.6056892333177368E-2</v>
      </c>
      <c r="S90" s="23">
        <f t="shared" si="64"/>
        <v>3.6056892333177368E-2</v>
      </c>
      <c r="T90" s="23">
        <f t="shared" si="64"/>
        <v>3.6056892333177368E-2</v>
      </c>
      <c r="U90" s="23">
        <f t="shared" si="64"/>
        <v>3.6056892333177368E-2</v>
      </c>
      <c r="V90" s="23">
        <f t="shared" si="64"/>
        <v>3.6056892333177368E-2</v>
      </c>
    </row>
    <row r="91" spans="2:22" x14ac:dyDescent="0.2">
      <c r="B91" s="28">
        <f>B90+0.5</f>
        <v>31</v>
      </c>
      <c r="F91" s="23">
        <f t="shared" si="11"/>
        <v>1.4922199432870343E-2</v>
      </c>
      <c r="G91" s="23">
        <f t="shared" si="45"/>
        <v>3.6056892333177368E-2</v>
      </c>
      <c r="I91" s="23"/>
      <c r="K91" s="28">
        <v>31.5</v>
      </c>
      <c r="L91" s="23">
        <f t="shared" si="43"/>
        <v>1.4929562396824242E-2</v>
      </c>
      <c r="M91" s="23">
        <f t="shared" ref="M91:P91" si="77">($Q91-$L91)/5+L91</f>
        <v>1.9158607841342757E-2</v>
      </c>
      <c r="N91" s="23">
        <f t="shared" si="77"/>
        <v>2.3387653285861273E-2</v>
      </c>
      <c r="O91" s="23">
        <f t="shared" si="77"/>
        <v>2.7616698730379786E-2</v>
      </c>
      <c r="P91" s="23">
        <f t="shared" si="77"/>
        <v>3.1845744174898299E-2</v>
      </c>
      <c r="Q91" s="23">
        <f t="shared" si="8"/>
        <v>3.6074789619416812E-2</v>
      </c>
      <c r="R91" s="23">
        <f t="shared" si="9"/>
        <v>3.6074789619416812E-2</v>
      </c>
      <c r="S91" s="23">
        <f t="shared" si="64"/>
        <v>3.6074789619416812E-2</v>
      </c>
      <c r="T91" s="23">
        <f t="shared" si="64"/>
        <v>3.6074789619416812E-2</v>
      </c>
      <c r="U91" s="23">
        <f t="shared" si="64"/>
        <v>3.6074789619416812E-2</v>
      </c>
      <c r="V91" s="23">
        <f t="shared" si="64"/>
        <v>3.6074789619416812E-2</v>
      </c>
    </row>
    <row r="92" spans="2:22" x14ac:dyDescent="0.2">
      <c r="B92" s="28">
        <v>31.5</v>
      </c>
      <c r="F92" s="23">
        <f t="shared" si="11"/>
        <v>1.4929562396824242E-2</v>
      </c>
      <c r="G92" s="23">
        <f t="shared" si="45"/>
        <v>3.6074789619416812E-2</v>
      </c>
      <c r="I92" s="23"/>
      <c r="K92" s="28">
        <f>K91+0.5</f>
        <v>32</v>
      </c>
      <c r="L92" s="23">
        <f t="shared" si="43"/>
        <v>1.4936695269839033E-2</v>
      </c>
      <c r="M92" s="23">
        <f t="shared" ref="M92:P92" si="78">($Q92-$L92)/5+L92</f>
        <v>1.9167781739599501E-2</v>
      </c>
      <c r="N92" s="23">
        <f t="shared" si="78"/>
        <v>2.339886820935997E-2</v>
      </c>
      <c r="O92" s="23">
        <f t="shared" si="78"/>
        <v>2.7629954679120439E-2</v>
      </c>
      <c r="P92" s="23">
        <f t="shared" si="78"/>
        <v>3.1861041148880907E-2</v>
      </c>
      <c r="Q92" s="23">
        <f t="shared" si="8"/>
        <v>3.6092127618641383E-2</v>
      </c>
      <c r="R92" s="23">
        <f t="shared" si="9"/>
        <v>3.6092127618641383E-2</v>
      </c>
      <c r="S92" s="23">
        <f t="shared" si="64"/>
        <v>3.6092127618641383E-2</v>
      </c>
      <c r="T92" s="23">
        <f t="shared" si="64"/>
        <v>3.6092127618641383E-2</v>
      </c>
      <c r="U92" s="23">
        <f t="shared" si="64"/>
        <v>3.6092127618641383E-2</v>
      </c>
      <c r="V92" s="23">
        <f t="shared" si="64"/>
        <v>3.6092127618641383E-2</v>
      </c>
    </row>
    <row r="93" spans="2:22" x14ac:dyDescent="0.2">
      <c r="B93" s="28">
        <f>B92+0.5</f>
        <v>32</v>
      </c>
      <c r="F93" s="23">
        <f t="shared" si="11"/>
        <v>1.4936695269839033E-2</v>
      </c>
      <c r="G93" s="23">
        <f t="shared" si="45"/>
        <v>3.6092127618641383E-2</v>
      </c>
      <c r="I93" s="23"/>
      <c r="K93" s="28">
        <v>32.5</v>
      </c>
      <c r="L93" s="23">
        <f t="shared" ref="L93:L124" si="79">F94</f>
        <v>1.4943608671081935E-2</v>
      </c>
      <c r="M93" s="23">
        <f t="shared" ref="M93:P93" si="80">($Q93-$L93)/5+L93</f>
        <v>1.9176673365528293E-2</v>
      </c>
      <c r="N93" s="23">
        <f t="shared" si="80"/>
        <v>2.340973805997465E-2</v>
      </c>
      <c r="O93" s="23">
        <f t="shared" si="80"/>
        <v>2.7642802754421006E-2</v>
      </c>
      <c r="P93" s="23">
        <f t="shared" si="80"/>
        <v>3.1875867448867362E-2</v>
      </c>
      <c r="Q93" s="23">
        <f t="shared" si="8"/>
        <v>3.6108932143313718E-2</v>
      </c>
      <c r="R93" s="23">
        <f t="shared" si="9"/>
        <v>3.6108932143313718E-2</v>
      </c>
      <c r="S93" s="23">
        <f t="shared" si="64"/>
        <v>3.6108932143313718E-2</v>
      </c>
      <c r="T93" s="23">
        <f t="shared" si="64"/>
        <v>3.6108932143313718E-2</v>
      </c>
      <c r="U93" s="23">
        <f t="shared" si="64"/>
        <v>3.6108932143313718E-2</v>
      </c>
      <c r="V93" s="23">
        <f t="shared" si="64"/>
        <v>3.6108932143313718E-2</v>
      </c>
    </row>
    <row r="94" spans="2:22" x14ac:dyDescent="0.2">
      <c r="B94" s="28">
        <v>32.5</v>
      </c>
      <c r="F94" s="23">
        <f t="shared" si="11"/>
        <v>1.4943608671081935E-2</v>
      </c>
      <c r="G94" s="23">
        <f t="shared" ref="G94:G125" si="81">G$22+G$23*(B$22/$B94)*(1-EXP(-$B94/B$22))+G$24*(B$22/$B94)*(1-(1+$B94/B$22)*EXP(-$B94/B$22))</f>
        <v>3.6108932143313718E-2</v>
      </c>
      <c r="I94" s="23"/>
      <c r="K94" s="28">
        <f>K93+0.5</f>
        <v>33</v>
      </c>
      <c r="L94" s="23">
        <f t="shared" si="79"/>
        <v>1.4950312576236125E-2</v>
      </c>
      <c r="M94" s="23">
        <f t="shared" ref="M94:P94" si="82">($Q94-$L94)/5+L94</f>
        <v>1.9185295549328466E-2</v>
      </c>
      <c r="N94" s="23">
        <f t="shared" si="82"/>
        <v>2.3420278522420807E-2</v>
      </c>
      <c r="O94" s="23">
        <f t="shared" si="82"/>
        <v>2.7655261495513148E-2</v>
      </c>
      <c r="P94" s="23">
        <f t="shared" si="82"/>
        <v>3.1890244468605486E-2</v>
      </c>
      <c r="Q94" s="23">
        <f t="shared" ref="Q94:Q157" si="83">G95</f>
        <v>3.6125227441697827E-2</v>
      </c>
      <c r="R94" s="23">
        <f t="shared" ref="R94:R157" si="84">Q94</f>
        <v>3.6125227441697827E-2</v>
      </c>
      <c r="S94" s="23">
        <f t="shared" ref="S94:V109" si="85">R94</f>
        <v>3.6125227441697827E-2</v>
      </c>
      <c r="T94" s="23">
        <f t="shared" si="85"/>
        <v>3.6125227441697827E-2</v>
      </c>
      <c r="U94" s="23">
        <f t="shared" si="85"/>
        <v>3.6125227441697827E-2</v>
      </c>
      <c r="V94" s="23">
        <f t="shared" si="85"/>
        <v>3.6125227441697827E-2</v>
      </c>
    </row>
    <row r="95" spans="2:22" x14ac:dyDescent="0.2">
      <c r="B95" s="28">
        <f>B94+0.5</f>
        <v>33</v>
      </c>
      <c r="F95" s="23">
        <f t="shared" ref="F95:F158" si="86">D$22+D$23*(B$22/$B95)*(1-EXP(-$B95/B$22))+D$24*(B$22/$B95)*(1-(1+$B95/B$22)*EXP(-$B95/B$22))</f>
        <v>1.4950312576236125E-2</v>
      </c>
      <c r="G95" s="23">
        <f t="shared" si="81"/>
        <v>3.6125227441697827E-2</v>
      </c>
      <c r="I95" s="23"/>
      <c r="K95" s="28">
        <v>33.5</v>
      </c>
      <c r="L95" s="23">
        <f t="shared" si="79"/>
        <v>1.4956816365496964E-2</v>
      </c>
      <c r="M95" s="23">
        <f t="shared" ref="M95:P95" si="87">($Q95-$L95)/5+L95</f>
        <v>1.9193660355306157E-2</v>
      </c>
      <c r="N95" s="23">
        <f t="shared" si="87"/>
        <v>2.3430504345115351E-2</v>
      </c>
      <c r="O95" s="23">
        <f t="shared" si="87"/>
        <v>2.7667348334924544E-2</v>
      </c>
      <c r="P95" s="23">
        <f t="shared" si="87"/>
        <v>3.1904192324733738E-2</v>
      </c>
      <c r="Q95" s="23">
        <f t="shared" si="83"/>
        <v>3.6141036314542935E-2</v>
      </c>
      <c r="R95" s="23">
        <f t="shared" si="84"/>
        <v>3.6141036314542935E-2</v>
      </c>
      <c r="S95" s="23">
        <f t="shared" si="85"/>
        <v>3.6141036314542935E-2</v>
      </c>
      <c r="T95" s="23">
        <f t="shared" si="85"/>
        <v>3.6141036314542935E-2</v>
      </c>
      <c r="U95" s="23">
        <f t="shared" si="85"/>
        <v>3.6141036314542935E-2</v>
      </c>
      <c r="V95" s="23">
        <f t="shared" si="85"/>
        <v>3.6141036314542935E-2</v>
      </c>
    </row>
    <row r="96" spans="2:22" x14ac:dyDescent="0.2">
      <c r="B96" s="28">
        <v>33.5</v>
      </c>
      <c r="F96" s="23">
        <f t="shared" si="86"/>
        <v>1.4956816365496964E-2</v>
      </c>
      <c r="G96" s="23">
        <f t="shared" si="81"/>
        <v>3.6141036314542935E-2</v>
      </c>
      <c r="I96" s="23"/>
      <c r="K96" s="28">
        <f>K95+0.5</f>
        <v>34</v>
      </c>
      <c r="L96" s="23">
        <f t="shared" si="79"/>
        <v>1.4963128867339377E-2</v>
      </c>
      <c r="M96" s="23">
        <f t="shared" ref="M96:P96" si="88">($Q96-$L96)/5+L96</f>
        <v>1.9201779138168146E-2</v>
      </c>
      <c r="N96" s="23">
        <f t="shared" si="88"/>
        <v>2.3440429408996911E-2</v>
      </c>
      <c r="O96" s="23">
        <f t="shared" si="88"/>
        <v>2.7679079679825677E-2</v>
      </c>
      <c r="P96" s="23">
        <f t="shared" si="88"/>
        <v>3.1917729950654443E-2</v>
      </c>
      <c r="Q96" s="23">
        <f t="shared" si="83"/>
        <v>3.6156380221483216E-2</v>
      </c>
      <c r="R96" s="23">
        <f t="shared" si="84"/>
        <v>3.6156380221483216E-2</v>
      </c>
      <c r="S96" s="23">
        <f t="shared" si="85"/>
        <v>3.6156380221483216E-2</v>
      </c>
      <c r="T96" s="23">
        <f t="shared" si="85"/>
        <v>3.6156380221483216E-2</v>
      </c>
      <c r="U96" s="23">
        <f t="shared" si="85"/>
        <v>3.6156380221483216E-2</v>
      </c>
      <c r="V96" s="23">
        <f t="shared" si="85"/>
        <v>3.6156380221483216E-2</v>
      </c>
    </row>
    <row r="97" spans="2:22" x14ac:dyDescent="0.2">
      <c r="B97" s="28">
        <f>B96+0.5</f>
        <v>34</v>
      </c>
      <c r="F97" s="23">
        <f t="shared" si="86"/>
        <v>1.4963128867339377E-2</v>
      </c>
      <c r="G97" s="23">
        <f t="shared" si="81"/>
        <v>3.6156380221483216E-2</v>
      </c>
      <c r="I97" s="23"/>
      <c r="K97" s="28">
        <v>34.5</v>
      </c>
      <c r="L97" s="23">
        <f t="shared" si="79"/>
        <v>1.4969258398483887E-2</v>
      </c>
      <c r="M97" s="23">
        <f t="shared" ref="M97:P97" si="89">($Q97-$L97)/5+L97</f>
        <v>1.9209662594425934E-2</v>
      </c>
      <c r="N97" s="23">
        <f t="shared" si="89"/>
        <v>2.3450066790367985E-2</v>
      </c>
      <c r="O97" s="23">
        <f t="shared" si="89"/>
        <v>2.7690470986310035E-2</v>
      </c>
      <c r="P97" s="23">
        <f t="shared" si="89"/>
        <v>3.1930875182252086E-2</v>
      </c>
      <c r="Q97" s="23">
        <f t="shared" si="83"/>
        <v>3.6171279378194129E-2</v>
      </c>
      <c r="R97" s="23">
        <f t="shared" si="84"/>
        <v>3.6171279378194129E-2</v>
      </c>
      <c r="S97" s="23">
        <f t="shared" si="85"/>
        <v>3.6171279378194129E-2</v>
      </c>
      <c r="T97" s="23">
        <f t="shared" si="85"/>
        <v>3.6171279378194129E-2</v>
      </c>
      <c r="U97" s="23">
        <f t="shared" si="85"/>
        <v>3.6171279378194129E-2</v>
      </c>
      <c r="V97" s="23">
        <f t="shared" si="85"/>
        <v>3.6171279378194129E-2</v>
      </c>
    </row>
    <row r="98" spans="2:22" x14ac:dyDescent="0.2">
      <c r="B98" s="28">
        <v>34.5</v>
      </c>
      <c r="F98" s="23">
        <f t="shared" si="86"/>
        <v>1.4969258398483887E-2</v>
      </c>
      <c r="G98" s="23">
        <f t="shared" si="81"/>
        <v>3.6171279378194129E-2</v>
      </c>
      <c r="I98" s="23"/>
      <c r="K98" s="28">
        <f>K97+0.5</f>
        <v>35</v>
      </c>
      <c r="L98" s="23">
        <f t="shared" si="79"/>
        <v>1.4975212800440368E-2</v>
      </c>
      <c r="M98" s="23">
        <f t="shared" ref="M98:P98" si="90">($Q98-$L98)/5+L98</f>
        <v>1.921732080939776E-2</v>
      </c>
      <c r="N98" s="23">
        <f t="shared" si="90"/>
        <v>2.3459428818355152E-2</v>
      </c>
      <c r="O98" s="23">
        <f t="shared" si="90"/>
        <v>2.7701536827312544E-2</v>
      </c>
      <c r="P98" s="23">
        <f t="shared" si="90"/>
        <v>3.1943644836269935E-2</v>
      </c>
      <c r="Q98" s="23">
        <f t="shared" si="83"/>
        <v>3.618575284522732E-2</v>
      </c>
      <c r="R98" s="23">
        <f t="shared" si="84"/>
        <v>3.618575284522732E-2</v>
      </c>
      <c r="S98" s="23">
        <f t="shared" si="85"/>
        <v>3.618575284522732E-2</v>
      </c>
      <c r="T98" s="23">
        <f t="shared" si="85"/>
        <v>3.618575284522732E-2</v>
      </c>
      <c r="U98" s="23">
        <f t="shared" si="85"/>
        <v>3.618575284522732E-2</v>
      </c>
      <c r="V98" s="23">
        <f t="shared" si="85"/>
        <v>3.618575284522732E-2</v>
      </c>
    </row>
    <row r="99" spans="2:22" x14ac:dyDescent="0.2">
      <c r="B99" s="28">
        <f>B98+0.5</f>
        <v>35</v>
      </c>
      <c r="F99" s="23">
        <f t="shared" si="86"/>
        <v>1.4975212800440368E-2</v>
      </c>
      <c r="G99" s="23">
        <f t="shared" si="81"/>
        <v>3.618575284522732E-2</v>
      </c>
      <c r="I99" s="23"/>
      <c r="K99" s="28">
        <v>35.5</v>
      </c>
      <c r="L99" s="23">
        <f t="shared" si="79"/>
        <v>1.4980999472966064E-2</v>
      </c>
      <c r="M99" s="23">
        <f t="shared" ref="M99:P99" si="91">($Q99-$L99)/5+L99</f>
        <v>1.9224763300241497E-2</v>
      </c>
      <c r="N99" s="23">
        <f t="shared" si="91"/>
        <v>2.346852712751693E-2</v>
      </c>
      <c r="O99" s="23">
        <f t="shared" si="91"/>
        <v>2.7712290954792364E-2</v>
      </c>
      <c r="P99" s="23">
        <f t="shared" si="91"/>
        <v>3.1956054782067797E-2</v>
      </c>
      <c r="Q99" s="23">
        <f t="shared" si="83"/>
        <v>3.6199818609343223E-2</v>
      </c>
      <c r="R99" s="23">
        <f t="shared" si="84"/>
        <v>3.6199818609343223E-2</v>
      </c>
      <c r="S99" s="23">
        <f t="shared" si="85"/>
        <v>3.6199818609343223E-2</v>
      </c>
      <c r="T99" s="23">
        <f t="shared" si="85"/>
        <v>3.6199818609343223E-2</v>
      </c>
      <c r="U99" s="23">
        <f t="shared" si="85"/>
        <v>3.6199818609343223E-2</v>
      </c>
      <c r="V99" s="23">
        <f t="shared" si="85"/>
        <v>3.6199818609343223E-2</v>
      </c>
    </row>
    <row r="100" spans="2:22" x14ac:dyDescent="0.2">
      <c r="B100" s="28">
        <v>35.5</v>
      </c>
      <c r="F100" s="23">
        <f t="shared" si="86"/>
        <v>1.4980999472966064E-2</v>
      </c>
      <c r="G100" s="23">
        <f t="shared" si="81"/>
        <v>3.6199818609343223E-2</v>
      </c>
      <c r="I100" s="23"/>
      <c r="K100" s="28">
        <f>K99+0.5</f>
        <v>36</v>
      </c>
      <c r="L100" s="23">
        <f t="shared" si="79"/>
        <v>1.4986625404737289E-2</v>
      </c>
      <c r="M100" s="23">
        <f t="shared" ref="M100:P100" si="92">($Q100-$L100)/5+L100</f>
        <v>1.9231999055403688E-2</v>
      </c>
      <c r="N100" s="23">
        <f t="shared" si="92"/>
        <v>2.3477372706070088E-2</v>
      </c>
      <c r="O100" s="23">
        <f t="shared" si="92"/>
        <v>2.7722746356736487E-2</v>
      </c>
      <c r="P100" s="23">
        <f t="shared" si="92"/>
        <v>3.1968120007402887E-2</v>
      </c>
      <c r="Q100" s="23">
        <f t="shared" si="83"/>
        <v>3.6213493658069286E-2</v>
      </c>
      <c r="R100" s="23">
        <f t="shared" si="84"/>
        <v>3.6213493658069286E-2</v>
      </c>
      <c r="S100" s="23">
        <f t="shared" si="85"/>
        <v>3.6213493658069286E-2</v>
      </c>
      <c r="T100" s="23">
        <f t="shared" si="85"/>
        <v>3.6213493658069286E-2</v>
      </c>
      <c r="U100" s="23">
        <f t="shared" si="85"/>
        <v>3.6213493658069286E-2</v>
      </c>
      <c r="V100" s="23">
        <f t="shared" si="85"/>
        <v>3.6213493658069286E-2</v>
      </c>
    </row>
    <row r="101" spans="2:22" x14ac:dyDescent="0.2">
      <c r="B101" s="28">
        <f>B100+0.5</f>
        <v>36</v>
      </c>
      <c r="F101" s="23">
        <f t="shared" si="86"/>
        <v>1.4986625404737289E-2</v>
      </c>
      <c r="G101" s="23">
        <f t="shared" si="81"/>
        <v>3.6213493658069286E-2</v>
      </c>
      <c r="I101" s="23"/>
      <c r="K101" s="28">
        <v>36.5</v>
      </c>
      <c r="L101" s="23">
        <f t="shared" si="79"/>
        <v>1.4992097201501551E-2</v>
      </c>
      <c r="M101" s="23">
        <f t="shared" ref="M101:P101" si="93">($Q101-$L101)/5+L101</f>
        <v>1.9239036570827813E-2</v>
      </c>
      <c r="N101" s="23">
        <f t="shared" si="93"/>
        <v>2.3485975940154075E-2</v>
      </c>
      <c r="O101" s="23">
        <f t="shared" si="93"/>
        <v>2.7732915309480338E-2</v>
      </c>
      <c r="P101" s="23">
        <f t="shared" si="93"/>
        <v>3.1979854678806596E-2</v>
      </c>
      <c r="Q101" s="23">
        <f t="shared" si="83"/>
        <v>3.6226794048132858E-2</v>
      </c>
      <c r="R101" s="23">
        <f t="shared" si="84"/>
        <v>3.6226794048132858E-2</v>
      </c>
      <c r="S101" s="23">
        <f t="shared" si="85"/>
        <v>3.6226794048132858E-2</v>
      </c>
      <c r="T101" s="23">
        <f t="shared" si="85"/>
        <v>3.6226794048132858E-2</v>
      </c>
      <c r="U101" s="23">
        <f t="shared" si="85"/>
        <v>3.6226794048132858E-2</v>
      </c>
      <c r="V101" s="23">
        <f t="shared" si="85"/>
        <v>3.6226794048132858E-2</v>
      </c>
    </row>
    <row r="102" spans="2:22" x14ac:dyDescent="0.2">
      <c r="B102" s="28">
        <v>36.5</v>
      </c>
      <c r="F102" s="23">
        <f t="shared" si="86"/>
        <v>1.4992097201501551E-2</v>
      </c>
      <c r="G102" s="23">
        <f t="shared" si="81"/>
        <v>3.6226794048132858E-2</v>
      </c>
      <c r="I102" s="23"/>
      <c r="K102" s="28">
        <f>K101+0.5</f>
        <v>37</v>
      </c>
      <c r="L102" s="23">
        <f t="shared" si="79"/>
        <v>1.4997421111948052E-2</v>
      </c>
      <c r="M102" s="23">
        <f t="shared" ref="M102:P102" si="94">($Q102-$L102)/5+L102</f>
        <v>1.9245883883227902E-2</v>
      </c>
      <c r="N102" s="23">
        <f t="shared" si="94"/>
        <v>2.3494346654507753E-2</v>
      </c>
      <c r="O102" s="23">
        <f t="shared" si="94"/>
        <v>2.7742809425787603E-2</v>
      </c>
      <c r="P102" s="23">
        <f t="shared" si="94"/>
        <v>3.1991272197067454E-2</v>
      </c>
      <c r="Q102" s="23">
        <f t="shared" si="83"/>
        <v>3.6239734968347308E-2</v>
      </c>
      <c r="R102" s="23">
        <f t="shared" si="84"/>
        <v>3.6239734968347308E-2</v>
      </c>
      <c r="S102" s="23">
        <f t="shared" si="85"/>
        <v>3.6239734968347308E-2</v>
      </c>
      <c r="T102" s="23">
        <f t="shared" si="85"/>
        <v>3.6239734968347308E-2</v>
      </c>
      <c r="U102" s="23">
        <f t="shared" si="85"/>
        <v>3.6239734968347308E-2</v>
      </c>
      <c r="V102" s="23">
        <f t="shared" si="85"/>
        <v>3.6239734968347308E-2</v>
      </c>
    </row>
    <row r="103" spans="2:22" x14ac:dyDescent="0.2">
      <c r="B103" s="28">
        <f>B102+0.5</f>
        <v>37</v>
      </c>
      <c r="F103" s="23">
        <f t="shared" si="86"/>
        <v>1.4997421111948052E-2</v>
      </c>
      <c r="G103" s="23">
        <f t="shared" si="81"/>
        <v>3.6239734968347308E-2</v>
      </c>
      <c r="I103" s="23"/>
      <c r="K103" s="28">
        <v>37.5</v>
      </c>
      <c r="L103" s="23">
        <f t="shared" si="79"/>
        <v>1.500260305150934E-2</v>
      </c>
      <c r="M103" s="23">
        <f t="shared" ref="M103:P103" si="95">($Q103-$L103)/5+L103</f>
        <v>1.9252548600701205E-2</v>
      </c>
      <c r="N103" s="23">
        <f t="shared" si="95"/>
        <v>2.3502494149893069E-2</v>
      </c>
      <c r="O103" s="23">
        <f t="shared" si="95"/>
        <v>2.7752439699084933E-2</v>
      </c>
      <c r="P103" s="23">
        <f t="shared" si="95"/>
        <v>3.2002385248276796E-2</v>
      </c>
      <c r="Q103" s="23">
        <f t="shared" si="83"/>
        <v>3.6252330797468667E-2</v>
      </c>
      <c r="R103" s="23">
        <f t="shared" si="84"/>
        <v>3.6252330797468667E-2</v>
      </c>
      <c r="S103" s="23">
        <f t="shared" si="85"/>
        <v>3.6252330797468667E-2</v>
      </c>
      <c r="T103" s="23">
        <f t="shared" si="85"/>
        <v>3.6252330797468667E-2</v>
      </c>
      <c r="U103" s="23">
        <f t="shared" si="85"/>
        <v>3.6252330797468667E-2</v>
      </c>
      <c r="V103" s="23">
        <f t="shared" si="85"/>
        <v>3.6252330797468667E-2</v>
      </c>
    </row>
    <row r="104" spans="2:22" x14ac:dyDescent="0.2">
      <c r="B104" s="28">
        <v>37.5</v>
      </c>
      <c r="F104" s="23">
        <f t="shared" si="86"/>
        <v>1.500260305150934E-2</v>
      </c>
      <c r="G104" s="23">
        <f t="shared" si="81"/>
        <v>3.6252330797468667E-2</v>
      </c>
      <c r="I104" s="23"/>
      <c r="K104" s="28">
        <f>K103+0.5</f>
        <v>38</v>
      </c>
      <c r="L104" s="23">
        <f t="shared" si="79"/>
        <v>1.5007648624284393E-2</v>
      </c>
      <c r="M104" s="23">
        <f t="shared" ref="M104:P104" si="96">($Q104-$L104)/5+L104</f>
        <v>1.9259037930924667E-2</v>
      </c>
      <c r="N104" s="23">
        <f t="shared" si="96"/>
        <v>2.351042723756494E-2</v>
      </c>
      <c r="O104" s="23">
        <f t="shared" si="96"/>
        <v>2.7761816544205214E-2</v>
      </c>
      <c r="P104" s="23">
        <f t="shared" si="96"/>
        <v>3.2013205850845487E-2</v>
      </c>
      <c r="Q104" s="23">
        <f t="shared" si="83"/>
        <v>3.6264595157485757E-2</v>
      </c>
      <c r="R104" s="23">
        <f t="shared" si="84"/>
        <v>3.6264595157485757E-2</v>
      </c>
      <c r="S104" s="23">
        <f t="shared" si="85"/>
        <v>3.6264595157485757E-2</v>
      </c>
      <c r="T104" s="23">
        <f t="shared" si="85"/>
        <v>3.6264595157485757E-2</v>
      </c>
      <c r="U104" s="23">
        <f t="shared" si="85"/>
        <v>3.6264595157485757E-2</v>
      </c>
      <c r="V104" s="23">
        <f t="shared" si="85"/>
        <v>3.6264595157485757E-2</v>
      </c>
    </row>
    <row r="105" spans="2:22" x14ac:dyDescent="0.2">
      <c r="B105" s="28">
        <f>B104+0.5</f>
        <v>38</v>
      </c>
      <c r="F105" s="23">
        <f t="shared" si="86"/>
        <v>1.5007648624284393E-2</v>
      </c>
      <c r="G105" s="23">
        <f t="shared" si="81"/>
        <v>3.6264595157485757E-2</v>
      </c>
      <c r="I105" s="23"/>
      <c r="K105" s="28">
        <v>38.5</v>
      </c>
      <c r="L105" s="23">
        <f t="shared" si="79"/>
        <v>1.5012563143253872E-2</v>
      </c>
      <c r="M105" s="23">
        <f t="shared" ref="M105:P105" si="97">($Q105-$L105)/5+L105</f>
        <v>1.9265358707154817E-2</v>
      </c>
      <c r="N105" s="23">
        <f t="shared" si="97"/>
        <v>2.3518154271055761E-2</v>
      </c>
      <c r="O105" s="23">
        <f t="shared" si="97"/>
        <v>2.7770949834956704E-2</v>
      </c>
      <c r="P105" s="23">
        <f t="shared" si="97"/>
        <v>3.2023745398857648E-2</v>
      </c>
      <c r="Q105" s="23">
        <f t="shared" si="83"/>
        <v>3.6276540962758591E-2</v>
      </c>
      <c r="R105" s="23">
        <f t="shared" si="84"/>
        <v>3.6276540962758591E-2</v>
      </c>
      <c r="S105" s="23">
        <f t="shared" si="85"/>
        <v>3.6276540962758591E-2</v>
      </c>
      <c r="T105" s="23">
        <f t="shared" si="85"/>
        <v>3.6276540962758591E-2</v>
      </c>
      <c r="U105" s="23">
        <f t="shared" si="85"/>
        <v>3.6276540962758591E-2</v>
      </c>
      <c r="V105" s="23">
        <f t="shared" si="85"/>
        <v>3.6276540962758591E-2</v>
      </c>
    </row>
    <row r="106" spans="2:22" x14ac:dyDescent="0.2">
      <c r="B106" s="28">
        <v>38.5</v>
      </c>
      <c r="F106" s="23">
        <f t="shared" si="86"/>
        <v>1.5012563143253872E-2</v>
      </c>
      <c r="G106" s="23">
        <f t="shared" si="81"/>
        <v>3.6276540962758591E-2</v>
      </c>
      <c r="I106" s="23"/>
      <c r="K106" s="28">
        <f>K105+0.5</f>
        <v>39</v>
      </c>
      <c r="L106" s="23">
        <f t="shared" si="79"/>
        <v>1.5017351648940618E-2</v>
      </c>
      <c r="M106" s="23">
        <f t="shared" ref="M106:P106" si="98">($Q106-$L106)/5+L106</f>
        <v>1.9271517412227979E-2</v>
      </c>
      <c r="N106" s="23">
        <f t="shared" si="98"/>
        <v>2.352568317551534E-2</v>
      </c>
      <c r="O106" s="23">
        <f t="shared" si="98"/>
        <v>2.7779848938802702E-2</v>
      </c>
      <c r="P106" s="23">
        <f t="shared" si="98"/>
        <v>3.2034014702090066E-2</v>
      </c>
      <c r="Q106" s="23">
        <f t="shared" si="83"/>
        <v>3.6288180465377427E-2</v>
      </c>
      <c r="R106" s="23">
        <f t="shared" si="84"/>
        <v>3.6288180465377427E-2</v>
      </c>
      <c r="S106" s="23">
        <f t="shared" si="85"/>
        <v>3.6288180465377427E-2</v>
      </c>
      <c r="T106" s="23">
        <f t="shared" si="85"/>
        <v>3.6288180465377427E-2</v>
      </c>
      <c r="U106" s="23">
        <f t="shared" si="85"/>
        <v>3.6288180465377427E-2</v>
      </c>
      <c r="V106" s="23">
        <f t="shared" si="85"/>
        <v>3.6288180465377427E-2</v>
      </c>
    </row>
    <row r="107" spans="2:22" x14ac:dyDescent="0.2">
      <c r="B107" s="28">
        <f>B106+0.5</f>
        <v>39</v>
      </c>
      <c r="F107" s="23">
        <f t="shared" si="86"/>
        <v>1.5017351648940618E-2</v>
      </c>
      <c r="G107" s="23">
        <f t="shared" si="81"/>
        <v>3.6288180465377427E-2</v>
      </c>
      <c r="I107" s="23"/>
      <c r="K107" s="28">
        <v>39.5</v>
      </c>
      <c r="L107" s="23">
        <f t="shared" si="79"/>
        <v>1.5022018926653148E-2</v>
      </c>
      <c r="M107" s="23">
        <f t="shared" ref="M107:P107" si="99">($Q107-$L107)/5+L107</f>
        <v>1.9277520200737985E-2</v>
      </c>
      <c r="N107" s="23">
        <f t="shared" si="99"/>
        <v>2.3533021474822821E-2</v>
      </c>
      <c r="O107" s="23">
        <f t="shared" si="99"/>
        <v>2.7788522748907658E-2</v>
      </c>
      <c r="P107" s="23">
        <f t="shared" si="99"/>
        <v>3.2044024022992494E-2</v>
      </c>
      <c r="Q107" s="23">
        <f t="shared" si="83"/>
        <v>3.6299525297077327E-2</v>
      </c>
      <c r="R107" s="23">
        <f t="shared" si="84"/>
        <v>3.6299525297077327E-2</v>
      </c>
      <c r="S107" s="23">
        <f t="shared" si="85"/>
        <v>3.6299525297077327E-2</v>
      </c>
      <c r="T107" s="23">
        <f t="shared" si="85"/>
        <v>3.6299525297077327E-2</v>
      </c>
      <c r="U107" s="23">
        <f t="shared" si="85"/>
        <v>3.6299525297077327E-2</v>
      </c>
      <c r="V107" s="23">
        <f t="shared" si="85"/>
        <v>3.6299525297077327E-2</v>
      </c>
    </row>
    <row r="108" spans="2:22" x14ac:dyDescent="0.2">
      <c r="B108" s="28">
        <v>39.5</v>
      </c>
      <c r="F108" s="23">
        <f t="shared" si="86"/>
        <v>1.5022018926653148E-2</v>
      </c>
      <c r="G108" s="23">
        <f t="shared" si="81"/>
        <v>3.6299525297077327E-2</v>
      </c>
      <c r="I108" s="23"/>
      <c r="K108" s="28">
        <f>K107+0.5</f>
        <v>40</v>
      </c>
      <c r="L108" s="23">
        <f t="shared" si="79"/>
        <v>1.5026569522436053E-2</v>
      </c>
      <c r="M108" s="23">
        <f t="shared" ref="M108:P108" si="100">($Q108-$L108)/5+L108</f>
        <v>1.9283372919550727E-2</v>
      </c>
      <c r="N108" s="23">
        <f t="shared" si="100"/>
        <v>2.3540176316665398E-2</v>
      </c>
      <c r="O108" s="23">
        <f t="shared" si="100"/>
        <v>2.7796979713780069E-2</v>
      </c>
      <c r="P108" s="23">
        <f t="shared" si="100"/>
        <v>3.205378311089474E-2</v>
      </c>
      <c r="Q108" s="23">
        <f t="shared" si="83"/>
        <v>3.6310586508009418E-2</v>
      </c>
      <c r="R108" s="23">
        <f t="shared" si="84"/>
        <v>3.6310586508009418E-2</v>
      </c>
      <c r="S108" s="23">
        <f t="shared" si="85"/>
        <v>3.6310586508009418E-2</v>
      </c>
      <c r="T108" s="23">
        <f t="shared" si="85"/>
        <v>3.6310586508009418E-2</v>
      </c>
      <c r="U108" s="23">
        <f t="shared" si="85"/>
        <v>3.6310586508009418E-2</v>
      </c>
      <c r="V108" s="23">
        <f t="shared" si="85"/>
        <v>3.6310586508009418E-2</v>
      </c>
    </row>
    <row r="109" spans="2:22" x14ac:dyDescent="0.2">
      <c r="B109" s="28">
        <f>B108+0.5</f>
        <v>40</v>
      </c>
      <c r="F109" s="23">
        <f t="shared" si="86"/>
        <v>1.5026569522436053E-2</v>
      </c>
      <c r="G109" s="23">
        <f t="shared" si="81"/>
        <v>3.6310586508009418E-2</v>
      </c>
      <c r="I109" s="23"/>
      <c r="K109" s="28">
        <v>40.5</v>
      </c>
      <c r="L109" s="23">
        <f t="shared" si="79"/>
        <v>1.5031007757838994E-2</v>
      </c>
      <c r="M109" s="23">
        <f t="shared" ref="M109:P109" si="101">($Q109-$L109)/5+L109</f>
        <v>1.9289081126799279E-2</v>
      </c>
      <c r="N109" s="23">
        <f t="shared" si="101"/>
        <v>2.3547154495759566E-2</v>
      </c>
      <c r="O109" s="23">
        <f t="shared" si="101"/>
        <v>2.7805227864719853E-2</v>
      </c>
      <c r="P109" s="23">
        <f t="shared" si="101"/>
        <v>3.206330123368014E-2</v>
      </c>
      <c r="Q109" s="23">
        <f t="shared" si="83"/>
        <v>3.6321374602640427E-2</v>
      </c>
      <c r="R109" s="23">
        <f t="shared" si="84"/>
        <v>3.6321374602640427E-2</v>
      </c>
      <c r="S109" s="23">
        <f t="shared" si="85"/>
        <v>3.6321374602640427E-2</v>
      </c>
      <c r="T109" s="23">
        <f t="shared" si="85"/>
        <v>3.6321374602640427E-2</v>
      </c>
      <c r="U109" s="23">
        <f t="shared" si="85"/>
        <v>3.6321374602640427E-2</v>
      </c>
      <c r="V109" s="23">
        <f t="shared" si="85"/>
        <v>3.6321374602640427E-2</v>
      </c>
    </row>
    <row r="110" spans="2:22" x14ac:dyDescent="0.2">
      <c r="B110" s="28">
        <v>40.5</v>
      </c>
      <c r="F110" s="23">
        <f t="shared" si="86"/>
        <v>1.5031007757838994E-2</v>
      </c>
      <c r="G110" s="23">
        <f t="shared" si="81"/>
        <v>3.6321374602640427E-2</v>
      </c>
      <c r="I110" s="23"/>
      <c r="K110" s="28">
        <f>K109+0.5</f>
        <v>41</v>
      </c>
      <c r="L110" s="23">
        <f t="shared" si="79"/>
        <v>1.5035337743605152E-2</v>
      </c>
      <c r="M110" s="23">
        <f t="shared" ref="M110:P110" si="102">($Q110-$L110)/5+L110</f>
        <v>1.9294650109489241E-2</v>
      </c>
      <c r="N110" s="23">
        <f t="shared" si="102"/>
        <v>2.3553962475373329E-2</v>
      </c>
      <c r="O110" s="23">
        <f t="shared" si="102"/>
        <v>2.7813274841257417E-2</v>
      </c>
      <c r="P110" s="23">
        <f t="shared" si="102"/>
        <v>3.2072587207141505E-2</v>
      </c>
      <c r="Q110" s="23">
        <f t="shared" si="83"/>
        <v>3.6331899573025593E-2</v>
      </c>
      <c r="R110" s="23">
        <f t="shared" si="84"/>
        <v>3.6331899573025593E-2</v>
      </c>
      <c r="S110" s="23">
        <f t="shared" ref="S110:V125" si="103">R110</f>
        <v>3.6331899573025593E-2</v>
      </c>
      <c r="T110" s="23">
        <f t="shared" si="103"/>
        <v>3.6331899573025593E-2</v>
      </c>
      <c r="U110" s="23">
        <f t="shared" si="103"/>
        <v>3.6331899573025593E-2</v>
      </c>
      <c r="V110" s="23">
        <f t="shared" si="103"/>
        <v>3.6331899573025593E-2</v>
      </c>
    </row>
    <row r="111" spans="2:22" x14ac:dyDescent="0.2">
      <c r="B111" s="28">
        <f>B110+0.5</f>
        <v>41</v>
      </c>
      <c r="F111" s="23">
        <f t="shared" si="86"/>
        <v>1.5035337743605152E-2</v>
      </c>
      <c r="G111" s="23">
        <f t="shared" si="81"/>
        <v>3.6331899573025593E-2</v>
      </c>
      <c r="I111" s="23"/>
      <c r="K111" s="28">
        <v>41.5</v>
      </c>
      <c r="L111" s="23">
        <f t="shared" si="79"/>
        <v>1.503956339237021E-2</v>
      </c>
      <c r="M111" s="23">
        <f t="shared" ref="M111:P111" si="104">($Q111-$L111)/5+L111</f>
        <v>1.9300084899831461E-2</v>
      </c>
      <c r="N111" s="23">
        <f t="shared" si="104"/>
        <v>2.3560606407292715E-2</v>
      </c>
      <c r="O111" s="23">
        <f t="shared" si="104"/>
        <v>2.7821127914753968E-2</v>
      </c>
      <c r="P111" s="23">
        <f t="shared" si="104"/>
        <v>3.2081649422215218E-2</v>
      </c>
      <c r="Q111" s="23">
        <f t="shared" si="83"/>
        <v>3.6342170929676475E-2</v>
      </c>
      <c r="R111" s="23">
        <f t="shared" si="84"/>
        <v>3.6342170929676475E-2</v>
      </c>
      <c r="S111" s="23">
        <f t="shared" si="103"/>
        <v>3.6342170929676475E-2</v>
      </c>
      <c r="T111" s="23">
        <f t="shared" si="103"/>
        <v>3.6342170929676475E-2</v>
      </c>
      <c r="U111" s="23">
        <f t="shared" si="103"/>
        <v>3.6342170929676475E-2</v>
      </c>
      <c r="V111" s="23">
        <f t="shared" si="103"/>
        <v>3.6342170929676475E-2</v>
      </c>
    </row>
    <row r="112" spans="2:22" x14ac:dyDescent="0.2">
      <c r="B112" s="28">
        <v>41.5</v>
      </c>
      <c r="F112" s="23">
        <f t="shared" si="86"/>
        <v>1.503956339237021E-2</v>
      </c>
      <c r="G112" s="23">
        <f t="shared" si="81"/>
        <v>3.6342170929676475E-2</v>
      </c>
      <c r="I112" s="23"/>
      <c r="K112" s="28">
        <f>K111+0.5</f>
        <v>42</v>
      </c>
      <c r="L112" s="23">
        <f t="shared" si="79"/>
        <v>1.5043688430454305E-2</v>
      </c>
      <c r="M112" s="23">
        <f t="shared" ref="M112:P112" si="105">($Q112-$L112)/5+L112</f>
        <v>1.9305390290408234E-2</v>
      </c>
      <c r="N112" s="23">
        <f t="shared" si="105"/>
        <v>2.3567092150362165E-2</v>
      </c>
      <c r="O112" s="23">
        <f t="shared" si="105"/>
        <v>2.7828794010316096E-2</v>
      </c>
      <c r="P112" s="23">
        <f t="shared" si="105"/>
        <v>3.2090495870270026E-2</v>
      </c>
      <c r="Q112" s="23">
        <f t="shared" si="83"/>
        <v>3.6352197730223954E-2</v>
      </c>
      <c r="R112" s="23">
        <f t="shared" si="84"/>
        <v>3.6352197730223954E-2</v>
      </c>
      <c r="S112" s="23">
        <f t="shared" si="103"/>
        <v>3.6352197730223954E-2</v>
      </c>
      <c r="T112" s="23">
        <f t="shared" si="103"/>
        <v>3.6352197730223954E-2</v>
      </c>
      <c r="U112" s="23">
        <f t="shared" si="103"/>
        <v>3.6352197730223954E-2</v>
      </c>
      <c r="V112" s="23">
        <f t="shared" si="103"/>
        <v>3.6352197730223954E-2</v>
      </c>
    </row>
    <row r="113" spans="2:22" x14ac:dyDescent="0.2">
      <c r="B113" s="28">
        <f>B112+0.5</f>
        <v>42</v>
      </c>
      <c r="F113" s="23">
        <f t="shared" si="86"/>
        <v>1.5043688430454305E-2</v>
      </c>
      <c r="G113" s="23">
        <f t="shared" si="81"/>
        <v>3.6352197730223954E-2</v>
      </c>
      <c r="I113" s="23"/>
      <c r="K113" s="28">
        <v>42.5</v>
      </c>
      <c r="L113" s="23">
        <f t="shared" si="79"/>
        <v>1.5047716408821675E-2</v>
      </c>
      <c r="M113" s="23">
        <f t="shared" ref="M113:P113" si="106">($Q113-$L113)/5+L113</f>
        <v>1.9310570848268958E-2</v>
      </c>
      <c r="N113" s="23">
        <f t="shared" si="106"/>
        <v>2.3573425287716242E-2</v>
      </c>
      <c r="O113" s="23">
        <f t="shared" si="106"/>
        <v>2.7836279727163522E-2</v>
      </c>
      <c r="P113" s="23">
        <f t="shared" si="106"/>
        <v>3.2099134166610803E-2</v>
      </c>
      <c r="Q113" s="23">
        <f t="shared" si="83"/>
        <v>3.6361988606058084E-2</v>
      </c>
      <c r="R113" s="23">
        <f t="shared" si="84"/>
        <v>3.6361988606058084E-2</v>
      </c>
      <c r="S113" s="23">
        <f t="shared" si="103"/>
        <v>3.6361988606058084E-2</v>
      </c>
      <c r="T113" s="23">
        <f t="shared" si="103"/>
        <v>3.6361988606058084E-2</v>
      </c>
      <c r="U113" s="23">
        <f t="shared" si="103"/>
        <v>3.6361988606058084E-2</v>
      </c>
      <c r="V113" s="23">
        <f t="shared" si="103"/>
        <v>3.6361988606058084E-2</v>
      </c>
    </row>
    <row r="114" spans="2:22" x14ac:dyDescent="0.2">
      <c r="B114" s="28">
        <v>42.5</v>
      </c>
      <c r="F114" s="23">
        <f t="shared" si="86"/>
        <v>1.5047716408821675E-2</v>
      </c>
      <c r="G114" s="23">
        <f t="shared" si="81"/>
        <v>3.6361988606058084E-2</v>
      </c>
      <c r="I114" s="23"/>
      <c r="K114" s="28">
        <f>K113+0.5</f>
        <v>43</v>
      </c>
      <c r="L114" s="23">
        <f t="shared" si="79"/>
        <v>1.5051650713275662E-2</v>
      </c>
      <c r="M114" s="23">
        <f t="shared" ref="M114:P114" si="107">($Q114-$L114)/5+L114</f>
        <v>1.9315630928042404E-2</v>
      </c>
      <c r="N114" s="23">
        <f t="shared" si="107"/>
        <v>2.3579611142809147E-2</v>
      </c>
      <c r="O114" s="23">
        <f t="shared" si="107"/>
        <v>2.7843591357575886E-2</v>
      </c>
      <c r="P114" s="23">
        <f t="shared" si="107"/>
        <v>3.2107571572342626E-2</v>
      </c>
      <c r="Q114" s="23">
        <f t="shared" si="83"/>
        <v>3.6371551787109366E-2</v>
      </c>
      <c r="R114" s="23">
        <f t="shared" si="84"/>
        <v>3.6371551787109366E-2</v>
      </c>
      <c r="S114" s="23">
        <f t="shared" si="103"/>
        <v>3.6371551787109366E-2</v>
      </c>
      <c r="T114" s="23">
        <f t="shared" si="103"/>
        <v>3.6371551787109366E-2</v>
      </c>
      <c r="U114" s="23">
        <f t="shared" si="103"/>
        <v>3.6371551787109366E-2</v>
      </c>
      <c r="V114" s="23">
        <f t="shared" si="103"/>
        <v>3.6371551787109366E-2</v>
      </c>
    </row>
    <row r="115" spans="2:22" x14ac:dyDescent="0.2">
      <c r="B115" s="28">
        <f>B114+0.5</f>
        <v>43</v>
      </c>
      <c r="F115" s="23">
        <f t="shared" si="86"/>
        <v>1.5051650713275662E-2</v>
      </c>
      <c r="G115" s="23">
        <f t="shared" si="81"/>
        <v>3.6371551787109366E-2</v>
      </c>
      <c r="I115" s="23"/>
      <c r="K115" s="28">
        <v>43.5</v>
      </c>
      <c r="L115" s="23">
        <f t="shared" si="79"/>
        <v>1.505549457395068E-2</v>
      </c>
      <c r="M115" s="23">
        <f t="shared" ref="M115:P115" si="108">($Q115-$L115)/5+L115</f>
        <v>1.9320574684144755E-2</v>
      </c>
      <c r="N115" s="23">
        <f t="shared" si="108"/>
        <v>2.3585654794338828E-2</v>
      </c>
      <c r="O115" s="23">
        <f t="shared" si="108"/>
        <v>2.7850734904532902E-2</v>
      </c>
      <c r="P115" s="23">
        <f t="shared" si="108"/>
        <v>3.2115815014726976E-2</v>
      </c>
      <c r="Q115" s="23">
        <f t="shared" si="83"/>
        <v>3.6380895124921049E-2</v>
      </c>
      <c r="R115" s="23">
        <f t="shared" si="84"/>
        <v>3.6380895124921049E-2</v>
      </c>
      <c r="S115" s="23">
        <f t="shared" si="103"/>
        <v>3.6380895124921049E-2</v>
      </c>
      <c r="T115" s="23">
        <f t="shared" si="103"/>
        <v>3.6380895124921049E-2</v>
      </c>
      <c r="U115" s="23">
        <f t="shared" si="103"/>
        <v>3.6380895124921049E-2</v>
      </c>
      <c r="V115" s="23">
        <f t="shared" si="103"/>
        <v>3.6380895124921049E-2</v>
      </c>
    </row>
    <row r="116" spans="2:22" x14ac:dyDescent="0.2">
      <c r="B116" s="28">
        <v>43.5</v>
      </c>
      <c r="F116" s="23">
        <f t="shared" si="86"/>
        <v>1.505549457395068E-2</v>
      </c>
      <c r="G116" s="23">
        <f t="shared" si="81"/>
        <v>3.6380895124921049E-2</v>
      </c>
      <c r="I116" s="23"/>
      <c r="K116" s="28">
        <f>K115+0.5</f>
        <v>44</v>
      </c>
      <c r="L116" s="23">
        <f t="shared" si="79"/>
        <v>1.5059251074156977E-2</v>
      </c>
      <c r="M116" s="23">
        <f t="shared" ref="M116:P116" si="109">($Q116-$L116)/5+L116</f>
        <v>1.9325406082155237E-2</v>
      </c>
      <c r="N116" s="23">
        <f t="shared" si="109"/>
        <v>2.3591561090153496E-2</v>
      </c>
      <c r="O116" s="23">
        <f t="shared" si="109"/>
        <v>2.7857716098151755E-2</v>
      </c>
      <c r="P116" s="23">
        <f t="shared" si="109"/>
        <v>3.2123871106150018E-2</v>
      </c>
      <c r="Q116" s="23">
        <f t="shared" si="83"/>
        <v>3.6390026114148273E-2</v>
      </c>
      <c r="R116" s="23">
        <f t="shared" si="84"/>
        <v>3.6390026114148273E-2</v>
      </c>
      <c r="S116" s="23">
        <f t="shared" si="103"/>
        <v>3.6390026114148273E-2</v>
      </c>
      <c r="T116" s="23">
        <f t="shared" si="103"/>
        <v>3.6390026114148273E-2</v>
      </c>
      <c r="U116" s="23">
        <f t="shared" si="103"/>
        <v>3.6390026114148273E-2</v>
      </c>
      <c r="V116" s="23">
        <f t="shared" si="103"/>
        <v>3.6390026114148273E-2</v>
      </c>
    </row>
    <row r="117" spans="2:22" x14ac:dyDescent="0.2">
      <c r="B117" s="28">
        <f>B116+0.5</f>
        <v>44</v>
      </c>
      <c r="F117" s="23">
        <f t="shared" si="86"/>
        <v>1.5059251074156977E-2</v>
      </c>
      <c r="G117" s="23">
        <f t="shared" si="81"/>
        <v>3.6390026114148273E-2</v>
      </c>
      <c r="I117" s="23"/>
      <c r="K117" s="28">
        <v>44.5</v>
      </c>
      <c r="L117" s="23">
        <f t="shared" si="79"/>
        <v>1.5062923158629161E-2</v>
      </c>
      <c r="M117" s="23">
        <f t="shared" ref="M117:P117" si="110">($Q117-$L117)/5+L117</f>
        <v>1.9330128909424919E-2</v>
      </c>
      <c r="N117" s="23">
        <f t="shared" si="110"/>
        <v>2.3597334660220674E-2</v>
      </c>
      <c r="O117" s="23">
        <f t="shared" si="110"/>
        <v>2.7864540411016429E-2</v>
      </c>
      <c r="P117" s="23">
        <f t="shared" si="110"/>
        <v>3.2131746161812184E-2</v>
      </c>
      <c r="Q117" s="23">
        <f t="shared" si="83"/>
        <v>3.6398951912607946E-2</v>
      </c>
      <c r="R117" s="23">
        <f t="shared" si="84"/>
        <v>3.6398951912607946E-2</v>
      </c>
      <c r="S117" s="23">
        <f t="shared" si="103"/>
        <v>3.6398951912607946E-2</v>
      </c>
      <c r="T117" s="23">
        <f t="shared" si="103"/>
        <v>3.6398951912607946E-2</v>
      </c>
      <c r="U117" s="23">
        <f t="shared" si="103"/>
        <v>3.6398951912607946E-2</v>
      </c>
      <c r="V117" s="23">
        <f t="shared" si="103"/>
        <v>3.6398951912607946E-2</v>
      </c>
    </row>
    <row r="118" spans="2:22" x14ac:dyDescent="0.2">
      <c r="B118" s="28">
        <v>44.5</v>
      </c>
      <c r="F118" s="23">
        <f t="shared" si="86"/>
        <v>1.5062923158629161E-2</v>
      </c>
      <c r="G118" s="23">
        <f t="shared" si="81"/>
        <v>3.6398951912607946E-2</v>
      </c>
      <c r="I118" s="23"/>
      <c r="K118" s="28">
        <f>K117+0.5</f>
        <v>45</v>
      </c>
      <c r="L118" s="23">
        <f t="shared" si="79"/>
        <v>1.5066513641224823E-2</v>
      </c>
      <c r="M118" s="23">
        <f t="shared" ref="M118:P118" si="111">($Q118-$L118)/5+L118</f>
        <v>1.9334746784978245E-2</v>
      </c>
      <c r="N118" s="23">
        <f t="shared" si="111"/>
        <v>2.3602979928731668E-2</v>
      </c>
      <c r="O118" s="23">
        <f t="shared" si="111"/>
        <v>2.787121307248509E-2</v>
      </c>
      <c r="P118" s="23">
        <f t="shared" si="111"/>
        <v>3.2139446216238515E-2</v>
      </c>
      <c r="Q118" s="23">
        <f t="shared" si="83"/>
        <v>3.6407679359991937E-2</v>
      </c>
      <c r="R118" s="23">
        <f t="shared" si="84"/>
        <v>3.6407679359991937E-2</v>
      </c>
      <c r="S118" s="23">
        <f t="shared" si="103"/>
        <v>3.6407679359991937E-2</v>
      </c>
      <c r="T118" s="23">
        <f t="shared" si="103"/>
        <v>3.6407679359991937E-2</v>
      </c>
      <c r="U118" s="23">
        <f t="shared" si="103"/>
        <v>3.6407679359991937E-2</v>
      </c>
      <c r="V118" s="23">
        <f t="shared" si="103"/>
        <v>3.6407679359991937E-2</v>
      </c>
    </row>
    <row r="119" spans="2:22" x14ac:dyDescent="0.2">
      <c r="B119" s="28">
        <f>B118+0.5</f>
        <v>45</v>
      </c>
      <c r="F119" s="23">
        <f t="shared" si="86"/>
        <v>1.5066513641224823E-2</v>
      </c>
      <c r="G119" s="23">
        <f t="shared" si="81"/>
        <v>3.6407679359991937E-2</v>
      </c>
      <c r="I119" s="23"/>
      <c r="K119" s="28">
        <v>45.5</v>
      </c>
      <c r="L119" s="23">
        <f t="shared" si="79"/>
        <v>1.5070025212115557E-2</v>
      </c>
      <c r="M119" s="23">
        <f t="shared" ref="M119:P119" si="112">($Q119-$L119)/5+L119</f>
        <v>1.9339263168761722E-2</v>
      </c>
      <c r="N119" s="23">
        <f t="shared" si="112"/>
        <v>2.3608501125407889E-2</v>
      </c>
      <c r="O119" s="23">
        <f t="shared" si="112"/>
        <v>2.7877739082054057E-2</v>
      </c>
      <c r="P119" s="23">
        <f t="shared" si="112"/>
        <v>3.2146977038700224E-2</v>
      </c>
      <c r="Q119" s="23">
        <f t="shared" si="83"/>
        <v>3.6416214995346391E-2</v>
      </c>
      <c r="R119" s="23">
        <f t="shared" si="84"/>
        <v>3.6416214995346391E-2</v>
      </c>
      <c r="S119" s="23">
        <f t="shared" si="103"/>
        <v>3.6416214995346391E-2</v>
      </c>
      <c r="T119" s="23">
        <f t="shared" si="103"/>
        <v>3.6416214995346391E-2</v>
      </c>
      <c r="U119" s="23">
        <f t="shared" si="103"/>
        <v>3.6416214995346391E-2</v>
      </c>
      <c r="V119" s="23">
        <f t="shared" si="103"/>
        <v>3.6416214995346391E-2</v>
      </c>
    </row>
    <row r="120" spans="2:22" x14ac:dyDescent="0.2">
      <c r="B120" s="28">
        <v>45.5</v>
      </c>
      <c r="F120" s="23">
        <f t="shared" si="86"/>
        <v>1.5070025212115557E-2</v>
      </c>
      <c r="G120" s="23">
        <f t="shared" si="81"/>
        <v>3.6416214995346391E-2</v>
      </c>
      <c r="I120" s="23"/>
      <c r="K120" s="28">
        <f>K119+0.5</f>
        <v>46</v>
      </c>
      <c r="L120" s="23">
        <f t="shared" si="79"/>
        <v>1.507346044450901E-2</v>
      </c>
      <c r="M120" s="23">
        <f t="shared" ref="M120:P120" si="113">($Q120-$L120)/5+L120</f>
        <v>1.9343681370289443E-2</v>
      </c>
      <c r="N120" s="23">
        <f t="shared" si="113"/>
        <v>2.3613902296069876E-2</v>
      </c>
      <c r="O120" s="23">
        <f t="shared" si="113"/>
        <v>2.7884123221850309E-2</v>
      </c>
      <c r="P120" s="23">
        <f t="shared" si="113"/>
        <v>3.2154344147630742E-2</v>
      </c>
      <c r="Q120" s="23">
        <f t="shared" si="83"/>
        <v>3.6424565073411172E-2</v>
      </c>
      <c r="R120" s="23">
        <f t="shared" si="84"/>
        <v>3.6424565073411172E-2</v>
      </c>
      <c r="S120" s="23">
        <f t="shared" si="103"/>
        <v>3.6424565073411172E-2</v>
      </c>
      <c r="T120" s="23">
        <f t="shared" si="103"/>
        <v>3.6424565073411172E-2</v>
      </c>
      <c r="U120" s="23">
        <f t="shared" si="103"/>
        <v>3.6424565073411172E-2</v>
      </c>
      <c r="V120" s="23">
        <f t="shared" si="103"/>
        <v>3.6424565073411172E-2</v>
      </c>
    </row>
    <row r="121" spans="2:22" x14ac:dyDescent="0.2">
      <c r="B121" s="28">
        <f>B120+0.5</f>
        <v>46</v>
      </c>
      <c r="F121" s="23">
        <f t="shared" si="86"/>
        <v>1.507346044450901E-2</v>
      </c>
      <c r="G121" s="23">
        <f t="shared" si="81"/>
        <v>3.6424565073411172E-2</v>
      </c>
      <c r="I121" s="23"/>
      <c r="K121" s="28">
        <v>46.5</v>
      </c>
      <c r="L121" s="23">
        <f t="shared" si="79"/>
        <v>1.5076821800937274E-2</v>
      </c>
      <c r="M121" s="23">
        <f t="shared" ref="M121:P121" si="114">($Q121-$L121)/5+L121</f>
        <v>1.9348004556730847E-2</v>
      </c>
      <c r="N121" s="23">
        <f t="shared" si="114"/>
        <v>2.3619187312524423E-2</v>
      </c>
      <c r="O121" s="23">
        <f t="shared" si="114"/>
        <v>2.7890370068317995E-2</v>
      </c>
      <c r="P121" s="23">
        <f t="shared" si="114"/>
        <v>3.2161552824111567E-2</v>
      </c>
      <c r="Q121" s="23">
        <f t="shared" si="83"/>
        <v>3.6432735579905139E-2</v>
      </c>
      <c r="R121" s="23">
        <f t="shared" si="84"/>
        <v>3.6432735579905139E-2</v>
      </c>
      <c r="S121" s="23">
        <f t="shared" si="103"/>
        <v>3.6432735579905139E-2</v>
      </c>
      <c r="T121" s="23">
        <f t="shared" si="103"/>
        <v>3.6432735579905139E-2</v>
      </c>
      <c r="U121" s="23">
        <f t="shared" si="103"/>
        <v>3.6432735579905139E-2</v>
      </c>
      <c r="V121" s="23">
        <f t="shared" si="103"/>
        <v>3.6432735579905139E-2</v>
      </c>
    </row>
    <row r="122" spans="2:22" x14ac:dyDescent="0.2">
      <c r="B122" s="28">
        <v>46.5</v>
      </c>
      <c r="F122" s="23">
        <f t="shared" si="86"/>
        <v>1.5076821800937274E-2</v>
      </c>
      <c r="G122" s="23">
        <f t="shared" si="81"/>
        <v>3.6432735579905139E-2</v>
      </c>
      <c r="I122" s="23"/>
      <c r="K122" s="28">
        <f>K121+0.5</f>
        <v>47</v>
      </c>
      <c r="L122" s="23">
        <f t="shared" si="79"/>
        <v>1.5080111639143846E-2</v>
      </c>
      <c r="M122" s="23">
        <f t="shared" ref="M122:P122" si="115">($Q122-$L122)/5+L122</f>
        <v>1.9352235760482228E-2</v>
      </c>
      <c r="N122" s="23">
        <f t="shared" si="115"/>
        <v>2.3624359881820614E-2</v>
      </c>
      <c r="O122" s="23">
        <f t="shared" si="115"/>
        <v>2.7896484003159E-2</v>
      </c>
      <c r="P122" s="23">
        <f t="shared" si="115"/>
        <v>3.2168608124497386E-2</v>
      </c>
      <c r="Q122" s="23">
        <f t="shared" si="83"/>
        <v>3.6440732245835765E-2</v>
      </c>
      <c r="R122" s="23">
        <f t="shared" si="84"/>
        <v>3.6440732245835765E-2</v>
      </c>
      <c r="S122" s="23">
        <f t="shared" si="103"/>
        <v>3.6440732245835765E-2</v>
      </c>
      <c r="T122" s="23">
        <f t="shared" si="103"/>
        <v>3.6440732245835765E-2</v>
      </c>
      <c r="U122" s="23">
        <f t="shared" si="103"/>
        <v>3.6440732245835765E-2</v>
      </c>
      <c r="V122" s="23">
        <f t="shared" si="103"/>
        <v>3.6440732245835765E-2</v>
      </c>
    </row>
    <row r="123" spans="2:22" x14ac:dyDescent="0.2">
      <c r="B123" s="28">
        <f>B122+0.5</f>
        <v>47</v>
      </c>
      <c r="F123" s="23">
        <f t="shared" si="86"/>
        <v>1.5080111639143846E-2</v>
      </c>
      <c r="G123" s="23">
        <f t="shared" si="81"/>
        <v>3.6440732245835765E-2</v>
      </c>
      <c r="I123" s="23"/>
      <c r="K123" s="28">
        <v>47.5</v>
      </c>
      <c r="L123" s="23">
        <f t="shared" si="79"/>
        <v>1.5083332217598841E-2</v>
      </c>
      <c r="M123" s="23">
        <f t="shared" ref="M123:P123" si="116">($Q123-$L123)/5+L123</f>
        <v>1.9356377886260063E-2</v>
      </c>
      <c r="N123" s="23">
        <f t="shared" si="116"/>
        <v>2.3629423554921286E-2</v>
      </c>
      <c r="O123" s="23">
        <f t="shared" si="116"/>
        <v>2.7902469223582509E-2</v>
      </c>
      <c r="P123" s="23">
        <f t="shared" si="116"/>
        <v>3.2175514892243733E-2</v>
      </c>
      <c r="Q123" s="23">
        <f t="shared" si="83"/>
        <v>3.6448560560904952E-2</v>
      </c>
      <c r="R123" s="23">
        <f t="shared" si="84"/>
        <v>3.6448560560904952E-2</v>
      </c>
      <c r="S123" s="23">
        <f t="shared" si="103"/>
        <v>3.6448560560904952E-2</v>
      </c>
      <c r="T123" s="23">
        <f t="shared" si="103"/>
        <v>3.6448560560904952E-2</v>
      </c>
      <c r="U123" s="23">
        <f t="shared" si="103"/>
        <v>3.6448560560904952E-2</v>
      </c>
      <c r="V123" s="23">
        <f t="shared" si="103"/>
        <v>3.6448560560904952E-2</v>
      </c>
    </row>
    <row r="124" spans="2:22" x14ac:dyDescent="0.2">
      <c r="B124" s="28">
        <v>47.5</v>
      </c>
      <c r="F124" s="23">
        <f t="shared" si="86"/>
        <v>1.5083332217598841E-2</v>
      </c>
      <c r="G124" s="23">
        <f t="shared" si="81"/>
        <v>3.6448560560904952E-2</v>
      </c>
      <c r="I124" s="23"/>
      <c r="K124" s="28">
        <f>K123+0.5</f>
        <v>48</v>
      </c>
      <c r="L124" s="23">
        <f t="shared" si="79"/>
        <v>1.508648570066946E-2</v>
      </c>
      <c r="M124" s="23">
        <f t="shared" ref="M124:P124" si="117">($Q124-$L124)/5+L124</f>
        <v>1.936043371775098E-2</v>
      </c>
      <c r="N124" s="23">
        <f t="shared" si="117"/>
        <v>2.3634381734832496E-2</v>
      </c>
      <c r="O124" s="23">
        <f t="shared" si="117"/>
        <v>2.7908329751914013E-2</v>
      </c>
      <c r="P124" s="23">
        <f t="shared" si="117"/>
        <v>3.2182277768995529E-2</v>
      </c>
      <c r="Q124" s="23">
        <f t="shared" si="83"/>
        <v>3.6456225786077052E-2</v>
      </c>
      <c r="R124" s="23">
        <f t="shared" si="84"/>
        <v>3.6456225786077052E-2</v>
      </c>
      <c r="S124" s="23">
        <f t="shared" si="103"/>
        <v>3.6456225786077052E-2</v>
      </c>
      <c r="T124" s="23">
        <f t="shared" si="103"/>
        <v>3.6456225786077052E-2</v>
      </c>
      <c r="U124" s="23">
        <f t="shared" si="103"/>
        <v>3.6456225786077052E-2</v>
      </c>
      <c r="V124" s="23">
        <f t="shared" si="103"/>
        <v>3.6456225786077052E-2</v>
      </c>
    </row>
    <row r="125" spans="2:22" x14ac:dyDescent="0.2">
      <c r="B125" s="28">
        <f>B124+0.5</f>
        <v>48</v>
      </c>
      <c r="F125" s="23">
        <f t="shared" si="86"/>
        <v>1.508648570066946E-2</v>
      </c>
      <c r="G125" s="23">
        <f t="shared" si="81"/>
        <v>3.6456225786077052E-2</v>
      </c>
      <c r="I125" s="23"/>
      <c r="K125" s="28">
        <v>48.5</v>
      </c>
      <c r="L125" s="23">
        <f t="shared" ref="L125:L156" si="118">F126</f>
        <v>1.5089574163470659E-2</v>
      </c>
      <c r="M125" s="23">
        <f t="shared" ref="M125:P125" si="119">($Q125-$L125)/5+L125</f>
        <v>1.9364405923850421E-2</v>
      </c>
      <c r="N125" s="23">
        <f t="shared" si="119"/>
        <v>2.363923768423018E-2</v>
      </c>
      <c r="O125" s="23">
        <f t="shared" si="119"/>
        <v>2.7914069444609939E-2</v>
      </c>
      <c r="P125" s="23">
        <f t="shared" si="119"/>
        <v>3.2188901204989698E-2</v>
      </c>
      <c r="Q125" s="23">
        <f t="shared" si="83"/>
        <v>3.6463732965369464E-2</v>
      </c>
      <c r="R125" s="23">
        <f t="shared" si="84"/>
        <v>3.6463732965369464E-2</v>
      </c>
      <c r="S125" s="23">
        <f t="shared" si="103"/>
        <v>3.6463732965369464E-2</v>
      </c>
      <c r="T125" s="23">
        <f t="shared" si="103"/>
        <v>3.6463732965369464E-2</v>
      </c>
      <c r="U125" s="23">
        <f t="shared" si="103"/>
        <v>3.6463732965369464E-2</v>
      </c>
      <c r="V125" s="23">
        <f t="shared" si="103"/>
        <v>3.6463732965369464E-2</v>
      </c>
    </row>
    <row r="126" spans="2:22" x14ac:dyDescent="0.2">
      <c r="B126" s="28">
        <v>48.5</v>
      </c>
      <c r="F126" s="23">
        <f t="shared" si="86"/>
        <v>1.5089574163470659E-2</v>
      </c>
      <c r="G126" s="23">
        <f t="shared" ref="G126:G157" si="120">G$22+G$23*(B$22/$B126)*(1-EXP(-$B126/B$22))+G$24*(B$22/$B126)*(1-(1+$B126/B$22)*EXP(-$B126/B$22))</f>
        <v>3.6463732965369464E-2</v>
      </c>
      <c r="I126" s="23"/>
      <c r="K126" s="28">
        <f>K125+0.5</f>
        <v>49</v>
      </c>
      <c r="L126" s="23">
        <f t="shared" si="118"/>
        <v>1.5092599596418827E-2</v>
      </c>
      <c r="M126" s="23">
        <f t="shared" ref="M126:P126" si="121">($Q126-$L126)/5+L126</f>
        <v>1.9368297064519327E-2</v>
      </c>
      <c r="N126" s="23">
        <f t="shared" si="121"/>
        <v>2.3643994532619825E-2</v>
      </c>
      <c r="O126" s="23">
        <f t="shared" si="121"/>
        <v>2.7919692000720323E-2</v>
      </c>
      <c r="P126" s="23">
        <f t="shared" si="121"/>
        <v>3.219538946882082E-2</v>
      </c>
      <c r="Q126" s="23">
        <f t="shared" si="83"/>
        <v>3.6471086936921318E-2</v>
      </c>
      <c r="R126" s="23">
        <f t="shared" si="84"/>
        <v>3.6471086936921318E-2</v>
      </c>
      <c r="S126" s="23">
        <f t="shared" ref="S126:V141" si="122">R126</f>
        <v>3.6471086936921318E-2</v>
      </c>
      <c r="T126" s="23">
        <f t="shared" si="122"/>
        <v>3.6471086936921318E-2</v>
      </c>
      <c r="U126" s="23">
        <f t="shared" si="122"/>
        <v>3.6471086936921318E-2</v>
      </c>
      <c r="V126" s="23">
        <f t="shared" si="122"/>
        <v>3.6471086936921318E-2</v>
      </c>
    </row>
    <row r="127" spans="2:22" x14ac:dyDescent="0.2">
      <c r="B127" s="28">
        <f>B126+0.5</f>
        <v>49</v>
      </c>
      <c r="F127" s="23">
        <f t="shared" si="86"/>
        <v>1.5092599596418827E-2</v>
      </c>
      <c r="G127" s="23">
        <f t="shared" si="120"/>
        <v>3.6471086936921318E-2</v>
      </c>
      <c r="I127" s="23"/>
      <c r="K127" s="28">
        <v>49.5</v>
      </c>
      <c r="L127" s="23">
        <f t="shared" si="118"/>
        <v>1.50955639095095E-2</v>
      </c>
      <c r="M127" s="23">
        <f t="shared" ref="M127:P127" si="123">($Q127-$L127)/5+L127</f>
        <v>1.937210959628588E-2</v>
      </c>
      <c r="N127" s="23">
        <f t="shared" si="123"/>
        <v>2.3648655283062259E-2</v>
      </c>
      <c r="O127" s="23">
        <f t="shared" si="123"/>
        <v>2.7925200969838637E-2</v>
      </c>
      <c r="P127" s="23">
        <f t="shared" si="123"/>
        <v>3.2201746656615016E-2</v>
      </c>
      <c r="Q127" s="23">
        <f t="shared" si="83"/>
        <v>3.6478292343391394E-2</v>
      </c>
      <c r="R127" s="23">
        <f t="shared" si="84"/>
        <v>3.6478292343391394E-2</v>
      </c>
      <c r="S127" s="23">
        <f t="shared" si="122"/>
        <v>3.6478292343391394E-2</v>
      </c>
      <c r="T127" s="23">
        <f t="shared" si="122"/>
        <v>3.6478292343391394E-2</v>
      </c>
      <c r="U127" s="23">
        <f t="shared" si="122"/>
        <v>3.6478292343391394E-2</v>
      </c>
      <c r="V127" s="23">
        <f t="shared" si="122"/>
        <v>3.6478292343391394E-2</v>
      </c>
    </row>
    <row r="128" spans="2:22" x14ac:dyDescent="0.2">
      <c r="B128" s="28">
        <v>49.5</v>
      </c>
      <c r="F128" s="23">
        <f t="shared" si="86"/>
        <v>1.50955639095095E-2</v>
      </c>
      <c r="G128" s="23">
        <f t="shared" si="120"/>
        <v>3.6478292343391394E-2</v>
      </c>
      <c r="I128" s="23"/>
      <c r="K128" s="28">
        <f>K127+0.5</f>
        <v>50</v>
      </c>
      <c r="L128" s="23">
        <f t="shared" si="118"/>
        <v>1.5098468936338389E-2</v>
      </c>
      <c r="M128" s="23">
        <f t="shared" ref="M128:P128" si="124">($Q128-$L128)/5+L128</f>
        <v>1.9375845877417135E-2</v>
      </c>
      <c r="N128" s="23">
        <f t="shared" si="124"/>
        <v>2.3653222818495884E-2</v>
      </c>
      <c r="O128" s="23">
        <f t="shared" si="124"/>
        <v>2.7930599759574633E-2</v>
      </c>
      <c r="P128" s="23">
        <f t="shared" si="124"/>
        <v>3.2207976700653382E-2</v>
      </c>
      <c r="Q128" s="23">
        <f t="shared" si="83"/>
        <v>3.6485353641732124E-2</v>
      </c>
      <c r="R128" s="23">
        <f t="shared" si="84"/>
        <v>3.6485353641732124E-2</v>
      </c>
      <c r="S128" s="23">
        <f t="shared" si="122"/>
        <v>3.6485353641732124E-2</v>
      </c>
      <c r="T128" s="23">
        <f t="shared" si="122"/>
        <v>3.6485353641732124E-2</v>
      </c>
      <c r="U128" s="23">
        <f t="shared" si="122"/>
        <v>3.6485353641732124E-2</v>
      </c>
      <c r="V128" s="23">
        <f t="shared" si="122"/>
        <v>3.6485353641732124E-2</v>
      </c>
    </row>
    <row r="129" spans="2:22" x14ac:dyDescent="0.2">
      <c r="B129" s="28">
        <f>B128+0.5</f>
        <v>50</v>
      </c>
      <c r="F129" s="23">
        <f t="shared" si="86"/>
        <v>1.5098468936338389E-2</v>
      </c>
      <c r="G129" s="23">
        <f t="shared" si="120"/>
        <v>3.6485353641732124E-2</v>
      </c>
      <c r="I129" s="23"/>
      <c r="K129" s="28">
        <v>50.5</v>
      </c>
      <c r="L129" s="23">
        <f t="shared" si="118"/>
        <v>1.5101316437883561E-2</v>
      </c>
      <c r="M129" s="23">
        <f t="shared" ref="M129:P129" si="125">($Q129-$L129)/5+L129</f>
        <v>1.9379508172783444E-2</v>
      </c>
      <c r="N129" s="23">
        <f t="shared" si="125"/>
        <v>2.3657699907683329E-2</v>
      </c>
      <c r="O129" s="23">
        <f t="shared" si="125"/>
        <v>2.7935891642583213E-2</v>
      </c>
      <c r="P129" s="23">
        <f t="shared" si="125"/>
        <v>3.2214083377483098E-2</v>
      </c>
      <c r="Q129" s="23">
        <f t="shared" si="83"/>
        <v>3.6492275112382976E-2</v>
      </c>
      <c r="R129" s="23">
        <f t="shared" si="84"/>
        <v>3.6492275112382976E-2</v>
      </c>
      <c r="S129" s="23">
        <f t="shared" si="122"/>
        <v>3.6492275112382976E-2</v>
      </c>
      <c r="T129" s="23">
        <f t="shared" si="122"/>
        <v>3.6492275112382976E-2</v>
      </c>
      <c r="U129" s="23">
        <f t="shared" si="122"/>
        <v>3.6492275112382976E-2</v>
      </c>
      <c r="V129" s="23">
        <f t="shared" si="122"/>
        <v>3.6492275112382976E-2</v>
      </c>
    </row>
    <row r="130" spans="2:22" x14ac:dyDescent="0.2">
      <c r="B130" s="28">
        <v>50.5</v>
      </c>
      <c r="F130" s="23">
        <f t="shared" si="86"/>
        <v>1.5101316437883561E-2</v>
      </c>
      <c r="G130" s="23">
        <f t="shared" si="120"/>
        <v>3.6492275112382976E-2</v>
      </c>
      <c r="I130" s="23"/>
      <c r="K130" s="28">
        <f>K129+0.5</f>
        <v>51</v>
      </c>
      <c r="L130" s="23">
        <f t="shared" si="118"/>
        <v>1.5104108106065117E-2</v>
      </c>
      <c r="M130" s="23">
        <f t="shared" ref="M130:P130" si="126">($Q130-$L130)/5+L130</f>
        <v>1.9383098658436706E-2</v>
      </c>
      <c r="N130" s="23">
        <f t="shared" si="126"/>
        <v>2.3662089210808295E-2</v>
      </c>
      <c r="O130" s="23">
        <f t="shared" si="126"/>
        <v>2.7941079763179884E-2</v>
      </c>
      <c r="P130" s="23">
        <f t="shared" si="126"/>
        <v>3.2220070315551477E-2</v>
      </c>
      <c r="Q130" s="23">
        <f t="shared" si="83"/>
        <v>3.6499060867923067E-2</v>
      </c>
      <c r="R130" s="23">
        <f t="shared" si="84"/>
        <v>3.6499060867923067E-2</v>
      </c>
      <c r="S130" s="23">
        <f t="shared" si="122"/>
        <v>3.6499060867923067E-2</v>
      </c>
      <c r="T130" s="23">
        <f t="shared" si="122"/>
        <v>3.6499060867923067E-2</v>
      </c>
      <c r="U130" s="23">
        <f t="shared" si="122"/>
        <v>3.6499060867923067E-2</v>
      </c>
      <c r="V130" s="23">
        <f t="shared" si="122"/>
        <v>3.6499060867923067E-2</v>
      </c>
    </row>
    <row r="131" spans="2:22" x14ac:dyDescent="0.2">
      <c r="B131" s="28">
        <f>B130+0.5</f>
        <v>51</v>
      </c>
      <c r="F131" s="23">
        <f t="shared" si="86"/>
        <v>1.5104108106065117E-2</v>
      </c>
      <c r="G131" s="23">
        <f t="shared" si="120"/>
        <v>3.6499060867923067E-2</v>
      </c>
      <c r="I131" s="23"/>
      <c r="K131" s="28">
        <v>51.5</v>
      </c>
      <c r="L131" s="23">
        <f t="shared" si="118"/>
        <v>1.5106845567097531E-2</v>
      </c>
      <c r="M131" s="23">
        <f t="shared" ref="M131:P131" si="127">($Q131-$L131)/5+L131</f>
        <v>1.9386619425921958E-2</v>
      </c>
      <c r="N131" s="23">
        <f t="shared" si="127"/>
        <v>2.3666393284746387E-2</v>
      </c>
      <c r="O131" s="23">
        <f t="shared" si="127"/>
        <v>2.7946167143570816E-2</v>
      </c>
      <c r="P131" s="23">
        <f t="shared" si="127"/>
        <v>3.2225941002395245E-2</v>
      </c>
      <c r="Q131" s="23">
        <f t="shared" si="83"/>
        <v>3.6505714861219674E-2</v>
      </c>
      <c r="R131" s="23">
        <f t="shared" si="84"/>
        <v>3.6505714861219674E-2</v>
      </c>
      <c r="S131" s="23">
        <f t="shared" si="122"/>
        <v>3.6505714861219674E-2</v>
      </c>
      <c r="T131" s="23">
        <f t="shared" si="122"/>
        <v>3.6505714861219674E-2</v>
      </c>
      <c r="U131" s="23">
        <f t="shared" si="122"/>
        <v>3.6505714861219674E-2</v>
      </c>
      <c r="V131" s="23">
        <f t="shared" si="122"/>
        <v>3.6505714861219674E-2</v>
      </c>
    </row>
    <row r="132" spans="2:22" x14ac:dyDescent="0.2">
      <c r="B132" s="28">
        <v>51.5</v>
      </c>
      <c r="F132" s="23">
        <f t="shared" si="86"/>
        <v>1.5106845567097531E-2</v>
      </c>
      <c r="G132" s="23">
        <f t="shared" si="120"/>
        <v>3.6505714861219674E-2</v>
      </c>
      <c r="I132" s="23"/>
      <c r="K132" s="28">
        <f>K131+0.5</f>
        <v>52</v>
      </c>
      <c r="L132" s="23">
        <f t="shared" si="118"/>
        <v>1.5109530384648561E-2</v>
      </c>
      <c r="M132" s="23">
        <f t="shared" ref="M132:P132" si="128">($Q132-$L132)/5+L132</f>
        <v>1.9390072486340202E-2</v>
      </c>
      <c r="N132" s="23">
        <f t="shared" si="128"/>
        <v>2.3670614588031845E-2</v>
      </c>
      <c r="O132" s="23">
        <f t="shared" si="128"/>
        <v>2.7951156689723484E-2</v>
      </c>
      <c r="P132" s="23">
        <f t="shared" si="128"/>
        <v>3.2231698791415124E-2</v>
      </c>
      <c r="Q132" s="23">
        <f t="shared" si="83"/>
        <v>3.6512240893106764E-2</v>
      </c>
      <c r="R132" s="23">
        <f t="shared" si="84"/>
        <v>3.6512240893106764E-2</v>
      </c>
      <c r="S132" s="23">
        <f t="shared" si="122"/>
        <v>3.6512240893106764E-2</v>
      </c>
      <c r="T132" s="23">
        <f t="shared" si="122"/>
        <v>3.6512240893106764E-2</v>
      </c>
      <c r="U132" s="23">
        <f t="shared" si="122"/>
        <v>3.6512240893106764E-2</v>
      </c>
      <c r="V132" s="23">
        <f t="shared" si="122"/>
        <v>3.6512240893106764E-2</v>
      </c>
    </row>
    <row r="133" spans="2:22" x14ac:dyDescent="0.2">
      <c r="B133" s="28">
        <f>B132+0.5</f>
        <v>52</v>
      </c>
      <c r="F133" s="23">
        <f t="shared" si="86"/>
        <v>1.5109530384648561E-2</v>
      </c>
      <c r="G133" s="23">
        <f t="shared" si="120"/>
        <v>3.6512240893106764E-2</v>
      </c>
      <c r="I133" s="23"/>
      <c r="K133" s="28">
        <v>52.5</v>
      </c>
      <c r="L133" s="23">
        <f t="shared" si="118"/>
        <v>1.5112164062817674E-2</v>
      </c>
      <c r="M133" s="23">
        <f t="shared" ref="M133:P133" si="129">($Q133-$L133)/5+L133</f>
        <v>1.9393459774179053E-2</v>
      </c>
      <c r="N133" s="23">
        <f t="shared" si="129"/>
        <v>2.3674755485540433E-2</v>
      </c>
      <c r="O133" s="23">
        <f t="shared" si="129"/>
        <v>2.7956051196901813E-2</v>
      </c>
      <c r="P133" s="23">
        <f t="shared" si="129"/>
        <v>3.2237346908263194E-2</v>
      </c>
      <c r="Q133" s="23">
        <f t="shared" si="83"/>
        <v>3.6518642619624571E-2</v>
      </c>
      <c r="R133" s="23">
        <f t="shared" si="84"/>
        <v>3.6518642619624571E-2</v>
      </c>
      <c r="S133" s="23">
        <f t="shared" si="122"/>
        <v>3.6518642619624571E-2</v>
      </c>
      <c r="T133" s="23">
        <f t="shared" si="122"/>
        <v>3.6518642619624571E-2</v>
      </c>
      <c r="U133" s="23">
        <f t="shared" si="122"/>
        <v>3.6518642619624571E-2</v>
      </c>
      <c r="V133" s="23">
        <f t="shared" si="122"/>
        <v>3.6518642619624571E-2</v>
      </c>
    </row>
    <row r="134" spans="2:22" x14ac:dyDescent="0.2">
      <c r="B134" s="28">
        <v>52.5</v>
      </c>
      <c r="F134" s="23">
        <f t="shared" si="86"/>
        <v>1.5112164062817674E-2</v>
      </c>
      <c r="G134" s="23">
        <f t="shared" si="120"/>
        <v>3.6518642619624571E-2</v>
      </c>
      <c r="I134" s="23"/>
      <c r="K134" s="28">
        <f>K133+0.5</f>
        <v>53</v>
      </c>
      <c r="L134" s="23">
        <f t="shared" si="118"/>
        <v>1.5114748048945864E-2</v>
      </c>
      <c r="M134" s="23">
        <f t="shared" ref="M134:P134" si="130">($Q134-$L134)/5+L134</f>
        <v>1.9396783150926612E-2</v>
      </c>
      <c r="N134" s="23">
        <f t="shared" si="130"/>
        <v>2.3678818252907363E-2</v>
      </c>
      <c r="O134" s="23">
        <f t="shared" si="130"/>
        <v>2.7960853354888113E-2</v>
      </c>
      <c r="P134" s="23">
        <f t="shared" si="130"/>
        <v>3.224288845686886E-2</v>
      </c>
      <c r="Q134" s="23">
        <f t="shared" si="83"/>
        <v>3.6524923558849613E-2</v>
      </c>
      <c r="R134" s="23">
        <f t="shared" si="84"/>
        <v>3.6524923558849613E-2</v>
      </c>
      <c r="S134" s="23">
        <f t="shared" si="122"/>
        <v>3.6524923558849613E-2</v>
      </c>
      <c r="T134" s="23">
        <f t="shared" si="122"/>
        <v>3.6524923558849613E-2</v>
      </c>
      <c r="U134" s="23">
        <f t="shared" si="122"/>
        <v>3.6524923558849613E-2</v>
      </c>
      <c r="V134" s="23">
        <f t="shared" si="122"/>
        <v>3.6524923558849613E-2</v>
      </c>
    </row>
    <row r="135" spans="2:22" x14ac:dyDescent="0.2">
      <c r="B135" s="28">
        <f>B134+0.5</f>
        <v>53</v>
      </c>
      <c r="F135" s="23">
        <f t="shared" si="86"/>
        <v>1.5114748048945864E-2</v>
      </c>
      <c r="G135" s="23">
        <f t="shared" si="120"/>
        <v>3.6524923558849613E-2</v>
      </c>
      <c r="I135" s="23"/>
      <c r="K135" s="28">
        <v>53.5</v>
      </c>
      <c r="L135" s="23">
        <f t="shared" si="118"/>
        <v>1.5117283736267922E-2</v>
      </c>
      <c r="M135" s="23">
        <f t="shared" ref="M135:P135" si="131">($Q135-$L135)/5+L135</f>
        <v>1.9400044408482631E-2</v>
      </c>
      <c r="N135" s="23">
        <f t="shared" si="131"/>
        <v>2.3682805080697339E-2</v>
      </c>
      <c r="O135" s="23">
        <f t="shared" si="131"/>
        <v>2.796556575291205E-2</v>
      </c>
      <c r="P135" s="23">
        <f t="shared" si="131"/>
        <v>3.2248326425126761E-2</v>
      </c>
      <c r="Q135" s="23">
        <f t="shared" si="83"/>
        <v>3.6531087097341472E-2</v>
      </c>
      <c r="R135" s="23">
        <f t="shared" si="84"/>
        <v>3.6531087097341472E-2</v>
      </c>
      <c r="S135" s="23">
        <f t="shared" si="122"/>
        <v>3.6531087097341472E-2</v>
      </c>
      <c r="T135" s="23">
        <f t="shared" si="122"/>
        <v>3.6531087097341472E-2</v>
      </c>
      <c r="U135" s="23">
        <f t="shared" si="122"/>
        <v>3.6531087097341472E-2</v>
      </c>
      <c r="V135" s="23">
        <f t="shared" si="122"/>
        <v>3.6531087097341472E-2</v>
      </c>
    </row>
    <row r="136" spans="2:22" x14ac:dyDescent="0.2">
      <c r="B136" s="28">
        <v>53.5</v>
      </c>
      <c r="F136" s="23">
        <f t="shared" si="86"/>
        <v>1.5117283736267922E-2</v>
      </c>
      <c r="G136" s="23">
        <f t="shared" si="120"/>
        <v>3.6531087097341472E-2</v>
      </c>
      <c r="I136" s="23"/>
      <c r="K136" s="28">
        <f>K135+0.5</f>
        <v>54</v>
      </c>
      <c r="L136" s="23">
        <f t="shared" si="118"/>
        <v>1.5119772466417356E-2</v>
      </c>
      <c r="M136" s="23">
        <f t="shared" ref="M136:P136" si="132">($Q136-$L136)/5+L136</f>
        <v>1.9403245272380215E-2</v>
      </c>
      <c r="N136" s="23">
        <f t="shared" si="132"/>
        <v>2.3686718078343071E-2</v>
      </c>
      <c r="O136" s="23">
        <f t="shared" si="132"/>
        <v>2.7970190884305926E-2</v>
      </c>
      <c r="P136" s="23">
        <f t="shared" si="132"/>
        <v>3.2253663690268781E-2</v>
      </c>
      <c r="Q136" s="23">
        <f t="shared" si="83"/>
        <v>3.6537136496231644E-2</v>
      </c>
      <c r="R136" s="23">
        <f t="shared" si="84"/>
        <v>3.6537136496231644E-2</v>
      </c>
      <c r="S136" s="23">
        <f t="shared" si="122"/>
        <v>3.6537136496231644E-2</v>
      </c>
      <c r="T136" s="23">
        <f t="shared" si="122"/>
        <v>3.6537136496231644E-2</v>
      </c>
      <c r="U136" s="23">
        <f t="shared" si="122"/>
        <v>3.6537136496231644E-2</v>
      </c>
      <c r="V136" s="23">
        <f t="shared" si="122"/>
        <v>3.6537136496231644E-2</v>
      </c>
    </row>
    <row r="137" spans="2:22" x14ac:dyDescent="0.2">
      <c r="B137" s="28">
        <f>B136+0.5</f>
        <v>54</v>
      </c>
      <c r="F137" s="23">
        <f t="shared" si="86"/>
        <v>1.5119772466417356E-2</v>
      </c>
      <c r="G137" s="23">
        <f t="shared" si="120"/>
        <v>3.6537136496231644E-2</v>
      </c>
      <c r="I137" s="23"/>
      <c r="K137" s="28">
        <v>54.5</v>
      </c>
      <c r="L137" s="23">
        <f t="shared" si="118"/>
        <v>1.5122215531793406E-2</v>
      </c>
      <c r="M137" s="23">
        <f t="shared" ref="M137:P137" si="133">($Q137-$L137)/5+L137</f>
        <v>1.9406387404830132E-2</v>
      </c>
      <c r="N137" s="23">
        <f t="shared" si="133"/>
        <v>2.3690559277866858E-2</v>
      </c>
      <c r="O137" s="23">
        <f t="shared" si="133"/>
        <v>2.7974731150903584E-2</v>
      </c>
      <c r="P137" s="23">
        <f t="shared" si="133"/>
        <v>3.2258903023940314E-2</v>
      </c>
      <c r="Q137" s="23">
        <f t="shared" si="83"/>
        <v>3.6543074896977036E-2</v>
      </c>
      <c r="R137" s="23">
        <f t="shared" si="84"/>
        <v>3.6543074896977036E-2</v>
      </c>
      <c r="S137" s="23">
        <f t="shared" si="122"/>
        <v>3.6543074896977036E-2</v>
      </c>
      <c r="T137" s="23">
        <f t="shared" si="122"/>
        <v>3.6543074896977036E-2</v>
      </c>
      <c r="U137" s="23">
        <f t="shared" si="122"/>
        <v>3.6543074896977036E-2</v>
      </c>
      <c r="V137" s="23">
        <f t="shared" si="122"/>
        <v>3.6543074896977036E-2</v>
      </c>
    </row>
    <row r="138" spans="2:22" x14ac:dyDescent="0.2">
      <c r="B138" s="28">
        <v>54.5</v>
      </c>
      <c r="F138" s="23">
        <f t="shared" si="86"/>
        <v>1.5122215531793406E-2</v>
      </c>
      <c r="G138" s="23">
        <f t="shared" si="120"/>
        <v>3.6543074896977036E-2</v>
      </c>
      <c r="I138" s="23"/>
      <c r="K138" s="28">
        <f>K137+0.5</f>
        <v>55</v>
      </c>
      <c r="L138" s="23">
        <f t="shared" si="118"/>
        <v>1.5124614177798984E-2</v>
      </c>
      <c r="M138" s="23">
        <f t="shared" ref="M138:P138" si="134">($Q138-$L138)/5+L138</f>
        <v>1.9409472407599146E-2</v>
      </c>
      <c r="N138" s="23">
        <f t="shared" si="134"/>
        <v>2.3694330637399307E-2</v>
      </c>
      <c r="O138" s="23">
        <f t="shared" si="134"/>
        <v>2.7979188867199467E-2</v>
      </c>
      <c r="P138" s="23">
        <f t="shared" si="134"/>
        <v>3.2264047096999628E-2</v>
      </c>
      <c r="Q138" s="23">
        <f t="shared" si="83"/>
        <v>3.6548905326799795E-2</v>
      </c>
      <c r="R138" s="23">
        <f t="shared" si="84"/>
        <v>3.6548905326799795E-2</v>
      </c>
      <c r="S138" s="23">
        <f t="shared" si="122"/>
        <v>3.6548905326799795E-2</v>
      </c>
      <c r="T138" s="23">
        <f t="shared" si="122"/>
        <v>3.6548905326799795E-2</v>
      </c>
      <c r="U138" s="23">
        <f t="shared" si="122"/>
        <v>3.6548905326799795E-2</v>
      </c>
      <c r="V138" s="23">
        <f t="shared" si="122"/>
        <v>3.6548905326799795E-2</v>
      </c>
    </row>
    <row r="139" spans="2:22" x14ac:dyDescent="0.2">
      <c r="B139" s="28">
        <f>B138+0.5</f>
        <v>55</v>
      </c>
      <c r="F139" s="23">
        <f t="shared" si="86"/>
        <v>1.5124614177798984E-2</v>
      </c>
      <c r="G139" s="23">
        <f t="shared" si="120"/>
        <v>3.6548905326799795E-2</v>
      </c>
      <c r="I139" s="23"/>
      <c r="K139" s="28">
        <v>55.5</v>
      </c>
      <c r="L139" s="23">
        <f t="shared" si="118"/>
        <v>1.5126969604957614E-2</v>
      </c>
      <c r="M139" s="23">
        <f t="shared" ref="M139:P139" si="135">($Q139-$L139)/5+L139</f>
        <v>1.9412501824732684E-2</v>
      </c>
      <c r="N139" s="23">
        <f t="shared" si="135"/>
        <v>2.3698034044507751E-2</v>
      </c>
      <c r="O139" s="23">
        <f t="shared" si="135"/>
        <v>2.7983566264282819E-2</v>
      </c>
      <c r="P139" s="23">
        <f t="shared" si="135"/>
        <v>3.2269098484057887E-2</v>
      </c>
      <c r="Q139" s="23">
        <f t="shared" si="83"/>
        <v>3.6554630703832955E-2</v>
      </c>
      <c r="R139" s="23">
        <f t="shared" si="84"/>
        <v>3.6554630703832955E-2</v>
      </c>
      <c r="S139" s="23">
        <f t="shared" si="122"/>
        <v>3.6554630703832955E-2</v>
      </c>
      <c r="T139" s="23">
        <f t="shared" si="122"/>
        <v>3.6554630703832955E-2</v>
      </c>
      <c r="U139" s="23">
        <f t="shared" si="122"/>
        <v>3.6554630703832955E-2</v>
      </c>
      <c r="V139" s="23">
        <f t="shared" si="122"/>
        <v>3.6554630703832955E-2</v>
      </c>
    </row>
    <row r="140" spans="2:22" x14ac:dyDescent="0.2">
      <c r="B140" s="28">
        <v>55.5</v>
      </c>
      <c r="F140" s="23">
        <f t="shared" si="86"/>
        <v>1.5126969604957614E-2</v>
      </c>
      <c r="G140" s="23">
        <f t="shared" si="120"/>
        <v>3.6554630703832955E-2</v>
      </c>
      <c r="I140" s="23"/>
      <c r="K140" s="28">
        <f>K139+0.5</f>
        <v>56</v>
      </c>
      <c r="L140" s="23">
        <f t="shared" si="118"/>
        <v>1.5129282970916985E-2</v>
      </c>
      <c r="M140" s="23">
        <f t="shared" ref="M140:P140" si="136">($Q140-$L140)/5+L140</f>
        <v>1.9415477145131692E-2</v>
      </c>
      <c r="N140" s="23">
        <f t="shared" si="136"/>
        <v>2.3701671319346401E-2</v>
      </c>
      <c r="O140" s="23">
        <f t="shared" si="136"/>
        <v>2.7987865493561109E-2</v>
      </c>
      <c r="P140" s="23">
        <f t="shared" si="136"/>
        <v>3.2274059667775815E-2</v>
      </c>
      <c r="Q140" s="23">
        <f t="shared" si="83"/>
        <v>3.6560253841990527E-2</v>
      </c>
      <c r="R140" s="23">
        <f t="shared" si="84"/>
        <v>3.6560253841990527E-2</v>
      </c>
      <c r="S140" s="23">
        <f t="shared" si="122"/>
        <v>3.6560253841990527E-2</v>
      </c>
      <c r="T140" s="23">
        <f t="shared" si="122"/>
        <v>3.6560253841990527E-2</v>
      </c>
      <c r="U140" s="23">
        <f t="shared" si="122"/>
        <v>3.6560253841990527E-2</v>
      </c>
      <c r="V140" s="23">
        <f t="shared" si="122"/>
        <v>3.6560253841990527E-2</v>
      </c>
    </row>
    <row r="141" spans="2:22" x14ac:dyDescent="0.2">
      <c r="B141" s="28">
        <f>B140+0.5</f>
        <v>56</v>
      </c>
      <c r="F141" s="23">
        <f t="shared" si="86"/>
        <v>1.5129282970916985E-2</v>
      </c>
      <c r="G141" s="23">
        <f t="shared" si="120"/>
        <v>3.6560253841990527E-2</v>
      </c>
      <c r="I141" s="23"/>
      <c r="K141" s="28">
        <v>56.5</v>
      </c>
      <c r="L141" s="23">
        <f t="shared" si="118"/>
        <v>1.5131555392346103E-2</v>
      </c>
      <c r="M141" s="23">
        <f t="shared" ref="M141:P141" si="137">($Q141-$L141)/5+L141</f>
        <v>1.9418399804992669E-2</v>
      </c>
      <c r="N141" s="23">
        <f t="shared" si="137"/>
        <v>2.3705244217639233E-2</v>
      </c>
      <c r="O141" s="23">
        <f t="shared" si="137"/>
        <v>2.7992088630285798E-2</v>
      </c>
      <c r="P141" s="23">
        <f t="shared" si="137"/>
        <v>3.2278933042932362E-2</v>
      </c>
      <c r="Q141" s="23">
        <f t="shared" si="83"/>
        <v>3.6565777455578929E-2</v>
      </c>
      <c r="R141" s="23">
        <f t="shared" si="84"/>
        <v>3.6565777455578929E-2</v>
      </c>
      <c r="S141" s="23">
        <f t="shared" si="122"/>
        <v>3.6565777455578929E-2</v>
      </c>
      <c r="T141" s="23">
        <f t="shared" si="122"/>
        <v>3.6565777455578929E-2</v>
      </c>
      <c r="U141" s="23">
        <f t="shared" si="122"/>
        <v>3.6565777455578929E-2</v>
      </c>
      <c r="V141" s="23">
        <f t="shared" si="122"/>
        <v>3.6565777455578929E-2</v>
      </c>
    </row>
    <row r="142" spans="2:22" x14ac:dyDescent="0.2">
      <c r="B142" s="28">
        <v>56.5</v>
      </c>
      <c r="F142" s="23">
        <f t="shared" si="86"/>
        <v>1.5131555392346103E-2</v>
      </c>
      <c r="G142" s="23">
        <f t="shared" si="120"/>
        <v>3.6565777455578929E-2</v>
      </c>
      <c r="I142" s="23"/>
      <c r="K142" s="28">
        <f>K141+0.5</f>
        <v>57</v>
      </c>
      <c r="L142" s="23">
        <f t="shared" si="118"/>
        <v>1.5133787946732605E-2</v>
      </c>
      <c r="M142" s="23">
        <f t="shared" ref="M142:P142" si="138">($Q142-$L142)/5+L142</f>
        <v>1.9421271190119244E-2</v>
      </c>
      <c r="N142" s="23">
        <f t="shared" si="138"/>
        <v>2.3708754433505883E-2</v>
      </c>
      <c r="O142" s="23">
        <f t="shared" si="138"/>
        <v>2.7996237676892521E-2</v>
      </c>
      <c r="P142" s="23">
        <f t="shared" si="138"/>
        <v>3.228372092027916E-2</v>
      </c>
      <c r="Q142" s="23">
        <f t="shared" si="83"/>
        <v>3.6571204163665792E-2</v>
      </c>
      <c r="R142" s="23">
        <f t="shared" si="84"/>
        <v>3.6571204163665792E-2</v>
      </c>
      <c r="S142" s="23">
        <f t="shared" ref="S142:V157" si="139">R142</f>
        <v>3.6571204163665792E-2</v>
      </c>
      <c r="T142" s="23">
        <f t="shared" si="139"/>
        <v>3.6571204163665792E-2</v>
      </c>
      <c r="U142" s="23">
        <f t="shared" si="139"/>
        <v>3.6571204163665792E-2</v>
      </c>
      <c r="V142" s="23">
        <f t="shared" si="139"/>
        <v>3.6571204163665792E-2</v>
      </c>
    </row>
    <row r="143" spans="2:22" x14ac:dyDescent="0.2">
      <c r="B143" s="28">
        <f>B142+0.5</f>
        <v>57</v>
      </c>
      <c r="F143" s="23">
        <f t="shared" si="86"/>
        <v>1.5133787946732605E-2</v>
      </c>
      <c r="G143" s="23">
        <f t="shared" si="120"/>
        <v>3.6571204163665792E-2</v>
      </c>
      <c r="I143" s="23"/>
      <c r="K143" s="28">
        <v>57.5</v>
      </c>
      <c r="L143" s="23">
        <f t="shared" si="118"/>
        <v>1.5135981674086297E-2</v>
      </c>
      <c r="M143" s="23">
        <f t="shared" ref="M143:P143" si="140">($Q143-$L143)/5+L143</f>
        <v>1.9424092638113177E-2</v>
      </c>
      <c r="N143" s="23">
        <f t="shared" si="140"/>
        <v>2.3712203602140061E-2</v>
      </c>
      <c r="O143" s="23">
        <f t="shared" si="140"/>
        <v>2.8000314566166945E-2</v>
      </c>
      <c r="P143" s="23">
        <f t="shared" si="140"/>
        <v>3.2288425530193829E-2</v>
      </c>
      <c r="Q143" s="23">
        <f t="shared" si="83"/>
        <v>3.6576536494220706E-2</v>
      </c>
      <c r="R143" s="23">
        <f t="shared" si="84"/>
        <v>3.6576536494220706E-2</v>
      </c>
      <c r="S143" s="23">
        <f t="shared" si="139"/>
        <v>3.6576536494220706E-2</v>
      </c>
      <c r="T143" s="23">
        <f t="shared" si="139"/>
        <v>3.6576536494220706E-2</v>
      </c>
      <c r="U143" s="23">
        <f t="shared" si="139"/>
        <v>3.6576536494220706E-2</v>
      </c>
      <c r="V143" s="23">
        <f t="shared" si="139"/>
        <v>3.6576536494220706E-2</v>
      </c>
    </row>
    <row r="144" spans="2:22" x14ac:dyDescent="0.2">
      <c r="B144" s="28">
        <v>57.5</v>
      </c>
      <c r="F144" s="23">
        <f t="shared" si="86"/>
        <v>1.5135981674086297E-2</v>
      </c>
      <c r="G144" s="23">
        <f t="shared" si="120"/>
        <v>3.6576536494220706E-2</v>
      </c>
      <c r="I144" s="23"/>
      <c r="K144" s="28">
        <f>K143+0.5</f>
        <v>58</v>
      </c>
      <c r="L144" s="23">
        <f t="shared" si="118"/>
        <v>1.5138137578554582E-2</v>
      </c>
      <c r="M144" s="23">
        <f t="shared" ref="M144:P144" si="141">($Q144-$L144)/5+L144</f>
        <v>1.9426865440452048E-2</v>
      </c>
      <c r="N144" s="23">
        <f t="shared" si="141"/>
        <v>2.3715593302349514E-2</v>
      </c>
      <c r="O144" s="23">
        <f t="shared" si="141"/>
        <v>2.8004321164246979E-2</v>
      </c>
      <c r="P144" s="23">
        <f t="shared" si="141"/>
        <v>3.2293049026144445E-2</v>
      </c>
      <c r="Q144" s="23">
        <f t="shared" si="83"/>
        <v>3.6581776888041914E-2</v>
      </c>
      <c r="R144" s="23">
        <f t="shared" si="84"/>
        <v>3.6581776888041914E-2</v>
      </c>
      <c r="S144" s="23">
        <f t="shared" si="139"/>
        <v>3.6581776888041914E-2</v>
      </c>
      <c r="T144" s="23">
        <f t="shared" si="139"/>
        <v>3.6581776888041914E-2</v>
      </c>
      <c r="U144" s="23">
        <f t="shared" si="139"/>
        <v>3.6581776888041914E-2</v>
      </c>
      <c r="V144" s="23">
        <f t="shared" si="139"/>
        <v>3.6581776888041914E-2</v>
      </c>
    </row>
    <row r="145" spans="2:22" x14ac:dyDescent="0.2">
      <c r="B145" s="28">
        <f>B144+0.5</f>
        <v>58</v>
      </c>
      <c r="F145" s="23">
        <f t="shared" si="86"/>
        <v>1.5138137578554582E-2</v>
      </c>
      <c r="G145" s="23">
        <f t="shared" si="120"/>
        <v>3.6581776888041914E-2</v>
      </c>
      <c r="I145" s="23"/>
      <c r="K145" s="28">
        <v>58.5</v>
      </c>
      <c r="L145" s="23">
        <f t="shared" si="118"/>
        <v>1.5140256629955034E-2</v>
      </c>
      <c r="M145" s="23">
        <f t="shared" ref="M145:P145" si="142">($Q145-$L145)/5+L145</f>
        <v>1.9429590844460339E-2</v>
      </c>
      <c r="N145" s="23">
        <f t="shared" si="142"/>
        <v>2.3718925058965647E-2</v>
      </c>
      <c r="O145" s="23">
        <f t="shared" si="142"/>
        <v>2.8008259273470955E-2</v>
      </c>
      <c r="P145" s="23">
        <f t="shared" si="142"/>
        <v>3.2297593487976263E-2</v>
      </c>
      <c r="Q145" s="23">
        <f t="shared" si="83"/>
        <v>3.6586927702481564E-2</v>
      </c>
      <c r="R145" s="23">
        <f t="shared" si="84"/>
        <v>3.6586927702481564E-2</v>
      </c>
      <c r="S145" s="23">
        <f t="shared" si="139"/>
        <v>3.6586927702481564E-2</v>
      </c>
      <c r="T145" s="23">
        <f t="shared" si="139"/>
        <v>3.6586927702481564E-2</v>
      </c>
      <c r="U145" s="23">
        <f t="shared" si="139"/>
        <v>3.6586927702481564E-2</v>
      </c>
      <c r="V145" s="23">
        <f t="shared" si="139"/>
        <v>3.6586927702481564E-2</v>
      </c>
    </row>
    <row r="146" spans="2:22" x14ac:dyDescent="0.2">
      <c r="B146" s="28">
        <v>58.5</v>
      </c>
      <c r="F146" s="23">
        <f t="shared" si="86"/>
        <v>1.5140256629955034E-2</v>
      </c>
      <c r="G146" s="23">
        <f t="shared" si="120"/>
        <v>3.6586927702481564E-2</v>
      </c>
      <c r="I146" s="23"/>
      <c r="K146" s="28">
        <f>K145+0.5</f>
        <v>59</v>
      </c>
      <c r="L146" s="23">
        <f t="shared" si="118"/>
        <v>1.5142339765230054E-2</v>
      </c>
      <c r="M146" s="23">
        <f t="shared" ref="M146:P146" si="143">($Q146-$L146)/5+L146</f>
        <v>1.9432270055180355E-2</v>
      </c>
      <c r="N146" s="23">
        <f t="shared" si="143"/>
        <v>2.3722200345130659E-2</v>
      </c>
      <c r="O146" s="23">
        <f t="shared" si="143"/>
        <v>2.8012130635080963E-2</v>
      </c>
      <c r="P146" s="23">
        <f t="shared" si="143"/>
        <v>3.2302060925031267E-2</v>
      </c>
      <c r="Q146" s="23">
        <f t="shared" si="83"/>
        <v>3.6591991214981565E-2</v>
      </c>
      <c r="R146" s="23">
        <f t="shared" si="84"/>
        <v>3.6591991214981565E-2</v>
      </c>
      <c r="S146" s="23">
        <f t="shared" si="139"/>
        <v>3.6591991214981565E-2</v>
      </c>
      <c r="T146" s="23">
        <f t="shared" si="139"/>
        <v>3.6591991214981565E-2</v>
      </c>
      <c r="U146" s="23">
        <f t="shared" si="139"/>
        <v>3.6591991214981565E-2</v>
      </c>
      <c r="V146" s="23">
        <f t="shared" si="139"/>
        <v>3.6591991214981565E-2</v>
      </c>
    </row>
    <row r="147" spans="2:22" x14ac:dyDescent="0.2">
      <c r="B147" s="28">
        <f>B146+0.5</f>
        <v>59</v>
      </c>
      <c r="F147" s="23">
        <f t="shared" si="86"/>
        <v>1.5142339765230054E-2</v>
      </c>
      <c r="G147" s="23">
        <f t="shared" si="120"/>
        <v>3.6591991214981565E-2</v>
      </c>
      <c r="I147" s="23"/>
      <c r="K147" s="28">
        <v>59.5</v>
      </c>
      <c r="L147" s="23">
        <f t="shared" si="118"/>
        <v>1.5144387889828182E-2</v>
      </c>
      <c r="M147" s="23">
        <f t="shared" ref="M147:P147" si="144">($Q147-$L147)/5+L147</f>
        <v>1.9434904237148772E-2</v>
      </c>
      <c r="N147" s="23">
        <f t="shared" si="144"/>
        <v>2.3725420584469362E-2</v>
      </c>
      <c r="O147" s="23">
        <f t="shared" si="144"/>
        <v>2.8015936931789952E-2</v>
      </c>
      <c r="P147" s="23">
        <f t="shared" si="144"/>
        <v>3.2306453279110546E-2</v>
      </c>
      <c r="Q147" s="23">
        <f t="shared" si="83"/>
        <v>3.6596969626431136E-2</v>
      </c>
      <c r="R147" s="23">
        <f t="shared" si="84"/>
        <v>3.6596969626431136E-2</v>
      </c>
      <c r="S147" s="23">
        <f t="shared" si="139"/>
        <v>3.6596969626431136E-2</v>
      </c>
      <c r="T147" s="23">
        <f t="shared" si="139"/>
        <v>3.6596969626431136E-2</v>
      </c>
      <c r="U147" s="23">
        <f t="shared" si="139"/>
        <v>3.6596969626431136E-2</v>
      </c>
      <c r="V147" s="23">
        <f t="shared" si="139"/>
        <v>3.6596969626431136E-2</v>
      </c>
    </row>
    <row r="148" spans="2:22" x14ac:dyDescent="0.2">
      <c r="B148" s="28">
        <v>59.5</v>
      </c>
      <c r="F148" s="23">
        <f t="shared" si="86"/>
        <v>1.5144387889828182E-2</v>
      </c>
      <c r="G148" s="23">
        <f t="shared" si="120"/>
        <v>3.6596969626431136E-2</v>
      </c>
      <c r="I148" s="23"/>
      <c r="K148" s="28">
        <f>K147+0.5</f>
        <v>60</v>
      </c>
      <c r="L148" s="23">
        <f t="shared" si="118"/>
        <v>1.5146401879016343E-2</v>
      </c>
      <c r="M148" s="23">
        <f t="shared" ref="M148:P148" si="145">($Q148-$L148)/5+L148</f>
        <v>1.9437494516084383E-2</v>
      </c>
      <c r="N148" s="23">
        <f t="shared" si="145"/>
        <v>2.3728587153152424E-2</v>
      </c>
      <c r="O148" s="23">
        <f t="shared" si="145"/>
        <v>2.8019679790220464E-2</v>
      </c>
      <c r="P148" s="23">
        <f t="shared" si="145"/>
        <v>3.2310772427288505E-2</v>
      </c>
      <c r="Q148" s="23">
        <f t="shared" si="83"/>
        <v>3.6601865064356552E-2</v>
      </c>
      <c r="R148" s="23">
        <f t="shared" si="84"/>
        <v>3.6601865064356552E-2</v>
      </c>
      <c r="S148" s="23">
        <f t="shared" si="139"/>
        <v>3.6601865064356552E-2</v>
      </c>
      <c r="T148" s="23">
        <f t="shared" si="139"/>
        <v>3.6601865064356552E-2</v>
      </c>
      <c r="U148" s="23">
        <f t="shared" si="139"/>
        <v>3.6601865064356552E-2</v>
      </c>
      <c r="V148" s="23">
        <f t="shared" si="139"/>
        <v>3.6601865064356552E-2</v>
      </c>
    </row>
    <row r="149" spans="2:22" x14ac:dyDescent="0.2">
      <c r="B149" s="28">
        <f>B148+0.5</f>
        <v>60</v>
      </c>
      <c r="F149" s="23">
        <f t="shared" si="86"/>
        <v>1.5146401879016343E-2</v>
      </c>
      <c r="G149" s="23">
        <f t="shared" si="120"/>
        <v>3.6601865064356552E-2</v>
      </c>
      <c r="I149" s="23"/>
      <c r="K149" s="28">
        <v>60.5</v>
      </c>
      <c r="L149" s="23">
        <f t="shared" si="118"/>
        <v>1.5148382579127012E-2</v>
      </c>
      <c r="M149" s="23">
        <f t="shared" ref="M149:P149" si="146">($Q149-$L149)/5+L149</f>
        <v>1.9440041980492134E-2</v>
      </c>
      <c r="N149" s="23">
        <f t="shared" si="146"/>
        <v>2.3731701381857255E-2</v>
      </c>
      <c r="O149" s="23">
        <f t="shared" si="146"/>
        <v>2.8023360783222376E-2</v>
      </c>
      <c r="P149" s="23">
        <f t="shared" si="146"/>
        <v>3.2315020184587498E-2</v>
      </c>
      <c r="Q149" s="23">
        <f t="shared" si="83"/>
        <v>3.6606679585952623E-2</v>
      </c>
      <c r="R149" s="23">
        <f t="shared" si="84"/>
        <v>3.6606679585952623E-2</v>
      </c>
      <c r="S149" s="23">
        <f t="shared" si="139"/>
        <v>3.6606679585952623E-2</v>
      </c>
      <c r="T149" s="23">
        <f t="shared" si="139"/>
        <v>3.6606679585952623E-2</v>
      </c>
      <c r="U149" s="23">
        <f t="shared" si="139"/>
        <v>3.6606679585952623E-2</v>
      </c>
      <c r="V149" s="23">
        <f t="shared" si="139"/>
        <v>3.6606679585952623E-2</v>
      </c>
    </row>
    <row r="150" spans="2:22" x14ac:dyDescent="0.2">
      <c r="B150" s="28">
        <v>60.5</v>
      </c>
      <c r="F150" s="23">
        <f t="shared" si="86"/>
        <v>1.5148382579127012E-2</v>
      </c>
      <c r="G150" s="23">
        <f t="shared" si="120"/>
        <v>3.6606679585952623E-2</v>
      </c>
      <c r="I150" s="23"/>
      <c r="K150" s="28">
        <f>K149+0.5</f>
        <v>61</v>
      </c>
      <c r="L150" s="23">
        <f t="shared" si="118"/>
        <v>1.5150330808744065E-2</v>
      </c>
      <c r="M150" s="23">
        <f t="shared" ref="M150:P150" si="147">($Q150-$L150)/5+L150</f>
        <v>1.9442547683188281E-2</v>
      </c>
      <c r="N150" s="23">
        <f t="shared" si="147"/>
        <v>2.3734764557632501E-2</v>
      </c>
      <c r="O150" s="23">
        <f t="shared" si="147"/>
        <v>2.8026981432076721E-2</v>
      </c>
      <c r="P150" s="23">
        <f t="shared" si="147"/>
        <v>3.2319198306520941E-2</v>
      </c>
      <c r="Q150" s="23">
        <f t="shared" si="83"/>
        <v>3.6611415180965154E-2</v>
      </c>
      <c r="R150" s="23">
        <f t="shared" si="84"/>
        <v>3.6611415180965154E-2</v>
      </c>
      <c r="S150" s="23">
        <f t="shared" si="139"/>
        <v>3.6611415180965154E-2</v>
      </c>
      <c r="T150" s="23">
        <f t="shared" si="139"/>
        <v>3.6611415180965154E-2</v>
      </c>
      <c r="U150" s="23">
        <f t="shared" si="139"/>
        <v>3.6611415180965154E-2</v>
      </c>
      <c r="V150" s="23">
        <f t="shared" si="139"/>
        <v>3.6611415180965154E-2</v>
      </c>
    </row>
    <row r="151" spans="2:22" x14ac:dyDescent="0.2">
      <c r="B151" s="28">
        <f>B150+0.5</f>
        <v>61</v>
      </c>
      <c r="F151" s="23">
        <f t="shared" si="86"/>
        <v>1.5150330808744065E-2</v>
      </c>
      <c r="G151" s="23">
        <f t="shared" si="120"/>
        <v>3.6611415180965154E-2</v>
      </c>
      <c r="I151" s="23"/>
      <c r="K151" s="28">
        <v>61.5</v>
      </c>
      <c r="L151" s="23">
        <f t="shared" si="118"/>
        <v>1.515224735983076E-2</v>
      </c>
      <c r="M151" s="23">
        <f t="shared" ref="M151:P151" si="148">($Q151-$L151)/5+L151</f>
        <v>1.9445012642751159E-2</v>
      </c>
      <c r="N151" s="23">
        <f t="shared" si="148"/>
        <v>2.3737777925671558E-2</v>
      </c>
      <c r="O151" s="23">
        <f t="shared" si="148"/>
        <v>2.8030543208591958E-2</v>
      </c>
      <c r="P151" s="23">
        <f t="shared" si="148"/>
        <v>3.2323308491512361E-2</v>
      </c>
      <c r="Q151" s="23">
        <f t="shared" si="83"/>
        <v>3.661607377443276E-2</v>
      </c>
      <c r="R151" s="23">
        <f t="shared" si="84"/>
        <v>3.661607377443276E-2</v>
      </c>
      <c r="S151" s="23">
        <f t="shared" si="139"/>
        <v>3.661607377443276E-2</v>
      </c>
      <c r="T151" s="23">
        <f t="shared" si="139"/>
        <v>3.661607377443276E-2</v>
      </c>
      <c r="U151" s="23">
        <f t="shared" si="139"/>
        <v>3.661607377443276E-2</v>
      </c>
      <c r="V151" s="23">
        <f t="shared" si="139"/>
        <v>3.661607377443276E-2</v>
      </c>
    </row>
    <row r="152" spans="2:22" x14ac:dyDescent="0.2">
      <c r="B152" s="28">
        <v>61.5</v>
      </c>
      <c r="F152" s="23">
        <f t="shared" si="86"/>
        <v>1.515224735983076E-2</v>
      </c>
      <c r="G152" s="23">
        <f t="shared" si="120"/>
        <v>3.661607377443276E-2</v>
      </c>
      <c r="I152" s="23"/>
      <c r="K152" s="28">
        <f>K151+0.5</f>
        <v>62</v>
      </c>
      <c r="L152" s="23">
        <f t="shared" si="118"/>
        <v>1.5154132998803152E-2</v>
      </c>
      <c r="M152" s="23">
        <f t="shared" ref="M152:P152" si="149">($Q152-$L152)/5+L152</f>
        <v>1.9447437844901733E-2</v>
      </c>
      <c r="N152" s="23">
        <f t="shared" si="149"/>
        <v>2.3740742691000315E-2</v>
      </c>
      <c r="O152" s="23">
        <f t="shared" si="149"/>
        <v>2.8034047537098896E-2</v>
      </c>
      <c r="P152" s="23">
        <f t="shared" si="149"/>
        <v>3.2327352383197477E-2</v>
      </c>
      <c r="Q152" s="23">
        <f t="shared" si="83"/>
        <v>3.6620657229296055E-2</v>
      </c>
      <c r="R152" s="23">
        <f t="shared" si="84"/>
        <v>3.6620657229296055E-2</v>
      </c>
      <c r="S152" s="23">
        <f t="shared" si="139"/>
        <v>3.6620657229296055E-2</v>
      </c>
      <c r="T152" s="23">
        <f t="shared" si="139"/>
        <v>3.6620657229296055E-2</v>
      </c>
      <c r="U152" s="23">
        <f t="shared" si="139"/>
        <v>3.6620657229296055E-2</v>
      </c>
      <c r="V152" s="23">
        <f t="shared" si="139"/>
        <v>3.6620657229296055E-2</v>
      </c>
    </row>
    <row r="153" spans="2:22" x14ac:dyDescent="0.2">
      <c r="B153" s="28">
        <f>B152+0.5</f>
        <v>62</v>
      </c>
      <c r="F153" s="23">
        <f t="shared" si="86"/>
        <v>1.5154132998803152E-2</v>
      </c>
      <c r="G153" s="23">
        <f t="shared" si="120"/>
        <v>3.6620657229296055E-2</v>
      </c>
      <c r="I153" s="23"/>
      <c r="K153" s="28">
        <v>62.5</v>
      </c>
      <c r="L153" s="23">
        <f t="shared" si="118"/>
        <v>1.5155988467551985E-2</v>
      </c>
      <c r="M153" s="23">
        <f t="shared" ref="M153:P153" si="150">($Q153-$L153)/5+L153</f>
        <v>1.9449824243817894E-2</v>
      </c>
      <c r="N153" s="23">
        <f t="shared" si="150"/>
        <v>2.3743660020083802E-2</v>
      </c>
      <c r="O153" s="23">
        <f t="shared" si="150"/>
        <v>2.8037495796349711E-2</v>
      </c>
      <c r="P153" s="23">
        <f t="shared" si="150"/>
        <v>3.2331331572615619E-2</v>
      </c>
      <c r="Q153" s="23">
        <f t="shared" si="83"/>
        <v>3.6625167348881535E-2</v>
      </c>
      <c r="R153" s="23">
        <f t="shared" si="84"/>
        <v>3.6625167348881535E-2</v>
      </c>
      <c r="S153" s="23">
        <f t="shared" si="139"/>
        <v>3.6625167348881535E-2</v>
      </c>
      <c r="T153" s="23">
        <f t="shared" si="139"/>
        <v>3.6625167348881535E-2</v>
      </c>
      <c r="U153" s="23">
        <f t="shared" si="139"/>
        <v>3.6625167348881535E-2</v>
      </c>
      <c r="V153" s="23">
        <f t="shared" si="139"/>
        <v>3.6625167348881535E-2</v>
      </c>
    </row>
    <row r="154" spans="2:22" x14ac:dyDescent="0.2">
      <c r="B154" s="28">
        <v>62.5</v>
      </c>
      <c r="F154" s="23">
        <f t="shared" si="86"/>
        <v>1.5155988467551985E-2</v>
      </c>
      <c r="G154" s="23">
        <f t="shared" si="120"/>
        <v>3.6625167348881535E-2</v>
      </c>
      <c r="I154" s="23"/>
      <c r="K154" s="28">
        <f>K153+0.5</f>
        <v>63</v>
      </c>
      <c r="L154" s="23">
        <f t="shared" si="118"/>
        <v>1.5157814484415917E-2</v>
      </c>
      <c r="M154" s="23">
        <f t="shared" ref="M154:P154" si="151">($Q154-$L154)/5+L154</f>
        <v>1.9452172763386184E-2</v>
      </c>
      <c r="N154" s="23">
        <f t="shared" si="151"/>
        <v>2.3746531042356449E-2</v>
      </c>
      <c r="O154" s="23">
        <f t="shared" si="151"/>
        <v>2.8040889321326715E-2</v>
      </c>
      <c r="P154" s="23">
        <f t="shared" si="151"/>
        <v>3.2335247600296983E-2</v>
      </c>
      <c r="Q154" s="23">
        <f t="shared" si="83"/>
        <v>3.6629605879267245E-2</v>
      </c>
      <c r="R154" s="23">
        <f t="shared" si="84"/>
        <v>3.6629605879267245E-2</v>
      </c>
      <c r="S154" s="23">
        <f t="shared" si="139"/>
        <v>3.6629605879267245E-2</v>
      </c>
      <c r="T154" s="23">
        <f t="shared" si="139"/>
        <v>3.6629605879267245E-2</v>
      </c>
      <c r="U154" s="23">
        <f t="shared" si="139"/>
        <v>3.6629605879267245E-2</v>
      </c>
      <c r="V154" s="23">
        <f t="shared" si="139"/>
        <v>3.6629605879267245E-2</v>
      </c>
    </row>
    <row r="155" spans="2:22" x14ac:dyDescent="0.2">
      <c r="B155" s="28">
        <f>B154+0.5</f>
        <v>63</v>
      </c>
      <c r="F155" s="23">
        <f t="shared" si="86"/>
        <v>1.5157814484415917E-2</v>
      </c>
      <c r="G155" s="23">
        <f t="shared" si="120"/>
        <v>3.6629605879267245E-2</v>
      </c>
      <c r="I155" s="23"/>
      <c r="K155" s="28">
        <v>63.5</v>
      </c>
      <c r="L155" s="23">
        <f t="shared" si="118"/>
        <v>1.5159611745108765E-2</v>
      </c>
      <c r="M155" s="23">
        <f t="shared" ref="M155:P155" si="152">($Q155-$L155)/5+L155</f>
        <v>1.9454484298394342E-2</v>
      </c>
      <c r="N155" s="23">
        <f t="shared" si="152"/>
        <v>2.374935685167992E-2</v>
      </c>
      <c r="O155" s="23">
        <f t="shared" si="152"/>
        <v>2.8044229404965499E-2</v>
      </c>
      <c r="P155" s="23">
        <f t="shared" si="152"/>
        <v>3.2339101958251078E-2</v>
      </c>
      <c r="Q155" s="23">
        <f t="shared" si="83"/>
        <v>3.6633974511536653E-2</v>
      </c>
      <c r="R155" s="23">
        <f t="shared" si="84"/>
        <v>3.6633974511536653E-2</v>
      </c>
      <c r="S155" s="23">
        <f t="shared" si="139"/>
        <v>3.6633974511536653E-2</v>
      </c>
      <c r="T155" s="23">
        <f t="shared" si="139"/>
        <v>3.6633974511536653E-2</v>
      </c>
      <c r="U155" s="23">
        <f t="shared" si="139"/>
        <v>3.6633974511536653E-2</v>
      </c>
      <c r="V155" s="23">
        <f t="shared" si="139"/>
        <v>3.6633974511536653E-2</v>
      </c>
    </row>
    <row r="156" spans="2:22" x14ac:dyDescent="0.2">
      <c r="B156" s="28">
        <v>63.5</v>
      </c>
      <c r="F156" s="23">
        <f t="shared" si="86"/>
        <v>1.5159611745108765E-2</v>
      </c>
      <c r="G156" s="23">
        <f t="shared" si="120"/>
        <v>3.6633974511536653E-2</v>
      </c>
      <c r="I156" s="23"/>
      <c r="K156" s="28">
        <f>K155+0.5</f>
        <v>64</v>
      </c>
      <c r="L156" s="23">
        <f t="shared" si="118"/>
        <v>1.5161380923603284E-2</v>
      </c>
      <c r="M156" s="23">
        <f t="shared" ref="M156:P156" si="153">($Q156-$L156)/5+L156</f>
        <v>1.9456759715667994E-2</v>
      </c>
      <c r="N156" s="23">
        <f t="shared" si="153"/>
        <v>2.3752138507732706E-2</v>
      </c>
      <c r="O156" s="23">
        <f t="shared" si="153"/>
        <v>2.8047517299797417E-2</v>
      </c>
      <c r="P156" s="23">
        <f t="shared" si="153"/>
        <v>3.2342896091862125E-2</v>
      </c>
      <c r="Q156" s="23">
        <f t="shared" si="83"/>
        <v>3.663827488392684E-2</v>
      </c>
      <c r="R156" s="23">
        <f t="shared" si="84"/>
        <v>3.663827488392684E-2</v>
      </c>
      <c r="S156" s="23">
        <f t="shared" si="139"/>
        <v>3.663827488392684E-2</v>
      </c>
      <c r="T156" s="23">
        <f t="shared" si="139"/>
        <v>3.663827488392684E-2</v>
      </c>
      <c r="U156" s="23">
        <f t="shared" si="139"/>
        <v>3.663827488392684E-2</v>
      </c>
      <c r="V156" s="23">
        <f t="shared" si="139"/>
        <v>3.663827488392684E-2</v>
      </c>
    </row>
    <row r="157" spans="2:22" x14ac:dyDescent="0.2">
      <c r="B157" s="28">
        <f>B156+0.5</f>
        <v>64</v>
      </c>
      <c r="F157" s="23">
        <f t="shared" si="86"/>
        <v>1.5161380923603284E-2</v>
      </c>
      <c r="G157" s="23">
        <f t="shared" si="120"/>
        <v>3.663827488392684E-2</v>
      </c>
      <c r="I157" s="23"/>
      <c r="K157" s="28">
        <v>64.5</v>
      </c>
      <c r="L157" s="23">
        <f t="shared" ref="L157:L188" si="154">F158</f>
        <v>1.516312267297386E-2</v>
      </c>
      <c r="M157" s="23">
        <f t="shared" ref="M157:P157" si="155">($Q157-$L157)/5+L157</f>
        <v>1.9458999855154462E-2</v>
      </c>
      <c r="N157" s="23">
        <f t="shared" si="155"/>
        <v>2.3754877037335066E-2</v>
      </c>
      <c r="O157" s="23">
        <f t="shared" si="155"/>
        <v>2.805075421951567E-2</v>
      </c>
      <c r="P157" s="23">
        <f t="shared" si="155"/>
        <v>3.2346631401696274E-2</v>
      </c>
      <c r="Q157" s="23">
        <f t="shared" si="83"/>
        <v>3.6642508583876875E-2</v>
      </c>
      <c r="R157" s="23">
        <f t="shared" si="84"/>
        <v>3.6642508583876875E-2</v>
      </c>
      <c r="S157" s="23">
        <f t="shared" si="139"/>
        <v>3.6642508583876875E-2</v>
      </c>
      <c r="T157" s="23">
        <f t="shared" si="139"/>
        <v>3.6642508583876875E-2</v>
      </c>
      <c r="U157" s="23">
        <f t="shared" si="139"/>
        <v>3.6642508583876875E-2</v>
      </c>
      <c r="V157" s="23">
        <f t="shared" si="139"/>
        <v>3.6642508583876875E-2</v>
      </c>
    </row>
    <row r="158" spans="2:22" x14ac:dyDescent="0.2">
      <c r="B158" s="28">
        <v>64.5</v>
      </c>
      <c r="F158" s="23">
        <f t="shared" si="86"/>
        <v>1.516312267297386E-2</v>
      </c>
      <c r="G158" s="23">
        <f t="shared" ref="G158:G189" si="156">G$22+G$23*(B$22/$B158)*(1-EXP(-$B158/B$22))+G$24*(B$22/$B158)*(1-(1+$B158/B$22)*EXP(-$B158/B$22))</f>
        <v>3.6642508583876875E-2</v>
      </c>
      <c r="I158" s="23"/>
      <c r="K158" s="28">
        <f>K157+0.5</f>
        <v>65</v>
      </c>
      <c r="L158" s="23">
        <f t="shared" si="154"/>
        <v>1.5164837626200273E-2</v>
      </c>
      <c r="M158" s="23">
        <f t="shared" ref="M158:P158" si="157">($Q158-$L158)/5+L158</f>
        <v>1.9461205530956521E-2</v>
      </c>
      <c r="N158" s="23">
        <f t="shared" si="157"/>
        <v>2.3757573435712769E-2</v>
      </c>
      <c r="O158" s="23">
        <f t="shared" si="157"/>
        <v>2.8053941340469016E-2</v>
      </c>
      <c r="P158" s="23">
        <f t="shared" si="157"/>
        <v>3.2350309245225264E-2</v>
      </c>
      <c r="Q158" s="23">
        <f t="shared" ref="Q158:Q221" si="158">G159</f>
        <v>3.6646677149981516E-2</v>
      </c>
      <c r="R158" s="23">
        <f t="shared" ref="R158:R221" si="159">Q158</f>
        <v>3.6646677149981516E-2</v>
      </c>
      <c r="S158" s="23">
        <f t="shared" ref="S158:V173" si="160">R158</f>
        <v>3.6646677149981516E-2</v>
      </c>
      <c r="T158" s="23">
        <f t="shared" si="160"/>
        <v>3.6646677149981516E-2</v>
      </c>
      <c r="U158" s="23">
        <f t="shared" si="160"/>
        <v>3.6646677149981516E-2</v>
      </c>
      <c r="V158" s="23">
        <f t="shared" si="160"/>
        <v>3.6646677149981516E-2</v>
      </c>
    </row>
    <row r="159" spans="2:22" x14ac:dyDescent="0.2">
      <c r="B159" s="28">
        <f>B158+0.5</f>
        <v>65</v>
      </c>
      <c r="F159" s="23">
        <f t="shared" ref="F159:F222" si="161">D$22+D$23*(B$22/$B159)*(1-EXP(-$B159/B$22))+D$24*(B$22/$B159)*(1-(1+$B159/B$22)*EXP(-$B159/B$22))</f>
        <v>1.5164837626200273E-2</v>
      </c>
      <c r="G159" s="23">
        <f t="shared" si="156"/>
        <v>3.6646677149981516E-2</v>
      </c>
      <c r="I159" s="23"/>
      <c r="K159" s="28">
        <v>65.5</v>
      </c>
      <c r="L159" s="23">
        <f t="shared" si="154"/>
        <v>1.5166526396934677E-2</v>
      </c>
      <c r="M159" s="23">
        <f t="shared" ref="M159:P159" si="162">($Q159-$L159)/5+L159</f>
        <v>1.9463377532318856E-2</v>
      </c>
      <c r="N159" s="23">
        <f t="shared" si="162"/>
        <v>2.3760228667703033E-2</v>
      </c>
      <c r="O159" s="23">
        <f t="shared" si="162"/>
        <v>2.805707980308721E-2</v>
      </c>
      <c r="P159" s="23">
        <f t="shared" si="162"/>
        <v>3.2353930938471387E-2</v>
      </c>
      <c r="Q159" s="23">
        <f t="shared" si="158"/>
        <v>3.6650782073855567E-2</v>
      </c>
      <c r="R159" s="23">
        <f t="shared" si="159"/>
        <v>3.6650782073855567E-2</v>
      </c>
      <c r="S159" s="23">
        <f t="shared" si="160"/>
        <v>3.6650782073855567E-2</v>
      </c>
      <c r="T159" s="23">
        <f t="shared" si="160"/>
        <v>3.6650782073855567E-2</v>
      </c>
      <c r="U159" s="23">
        <f t="shared" si="160"/>
        <v>3.6650782073855567E-2</v>
      </c>
      <c r="V159" s="23">
        <f t="shared" si="160"/>
        <v>3.6650782073855567E-2</v>
      </c>
    </row>
    <row r="160" spans="2:22" x14ac:dyDescent="0.2">
      <c r="B160" s="28">
        <v>65.5</v>
      </c>
      <c r="F160" s="23">
        <f t="shared" si="161"/>
        <v>1.5166526396934677E-2</v>
      </c>
      <c r="G160" s="23">
        <f t="shared" si="156"/>
        <v>3.6650782073855567E-2</v>
      </c>
      <c r="I160" s="23"/>
      <c r="K160" s="28">
        <f>K159+0.5</f>
        <v>66</v>
      </c>
      <c r="L160" s="23">
        <f t="shared" si="154"/>
        <v>1.5168189580233714E-2</v>
      </c>
      <c r="M160" s="23">
        <f t="shared" ref="M160:P160" si="163">($Q160-$L160)/5+L160</f>
        <v>1.9465516624569638E-2</v>
      </c>
      <c r="N160" s="23">
        <f t="shared" si="163"/>
        <v>2.3762843668905562E-2</v>
      </c>
      <c r="O160" s="23">
        <f t="shared" si="163"/>
        <v>2.8060170713241486E-2</v>
      </c>
      <c r="P160" s="23">
        <f t="shared" si="163"/>
        <v>3.2357497757577409E-2</v>
      </c>
      <c r="Q160" s="23">
        <f t="shared" si="158"/>
        <v>3.665482480191333E-2</v>
      </c>
      <c r="R160" s="23">
        <f t="shared" si="159"/>
        <v>3.665482480191333E-2</v>
      </c>
      <c r="S160" s="23">
        <f t="shared" si="160"/>
        <v>3.665482480191333E-2</v>
      </c>
      <c r="T160" s="23">
        <f t="shared" si="160"/>
        <v>3.665482480191333E-2</v>
      </c>
      <c r="U160" s="23">
        <f t="shared" si="160"/>
        <v>3.665482480191333E-2</v>
      </c>
      <c r="V160" s="23">
        <f t="shared" si="160"/>
        <v>3.665482480191333E-2</v>
      </c>
    </row>
    <row r="161" spans="2:22" x14ac:dyDescent="0.2">
      <c r="B161" s="28">
        <f>B160+0.5</f>
        <v>66</v>
      </c>
      <c r="F161" s="23">
        <f t="shared" si="161"/>
        <v>1.5168189580233714E-2</v>
      </c>
      <c r="G161" s="23">
        <f t="shared" si="156"/>
        <v>3.665482480191333E-2</v>
      </c>
      <c r="I161" s="23"/>
      <c r="K161" s="28">
        <v>66.5</v>
      </c>
      <c r="L161" s="23">
        <f t="shared" si="154"/>
        <v>1.5169827753257576E-2</v>
      </c>
      <c r="M161" s="23">
        <f t="shared" ref="M161:P161" si="164">($Q161-$L161)/5+L161</f>
        <v>1.9467623550019658E-2</v>
      </c>
      <c r="N161" s="23">
        <f t="shared" si="164"/>
        <v>2.3765419346781738E-2</v>
      </c>
      <c r="O161" s="23">
        <f t="shared" si="164"/>
        <v>2.8063215143543818E-2</v>
      </c>
      <c r="P161" s="23">
        <f t="shared" si="164"/>
        <v>3.2361010940305898E-2</v>
      </c>
      <c r="Q161" s="23">
        <f t="shared" si="158"/>
        <v>3.6658806737067978E-2</v>
      </c>
      <c r="R161" s="23">
        <f t="shared" si="159"/>
        <v>3.6658806737067978E-2</v>
      </c>
      <c r="S161" s="23">
        <f t="shared" si="160"/>
        <v>3.6658806737067978E-2</v>
      </c>
      <c r="T161" s="23">
        <f t="shared" si="160"/>
        <v>3.6658806737067978E-2</v>
      </c>
      <c r="U161" s="23">
        <f t="shared" si="160"/>
        <v>3.6658806737067978E-2</v>
      </c>
      <c r="V161" s="23">
        <f t="shared" si="160"/>
        <v>3.6658806737067978E-2</v>
      </c>
    </row>
    <row r="162" spans="2:22" x14ac:dyDescent="0.2">
      <c r="B162" s="28">
        <v>66.5</v>
      </c>
      <c r="F162" s="23">
        <f t="shared" si="161"/>
        <v>1.5169827753257576E-2</v>
      </c>
      <c r="G162" s="23">
        <f t="shared" si="156"/>
        <v>3.6658806737067978E-2</v>
      </c>
      <c r="I162" s="23"/>
      <c r="K162" s="28">
        <f>K161+0.5</f>
        <v>67</v>
      </c>
      <c r="L162" s="23">
        <f t="shared" si="154"/>
        <v>1.5171441475937799E-2</v>
      </c>
      <c r="M162" s="23">
        <f t="shared" ref="M162:P162" si="165">($Q162-$L162)/5+L162</f>
        <v>1.9469699028821168E-2</v>
      </c>
      <c r="N162" s="23">
        <f t="shared" si="165"/>
        <v>2.3767956581704539E-2</v>
      </c>
      <c r="O162" s="23">
        <f t="shared" si="165"/>
        <v>2.8066214134587909E-2</v>
      </c>
      <c r="P162" s="23">
        <f t="shared" si="165"/>
        <v>3.236447168747128E-2</v>
      </c>
      <c r="Q162" s="23">
        <f t="shared" si="158"/>
        <v>3.6662729240354644E-2</v>
      </c>
      <c r="R162" s="23">
        <f t="shared" si="159"/>
        <v>3.6662729240354644E-2</v>
      </c>
      <c r="S162" s="23">
        <f t="shared" si="160"/>
        <v>3.6662729240354644E-2</v>
      </c>
      <c r="T162" s="23">
        <f t="shared" si="160"/>
        <v>3.6662729240354644E-2</v>
      </c>
      <c r="U162" s="23">
        <f t="shared" si="160"/>
        <v>3.6662729240354644E-2</v>
      </c>
      <c r="V162" s="23">
        <f t="shared" si="160"/>
        <v>3.6662729240354644E-2</v>
      </c>
    </row>
    <row r="163" spans="2:22" x14ac:dyDescent="0.2">
      <c r="B163" s="28">
        <f>B162+0.5</f>
        <v>67</v>
      </c>
      <c r="F163" s="23">
        <f t="shared" si="161"/>
        <v>1.5171441475937799E-2</v>
      </c>
      <c r="G163" s="23">
        <f t="shared" si="156"/>
        <v>3.6662729240354644E-2</v>
      </c>
      <c r="I163" s="23"/>
      <c r="K163" s="28">
        <v>67.5</v>
      </c>
      <c r="L163" s="23">
        <f t="shared" si="154"/>
        <v>1.5173031291615352E-2</v>
      </c>
      <c r="M163" s="23">
        <f t="shared" ref="M163:P163" si="166">($Q163-$L163)/5+L163</f>
        <v>1.9471743759788582E-2</v>
      </c>
      <c r="N163" s="23">
        <f t="shared" si="166"/>
        <v>2.3770456227961811E-2</v>
      </c>
      <c r="O163" s="23">
        <f t="shared" si="166"/>
        <v>2.806916869613504E-2</v>
      </c>
      <c r="P163" s="23">
        <f t="shared" si="166"/>
        <v>3.236788116430827E-2</v>
      </c>
      <c r="Q163" s="23">
        <f t="shared" si="158"/>
        <v>3.6666593632481502E-2</v>
      </c>
      <c r="R163" s="23">
        <f t="shared" si="159"/>
        <v>3.6666593632481502E-2</v>
      </c>
      <c r="S163" s="23">
        <f t="shared" si="160"/>
        <v>3.6666593632481502E-2</v>
      </c>
      <c r="T163" s="23">
        <f t="shared" si="160"/>
        <v>3.6666593632481502E-2</v>
      </c>
      <c r="U163" s="23">
        <f t="shared" si="160"/>
        <v>3.6666593632481502E-2</v>
      </c>
      <c r="V163" s="23">
        <f t="shared" si="160"/>
        <v>3.6666593632481502E-2</v>
      </c>
    </row>
    <row r="164" spans="2:22" x14ac:dyDescent="0.2">
      <c r="B164" s="28">
        <v>67.5</v>
      </c>
      <c r="F164" s="23">
        <f t="shared" si="161"/>
        <v>1.5173031291615352E-2</v>
      </c>
      <c r="G164" s="23">
        <f t="shared" si="156"/>
        <v>3.6666593632481502E-2</v>
      </c>
      <c r="I164" s="23"/>
      <c r="K164" s="28">
        <f>K163+0.5</f>
        <v>68</v>
      </c>
      <c r="L164" s="23">
        <f t="shared" si="154"/>
        <v>1.5174597727650589E-2</v>
      </c>
      <c r="M164" s="23">
        <f t="shared" ref="M164:P164" si="167">($Q164-$L164)/5+L164</f>
        <v>1.947375842118295E-2</v>
      </c>
      <c r="N164" s="23">
        <f t="shared" si="167"/>
        <v>2.377291911471531E-2</v>
      </c>
      <c r="O164" s="23">
        <f t="shared" si="167"/>
        <v>2.807207980824767E-2</v>
      </c>
      <c r="P164" s="23">
        <f t="shared" si="167"/>
        <v>3.237124050178003E-2</v>
      </c>
      <c r="Q164" s="23">
        <f t="shared" si="158"/>
        <v>3.667040119531239E-2</v>
      </c>
      <c r="R164" s="23">
        <f t="shared" si="159"/>
        <v>3.667040119531239E-2</v>
      </c>
      <c r="S164" s="23">
        <f t="shared" si="160"/>
        <v>3.667040119531239E-2</v>
      </c>
      <c r="T164" s="23">
        <f t="shared" si="160"/>
        <v>3.667040119531239E-2</v>
      </c>
      <c r="U164" s="23">
        <f t="shared" si="160"/>
        <v>3.667040119531239E-2</v>
      </c>
      <c r="V164" s="23">
        <f t="shared" si="160"/>
        <v>3.667040119531239E-2</v>
      </c>
    </row>
    <row r="165" spans="2:22" x14ac:dyDescent="0.2">
      <c r="B165" s="28">
        <f>B164+0.5</f>
        <v>68</v>
      </c>
      <c r="F165" s="23">
        <f t="shared" si="161"/>
        <v>1.5174597727650589E-2</v>
      </c>
      <c r="G165" s="23">
        <f t="shared" si="156"/>
        <v>3.667040119531239E-2</v>
      </c>
      <c r="I165" s="23"/>
      <c r="K165" s="28">
        <v>68.5</v>
      </c>
      <c r="L165" s="23">
        <f t="shared" si="154"/>
        <v>1.5176141296006477E-2</v>
      </c>
      <c r="M165" s="23">
        <f t="shared" ref="M165:P165" si="168">($Q165-$L165)/5+L165</f>
        <v>1.9475743671462063E-2</v>
      </c>
      <c r="N165" s="23">
        <f t="shared" si="168"/>
        <v>2.3775346046917653E-2</v>
      </c>
      <c r="O165" s="23">
        <f t="shared" si="168"/>
        <v>2.8074948422373243E-2</v>
      </c>
      <c r="P165" s="23">
        <f t="shared" si="168"/>
        <v>3.2374550797828833E-2</v>
      </c>
      <c r="Q165" s="23">
        <f t="shared" si="158"/>
        <v>3.6674153173284416E-2</v>
      </c>
      <c r="R165" s="23">
        <f t="shared" si="159"/>
        <v>3.6674153173284416E-2</v>
      </c>
      <c r="S165" s="23">
        <f t="shared" si="160"/>
        <v>3.6674153173284416E-2</v>
      </c>
      <c r="T165" s="23">
        <f t="shared" si="160"/>
        <v>3.6674153173284416E-2</v>
      </c>
      <c r="U165" s="23">
        <f t="shared" si="160"/>
        <v>3.6674153173284416E-2</v>
      </c>
      <c r="V165" s="23">
        <f t="shared" si="160"/>
        <v>3.6674153173284416E-2</v>
      </c>
    </row>
    <row r="166" spans="2:22" x14ac:dyDescent="0.2">
      <c r="B166" s="28">
        <v>68.5</v>
      </c>
      <c r="F166" s="23">
        <f t="shared" si="161"/>
        <v>1.5176141296006477E-2</v>
      </c>
      <c r="G166" s="23">
        <f t="shared" si="156"/>
        <v>3.6674153173284416E-2</v>
      </c>
      <c r="I166" s="23"/>
      <c r="K166" s="28">
        <f>K165+0.5</f>
        <v>69</v>
      </c>
      <c r="L166" s="23">
        <f t="shared" si="154"/>
        <v>1.5177662493806483E-2</v>
      </c>
      <c r="M166" s="23">
        <f t="shared" ref="M166:P166" si="169">($Q166-$L166)/5+L166</f>
        <v>1.9477700149998008E-2</v>
      </c>
      <c r="N166" s="23">
        <f t="shared" si="169"/>
        <v>2.3777737806189532E-2</v>
      </c>
      <c r="O166" s="23">
        <f t="shared" si="169"/>
        <v>2.8077775462381056E-2</v>
      </c>
      <c r="P166" s="23">
        <f t="shared" si="169"/>
        <v>3.2377813118572581E-2</v>
      </c>
      <c r="Q166" s="23">
        <f t="shared" si="158"/>
        <v>3.6677850774764105E-2</v>
      </c>
      <c r="R166" s="23">
        <f t="shared" si="159"/>
        <v>3.6677850774764105E-2</v>
      </c>
      <c r="S166" s="23">
        <f t="shared" si="160"/>
        <v>3.6677850774764105E-2</v>
      </c>
      <c r="T166" s="23">
        <f t="shared" si="160"/>
        <v>3.6677850774764105E-2</v>
      </c>
      <c r="U166" s="23">
        <f t="shared" si="160"/>
        <v>3.6677850774764105E-2</v>
      </c>
      <c r="V166" s="23">
        <f t="shared" si="160"/>
        <v>3.6677850774764105E-2</v>
      </c>
    </row>
    <row r="167" spans="2:22" x14ac:dyDescent="0.2">
      <c r="B167" s="28">
        <f>B166+0.5</f>
        <v>69</v>
      </c>
      <c r="F167" s="23">
        <f t="shared" si="161"/>
        <v>1.5177662493806483E-2</v>
      </c>
      <c r="G167" s="23">
        <f t="shared" si="156"/>
        <v>3.6677850774764105E-2</v>
      </c>
      <c r="I167" s="23"/>
      <c r="K167" s="28">
        <v>69.5</v>
      </c>
      <c r="L167" s="23">
        <f t="shared" si="154"/>
        <v>1.5179161803868361E-2</v>
      </c>
      <c r="M167" s="23">
        <f t="shared" ref="M167:P167" si="170">($Q167-$L167)/5+L167</f>
        <v>1.947962847776365E-2</v>
      </c>
      <c r="N167" s="23">
        <f t="shared" si="170"/>
        <v>2.378009515165894E-2</v>
      </c>
      <c r="O167" s="23">
        <f t="shared" si="170"/>
        <v>2.808056182555423E-2</v>
      </c>
      <c r="P167" s="23">
        <f t="shared" si="170"/>
        <v>3.2381028499449516E-2</v>
      </c>
      <c r="Q167" s="23">
        <f t="shared" si="158"/>
        <v>3.6681495173344805E-2</v>
      </c>
      <c r="R167" s="23">
        <f t="shared" si="159"/>
        <v>3.6681495173344805E-2</v>
      </c>
      <c r="S167" s="23">
        <f t="shared" si="160"/>
        <v>3.6681495173344805E-2</v>
      </c>
      <c r="T167" s="23">
        <f t="shared" si="160"/>
        <v>3.6681495173344805E-2</v>
      </c>
      <c r="U167" s="23">
        <f t="shared" si="160"/>
        <v>3.6681495173344805E-2</v>
      </c>
      <c r="V167" s="23">
        <f t="shared" si="160"/>
        <v>3.6681495173344805E-2</v>
      </c>
    </row>
    <row r="168" spans="2:22" x14ac:dyDescent="0.2">
      <c r="B168" s="28">
        <v>69.5</v>
      </c>
      <c r="F168" s="23">
        <f t="shared" si="161"/>
        <v>1.5179161803868361E-2</v>
      </c>
      <c r="G168" s="23">
        <f t="shared" si="156"/>
        <v>3.6681495173344805E-2</v>
      </c>
      <c r="I168" s="23"/>
      <c r="K168" s="28">
        <f>K167+0.5</f>
        <v>70</v>
      </c>
      <c r="L168" s="23">
        <f t="shared" si="154"/>
        <v>1.5180639695215069E-2</v>
      </c>
      <c r="M168" s="23">
        <f t="shared" ref="M168:P168" si="171">($Q168-$L168)/5+L168</f>
        <v>1.9481529257989783E-2</v>
      </c>
      <c r="N168" s="23">
        <f t="shared" si="171"/>
        <v>2.3782418820764498E-2</v>
      </c>
      <c r="O168" s="23">
        <f t="shared" si="171"/>
        <v>2.8083308383539212E-2</v>
      </c>
      <c r="P168" s="23">
        <f t="shared" si="171"/>
        <v>3.2384197946313927E-2</v>
      </c>
      <c r="Q168" s="23">
        <f t="shared" si="158"/>
        <v>3.6685087509088637E-2</v>
      </c>
      <c r="R168" s="23">
        <f t="shared" si="159"/>
        <v>3.6685087509088637E-2</v>
      </c>
      <c r="S168" s="23">
        <f t="shared" si="160"/>
        <v>3.6685087509088637E-2</v>
      </c>
      <c r="T168" s="23">
        <f t="shared" si="160"/>
        <v>3.6685087509088637E-2</v>
      </c>
      <c r="U168" s="23">
        <f t="shared" si="160"/>
        <v>3.6685087509088637E-2</v>
      </c>
      <c r="V168" s="23">
        <f t="shared" si="160"/>
        <v>3.6685087509088637E-2</v>
      </c>
    </row>
    <row r="169" spans="2:22" x14ac:dyDescent="0.2">
      <c r="B169" s="28">
        <f>B168+0.5</f>
        <v>70</v>
      </c>
      <c r="F169" s="23">
        <f t="shared" si="161"/>
        <v>1.5180639695215069E-2</v>
      </c>
      <c r="G169" s="23">
        <f t="shared" si="156"/>
        <v>3.6685087509088637E-2</v>
      </c>
      <c r="I169" s="23"/>
      <c r="K169" s="28">
        <v>70.5</v>
      </c>
      <c r="L169" s="23">
        <f t="shared" si="154"/>
        <v>1.5182096623563951E-2</v>
      </c>
      <c r="M169" s="23">
        <f t="shared" ref="M169:P169" si="172">($Q169-$L169)/5+L169</f>
        <v>1.9483403076794269E-2</v>
      </c>
      <c r="N169" s="23">
        <f t="shared" si="172"/>
        <v>2.3784709530024588E-2</v>
      </c>
      <c r="O169" s="23">
        <f t="shared" si="172"/>
        <v>2.8086015983254907E-2</v>
      </c>
      <c r="P169" s="23">
        <f t="shared" si="172"/>
        <v>3.2387322436485226E-2</v>
      </c>
      <c r="Q169" s="23">
        <f t="shared" si="158"/>
        <v>3.6688628889715538E-2</v>
      </c>
      <c r="R169" s="23">
        <f t="shared" si="159"/>
        <v>3.6688628889715538E-2</v>
      </c>
      <c r="S169" s="23">
        <f t="shared" si="160"/>
        <v>3.6688628889715538E-2</v>
      </c>
      <c r="T169" s="23">
        <f t="shared" si="160"/>
        <v>3.6688628889715538E-2</v>
      </c>
      <c r="U169" s="23">
        <f t="shared" si="160"/>
        <v>3.6688628889715538E-2</v>
      </c>
      <c r="V169" s="23">
        <f t="shared" si="160"/>
        <v>3.6688628889715538E-2</v>
      </c>
    </row>
    <row r="170" spans="2:22" x14ac:dyDescent="0.2">
      <c r="B170" s="28">
        <v>70.5</v>
      </c>
      <c r="F170" s="23">
        <f t="shared" si="161"/>
        <v>1.5182096623563951E-2</v>
      </c>
      <c r="G170" s="23">
        <f t="shared" si="156"/>
        <v>3.6688628889715538E-2</v>
      </c>
      <c r="I170" s="23"/>
      <c r="K170" s="28">
        <f>K169+0.5</f>
        <v>71</v>
      </c>
      <c r="L170" s="23">
        <f t="shared" si="154"/>
        <v>1.5183533031795243E-2</v>
      </c>
      <c r="M170" s="23">
        <f t="shared" ref="M170:P170" si="173">($Q170-$L170)/5+L170</f>
        <v>1.9485250503784603E-2</v>
      </c>
      <c r="N170" s="23">
        <f t="shared" si="173"/>
        <v>2.3786967975773964E-2</v>
      </c>
      <c r="O170" s="23">
        <f t="shared" si="173"/>
        <v>2.8088685447763325E-2</v>
      </c>
      <c r="P170" s="23">
        <f t="shared" si="173"/>
        <v>3.2390402919752689E-2</v>
      </c>
      <c r="Q170" s="23">
        <f t="shared" si="158"/>
        <v>3.669212039174205E-2</v>
      </c>
      <c r="R170" s="23">
        <f t="shared" si="159"/>
        <v>3.669212039174205E-2</v>
      </c>
      <c r="S170" s="23">
        <f t="shared" si="160"/>
        <v>3.669212039174205E-2</v>
      </c>
      <c r="T170" s="23">
        <f t="shared" si="160"/>
        <v>3.669212039174205E-2</v>
      </c>
      <c r="U170" s="23">
        <f t="shared" si="160"/>
        <v>3.669212039174205E-2</v>
      </c>
      <c r="V170" s="23">
        <f t="shared" si="160"/>
        <v>3.669212039174205E-2</v>
      </c>
    </row>
    <row r="171" spans="2:22" x14ac:dyDescent="0.2">
      <c r="B171" s="28">
        <f>B170+0.5</f>
        <v>71</v>
      </c>
      <c r="F171" s="23">
        <f t="shared" si="161"/>
        <v>1.5183533031795243E-2</v>
      </c>
      <c r="G171" s="23">
        <f t="shared" si="156"/>
        <v>3.669212039174205E-2</v>
      </c>
      <c r="I171" s="23"/>
      <c r="K171" s="28">
        <v>71.5</v>
      </c>
      <c r="L171" s="23">
        <f t="shared" si="154"/>
        <v>1.5184949350400923E-2</v>
      </c>
      <c r="M171" s="23">
        <f t="shared" ref="M171:P171" si="174">($Q171-$L171)/5+L171</f>
        <v>1.9487072092635217E-2</v>
      </c>
      <c r="N171" s="23">
        <f t="shared" si="174"/>
        <v>2.378919483486951E-2</v>
      </c>
      <c r="O171" s="23">
        <f t="shared" si="174"/>
        <v>2.8091317577103803E-2</v>
      </c>
      <c r="P171" s="23">
        <f t="shared" si="174"/>
        <v>3.23934403193381E-2</v>
      </c>
      <c r="Q171" s="23">
        <f t="shared" si="158"/>
        <v>3.6695563061572394E-2</v>
      </c>
      <c r="R171" s="23">
        <f t="shared" si="159"/>
        <v>3.6695563061572394E-2</v>
      </c>
      <c r="S171" s="23">
        <f t="shared" si="160"/>
        <v>3.6695563061572394E-2</v>
      </c>
      <c r="T171" s="23">
        <f t="shared" si="160"/>
        <v>3.6695563061572394E-2</v>
      </c>
      <c r="U171" s="23">
        <f t="shared" si="160"/>
        <v>3.6695563061572394E-2</v>
      </c>
      <c r="V171" s="23">
        <f t="shared" si="160"/>
        <v>3.6695563061572394E-2</v>
      </c>
    </row>
    <row r="172" spans="2:22" x14ac:dyDescent="0.2">
      <c r="B172" s="28">
        <v>71.5</v>
      </c>
      <c r="F172" s="23">
        <f t="shared" si="161"/>
        <v>1.5184949350400923E-2</v>
      </c>
      <c r="G172" s="23">
        <f t="shared" si="156"/>
        <v>3.6695563061572394E-2</v>
      </c>
      <c r="I172" s="23"/>
      <c r="K172" s="28">
        <f>K171+0.5</f>
        <v>72</v>
      </c>
      <c r="L172" s="23">
        <f t="shared" si="154"/>
        <v>1.5186345997914857E-2</v>
      </c>
      <c r="M172" s="23">
        <f t="shared" ref="M172:P172" si="175">($Q172-$L172)/5+L172</f>
        <v>1.9488868381640684E-2</v>
      </c>
      <c r="N172" s="23">
        <f t="shared" si="175"/>
        <v>2.3791390765366509E-2</v>
      </c>
      <c r="O172" s="23">
        <f t="shared" si="175"/>
        <v>2.8093913149092334E-2</v>
      </c>
      <c r="P172" s="23">
        <f t="shared" si="175"/>
        <v>3.2396435532818159E-2</v>
      </c>
      <c r="Q172" s="23">
        <f t="shared" si="158"/>
        <v>3.6698957916543984E-2</v>
      </c>
      <c r="R172" s="23">
        <f t="shared" si="159"/>
        <v>3.6698957916543984E-2</v>
      </c>
      <c r="S172" s="23">
        <f t="shared" si="160"/>
        <v>3.6698957916543984E-2</v>
      </c>
      <c r="T172" s="23">
        <f t="shared" si="160"/>
        <v>3.6698957916543984E-2</v>
      </c>
      <c r="U172" s="23">
        <f t="shared" si="160"/>
        <v>3.6698957916543984E-2</v>
      </c>
      <c r="V172" s="23">
        <f t="shared" si="160"/>
        <v>3.6698957916543984E-2</v>
      </c>
    </row>
    <row r="173" spans="2:22" x14ac:dyDescent="0.2">
      <c r="B173" s="28">
        <f>B172+0.5</f>
        <v>72</v>
      </c>
      <c r="F173" s="23">
        <f t="shared" si="161"/>
        <v>1.5186345997914857E-2</v>
      </c>
      <c r="G173" s="23">
        <f t="shared" si="156"/>
        <v>3.6698957916543984E-2</v>
      </c>
      <c r="I173" s="23"/>
      <c r="K173" s="28">
        <v>72.5</v>
      </c>
      <c r="L173" s="23">
        <f t="shared" si="154"/>
        <v>1.518772338132515E-2</v>
      </c>
      <c r="M173" s="23">
        <f t="shared" ref="M173:P173" si="176">($Q173-$L173)/5+L173</f>
        <v>1.949063989424607E-2</v>
      </c>
      <c r="N173" s="23">
        <f t="shared" si="176"/>
        <v>2.3793556407166992E-2</v>
      </c>
      <c r="O173" s="23">
        <f t="shared" si="176"/>
        <v>2.8096472920087913E-2</v>
      </c>
      <c r="P173" s="23">
        <f t="shared" si="176"/>
        <v>3.2399389433008831E-2</v>
      </c>
      <c r="Q173" s="23">
        <f t="shared" si="158"/>
        <v>3.6702305945929756E-2</v>
      </c>
      <c r="R173" s="23">
        <f t="shared" si="159"/>
        <v>3.6702305945929756E-2</v>
      </c>
      <c r="S173" s="23">
        <f t="shared" si="160"/>
        <v>3.6702305945929756E-2</v>
      </c>
      <c r="T173" s="23">
        <f t="shared" si="160"/>
        <v>3.6702305945929756E-2</v>
      </c>
      <c r="U173" s="23">
        <f t="shared" si="160"/>
        <v>3.6702305945929756E-2</v>
      </c>
      <c r="V173" s="23">
        <f t="shared" si="160"/>
        <v>3.6702305945929756E-2</v>
      </c>
    </row>
    <row r="174" spans="2:22" x14ac:dyDescent="0.2">
      <c r="B174" s="28">
        <v>72.5</v>
      </c>
      <c r="F174" s="23">
        <f t="shared" si="161"/>
        <v>1.518772338132515E-2</v>
      </c>
      <c r="G174" s="23">
        <f t="shared" si="156"/>
        <v>3.6702305945929756E-2</v>
      </c>
      <c r="I174" s="23"/>
      <c r="K174" s="28">
        <f>K173+0.5</f>
        <v>73</v>
      </c>
      <c r="L174" s="23">
        <f t="shared" si="154"/>
        <v>1.518908189646955E-2</v>
      </c>
      <c r="M174" s="23">
        <f t="shared" ref="M174:P174" si="177">($Q174-$L174)/5+L174</f>
        <v>1.9492387139555496E-2</v>
      </c>
      <c r="N174" s="23">
        <f t="shared" si="177"/>
        <v>2.379569238264144E-2</v>
      </c>
      <c r="O174" s="23">
        <f t="shared" si="177"/>
        <v>2.8098997625727387E-2</v>
      </c>
      <c r="P174" s="23">
        <f t="shared" si="177"/>
        <v>3.2402302868813335E-2</v>
      </c>
      <c r="Q174" s="23">
        <f t="shared" si="158"/>
        <v>3.6705608111899282E-2</v>
      </c>
      <c r="R174" s="23">
        <f t="shared" si="159"/>
        <v>3.6705608111899282E-2</v>
      </c>
      <c r="S174" s="23">
        <f t="shared" ref="S174:V189" si="178">R174</f>
        <v>3.6705608111899282E-2</v>
      </c>
      <c r="T174" s="23">
        <f t="shared" si="178"/>
        <v>3.6705608111899282E-2</v>
      </c>
      <c r="U174" s="23">
        <f t="shared" si="178"/>
        <v>3.6705608111899282E-2</v>
      </c>
      <c r="V174" s="23">
        <f t="shared" si="178"/>
        <v>3.6705608111899282E-2</v>
      </c>
    </row>
    <row r="175" spans="2:22" x14ac:dyDescent="0.2">
      <c r="B175" s="28">
        <f>B174+0.5</f>
        <v>73</v>
      </c>
      <c r="F175" s="23">
        <f t="shared" si="161"/>
        <v>1.518908189646955E-2</v>
      </c>
      <c r="G175" s="23">
        <f t="shared" si="156"/>
        <v>3.6705608111899282E-2</v>
      </c>
      <c r="I175" s="23"/>
      <c r="K175" s="28">
        <v>73.5</v>
      </c>
      <c r="L175" s="23">
        <f t="shared" si="154"/>
        <v>1.5190421928414705E-2</v>
      </c>
      <c r="M175" s="23">
        <f t="shared" ref="M175:P175" si="179">($Q175-$L175)/5+L175</f>
        <v>1.9494110612819894E-2</v>
      </c>
      <c r="N175" s="23">
        <f t="shared" si="179"/>
        <v>2.3797799297225086E-2</v>
      </c>
      <c r="O175" s="23">
        <f t="shared" si="179"/>
        <v>2.8101487981630278E-2</v>
      </c>
      <c r="P175" s="23">
        <f t="shared" si="179"/>
        <v>3.2405176666035471E-2</v>
      </c>
      <c r="Q175" s="23">
        <f t="shared" si="158"/>
        <v>3.6708865350440656E-2</v>
      </c>
      <c r="R175" s="23">
        <f t="shared" si="159"/>
        <v>3.6708865350440656E-2</v>
      </c>
      <c r="S175" s="23">
        <f t="shared" si="178"/>
        <v>3.6708865350440656E-2</v>
      </c>
      <c r="T175" s="23">
        <f t="shared" si="178"/>
        <v>3.6708865350440656E-2</v>
      </c>
      <c r="U175" s="23">
        <f t="shared" si="178"/>
        <v>3.6708865350440656E-2</v>
      </c>
      <c r="V175" s="23">
        <f t="shared" si="178"/>
        <v>3.6708865350440656E-2</v>
      </c>
    </row>
    <row r="176" spans="2:22" x14ac:dyDescent="0.2">
      <c r="B176" s="28">
        <v>73.5</v>
      </c>
      <c r="F176" s="23">
        <f t="shared" si="161"/>
        <v>1.5190421928414705E-2</v>
      </c>
      <c r="G176" s="23">
        <f t="shared" si="156"/>
        <v>3.6708865350440656E-2</v>
      </c>
      <c r="I176" s="23"/>
      <c r="K176" s="28">
        <f>K175+0.5</f>
        <v>74</v>
      </c>
      <c r="L176" s="23">
        <f t="shared" si="154"/>
        <v>1.519174385182006E-2</v>
      </c>
      <c r="M176" s="23">
        <f t="shared" ref="M176:P176" si="180">($Q176-$L176)/5+L176</f>
        <v>1.9495810795905046E-2</v>
      </c>
      <c r="N176" s="23">
        <f t="shared" si="180"/>
        <v>2.3799877739990032E-2</v>
      </c>
      <c r="O176" s="23">
        <f t="shared" si="180"/>
        <v>2.8103944684075018E-2</v>
      </c>
      <c r="P176" s="23">
        <f t="shared" si="180"/>
        <v>3.2408011628160004E-2</v>
      </c>
      <c r="Q176" s="23">
        <f t="shared" si="158"/>
        <v>3.671207857224499E-2</v>
      </c>
      <c r="R176" s="23">
        <f t="shared" si="159"/>
        <v>3.671207857224499E-2</v>
      </c>
      <c r="S176" s="23">
        <f t="shared" si="178"/>
        <v>3.671207857224499E-2</v>
      </c>
      <c r="T176" s="23">
        <f t="shared" si="178"/>
        <v>3.671207857224499E-2</v>
      </c>
      <c r="U176" s="23">
        <f t="shared" si="178"/>
        <v>3.671207857224499E-2</v>
      </c>
      <c r="V176" s="23">
        <f t="shared" si="178"/>
        <v>3.671207857224499E-2</v>
      </c>
    </row>
    <row r="177" spans="2:22" x14ac:dyDescent="0.2">
      <c r="B177" s="28">
        <f>B176+0.5</f>
        <v>74</v>
      </c>
      <c r="F177" s="23">
        <f t="shared" si="161"/>
        <v>1.519174385182006E-2</v>
      </c>
      <c r="G177" s="23">
        <f t="shared" si="156"/>
        <v>3.671207857224499E-2</v>
      </c>
      <c r="I177" s="23"/>
      <c r="K177" s="28">
        <v>74.5</v>
      </c>
      <c r="L177" s="23">
        <f t="shared" si="154"/>
        <v>1.519304803128709E-2</v>
      </c>
      <c r="M177" s="23">
        <f t="shared" ref="M177:P177" si="181">($Q177-$L177)/5+L177</f>
        <v>1.9497488157740731E-2</v>
      </c>
      <c r="N177" s="23">
        <f t="shared" si="181"/>
        <v>2.3801928284194373E-2</v>
      </c>
      <c r="O177" s="23">
        <f t="shared" si="181"/>
        <v>2.8106368410648015E-2</v>
      </c>
      <c r="P177" s="23">
        <f t="shared" si="181"/>
        <v>3.2410808537101654E-2</v>
      </c>
      <c r="Q177" s="23">
        <f t="shared" si="158"/>
        <v>3.67152486635553E-2</v>
      </c>
      <c r="R177" s="23">
        <f t="shared" si="159"/>
        <v>3.67152486635553E-2</v>
      </c>
      <c r="S177" s="23">
        <f t="shared" si="178"/>
        <v>3.67152486635553E-2</v>
      </c>
      <c r="T177" s="23">
        <f t="shared" si="178"/>
        <v>3.67152486635553E-2</v>
      </c>
      <c r="U177" s="23">
        <f t="shared" si="178"/>
        <v>3.67152486635553E-2</v>
      </c>
      <c r="V177" s="23">
        <f t="shared" si="178"/>
        <v>3.67152486635553E-2</v>
      </c>
    </row>
    <row r="178" spans="2:22" x14ac:dyDescent="0.2">
      <c r="B178" s="28">
        <v>74.5</v>
      </c>
      <c r="F178" s="23">
        <f t="shared" si="161"/>
        <v>1.519304803128709E-2</v>
      </c>
      <c r="G178" s="23">
        <f t="shared" si="156"/>
        <v>3.67152486635553E-2</v>
      </c>
      <c r="I178" s="23"/>
      <c r="K178" s="28">
        <f>K177+0.5</f>
        <v>75</v>
      </c>
      <c r="L178" s="23">
        <f t="shared" si="154"/>
        <v>1.519433482169456E-2</v>
      </c>
      <c r="M178" s="23">
        <f t="shared" ref="M178:P178" si="182">($Q178-$L178)/5+L178</f>
        <v>1.9499143154751944E-2</v>
      </c>
      <c r="N178" s="23">
        <f t="shared" si="182"/>
        <v>2.3803951487809324E-2</v>
      </c>
      <c r="O178" s="23">
        <f t="shared" si="182"/>
        <v>2.8108759820866705E-2</v>
      </c>
      <c r="P178" s="23">
        <f t="shared" si="182"/>
        <v>3.2413568153924086E-2</v>
      </c>
      <c r="Q178" s="23">
        <f t="shared" si="158"/>
        <v>3.6718376486981473E-2</v>
      </c>
      <c r="R178" s="23">
        <f t="shared" si="159"/>
        <v>3.6718376486981473E-2</v>
      </c>
      <c r="S178" s="23">
        <f t="shared" si="178"/>
        <v>3.6718376486981473E-2</v>
      </c>
      <c r="T178" s="23">
        <f t="shared" si="178"/>
        <v>3.6718376486981473E-2</v>
      </c>
      <c r="U178" s="23">
        <f t="shared" si="178"/>
        <v>3.6718376486981473E-2</v>
      </c>
      <c r="V178" s="23">
        <f t="shared" si="178"/>
        <v>3.6718376486981473E-2</v>
      </c>
    </row>
    <row r="179" spans="2:22" x14ac:dyDescent="0.2">
      <c r="B179" s="28">
        <f>B178+0.5</f>
        <v>75</v>
      </c>
      <c r="F179" s="23">
        <f t="shared" si="161"/>
        <v>1.519433482169456E-2</v>
      </c>
      <c r="G179" s="23">
        <f t="shared" si="156"/>
        <v>3.6718376486981473E-2</v>
      </c>
      <c r="I179" s="23"/>
      <c r="K179" s="28">
        <v>75.5</v>
      </c>
      <c r="L179" s="23">
        <f t="shared" si="154"/>
        <v>1.5195604568520472E-2</v>
      </c>
      <c r="M179" s="23">
        <f t="shared" ref="M179:P179" si="183">($Q179-$L179)/5+L179</f>
        <v>1.9500776231272936E-2</v>
      </c>
      <c r="N179" s="23">
        <f t="shared" si="183"/>
        <v>2.38059478940254E-2</v>
      </c>
      <c r="O179" s="23">
        <f t="shared" si="183"/>
        <v>2.8111119556777864E-2</v>
      </c>
      <c r="P179" s="23">
        <f t="shared" si="183"/>
        <v>3.2416291219530324E-2</v>
      </c>
      <c r="Q179" s="23">
        <f t="shared" si="158"/>
        <v>3.6721462882282792E-2</v>
      </c>
      <c r="R179" s="23">
        <f t="shared" si="159"/>
        <v>3.6721462882282792E-2</v>
      </c>
      <c r="S179" s="23">
        <f t="shared" si="178"/>
        <v>3.6721462882282792E-2</v>
      </c>
      <c r="T179" s="23">
        <f t="shared" si="178"/>
        <v>3.6721462882282792E-2</v>
      </c>
      <c r="U179" s="23">
        <f t="shared" si="178"/>
        <v>3.6721462882282792E-2</v>
      </c>
      <c r="V179" s="23">
        <f t="shared" si="178"/>
        <v>3.6721462882282792E-2</v>
      </c>
    </row>
    <row r="180" spans="2:22" x14ac:dyDescent="0.2">
      <c r="B180" s="28">
        <v>75.5</v>
      </c>
      <c r="F180" s="23">
        <f t="shared" si="161"/>
        <v>1.5195604568520472E-2</v>
      </c>
      <c r="G180" s="23">
        <f t="shared" si="156"/>
        <v>3.6721462882282792E-2</v>
      </c>
      <c r="I180" s="23"/>
      <c r="K180" s="28">
        <f>K179+0.5</f>
        <v>76</v>
      </c>
      <c r="L180" s="23">
        <f t="shared" si="154"/>
        <v>1.5196857608151308E-2</v>
      </c>
      <c r="M180" s="23">
        <f t="shared" ref="M180:P180" si="184">($Q180-$L180)/5+L180</f>
        <v>1.9502387819944969E-2</v>
      </c>
      <c r="N180" s="23">
        <f t="shared" si="184"/>
        <v>2.380791803173863E-2</v>
      </c>
      <c r="O180" s="23">
        <f t="shared" si="184"/>
        <v>2.8113448243532291E-2</v>
      </c>
      <c r="P180" s="23">
        <f t="shared" si="184"/>
        <v>3.2418978455325952E-2</v>
      </c>
      <c r="Q180" s="23">
        <f t="shared" si="158"/>
        <v>3.6724508667119619E-2</v>
      </c>
      <c r="R180" s="23">
        <f t="shared" si="159"/>
        <v>3.6724508667119619E-2</v>
      </c>
      <c r="S180" s="23">
        <f t="shared" si="178"/>
        <v>3.6724508667119619E-2</v>
      </c>
      <c r="T180" s="23">
        <f t="shared" si="178"/>
        <v>3.6724508667119619E-2</v>
      </c>
      <c r="U180" s="23">
        <f t="shared" si="178"/>
        <v>3.6724508667119619E-2</v>
      </c>
      <c r="V180" s="23">
        <f t="shared" si="178"/>
        <v>3.6724508667119619E-2</v>
      </c>
    </row>
    <row r="181" spans="2:22" x14ac:dyDescent="0.2">
      <c r="B181" s="28">
        <f>B180+0.5</f>
        <v>76</v>
      </c>
      <c r="F181" s="23">
        <f t="shared" si="161"/>
        <v>1.5196857608151308E-2</v>
      </c>
      <c r="G181" s="23">
        <f t="shared" si="156"/>
        <v>3.6724508667119619E-2</v>
      </c>
      <c r="I181" s="23"/>
      <c r="K181" s="28">
        <v>76.5</v>
      </c>
      <c r="L181" s="23">
        <f t="shared" si="154"/>
        <v>1.5198094268179125E-2</v>
      </c>
      <c r="M181" s="23">
        <f t="shared" ref="M181:P181" si="185">($Q181-$L181)/5+L181</f>
        <v>1.9503978342098417E-2</v>
      </c>
      <c r="N181" s="23">
        <f t="shared" si="185"/>
        <v>2.3809862416017707E-2</v>
      </c>
      <c r="O181" s="23">
        <f t="shared" si="185"/>
        <v>2.8115746489936998E-2</v>
      </c>
      <c r="P181" s="23">
        <f t="shared" si="185"/>
        <v>3.2421630563856288E-2</v>
      </c>
      <c r="Q181" s="23">
        <f t="shared" si="158"/>
        <v>3.6727514637775585E-2</v>
      </c>
      <c r="R181" s="23">
        <f t="shared" si="159"/>
        <v>3.6727514637775585E-2</v>
      </c>
      <c r="S181" s="23">
        <f t="shared" si="178"/>
        <v>3.6727514637775585E-2</v>
      </c>
      <c r="T181" s="23">
        <f t="shared" si="178"/>
        <v>3.6727514637775585E-2</v>
      </c>
      <c r="U181" s="23">
        <f t="shared" si="178"/>
        <v>3.6727514637775585E-2</v>
      </c>
      <c r="V181" s="23">
        <f t="shared" si="178"/>
        <v>3.6727514637775585E-2</v>
      </c>
    </row>
    <row r="182" spans="2:22" x14ac:dyDescent="0.2">
      <c r="B182" s="28">
        <v>76.5</v>
      </c>
      <c r="F182" s="23">
        <f t="shared" si="161"/>
        <v>1.5198094268179125E-2</v>
      </c>
      <c r="G182" s="23">
        <f t="shared" si="156"/>
        <v>3.6727514637775585E-2</v>
      </c>
      <c r="I182" s="23"/>
      <c r="K182" s="28">
        <f>K181+0.5</f>
        <v>77</v>
      </c>
      <c r="L182" s="23">
        <f t="shared" si="154"/>
        <v>1.5199314867687101E-2</v>
      </c>
      <c r="M182" s="23">
        <f t="shared" ref="M182:P182" si="186">($Q182-$L182)/5+L182</f>
        <v>1.9505548208119998E-2</v>
      </c>
      <c r="N182" s="23">
        <f t="shared" si="186"/>
        <v>2.3811781548552895E-2</v>
      </c>
      <c r="O182" s="23">
        <f t="shared" si="186"/>
        <v>2.8118014888985791E-2</v>
      </c>
      <c r="P182" s="23">
        <f t="shared" si="186"/>
        <v>3.2424248229418688E-2</v>
      </c>
      <c r="Q182" s="23">
        <f t="shared" si="158"/>
        <v>3.6730481569851592E-2</v>
      </c>
      <c r="R182" s="23">
        <f t="shared" si="159"/>
        <v>3.6730481569851592E-2</v>
      </c>
      <c r="S182" s="23">
        <f t="shared" si="178"/>
        <v>3.6730481569851592E-2</v>
      </c>
      <c r="T182" s="23">
        <f t="shared" si="178"/>
        <v>3.6730481569851592E-2</v>
      </c>
      <c r="U182" s="23">
        <f t="shared" si="178"/>
        <v>3.6730481569851592E-2</v>
      </c>
      <c r="V182" s="23">
        <f t="shared" si="178"/>
        <v>3.6730481569851592E-2</v>
      </c>
    </row>
    <row r="183" spans="2:22" x14ac:dyDescent="0.2">
      <c r="B183" s="28">
        <f>B182+0.5</f>
        <v>77</v>
      </c>
      <c r="F183" s="23">
        <f t="shared" si="161"/>
        <v>1.5199314867687101E-2</v>
      </c>
      <c r="G183" s="23">
        <f t="shared" si="156"/>
        <v>3.6730481569851592E-2</v>
      </c>
      <c r="I183" s="23"/>
      <c r="K183" s="28">
        <v>77.5</v>
      </c>
      <c r="L183" s="23">
        <f t="shared" si="154"/>
        <v>1.5200519717524006E-2</v>
      </c>
      <c r="M183" s="23">
        <f t="shared" ref="M183:P183" si="187">($Q183-$L183)/5+L183</f>
        <v>1.9507097817805821E-2</v>
      </c>
      <c r="N183" s="23">
        <f t="shared" si="187"/>
        <v>2.3813675918087633E-2</v>
      </c>
      <c r="O183" s="23">
        <f t="shared" si="187"/>
        <v>2.8120254018369446E-2</v>
      </c>
      <c r="P183" s="23">
        <f t="shared" si="187"/>
        <v>3.2426832118651258E-2</v>
      </c>
      <c r="Q183" s="23">
        <f t="shared" si="158"/>
        <v>3.6733410218933074E-2</v>
      </c>
      <c r="R183" s="23">
        <f t="shared" si="159"/>
        <v>3.6733410218933074E-2</v>
      </c>
      <c r="S183" s="23">
        <f t="shared" si="178"/>
        <v>3.6733410218933074E-2</v>
      </c>
      <c r="T183" s="23">
        <f t="shared" si="178"/>
        <v>3.6733410218933074E-2</v>
      </c>
      <c r="U183" s="23">
        <f t="shared" si="178"/>
        <v>3.6733410218933074E-2</v>
      </c>
      <c r="V183" s="23">
        <f t="shared" si="178"/>
        <v>3.6733410218933074E-2</v>
      </c>
    </row>
    <row r="184" spans="2:22" x14ac:dyDescent="0.2">
      <c r="B184" s="28">
        <v>77.5</v>
      </c>
      <c r="F184" s="23">
        <f t="shared" si="161"/>
        <v>1.5200519717524006E-2</v>
      </c>
      <c r="G184" s="23">
        <f t="shared" si="156"/>
        <v>3.6733410218933074E-2</v>
      </c>
      <c r="I184" s="23"/>
      <c r="K184" s="28">
        <f>K183+0.5</f>
        <v>78</v>
      </c>
      <c r="L184" s="23">
        <f t="shared" si="154"/>
        <v>1.5201709120568131E-2</v>
      </c>
      <c r="M184" s="23">
        <f t="shared" ref="M184:P184" si="188">($Q184-$L184)/5+L184</f>
        <v>1.9508627560700795E-2</v>
      </c>
      <c r="N184" s="23">
        <f t="shared" si="188"/>
        <v>2.3815546000833458E-2</v>
      </c>
      <c r="O184" s="23">
        <f t="shared" si="188"/>
        <v>2.8122464440966121E-2</v>
      </c>
      <c r="P184" s="23">
        <f t="shared" si="188"/>
        <v>3.2429382881098784E-2</v>
      </c>
      <c r="Q184" s="23">
        <f t="shared" si="158"/>
        <v>3.673630132123145E-2</v>
      </c>
      <c r="R184" s="23">
        <f t="shared" si="159"/>
        <v>3.673630132123145E-2</v>
      </c>
      <c r="S184" s="23">
        <f t="shared" si="178"/>
        <v>3.673630132123145E-2</v>
      </c>
      <c r="T184" s="23">
        <f t="shared" si="178"/>
        <v>3.673630132123145E-2</v>
      </c>
      <c r="U184" s="23">
        <f t="shared" si="178"/>
        <v>3.673630132123145E-2</v>
      </c>
      <c r="V184" s="23">
        <f t="shared" si="178"/>
        <v>3.673630132123145E-2</v>
      </c>
    </row>
    <row r="185" spans="2:22" x14ac:dyDescent="0.2">
      <c r="B185" s="28">
        <f>B184+0.5</f>
        <v>78</v>
      </c>
      <c r="F185" s="23">
        <f t="shared" si="161"/>
        <v>1.5201709120568131E-2</v>
      </c>
      <c r="G185" s="23">
        <f t="shared" si="156"/>
        <v>3.673630132123145E-2</v>
      </c>
      <c r="I185" s="23"/>
      <c r="K185" s="28">
        <v>78.5</v>
      </c>
      <c r="L185" s="23">
        <f t="shared" si="154"/>
        <v>1.520288337198112E-2</v>
      </c>
      <c r="M185" s="23">
        <f t="shared" ref="M185:P185" si="189">($Q185-$L185)/5+L185</f>
        <v>1.9510137816425136E-2</v>
      </c>
      <c r="N185" s="23">
        <f t="shared" si="189"/>
        <v>2.3817392260869152E-2</v>
      </c>
      <c r="O185" s="23">
        <f t="shared" si="189"/>
        <v>2.8124646705313169E-2</v>
      </c>
      <c r="P185" s="23">
        <f t="shared" si="189"/>
        <v>3.2431901149757185E-2</v>
      </c>
      <c r="Q185" s="23">
        <f t="shared" si="158"/>
        <v>3.6739155594201198E-2</v>
      </c>
      <c r="R185" s="23">
        <f t="shared" si="159"/>
        <v>3.6739155594201198E-2</v>
      </c>
      <c r="S185" s="23">
        <f t="shared" si="178"/>
        <v>3.6739155594201198E-2</v>
      </c>
      <c r="T185" s="23">
        <f t="shared" si="178"/>
        <v>3.6739155594201198E-2</v>
      </c>
      <c r="U185" s="23">
        <f t="shared" si="178"/>
        <v>3.6739155594201198E-2</v>
      </c>
      <c r="V185" s="23">
        <f t="shared" si="178"/>
        <v>3.6739155594201198E-2</v>
      </c>
    </row>
    <row r="186" spans="2:22" x14ac:dyDescent="0.2">
      <c r="B186" s="28">
        <v>78.5</v>
      </c>
      <c r="F186" s="23">
        <f t="shared" si="161"/>
        <v>1.520288337198112E-2</v>
      </c>
      <c r="G186" s="23">
        <f t="shared" si="156"/>
        <v>3.6739155594201198E-2</v>
      </c>
      <c r="I186" s="23"/>
      <c r="K186" s="28">
        <f>K185+0.5</f>
        <v>79</v>
      </c>
      <c r="L186" s="23">
        <f t="shared" si="154"/>
        <v>1.5204042759452172E-2</v>
      </c>
      <c r="M186" s="23">
        <f t="shared" ref="M186:P186" si="190">($Q186-$L186)/5+L186</f>
        <v>1.9511628954988407E-2</v>
      </c>
      <c r="N186" s="23">
        <f t="shared" si="190"/>
        <v>2.3819215150524643E-2</v>
      </c>
      <c r="O186" s="23">
        <f t="shared" si="190"/>
        <v>2.8126801346060878E-2</v>
      </c>
      <c r="P186" s="23">
        <f t="shared" si="190"/>
        <v>3.2434387541597116E-2</v>
      </c>
      <c r="Q186" s="23">
        <f t="shared" si="158"/>
        <v>3.6741973737133352E-2</v>
      </c>
      <c r="R186" s="23">
        <f t="shared" si="159"/>
        <v>3.6741973737133352E-2</v>
      </c>
      <c r="S186" s="23">
        <f t="shared" si="178"/>
        <v>3.6741973737133352E-2</v>
      </c>
      <c r="T186" s="23">
        <f t="shared" si="178"/>
        <v>3.6741973737133352E-2</v>
      </c>
      <c r="U186" s="23">
        <f t="shared" si="178"/>
        <v>3.6741973737133352E-2</v>
      </c>
      <c r="V186" s="23">
        <f t="shared" si="178"/>
        <v>3.6741973737133352E-2</v>
      </c>
    </row>
    <row r="187" spans="2:22" x14ac:dyDescent="0.2">
      <c r="B187" s="28">
        <f>B186+0.5</f>
        <v>79</v>
      </c>
      <c r="F187" s="23">
        <f t="shared" si="161"/>
        <v>1.5204042759452172E-2</v>
      </c>
      <c r="G187" s="23">
        <f t="shared" si="156"/>
        <v>3.6741973737133352E-2</v>
      </c>
      <c r="I187" s="23"/>
      <c r="K187" s="28">
        <v>79.5</v>
      </c>
      <c r="L187" s="23">
        <f t="shared" si="154"/>
        <v>1.5205187563433023E-2</v>
      </c>
      <c r="M187" s="23">
        <f t="shared" ref="M187:P187" si="191">($Q187-$L187)/5+L187</f>
        <v>1.9513101337091766E-2</v>
      </c>
      <c r="N187" s="23">
        <f t="shared" si="191"/>
        <v>2.3821015110750507E-2</v>
      </c>
      <c r="O187" s="23">
        <f t="shared" si="191"/>
        <v>2.8128928884409248E-2</v>
      </c>
      <c r="P187" s="23">
        <f t="shared" si="191"/>
        <v>3.2436842658067989E-2</v>
      </c>
      <c r="Q187" s="23">
        <f t="shared" si="158"/>
        <v>3.6744756431726734E-2</v>
      </c>
      <c r="R187" s="23">
        <f t="shared" si="159"/>
        <v>3.6744756431726734E-2</v>
      </c>
      <c r="S187" s="23">
        <f t="shared" si="178"/>
        <v>3.6744756431726734E-2</v>
      </c>
      <c r="T187" s="23">
        <f t="shared" si="178"/>
        <v>3.6744756431726734E-2</v>
      </c>
      <c r="U187" s="23">
        <f t="shared" si="178"/>
        <v>3.6744756431726734E-2</v>
      </c>
      <c r="V187" s="23">
        <f t="shared" si="178"/>
        <v>3.6744756431726734E-2</v>
      </c>
    </row>
    <row r="188" spans="2:22" x14ac:dyDescent="0.2">
      <c r="B188" s="28">
        <v>79.5</v>
      </c>
      <c r="F188" s="23">
        <f t="shared" si="161"/>
        <v>1.5205187563433023E-2</v>
      </c>
      <c r="G188" s="23">
        <f t="shared" si="156"/>
        <v>3.6744756431726734E-2</v>
      </c>
      <c r="I188" s="23"/>
      <c r="K188" s="28">
        <f>K187+0.5</f>
        <v>80</v>
      </c>
      <c r="L188" s="23">
        <f t="shared" si="154"/>
        <v>1.5206318057364113E-2</v>
      </c>
      <c r="M188" s="23">
        <f t="shared" ref="M188:P188" si="192">($Q188-$L188)/5+L188</f>
        <v>1.9514555314418831E-2</v>
      </c>
      <c r="N188" s="23">
        <f t="shared" si="192"/>
        <v>2.3822792571473548E-2</v>
      </c>
      <c r="O188" s="23">
        <f t="shared" si="192"/>
        <v>2.8131029828528265E-2</v>
      </c>
      <c r="P188" s="23">
        <f t="shared" si="192"/>
        <v>3.2439267085582979E-2</v>
      </c>
      <c r="Q188" s="23">
        <f t="shared" si="158"/>
        <v>3.6747504342637696E-2</v>
      </c>
      <c r="R188" s="23">
        <f t="shared" si="159"/>
        <v>3.6747504342637696E-2</v>
      </c>
      <c r="S188" s="23">
        <f t="shared" si="178"/>
        <v>3.6747504342637696E-2</v>
      </c>
      <c r="T188" s="23">
        <f t="shared" si="178"/>
        <v>3.6747504342637696E-2</v>
      </c>
      <c r="U188" s="23">
        <f t="shared" si="178"/>
        <v>3.6747504342637696E-2</v>
      </c>
      <c r="V188" s="23">
        <f t="shared" si="178"/>
        <v>3.6747504342637696E-2</v>
      </c>
    </row>
    <row r="189" spans="2:22" x14ac:dyDescent="0.2">
      <c r="B189" s="28">
        <f>B188+0.5</f>
        <v>80</v>
      </c>
      <c r="F189" s="23">
        <f t="shared" si="161"/>
        <v>1.5206318057364113E-2</v>
      </c>
      <c r="G189" s="23">
        <f t="shared" si="156"/>
        <v>3.6747504342637696E-2</v>
      </c>
      <c r="I189" s="23"/>
      <c r="K189" s="28">
        <v>80.5</v>
      </c>
      <c r="L189" s="23">
        <f t="shared" ref="L189:L220" si="193">F190</f>
        <v>1.5207434507892333E-2</v>
      </c>
      <c r="M189" s="23">
        <f t="shared" ref="M189:P189" si="194">($Q189-$L189)/5+L189</f>
        <v>1.9515991229915746E-2</v>
      </c>
      <c r="N189" s="23">
        <f t="shared" si="194"/>
        <v>2.3824547951939161E-2</v>
      </c>
      <c r="O189" s="23">
        <f t="shared" si="194"/>
        <v>2.8133104673962572E-2</v>
      </c>
      <c r="P189" s="23">
        <f t="shared" si="194"/>
        <v>3.2441661395985984E-2</v>
      </c>
      <c r="Q189" s="23">
        <f t="shared" si="158"/>
        <v>3.6750218118009395E-2</v>
      </c>
      <c r="R189" s="23">
        <f t="shared" si="159"/>
        <v>3.6750218118009395E-2</v>
      </c>
      <c r="S189" s="23">
        <f t="shared" si="178"/>
        <v>3.6750218118009395E-2</v>
      </c>
      <c r="T189" s="23">
        <f t="shared" si="178"/>
        <v>3.6750218118009395E-2</v>
      </c>
      <c r="U189" s="23">
        <f t="shared" si="178"/>
        <v>3.6750218118009395E-2</v>
      </c>
      <c r="V189" s="23">
        <f t="shared" si="178"/>
        <v>3.6750218118009395E-2</v>
      </c>
    </row>
    <row r="190" spans="2:22" x14ac:dyDescent="0.2">
      <c r="B190" s="28">
        <v>80.5</v>
      </c>
      <c r="F190" s="23">
        <f t="shared" si="161"/>
        <v>1.5207434507892333E-2</v>
      </c>
      <c r="G190" s="23">
        <f t="shared" ref="G190:G221" si="195">G$22+G$23*(B$22/$B190)*(1-EXP(-$B190/B$22))+G$24*(B$22/$B190)*(1-(1+$B190/B$22)*EXP(-$B190/B$22))</f>
        <v>3.6750218118009395E-2</v>
      </c>
      <c r="I190" s="23"/>
      <c r="K190" s="28">
        <f>K189+0.5</f>
        <v>81</v>
      </c>
      <c r="L190" s="23">
        <f t="shared" si="193"/>
        <v>1.5208537175080698E-2</v>
      </c>
      <c r="M190" s="23">
        <f t="shared" ref="M190:P190" si="196">($Q190-$L190)/5+L190</f>
        <v>1.9517409418060846E-2</v>
      </c>
      <c r="N190" s="23">
        <f t="shared" si="196"/>
        <v>2.3826281661040994E-2</v>
      </c>
      <c r="O190" s="23">
        <f t="shared" si="196"/>
        <v>2.8135153904021142E-2</v>
      </c>
      <c r="P190" s="23">
        <f t="shared" si="196"/>
        <v>3.2444026147001294E-2</v>
      </c>
      <c r="Q190" s="23">
        <f t="shared" si="158"/>
        <v>3.6752898389981442E-2</v>
      </c>
      <c r="R190" s="23">
        <f t="shared" si="159"/>
        <v>3.6752898389981442E-2</v>
      </c>
      <c r="S190" s="23">
        <f t="shared" ref="S190:V205" si="197">R190</f>
        <v>3.6752898389981442E-2</v>
      </c>
      <c r="T190" s="23">
        <f t="shared" si="197"/>
        <v>3.6752898389981442E-2</v>
      </c>
      <c r="U190" s="23">
        <f t="shared" si="197"/>
        <v>3.6752898389981442E-2</v>
      </c>
      <c r="V190" s="23">
        <f t="shared" si="197"/>
        <v>3.6752898389981442E-2</v>
      </c>
    </row>
    <row r="191" spans="2:22" x14ac:dyDescent="0.2">
      <c r="B191" s="28">
        <f>B190+0.5</f>
        <v>81</v>
      </c>
      <c r="F191" s="23">
        <f t="shared" si="161"/>
        <v>1.5208537175080698E-2</v>
      </c>
      <c r="G191" s="23">
        <f t="shared" si="195"/>
        <v>3.6752898389981442E-2</v>
      </c>
      <c r="I191" s="23"/>
      <c r="K191" s="28">
        <v>81.5</v>
      </c>
      <c r="L191" s="23">
        <f t="shared" si="193"/>
        <v>1.520962631261031E-2</v>
      </c>
      <c r="M191" s="23">
        <f t="shared" ref="M191:P191" si="198">($Q191-$L191)/5+L191</f>
        <v>1.9518810205124415E-2</v>
      </c>
      <c r="N191" s="23">
        <f t="shared" si="198"/>
        <v>2.382799409763852E-2</v>
      </c>
      <c r="O191" s="23">
        <f t="shared" si="198"/>
        <v>2.8137177990152626E-2</v>
      </c>
      <c r="P191" s="23">
        <f t="shared" si="198"/>
        <v>3.2446361882666731E-2</v>
      </c>
      <c r="Q191" s="23">
        <f t="shared" si="158"/>
        <v>3.675554577518083E-2</v>
      </c>
      <c r="R191" s="23">
        <f t="shared" si="159"/>
        <v>3.675554577518083E-2</v>
      </c>
      <c r="S191" s="23">
        <f t="shared" si="197"/>
        <v>3.675554577518083E-2</v>
      </c>
      <c r="T191" s="23">
        <f t="shared" si="197"/>
        <v>3.675554577518083E-2</v>
      </c>
      <c r="U191" s="23">
        <f t="shared" si="197"/>
        <v>3.675554577518083E-2</v>
      </c>
      <c r="V191" s="23">
        <f t="shared" si="197"/>
        <v>3.675554577518083E-2</v>
      </c>
    </row>
    <row r="192" spans="2:22" x14ac:dyDescent="0.2">
      <c r="B192" s="28">
        <v>81.5</v>
      </c>
      <c r="F192" s="23">
        <f t="shared" si="161"/>
        <v>1.520962631261031E-2</v>
      </c>
      <c r="G192" s="23">
        <f t="shared" si="195"/>
        <v>3.675554577518083E-2</v>
      </c>
      <c r="I192" s="23"/>
      <c r="K192" s="28">
        <f>K191+0.5</f>
        <v>82</v>
      </c>
      <c r="L192" s="23">
        <f t="shared" si="193"/>
        <v>1.5210702167974925E-2</v>
      </c>
      <c r="M192" s="23">
        <f t="shared" ref="M192:P192" si="199">($Q192-$L192)/5+L192</f>
        <v>1.9520193909418913E-2</v>
      </c>
      <c r="N192" s="23">
        <f t="shared" si="199"/>
        <v>2.3829685650862902E-2</v>
      </c>
      <c r="O192" s="23">
        <f t="shared" si="199"/>
        <v>2.813917739230689E-2</v>
      </c>
      <c r="P192" s="23">
        <f t="shared" si="199"/>
        <v>3.2448669133750878E-2</v>
      </c>
      <c r="Q192" s="23">
        <f t="shared" si="158"/>
        <v>3.6758160875194859E-2</v>
      </c>
      <c r="R192" s="23">
        <f t="shared" si="159"/>
        <v>3.6758160875194859E-2</v>
      </c>
      <c r="S192" s="23">
        <f t="shared" si="197"/>
        <v>3.6758160875194859E-2</v>
      </c>
      <c r="T192" s="23">
        <f t="shared" si="197"/>
        <v>3.6758160875194859E-2</v>
      </c>
      <c r="U192" s="23">
        <f t="shared" si="197"/>
        <v>3.6758160875194859E-2</v>
      </c>
      <c r="V192" s="23">
        <f t="shared" si="197"/>
        <v>3.6758160875194859E-2</v>
      </c>
    </row>
    <row r="193" spans="2:22" x14ac:dyDescent="0.2">
      <c r="B193" s="28">
        <f>B192+0.5</f>
        <v>82</v>
      </c>
      <c r="F193" s="23">
        <f t="shared" si="161"/>
        <v>1.5210702167974925E-2</v>
      </c>
      <c r="G193" s="23">
        <f t="shared" si="195"/>
        <v>3.6758160875194859E-2</v>
      </c>
      <c r="I193" s="23"/>
      <c r="K193" s="28">
        <v>82.5</v>
      </c>
      <c r="L193" s="23">
        <f t="shared" si="193"/>
        <v>1.5211764982668456E-2</v>
      </c>
      <c r="M193" s="23">
        <f t="shared" ref="M193:P193" si="200">($Q193-$L193)/5+L193</f>
        <v>1.9521560841540143E-2</v>
      </c>
      <c r="N193" s="23">
        <f t="shared" si="200"/>
        <v>2.3831356700411831E-2</v>
      </c>
      <c r="O193" s="23">
        <f t="shared" si="200"/>
        <v>2.8141152559283518E-2</v>
      </c>
      <c r="P193" s="23">
        <f t="shared" si="200"/>
        <v>3.2450948418155205E-2</v>
      </c>
      <c r="Q193" s="23">
        <f t="shared" si="158"/>
        <v>3.6760744277026899E-2</v>
      </c>
      <c r="R193" s="23">
        <f t="shared" si="159"/>
        <v>3.6760744277026899E-2</v>
      </c>
      <c r="S193" s="23">
        <f t="shared" si="197"/>
        <v>3.6760744277026899E-2</v>
      </c>
      <c r="T193" s="23">
        <f t="shared" si="197"/>
        <v>3.6760744277026899E-2</v>
      </c>
      <c r="U193" s="23">
        <f t="shared" si="197"/>
        <v>3.6760744277026899E-2</v>
      </c>
      <c r="V193" s="23">
        <f t="shared" si="197"/>
        <v>3.6760744277026899E-2</v>
      </c>
    </row>
    <row r="194" spans="2:22" x14ac:dyDescent="0.2">
      <c r="B194" s="28">
        <v>82.5</v>
      </c>
      <c r="F194" s="23">
        <f t="shared" si="161"/>
        <v>1.5211764982668456E-2</v>
      </c>
      <c r="G194" s="23">
        <f t="shared" si="195"/>
        <v>3.6760744277026899E-2</v>
      </c>
      <c r="I194" s="23"/>
      <c r="K194" s="28">
        <f>K193+0.5</f>
        <v>83</v>
      </c>
      <c r="L194" s="23">
        <f t="shared" si="193"/>
        <v>1.5212814992365679E-2</v>
      </c>
      <c r="M194" s="23">
        <f t="shared" ref="M194:P194" si="201">($Q194-$L194)/5+L194</f>
        <v>1.9522911304599676E-2</v>
      </c>
      <c r="N194" s="23">
        <f t="shared" si="201"/>
        <v>2.3833007616833671E-2</v>
      </c>
      <c r="O194" s="23">
        <f t="shared" si="201"/>
        <v>2.8143103929067666E-2</v>
      </c>
      <c r="P194" s="23">
        <f t="shared" si="201"/>
        <v>3.2453200241301661E-2</v>
      </c>
      <c r="Q194" s="23">
        <f t="shared" si="158"/>
        <v>3.6763296553535656E-2</v>
      </c>
      <c r="R194" s="23">
        <f t="shared" si="159"/>
        <v>3.6763296553535656E-2</v>
      </c>
      <c r="S194" s="23">
        <f t="shared" si="197"/>
        <v>3.6763296553535656E-2</v>
      </c>
      <c r="T194" s="23">
        <f t="shared" si="197"/>
        <v>3.6763296553535656E-2</v>
      </c>
      <c r="U194" s="23">
        <f t="shared" si="197"/>
        <v>3.6763296553535656E-2</v>
      </c>
      <c r="V194" s="23">
        <f t="shared" si="197"/>
        <v>3.6763296553535656E-2</v>
      </c>
    </row>
    <row r="195" spans="2:22" x14ac:dyDescent="0.2">
      <c r="B195" s="28">
        <f>B194+0.5</f>
        <v>83</v>
      </c>
      <c r="F195" s="23">
        <f t="shared" si="161"/>
        <v>1.5212814992365679E-2</v>
      </c>
      <c r="G195" s="23">
        <f t="shared" si="195"/>
        <v>3.6763296553535656E-2</v>
      </c>
      <c r="I195" s="23"/>
      <c r="K195" s="28">
        <v>83.5</v>
      </c>
      <c r="L195" s="23">
        <f t="shared" si="193"/>
        <v>1.5213852427096469E-2</v>
      </c>
      <c r="M195" s="23">
        <f t="shared" ref="M195:P195" si="202">($Q195-$L195)/5+L195</f>
        <v>1.9524245594448913E-2</v>
      </c>
      <c r="N195" s="23">
        <f t="shared" si="202"/>
        <v>2.3834638761801356E-2</v>
      </c>
      <c r="O195" s="23">
        <f t="shared" si="202"/>
        <v>2.81450319291538E-2</v>
      </c>
      <c r="P195" s="23">
        <f t="shared" si="202"/>
        <v>3.2455425096506244E-2</v>
      </c>
      <c r="Q195" s="23">
        <f t="shared" si="158"/>
        <v>3.6765818263858684E-2</v>
      </c>
      <c r="R195" s="23">
        <f t="shared" si="159"/>
        <v>3.6765818263858684E-2</v>
      </c>
      <c r="S195" s="23">
        <f t="shared" si="197"/>
        <v>3.6765818263858684E-2</v>
      </c>
      <c r="T195" s="23">
        <f t="shared" si="197"/>
        <v>3.6765818263858684E-2</v>
      </c>
      <c r="U195" s="23">
        <f t="shared" si="197"/>
        <v>3.6765818263858684E-2</v>
      </c>
      <c r="V195" s="23">
        <f t="shared" si="197"/>
        <v>3.6765818263858684E-2</v>
      </c>
    </row>
    <row r="196" spans="2:22" x14ac:dyDescent="0.2">
      <c r="B196" s="28">
        <v>83.5</v>
      </c>
      <c r="F196" s="23">
        <f t="shared" si="161"/>
        <v>1.5213852427096469E-2</v>
      </c>
      <c r="G196" s="23">
        <f t="shared" si="195"/>
        <v>3.6765818263858684E-2</v>
      </c>
      <c r="I196" s="23"/>
      <c r="K196" s="28">
        <f>K195+0.5</f>
        <v>84</v>
      </c>
      <c r="L196" s="23">
        <f t="shared" si="193"/>
        <v>1.5214877511413797E-2</v>
      </c>
      <c r="M196" s="23">
        <f t="shared" ref="M196:P196" si="203">($Q196-$L196)/5+L196</f>
        <v>1.9525563999895183E-2</v>
      </c>
      <c r="N196" s="23">
        <f t="shared" si="203"/>
        <v>2.3836250488376568E-2</v>
      </c>
      <c r="O196" s="23">
        <f t="shared" si="203"/>
        <v>2.8146936976857953E-2</v>
      </c>
      <c r="P196" s="23">
        <f t="shared" si="203"/>
        <v>3.2457623465339341E-2</v>
      </c>
      <c r="Q196" s="23">
        <f t="shared" si="158"/>
        <v>3.6768309953820723E-2</v>
      </c>
      <c r="R196" s="23">
        <f t="shared" si="159"/>
        <v>3.6768309953820723E-2</v>
      </c>
      <c r="S196" s="23">
        <f t="shared" si="197"/>
        <v>3.6768309953820723E-2</v>
      </c>
      <c r="T196" s="23">
        <f t="shared" si="197"/>
        <v>3.6768309953820723E-2</v>
      </c>
      <c r="U196" s="23">
        <f t="shared" si="197"/>
        <v>3.6768309953820723E-2</v>
      </c>
      <c r="V196" s="23">
        <f t="shared" si="197"/>
        <v>3.6768309953820723E-2</v>
      </c>
    </row>
    <row r="197" spans="2:22" x14ac:dyDescent="0.2">
      <c r="B197" s="28">
        <f>B196+0.5</f>
        <v>84</v>
      </c>
      <c r="F197" s="23">
        <f t="shared" si="161"/>
        <v>1.5214877511413797E-2</v>
      </c>
      <c r="G197" s="23">
        <f t="shared" si="195"/>
        <v>3.6768309953820723E-2</v>
      </c>
      <c r="I197" s="23"/>
      <c r="K197" s="28">
        <v>84.5</v>
      </c>
      <c r="L197" s="23">
        <f t="shared" si="193"/>
        <v>1.521589046455577E-2</v>
      </c>
      <c r="M197" s="23">
        <f t="shared" ref="M197:P197" si="204">($Q197-$L197)/5+L197</f>
        <v>1.9526866802910131E-2</v>
      </c>
      <c r="N197" s="23">
        <f t="shared" si="204"/>
        <v>2.3837843141264494E-2</v>
      </c>
      <c r="O197" s="23">
        <f t="shared" si="204"/>
        <v>2.8148819479618857E-2</v>
      </c>
      <c r="P197" s="23">
        <f t="shared" si="204"/>
        <v>3.2459795817973217E-2</v>
      </c>
      <c r="Q197" s="23">
        <f t="shared" si="158"/>
        <v>3.6770772156327583E-2</v>
      </c>
      <c r="R197" s="23">
        <f t="shared" si="159"/>
        <v>3.6770772156327583E-2</v>
      </c>
      <c r="S197" s="23">
        <f t="shared" si="197"/>
        <v>3.6770772156327583E-2</v>
      </c>
      <c r="T197" s="23">
        <f t="shared" si="197"/>
        <v>3.6770772156327583E-2</v>
      </c>
      <c r="U197" s="23">
        <f t="shared" si="197"/>
        <v>3.6770772156327583E-2</v>
      </c>
      <c r="V197" s="23">
        <f t="shared" si="197"/>
        <v>3.6770772156327583E-2</v>
      </c>
    </row>
    <row r="198" spans="2:22" x14ac:dyDescent="0.2">
      <c r="B198" s="28">
        <v>84.5</v>
      </c>
      <c r="F198" s="23">
        <f t="shared" si="161"/>
        <v>1.521589046455577E-2</v>
      </c>
      <c r="G198" s="23">
        <f t="shared" si="195"/>
        <v>3.6770772156327583E-2</v>
      </c>
      <c r="I198" s="23"/>
      <c r="K198" s="28">
        <f>K197+0.5</f>
        <v>85</v>
      </c>
      <c r="L198" s="23">
        <f t="shared" si="193"/>
        <v>1.5216891500601955E-2</v>
      </c>
      <c r="M198" s="23">
        <f t="shared" ref="M198:P198" si="205">($Q198-$L198)/5+L198</f>
        <v>1.9528154278830791E-2</v>
      </c>
      <c r="N198" s="23">
        <f t="shared" si="205"/>
        <v>2.3839417057059629E-2</v>
      </c>
      <c r="O198" s="23">
        <f t="shared" si="205"/>
        <v>2.8150679835288468E-2</v>
      </c>
      <c r="P198" s="23">
        <f t="shared" si="205"/>
        <v>3.2461942613517307E-2</v>
      </c>
      <c r="Q198" s="23">
        <f t="shared" si="158"/>
        <v>3.6773205391746139E-2</v>
      </c>
      <c r="R198" s="23">
        <f t="shared" si="159"/>
        <v>3.6773205391746139E-2</v>
      </c>
      <c r="S198" s="23">
        <f t="shared" si="197"/>
        <v>3.6773205391746139E-2</v>
      </c>
      <c r="T198" s="23">
        <f t="shared" si="197"/>
        <v>3.6773205391746139E-2</v>
      </c>
      <c r="U198" s="23">
        <f t="shared" si="197"/>
        <v>3.6773205391746139E-2</v>
      </c>
      <c r="V198" s="23">
        <f t="shared" si="197"/>
        <v>3.6773205391746139E-2</v>
      </c>
    </row>
    <row r="199" spans="2:22" x14ac:dyDescent="0.2">
      <c r="B199" s="28">
        <f>B198+0.5</f>
        <v>85</v>
      </c>
      <c r="F199" s="23">
        <f t="shared" si="161"/>
        <v>1.5216891500601955E-2</v>
      </c>
      <c r="G199" s="23">
        <f t="shared" si="195"/>
        <v>3.6773205391746139E-2</v>
      </c>
      <c r="I199" s="23"/>
      <c r="K199" s="28">
        <v>85.5</v>
      </c>
      <c r="L199" s="23">
        <f t="shared" si="193"/>
        <v>1.5217880828624211E-2</v>
      </c>
      <c r="M199" s="23">
        <f t="shared" ref="M199:P199" si="206">($Q199-$L199)/5+L199</f>
        <v>1.952942669655355E-2</v>
      </c>
      <c r="N199" s="23">
        <f t="shared" si="206"/>
        <v>2.3840972564482889E-2</v>
      </c>
      <c r="O199" s="23">
        <f t="shared" si="206"/>
        <v>2.8152518432412229E-2</v>
      </c>
      <c r="P199" s="23">
        <f t="shared" si="206"/>
        <v>3.2464064300341565E-2</v>
      </c>
      <c r="Q199" s="23">
        <f t="shared" si="158"/>
        <v>3.6775610168270904E-2</v>
      </c>
      <c r="R199" s="23">
        <f t="shared" si="159"/>
        <v>3.6775610168270904E-2</v>
      </c>
      <c r="S199" s="23">
        <f t="shared" si="197"/>
        <v>3.6775610168270904E-2</v>
      </c>
      <c r="T199" s="23">
        <f t="shared" si="197"/>
        <v>3.6775610168270904E-2</v>
      </c>
      <c r="U199" s="23">
        <f t="shared" si="197"/>
        <v>3.6775610168270904E-2</v>
      </c>
      <c r="V199" s="23">
        <f t="shared" si="197"/>
        <v>3.6775610168270904E-2</v>
      </c>
    </row>
    <row r="200" spans="2:22" x14ac:dyDescent="0.2">
      <c r="B200" s="28">
        <v>85.5</v>
      </c>
      <c r="F200" s="23">
        <f t="shared" si="161"/>
        <v>1.5217880828624211E-2</v>
      </c>
      <c r="G200" s="23">
        <f t="shared" si="195"/>
        <v>3.6775610168270904E-2</v>
      </c>
      <c r="I200" s="23"/>
      <c r="K200" s="28">
        <f>K199+0.5</f>
        <v>86</v>
      </c>
      <c r="L200" s="23">
        <f t="shared" si="193"/>
        <v>1.5218858652832252E-2</v>
      </c>
      <c r="M200" s="23">
        <f t="shared" ref="M200:P200" si="207">($Q200-$L200)/5+L200</f>
        <v>1.9530684318721389E-2</v>
      </c>
      <c r="N200" s="23">
        <f t="shared" si="207"/>
        <v>2.3842509984610526E-2</v>
      </c>
      <c r="O200" s="23">
        <f t="shared" si="207"/>
        <v>2.8154335650499664E-2</v>
      </c>
      <c r="P200" s="23">
        <f t="shared" si="207"/>
        <v>3.2466161316388797E-2</v>
      </c>
      <c r="Q200" s="23">
        <f t="shared" si="158"/>
        <v>3.6777986982277938E-2</v>
      </c>
      <c r="R200" s="23">
        <f t="shared" si="159"/>
        <v>3.6777986982277938E-2</v>
      </c>
      <c r="S200" s="23">
        <f t="shared" si="197"/>
        <v>3.6777986982277938E-2</v>
      </c>
      <c r="T200" s="23">
        <f t="shared" si="197"/>
        <v>3.6777986982277938E-2</v>
      </c>
      <c r="U200" s="23">
        <f t="shared" si="197"/>
        <v>3.6777986982277938E-2</v>
      </c>
      <c r="V200" s="23">
        <f t="shared" si="197"/>
        <v>3.6777986982277938E-2</v>
      </c>
    </row>
    <row r="201" spans="2:22" x14ac:dyDescent="0.2">
      <c r="B201" s="28">
        <f>B200+0.5</f>
        <v>86</v>
      </c>
      <c r="F201" s="23">
        <f t="shared" si="161"/>
        <v>1.5218858652832252E-2</v>
      </c>
      <c r="G201" s="23">
        <f t="shared" si="195"/>
        <v>3.6777986982277938E-2</v>
      </c>
      <c r="I201" s="23"/>
      <c r="K201" s="28">
        <v>86.5</v>
      </c>
      <c r="L201" s="23">
        <f t="shared" si="193"/>
        <v>1.5219825172714189E-2</v>
      </c>
      <c r="M201" s="23">
        <f t="shared" ref="M201:P201" si="208">($Q201-$L201)/5+L201</f>
        <v>1.9531927401904632E-2</v>
      </c>
      <c r="N201" s="23">
        <f t="shared" si="208"/>
        <v>2.3844029631095075E-2</v>
      </c>
      <c r="O201" s="23">
        <f t="shared" si="208"/>
        <v>2.8156131860285517E-2</v>
      </c>
      <c r="P201" s="23">
        <f t="shared" si="208"/>
        <v>3.246823408947596E-2</v>
      </c>
      <c r="Q201" s="23">
        <f t="shared" si="158"/>
        <v>3.6780336318666396E-2</v>
      </c>
      <c r="R201" s="23">
        <f t="shared" si="159"/>
        <v>3.6780336318666396E-2</v>
      </c>
      <c r="S201" s="23">
        <f t="shared" si="197"/>
        <v>3.6780336318666396E-2</v>
      </c>
      <c r="T201" s="23">
        <f t="shared" si="197"/>
        <v>3.6780336318666396E-2</v>
      </c>
      <c r="U201" s="23">
        <f t="shared" si="197"/>
        <v>3.6780336318666396E-2</v>
      </c>
      <c r="V201" s="23">
        <f t="shared" si="197"/>
        <v>3.6780336318666396E-2</v>
      </c>
    </row>
    <row r="202" spans="2:22" x14ac:dyDescent="0.2">
      <c r="B202" s="28">
        <v>86.5</v>
      </c>
      <c r="F202" s="23">
        <f t="shared" si="161"/>
        <v>1.5219825172714189E-2</v>
      </c>
      <c r="G202" s="23">
        <f t="shared" si="195"/>
        <v>3.6780336318666396E-2</v>
      </c>
      <c r="I202" s="23"/>
      <c r="K202" s="28">
        <f>K201+0.5</f>
        <v>87</v>
      </c>
      <c r="L202" s="23">
        <f t="shared" si="193"/>
        <v>1.5220780583172196E-2</v>
      </c>
      <c r="M202" s="23">
        <f t="shared" ref="M202:P202" si="209">($Q202-$L202)/5+L202</f>
        <v>1.9533156196775422E-2</v>
      </c>
      <c r="N202" s="23">
        <f t="shared" si="209"/>
        <v>2.3845531810378649E-2</v>
      </c>
      <c r="O202" s="23">
        <f t="shared" si="209"/>
        <v>2.8157907423981873E-2</v>
      </c>
      <c r="P202" s="23">
        <f t="shared" si="209"/>
        <v>3.2470283037585097E-2</v>
      </c>
      <c r="Q202" s="23">
        <f t="shared" si="158"/>
        <v>3.6782658651188321E-2</v>
      </c>
      <c r="R202" s="23">
        <f t="shared" si="159"/>
        <v>3.6782658651188321E-2</v>
      </c>
      <c r="S202" s="23">
        <f t="shared" si="197"/>
        <v>3.6782658651188321E-2</v>
      </c>
      <c r="T202" s="23">
        <f t="shared" si="197"/>
        <v>3.6782658651188321E-2</v>
      </c>
      <c r="U202" s="23">
        <f t="shared" si="197"/>
        <v>3.6782658651188321E-2</v>
      </c>
      <c r="V202" s="23">
        <f t="shared" si="197"/>
        <v>3.6782658651188321E-2</v>
      </c>
    </row>
    <row r="203" spans="2:22" x14ac:dyDescent="0.2">
      <c r="B203" s="28">
        <f>B202+0.5</f>
        <v>87</v>
      </c>
      <c r="F203" s="23">
        <f t="shared" si="161"/>
        <v>1.5220780583172196E-2</v>
      </c>
      <c r="G203" s="23">
        <f t="shared" si="195"/>
        <v>3.6782658651188321E-2</v>
      </c>
      <c r="I203" s="23"/>
      <c r="K203" s="28">
        <v>87.5</v>
      </c>
      <c r="L203" s="23">
        <f t="shared" si="193"/>
        <v>1.522172507465354E-2</v>
      </c>
      <c r="M203" s="23">
        <f t="shared" ref="M203:P203" si="210">($Q203-$L203)/5+L203</f>
        <v>1.9534370948276258E-2</v>
      </c>
      <c r="N203" s="23">
        <f t="shared" si="210"/>
        <v>2.3847016821898978E-2</v>
      </c>
      <c r="O203" s="23">
        <f t="shared" si="210"/>
        <v>2.8159662695521698E-2</v>
      </c>
      <c r="P203" s="23">
        <f t="shared" si="210"/>
        <v>3.2472308569144417E-2</v>
      </c>
      <c r="Q203" s="23">
        <f t="shared" si="158"/>
        <v>3.6784954442767137E-2</v>
      </c>
      <c r="R203" s="23">
        <f t="shared" si="159"/>
        <v>3.6784954442767137E-2</v>
      </c>
      <c r="S203" s="23">
        <f t="shared" si="197"/>
        <v>3.6784954442767137E-2</v>
      </c>
      <c r="T203" s="23">
        <f t="shared" si="197"/>
        <v>3.6784954442767137E-2</v>
      </c>
      <c r="U203" s="23">
        <f t="shared" si="197"/>
        <v>3.6784954442767137E-2</v>
      </c>
      <c r="V203" s="23">
        <f t="shared" si="197"/>
        <v>3.6784954442767137E-2</v>
      </c>
    </row>
    <row r="204" spans="2:22" x14ac:dyDescent="0.2">
      <c r="B204" s="28">
        <v>87.5</v>
      </c>
      <c r="F204" s="23">
        <f t="shared" si="161"/>
        <v>1.522172507465354E-2</v>
      </c>
      <c r="G204" s="23">
        <f t="shared" si="195"/>
        <v>3.6784954442767137E-2</v>
      </c>
      <c r="I204" s="23"/>
      <c r="K204" s="28">
        <f>K203+0.5</f>
        <v>88</v>
      </c>
      <c r="L204" s="23">
        <f t="shared" si="193"/>
        <v>1.5222658833277143E-2</v>
      </c>
      <c r="M204" s="23">
        <f t="shared" ref="M204:P204" si="211">($Q204-$L204)/5+L204</f>
        <v>1.9535571895782772E-2</v>
      </c>
      <c r="N204" s="23">
        <f t="shared" si="211"/>
        <v>2.3848484958288403E-2</v>
      </c>
      <c r="O204" s="23">
        <f t="shared" si="211"/>
        <v>2.816139802079403E-2</v>
      </c>
      <c r="P204" s="23">
        <f t="shared" si="211"/>
        <v>3.2474311083299658E-2</v>
      </c>
      <c r="Q204" s="23">
        <f t="shared" si="158"/>
        <v>3.6787224145805285E-2</v>
      </c>
      <c r="R204" s="23">
        <f t="shared" si="159"/>
        <v>3.6787224145805285E-2</v>
      </c>
      <c r="S204" s="23">
        <f t="shared" si="197"/>
        <v>3.6787224145805285E-2</v>
      </c>
      <c r="T204" s="23">
        <f t="shared" si="197"/>
        <v>3.6787224145805285E-2</v>
      </c>
      <c r="U204" s="23">
        <f t="shared" si="197"/>
        <v>3.6787224145805285E-2</v>
      </c>
      <c r="V204" s="23">
        <f t="shared" si="197"/>
        <v>3.6787224145805285E-2</v>
      </c>
    </row>
    <row r="205" spans="2:22" x14ac:dyDescent="0.2">
      <c r="B205" s="28">
        <f>B204+0.5</f>
        <v>88</v>
      </c>
      <c r="F205" s="23">
        <f t="shared" si="161"/>
        <v>1.5222658833277143E-2</v>
      </c>
      <c r="G205" s="23">
        <f t="shared" si="195"/>
        <v>3.6787224145805285E-2</v>
      </c>
      <c r="I205" s="23"/>
      <c r="K205" s="28">
        <v>88.5</v>
      </c>
      <c r="L205" s="23">
        <f t="shared" si="193"/>
        <v>1.5223582040955844E-2</v>
      </c>
      <c r="M205" s="23">
        <f t="shared" ref="M205:P205" si="212">($Q205-$L205)/5+L205</f>
        <v>1.953675927326096E-2</v>
      </c>
      <c r="N205" s="23">
        <f t="shared" si="212"/>
        <v>2.3849936505566077E-2</v>
      </c>
      <c r="O205" s="23">
        <f t="shared" si="212"/>
        <v>2.8163113737871191E-2</v>
      </c>
      <c r="P205" s="23">
        <f t="shared" si="212"/>
        <v>3.2476290970176305E-2</v>
      </c>
      <c r="Q205" s="23">
        <f t="shared" si="158"/>
        <v>3.6789468202481419E-2</v>
      </c>
      <c r="R205" s="23">
        <f t="shared" si="159"/>
        <v>3.6789468202481419E-2</v>
      </c>
      <c r="S205" s="23">
        <f t="shared" si="197"/>
        <v>3.6789468202481419E-2</v>
      </c>
      <c r="T205" s="23">
        <f t="shared" si="197"/>
        <v>3.6789468202481419E-2</v>
      </c>
      <c r="U205" s="23">
        <f t="shared" si="197"/>
        <v>3.6789468202481419E-2</v>
      </c>
      <c r="V205" s="23">
        <f t="shared" si="197"/>
        <v>3.6789468202481419E-2</v>
      </c>
    </row>
    <row r="206" spans="2:22" x14ac:dyDescent="0.2">
      <c r="B206" s="28">
        <v>88.5</v>
      </c>
      <c r="F206" s="23">
        <f t="shared" si="161"/>
        <v>1.5223582040955844E-2</v>
      </c>
      <c r="G206" s="23">
        <f t="shared" si="195"/>
        <v>3.6789468202481419E-2</v>
      </c>
      <c r="I206" s="23"/>
      <c r="K206" s="28">
        <f>K205+0.5</f>
        <v>89</v>
      </c>
      <c r="L206" s="23">
        <f t="shared" si="193"/>
        <v>1.522449487551456E-2</v>
      </c>
      <c r="M206" s="23">
        <f t="shared" ref="M206:P206" si="213">($Q206-$L206)/5+L206</f>
        <v>1.9537933309419168E-2</v>
      </c>
      <c r="N206" s="23">
        <f t="shared" si="213"/>
        <v>2.3851371743323774E-2</v>
      </c>
      <c r="O206" s="23">
        <f t="shared" si="213"/>
        <v>2.816481017722838E-2</v>
      </c>
      <c r="P206" s="23">
        <f t="shared" si="213"/>
        <v>3.2478248611132986E-2</v>
      </c>
      <c r="Q206" s="23">
        <f t="shared" si="158"/>
        <v>3.6791687045037595E-2</v>
      </c>
      <c r="R206" s="23">
        <f t="shared" si="159"/>
        <v>3.6791687045037595E-2</v>
      </c>
      <c r="S206" s="23">
        <f t="shared" ref="S206:V221" si="214">R206</f>
        <v>3.6791687045037595E-2</v>
      </c>
      <c r="T206" s="23">
        <f t="shared" si="214"/>
        <v>3.6791687045037595E-2</v>
      </c>
      <c r="U206" s="23">
        <f t="shared" si="214"/>
        <v>3.6791687045037595E-2</v>
      </c>
      <c r="V206" s="23">
        <f t="shared" si="214"/>
        <v>3.6791687045037595E-2</v>
      </c>
    </row>
    <row r="207" spans="2:22" x14ac:dyDescent="0.2">
      <c r="B207" s="28">
        <f>B206+0.5</f>
        <v>89</v>
      </c>
      <c r="F207" s="23">
        <f t="shared" si="161"/>
        <v>1.522449487551456E-2</v>
      </c>
      <c r="G207" s="23">
        <f t="shared" si="195"/>
        <v>3.6791687045037595E-2</v>
      </c>
      <c r="I207" s="23"/>
      <c r="K207" s="28">
        <v>89.5</v>
      </c>
      <c r="L207" s="23">
        <f t="shared" si="193"/>
        <v>1.5225397510804466E-2</v>
      </c>
      <c r="M207" s="23">
        <f t="shared" ref="M207:P207" si="215">($Q207-$L207)/5+L207</f>
        <v>1.953909422785494E-2</v>
      </c>
      <c r="N207" s="23">
        <f t="shared" si="215"/>
        <v>2.3852790944905413E-2</v>
      </c>
      <c r="O207" s="23">
        <f t="shared" si="215"/>
        <v>2.8166487661955886E-2</v>
      </c>
      <c r="P207" s="23">
        <f t="shared" si="215"/>
        <v>3.2480184379006363E-2</v>
      </c>
      <c r="Q207" s="23">
        <f t="shared" si="158"/>
        <v>3.6793881096056837E-2</v>
      </c>
      <c r="R207" s="23">
        <f t="shared" si="159"/>
        <v>3.6793881096056837E-2</v>
      </c>
      <c r="S207" s="23">
        <f t="shared" si="214"/>
        <v>3.6793881096056837E-2</v>
      </c>
      <c r="T207" s="23">
        <f t="shared" si="214"/>
        <v>3.6793881096056837E-2</v>
      </c>
      <c r="U207" s="23">
        <f t="shared" si="214"/>
        <v>3.6793881096056837E-2</v>
      </c>
      <c r="V207" s="23">
        <f t="shared" si="214"/>
        <v>3.6793881096056837E-2</v>
      </c>
    </row>
    <row r="208" spans="2:22" x14ac:dyDescent="0.2">
      <c r="B208" s="28">
        <v>89.5</v>
      </c>
      <c r="F208" s="23">
        <f t="shared" si="161"/>
        <v>1.5225397510804466E-2</v>
      </c>
      <c r="G208" s="23">
        <f t="shared" si="195"/>
        <v>3.6793881096056837E-2</v>
      </c>
      <c r="I208" s="23"/>
      <c r="K208" s="28">
        <f>K207+0.5</f>
        <v>90</v>
      </c>
      <c r="L208" s="23">
        <f t="shared" si="193"/>
        <v>1.5226290116813371E-2</v>
      </c>
      <c r="M208" s="23">
        <f t="shared" ref="M208:P208" si="216">($Q208-$L208)/5+L208</f>
        <v>1.9540242247196981E-2</v>
      </c>
      <c r="N208" s="23">
        <f t="shared" si="216"/>
        <v>2.385419437758059E-2</v>
      </c>
      <c r="O208" s="23">
        <f t="shared" si="216"/>
        <v>2.81681465079642E-2</v>
      </c>
      <c r="P208" s="23">
        <f t="shared" si="216"/>
        <v>3.2482098638347806E-2</v>
      </c>
      <c r="Q208" s="23">
        <f t="shared" si="158"/>
        <v>3.6796050768731416E-2</v>
      </c>
      <c r="R208" s="23">
        <f t="shared" si="159"/>
        <v>3.6796050768731416E-2</v>
      </c>
      <c r="S208" s="23">
        <f t="shared" si="214"/>
        <v>3.6796050768731416E-2</v>
      </c>
      <c r="T208" s="23">
        <f t="shared" si="214"/>
        <v>3.6796050768731416E-2</v>
      </c>
      <c r="U208" s="23">
        <f t="shared" si="214"/>
        <v>3.6796050768731416E-2</v>
      </c>
      <c r="V208" s="23">
        <f t="shared" si="214"/>
        <v>3.6796050768731416E-2</v>
      </c>
    </row>
    <row r="209" spans="2:22" x14ac:dyDescent="0.2">
      <c r="B209" s="28">
        <f>B208+0.5</f>
        <v>90</v>
      </c>
      <c r="F209" s="23">
        <f t="shared" si="161"/>
        <v>1.5226290116813371E-2</v>
      </c>
      <c r="G209" s="23">
        <f t="shared" si="195"/>
        <v>3.6796050768731416E-2</v>
      </c>
      <c r="I209" s="23"/>
      <c r="K209" s="28">
        <v>90.5</v>
      </c>
      <c r="L209" s="23">
        <f t="shared" si="193"/>
        <v>1.5227172859772455E-2</v>
      </c>
      <c r="M209" s="23">
        <f t="shared" ref="M209:P209" si="217">($Q209-$L209)/5+L209</f>
        <v>1.9541377581242424E-2</v>
      </c>
      <c r="N209" s="23">
        <f t="shared" si="217"/>
        <v>2.3855582302712394E-2</v>
      </c>
      <c r="O209" s="23">
        <f t="shared" si="217"/>
        <v>2.8169787024182363E-2</v>
      </c>
      <c r="P209" s="23">
        <f t="shared" si="217"/>
        <v>3.2483991745652328E-2</v>
      </c>
      <c r="Q209" s="23">
        <f t="shared" si="158"/>
        <v>3.6798196467122297E-2</v>
      </c>
      <c r="R209" s="23">
        <f t="shared" si="159"/>
        <v>3.6798196467122297E-2</v>
      </c>
      <c r="S209" s="23">
        <f t="shared" si="214"/>
        <v>3.6798196467122297E-2</v>
      </c>
      <c r="T209" s="23">
        <f t="shared" si="214"/>
        <v>3.6798196467122297E-2</v>
      </c>
      <c r="U209" s="23">
        <f t="shared" si="214"/>
        <v>3.6798196467122297E-2</v>
      </c>
      <c r="V209" s="23">
        <f t="shared" si="214"/>
        <v>3.6798196467122297E-2</v>
      </c>
    </row>
    <row r="210" spans="2:22" x14ac:dyDescent="0.2">
      <c r="B210" s="28">
        <v>90.5</v>
      </c>
      <c r="F210" s="23">
        <f t="shared" si="161"/>
        <v>1.5227172859772455E-2</v>
      </c>
      <c r="G210" s="23">
        <f t="shared" si="195"/>
        <v>3.6798196467122297E-2</v>
      </c>
      <c r="I210" s="23"/>
      <c r="K210" s="28">
        <f>K209+0.5</f>
        <v>91</v>
      </c>
      <c r="L210" s="23">
        <f t="shared" si="193"/>
        <v>1.5228045902259459E-2</v>
      </c>
      <c r="M210" s="23">
        <f t="shared" ref="M210:P210" si="218">($Q210-$L210)/5+L210</f>
        <v>1.9542500439089564E-2</v>
      </c>
      <c r="N210" s="23">
        <f t="shared" si="218"/>
        <v>2.3856954975919671E-2</v>
      </c>
      <c r="O210" s="23">
        <f t="shared" si="218"/>
        <v>2.8171409512749778E-2</v>
      </c>
      <c r="P210" s="23">
        <f t="shared" si="218"/>
        <v>3.2485864049579885E-2</v>
      </c>
      <c r="Q210" s="23">
        <f t="shared" si="158"/>
        <v>3.6800318586409989E-2</v>
      </c>
      <c r="R210" s="23">
        <f t="shared" si="159"/>
        <v>3.6800318586409989E-2</v>
      </c>
      <c r="S210" s="23">
        <f t="shared" si="214"/>
        <v>3.6800318586409989E-2</v>
      </c>
      <c r="T210" s="23">
        <f t="shared" si="214"/>
        <v>3.6800318586409989E-2</v>
      </c>
      <c r="U210" s="23">
        <f t="shared" si="214"/>
        <v>3.6800318586409989E-2</v>
      </c>
      <c r="V210" s="23">
        <f t="shared" si="214"/>
        <v>3.6800318586409989E-2</v>
      </c>
    </row>
    <row r="211" spans="2:22" x14ac:dyDescent="0.2">
      <c r="B211" s="28">
        <f>B210+0.5</f>
        <v>91</v>
      </c>
      <c r="F211" s="23">
        <f t="shared" si="161"/>
        <v>1.5228045902259459E-2</v>
      </c>
      <c r="G211" s="23">
        <f t="shared" si="195"/>
        <v>3.6800318586409989E-2</v>
      </c>
      <c r="I211" s="23"/>
      <c r="K211" s="28">
        <v>91.5</v>
      </c>
      <c r="L211" s="23">
        <f t="shared" si="193"/>
        <v>1.5228909403298518E-2</v>
      </c>
      <c r="M211" s="23">
        <f t="shared" ref="M211:P211" si="219">($Q211-$L211)/5+L211</f>
        <v>1.9543611025266243E-2</v>
      </c>
      <c r="N211" s="23">
        <f t="shared" si="219"/>
        <v>2.3858312647233967E-2</v>
      </c>
      <c r="O211" s="23">
        <f t="shared" si="219"/>
        <v>2.8173014269201692E-2</v>
      </c>
      <c r="P211" s="23">
        <f t="shared" si="219"/>
        <v>3.2487715891169416E-2</v>
      </c>
      <c r="Q211" s="23">
        <f t="shared" si="158"/>
        <v>3.6802417513137148E-2</v>
      </c>
      <c r="R211" s="23">
        <f t="shared" si="159"/>
        <v>3.6802417513137148E-2</v>
      </c>
      <c r="S211" s="23">
        <f t="shared" si="214"/>
        <v>3.6802417513137148E-2</v>
      </c>
      <c r="T211" s="23">
        <f t="shared" si="214"/>
        <v>3.6802417513137148E-2</v>
      </c>
      <c r="U211" s="23">
        <f t="shared" si="214"/>
        <v>3.6802417513137148E-2</v>
      </c>
      <c r="V211" s="23">
        <f t="shared" si="214"/>
        <v>3.6802417513137148E-2</v>
      </c>
    </row>
    <row r="212" spans="2:22" x14ac:dyDescent="0.2">
      <c r="B212" s="28">
        <v>91.5</v>
      </c>
      <c r="F212" s="23">
        <f t="shared" si="161"/>
        <v>1.5228909403298518E-2</v>
      </c>
      <c r="G212" s="23">
        <f t="shared" si="195"/>
        <v>3.6802417513137148E-2</v>
      </c>
      <c r="I212" s="23"/>
      <c r="K212" s="28">
        <f>K211+0.5</f>
        <v>92</v>
      </c>
      <c r="L212" s="23">
        <f t="shared" si="193"/>
        <v>1.5229763518456721E-2</v>
      </c>
      <c r="M212" s="23">
        <f t="shared" ref="M212:P212" si="220">($Q212-$L212)/5+L212</f>
        <v>1.9544709539854051E-2</v>
      </c>
      <c r="N212" s="23">
        <f t="shared" si="220"/>
        <v>2.3859655561251379E-2</v>
      </c>
      <c r="O212" s="23">
        <f t="shared" si="220"/>
        <v>2.8174601582648708E-2</v>
      </c>
      <c r="P212" s="23">
        <f t="shared" si="220"/>
        <v>3.2489547604046036E-2</v>
      </c>
      <c r="Q212" s="23">
        <f t="shared" si="158"/>
        <v>3.6804493625443371E-2</v>
      </c>
      <c r="R212" s="23">
        <f t="shared" si="159"/>
        <v>3.6804493625443371E-2</v>
      </c>
      <c r="S212" s="23">
        <f t="shared" si="214"/>
        <v>3.6804493625443371E-2</v>
      </c>
      <c r="T212" s="23">
        <f t="shared" si="214"/>
        <v>3.6804493625443371E-2</v>
      </c>
      <c r="U212" s="23">
        <f t="shared" si="214"/>
        <v>3.6804493625443371E-2</v>
      </c>
      <c r="V212" s="23">
        <f t="shared" si="214"/>
        <v>3.6804493625443371E-2</v>
      </c>
    </row>
    <row r="213" spans="2:22" x14ac:dyDescent="0.2">
      <c r="B213" s="28">
        <f>B212+0.5</f>
        <v>92</v>
      </c>
      <c r="F213" s="23">
        <f t="shared" si="161"/>
        <v>1.5229763518456721E-2</v>
      </c>
      <c r="G213" s="23">
        <f t="shared" si="195"/>
        <v>3.6804493625443371E-2</v>
      </c>
      <c r="I213" s="23"/>
      <c r="K213" s="28">
        <v>92.5</v>
      </c>
      <c r="L213" s="23">
        <f t="shared" si="193"/>
        <v>1.5230608399937536E-2</v>
      </c>
      <c r="M213" s="23">
        <f t="shared" ref="M213:P213" si="221">($Q213-$L213)/5+L213</f>
        <v>1.9545796178608472E-2</v>
      </c>
      <c r="N213" s="23">
        <f t="shared" si="221"/>
        <v>2.3860983957279411E-2</v>
      </c>
      <c r="O213" s="23">
        <f t="shared" si="221"/>
        <v>2.8176171735950349E-2</v>
      </c>
      <c r="P213" s="23">
        <f t="shared" si="221"/>
        <v>3.2491359514621287E-2</v>
      </c>
      <c r="Q213" s="23">
        <f t="shared" si="158"/>
        <v>3.6806547293292219E-2</v>
      </c>
      <c r="R213" s="23">
        <f t="shared" si="159"/>
        <v>3.6806547293292219E-2</v>
      </c>
      <c r="S213" s="23">
        <f t="shared" si="214"/>
        <v>3.6806547293292219E-2</v>
      </c>
      <c r="T213" s="23">
        <f t="shared" si="214"/>
        <v>3.6806547293292219E-2</v>
      </c>
      <c r="U213" s="23">
        <f t="shared" si="214"/>
        <v>3.6806547293292219E-2</v>
      </c>
      <c r="V213" s="23">
        <f t="shared" si="214"/>
        <v>3.6806547293292219E-2</v>
      </c>
    </row>
    <row r="214" spans="2:22" x14ac:dyDescent="0.2">
      <c r="B214" s="28">
        <v>92.5</v>
      </c>
      <c r="F214" s="23">
        <f t="shared" si="161"/>
        <v>1.5230608399937536E-2</v>
      </c>
      <c r="G214" s="23">
        <f t="shared" si="195"/>
        <v>3.6806547293292219E-2</v>
      </c>
      <c r="I214" s="23"/>
      <c r="K214" s="28">
        <f>K213+0.5</f>
        <v>93</v>
      </c>
      <c r="L214" s="23">
        <f t="shared" si="193"/>
        <v>1.5231444196671244E-2</v>
      </c>
      <c r="M214" s="23">
        <f t="shared" ref="M214:P214" si="222">($Q214-$L214)/5+L214</f>
        <v>1.9546871133075211E-2</v>
      </c>
      <c r="N214" s="23">
        <f t="shared" si="222"/>
        <v>2.386229806947918E-2</v>
      </c>
      <c r="O214" s="23">
        <f t="shared" si="222"/>
        <v>2.8177725005883149E-2</v>
      </c>
      <c r="P214" s="23">
        <f t="shared" si="222"/>
        <v>3.2493151942287114E-2</v>
      </c>
      <c r="Q214" s="23">
        <f t="shared" si="158"/>
        <v>3.6808578878691087E-2</v>
      </c>
      <c r="R214" s="23">
        <f t="shared" si="159"/>
        <v>3.6808578878691087E-2</v>
      </c>
      <c r="S214" s="23">
        <f t="shared" si="214"/>
        <v>3.6808578878691087E-2</v>
      </c>
      <c r="T214" s="23">
        <f t="shared" si="214"/>
        <v>3.6808578878691087E-2</v>
      </c>
      <c r="U214" s="23">
        <f t="shared" si="214"/>
        <v>3.6808578878691087E-2</v>
      </c>
      <c r="V214" s="23">
        <f t="shared" si="214"/>
        <v>3.6808578878691087E-2</v>
      </c>
    </row>
    <row r="215" spans="2:22" x14ac:dyDescent="0.2">
      <c r="B215" s="28">
        <f>B214+0.5</f>
        <v>93</v>
      </c>
      <c r="F215" s="23">
        <f t="shared" si="161"/>
        <v>1.5231444196671244E-2</v>
      </c>
      <c r="G215" s="23">
        <f t="shared" si="195"/>
        <v>3.6808578878691087E-2</v>
      </c>
      <c r="I215" s="23"/>
      <c r="K215" s="28">
        <v>93.5</v>
      </c>
      <c r="L215" s="23">
        <f t="shared" si="193"/>
        <v>1.5232271054402453E-2</v>
      </c>
      <c r="M215" s="23">
        <f t="shared" ref="M215:P215" si="223">($Q215-$L215)/5+L215</f>
        <v>1.9547934590702736E-2</v>
      </c>
      <c r="N215" s="23">
        <f t="shared" si="223"/>
        <v>2.3863598127003019E-2</v>
      </c>
      <c r="O215" s="23">
        <f t="shared" si="223"/>
        <v>2.8179261663303302E-2</v>
      </c>
      <c r="P215" s="23">
        <f t="shared" si="223"/>
        <v>3.2494925199603585E-2</v>
      </c>
      <c r="Q215" s="23">
        <f t="shared" si="158"/>
        <v>3.6810588735903864E-2</v>
      </c>
      <c r="R215" s="23">
        <f t="shared" si="159"/>
        <v>3.6810588735903864E-2</v>
      </c>
      <c r="S215" s="23">
        <f t="shared" si="214"/>
        <v>3.6810588735903864E-2</v>
      </c>
      <c r="T215" s="23">
        <f t="shared" si="214"/>
        <v>3.6810588735903864E-2</v>
      </c>
      <c r="U215" s="23">
        <f t="shared" si="214"/>
        <v>3.6810588735903864E-2</v>
      </c>
      <c r="V215" s="23">
        <f t="shared" si="214"/>
        <v>3.6810588735903864E-2</v>
      </c>
    </row>
    <row r="216" spans="2:22" x14ac:dyDescent="0.2">
      <c r="B216" s="28">
        <v>93.5</v>
      </c>
      <c r="F216" s="23">
        <f t="shared" si="161"/>
        <v>1.5232271054402453E-2</v>
      </c>
      <c r="G216" s="23">
        <f t="shared" si="195"/>
        <v>3.6810588735903864E-2</v>
      </c>
      <c r="I216" s="23"/>
      <c r="K216" s="28">
        <f>K215+0.5</f>
        <v>94</v>
      </c>
      <c r="L216" s="23">
        <f t="shared" si="193"/>
        <v>1.523308911577482E-2</v>
      </c>
      <c r="M216" s="23">
        <f t="shared" ref="M216:P216" si="224">($Q216-$L216)/5+L216</f>
        <v>1.9548986734951243E-2</v>
      </c>
      <c r="N216" s="23">
        <f t="shared" si="224"/>
        <v>2.3864884354127668E-2</v>
      </c>
      <c r="O216" s="23">
        <f t="shared" si="224"/>
        <v>2.8180781973304092E-2</v>
      </c>
      <c r="P216" s="23">
        <f t="shared" si="224"/>
        <v>3.2496679592480517E-2</v>
      </c>
      <c r="Q216" s="23">
        <f t="shared" si="158"/>
        <v>3.6812577211656934E-2</v>
      </c>
      <c r="R216" s="23">
        <f t="shared" si="159"/>
        <v>3.6812577211656934E-2</v>
      </c>
      <c r="S216" s="23">
        <f t="shared" si="214"/>
        <v>3.6812577211656934E-2</v>
      </c>
      <c r="T216" s="23">
        <f t="shared" si="214"/>
        <v>3.6812577211656934E-2</v>
      </c>
      <c r="U216" s="23">
        <f t="shared" si="214"/>
        <v>3.6812577211656934E-2</v>
      </c>
      <c r="V216" s="23">
        <f t="shared" si="214"/>
        <v>3.6812577211656934E-2</v>
      </c>
    </row>
    <row r="217" spans="2:22" x14ac:dyDescent="0.2">
      <c r="B217" s="28">
        <f>B216+0.5</f>
        <v>94</v>
      </c>
      <c r="F217" s="23">
        <f t="shared" si="161"/>
        <v>1.523308911577482E-2</v>
      </c>
      <c r="G217" s="23">
        <f t="shared" si="195"/>
        <v>3.6812577211656934E-2</v>
      </c>
      <c r="I217" s="23"/>
      <c r="K217" s="28">
        <v>94.5</v>
      </c>
      <c r="L217" s="23">
        <f t="shared" si="193"/>
        <v>1.5233898520413089E-2</v>
      </c>
      <c r="M217" s="23">
        <f t="shared" ref="M217:P217" si="225">($Q217-$L217)/5+L217</f>
        <v>1.9550027745398178E-2</v>
      </c>
      <c r="N217" s="23">
        <f t="shared" si="225"/>
        <v>2.386615697038327E-2</v>
      </c>
      <c r="O217" s="23">
        <f t="shared" si="225"/>
        <v>2.8182286195368361E-2</v>
      </c>
      <c r="P217" s="23">
        <f t="shared" si="225"/>
        <v>3.2498415420353449E-2</v>
      </c>
      <c r="Q217" s="23">
        <f t="shared" si="158"/>
        <v>3.6814544645338544E-2</v>
      </c>
      <c r="R217" s="23">
        <f t="shared" si="159"/>
        <v>3.6814544645338544E-2</v>
      </c>
      <c r="S217" s="23">
        <f t="shared" si="214"/>
        <v>3.6814544645338544E-2</v>
      </c>
      <c r="T217" s="23">
        <f t="shared" si="214"/>
        <v>3.6814544645338544E-2</v>
      </c>
      <c r="U217" s="23">
        <f t="shared" si="214"/>
        <v>3.6814544645338544E-2</v>
      </c>
      <c r="V217" s="23">
        <f t="shared" si="214"/>
        <v>3.6814544645338544E-2</v>
      </c>
    </row>
    <row r="218" spans="2:22" x14ac:dyDescent="0.2">
      <c r="B218" s="28">
        <v>94.5</v>
      </c>
      <c r="F218" s="23">
        <f t="shared" si="161"/>
        <v>1.5233898520413089E-2</v>
      </c>
      <c r="G218" s="23">
        <f t="shared" si="195"/>
        <v>3.6814544645338544E-2</v>
      </c>
      <c r="I218" s="23"/>
      <c r="K218" s="28">
        <f>K217+0.5</f>
        <v>95</v>
      </c>
      <c r="L218" s="23">
        <f t="shared" si="193"/>
        <v>1.5234699405002532E-2</v>
      </c>
      <c r="M218" s="23">
        <f t="shared" ref="M218:P218" si="226">($Q218-$L218)/5+L218</f>
        <v>1.9551057797840412E-2</v>
      </c>
      <c r="N218" s="23">
        <f t="shared" si="226"/>
        <v>2.3867416190678292E-2</v>
      </c>
      <c r="O218" s="23">
        <f t="shared" si="226"/>
        <v>2.8183774583516171E-2</v>
      </c>
      <c r="P218" s="23">
        <f t="shared" si="226"/>
        <v>3.2500132976354047E-2</v>
      </c>
      <c r="Q218" s="23">
        <f t="shared" si="158"/>
        <v>3.6816491369191927E-2</v>
      </c>
      <c r="R218" s="23">
        <f t="shared" si="159"/>
        <v>3.6816491369191927E-2</v>
      </c>
      <c r="S218" s="23">
        <f t="shared" si="214"/>
        <v>3.6816491369191927E-2</v>
      </c>
      <c r="T218" s="23">
        <f t="shared" si="214"/>
        <v>3.6816491369191927E-2</v>
      </c>
      <c r="U218" s="23">
        <f t="shared" si="214"/>
        <v>3.6816491369191927E-2</v>
      </c>
      <c r="V218" s="23">
        <f t="shared" si="214"/>
        <v>3.6816491369191927E-2</v>
      </c>
    </row>
    <row r="219" spans="2:22" x14ac:dyDescent="0.2">
      <c r="B219" s="28">
        <f>B218+0.5</f>
        <v>95</v>
      </c>
      <c r="F219" s="23">
        <f t="shared" si="161"/>
        <v>1.5234699405002532E-2</v>
      </c>
      <c r="G219" s="23">
        <f t="shared" si="195"/>
        <v>3.6816491369191927E-2</v>
      </c>
      <c r="I219" s="23"/>
      <c r="K219" s="28">
        <v>95.5</v>
      </c>
      <c r="L219" s="23">
        <f t="shared" si="193"/>
        <v>1.5235491903365908E-2</v>
      </c>
      <c r="M219" s="23">
        <f t="shared" ref="M219:P219" si="227">($Q219-$L219)/5+L219</f>
        <v>1.9552077064393193E-2</v>
      </c>
      <c r="N219" s="23">
        <f t="shared" si="227"/>
        <v>2.386866222542048E-2</v>
      </c>
      <c r="O219" s="23">
        <f t="shared" si="227"/>
        <v>2.8185247386447766E-2</v>
      </c>
      <c r="P219" s="23">
        <f t="shared" si="227"/>
        <v>3.2501832547475053E-2</v>
      </c>
      <c r="Q219" s="23">
        <f t="shared" si="158"/>
        <v>3.6818417708502339E-2</v>
      </c>
      <c r="R219" s="23">
        <f t="shared" si="159"/>
        <v>3.6818417708502339E-2</v>
      </c>
      <c r="S219" s="23">
        <f t="shared" si="214"/>
        <v>3.6818417708502339E-2</v>
      </c>
      <c r="T219" s="23">
        <f t="shared" si="214"/>
        <v>3.6818417708502339E-2</v>
      </c>
      <c r="U219" s="23">
        <f t="shared" si="214"/>
        <v>3.6818417708502339E-2</v>
      </c>
      <c r="V219" s="23">
        <f t="shared" si="214"/>
        <v>3.6818417708502339E-2</v>
      </c>
    </row>
    <row r="220" spans="2:22" x14ac:dyDescent="0.2">
      <c r="B220" s="28">
        <v>95.5</v>
      </c>
      <c r="F220" s="23">
        <f t="shared" si="161"/>
        <v>1.5235491903365908E-2</v>
      </c>
      <c r="G220" s="23">
        <f t="shared" si="195"/>
        <v>3.6818417708502339E-2</v>
      </c>
      <c r="I220" s="23"/>
      <c r="K220" s="28">
        <f>K219+0.5</f>
        <v>96</v>
      </c>
      <c r="L220" s="23">
        <f t="shared" si="193"/>
        <v>1.5236276146538E-2</v>
      </c>
      <c r="M220" s="23">
        <f t="shared" ref="M220:P220" si="228">($Q220-$L220)/5+L220</f>
        <v>1.9553085713586056E-2</v>
      </c>
      <c r="N220" s="23">
        <f t="shared" si="228"/>
        <v>2.3869895280634108E-2</v>
      </c>
      <c r="O220" s="23">
        <f t="shared" si="228"/>
        <v>2.8186704847682161E-2</v>
      </c>
      <c r="P220" s="23">
        <f t="shared" si="228"/>
        <v>3.2503514414730213E-2</v>
      </c>
      <c r="Q220" s="23">
        <f t="shared" si="158"/>
        <v>3.6820323981778272E-2</v>
      </c>
      <c r="R220" s="23">
        <f t="shared" si="159"/>
        <v>3.6820323981778272E-2</v>
      </c>
      <c r="S220" s="23">
        <f t="shared" si="214"/>
        <v>3.6820323981778272E-2</v>
      </c>
      <c r="T220" s="23">
        <f t="shared" si="214"/>
        <v>3.6820323981778272E-2</v>
      </c>
      <c r="U220" s="23">
        <f t="shared" si="214"/>
        <v>3.6820323981778272E-2</v>
      </c>
      <c r="V220" s="23">
        <f t="shared" si="214"/>
        <v>3.6820323981778272E-2</v>
      </c>
    </row>
    <row r="221" spans="2:22" x14ac:dyDescent="0.2">
      <c r="B221" s="28">
        <f>B220+0.5</f>
        <v>96</v>
      </c>
      <c r="F221" s="23">
        <f t="shared" si="161"/>
        <v>1.5236276146538E-2</v>
      </c>
      <c r="G221" s="23">
        <f t="shared" si="195"/>
        <v>3.6820323981778272E-2</v>
      </c>
      <c r="I221" s="23"/>
      <c r="K221" s="28">
        <v>96.5</v>
      </c>
      <c r="L221" s="23">
        <f t="shared" ref="L221:L228" si="229">F222</f>
        <v>1.5237052262837841E-2</v>
      </c>
      <c r="M221" s="23">
        <f t="shared" ref="M221:P221" si="230">($Q221-$L221)/5+L221</f>
        <v>1.9554083910455669E-2</v>
      </c>
      <c r="N221" s="23">
        <f t="shared" si="230"/>
        <v>2.3871115558073499E-2</v>
      </c>
      <c r="O221" s="23">
        <f t="shared" si="230"/>
        <v>2.8188147205691329E-2</v>
      </c>
      <c r="P221" s="23">
        <f t="shared" si="230"/>
        <v>3.2505178853309155E-2</v>
      </c>
      <c r="Q221" s="23">
        <f t="shared" si="158"/>
        <v>3.6822210500926988E-2</v>
      </c>
      <c r="R221" s="23">
        <f t="shared" si="159"/>
        <v>3.6822210500926988E-2</v>
      </c>
      <c r="S221" s="23">
        <f t="shared" si="214"/>
        <v>3.6822210500926988E-2</v>
      </c>
      <c r="T221" s="23">
        <f t="shared" si="214"/>
        <v>3.6822210500926988E-2</v>
      </c>
      <c r="U221" s="23">
        <f t="shared" si="214"/>
        <v>3.6822210500926988E-2</v>
      </c>
      <c r="V221" s="23">
        <f t="shared" si="214"/>
        <v>3.6822210500926988E-2</v>
      </c>
    </row>
    <row r="222" spans="2:22" x14ac:dyDescent="0.2">
      <c r="B222" s="28">
        <v>96.5</v>
      </c>
      <c r="F222" s="23">
        <f t="shared" si="161"/>
        <v>1.5237052262837841E-2</v>
      </c>
      <c r="G222" s="23">
        <f t="shared" ref="G222:G229" si="231">G$22+G$23*(B$22/$B222)*(1-EXP(-$B222/B$22))+G$24*(B$22/$B222)*(1-(1+$B222/B$22)*EXP(-$B222/B$22))</f>
        <v>3.6822210500926988E-2</v>
      </c>
      <c r="I222" s="23"/>
      <c r="K222" s="28">
        <f>K221+0.5</f>
        <v>97</v>
      </c>
      <c r="L222" s="23">
        <f t="shared" si="229"/>
        <v>1.5237820377938716E-2</v>
      </c>
      <c r="M222" s="23">
        <f t="shared" ref="M222:P222" si="232">($Q222-$L222)/5+L222</f>
        <v>1.9555071816635912E-2</v>
      </c>
      <c r="N222" s="23">
        <f t="shared" si="232"/>
        <v>2.3872323255333106E-2</v>
      </c>
      <c r="O222" s="23">
        <f t="shared" si="232"/>
        <v>2.81895746940303E-2</v>
      </c>
      <c r="P222" s="23">
        <f t="shared" si="232"/>
        <v>3.2506826132727498E-2</v>
      </c>
      <c r="Q222" s="23">
        <f t="shared" ref="Q222:Q228" si="233">G223</f>
        <v>3.6824077571424689E-2</v>
      </c>
      <c r="R222" s="23">
        <f t="shared" ref="R222:R228" si="234">Q222</f>
        <v>3.6824077571424689E-2</v>
      </c>
      <c r="S222" s="23">
        <f t="shared" ref="S222:V228" si="235">R222</f>
        <v>3.6824077571424689E-2</v>
      </c>
      <c r="T222" s="23">
        <f t="shared" si="235"/>
        <v>3.6824077571424689E-2</v>
      </c>
      <c r="U222" s="23">
        <f t="shared" si="235"/>
        <v>3.6824077571424689E-2</v>
      </c>
      <c r="V222" s="23">
        <f t="shared" si="235"/>
        <v>3.6824077571424689E-2</v>
      </c>
    </row>
    <row r="223" spans="2:22" x14ac:dyDescent="0.2">
      <c r="B223" s="28">
        <f>B222+0.5</f>
        <v>97</v>
      </c>
      <c r="F223" s="23">
        <f t="shared" ref="F223:F229" si="236">D$22+D$23*(B$22/$B223)*(1-EXP(-$B223/B$22))+D$24*(B$22/$B223)*(1-(1+$B223/B$22)*EXP(-$B223/B$22))</f>
        <v>1.5237820377938716E-2</v>
      </c>
      <c r="G223" s="23">
        <f t="shared" si="231"/>
        <v>3.6824077571424689E-2</v>
      </c>
      <c r="I223" s="23"/>
      <c r="K223" s="28">
        <v>97.5</v>
      </c>
      <c r="L223" s="23">
        <f t="shared" si="229"/>
        <v>1.5238580614935991E-2</v>
      </c>
      <c r="M223" s="23">
        <f t="shared" ref="M223:P223" si="237">($Q223-$L223)/5+L223</f>
        <v>1.9556049590445074E-2</v>
      </c>
      <c r="N223" s="23">
        <f t="shared" si="237"/>
        <v>2.3873518565954155E-2</v>
      </c>
      <c r="O223" s="23">
        <f t="shared" si="237"/>
        <v>2.8190987541463236E-2</v>
      </c>
      <c r="P223" s="23">
        <f t="shared" si="237"/>
        <v>3.2508456516972317E-2</v>
      </c>
      <c r="Q223" s="23">
        <f t="shared" si="233"/>
        <v>3.6825925492481398E-2</v>
      </c>
      <c r="R223" s="23">
        <f t="shared" si="234"/>
        <v>3.6825925492481398E-2</v>
      </c>
      <c r="S223" s="23">
        <f t="shared" si="235"/>
        <v>3.6825925492481398E-2</v>
      </c>
      <c r="T223" s="23">
        <f t="shared" si="235"/>
        <v>3.6825925492481398E-2</v>
      </c>
      <c r="U223" s="23">
        <f t="shared" si="235"/>
        <v>3.6825925492481398E-2</v>
      </c>
      <c r="V223" s="23">
        <f t="shared" si="235"/>
        <v>3.6825925492481398E-2</v>
      </c>
    </row>
    <row r="224" spans="2:22" x14ac:dyDescent="0.2">
      <c r="B224" s="28">
        <v>97.5</v>
      </c>
      <c r="F224" s="23">
        <f t="shared" si="236"/>
        <v>1.5238580614935991E-2</v>
      </c>
      <c r="G224" s="23">
        <f t="shared" si="231"/>
        <v>3.6825925492481398E-2</v>
      </c>
      <c r="I224" s="23"/>
      <c r="K224" s="28">
        <f>K223+0.5</f>
        <v>98</v>
      </c>
      <c r="L224" s="23">
        <f t="shared" si="229"/>
        <v>1.5239333094412886E-2</v>
      </c>
      <c r="M224" s="23">
        <f t="shared" ref="M224:P224" si="238">($Q224-$L224)/5+L224</f>
        <v>1.9557017386970466E-2</v>
      </c>
      <c r="N224" s="23">
        <f t="shared" si="238"/>
        <v>2.3874701679528043E-2</v>
      </c>
      <c r="O224" s="23">
        <f t="shared" si="238"/>
        <v>2.8192385972085621E-2</v>
      </c>
      <c r="P224" s="23">
        <f t="shared" si="238"/>
        <v>3.2510070264643198E-2</v>
      </c>
      <c r="Q224" s="23">
        <f t="shared" si="233"/>
        <v>3.6827754557200783E-2</v>
      </c>
      <c r="R224" s="23">
        <f t="shared" si="234"/>
        <v>3.6827754557200783E-2</v>
      </c>
      <c r="S224" s="23">
        <f t="shared" si="235"/>
        <v>3.6827754557200783E-2</v>
      </c>
      <c r="T224" s="23">
        <f t="shared" si="235"/>
        <v>3.6827754557200783E-2</v>
      </c>
      <c r="U224" s="23">
        <f t="shared" si="235"/>
        <v>3.6827754557200783E-2</v>
      </c>
      <c r="V224" s="23">
        <f t="shared" si="235"/>
        <v>3.6827754557200783E-2</v>
      </c>
    </row>
    <row r="225" spans="2:22" x14ac:dyDescent="0.2">
      <c r="B225" s="28">
        <f>B224+0.5</f>
        <v>98</v>
      </c>
      <c r="F225" s="23">
        <f t="shared" si="236"/>
        <v>1.5239333094412886E-2</v>
      </c>
      <c r="G225" s="23">
        <f t="shared" si="231"/>
        <v>3.6827754557200783E-2</v>
      </c>
      <c r="I225" s="23"/>
      <c r="K225" s="28">
        <v>98.5</v>
      </c>
      <c r="L225" s="23">
        <f t="shared" si="229"/>
        <v>1.5240077934504229E-2</v>
      </c>
      <c r="M225" s="23">
        <f t="shared" ref="M225:P225" si="239">($Q225-$L225)/5+L225</f>
        <v>1.9557975358150424E-2</v>
      </c>
      <c r="N225" s="23">
        <f t="shared" si="239"/>
        <v>2.387587278179662E-2</v>
      </c>
      <c r="O225" s="23">
        <f t="shared" si="239"/>
        <v>2.8193770205442815E-2</v>
      </c>
      <c r="P225" s="23">
        <f t="shared" si="239"/>
        <v>3.2511667629089011E-2</v>
      </c>
      <c r="Q225" s="23">
        <f t="shared" si="233"/>
        <v>3.68295650527352E-2</v>
      </c>
      <c r="R225" s="23">
        <f t="shared" si="234"/>
        <v>3.68295650527352E-2</v>
      </c>
      <c r="S225" s="23">
        <f t="shared" si="235"/>
        <v>3.68295650527352E-2</v>
      </c>
      <c r="T225" s="23">
        <f t="shared" si="235"/>
        <v>3.68295650527352E-2</v>
      </c>
      <c r="U225" s="23">
        <f t="shared" si="235"/>
        <v>3.68295650527352E-2</v>
      </c>
      <c r="V225" s="23">
        <f t="shared" si="235"/>
        <v>3.68295650527352E-2</v>
      </c>
    </row>
    <row r="226" spans="2:22" x14ac:dyDescent="0.2">
      <c r="B226" s="28">
        <v>98.5</v>
      </c>
      <c r="F226" s="23">
        <f t="shared" si="236"/>
        <v>1.5240077934504229E-2</v>
      </c>
      <c r="G226" s="23">
        <f t="shared" si="231"/>
        <v>3.68295650527352E-2</v>
      </c>
      <c r="I226" s="23"/>
      <c r="K226" s="28">
        <f>K225+0.5</f>
        <v>99</v>
      </c>
      <c r="L226" s="23">
        <f t="shared" si="229"/>
        <v>1.5240815250958285E-2</v>
      </c>
      <c r="M226" s="23">
        <f t="shared" ref="M226:P226" si="240">($Q226-$L226)/5+L226</f>
        <v>1.9558923652853815E-2</v>
      </c>
      <c r="N226" s="23">
        <f t="shared" si="240"/>
        <v>2.3877032054749343E-2</v>
      </c>
      <c r="O226" s="23">
        <f t="shared" si="240"/>
        <v>2.8195140456644875E-2</v>
      </c>
      <c r="P226" s="23">
        <f t="shared" si="240"/>
        <v>3.2513248858540407E-2</v>
      </c>
      <c r="Q226" s="23">
        <f t="shared" si="233"/>
        <v>3.6831357260435939E-2</v>
      </c>
      <c r="R226" s="23">
        <f t="shared" si="234"/>
        <v>3.6831357260435939E-2</v>
      </c>
      <c r="S226" s="23">
        <f t="shared" si="235"/>
        <v>3.6831357260435939E-2</v>
      </c>
      <c r="T226" s="23">
        <f t="shared" si="235"/>
        <v>3.6831357260435939E-2</v>
      </c>
      <c r="U226" s="23">
        <f t="shared" si="235"/>
        <v>3.6831357260435939E-2</v>
      </c>
      <c r="V226" s="23">
        <f t="shared" si="235"/>
        <v>3.6831357260435939E-2</v>
      </c>
    </row>
    <row r="227" spans="2:22" x14ac:dyDescent="0.2">
      <c r="B227" s="28">
        <f>B226+0.5</f>
        <v>99</v>
      </c>
      <c r="F227" s="23">
        <f t="shared" si="236"/>
        <v>1.5240815250958285E-2</v>
      </c>
      <c r="G227" s="23">
        <f t="shared" si="231"/>
        <v>3.6831357260435939E-2</v>
      </c>
      <c r="I227" s="23"/>
      <c r="K227" s="28">
        <v>99.5</v>
      </c>
      <c r="L227" s="23">
        <f t="shared" si="229"/>
        <v>1.5241545157196723E-2</v>
      </c>
      <c r="M227" s="23">
        <f t="shared" ref="M227:P227" si="241">($Q227-$L227)/5+L227</f>
        <v>1.9559862416957174E-2</v>
      </c>
      <c r="N227" s="23">
        <f t="shared" si="241"/>
        <v>2.3878179676717626E-2</v>
      </c>
      <c r="O227" s="23">
        <f t="shared" si="241"/>
        <v>2.8196496936478077E-2</v>
      </c>
      <c r="P227" s="23">
        <f t="shared" si="241"/>
        <v>3.2514814196238528E-2</v>
      </c>
      <c r="Q227" s="23">
        <f t="shared" si="233"/>
        <v>3.683313145599898E-2</v>
      </c>
      <c r="R227" s="23">
        <f t="shared" si="234"/>
        <v>3.683313145599898E-2</v>
      </c>
      <c r="S227" s="23">
        <f t="shared" si="235"/>
        <v>3.683313145599898E-2</v>
      </c>
      <c r="T227" s="23">
        <f t="shared" si="235"/>
        <v>3.683313145599898E-2</v>
      </c>
      <c r="U227" s="23">
        <f t="shared" si="235"/>
        <v>3.683313145599898E-2</v>
      </c>
      <c r="V227" s="23">
        <f t="shared" si="235"/>
        <v>3.683313145599898E-2</v>
      </c>
    </row>
    <row r="228" spans="2:22" x14ac:dyDescent="0.2">
      <c r="B228" s="28">
        <v>99.5</v>
      </c>
      <c r="F228" s="23">
        <f t="shared" si="236"/>
        <v>1.5241545157196723E-2</v>
      </c>
      <c r="G228" s="23">
        <f t="shared" si="231"/>
        <v>3.683313145599898E-2</v>
      </c>
      <c r="I228" s="23"/>
      <c r="K228" s="28">
        <f>K227+0.5</f>
        <v>100</v>
      </c>
      <c r="L228" s="23">
        <f t="shared" si="229"/>
        <v>1.5242267764372777E-2</v>
      </c>
      <c r="M228" s="23">
        <f t="shared" ref="M228:P228" si="242">($Q228-$L228)/5+L228</f>
        <v>1.9560791793419498E-2</v>
      </c>
      <c r="N228" s="23">
        <f t="shared" si="242"/>
        <v>2.3879315822466218E-2</v>
      </c>
      <c r="O228" s="23">
        <f t="shared" si="242"/>
        <v>2.8197839851512939E-2</v>
      </c>
      <c r="P228" s="23">
        <f t="shared" si="242"/>
        <v>3.2516363880559659E-2</v>
      </c>
      <c r="Q228" s="23">
        <f t="shared" si="233"/>
        <v>3.6834887909606387E-2</v>
      </c>
      <c r="R228" s="23">
        <f t="shared" si="234"/>
        <v>3.6834887909606387E-2</v>
      </c>
      <c r="S228" s="23">
        <f t="shared" si="235"/>
        <v>3.6834887909606387E-2</v>
      </c>
      <c r="T228" s="23">
        <f t="shared" si="235"/>
        <v>3.6834887909606387E-2</v>
      </c>
      <c r="U228" s="23">
        <f t="shared" si="235"/>
        <v>3.6834887909606387E-2</v>
      </c>
      <c r="V228" s="23">
        <f t="shared" si="235"/>
        <v>3.6834887909606387E-2</v>
      </c>
    </row>
    <row r="229" spans="2:22" x14ac:dyDescent="0.2">
      <c r="B229" s="28">
        <f>B228+0.5</f>
        <v>100</v>
      </c>
      <c r="F229" s="23">
        <f t="shared" si="236"/>
        <v>1.5242267764372777E-2</v>
      </c>
      <c r="G229" s="23">
        <f t="shared" si="231"/>
        <v>3.6834887909606387E-2</v>
      </c>
      <c r="I229" s="23"/>
    </row>
    <row r="235" spans="2:22" x14ac:dyDescent="0.2">
      <c r="B235" s="28"/>
    </row>
    <row r="236" spans="2:22" x14ac:dyDescent="0.2">
      <c r="B236" s="28"/>
    </row>
    <row r="237" spans="2:22" x14ac:dyDescent="0.2">
      <c r="B237" s="28"/>
    </row>
    <row r="238" spans="2:22" x14ac:dyDescent="0.2">
      <c r="B238" s="28"/>
    </row>
    <row r="239" spans="2:22" x14ac:dyDescent="0.2">
      <c r="B239" s="28"/>
    </row>
    <row r="240" spans="2:22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  <row r="283" spans="2:2" x14ac:dyDescent="0.2">
      <c r="B283" s="28"/>
    </row>
    <row r="284" spans="2:2" x14ac:dyDescent="0.2">
      <c r="B284" s="28"/>
    </row>
    <row r="285" spans="2:2" x14ac:dyDescent="0.2">
      <c r="B285" s="28"/>
    </row>
    <row r="286" spans="2:2" x14ac:dyDescent="0.2">
      <c r="B286" s="28"/>
    </row>
    <row r="287" spans="2:2" x14ac:dyDescent="0.2">
      <c r="B287" s="28"/>
    </row>
    <row r="288" spans="2:2" x14ac:dyDescent="0.2">
      <c r="B288" s="28"/>
    </row>
    <row r="289" spans="2:2" x14ac:dyDescent="0.2">
      <c r="B289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E288"/>
  <sheetViews>
    <sheetView workbookViewId="0">
      <selection activeCell="L19" sqref="L19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9" style="20" customWidth="1"/>
    <col min="14" max="16384" width="9.140625" style="20"/>
  </cols>
  <sheetData>
    <row r="1" spans="1:9" x14ac:dyDescent="0.2">
      <c r="A1" s="20" t="s">
        <v>52</v>
      </c>
      <c r="B1" s="23">
        <f>'Building Blocks'!B5</f>
        <v>0.03</v>
      </c>
    </row>
    <row r="2" spans="1:9" x14ac:dyDescent="0.2">
      <c r="A2" s="20" t="s">
        <v>65</v>
      </c>
      <c r="B2" s="23">
        <f>'Building Blocks'!B27</f>
        <v>0.02</v>
      </c>
      <c r="C2" s="23"/>
      <c r="D2" s="24"/>
    </row>
    <row r="3" spans="1:9" x14ac:dyDescent="0.2">
      <c r="A3" s="20" t="s">
        <v>41</v>
      </c>
      <c r="B3" s="23">
        <f>B2+B1</f>
        <v>0.05</v>
      </c>
    </row>
    <row r="4" spans="1:9" x14ac:dyDescent="0.2">
      <c r="A4" s="20" t="s">
        <v>64</v>
      </c>
      <c r="C4" s="35">
        <v>0</v>
      </c>
    </row>
    <row r="5" spans="1:9" x14ac:dyDescent="0.2">
      <c r="C5" s="231" t="s">
        <v>73</v>
      </c>
      <c r="D5" s="231"/>
      <c r="E5" s="232" t="s">
        <v>75</v>
      </c>
      <c r="F5" s="233"/>
      <c r="G5" s="233"/>
    </row>
    <row r="6" spans="1:9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</row>
    <row r="7" spans="1:9" x14ac:dyDescent="0.2">
      <c r="B7" s="78" t="s">
        <v>106</v>
      </c>
      <c r="C7" s="35">
        <v>4.4999999999999998E-2</v>
      </c>
      <c r="D7" s="36">
        <v>0.25</v>
      </c>
      <c r="E7" s="23">
        <v>0</v>
      </c>
      <c r="F7" s="23">
        <f>B3</f>
        <v>0.05</v>
      </c>
      <c r="G7" s="21">
        <f t="shared" ref="G7:G12" si="0">D7</f>
        <v>0.25</v>
      </c>
      <c r="H7" s="27"/>
    </row>
    <row r="8" spans="1:9" x14ac:dyDescent="0.2">
      <c r="B8" s="78" t="s">
        <v>107</v>
      </c>
      <c r="C8" s="35">
        <v>4.6623020000000001E-2</v>
      </c>
      <c r="D8" s="36">
        <v>1.7634069999999999</v>
      </c>
      <c r="E8" s="23">
        <f>VLOOKUP(MROUND(D8,0.5),'US Term Structure'!$B$23:$G$222,6,FALSE)-'US Term Structure'!$F$7</f>
        <v>3.7050162785108275E-3</v>
      </c>
      <c r="F8" s="23">
        <f>E8+$F$7</f>
        <v>5.3705016278510834E-2</v>
      </c>
      <c r="G8" s="21">
        <f t="shared" si="0"/>
        <v>1.7634069999999999</v>
      </c>
      <c r="H8" s="27"/>
    </row>
    <row r="9" spans="1:9" x14ac:dyDescent="0.2">
      <c r="B9" s="78" t="s">
        <v>136</v>
      </c>
      <c r="C9" s="35">
        <v>5.0373960000000002E-2</v>
      </c>
      <c r="D9" s="36">
        <v>3.5056690000000001</v>
      </c>
      <c r="E9" s="23">
        <f>VLOOKUP(MROUND(D9,0.5),'US Term Structure'!$B$23:$G$222,6,FALSE)-'US Term Structure'!$F$7</f>
        <v>6.0656144464079458E-3</v>
      </c>
      <c r="F9" s="23">
        <f>E9+$F$7</f>
        <v>5.6065614446407952E-2</v>
      </c>
      <c r="G9" s="21">
        <f t="shared" si="0"/>
        <v>3.5056690000000001</v>
      </c>
      <c r="H9" s="27"/>
    </row>
    <row r="10" spans="1:9" x14ac:dyDescent="0.2">
      <c r="B10" s="78" t="s">
        <v>137</v>
      </c>
      <c r="C10" s="35">
        <v>4.8249940000000005E-2</v>
      </c>
      <c r="D10" s="36">
        <v>5.0728780000000002</v>
      </c>
      <c r="E10" s="23">
        <f>VLOOKUP(MROUND(D10,0.5),'US Term Structure'!$B$23:$G$222,6,FALSE)-'US Term Structure'!$F$7</f>
        <v>7.7720314884005652E-3</v>
      </c>
      <c r="F10" s="23">
        <f>E10+$F$7</f>
        <v>5.7772031488400571E-2</v>
      </c>
      <c r="G10" s="21">
        <f t="shared" si="0"/>
        <v>5.0728780000000002</v>
      </c>
      <c r="H10" s="27"/>
    </row>
    <row r="11" spans="1:9" x14ac:dyDescent="0.2">
      <c r="B11" s="20" t="s">
        <v>138</v>
      </c>
      <c r="C11" s="34">
        <v>5.2715289999999998E-2</v>
      </c>
      <c r="D11" s="36">
        <v>6.7066280000000003</v>
      </c>
      <c r="E11" s="23">
        <f>VLOOKUP(MROUND(D11,0.5),'US Term Structure'!$B$23:$G$222,6,FALSE)-'US Term Structure'!$F$7</f>
        <v>8.995893415300011E-3</v>
      </c>
      <c r="F11" s="23">
        <f>E11+$F$7</f>
        <v>5.899589341530001E-2</v>
      </c>
      <c r="G11" s="21">
        <f t="shared" si="0"/>
        <v>6.7066280000000003</v>
      </c>
      <c r="H11" s="27"/>
      <c r="I11" s="23"/>
    </row>
    <row r="12" spans="1:9" x14ac:dyDescent="0.2">
      <c r="B12" s="20" t="s">
        <v>108</v>
      </c>
      <c r="C12" s="35">
        <v>5.0918440000000002E-2</v>
      </c>
      <c r="D12" s="36">
        <v>12.172305</v>
      </c>
      <c r="E12" s="23">
        <f>VLOOKUP(MROUND(D12,0.5),'US Term Structure'!$B$23:$G$222,6,FALSE)-'US Term Structure'!$F$7</f>
        <v>1.1303749141854062E-2</v>
      </c>
      <c r="F12" s="23">
        <f>E12+$F$7</f>
        <v>6.1303749141854061E-2</v>
      </c>
      <c r="G12" s="21">
        <f t="shared" si="0"/>
        <v>12.172305</v>
      </c>
      <c r="H12" s="27"/>
      <c r="I12" s="23"/>
    </row>
    <row r="14" spans="1:9" x14ac:dyDescent="0.2">
      <c r="B14" s="40" t="s">
        <v>62</v>
      </c>
      <c r="C14" s="41" t="s">
        <v>66</v>
      </c>
      <c r="D14" s="42" t="s">
        <v>67</v>
      </c>
      <c r="F14" s="41" t="s">
        <v>66</v>
      </c>
      <c r="G14" s="42" t="s">
        <v>67</v>
      </c>
    </row>
    <row r="15" spans="1:9" x14ac:dyDescent="0.2">
      <c r="B15" s="78" t="s">
        <v>106</v>
      </c>
      <c r="C15" s="30">
        <f t="shared" ref="C15:C20" si="1">($B$22/D7)*(1-EXP(-D7/$B$22))</f>
        <v>0.92792791813583853</v>
      </c>
      <c r="D15" s="30">
        <f t="shared" ref="D15:D20" si="2">($B$22/D7)*(1-(1+D7/$B$22)*EXP(-D7/$B$22))</f>
        <v>6.8523057247328739E-2</v>
      </c>
      <c r="F15" s="30">
        <f t="shared" ref="F15:F20" si="3">($B$22/G7)*(1-EXP(-G7/$B$22))</f>
        <v>0.92792791813583853</v>
      </c>
      <c r="G15" s="30">
        <f t="shared" ref="G15:G20" si="4">($B$22/G7)*(1-(1+G7/$B$22)*EXP(-G7/$B$22))</f>
        <v>6.8523057247328739E-2</v>
      </c>
    </row>
    <row r="16" spans="1:9" x14ac:dyDescent="0.2">
      <c r="B16" s="78" t="s">
        <v>107</v>
      </c>
      <c r="C16" s="30">
        <f t="shared" si="1"/>
        <v>0.6143321274704473</v>
      </c>
      <c r="D16" s="30">
        <f t="shared" si="2"/>
        <v>0.27088823286819219</v>
      </c>
      <c r="F16" s="30">
        <f t="shared" si="3"/>
        <v>0.6143321274704473</v>
      </c>
      <c r="G16" s="30">
        <f t="shared" si="4"/>
        <v>0.27088823286819219</v>
      </c>
    </row>
    <row r="17" spans="2:31" x14ac:dyDescent="0.2">
      <c r="B17" s="78" t="s">
        <v>136</v>
      </c>
      <c r="C17" s="30">
        <f t="shared" si="1"/>
        <v>0.41443336481195814</v>
      </c>
      <c r="D17" s="30">
        <f t="shared" si="2"/>
        <v>0.29495833425860818</v>
      </c>
      <c r="F17" s="30">
        <f t="shared" si="3"/>
        <v>0.41443336481195814</v>
      </c>
      <c r="G17" s="30">
        <f t="shared" si="4"/>
        <v>0.29495833425860818</v>
      </c>
    </row>
    <row r="18" spans="2:31" x14ac:dyDescent="0.2">
      <c r="B18" s="78" t="s">
        <v>137</v>
      </c>
      <c r="C18" s="30">
        <f t="shared" si="1"/>
        <v>0.31022761146028305</v>
      </c>
      <c r="D18" s="30">
        <f t="shared" si="2"/>
        <v>0.26401356610841498</v>
      </c>
      <c r="F18" s="30">
        <f t="shared" si="3"/>
        <v>0.31022761146028305</v>
      </c>
      <c r="G18" s="30">
        <f t="shared" si="4"/>
        <v>0.26401356610841498</v>
      </c>
    </row>
    <row r="19" spans="2:31" x14ac:dyDescent="0.2">
      <c r="B19" s="20" t="s">
        <v>138</v>
      </c>
      <c r="C19" s="30">
        <f t="shared" si="1"/>
        <v>0.24180115406830782</v>
      </c>
      <c r="D19" s="30">
        <f t="shared" si="2"/>
        <v>0.22463169364820318</v>
      </c>
      <c r="F19" s="30">
        <f t="shared" si="3"/>
        <v>0.24180115406830782</v>
      </c>
      <c r="G19" s="30">
        <f t="shared" si="4"/>
        <v>0.22463169364820318</v>
      </c>
    </row>
    <row r="20" spans="2:31" x14ac:dyDescent="0.2">
      <c r="B20" s="20" t="s">
        <v>108</v>
      </c>
      <c r="C20" s="30">
        <f t="shared" si="1"/>
        <v>0.13546884723661767</v>
      </c>
      <c r="D20" s="30">
        <f t="shared" si="2"/>
        <v>0.13484346939571937</v>
      </c>
      <c r="F20" s="30">
        <f t="shared" si="3"/>
        <v>0.13546884723661767</v>
      </c>
      <c r="G20" s="30">
        <f t="shared" si="4"/>
        <v>0.13484346939571937</v>
      </c>
    </row>
    <row r="21" spans="2:31" x14ac:dyDescent="0.2">
      <c r="B21" s="40" t="s">
        <v>57</v>
      </c>
      <c r="C21" s="41" t="s">
        <v>56</v>
      </c>
      <c r="D21" s="42" t="s">
        <v>55</v>
      </c>
      <c r="F21" s="41" t="s">
        <v>56</v>
      </c>
      <c r="G21" s="42" t="s">
        <v>55</v>
      </c>
    </row>
    <row r="22" spans="2:31" x14ac:dyDescent="0.2">
      <c r="B22" s="32">
        <v>1.65</v>
      </c>
      <c r="C22" s="29" t="s">
        <v>68</v>
      </c>
      <c r="D22" s="32">
        <f>INDEX(LINEST(C$7:C$12,C$15:D$20,TRUE,TRUE),1,3)</f>
        <v>5.284161829332211E-2</v>
      </c>
      <c r="F22" s="29" t="s">
        <v>68</v>
      </c>
      <c r="G22" s="32">
        <f>INDEX(LINEST(F$7:F$12,F$15:G$20,TRUE,TRUE),1,3)</f>
        <v>6.3911911042971462E-2</v>
      </c>
    </row>
    <row r="23" spans="2:31" x14ac:dyDescent="0.2">
      <c r="C23" s="31" t="s">
        <v>69</v>
      </c>
      <c r="D23" s="33">
        <f>INDEX(LINEST(C$7:C$12,C$15:D$20,TRUE,TRUE),1,2)</f>
        <v>-8.6888171843393213E-3</v>
      </c>
      <c r="F23" s="31" t="s">
        <v>69</v>
      </c>
      <c r="G23" s="33">
        <f>INDEX(LINEST(F$7:F$12,F$15:G$20,TRUE,TRUE),1,2)</f>
        <v>-1.4470433942815098E-2</v>
      </c>
    </row>
    <row r="24" spans="2:31" x14ac:dyDescent="0.2">
      <c r="C24" s="31" t="s">
        <v>70</v>
      </c>
      <c r="D24" s="32">
        <f>INDEX(LINEST(C$7:C$12,C$15:D$20,TRUE,TRUE),1,1)</f>
        <v>-1.5436345314731457E-4</v>
      </c>
      <c r="F24" s="31" t="s">
        <v>70</v>
      </c>
      <c r="G24" s="32">
        <f>INDEX(LINEST(F$7:F$12,F$15:G$20,TRUE,TRUE),1,1)</f>
        <v>-5.8564383927188464E-3</v>
      </c>
    </row>
    <row r="26" spans="2:31" ht="15" x14ac:dyDescent="0.25">
      <c r="L26" s="20" t="s">
        <v>39</v>
      </c>
      <c r="M26" s="20" t="s">
        <v>36</v>
      </c>
      <c r="N26" s="20" t="s">
        <v>35</v>
      </c>
      <c r="O26" s="20" t="s">
        <v>34</v>
      </c>
      <c r="P26" s="20" t="s">
        <v>33</v>
      </c>
      <c r="Q26" s="20" t="s">
        <v>32</v>
      </c>
      <c r="R26" s="20" t="s">
        <v>31</v>
      </c>
      <c r="S26" s="20" t="s">
        <v>30</v>
      </c>
      <c r="T26" s="20" t="s">
        <v>29</v>
      </c>
      <c r="U26" s="20" t="s">
        <v>28</v>
      </c>
      <c r="V26" s="20" t="s">
        <v>27</v>
      </c>
      <c r="AC26">
        <v>5.19496105879373</v>
      </c>
      <c r="AD26">
        <v>6.04124878769042</v>
      </c>
      <c r="AE26" s="20">
        <f>AVERAGE(AC26:AD26)/100</f>
        <v>5.6181049232420753E-2</v>
      </c>
    </row>
    <row r="27" spans="2:31" ht="15" x14ac:dyDescent="0.25">
      <c r="K27" s="20" t="s">
        <v>54</v>
      </c>
      <c r="L27" s="20" t="s">
        <v>53</v>
      </c>
      <c r="M27" s="20" t="s">
        <v>53</v>
      </c>
      <c r="N27" s="20" t="s">
        <v>53</v>
      </c>
      <c r="O27" s="20" t="s">
        <v>53</v>
      </c>
      <c r="P27" s="20" t="s">
        <v>53</v>
      </c>
      <c r="Q27" s="20" t="s">
        <v>53</v>
      </c>
      <c r="R27" s="20" t="s">
        <v>53</v>
      </c>
      <c r="S27" s="20" t="s">
        <v>53</v>
      </c>
      <c r="T27" s="20" t="s">
        <v>53</v>
      </c>
      <c r="U27" s="20" t="s">
        <v>53</v>
      </c>
      <c r="V27" s="20" t="s">
        <v>53</v>
      </c>
      <c r="AC27">
        <v>5.1709377078540797</v>
      </c>
      <c r="AD27">
        <v>6.1921172501580104</v>
      </c>
      <c r="AE27" s="20">
        <f t="shared" ref="AE27:AE88" si="5">AVERAGE(AC27:AD27)/100</f>
        <v>5.6815274790060447E-2</v>
      </c>
    </row>
    <row r="28" spans="2:31" ht="15" x14ac:dyDescent="0.25">
      <c r="B28" s="20" t="s">
        <v>54</v>
      </c>
      <c r="F28" s="20" t="s">
        <v>48</v>
      </c>
      <c r="G28" s="20" t="s">
        <v>120</v>
      </c>
      <c r="K28" s="28">
        <v>0.5</v>
      </c>
      <c r="L28" s="23">
        <f t="shared" ref="L28:L59" si="6">F29</f>
        <v>4.5326643547151005E-2</v>
      </c>
      <c r="M28" s="23">
        <f t="shared" ref="M28:P47" si="7">($Q28-$L28)/5+L28</f>
        <v>4.6401597142847036E-2</v>
      </c>
      <c r="N28" s="23">
        <f t="shared" si="7"/>
        <v>4.7476550738543066E-2</v>
      </c>
      <c r="O28" s="23">
        <f t="shared" si="7"/>
        <v>4.8551504334239097E-2</v>
      </c>
      <c r="P28" s="23">
        <f t="shared" si="7"/>
        <v>4.9626457929935128E-2</v>
      </c>
      <c r="Q28" s="23">
        <f t="shared" ref="Q28:Q59" si="8">G29</f>
        <v>5.0701411525631165E-2</v>
      </c>
      <c r="R28" s="23">
        <f>Q28</f>
        <v>5.0701411525631165E-2</v>
      </c>
      <c r="S28" s="23">
        <f>R28</f>
        <v>5.0701411525631165E-2</v>
      </c>
      <c r="T28" s="23">
        <f>S28</f>
        <v>5.0701411525631165E-2</v>
      </c>
      <c r="U28" s="23">
        <f>T28</f>
        <v>5.0701411525631165E-2</v>
      </c>
      <c r="V28" s="23">
        <f>U28</f>
        <v>5.0701411525631165E-2</v>
      </c>
      <c r="AC28">
        <v>4.8705503006995903</v>
      </c>
      <c r="AD28">
        <v>5.9346393401610902</v>
      </c>
      <c r="AE28" s="20">
        <f t="shared" si="5"/>
        <v>5.4025948204303405E-2</v>
      </c>
    </row>
    <row r="29" spans="2:31" ht="15" x14ac:dyDescent="0.25">
      <c r="B29" s="28">
        <v>0.5</v>
      </c>
      <c r="F29" s="23">
        <f>D$22+D$23*(B$22/$B29)*(1-EXP(-$B29/B$22))+D$24*(B$22/$B29)*(1-(1+$B29/B$22)*EXP(-$B29/B$22))</f>
        <v>4.5326643547151005E-2</v>
      </c>
      <c r="G29" s="23">
        <f t="shared" ref="G29:G60" si="9">G$22+G$23*(B$22/$B29)*(1-EXP(-$B29/B$22))+G$24*(B$22/$B29)*(1-(1+$B29/B$22)*EXP(-$B29/B$22))</f>
        <v>5.0701411525631165E-2</v>
      </c>
      <c r="I29" s="23"/>
      <c r="K29" s="28">
        <f>K28+0.5</f>
        <v>1</v>
      </c>
      <c r="L29" s="23">
        <f t="shared" si="6"/>
        <v>4.6294035903263545E-2</v>
      </c>
      <c r="M29" s="23">
        <f t="shared" si="7"/>
        <v>4.7407787459255349E-2</v>
      </c>
      <c r="N29" s="23">
        <f t="shared" si="7"/>
        <v>4.8521539015247153E-2</v>
      </c>
      <c r="O29" s="23">
        <f t="shared" si="7"/>
        <v>4.9635290571238957E-2</v>
      </c>
      <c r="P29" s="23">
        <f t="shared" si="7"/>
        <v>5.0749042127230762E-2</v>
      </c>
      <c r="Q29" s="23">
        <f t="shared" si="8"/>
        <v>5.1862793683222566E-2</v>
      </c>
      <c r="R29" s="23">
        <f t="shared" ref="R29:V44" si="10">Q29</f>
        <v>5.1862793683222566E-2</v>
      </c>
      <c r="S29" s="23">
        <f t="shared" si="10"/>
        <v>5.1862793683222566E-2</v>
      </c>
      <c r="T29" s="23">
        <f t="shared" si="10"/>
        <v>5.1862793683222566E-2</v>
      </c>
      <c r="U29" s="23">
        <f t="shared" si="10"/>
        <v>5.1862793683222566E-2</v>
      </c>
      <c r="V29" s="23">
        <f t="shared" si="10"/>
        <v>5.1862793683222566E-2</v>
      </c>
      <c r="AC29">
        <v>4.7964318228118401</v>
      </c>
      <c r="AD29">
        <v>5.8183861939013601</v>
      </c>
      <c r="AE29" s="20">
        <f t="shared" si="5"/>
        <v>5.3074090083566006E-2</v>
      </c>
    </row>
    <row r="30" spans="2:31" ht="15" x14ac:dyDescent="0.25">
      <c r="B30" s="28">
        <f>B29+0.5</f>
        <v>1</v>
      </c>
      <c r="F30" s="23">
        <f t="shared" ref="F30:F93" si="11">D$22+D$23*(B$22/$B30)*(1-EXP(-$B30/B$22))+D$24*(B$22/$B30)*(1-(1+$B30/B$22)*EXP(-$B30/B$22))</f>
        <v>4.6294035903263545E-2</v>
      </c>
      <c r="G30" s="23">
        <f t="shared" si="9"/>
        <v>5.1862793683222566E-2</v>
      </c>
      <c r="I30" s="23"/>
      <c r="K30" s="28">
        <v>1.5</v>
      </c>
      <c r="L30" s="23">
        <f t="shared" si="6"/>
        <v>4.7095426212772594E-2</v>
      </c>
      <c r="M30" s="23">
        <f t="shared" si="7"/>
        <v>4.8260401763214389E-2</v>
      </c>
      <c r="N30" s="23">
        <f t="shared" si="7"/>
        <v>4.9425377313656184E-2</v>
      </c>
      <c r="O30" s="23">
        <f t="shared" si="7"/>
        <v>5.0590352864097979E-2</v>
      </c>
      <c r="P30" s="23">
        <f t="shared" si="7"/>
        <v>5.1755328414539774E-2</v>
      </c>
      <c r="Q30" s="23">
        <f t="shared" si="8"/>
        <v>5.2920303964981583E-2</v>
      </c>
      <c r="R30" s="23">
        <f t="shared" si="10"/>
        <v>5.2920303964981583E-2</v>
      </c>
      <c r="S30" s="23">
        <f t="shared" si="10"/>
        <v>5.2920303964981583E-2</v>
      </c>
      <c r="T30" s="23">
        <f t="shared" si="10"/>
        <v>5.2920303964981583E-2</v>
      </c>
      <c r="U30" s="23">
        <f t="shared" si="10"/>
        <v>5.2920303964981583E-2</v>
      </c>
      <c r="V30" s="23">
        <f t="shared" si="10"/>
        <v>5.2920303964981583E-2</v>
      </c>
      <c r="AC30">
        <v>4.3989386509363202</v>
      </c>
      <c r="AD30">
        <v>5.0688081641276499</v>
      </c>
      <c r="AE30" s="20">
        <f t="shared" si="5"/>
        <v>4.7338734075319848E-2</v>
      </c>
    </row>
    <row r="31" spans="2:31" ht="15" x14ac:dyDescent="0.25">
      <c r="B31" s="28">
        <v>1.5</v>
      </c>
      <c r="F31" s="23">
        <f t="shared" si="11"/>
        <v>4.7095426212772594E-2</v>
      </c>
      <c r="G31" s="23">
        <f t="shared" si="9"/>
        <v>5.2920303964981583E-2</v>
      </c>
      <c r="I31" s="23"/>
      <c r="K31" s="28">
        <f>K30+0.5</f>
        <v>2</v>
      </c>
      <c r="L31" s="23">
        <f t="shared" si="6"/>
        <v>4.7762852847200457E-2</v>
      </c>
      <c r="M31" s="23">
        <f t="shared" si="7"/>
        <v>4.8985279976542381E-2</v>
      </c>
      <c r="N31" s="23">
        <f t="shared" si="7"/>
        <v>5.0207707105884306E-2</v>
      </c>
      <c r="O31" s="23">
        <f t="shared" si="7"/>
        <v>5.143013423522623E-2</v>
      </c>
      <c r="P31" s="23">
        <f t="shared" si="7"/>
        <v>5.2652561364568154E-2</v>
      </c>
      <c r="Q31" s="23">
        <f t="shared" si="8"/>
        <v>5.3874988493910092E-2</v>
      </c>
      <c r="R31" s="23">
        <f t="shared" si="10"/>
        <v>5.3874988493910092E-2</v>
      </c>
      <c r="S31" s="23">
        <f t="shared" si="10"/>
        <v>5.3874988493910092E-2</v>
      </c>
      <c r="T31" s="23">
        <f t="shared" si="10"/>
        <v>5.3874988493910092E-2</v>
      </c>
      <c r="U31" s="23">
        <f t="shared" si="10"/>
        <v>5.3874988493910092E-2</v>
      </c>
      <c r="V31" s="23">
        <f t="shared" si="10"/>
        <v>5.3874988493910092E-2</v>
      </c>
      <c r="AC31">
        <v>4.2127505540066199</v>
      </c>
      <c r="AD31">
        <v>4.61464619476462</v>
      </c>
      <c r="AE31" s="20">
        <f t="shared" si="5"/>
        <v>4.4136983743856197E-2</v>
      </c>
    </row>
    <row r="32" spans="2:31" ht="15" x14ac:dyDescent="0.25">
      <c r="B32" s="28">
        <f>B31+0.5</f>
        <v>2</v>
      </c>
      <c r="F32" s="23">
        <f t="shared" si="11"/>
        <v>4.7762852847200457E-2</v>
      </c>
      <c r="G32" s="23">
        <f t="shared" si="9"/>
        <v>5.3874988493910092E-2</v>
      </c>
      <c r="I32" s="23"/>
      <c r="K32" s="28">
        <v>2.5</v>
      </c>
      <c r="L32" s="23">
        <f t="shared" si="6"/>
        <v>4.8321760216404448E-2</v>
      </c>
      <c r="M32" s="23">
        <f t="shared" si="7"/>
        <v>4.9603751196912411E-2</v>
      </c>
      <c r="N32" s="23">
        <f t="shared" si="7"/>
        <v>5.0885742177420375E-2</v>
      </c>
      <c r="O32" s="23">
        <f t="shared" si="7"/>
        <v>5.2167733157928338E-2</v>
      </c>
      <c r="P32" s="23">
        <f t="shared" si="7"/>
        <v>5.3449724138436301E-2</v>
      </c>
      <c r="Q32" s="23">
        <f t="shared" si="8"/>
        <v>5.4731715118944278E-2</v>
      </c>
      <c r="R32" s="23">
        <f t="shared" si="10"/>
        <v>5.4731715118944278E-2</v>
      </c>
      <c r="S32" s="23">
        <f t="shared" si="10"/>
        <v>5.4731715118944278E-2</v>
      </c>
      <c r="T32" s="23">
        <f t="shared" si="10"/>
        <v>5.4731715118944278E-2</v>
      </c>
      <c r="U32" s="23">
        <f t="shared" si="10"/>
        <v>5.4731715118944278E-2</v>
      </c>
      <c r="V32" s="23">
        <f t="shared" si="10"/>
        <v>5.4731715118944278E-2</v>
      </c>
      <c r="AC32">
        <v>4.3655037354720196</v>
      </c>
      <c r="AD32">
        <v>4.8724196734442797</v>
      </c>
      <c r="AE32" s="20">
        <f t="shared" si="5"/>
        <v>4.6189617044581494E-2</v>
      </c>
    </row>
    <row r="33" spans="2:31" ht="15" x14ac:dyDescent="0.25">
      <c r="B33" s="28">
        <v>2.5</v>
      </c>
      <c r="F33" s="23">
        <f t="shared" si="11"/>
        <v>4.8321760216404448E-2</v>
      </c>
      <c r="G33" s="23">
        <f t="shared" si="9"/>
        <v>5.4731715118944278E-2</v>
      </c>
      <c r="I33" s="23"/>
      <c r="K33" s="28">
        <f>K32+0.5</f>
        <v>3</v>
      </c>
      <c r="L33" s="23">
        <f t="shared" si="6"/>
        <v>4.8792412079991049E-2</v>
      </c>
      <c r="M33" s="23">
        <f t="shared" si="7"/>
        <v>5.013342178503051E-2</v>
      </c>
      <c r="N33" s="23">
        <f t="shared" si="7"/>
        <v>5.1474431490069972E-2</v>
      </c>
      <c r="O33" s="23">
        <f t="shared" si="7"/>
        <v>5.2815441195109433E-2</v>
      </c>
      <c r="P33" s="23">
        <f t="shared" si="7"/>
        <v>5.4156450900148895E-2</v>
      </c>
      <c r="Q33" s="23">
        <f t="shared" si="8"/>
        <v>5.5497460605188356E-2</v>
      </c>
      <c r="R33" s="23">
        <f t="shared" si="10"/>
        <v>5.5497460605188356E-2</v>
      </c>
      <c r="S33" s="23">
        <f t="shared" si="10"/>
        <v>5.5497460605188356E-2</v>
      </c>
      <c r="T33" s="23">
        <f t="shared" si="10"/>
        <v>5.5497460605188356E-2</v>
      </c>
      <c r="U33" s="23">
        <f t="shared" si="10"/>
        <v>5.5497460605188356E-2</v>
      </c>
      <c r="V33" s="23">
        <f t="shared" si="10"/>
        <v>5.5497460605188356E-2</v>
      </c>
      <c r="AC33">
        <v>4.2854159881879204</v>
      </c>
      <c r="AD33">
        <v>4.7947965122423399</v>
      </c>
      <c r="AE33" s="20">
        <f t="shared" si="5"/>
        <v>4.5401062502151299E-2</v>
      </c>
    </row>
    <row r="34" spans="2:31" ht="15" x14ac:dyDescent="0.25">
      <c r="B34" s="28">
        <f>B33+0.5</f>
        <v>3</v>
      </c>
      <c r="F34" s="23">
        <f t="shared" si="11"/>
        <v>4.8792412079991049E-2</v>
      </c>
      <c r="G34" s="23">
        <f t="shared" si="9"/>
        <v>5.5497460605188356E-2</v>
      </c>
      <c r="I34" s="23"/>
      <c r="K34" s="28">
        <v>3.5</v>
      </c>
      <c r="L34" s="23">
        <f t="shared" si="6"/>
        <v>4.9190993366859358E-2</v>
      </c>
      <c r="M34" s="23">
        <f t="shared" si="7"/>
        <v>5.058883046676687E-2</v>
      </c>
      <c r="N34" s="23">
        <f t="shared" si="7"/>
        <v>5.1986667566674381E-2</v>
      </c>
      <c r="O34" s="23">
        <f t="shared" si="7"/>
        <v>5.3384504666581893E-2</v>
      </c>
      <c r="P34" s="23">
        <f t="shared" si="7"/>
        <v>5.4782341766489405E-2</v>
      </c>
      <c r="Q34" s="23">
        <f t="shared" si="8"/>
        <v>5.6180178866396924E-2</v>
      </c>
      <c r="R34" s="23">
        <f t="shared" si="10"/>
        <v>5.6180178866396924E-2</v>
      </c>
      <c r="S34" s="23">
        <f t="shared" si="10"/>
        <v>5.6180178866396924E-2</v>
      </c>
      <c r="T34" s="23">
        <f t="shared" si="10"/>
        <v>5.6180178866396924E-2</v>
      </c>
      <c r="U34" s="23">
        <f t="shared" si="10"/>
        <v>5.6180178866396924E-2</v>
      </c>
      <c r="V34" s="23">
        <f t="shared" si="10"/>
        <v>5.6180178866396924E-2</v>
      </c>
      <c r="AC34">
        <v>4.2646545163768597</v>
      </c>
      <c r="AD34">
        <v>4.7766480274285401</v>
      </c>
      <c r="AE34" s="20">
        <f t="shared" si="5"/>
        <v>4.5206512719027002E-2</v>
      </c>
    </row>
    <row r="35" spans="2:31" ht="15" x14ac:dyDescent="0.25">
      <c r="B35" s="28">
        <v>3.5</v>
      </c>
      <c r="F35" s="23">
        <f t="shared" si="11"/>
        <v>4.9190993366859358E-2</v>
      </c>
      <c r="G35" s="23">
        <f t="shared" si="9"/>
        <v>5.6180178866396924E-2</v>
      </c>
      <c r="I35" s="23"/>
      <c r="K35" s="28">
        <f>K34+0.5</f>
        <v>4</v>
      </c>
      <c r="L35" s="23">
        <f t="shared" si="6"/>
        <v>4.9530470565984572E-2</v>
      </c>
      <c r="M35" s="23">
        <f t="shared" si="7"/>
        <v>5.0981990894999343E-2</v>
      </c>
      <c r="N35" s="23">
        <f t="shared" si="7"/>
        <v>5.2433511224014115E-2</v>
      </c>
      <c r="O35" s="23">
        <f t="shared" si="7"/>
        <v>5.3885031553028886E-2</v>
      </c>
      <c r="P35" s="23">
        <f t="shared" si="7"/>
        <v>5.5336551882043658E-2</v>
      </c>
      <c r="Q35" s="23">
        <f t="shared" si="8"/>
        <v>5.6788072211058443E-2</v>
      </c>
      <c r="R35" s="23">
        <f t="shared" si="10"/>
        <v>5.6788072211058443E-2</v>
      </c>
      <c r="S35" s="23">
        <f t="shared" si="10"/>
        <v>5.6788072211058443E-2</v>
      </c>
      <c r="T35" s="23">
        <f t="shared" si="10"/>
        <v>5.6788072211058443E-2</v>
      </c>
      <c r="U35" s="23">
        <f t="shared" si="10"/>
        <v>5.6788072211058443E-2</v>
      </c>
      <c r="V35" s="23">
        <f t="shared" si="10"/>
        <v>5.6788072211058443E-2</v>
      </c>
      <c r="AC35">
        <v>4.1536777008182604</v>
      </c>
      <c r="AD35">
        <v>4.7236858759658</v>
      </c>
      <c r="AE35" s="20">
        <f t="shared" si="5"/>
        <v>4.43868178839203E-2</v>
      </c>
    </row>
    <row r="36" spans="2:31" ht="15" x14ac:dyDescent="0.25">
      <c r="B36" s="28">
        <f>B35+0.5</f>
        <v>4</v>
      </c>
      <c r="F36" s="23">
        <f t="shared" si="11"/>
        <v>4.9530470565984572E-2</v>
      </c>
      <c r="G36" s="23">
        <f t="shared" si="9"/>
        <v>5.6788072211058443E-2</v>
      </c>
      <c r="I36" s="23"/>
      <c r="K36" s="28">
        <v>4.5</v>
      </c>
      <c r="L36" s="23">
        <f t="shared" si="6"/>
        <v>4.9821264746893981E-2</v>
      </c>
      <c r="M36" s="23">
        <f t="shared" si="7"/>
        <v>5.132283968299433E-2</v>
      </c>
      <c r="N36" s="23">
        <f t="shared" si="7"/>
        <v>5.2824414619094678E-2</v>
      </c>
      <c r="O36" s="23">
        <f t="shared" si="7"/>
        <v>5.4325989555195027E-2</v>
      </c>
      <c r="P36" s="23">
        <f t="shared" si="7"/>
        <v>5.5827564491295376E-2</v>
      </c>
      <c r="Q36" s="23">
        <f t="shared" si="8"/>
        <v>5.732913942739571E-2</v>
      </c>
      <c r="R36" s="23">
        <f t="shared" si="10"/>
        <v>5.732913942739571E-2</v>
      </c>
      <c r="S36" s="23">
        <f t="shared" si="10"/>
        <v>5.732913942739571E-2</v>
      </c>
      <c r="T36" s="23">
        <f t="shared" si="10"/>
        <v>5.732913942739571E-2</v>
      </c>
      <c r="U36" s="23">
        <f t="shared" si="10"/>
        <v>5.732913942739571E-2</v>
      </c>
      <c r="V36" s="23">
        <f t="shared" si="10"/>
        <v>5.732913942739571E-2</v>
      </c>
      <c r="AC36">
        <v>4.2811970956799499</v>
      </c>
      <c r="AD36">
        <v>4.8463988401643103</v>
      </c>
      <c r="AE36" s="20">
        <f t="shared" si="5"/>
        <v>4.5637979679221299E-2</v>
      </c>
    </row>
    <row r="37" spans="2:31" ht="15" x14ac:dyDescent="0.25">
      <c r="B37" s="28">
        <v>4.5</v>
      </c>
      <c r="F37" s="23">
        <f t="shared" si="11"/>
        <v>4.9821264746893981E-2</v>
      </c>
      <c r="G37" s="23">
        <f t="shared" si="9"/>
        <v>5.732913942739571E-2</v>
      </c>
      <c r="I37" s="23"/>
      <c r="K37" s="28">
        <f>K36+0.5</f>
        <v>5</v>
      </c>
      <c r="L37" s="23">
        <f t="shared" si="6"/>
        <v>5.0071778964202632E-2</v>
      </c>
      <c r="M37" s="23">
        <f t="shared" si="7"/>
        <v>5.1619605515271866E-2</v>
      </c>
      <c r="N37" s="23">
        <f t="shared" si="7"/>
        <v>5.31674320663411E-2</v>
      </c>
      <c r="O37" s="23">
        <f t="shared" si="7"/>
        <v>5.4715258617410334E-2</v>
      </c>
      <c r="P37" s="23">
        <f t="shared" si="7"/>
        <v>5.6263085168479568E-2</v>
      </c>
      <c r="Q37" s="23">
        <f t="shared" si="8"/>
        <v>5.7810911719548788E-2</v>
      </c>
      <c r="R37" s="23">
        <f t="shared" si="10"/>
        <v>5.7810911719548788E-2</v>
      </c>
      <c r="S37" s="23">
        <f t="shared" si="10"/>
        <v>5.7810911719548788E-2</v>
      </c>
      <c r="T37" s="23">
        <f t="shared" si="10"/>
        <v>5.7810911719548788E-2</v>
      </c>
      <c r="U37" s="23">
        <f t="shared" si="10"/>
        <v>5.7810911719548788E-2</v>
      </c>
      <c r="V37" s="23">
        <f t="shared" si="10"/>
        <v>5.7810911719548788E-2</v>
      </c>
      <c r="AC37">
        <v>4.4206874785604402</v>
      </c>
      <c r="AD37">
        <v>4.9174215955552896</v>
      </c>
      <c r="AE37" s="20">
        <f t="shared" si="5"/>
        <v>4.6690545370578651E-2</v>
      </c>
    </row>
    <row r="38" spans="2:31" ht="15" x14ac:dyDescent="0.25">
      <c r="B38" s="28">
        <f>B37+0.5</f>
        <v>5</v>
      </c>
      <c r="F38" s="23">
        <f t="shared" si="11"/>
        <v>5.0071778964202632E-2</v>
      </c>
      <c r="G38" s="23">
        <f t="shared" si="9"/>
        <v>5.7810911719548788E-2</v>
      </c>
      <c r="H38" s="23">
        <f>G38-$B$3</f>
        <v>7.8109117195487854E-3</v>
      </c>
      <c r="I38" s="23"/>
      <c r="K38" s="28">
        <v>5.5</v>
      </c>
      <c r="L38" s="23">
        <f t="shared" si="6"/>
        <v>5.0288812333045829E-2</v>
      </c>
      <c r="M38" s="23">
        <f t="shared" si="7"/>
        <v>5.1879112686259103E-2</v>
      </c>
      <c r="N38" s="23">
        <f t="shared" si="7"/>
        <v>5.3469413039472377E-2</v>
      </c>
      <c r="O38" s="23">
        <f t="shared" si="7"/>
        <v>5.5059713392685651E-2</v>
      </c>
      <c r="P38" s="23">
        <f t="shared" si="7"/>
        <v>5.6650013745898925E-2</v>
      </c>
      <c r="Q38" s="23">
        <f t="shared" si="8"/>
        <v>5.8240314099112213E-2</v>
      </c>
      <c r="R38" s="23">
        <f t="shared" si="10"/>
        <v>5.8240314099112213E-2</v>
      </c>
      <c r="S38" s="23">
        <f t="shared" si="10"/>
        <v>5.8240314099112213E-2</v>
      </c>
      <c r="T38" s="23">
        <f t="shared" si="10"/>
        <v>5.8240314099112213E-2</v>
      </c>
      <c r="U38" s="23">
        <f t="shared" si="10"/>
        <v>5.8240314099112213E-2</v>
      </c>
      <c r="V38" s="23">
        <f t="shared" si="10"/>
        <v>5.8240314099112213E-2</v>
      </c>
      <c r="AC38">
        <v>4.5206940256102399</v>
      </c>
      <c r="AD38">
        <v>5.0570797639980603</v>
      </c>
      <c r="AE38" s="20">
        <f t="shared" si="5"/>
        <v>4.7888868948041508E-2</v>
      </c>
    </row>
    <row r="39" spans="2:31" ht="15" x14ac:dyDescent="0.25">
      <c r="B39" s="28">
        <v>5.5</v>
      </c>
      <c r="F39" s="23">
        <f t="shared" si="11"/>
        <v>5.0288812333045829E-2</v>
      </c>
      <c r="G39" s="23">
        <f t="shared" si="9"/>
        <v>5.8240314099112213E-2</v>
      </c>
      <c r="I39" s="23"/>
      <c r="K39" s="28">
        <f>K38+0.5</f>
        <v>6</v>
      </c>
      <c r="L39" s="23">
        <f t="shared" si="6"/>
        <v>5.0477885770603442E-2</v>
      </c>
      <c r="M39" s="23">
        <f t="shared" si="7"/>
        <v>5.2107030374232442E-2</v>
      </c>
      <c r="N39" s="23">
        <f t="shared" si="7"/>
        <v>5.3736174977861442E-2</v>
      </c>
      <c r="O39" s="23">
        <f t="shared" si="7"/>
        <v>5.5365319581490442E-2</v>
      </c>
      <c r="P39" s="23">
        <f t="shared" si="7"/>
        <v>5.6994464185119442E-2</v>
      </c>
      <c r="Q39" s="23">
        <f t="shared" si="8"/>
        <v>5.8623608788748442E-2</v>
      </c>
      <c r="R39" s="23">
        <f t="shared" si="10"/>
        <v>5.8623608788748442E-2</v>
      </c>
      <c r="S39" s="23">
        <f t="shared" si="10"/>
        <v>5.8623608788748442E-2</v>
      </c>
      <c r="T39" s="23">
        <f t="shared" si="10"/>
        <v>5.8623608788748442E-2</v>
      </c>
      <c r="U39" s="23">
        <f t="shared" si="10"/>
        <v>5.8623608788748442E-2</v>
      </c>
      <c r="V39" s="23">
        <f t="shared" si="10"/>
        <v>5.8623608788748442E-2</v>
      </c>
      <c r="AC39">
        <v>4.4395497618764299</v>
      </c>
      <c r="AD39">
        <v>5.16245322189463</v>
      </c>
      <c r="AE39" s="20">
        <f t="shared" si="5"/>
        <v>4.8010014918855301E-2</v>
      </c>
    </row>
    <row r="40" spans="2:31" ht="15" x14ac:dyDescent="0.25">
      <c r="B40" s="28">
        <f>B39+0.5</f>
        <v>6</v>
      </c>
      <c r="F40" s="23">
        <f t="shared" si="11"/>
        <v>5.0477885770603442E-2</v>
      </c>
      <c r="G40" s="23">
        <f t="shared" si="9"/>
        <v>5.8623608788748442E-2</v>
      </c>
      <c r="I40" s="23"/>
      <c r="K40" s="28">
        <v>6.5</v>
      </c>
      <c r="L40" s="23">
        <f t="shared" si="6"/>
        <v>5.064349877765844E-2</v>
      </c>
      <c r="M40" s="23">
        <f t="shared" si="7"/>
        <v>5.2308077152220377E-2</v>
      </c>
      <c r="N40" s="23">
        <f t="shared" si="7"/>
        <v>5.3972655526782314E-2</v>
      </c>
      <c r="O40" s="23">
        <f t="shared" si="7"/>
        <v>5.563723390134425E-2</v>
      </c>
      <c r="P40" s="23">
        <f t="shared" si="7"/>
        <v>5.7301812275906187E-2</v>
      </c>
      <c r="Q40" s="23">
        <f t="shared" si="8"/>
        <v>5.8966390650468131E-2</v>
      </c>
      <c r="R40" s="23">
        <f t="shared" si="10"/>
        <v>5.8966390650468131E-2</v>
      </c>
      <c r="S40" s="23">
        <f t="shared" si="10"/>
        <v>5.8966390650468131E-2</v>
      </c>
      <c r="T40" s="23">
        <f t="shared" si="10"/>
        <v>5.8966390650468131E-2</v>
      </c>
      <c r="U40" s="23">
        <f t="shared" si="10"/>
        <v>5.8966390650468131E-2</v>
      </c>
      <c r="V40" s="23">
        <f t="shared" si="10"/>
        <v>5.8966390650468131E-2</v>
      </c>
      <c r="AC40">
        <v>4.4673880656047098</v>
      </c>
      <c r="AD40">
        <v>5.1438068003310597</v>
      </c>
      <c r="AE40" s="20">
        <f t="shared" si="5"/>
        <v>4.8055974329678841E-2</v>
      </c>
    </row>
    <row r="41" spans="2:31" ht="15" x14ac:dyDescent="0.25">
      <c r="B41" s="28">
        <v>6.5</v>
      </c>
      <c r="F41" s="23">
        <f t="shared" si="11"/>
        <v>5.064349877765844E-2</v>
      </c>
      <c r="G41" s="23">
        <f t="shared" si="9"/>
        <v>5.8966390650468131E-2</v>
      </c>
      <c r="I41" s="23"/>
      <c r="K41" s="28">
        <f>K40+0.5</f>
        <v>7</v>
      </c>
      <c r="L41" s="23">
        <f t="shared" si="6"/>
        <v>5.0789332296244848E-2</v>
      </c>
      <c r="M41" s="23">
        <f t="shared" si="7"/>
        <v>5.2486188669285963E-2</v>
      </c>
      <c r="N41" s="23">
        <f t="shared" si="7"/>
        <v>5.4183045042327078E-2</v>
      </c>
      <c r="O41" s="23">
        <f t="shared" si="7"/>
        <v>5.5879901415368194E-2</v>
      </c>
      <c r="P41" s="23">
        <f t="shared" si="7"/>
        <v>5.7576757788409309E-2</v>
      </c>
      <c r="Q41" s="23">
        <f t="shared" si="8"/>
        <v>5.9273614161450418E-2</v>
      </c>
      <c r="R41" s="23">
        <f t="shared" si="10"/>
        <v>5.9273614161450418E-2</v>
      </c>
      <c r="S41" s="23">
        <f t="shared" si="10"/>
        <v>5.9273614161450418E-2</v>
      </c>
      <c r="T41" s="23">
        <f t="shared" si="10"/>
        <v>5.9273614161450418E-2</v>
      </c>
      <c r="U41" s="23">
        <f t="shared" si="10"/>
        <v>5.9273614161450418E-2</v>
      </c>
      <c r="V41" s="23">
        <f t="shared" si="10"/>
        <v>5.9273614161450418E-2</v>
      </c>
      <c r="AC41">
        <v>4.82519435991503</v>
      </c>
      <c r="AD41">
        <v>5.5514214247183</v>
      </c>
      <c r="AE41" s="20">
        <f t="shared" si="5"/>
        <v>5.1883078923166653E-2</v>
      </c>
    </row>
    <row r="42" spans="2:31" ht="15" x14ac:dyDescent="0.25">
      <c r="B42" s="28">
        <f>B41+0.5</f>
        <v>7</v>
      </c>
      <c r="F42" s="23">
        <f t="shared" si="11"/>
        <v>5.0789332296244848E-2</v>
      </c>
      <c r="G42" s="23">
        <f t="shared" si="9"/>
        <v>5.9273614161450418E-2</v>
      </c>
      <c r="I42" s="23"/>
      <c r="K42" s="28">
        <v>7.5</v>
      </c>
      <c r="L42" s="23">
        <f t="shared" si="6"/>
        <v>5.0918409328395683E-2</v>
      </c>
      <c r="M42" s="23">
        <f t="shared" si="7"/>
        <v>5.2644655091924251E-2</v>
      </c>
      <c r="N42" s="23">
        <f t="shared" si="7"/>
        <v>5.4370900855452819E-2</v>
      </c>
      <c r="O42" s="23">
        <f t="shared" si="7"/>
        <v>5.6097146618981387E-2</v>
      </c>
      <c r="P42" s="23">
        <f t="shared" si="7"/>
        <v>5.7823392382509956E-2</v>
      </c>
      <c r="Q42" s="23">
        <f t="shared" si="8"/>
        <v>5.9549638146038537E-2</v>
      </c>
      <c r="R42" s="23">
        <f t="shared" si="10"/>
        <v>5.9549638146038537E-2</v>
      </c>
      <c r="S42" s="23">
        <f t="shared" si="10"/>
        <v>5.9549638146038537E-2</v>
      </c>
      <c r="T42" s="23">
        <f t="shared" si="10"/>
        <v>5.9549638146038537E-2</v>
      </c>
      <c r="U42" s="23">
        <f t="shared" si="10"/>
        <v>5.9549638146038537E-2</v>
      </c>
      <c r="V42" s="23">
        <f t="shared" si="10"/>
        <v>5.9549638146038537E-2</v>
      </c>
      <c r="AC42">
        <v>5.0416874275943604</v>
      </c>
      <c r="AD42">
        <v>5.7739975859521797</v>
      </c>
      <c r="AE42" s="20">
        <f t="shared" si="5"/>
        <v>5.4078425067732701E-2</v>
      </c>
    </row>
    <row r="43" spans="2:31" ht="15" x14ac:dyDescent="0.25">
      <c r="B43" s="28">
        <v>7.5</v>
      </c>
      <c r="F43" s="23">
        <f t="shared" si="11"/>
        <v>5.0918409328395683E-2</v>
      </c>
      <c r="G43" s="23">
        <f t="shared" si="9"/>
        <v>5.9549638146038537E-2</v>
      </c>
      <c r="I43" s="23"/>
      <c r="K43" s="28">
        <f>K42+0.5</f>
        <v>8</v>
      </c>
      <c r="L43" s="23">
        <f t="shared" si="6"/>
        <v>5.1033222409456167E-2</v>
      </c>
      <c r="M43" s="23">
        <f t="shared" si="7"/>
        <v>5.2786233756087257E-2</v>
      </c>
      <c r="N43" s="23">
        <f t="shared" si="7"/>
        <v>5.4539245102718348E-2</v>
      </c>
      <c r="O43" s="23">
        <f t="shared" si="7"/>
        <v>5.6292256449349438E-2</v>
      </c>
      <c r="P43" s="23">
        <f t="shared" si="7"/>
        <v>5.8045267795980529E-2</v>
      </c>
      <c r="Q43" s="23">
        <f t="shared" si="8"/>
        <v>5.979827914261162E-2</v>
      </c>
      <c r="R43" s="23">
        <f t="shared" si="10"/>
        <v>5.979827914261162E-2</v>
      </c>
      <c r="S43" s="23">
        <f t="shared" si="10"/>
        <v>5.979827914261162E-2</v>
      </c>
      <c r="T43" s="23">
        <f t="shared" si="10"/>
        <v>5.979827914261162E-2</v>
      </c>
      <c r="U43" s="23">
        <f t="shared" si="10"/>
        <v>5.979827914261162E-2</v>
      </c>
      <c r="V43" s="23">
        <f t="shared" si="10"/>
        <v>5.979827914261162E-2</v>
      </c>
      <c r="AC43">
        <v>5.0676570180082097</v>
      </c>
      <c r="AD43">
        <v>5.80726672688695</v>
      </c>
      <c r="AE43" s="20">
        <f t="shared" si="5"/>
        <v>5.4374618724475798E-2</v>
      </c>
    </row>
    <row r="44" spans="2:31" ht="15" x14ac:dyDescent="0.25">
      <c r="B44" s="28">
        <f>B43+0.5</f>
        <v>8</v>
      </c>
      <c r="F44" s="23">
        <f t="shared" si="11"/>
        <v>5.1033222409456167E-2</v>
      </c>
      <c r="G44" s="23">
        <f t="shared" si="9"/>
        <v>5.979827914261162E-2</v>
      </c>
      <c r="I44" s="23"/>
      <c r="K44" s="28">
        <v>8.5</v>
      </c>
      <c r="L44" s="23">
        <f t="shared" si="6"/>
        <v>5.1135835022947079E-2</v>
      </c>
      <c r="M44" s="23">
        <f t="shared" si="7"/>
        <v>5.2913241522515107E-2</v>
      </c>
      <c r="N44" s="23">
        <f t="shared" si="7"/>
        <v>5.4690648022083135E-2</v>
      </c>
      <c r="O44" s="23">
        <f t="shared" si="7"/>
        <v>5.6468054521651163E-2</v>
      </c>
      <c r="P44" s="23">
        <f t="shared" si="7"/>
        <v>5.8245461021219191E-2</v>
      </c>
      <c r="Q44" s="23">
        <f t="shared" si="8"/>
        <v>6.0022867520787226E-2</v>
      </c>
      <c r="R44" s="23">
        <f t="shared" si="10"/>
        <v>6.0022867520787226E-2</v>
      </c>
      <c r="S44" s="23">
        <f t="shared" si="10"/>
        <v>6.0022867520787226E-2</v>
      </c>
      <c r="T44" s="23">
        <f t="shared" si="10"/>
        <v>6.0022867520787226E-2</v>
      </c>
      <c r="U44" s="23">
        <f t="shared" si="10"/>
        <v>6.0022867520787226E-2</v>
      </c>
      <c r="V44" s="23">
        <f t="shared" si="10"/>
        <v>6.0022867520787226E-2</v>
      </c>
      <c r="AC44">
        <v>5.1588391295140097</v>
      </c>
      <c r="AD44">
        <v>5.8669628984855802</v>
      </c>
      <c r="AE44" s="20">
        <f t="shared" si="5"/>
        <v>5.5129010139997943E-2</v>
      </c>
    </row>
    <row r="45" spans="2:31" ht="15" x14ac:dyDescent="0.25">
      <c r="B45" s="28">
        <v>8.5</v>
      </c>
      <c r="F45" s="23">
        <f t="shared" si="11"/>
        <v>5.1135835022947079E-2</v>
      </c>
      <c r="G45" s="23">
        <f t="shared" si="9"/>
        <v>6.0022867520787226E-2</v>
      </c>
      <c r="I45" s="23"/>
      <c r="K45" s="28">
        <f>K44+0.5</f>
        <v>9</v>
      </c>
      <c r="L45" s="23">
        <f t="shared" si="6"/>
        <v>5.122796248860588E-2</v>
      </c>
      <c r="M45" s="23">
        <f t="shared" si="7"/>
        <v>5.3027630528133272E-2</v>
      </c>
      <c r="N45" s="23">
        <f t="shared" si="7"/>
        <v>5.4827298567660665E-2</v>
      </c>
      <c r="O45" s="23">
        <f t="shared" si="7"/>
        <v>5.6626966607188058E-2</v>
      </c>
      <c r="P45" s="23">
        <f t="shared" si="7"/>
        <v>5.842663464671545E-2</v>
      </c>
      <c r="Q45" s="23">
        <f t="shared" si="8"/>
        <v>6.0226302686242843E-2</v>
      </c>
      <c r="R45" s="23">
        <f t="shared" ref="R45:V60" si="12">Q45</f>
        <v>6.0226302686242843E-2</v>
      </c>
      <c r="S45" s="23">
        <f t="shared" si="12"/>
        <v>6.0226302686242843E-2</v>
      </c>
      <c r="T45" s="23">
        <f t="shared" si="12"/>
        <v>6.0226302686242843E-2</v>
      </c>
      <c r="U45" s="23">
        <f t="shared" si="12"/>
        <v>6.0226302686242843E-2</v>
      </c>
      <c r="V45" s="23">
        <f t="shared" si="12"/>
        <v>6.0226302686242843E-2</v>
      </c>
      <c r="AC45">
        <v>5.0088042703392999</v>
      </c>
      <c r="AD45">
        <v>5.7681275464702901</v>
      </c>
      <c r="AE45" s="20">
        <f t="shared" si="5"/>
        <v>5.3884659084047951E-2</v>
      </c>
    </row>
    <row r="46" spans="2:31" ht="15" x14ac:dyDescent="0.25">
      <c r="B46" s="28">
        <f>B45+0.5</f>
        <v>9</v>
      </c>
      <c r="F46" s="23">
        <f t="shared" si="11"/>
        <v>5.122796248860588E-2</v>
      </c>
      <c r="G46" s="23">
        <f t="shared" si="9"/>
        <v>6.0226302686242843E-2</v>
      </c>
      <c r="H46" s="23">
        <f>G46-$B$3</f>
        <v>1.022630268624284E-2</v>
      </c>
      <c r="I46" s="23"/>
      <c r="K46" s="28">
        <v>9.5</v>
      </c>
      <c r="L46" s="23">
        <f t="shared" si="6"/>
        <v>5.1311036648067583E-2</v>
      </c>
      <c r="M46" s="23">
        <f t="shared" si="7"/>
        <v>5.3131050361887457E-2</v>
      </c>
      <c r="N46" s="23">
        <f t="shared" si="7"/>
        <v>5.495106407570733E-2</v>
      </c>
      <c r="O46" s="23">
        <f t="shared" si="7"/>
        <v>5.6771077789527204E-2</v>
      </c>
      <c r="P46" s="23">
        <f t="shared" si="7"/>
        <v>5.8591091503347077E-2</v>
      </c>
      <c r="Q46" s="23">
        <f t="shared" si="8"/>
        <v>6.0411105217166951E-2</v>
      </c>
      <c r="R46" s="23">
        <f t="shared" si="12"/>
        <v>6.0411105217166951E-2</v>
      </c>
      <c r="S46" s="23">
        <f t="shared" si="12"/>
        <v>6.0411105217166951E-2</v>
      </c>
      <c r="T46" s="23">
        <f t="shared" si="12"/>
        <v>6.0411105217166951E-2</v>
      </c>
      <c r="U46" s="23">
        <f t="shared" si="12"/>
        <v>6.0411105217166951E-2</v>
      </c>
      <c r="V46" s="23">
        <f t="shared" si="12"/>
        <v>6.0411105217166951E-2</v>
      </c>
      <c r="AC46">
        <v>5.1101344171629197</v>
      </c>
      <c r="AD46">
        <v>5.6355541861330396</v>
      </c>
      <c r="AE46" s="20">
        <f t="shared" si="5"/>
        <v>5.3728443016479804E-2</v>
      </c>
    </row>
    <row r="47" spans="2:31" ht="15" x14ac:dyDescent="0.25">
      <c r="B47" s="28">
        <v>9.5</v>
      </c>
      <c r="F47" s="23">
        <f t="shared" si="11"/>
        <v>5.1311036648067583E-2</v>
      </c>
      <c r="G47" s="23">
        <f t="shared" si="9"/>
        <v>6.0411105217166951E-2</v>
      </c>
      <c r="I47" s="23"/>
      <c r="K47" s="28">
        <f>K46+0.5</f>
        <v>10</v>
      </c>
      <c r="L47" s="23">
        <f t="shared" si="6"/>
        <v>5.138625773450619E-2</v>
      </c>
      <c r="M47" s="23">
        <f t="shared" si="7"/>
        <v>5.3224899144038017E-2</v>
      </c>
      <c r="N47" s="23">
        <f t="shared" si="7"/>
        <v>5.5063540553569844E-2</v>
      </c>
      <c r="O47" s="23">
        <f t="shared" si="7"/>
        <v>5.6902181963101671E-2</v>
      </c>
      <c r="P47" s="23">
        <f t="shared" si="7"/>
        <v>5.8740823372633498E-2</v>
      </c>
      <c r="Q47" s="23">
        <f t="shared" si="8"/>
        <v>6.0579464782165339E-2</v>
      </c>
      <c r="R47" s="23">
        <f t="shared" si="12"/>
        <v>6.0579464782165339E-2</v>
      </c>
      <c r="S47" s="23">
        <f t="shared" si="12"/>
        <v>6.0579464782165339E-2</v>
      </c>
      <c r="T47" s="23">
        <f t="shared" si="12"/>
        <v>6.0579464782165339E-2</v>
      </c>
      <c r="U47" s="23">
        <f t="shared" si="12"/>
        <v>6.0579464782165339E-2</v>
      </c>
      <c r="V47" s="23">
        <f t="shared" si="12"/>
        <v>6.0579464782165339E-2</v>
      </c>
      <c r="AC47">
        <v>6.2576031819202003</v>
      </c>
      <c r="AD47">
        <v>5.7976018844532096</v>
      </c>
      <c r="AE47" s="20">
        <f t="shared" si="5"/>
        <v>6.0276025331867052E-2</v>
      </c>
    </row>
    <row r="48" spans="2:31" ht="15" x14ac:dyDescent="0.25">
      <c r="B48" s="28">
        <f>B47+0.5</f>
        <v>10</v>
      </c>
      <c r="F48" s="23">
        <f t="shared" si="11"/>
        <v>5.138625773450619E-2</v>
      </c>
      <c r="G48" s="23">
        <f t="shared" si="9"/>
        <v>6.0579464782165339E-2</v>
      </c>
      <c r="I48" s="23"/>
      <c r="K48" s="28">
        <v>10.5</v>
      </c>
      <c r="L48" s="23">
        <f t="shared" si="6"/>
        <v>5.1454636082498111E-2</v>
      </c>
      <c r="M48" s="23">
        <f t="shared" ref="M48:P67" si="13">($Q48-$L48)/5+L48</f>
        <v>5.3310365535374687E-2</v>
      </c>
      <c r="N48" s="23">
        <f t="shared" si="13"/>
        <v>5.5166094988251264E-2</v>
      </c>
      <c r="O48" s="23">
        <f t="shared" si="13"/>
        <v>5.7021824441127841E-2</v>
      </c>
      <c r="P48" s="23">
        <f t="shared" si="13"/>
        <v>5.8877553894004418E-2</v>
      </c>
      <c r="Q48" s="23">
        <f t="shared" si="8"/>
        <v>6.0733283346881009E-2</v>
      </c>
      <c r="R48" s="23">
        <f t="shared" si="12"/>
        <v>6.0733283346881009E-2</v>
      </c>
      <c r="S48" s="23">
        <f t="shared" si="12"/>
        <v>6.0733283346881009E-2</v>
      </c>
      <c r="T48" s="23">
        <f t="shared" si="12"/>
        <v>6.0733283346881009E-2</v>
      </c>
      <c r="U48" s="23">
        <f t="shared" si="12"/>
        <v>6.0733283346881009E-2</v>
      </c>
      <c r="V48" s="23">
        <f t="shared" si="12"/>
        <v>6.0733283346881009E-2</v>
      </c>
      <c r="AC48">
        <v>6.1939568485293499</v>
      </c>
      <c r="AD48">
        <v>6.0150046781739697</v>
      </c>
      <c r="AE48" s="20">
        <f t="shared" si="5"/>
        <v>6.10448076335166E-2</v>
      </c>
    </row>
    <row r="49" spans="2:31" ht="15" x14ac:dyDescent="0.25">
      <c r="B49" s="28">
        <v>10.5</v>
      </c>
      <c r="F49" s="23">
        <f t="shared" si="11"/>
        <v>5.1454636082498111E-2</v>
      </c>
      <c r="G49" s="23">
        <f t="shared" si="9"/>
        <v>6.0733283346881009E-2</v>
      </c>
      <c r="I49" s="23"/>
      <c r="K49" s="28">
        <f>K48+0.5</f>
        <v>11</v>
      </c>
      <c r="L49" s="23">
        <f t="shared" si="6"/>
        <v>5.1517025765435875E-2</v>
      </c>
      <c r="M49" s="23">
        <f t="shared" si="13"/>
        <v>5.3388463331112072E-2</v>
      </c>
      <c r="N49" s="23">
        <f t="shared" si="13"/>
        <v>5.5259900896788269E-2</v>
      </c>
      <c r="O49" s="23">
        <f t="shared" si="13"/>
        <v>5.7131338462464466E-2</v>
      </c>
      <c r="P49" s="23">
        <f t="shared" si="13"/>
        <v>5.9002776028140663E-2</v>
      </c>
      <c r="Q49" s="23">
        <f t="shared" si="8"/>
        <v>6.0874213593816867E-2</v>
      </c>
      <c r="R49" s="23">
        <f t="shared" si="12"/>
        <v>6.0874213593816867E-2</v>
      </c>
      <c r="S49" s="23">
        <f t="shared" si="12"/>
        <v>6.0874213593816867E-2</v>
      </c>
      <c r="T49" s="23">
        <f t="shared" si="12"/>
        <v>6.0874213593816867E-2</v>
      </c>
      <c r="U49" s="23">
        <f t="shared" si="12"/>
        <v>6.0874213593816867E-2</v>
      </c>
      <c r="V49" s="23">
        <f t="shared" si="12"/>
        <v>6.0874213593816867E-2</v>
      </c>
      <c r="AC49">
        <v>6.1926711157697696</v>
      </c>
      <c r="AD49">
        <v>5.86224163814141</v>
      </c>
      <c r="AE49" s="20">
        <f t="shared" si="5"/>
        <v>6.0274563769555894E-2</v>
      </c>
    </row>
    <row r="50" spans="2:31" ht="15" x14ac:dyDescent="0.25">
      <c r="B50" s="28">
        <f>B49+0.5</f>
        <v>11</v>
      </c>
      <c r="F50" s="23">
        <f t="shared" si="11"/>
        <v>5.1517025765435875E-2</v>
      </c>
      <c r="G50" s="23">
        <f t="shared" si="9"/>
        <v>6.0874213593816867E-2</v>
      </c>
      <c r="I50" s="23"/>
      <c r="K50" s="28">
        <v>11.5</v>
      </c>
      <c r="L50" s="23">
        <f t="shared" si="6"/>
        <v>5.157415180379947E-2</v>
      </c>
      <c r="M50" s="23">
        <f t="shared" si="13"/>
        <v>5.3460059989690611E-2</v>
      </c>
      <c r="N50" s="23">
        <f t="shared" si="13"/>
        <v>5.5345968175581753E-2</v>
      </c>
      <c r="O50" s="23">
        <f t="shared" si="13"/>
        <v>5.7231876361472894E-2</v>
      </c>
      <c r="P50" s="23">
        <f t="shared" si="13"/>
        <v>5.9117784547364036E-2</v>
      </c>
      <c r="Q50" s="23">
        <f t="shared" si="8"/>
        <v>6.1003692733255163E-2</v>
      </c>
      <c r="R50" s="23">
        <f t="shared" si="12"/>
        <v>6.1003692733255163E-2</v>
      </c>
      <c r="S50" s="23">
        <f t="shared" si="12"/>
        <v>6.1003692733255163E-2</v>
      </c>
      <c r="T50" s="23">
        <f t="shared" si="12"/>
        <v>6.1003692733255163E-2</v>
      </c>
      <c r="U50" s="23">
        <f t="shared" si="12"/>
        <v>6.1003692733255163E-2</v>
      </c>
      <c r="V50" s="23">
        <f t="shared" si="12"/>
        <v>6.1003692733255163E-2</v>
      </c>
      <c r="AC50">
        <v>6.2768023548785203</v>
      </c>
      <c r="AD50">
        <v>6.0689060634560699</v>
      </c>
      <c r="AE50" s="20">
        <f t="shared" si="5"/>
        <v>6.1728542091672951E-2</v>
      </c>
    </row>
    <row r="51" spans="2:31" ht="15" x14ac:dyDescent="0.25">
      <c r="B51" s="28">
        <v>11.5</v>
      </c>
      <c r="F51" s="23">
        <f t="shared" si="11"/>
        <v>5.157415180379947E-2</v>
      </c>
      <c r="G51" s="23">
        <f t="shared" si="9"/>
        <v>6.1003692733255163E-2</v>
      </c>
      <c r="I51" s="23"/>
      <c r="K51" s="28">
        <f>K50+0.5</f>
        <v>12</v>
      </c>
      <c r="L51" s="23">
        <f t="shared" si="6"/>
        <v>5.1626632240528922E-2</v>
      </c>
      <c r="M51" s="23">
        <f t="shared" si="13"/>
        <v>5.3525900197698352E-2</v>
      </c>
      <c r="N51" s="23">
        <f t="shared" si="13"/>
        <v>5.5425168154867782E-2</v>
      </c>
      <c r="O51" s="23">
        <f t="shared" si="13"/>
        <v>5.7324436112037212E-2</v>
      </c>
      <c r="P51" s="23">
        <f t="shared" si="13"/>
        <v>5.9223704069206642E-2</v>
      </c>
      <c r="Q51" s="23">
        <f t="shared" si="8"/>
        <v>6.112297202637608E-2</v>
      </c>
      <c r="R51" s="23">
        <f t="shared" si="12"/>
        <v>6.112297202637608E-2</v>
      </c>
      <c r="S51" s="23">
        <f t="shared" si="12"/>
        <v>6.112297202637608E-2</v>
      </c>
      <c r="T51" s="23">
        <f t="shared" si="12"/>
        <v>6.112297202637608E-2</v>
      </c>
      <c r="U51" s="23">
        <f t="shared" si="12"/>
        <v>6.112297202637608E-2</v>
      </c>
      <c r="V51" s="23">
        <f t="shared" si="12"/>
        <v>6.112297202637608E-2</v>
      </c>
      <c r="AC51">
        <v>6.2094217090111403</v>
      </c>
      <c r="AD51">
        <v>5.5667085233754596</v>
      </c>
      <c r="AE51" s="20">
        <f t="shared" si="5"/>
        <v>5.8880651161932994E-2</v>
      </c>
    </row>
    <row r="52" spans="2:31" ht="15" x14ac:dyDescent="0.25">
      <c r="B52" s="28">
        <f>B51+0.5</f>
        <v>12</v>
      </c>
      <c r="F52" s="23">
        <f t="shared" si="11"/>
        <v>5.1626632240528922E-2</v>
      </c>
      <c r="G52" s="23">
        <f t="shared" si="9"/>
        <v>6.112297202637608E-2</v>
      </c>
      <c r="I52" s="23"/>
      <c r="K52" s="28">
        <v>12.5</v>
      </c>
      <c r="L52" s="23">
        <f t="shared" si="6"/>
        <v>5.1674996108030016E-2</v>
      </c>
      <c r="M52" s="23">
        <f t="shared" si="13"/>
        <v>5.3586625368844072E-2</v>
      </c>
      <c r="N52" s="23">
        <f t="shared" si="13"/>
        <v>5.5498254629658128E-2</v>
      </c>
      <c r="O52" s="23">
        <f t="shared" si="13"/>
        <v>5.7409883890472184E-2</v>
      </c>
      <c r="P52" s="23">
        <f t="shared" si="13"/>
        <v>5.932151315128624E-2</v>
      </c>
      <c r="Q52" s="23">
        <f t="shared" si="8"/>
        <v>6.123314241210031E-2</v>
      </c>
      <c r="R52" s="23">
        <f t="shared" si="12"/>
        <v>6.123314241210031E-2</v>
      </c>
      <c r="S52" s="23">
        <f t="shared" si="12"/>
        <v>6.123314241210031E-2</v>
      </c>
      <c r="T52" s="23">
        <f t="shared" si="12"/>
        <v>6.123314241210031E-2</v>
      </c>
      <c r="U52" s="23">
        <f t="shared" si="12"/>
        <v>6.123314241210031E-2</v>
      </c>
      <c r="V52" s="23">
        <f t="shared" si="12"/>
        <v>6.123314241210031E-2</v>
      </c>
      <c r="AC52">
        <v>6.7833871434927699</v>
      </c>
      <c r="AD52">
        <v>5.9961284309970297</v>
      </c>
      <c r="AE52" s="20">
        <f t="shared" si="5"/>
        <v>6.3897577872448999E-2</v>
      </c>
    </row>
    <row r="53" spans="2:31" ht="15" x14ac:dyDescent="0.25">
      <c r="B53" s="28">
        <v>12.5</v>
      </c>
      <c r="F53" s="23">
        <f t="shared" si="11"/>
        <v>5.1674996108030016E-2</v>
      </c>
      <c r="G53" s="23">
        <f t="shared" si="9"/>
        <v>6.123314241210031E-2</v>
      </c>
      <c r="I53" s="23"/>
      <c r="K53" s="28">
        <f>K52+0.5</f>
        <v>13</v>
      </c>
      <c r="L53" s="23">
        <f t="shared" si="6"/>
        <v>5.1719698098274536E-2</v>
      </c>
      <c r="M53" s="23">
        <f t="shared" si="13"/>
        <v>5.3642789809161796E-2</v>
      </c>
      <c r="N53" s="23">
        <f t="shared" si="13"/>
        <v>5.5565881520049057E-2</v>
      </c>
      <c r="O53" s="23">
        <f t="shared" si="13"/>
        <v>5.7488973230936317E-2</v>
      </c>
      <c r="P53" s="23">
        <f t="shared" si="13"/>
        <v>5.9412064941823578E-2</v>
      </c>
      <c r="Q53" s="23">
        <f t="shared" si="8"/>
        <v>6.1335156652710832E-2</v>
      </c>
      <c r="R53" s="23">
        <f t="shared" si="12"/>
        <v>6.1335156652710832E-2</v>
      </c>
      <c r="S53" s="23">
        <f t="shared" si="12"/>
        <v>6.1335156652710832E-2</v>
      </c>
      <c r="T53" s="23">
        <f t="shared" si="12"/>
        <v>6.1335156652710832E-2</v>
      </c>
      <c r="U53" s="23">
        <f t="shared" si="12"/>
        <v>6.1335156652710832E-2</v>
      </c>
      <c r="V53" s="23">
        <f t="shared" si="12"/>
        <v>6.1335156652710832E-2</v>
      </c>
      <c r="AC53">
        <v>6.76074106312727</v>
      </c>
      <c r="AD53">
        <v>6.1328014332029399</v>
      </c>
      <c r="AE53" s="20">
        <f t="shared" si="5"/>
        <v>6.4467712481651049E-2</v>
      </c>
    </row>
    <row r="54" spans="2:31" ht="15" x14ac:dyDescent="0.25">
      <c r="B54" s="28">
        <f>B53+0.5</f>
        <v>13</v>
      </c>
      <c r="F54" s="23">
        <f t="shared" si="11"/>
        <v>5.1719698098274536E-2</v>
      </c>
      <c r="G54" s="23">
        <f t="shared" si="9"/>
        <v>6.1335156652710832E-2</v>
      </c>
      <c r="I54" s="23"/>
      <c r="K54" s="28">
        <v>13.5</v>
      </c>
      <c r="L54" s="23">
        <f t="shared" si="6"/>
        <v>5.1761130580082367E-2</v>
      </c>
      <c r="M54" s="23">
        <f t="shared" si="13"/>
        <v>5.3694874145604247E-2</v>
      </c>
      <c r="N54" s="23">
        <f t="shared" si="13"/>
        <v>5.5628617711126128E-2</v>
      </c>
      <c r="O54" s="23">
        <f t="shared" si="13"/>
        <v>5.7562361276648009E-2</v>
      </c>
      <c r="P54" s="23">
        <f t="shared" si="13"/>
        <v>5.949610484216989E-2</v>
      </c>
      <c r="Q54" s="23">
        <f t="shared" si="8"/>
        <v>6.1429848407691771E-2</v>
      </c>
      <c r="R54" s="23">
        <f t="shared" si="12"/>
        <v>6.1429848407691771E-2</v>
      </c>
      <c r="S54" s="23">
        <f t="shared" si="12"/>
        <v>6.1429848407691771E-2</v>
      </c>
      <c r="T54" s="23">
        <f t="shared" si="12"/>
        <v>6.1429848407691771E-2</v>
      </c>
      <c r="U54" s="23">
        <f t="shared" si="12"/>
        <v>6.1429848407691771E-2</v>
      </c>
      <c r="V54" s="23">
        <f t="shared" si="12"/>
        <v>6.1429848407691771E-2</v>
      </c>
      <c r="AC54">
        <v>6.7605492771555804</v>
      </c>
      <c r="AD54">
        <v>6.0840571841995903</v>
      </c>
      <c r="AE54" s="20">
        <f t="shared" si="5"/>
        <v>6.4223032306775854E-2</v>
      </c>
    </row>
    <row r="55" spans="2:31" ht="15" x14ac:dyDescent="0.25">
      <c r="B55" s="28">
        <v>13.5</v>
      </c>
      <c r="F55" s="23">
        <f t="shared" si="11"/>
        <v>5.1761130580082367E-2</v>
      </c>
      <c r="G55" s="23">
        <f t="shared" si="9"/>
        <v>6.1429848407691771E-2</v>
      </c>
      <c r="I55" s="23"/>
      <c r="K55" s="28">
        <f>K54+0.5</f>
        <v>14</v>
      </c>
      <c r="L55" s="23">
        <f t="shared" si="6"/>
        <v>5.1799633475961594E-2</v>
      </c>
      <c r="M55" s="23">
        <f t="shared" si="13"/>
        <v>5.3743296505263279E-2</v>
      </c>
      <c r="N55" s="23">
        <f t="shared" si="13"/>
        <v>5.5686959534564963E-2</v>
      </c>
      <c r="O55" s="23">
        <f t="shared" si="13"/>
        <v>5.7630622563866647E-2</v>
      </c>
      <c r="P55" s="23">
        <f t="shared" si="13"/>
        <v>5.9574285593168332E-2</v>
      </c>
      <c r="Q55" s="23">
        <f t="shared" si="8"/>
        <v>6.151794862247003E-2</v>
      </c>
      <c r="R55" s="23">
        <f t="shared" si="12"/>
        <v>6.151794862247003E-2</v>
      </c>
      <c r="S55" s="23">
        <f t="shared" si="12"/>
        <v>6.151794862247003E-2</v>
      </c>
      <c r="T55" s="23">
        <f t="shared" si="12"/>
        <v>6.151794862247003E-2</v>
      </c>
      <c r="U55" s="23">
        <f t="shared" si="12"/>
        <v>6.151794862247003E-2</v>
      </c>
      <c r="V55" s="23">
        <f t="shared" si="12"/>
        <v>6.151794862247003E-2</v>
      </c>
      <c r="AC55">
        <v>6.8733357442696796</v>
      </c>
      <c r="AD55">
        <v>6.2315730080801703</v>
      </c>
      <c r="AE55" s="20">
        <f t="shared" si="5"/>
        <v>6.5524543761749252E-2</v>
      </c>
    </row>
    <row r="56" spans="2:31" ht="15" x14ac:dyDescent="0.25">
      <c r="B56" s="28">
        <f>B55+0.5</f>
        <v>14</v>
      </c>
      <c r="F56" s="23">
        <f t="shared" si="11"/>
        <v>5.1799633475961594E-2</v>
      </c>
      <c r="G56" s="23">
        <f t="shared" si="9"/>
        <v>6.151794862247003E-2</v>
      </c>
      <c r="I56" s="23"/>
      <c r="K56" s="28">
        <v>14.5</v>
      </c>
      <c r="L56" s="23">
        <f t="shared" si="6"/>
        <v>5.1835502407042371E-2</v>
      </c>
      <c r="M56" s="23">
        <f t="shared" si="13"/>
        <v>5.3788421843006022E-2</v>
      </c>
      <c r="N56" s="23">
        <f t="shared" si="13"/>
        <v>5.5741341278969674E-2</v>
      </c>
      <c r="O56" s="23">
        <f t="shared" si="13"/>
        <v>5.7694260714933325E-2</v>
      </c>
      <c r="P56" s="23">
        <f t="shared" si="13"/>
        <v>5.9647180150896977E-2</v>
      </c>
      <c r="Q56" s="23">
        <f t="shared" si="8"/>
        <v>6.1600099586860628E-2</v>
      </c>
      <c r="R56" s="23">
        <f t="shared" si="12"/>
        <v>6.1600099586860628E-2</v>
      </c>
      <c r="S56" s="23">
        <f t="shared" si="12"/>
        <v>6.1600099586860628E-2</v>
      </c>
      <c r="T56" s="23">
        <f t="shared" si="12"/>
        <v>6.1600099586860628E-2</v>
      </c>
      <c r="U56" s="23">
        <f t="shared" si="12"/>
        <v>6.1600099586860628E-2</v>
      </c>
      <c r="V56" s="23">
        <f t="shared" si="12"/>
        <v>6.1600099586860628E-2</v>
      </c>
      <c r="AC56">
        <v>6.9076217779711104</v>
      </c>
      <c r="AD56">
        <v>6.3389027753456197</v>
      </c>
      <c r="AE56" s="20">
        <f t="shared" si="5"/>
        <v>6.6232622766583649E-2</v>
      </c>
    </row>
    <row r="57" spans="2:31" ht="15" x14ac:dyDescent="0.25">
      <c r="B57" s="28">
        <v>14.5</v>
      </c>
      <c r="F57" s="23">
        <f t="shared" si="11"/>
        <v>5.1835502407042371E-2</v>
      </c>
      <c r="G57" s="23">
        <f t="shared" si="9"/>
        <v>6.1600099586860628E-2</v>
      </c>
      <c r="I57" s="23"/>
      <c r="K57" s="28">
        <f>K56+0.5</f>
        <v>15</v>
      </c>
      <c r="L57" s="23">
        <f t="shared" si="6"/>
        <v>5.1868995432617707E-2</v>
      </c>
      <c r="M57" s="23">
        <f t="shared" si="13"/>
        <v>5.3830569742537707E-2</v>
      </c>
      <c r="N57" s="23">
        <f t="shared" si="13"/>
        <v>5.5792144052457707E-2</v>
      </c>
      <c r="O57" s="23">
        <f t="shared" si="13"/>
        <v>5.7753718362377707E-2</v>
      </c>
      <c r="P57" s="23">
        <f t="shared" si="13"/>
        <v>5.9715292672297707E-2</v>
      </c>
      <c r="Q57" s="23">
        <f t="shared" si="8"/>
        <v>6.1676866982217714E-2</v>
      </c>
      <c r="R57" s="23">
        <f t="shared" si="12"/>
        <v>6.1676866982217714E-2</v>
      </c>
      <c r="S57" s="23">
        <f t="shared" si="12"/>
        <v>6.1676866982217714E-2</v>
      </c>
      <c r="T57" s="23">
        <f t="shared" si="12"/>
        <v>6.1676866982217714E-2</v>
      </c>
      <c r="U57" s="23">
        <f t="shared" si="12"/>
        <v>6.1676866982217714E-2</v>
      </c>
      <c r="V57" s="23">
        <f t="shared" si="12"/>
        <v>6.1676866982217714E-2</v>
      </c>
      <c r="AC57">
        <v>6.9512616099499098</v>
      </c>
      <c r="AD57">
        <v>6.2670383329462096</v>
      </c>
      <c r="AE57" s="20">
        <f t="shared" si="5"/>
        <v>6.6091499714480598E-2</v>
      </c>
    </row>
    <row r="58" spans="2:31" ht="15" x14ac:dyDescent="0.25">
      <c r="B58" s="28">
        <f>B57+0.5</f>
        <v>15</v>
      </c>
      <c r="F58" s="23">
        <f t="shared" si="11"/>
        <v>5.1868995432617707E-2</v>
      </c>
      <c r="G58" s="23">
        <f t="shared" si="9"/>
        <v>6.1676866982217714E-2</v>
      </c>
      <c r="I58" s="23"/>
      <c r="K58" s="28">
        <v>15.5</v>
      </c>
      <c r="L58" s="23">
        <f t="shared" si="6"/>
        <v>5.1900338645885953E-2</v>
      </c>
      <c r="M58" s="23">
        <f t="shared" si="13"/>
        <v>5.3870020956685083E-2</v>
      </c>
      <c r="N58" s="23">
        <f t="shared" si="13"/>
        <v>5.5839703267484213E-2</v>
      </c>
      <c r="O58" s="23">
        <f t="shared" si="13"/>
        <v>5.7809385578283343E-2</v>
      </c>
      <c r="P58" s="23">
        <f t="shared" si="13"/>
        <v>5.9779067889082473E-2</v>
      </c>
      <c r="Q58" s="23">
        <f t="shared" si="8"/>
        <v>6.1748750199881595E-2</v>
      </c>
      <c r="R58" s="23">
        <f t="shared" si="12"/>
        <v>6.1748750199881595E-2</v>
      </c>
      <c r="S58" s="23">
        <f t="shared" si="12"/>
        <v>6.1748750199881595E-2</v>
      </c>
      <c r="T58" s="23">
        <f t="shared" si="12"/>
        <v>6.1748750199881595E-2</v>
      </c>
      <c r="U58" s="23">
        <f t="shared" si="12"/>
        <v>6.1748750199881595E-2</v>
      </c>
      <c r="V58" s="23">
        <f t="shared" si="12"/>
        <v>6.1748750199881595E-2</v>
      </c>
      <c r="AC58">
        <v>7.0295321866458602</v>
      </c>
      <c r="AD58">
        <v>6.1471807672196004</v>
      </c>
      <c r="AE58" s="20">
        <f t="shared" si="5"/>
        <v>6.5883564769327302E-2</v>
      </c>
    </row>
    <row r="59" spans="2:31" ht="15" x14ac:dyDescent="0.25">
      <c r="B59" s="28">
        <v>15.5</v>
      </c>
      <c r="F59" s="23">
        <f t="shared" si="11"/>
        <v>5.1900338645885953E-2</v>
      </c>
      <c r="G59" s="23">
        <f t="shared" si="9"/>
        <v>6.1748750199881595E-2</v>
      </c>
      <c r="I59" s="23"/>
      <c r="K59" s="28">
        <f>K58+0.5</f>
        <v>16</v>
      </c>
      <c r="L59" s="23">
        <f t="shared" si="6"/>
        <v>5.1929730836003947E-2</v>
      </c>
      <c r="M59" s="23">
        <f t="shared" si="13"/>
        <v>5.3907022904500258E-2</v>
      </c>
      <c r="N59" s="23">
        <f t="shared" si="13"/>
        <v>5.588431497299657E-2</v>
      </c>
      <c r="O59" s="23">
        <f t="shared" si="13"/>
        <v>5.7861607041492881E-2</v>
      </c>
      <c r="P59" s="23">
        <f t="shared" si="13"/>
        <v>5.9838899109989192E-2</v>
      </c>
      <c r="Q59" s="23">
        <f t="shared" si="8"/>
        <v>6.1816191178485511E-2</v>
      </c>
      <c r="R59" s="23">
        <f t="shared" si="12"/>
        <v>6.1816191178485511E-2</v>
      </c>
      <c r="S59" s="23">
        <f t="shared" si="12"/>
        <v>6.1816191178485511E-2</v>
      </c>
      <c r="T59" s="23">
        <f t="shared" si="12"/>
        <v>6.1816191178485511E-2</v>
      </c>
      <c r="U59" s="23">
        <f t="shared" si="12"/>
        <v>6.1816191178485511E-2</v>
      </c>
      <c r="V59" s="23">
        <f t="shared" si="12"/>
        <v>6.1816191178485511E-2</v>
      </c>
      <c r="AC59">
        <v>6.5673330227666904</v>
      </c>
      <c r="AD59">
        <v>5.6512683222037499</v>
      </c>
      <c r="AE59" s="20">
        <f t="shared" si="5"/>
        <v>6.1093006724852204E-2</v>
      </c>
    </row>
    <row r="60" spans="2:31" ht="15" x14ac:dyDescent="0.25">
      <c r="B60" s="28">
        <f>B59+0.5</f>
        <v>16</v>
      </c>
      <c r="F60" s="23">
        <f t="shared" si="11"/>
        <v>5.1929730836003947E-2</v>
      </c>
      <c r="G60" s="23">
        <f t="shared" si="9"/>
        <v>6.1816191178485511E-2</v>
      </c>
      <c r="I60" s="23"/>
      <c r="K60" s="28">
        <v>16.5</v>
      </c>
      <c r="L60" s="23">
        <f t="shared" ref="L60:L91" si="14">F61</f>
        <v>5.195734738564136E-2</v>
      </c>
      <c r="M60" s="23">
        <f t="shared" si="13"/>
        <v>5.3941794303546564E-2</v>
      </c>
      <c r="N60" s="23">
        <f t="shared" si="13"/>
        <v>5.5926241221451768E-2</v>
      </c>
      <c r="O60" s="23">
        <f t="shared" si="13"/>
        <v>5.7910688139356972E-2</v>
      </c>
      <c r="P60" s="23">
        <f t="shared" si="13"/>
        <v>5.9895135057262176E-2</v>
      </c>
      <c r="Q60" s="23">
        <f t="shared" ref="Q60:Q91" si="15">G61</f>
        <v>6.1879581975167387E-2</v>
      </c>
      <c r="R60" s="23">
        <f t="shared" si="12"/>
        <v>6.1879581975167387E-2</v>
      </c>
      <c r="S60" s="23">
        <f t="shared" si="12"/>
        <v>6.1879581975167387E-2</v>
      </c>
      <c r="T60" s="23">
        <f t="shared" si="12"/>
        <v>6.1879581975167387E-2</v>
      </c>
      <c r="U60" s="23">
        <f t="shared" si="12"/>
        <v>6.1879581975167387E-2</v>
      </c>
      <c r="V60" s="23">
        <f t="shared" si="12"/>
        <v>6.1879581975167387E-2</v>
      </c>
      <c r="AC60">
        <v>6.4292145781799102</v>
      </c>
      <c r="AD60">
        <v>5.5644182066189103</v>
      </c>
      <c r="AE60" s="20">
        <f t="shared" si="5"/>
        <v>5.9968163923994094E-2</v>
      </c>
    </row>
    <row r="61" spans="2:31" ht="15" x14ac:dyDescent="0.25">
      <c r="B61" s="28">
        <v>16.5</v>
      </c>
      <c r="F61" s="23">
        <f t="shared" si="11"/>
        <v>5.195734738564136E-2</v>
      </c>
      <c r="G61" s="23">
        <f t="shared" ref="G61:G92" si="16">G$22+G$23*(B$22/$B61)*(1-EXP(-$B61/B$22))+G$24*(B$22/$B61)*(1-(1+$B61/B$22)*EXP(-$B61/B$22))</f>
        <v>6.1879581975167387E-2</v>
      </c>
      <c r="I61" s="23"/>
      <c r="K61" s="28">
        <f>K60+0.5</f>
        <v>17</v>
      </c>
      <c r="L61" s="23">
        <f t="shared" si="14"/>
        <v>5.1983343540635024E-2</v>
      </c>
      <c r="M61" s="23">
        <f t="shared" si="13"/>
        <v>5.3974529083761345E-2</v>
      </c>
      <c r="N61" s="23">
        <f t="shared" si="13"/>
        <v>5.5965714626887667E-2</v>
      </c>
      <c r="O61" s="23">
        <f t="shared" si="13"/>
        <v>5.7956900170013988E-2</v>
      </c>
      <c r="P61" s="23">
        <f t="shared" si="13"/>
        <v>5.9948085713140309E-2</v>
      </c>
      <c r="Q61" s="23">
        <f t="shared" si="15"/>
        <v>6.1939271256266623E-2</v>
      </c>
      <c r="R61" s="23">
        <f t="shared" ref="R61:V76" si="17">Q61</f>
        <v>6.1939271256266623E-2</v>
      </c>
      <c r="S61" s="23">
        <f t="shared" si="17"/>
        <v>6.1939271256266623E-2</v>
      </c>
      <c r="T61" s="23">
        <f t="shared" si="17"/>
        <v>6.1939271256266623E-2</v>
      </c>
      <c r="U61" s="23">
        <f t="shared" si="17"/>
        <v>6.1939271256266623E-2</v>
      </c>
      <c r="V61" s="23">
        <f t="shared" si="17"/>
        <v>6.1939271256266623E-2</v>
      </c>
      <c r="AC61">
        <v>6.1869001263853098</v>
      </c>
      <c r="AD61">
        <v>5.2087421623015597</v>
      </c>
      <c r="AE61" s="20">
        <f t="shared" si="5"/>
        <v>5.6978211443434346E-2</v>
      </c>
    </row>
    <row r="62" spans="2:31" ht="15" x14ac:dyDescent="0.25">
      <c r="B62" s="28">
        <f>B61+0.5</f>
        <v>17</v>
      </c>
      <c r="F62" s="23">
        <f t="shared" si="11"/>
        <v>5.1983343540635024E-2</v>
      </c>
      <c r="G62" s="23">
        <f t="shared" si="16"/>
        <v>6.1939271256266623E-2</v>
      </c>
      <c r="I62" s="23"/>
      <c r="K62" s="28">
        <v>17.5</v>
      </c>
      <c r="L62" s="23">
        <f t="shared" si="14"/>
        <v>5.2007857162325283E-2</v>
      </c>
      <c r="M62" s="23">
        <f t="shared" si="13"/>
        <v>5.4005399703230664E-2</v>
      </c>
      <c r="N62" s="23">
        <f t="shared" si="13"/>
        <v>5.6002942244136045E-2</v>
      </c>
      <c r="O62" s="23">
        <f t="shared" si="13"/>
        <v>5.8000484785041426E-2</v>
      </c>
      <c r="P62" s="23">
        <f t="shared" si="13"/>
        <v>5.9998027325946807E-2</v>
      </c>
      <c r="Q62" s="23">
        <f t="shared" si="15"/>
        <v>6.1995569866852202E-2</v>
      </c>
      <c r="R62" s="23">
        <f t="shared" si="17"/>
        <v>6.1995569866852202E-2</v>
      </c>
      <c r="S62" s="23">
        <f t="shared" si="17"/>
        <v>6.1995569866852202E-2</v>
      </c>
      <c r="T62" s="23">
        <f t="shared" si="17"/>
        <v>6.1995569866852202E-2</v>
      </c>
      <c r="U62" s="23">
        <f t="shared" si="17"/>
        <v>6.1995569866852202E-2</v>
      </c>
      <c r="V62" s="23">
        <f t="shared" si="17"/>
        <v>6.1995569866852202E-2</v>
      </c>
      <c r="AC62">
        <v>6.09465689867287</v>
      </c>
      <c r="AD62">
        <v>5.1006047592741997</v>
      </c>
      <c r="AE62" s="20">
        <f t="shared" si="5"/>
        <v>5.5976308289735349E-2</v>
      </c>
    </row>
    <row r="63" spans="2:31" ht="15" x14ac:dyDescent="0.25">
      <c r="B63" s="28">
        <v>17.5</v>
      </c>
      <c r="F63" s="23">
        <f t="shared" si="11"/>
        <v>5.2007857162325283E-2</v>
      </c>
      <c r="G63" s="23">
        <f t="shared" si="16"/>
        <v>6.1995569866852202E-2</v>
      </c>
      <c r="I63" s="23"/>
      <c r="K63" s="28">
        <f>K62+0.5</f>
        <v>18</v>
      </c>
      <c r="L63" s="23">
        <f t="shared" si="14"/>
        <v>5.2031011052339884E-2</v>
      </c>
      <c r="M63" s="23">
        <f t="shared" si="13"/>
        <v>5.4034559964946306E-2</v>
      </c>
      <c r="N63" s="23">
        <f t="shared" si="13"/>
        <v>5.6038108877552728E-2</v>
      </c>
      <c r="O63" s="23">
        <f t="shared" si="13"/>
        <v>5.804165779015915E-2</v>
      </c>
      <c r="P63" s="23">
        <f t="shared" si="13"/>
        <v>6.0045206702765572E-2</v>
      </c>
      <c r="Q63" s="23">
        <f t="shared" si="15"/>
        <v>6.2048755615371994E-2</v>
      </c>
      <c r="R63" s="23">
        <f t="shared" si="17"/>
        <v>6.2048755615371994E-2</v>
      </c>
      <c r="S63" s="23">
        <f t="shared" si="17"/>
        <v>6.2048755615371994E-2</v>
      </c>
      <c r="T63" s="23">
        <f t="shared" si="17"/>
        <v>6.2048755615371994E-2</v>
      </c>
      <c r="U63" s="23">
        <f t="shared" si="17"/>
        <v>6.2048755615371994E-2</v>
      </c>
      <c r="V63" s="23">
        <f t="shared" si="17"/>
        <v>6.2048755615371994E-2</v>
      </c>
      <c r="AC63">
        <v>6.0166626202226396</v>
      </c>
      <c r="AD63">
        <v>5.2400257566303097</v>
      </c>
      <c r="AE63" s="20">
        <f t="shared" si="5"/>
        <v>5.6283441884264748E-2</v>
      </c>
    </row>
    <row r="64" spans="2:31" ht="15" x14ac:dyDescent="0.25">
      <c r="B64" s="28">
        <f>B63+0.5</f>
        <v>18</v>
      </c>
      <c r="F64" s="23">
        <f t="shared" si="11"/>
        <v>5.2031011052339884E-2</v>
      </c>
      <c r="G64" s="23">
        <f t="shared" si="16"/>
        <v>6.2048755615371994E-2</v>
      </c>
      <c r="I64" s="23"/>
      <c r="K64" s="28">
        <v>18.5</v>
      </c>
      <c r="L64" s="23">
        <f t="shared" si="14"/>
        <v>5.2052914922896147E-2</v>
      </c>
      <c r="M64" s="23">
        <f t="shared" si="13"/>
        <v>5.4062147416246951E-2</v>
      </c>
      <c r="N64" s="23">
        <f t="shared" si="13"/>
        <v>5.6071379909597756E-2</v>
      </c>
      <c r="O64" s="23">
        <f t="shared" si="13"/>
        <v>5.808061240294856E-2</v>
      </c>
      <c r="P64" s="23">
        <f t="shared" si="13"/>
        <v>6.0089844896299364E-2</v>
      </c>
      <c r="Q64" s="23">
        <f t="shared" si="15"/>
        <v>6.2099077389650155E-2</v>
      </c>
      <c r="R64" s="23">
        <f t="shared" si="17"/>
        <v>6.2099077389650155E-2</v>
      </c>
      <c r="S64" s="23">
        <f t="shared" si="17"/>
        <v>6.2099077389650155E-2</v>
      </c>
      <c r="T64" s="23">
        <f t="shared" si="17"/>
        <v>6.2099077389650155E-2</v>
      </c>
      <c r="U64" s="23">
        <f t="shared" si="17"/>
        <v>6.2099077389650155E-2</v>
      </c>
      <c r="V64" s="23">
        <f t="shared" si="17"/>
        <v>6.2099077389650155E-2</v>
      </c>
      <c r="AC64">
        <v>6.2599385847572204</v>
      </c>
      <c r="AD64">
        <v>5.57087868130251</v>
      </c>
      <c r="AE64" s="20">
        <f t="shared" si="5"/>
        <v>5.9154086330298651E-2</v>
      </c>
    </row>
    <row r="65" spans="2:31" ht="15" x14ac:dyDescent="0.25">
      <c r="B65" s="28">
        <v>18.5</v>
      </c>
      <c r="F65" s="23">
        <f t="shared" si="11"/>
        <v>5.2052914922896147E-2</v>
      </c>
      <c r="G65" s="23">
        <f t="shared" si="16"/>
        <v>6.2099077389650155E-2</v>
      </c>
      <c r="I65" s="23"/>
      <c r="K65" s="28">
        <f>K64+0.5</f>
        <v>19</v>
      </c>
      <c r="L65" s="23">
        <f t="shared" si="14"/>
        <v>5.2073667072270589E-2</v>
      </c>
      <c r="M65" s="23">
        <f t="shared" si="13"/>
        <v>5.4088285398442994E-2</v>
      </c>
      <c r="N65" s="23">
        <f t="shared" si="13"/>
        <v>5.6102903724615398E-2</v>
      </c>
      <c r="O65" s="23">
        <f t="shared" si="13"/>
        <v>5.8117522050787802E-2</v>
      </c>
      <c r="P65" s="23">
        <f t="shared" si="13"/>
        <v>6.0132140376960207E-2</v>
      </c>
      <c r="Q65" s="23">
        <f t="shared" si="15"/>
        <v>6.2146758703132618E-2</v>
      </c>
      <c r="R65" s="23">
        <f t="shared" si="17"/>
        <v>6.2146758703132618E-2</v>
      </c>
      <c r="S65" s="23">
        <f t="shared" si="17"/>
        <v>6.2146758703132618E-2</v>
      </c>
      <c r="T65" s="23">
        <f t="shared" si="17"/>
        <v>6.2146758703132618E-2</v>
      </c>
      <c r="U65" s="23">
        <f t="shared" si="17"/>
        <v>6.2146758703132618E-2</v>
      </c>
      <c r="V65" s="23">
        <f t="shared" si="17"/>
        <v>6.2146758703132618E-2</v>
      </c>
      <c r="AC65">
        <v>6.28128669158931</v>
      </c>
      <c r="AD65">
        <v>5.7386841061545102</v>
      </c>
      <c r="AE65" s="20">
        <f t="shared" si="5"/>
        <v>6.0099853988719101E-2</v>
      </c>
    </row>
    <row r="66" spans="2:31" ht="15" x14ac:dyDescent="0.25">
      <c r="B66" s="28">
        <f>B65+0.5</f>
        <v>19</v>
      </c>
      <c r="F66" s="23">
        <f t="shared" si="11"/>
        <v>5.2073667072270589E-2</v>
      </c>
      <c r="G66" s="23">
        <f t="shared" si="16"/>
        <v>6.2146758703132618E-2</v>
      </c>
      <c r="H66" s="23">
        <f>G66-$B$3</f>
        <v>1.2146758703132615E-2</v>
      </c>
      <c r="I66" s="23"/>
      <c r="K66" s="28">
        <v>19.5</v>
      </c>
      <c r="L66" s="23">
        <f t="shared" si="14"/>
        <v>5.2093355814268182E-2</v>
      </c>
      <c r="M66" s="23">
        <f t="shared" si="13"/>
        <v>5.4113084802495784E-2</v>
      </c>
      <c r="N66" s="23">
        <f t="shared" si="13"/>
        <v>5.6132813790723386E-2</v>
      </c>
      <c r="O66" s="23">
        <f t="shared" si="13"/>
        <v>5.8152542778950989E-2</v>
      </c>
      <c r="P66" s="23">
        <f t="shared" si="13"/>
        <v>6.0172271767178591E-2</v>
      </c>
      <c r="Q66" s="23">
        <f t="shared" si="15"/>
        <v>6.21920007554062E-2</v>
      </c>
      <c r="R66" s="23">
        <f t="shared" si="17"/>
        <v>6.21920007554062E-2</v>
      </c>
      <c r="S66" s="23">
        <f t="shared" si="17"/>
        <v>6.21920007554062E-2</v>
      </c>
      <c r="T66" s="23">
        <f t="shared" si="17"/>
        <v>6.21920007554062E-2</v>
      </c>
      <c r="U66" s="23">
        <f t="shared" si="17"/>
        <v>6.21920007554062E-2</v>
      </c>
      <c r="V66" s="23">
        <f t="shared" si="17"/>
        <v>6.21920007554062E-2</v>
      </c>
      <c r="AC66">
        <v>6.56885832575884</v>
      </c>
      <c r="AD66">
        <v>5.7446001838032696</v>
      </c>
      <c r="AE66" s="20">
        <f t="shared" si="5"/>
        <v>6.156729254781055E-2</v>
      </c>
    </row>
    <row r="67" spans="2:31" ht="15" x14ac:dyDescent="0.25">
      <c r="B67" s="28">
        <v>19.5</v>
      </c>
      <c r="F67" s="23">
        <f t="shared" si="11"/>
        <v>5.2093355814268182E-2</v>
      </c>
      <c r="G67" s="23">
        <f t="shared" si="16"/>
        <v>6.21920007554062E-2</v>
      </c>
      <c r="I67" s="23"/>
      <c r="K67" s="28">
        <f>K66+0.5</f>
        <v>20</v>
      </c>
      <c r="L67" s="23">
        <f t="shared" si="14"/>
        <v>5.2112060701784216E-2</v>
      </c>
      <c r="M67" s="23">
        <f t="shared" si="13"/>
        <v>5.4136645577088478E-2</v>
      </c>
      <c r="N67" s="23">
        <f t="shared" si="13"/>
        <v>5.6161230452392741E-2</v>
      </c>
      <c r="O67" s="23">
        <f t="shared" si="13"/>
        <v>5.8185815327697003E-2</v>
      </c>
      <c r="P67" s="23">
        <f t="shared" si="13"/>
        <v>6.0210400203001266E-2</v>
      </c>
      <c r="Q67" s="23">
        <f t="shared" si="15"/>
        <v>6.2234985078305514E-2</v>
      </c>
      <c r="R67" s="23">
        <f t="shared" si="17"/>
        <v>6.2234985078305514E-2</v>
      </c>
      <c r="S67" s="23">
        <f t="shared" si="17"/>
        <v>6.2234985078305514E-2</v>
      </c>
      <c r="T67" s="23">
        <f t="shared" si="17"/>
        <v>6.2234985078305514E-2</v>
      </c>
      <c r="U67" s="23">
        <f t="shared" si="17"/>
        <v>6.2234985078305514E-2</v>
      </c>
      <c r="V67" s="23">
        <f t="shared" si="17"/>
        <v>6.2234985078305514E-2</v>
      </c>
      <c r="AC67">
        <v>6.4946984528271603</v>
      </c>
      <c r="AD67">
        <v>5.6750994210308603</v>
      </c>
      <c r="AE67" s="20">
        <f t="shared" si="5"/>
        <v>6.0848989369290098E-2</v>
      </c>
    </row>
    <row r="68" spans="2:31" ht="15" x14ac:dyDescent="0.25">
      <c r="B68" s="28">
        <f>B67+0.5</f>
        <v>20</v>
      </c>
      <c r="F68" s="23">
        <f t="shared" si="11"/>
        <v>5.2112060701784216E-2</v>
      </c>
      <c r="G68" s="23">
        <f t="shared" si="16"/>
        <v>6.2234985078305514E-2</v>
      </c>
      <c r="I68" s="23"/>
      <c r="K68" s="28">
        <v>20.5</v>
      </c>
      <c r="L68" s="23">
        <f t="shared" si="14"/>
        <v>5.2129853577472046E-2</v>
      </c>
      <c r="M68" s="23">
        <f t="shared" ref="M68:P87" si="18">($Q68-$L68)/5+L68</f>
        <v>5.4159058027597289E-2</v>
      </c>
      <c r="N68" s="23">
        <f t="shared" si="18"/>
        <v>5.6188262477722531E-2</v>
      </c>
      <c r="O68" s="23">
        <f t="shared" si="18"/>
        <v>5.8217466927847773E-2</v>
      </c>
      <c r="P68" s="23">
        <f t="shared" si="18"/>
        <v>6.0246671377973016E-2</v>
      </c>
      <c r="Q68" s="23">
        <f t="shared" si="15"/>
        <v>6.2275875828098265E-2</v>
      </c>
      <c r="R68" s="23">
        <f t="shared" si="17"/>
        <v>6.2275875828098265E-2</v>
      </c>
      <c r="S68" s="23">
        <f t="shared" si="17"/>
        <v>6.2275875828098265E-2</v>
      </c>
      <c r="T68" s="23">
        <f t="shared" si="17"/>
        <v>6.2275875828098265E-2</v>
      </c>
      <c r="U68" s="23">
        <f t="shared" si="17"/>
        <v>6.2275875828098265E-2</v>
      </c>
      <c r="V68" s="23">
        <f t="shared" si="17"/>
        <v>6.2275875828098265E-2</v>
      </c>
      <c r="AC68">
        <v>6.5047958894873101</v>
      </c>
      <c r="AD68">
        <v>5.6952961190078</v>
      </c>
      <c r="AE68" s="20">
        <f t="shared" si="5"/>
        <v>6.100046004247555E-2</v>
      </c>
    </row>
    <row r="69" spans="2:31" ht="15" x14ac:dyDescent="0.25">
      <c r="B69" s="28">
        <v>20.5</v>
      </c>
      <c r="F69" s="23">
        <f t="shared" si="11"/>
        <v>5.2129853577472046E-2</v>
      </c>
      <c r="G69" s="23">
        <f t="shared" si="16"/>
        <v>6.2275875828098265E-2</v>
      </c>
      <c r="I69" s="23"/>
      <c r="K69" s="28">
        <f>K68+0.5</f>
        <v>21</v>
      </c>
      <c r="L69" s="23">
        <f t="shared" si="14"/>
        <v>5.2146799478781078E-2</v>
      </c>
      <c r="M69" s="23">
        <f t="shared" si="18"/>
        <v>5.4180403938034548E-2</v>
      </c>
      <c r="N69" s="23">
        <f t="shared" si="18"/>
        <v>5.6214008397288018E-2</v>
      </c>
      <c r="O69" s="23">
        <f t="shared" si="18"/>
        <v>5.8247612856541488E-2</v>
      </c>
      <c r="P69" s="23">
        <f t="shared" si="18"/>
        <v>6.0281217315794958E-2</v>
      </c>
      <c r="Q69" s="23">
        <f t="shared" si="15"/>
        <v>6.2314821775048435E-2</v>
      </c>
      <c r="R69" s="23">
        <f t="shared" si="17"/>
        <v>6.2314821775048435E-2</v>
      </c>
      <c r="S69" s="23">
        <f t="shared" si="17"/>
        <v>6.2314821775048435E-2</v>
      </c>
      <c r="T69" s="23">
        <f t="shared" si="17"/>
        <v>6.2314821775048435E-2</v>
      </c>
      <c r="U69" s="23">
        <f t="shared" si="17"/>
        <v>6.2314821775048435E-2</v>
      </c>
      <c r="V69" s="23">
        <f t="shared" si="17"/>
        <v>6.2314821775048435E-2</v>
      </c>
      <c r="AC69">
        <v>6.7090715805141103</v>
      </c>
      <c r="AD69">
        <v>5.9326596869595196</v>
      </c>
      <c r="AE69" s="20">
        <f t="shared" si="5"/>
        <v>6.3208656337368149E-2</v>
      </c>
    </row>
    <row r="70" spans="2:31" ht="15" x14ac:dyDescent="0.25">
      <c r="B70" s="28">
        <f>B69+0.5</f>
        <v>21</v>
      </c>
      <c r="F70" s="23">
        <f t="shared" si="11"/>
        <v>5.2146799478781078E-2</v>
      </c>
      <c r="G70" s="23">
        <f t="shared" si="16"/>
        <v>6.2314821775048435E-2</v>
      </c>
      <c r="I70" s="23"/>
      <c r="K70" s="28">
        <v>21.5</v>
      </c>
      <c r="L70" s="23">
        <f t="shared" si="14"/>
        <v>5.2162957419947302E-2</v>
      </c>
      <c r="M70" s="23">
        <f t="shared" si="18"/>
        <v>5.4200757542731418E-2</v>
      </c>
      <c r="N70" s="23">
        <f t="shared" si="18"/>
        <v>5.6238557665515533E-2</v>
      </c>
      <c r="O70" s="23">
        <f t="shared" si="18"/>
        <v>5.8276357788299649E-2</v>
      </c>
      <c r="P70" s="23">
        <f t="shared" si="18"/>
        <v>6.0314157911083764E-2</v>
      </c>
      <c r="Q70" s="23">
        <f t="shared" si="15"/>
        <v>6.2351958033867894E-2</v>
      </c>
      <c r="R70" s="23">
        <f t="shared" si="17"/>
        <v>6.2351958033867894E-2</v>
      </c>
      <c r="S70" s="23">
        <f t="shared" si="17"/>
        <v>6.2351958033867894E-2</v>
      </c>
      <c r="T70" s="23">
        <f t="shared" si="17"/>
        <v>6.2351958033867894E-2</v>
      </c>
      <c r="U70" s="23">
        <f t="shared" si="17"/>
        <v>6.2351958033867894E-2</v>
      </c>
      <c r="V70" s="23">
        <f t="shared" si="17"/>
        <v>6.2351958033867894E-2</v>
      </c>
      <c r="AC70">
        <v>6.9210147451303197</v>
      </c>
      <c r="AD70">
        <v>5.98362953996158</v>
      </c>
      <c r="AE70" s="20">
        <f t="shared" si="5"/>
        <v>6.4523221425459493E-2</v>
      </c>
    </row>
    <row r="71" spans="2:31" ht="15" x14ac:dyDescent="0.25">
      <c r="B71" s="28">
        <v>21.5</v>
      </c>
      <c r="F71" s="23">
        <f t="shared" si="11"/>
        <v>5.2162957419947302E-2</v>
      </c>
      <c r="G71" s="23">
        <f t="shared" si="16"/>
        <v>6.2351958033867894E-2</v>
      </c>
      <c r="I71" s="23"/>
      <c r="K71" s="28">
        <f>K70+0.5</f>
        <v>22</v>
      </c>
      <c r="L71" s="23">
        <f t="shared" si="14"/>
        <v>5.2178381069696189E-2</v>
      </c>
      <c r="M71" s="23">
        <f t="shared" si="18"/>
        <v>5.4220186370152058E-2</v>
      </c>
      <c r="N71" s="23">
        <f t="shared" si="18"/>
        <v>5.6261991670607928E-2</v>
      </c>
      <c r="O71" s="23">
        <f t="shared" si="18"/>
        <v>5.8303796971063797E-2</v>
      </c>
      <c r="P71" s="23">
        <f t="shared" si="18"/>
        <v>6.0345602271519666E-2</v>
      </c>
      <c r="Q71" s="23">
        <f t="shared" si="15"/>
        <v>6.2387407571975549E-2</v>
      </c>
      <c r="R71" s="23">
        <f t="shared" si="17"/>
        <v>6.2387407571975549E-2</v>
      </c>
      <c r="S71" s="23">
        <f t="shared" si="17"/>
        <v>6.2387407571975549E-2</v>
      </c>
      <c r="T71" s="23">
        <f t="shared" si="17"/>
        <v>6.2387407571975549E-2</v>
      </c>
      <c r="U71" s="23">
        <f t="shared" si="17"/>
        <v>6.2387407571975549E-2</v>
      </c>
      <c r="V71" s="23">
        <f t="shared" si="17"/>
        <v>6.2387407571975549E-2</v>
      </c>
      <c r="AC71">
        <v>6.13361468949571</v>
      </c>
      <c r="AD71">
        <v>6.70596166382854</v>
      </c>
      <c r="AE71" s="20">
        <f t="shared" si="5"/>
        <v>6.4197881766621251E-2</v>
      </c>
    </row>
    <row r="72" spans="2:31" ht="15" x14ac:dyDescent="0.25">
      <c r="B72" s="28">
        <f>B71+0.5</f>
        <v>22</v>
      </c>
      <c r="F72" s="23">
        <f t="shared" si="11"/>
        <v>5.2178381069696189E-2</v>
      </c>
      <c r="G72" s="23">
        <f t="shared" si="16"/>
        <v>6.2387407571975549E-2</v>
      </c>
      <c r="I72" s="23"/>
      <c r="K72" s="28">
        <v>22.5</v>
      </c>
      <c r="L72" s="23">
        <f t="shared" si="14"/>
        <v>5.2193119340288759E-2</v>
      </c>
      <c r="M72" s="23">
        <f t="shared" si="18"/>
        <v>5.4238751977613346E-2</v>
      </c>
      <c r="N72" s="23">
        <f t="shared" si="18"/>
        <v>5.6284384614937934E-2</v>
      </c>
      <c r="O72" s="23">
        <f t="shared" si="18"/>
        <v>5.8330017252262521E-2</v>
      </c>
      <c r="P72" s="23">
        <f t="shared" si="18"/>
        <v>6.0375649889587109E-2</v>
      </c>
      <c r="Q72" s="23">
        <f t="shared" si="15"/>
        <v>6.242128252691171E-2</v>
      </c>
      <c r="R72" s="23">
        <f t="shared" si="17"/>
        <v>6.242128252691171E-2</v>
      </c>
      <c r="S72" s="23">
        <f t="shared" si="17"/>
        <v>6.242128252691171E-2</v>
      </c>
      <c r="T72" s="23">
        <f t="shared" si="17"/>
        <v>6.242128252691171E-2</v>
      </c>
      <c r="U72" s="23">
        <f t="shared" si="17"/>
        <v>6.242128252691171E-2</v>
      </c>
      <c r="V72" s="23">
        <f t="shared" si="17"/>
        <v>6.242128252691171E-2</v>
      </c>
      <c r="AC72">
        <v>6.1416793458386296</v>
      </c>
      <c r="AD72">
        <v>6.7678786753241598</v>
      </c>
      <c r="AE72" s="20">
        <f t="shared" si="5"/>
        <v>6.4547790105813949E-2</v>
      </c>
    </row>
    <row r="73" spans="2:31" ht="15" x14ac:dyDescent="0.25">
      <c r="B73" s="28">
        <v>22.5</v>
      </c>
      <c r="F73" s="23">
        <f t="shared" si="11"/>
        <v>5.2193119340288759E-2</v>
      </c>
      <c r="G73" s="23">
        <f t="shared" si="16"/>
        <v>6.242128252691171E-2</v>
      </c>
      <c r="I73" s="23"/>
      <c r="K73" s="28">
        <f>K72+0.5</f>
        <v>23</v>
      </c>
      <c r="L73" s="23">
        <f t="shared" si="14"/>
        <v>5.2207216900971951E-2</v>
      </c>
      <c r="M73" s="23">
        <f t="shared" si="18"/>
        <v>5.425651059268706E-2</v>
      </c>
      <c r="N73" s="23">
        <f t="shared" si="18"/>
        <v>5.6305804284402169E-2</v>
      </c>
      <c r="O73" s="23">
        <f t="shared" si="18"/>
        <v>5.8355097976117279E-2</v>
      </c>
      <c r="P73" s="23">
        <f t="shared" si="18"/>
        <v>6.0404391667832388E-2</v>
      </c>
      <c r="Q73" s="23">
        <f t="shared" si="15"/>
        <v>6.2453685359547505E-2</v>
      </c>
      <c r="R73" s="23">
        <f t="shared" si="17"/>
        <v>6.2453685359547505E-2</v>
      </c>
      <c r="S73" s="23">
        <f t="shared" si="17"/>
        <v>6.2453685359547505E-2</v>
      </c>
      <c r="T73" s="23">
        <f t="shared" si="17"/>
        <v>6.2453685359547505E-2</v>
      </c>
      <c r="U73" s="23">
        <f t="shared" si="17"/>
        <v>6.2453685359547505E-2</v>
      </c>
      <c r="V73" s="23">
        <f t="shared" si="17"/>
        <v>6.2453685359547505E-2</v>
      </c>
      <c r="AC73">
        <v>6.3340533291380998</v>
      </c>
      <c r="AD73">
        <v>6.8783198459086403</v>
      </c>
      <c r="AE73" s="20">
        <f t="shared" si="5"/>
        <v>6.6061865875233702E-2</v>
      </c>
    </row>
    <row r="74" spans="2:31" ht="15" x14ac:dyDescent="0.25">
      <c r="B74" s="28">
        <f>B73+0.5</f>
        <v>23</v>
      </c>
      <c r="F74" s="23">
        <f t="shared" si="11"/>
        <v>5.2207216900971951E-2</v>
      </c>
      <c r="G74" s="23">
        <f t="shared" si="16"/>
        <v>6.2453685359547505E-2</v>
      </c>
      <c r="I74" s="23"/>
      <c r="K74" s="28">
        <v>23.5</v>
      </c>
      <c r="L74" s="23">
        <f t="shared" si="14"/>
        <v>5.2220714626780365E-2</v>
      </c>
      <c r="M74" s="23">
        <f t="shared" si="18"/>
        <v>5.4273513674574766E-2</v>
      </c>
      <c r="N74" s="23">
        <f t="shared" si="18"/>
        <v>5.6326312722369168E-2</v>
      </c>
      <c r="O74" s="23">
        <f t="shared" si="18"/>
        <v>5.8379111770163569E-2</v>
      </c>
      <c r="P74" s="23">
        <f t="shared" si="18"/>
        <v>6.0431910817957971E-2</v>
      </c>
      <c r="Q74" s="23">
        <f t="shared" si="15"/>
        <v>6.2484709865752386E-2</v>
      </c>
      <c r="R74" s="23">
        <f t="shared" si="17"/>
        <v>6.2484709865752386E-2</v>
      </c>
      <c r="S74" s="23">
        <f t="shared" si="17"/>
        <v>6.2484709865752386E-2</v>
      </c>
      <c r="T74" s="23">
        <f t="shared" si="17"/>
        <v>6.2484709865752386E-2</v>
      </c>
      <c r="U74" s="23">
        <f t="shared" si="17"/>
        <v>6.2484709865752386E-2</v>
      </c>
      <c r="V74" s="23">
        <f t="shared" si="17"/>
        <v>6.2484709865752386E-2</v>
      </c>
      <c r="AC74">
        <v>6.3684505485912304</v>
      </c>
      <c r="AD74">
        <v>6.8976418126308898</v>
      </c>
      <c r="AE74" s="20">
        <f t="shared" si="5"/>
        <v>6.6330461806110602E-2</v>
      </c>
    </row>
    <row r="75" spans="2:31" ht="15" x14ac:dyDescent="0.25">
      <c r="B75" s="28">
        <v>23.5</v>
      </c>
      <c r="F75" s="23">
        <f t="shared" si="11"/>
        <v>5.2220714626780365E-2</v>
      </c>
      <c r="G75" s="23">
        <f t="shared" si="16"/>
        <v>6.2484709865752386E-2</v>
      </c>
      <c r="I75" s="23"/>
      <c r="K75" s="28">
        <f>K74+0.5</f>
        <v>24</v>
      </c>
      <c r="L75" s="23">
        <f t="shared" si="14"/>
        <v>5.2233649991890181E-2</v>
      </c>
      <c r="M75" s="23">
        <f t="shared" si="18"/>
        <v>5.4289808406676979E-2</v>
      </c>
      <c r="N75" s="23">
        <f t="shared" si="18"/>
        <v>5.6345966821463776E-2</v>
      </c>
      <c r="O75" s="23">
        <f t="shared" si="18"/>
        <v>5.8402125236250574E-2</v>
      </c>
      <c r="P75" s="23">
        <f t="shared" si="18"/>
        <v>6.0458283651037371E-2</v>
      </c>
      <c r="Q75" s="23">
        <f t="shared" si="15"/>
        <v>6.2514442065824169E-2</v>
      </c>
      <c r="R75" s="23">
        <f t="shared" si="17"/>
        <v>6.2514442065824169E-2</v>
      </c>
      <c r="S75" s="23">
        <f t="shared" si="17"/>
        <v>6.2514442065824169E-2</v>
      </c>
      <c r="T75" s="23">
        <f t="shared" si="17"/>
        <v>6.2514442065824169E-2</v>
      </c>
      <c r="U75" s="23">
        <f t="shared" si="17"/>
        <v>6.2514442065824169E-2</v>
      </c>
      <c r="V75" s="23">
        <f t="shared" si="17"/>
        <v>6.2514442065824169E-2</v>
      </c>
      <c r="AC75">
        <v>6.4755292695907398</v>
      </c>
      <c r="AD75">
        <v>6.8223871248475696</v>
      </c>
      <c r="AE75" s="20">
        <f t="shared" si="5"/>
        <v>6.6489581972191555E-2</v>
      </c>
    </row>
    <row r="76" spans="2:31" ht="15" x14ac:dyDescent="0.25">
      <c r="B76" s="28">
        <f>B75+0.5</f>
        <v>24</v>
      </c>
      <c r="F76" s="23">
        <f t="shared" si="11"/>
        <v>5.2233649991890181E-2</v>
      </c>
      <c r="G76" s="23">
        <f t="shared" si="16"/>
        <v>6.2514442065824169E-2</v>
      </c>
      <c r="I76" s="23"/>
      <c r="K76" s="28">
        <v>24.5</v>
      </c>
      <c r="L76" s="23">
        <f t="shared" si="14"/>
        <v>5.2246057415281703E-2</v>
      </c>
      <c r="M76" s="23">
        <f t="shared" si="18"/>
        <v>5.4305438129854701E-2</v>
      </c>
      <c r="N76" s="23">
        <f t="shared" si="18"/>
        <v>5.6364818844427698E-2</v>
      </c>
      <c r="O76" s="23">
        <f t="shared" si="18"/>
        <v>5.8424199559000696E-2</v>
      </c>
      <c r="P76" s="23">
        <f t="shared" si="18"/>
        <v>6.0483580273573694E-2</v>
      </c>
      <c r="Q76" s="23">
        <f t="shared" si="15"/>
        <v>6.2542960988146698E-2</v>
      </c>
      <c r="R76" s="23">
        <f t="shared" si="17"/>
        <v>6.2542960988146698E-2</v>
      </c>
      <c r="S76" s="23">
        <f t="shared" si="17"/>
        <v>6.2542960988146698E-2</v>
      </c>
      <c r="T76" s="23">
        <f t="shared" si="17"/>
        <v>6.2542960988146698E-2</v>
      </c>
      <c r="U76" s="23">
        <f t="shared" si="17"/>
        <v>6.2542960988146698E-2</v>
      </c>
      <c r="V76" s="23">
        <f t="shared" si="17"/>
        <v>6.2542960988146698E-2</v>
      </c>
      <c r="AC76">
        <v>6.2723779640138702</v>
      </c>
      <c r="AD76">
        <v>6.8517344190878697</v>
      </c>
      <c r="AE76" s="20">
        <f t="shared" si="5"/>
        <v>6.5620561915508691E-2</v>
      </c>
    </row>
    <row r="77" spans="2:31" ht="15" x14ac:dyDescent="0.25">
      <c r="B77" s="28">
        <v>24.5</v>
      </c>
      <c r="F77" s="23">
        <f t="shared" si="11"/>
        <v>5.2246057415281703E-2</v>
      </c>
      <c r="G77" s="23">
        <f t="shared" si="16"/>
        <v>6.2542960988146698E-2</v>
      </c>
      <c r="I77" s="23"/>
      <c r="K77" s="28">
        <f>K76+0.5</f>
        <v>25</v>
      </c>
      <c r="L77" s="23">
        <f t="shared" si="14"/>
        <v>5.2257968565267238E-2</v>
      </c>
      <c r="M77" s="23">
        <f t="shared" si="18"/>
        <v>5.4320442724441781E-2</v>
      </c>
      <c r="N77" s="23">
        <f t="shared" si="18"/>
        <v>5.6382916883616324E-2</v>
      </c>
      <c r="O77" s="23">
        <f t="shared" si="18"/>
        <v>5.8445391042790867E-2</v>
      </c>
      <c r="P77" s="23">
        <f t="shared" si="18"/>
        <v>6.0507865201965411E-2</v>
      </c>
      <c r="Q77" s="23">
        <f t="shared" si="15"/>
        <v>6.2570339361139954E-2</v>
      </c>
      <c r="R77" s="23">
        <f t="shared" ref="R77:V92" si="19">Q77</f>
        <v>6.2570339361139954E-2</v>
      </c>
      <c r="S77" s="23">
        <f t="shared" si="19"/>
        <v>6.2570339361139954E-2</v>
      </c>
      <c r="T77" s="23">
        <f t="shared" si="19"/>
        <v>6.2570339361139954E-2</v>
      </c>
      <c r="U77" s="23">
        <f t="shared" si="19"/>
        <v>6.2570339361139954E-2</v>
      </c>
      <c r="V77" s="23">
        <f t="shared" si="19"/>
        <v>6.2570339361139954E-2</v>
      </c>
      <c r="AC77">
        <v>6.5084815514549801</v>
      </c>
      <c r="AD77">
        <v>6.8825371497337899</v>
      </c>
      <c r="AE77" s="20">
        <f t="shared" si="5"/>
        <v>6.695509350594385E-2</v>
      </c>
    </row>
    <row r="78" spans="2:31" ht="15" x14ac:dyDescent="0.25">
      <c r="B78" s="28">
        <f>B77+0.5</f>
        <v>25</v>
      </c>
      <c r="F78" s="23">
        <f t="shared" si="11"/>
        <v>5.2257968565267238E-2</v>
      </c>
      <c r="G78" s="23">
        <f t="shared" si="16"/>
        <v>6.2570339361139954E-2</v>
      </c>
      <c r="I78" s="23"/>
      <c r="K78" s="28">
        <v>25.5</v>
      </c>
      <c r="L78" s="23">
        <f t="shared" si="14"/>
        <v>5.2269412628443118E-2</v>
      </c>
      <c r="M78" s="23">
        <f t="shared" si="18"/>
        <v>5.4334858947861768E-2</v>
      </c>
      <c r="N78" s="23">
        <f t="shared" si="18"/>
        <v>5.6400305267280418E-2</v>
      </c>
      <c r="O78" s="23">
        <f t="shared" si="18"/>
        <v>5.8465751586699068E-2</v>
      </c>
      <c r="P78" s="23">
        <f t="shared" si="18"/>
        <v>6.0531197906117717E-2</v>
      </c>
      <c r="Q78" s="23">
        <f t="shared" si="15"/>
        <v>6.2596644225536374E-2</v>
      </c>
      <c r="R78" s="23">
        <f t="shared" si="19"/>
        <v>6.2596644225536374E-2</v>
      </c>
      <c r="S78" s="23">
        <f t="shared" si="19"/>
        <v>6.2596644225536374E-2</v>
      </c>
      <c r="T78" s="23">
        <f t="shared" si="19"/>
        <v>6.2596644225536374E-2</v>
      </c>
      <c r="U78" s="23">
        <f t="shared" si="19"/>
        <v>6.2596644225536374E-2</v>
      </c>
      <c r="V78" s="23">
        <f t="shared" si="19"/>
        <v>6.2596644225536374E-2</v>
      </c>
      <c r="AC78">
        <v>6.39301281655389</v>
      </c>
      <c r="AD78">
        <v>6.7904367753025499</v>
      </c>
      <c r="AE78" s="20">
        <f t="shared" si="5"/>
        <v>6.5917247959282207E-2</v>
      </c>
    </row>
    <row r="79" spans="2:31" ht="15" x14ac:dyDescent="0.25">
      <c r="B79" s="28">
        <v>25.5</v>
      </c>
      <c r="F79" s="23">
        <f t="shared" si="11"/>
        <v>5.2269412628443118E-2</v>
      </c>
      <c r="G79" s="23">
        <f t="shared" si="16"/>
        <v>6.2596644225536374E-2</v>
      </c>
      <c r="I79" s="23"/>
      <c r="K79" s="28">
        <f>K78+0.5</f>
        <v>26</v>
      </c>
      <c r="L79" s="23">
        <f t="shared" si="14"/>
        <v>5.2280416547791336E-2</v>
      </c>
      <c r="M79" s="23">
        <f t="shared" si="18"/>
        <v>5.4348720733692318E-2</v>
      </c>
      <c r="N79" s="23">
        <f t="shared" si="18"/>
        <v>5.64170249195933E-2</v>
      </c>
      <c r="O79" s="23">
        <f t="shared" si="18"/>
        <v>5.8485329105494283E-2</v>
      </c>
      <c r="P79" s="23">
        <f t="shared" si="18"/>
        <v>6.0553633291395265E-2</v>
      </c>
      <c r="Q79" s="23">
        <f t="shared" si="15"/>
        <v>6.2621937477296261E-2</v>
      </c>
      <c r="R79" s="23">
        <f t="shared" si="19"/>
        <v>6.2621937477296261E-2</v>
      </c>
      <c r="S79" s="23">
        <f t="shared" si="19"/>
        <v>6.2621937477296261E-2</v>
      </c>
      <c r="T79" s="23">
        <f t="shared" si="19"/>
        <v>6.2621937477296261E-2</v>
      </c>
      <c r="U79" s="23">
        <f t="shared" si="19"/>
        <v>6.2621937477296261E-2</v>
      </c>
      <c r="V79" s="23">
        <f t="shared" si="19"/>
        <v>6.2621937477296261E-2</v>
      </c>
      <c r="AC79">
        <v>6.04699971632472</v>
      </c>
      <c r="AD79">
        <v>6.4489833856535297</v>
      </c>
      <c r="AE79" s="20">
        <f t="shared" si="5"/>
        <v>6.2479915509891251E-2</v>
      </c>
    </row>
    <row r="80" spans="2:31" ht="15" x14ac:dyDescent="0.25">
      <c r="B80" s="28">
        <f>B79+0.5</f>
        <v>26</v>
      </c>
      <c r="F80" s="23">
        <f t="shared" si="11"/>
        <v>5.2280416547791336E-2</v>
      </c>
      <c r="G80" s="23">
        <f t="shared" si="16"/>
        <v>6.2621937477296261E-2</v>
      </c>
      <c r="I80" s="23"/>
      <c r="K80" s="28">
        <v>26.5</v>
      </c>
      <c r="L80" s="23">
        <f t="shared" si="14"/>
        <v>5.2291005233959229E-2</v>
      </c>
      <c r="M80" s="23">
        <f t="shared" si="18"/>
        <v>5.4362059457170653E-2</v>
      </c>
      <c r="N80" s="23">
        <f t="shared" si="18"/>
        <v>5.6433113680382077E-2</v>
      </c>
      <c r="O80" s="23">
        <f t="shared" si="18"/>
        <v>5.8504167903593501E-2</v>
      </c>
      <c r="P80" s="23">
        <f t="shared" si="18"/>
        <v>6.0575222126804926E-2</v>
      </c>
      <c r="Q80" s="23">
        <f t="shared" si="15"/>
        <v>6.264627635001635E-2</v>
      </c>
      <c r="R80" s="23">
        <f t="shared" si="19"/>
        <v>6.264627635001635E-2</v>
      </c>
      <c r="S80" s="23">
        <f t="shared" si="19"/>
        <v>6.264627635001635E-2</v>
      </c>
      <c r="T80" s="23">
        <f t="shared" si="19"/>
        <v>6.264627635001635E-2</v>
      </c>
      <c r="U80" s="23">
        <f t="shared" si="19"/>
        <v>6.264627635001635E-2</v>
      </c>
      <c r="V80" s="23">
        <f t="shared" si="19"/>
        <v>6.264627635001635E-2</v>
      </c>
      <c r="AC80">
        <v>6.2102648767975799</v>
      </c>
      <c r="AD80">
        <v>6.5806390879896099</v>
      </c>
      <c r="AE80" s="20">
        <f t="shared" si="5"/>
        <v>6.3954519823935949E-2</v>
      </c>
    </row>
    <row r="81" spans="2:31" ht="15" x14ac:dyDescent="0.25">
      <c r="B81" s="28">
        <v>26.5</v>
      </c>
      <c r="F81" s="23">
        <f t="shared" si="11"/>
        <v>5.2291005233959229E-2</v>
      </c>
      <c r="G81" s="23">
        <f t="shared" si="16"/>
        <v>6.264627635001635E-2</v>
      </c>
      <c r="I81" s="23"/>
      <c r="K81" s="28">
        <f>K80+0.5</f>
        <v>27</v>
      </c>
      <c r="L81" s="23">
        <f t="shared" si="14"/>
        <v>5.2301201753160387E-2</v>
      </c>
      <c r="M81" s="23">
        <f t="shared" si="18"/>
        <v>5.437490417141759E-2</v>
      </c>
      <c r="N81" s="23">
        <f t="shared" si="18"/>
        <v>5.6448606589674793E-2</v>
      </c>
      <c r="O81" s="23">
        <f t="shared" si="18"/>
        <v>5.8522309007931997E-2</v>
      </c>
      <c r="P81" s="23">
        <f t="shared" si="18"/>
        <v>6.05960114261892E-2</v>
      </c>
      <c r="Q81" s="23">
        <f t="shared" si="15"/>
        <v>6.2669713844446404E-2</v>
      </c>
      <c r="R81" s="23">
        <f t="shared" si="19"/>
        <v>6.2669713844446404E-2</v>
      </c>
      <c r="S81" s="23">
        <f t="shared" si="19"/>
        <v>6.2669713844446404E-2</v>
      </c>
      <c r="T81" s="23">
        <f t="shared" si="19"/>
        <v>6.2669713844446404E-2</v>
      </c>
      <c r="U81" s="23">
        <f t="shared" si="19"/>
        <v>6.2669713844446404E-2</v>
      </c>
      <c r="V81" s="23">
        <f t="shared" si="19"/>
        <v>6.2669713844446404E-2</v>
      </c>
      <c r="AC81">
        <v>6.15916937410445</v>
      </c>
      <c r="AD81">
        <v>6.65144284041342</v>
      </c>
      <c r="AE81" s="20">
        <f t="shared" si="5"/>
        <v>6.405306107258936E-2</v>
      </c>
    </row>
    <row r="82" spans="2:31" ht="15" x14ac:dyDescent="0.25">
      <c r="B82" s="28">
        <f>B81+0.5</f>
        <v>27</v>
      </c>
      <c r="F82" s="23">
        <f t="shared" si="11"/>
        <v>5.2301201753160387E-2</v>
      </c>
      <c r="G82" s="23">
        <f t="shared" si="16"/>
        <v>6.2669713844446404E-2</v>
      </c>
      <c r="I82" s="23"/>
      <c r="K82" s="28">
        <v>27.5</v>
      </c>
      <c r="L82" s="23">
        <f t="shared" si="14"/>
        <v>5.2311027494647847E-2</v>
      </c>
      <c r="M82" s="23">
        <f t="shared" si="18"/>
        <v>5.4387281818053447E-2</v>
      </c>
      <c r="N82" s="23">
        <f t="shared" si="18"/>
        <v>5.6463536141459048E-2</v>
      </c>
      <c r="O82" s="23">
        <f t="shared" si="18"/>
        <v>5.8539790464864648E-2</v>
      </c>
      <c r="P82" s="23">
        <f t="shared" si="18"/>
        <v>6.0616044788270249E-2</v>
      </c>
      <c r="Q82" s="23">
        <f t="shared" si="15"/>
        <v>6.2692299111675842E-2</v>
      </c>
      <c r="R82" s="23">
        <f t="shared" si="19"/>
        <v>6.2692299111675842E-2</v>
      </c>
      <c r="S82" s="23">
        <f t="shared" si="19"/>
        <v>6.2692299111675842E-2</v>
      </c>
      <c r="T82" s="23">
        <f t="shared" si="19"/>
        <v>6.2692299111675842E-2</v>
      </c>
      <c r="U82" s="23">
        <f t="shared" si="19"/>
        <v>6.2692299111675842E-2</v>
      </c>
      <c r="V82" s="23">
        <f t="shared" si="19"/>
        <v>6.2692299111675842E-2</v>
      </c>
      <c r="AC82">
        <v>5.6203605134231696</v>
      </c>
      <c r="AD82">
        <v>6.2197140799849597</v>
      </c>
      <c r="AE82" s="20">
        <f t="shared" si="5"/>
        <v>5.9200372967040643E-2</v>
      </c>
    </row>
    <row r="83" spans="2:31" ht="15" x14ac:dyDescent="0.25">
      <c r="B83" s="28">
        <v>27.5</v>
      </c>
      <c r="F83" s="23">
        <f t="shared" si="11"/>
        <v>5.2311027494647847E-2</v>
      </c>
      <c r="G83" s="23">
        <f t="shared" si="16"/>
        <v>6.2692299111675842E-2</v>
      </c>
      <c r="I83" s="23"/>
      <c r="K83" s="28">
        <f>K82+0.5</f>
        <v>28</v>
      </c>
      <c r="L83" s="23">
        <f t="shared" si="14"/>
        <v>5.2320502320295025E-2</v>
      </c>
      <c r="M83" s="23">
        <f t="shared" si="18"/>
        <v>5.439921741536706E-2</v>
      </c>
      <c r="N83" s="23">
        <f t="shared" si="18"/>
        <v>5.6477932510439095E-2</v>
      </c>
      <c r="O83" s="23">
        <f t="shared" si="18"/>
        <v>5.8556647605511131E-2</v>
      </c>
      <c r="P83" s="23">
        <f t="shared" si="18"/>
        <v>6.0635362700583166E-2</v>
      </c>
      <c r="Q83" s="23">
        <f t="shared" si="15"/>
        <v>6.2714077795655188E-2</v>
      </c>
      <c r="R83" s="23">
        <f t="shared" si="19"/>
        <v>6.2714077795655188E-2</v>
      </c>
      <c r="S83" s="23">
        <f t="shared" si="19"/>
        <v>6.2714077795655188E-2</v>
      </c>
      <c r="T83" s="23">
        <f t="shared" si="19"/>
        <v>6.2714077795655188E-2</v>
      </c>
      <c r="U83" s="23">
        <f t="shared" si="19"/>
        <v>6.2714077795655188E-2</v>
      </c>
      <c r="V83" s="23">
        <f t="shared" si="19"/>
        <v>6.2714077795655188E-2</v>
      </c>
      <c r="AC83">
        <v>5.88779549604571</v>
      </c>
      <c r="AD83">
        <v>5.9266249964095099</v>
      </c>
      <c r="AE83" s="20">
        <f t="shared" si="5"/>
        <v>5.9072102462276101E-2</v>
      </c>
    </row>
    <row r="84" spans="2:31" ht="15" x14ac:dyDescent="0.25">
      <c r="B84" s="28">
        <f>B83+0.5</f>
        <v>28</v>
      </c>
      <c r="F84" s="23">
        <f t="shared" si="11"/>
        <v>5.2320502320295025E-2</v>
      </c>
      <c r="G84" s="23">
        <f t="shared" si="16"/>
        <v>6.2714077795655188E-2</v>
      </c>
      <c r="I84" s="23"/>
      <c r="K84" s="28">
        <v>28.5</v>
      </c>
      <c r="L84" s="23">
        <f t="shared" si="14"/>
        <v>5.2329644698468805E-2</v>
      </c>
      <c r="M84" s="23">
        <f t="shared" si="18"/>
        <v>5.4410734226765518E-2</v>
      </c>
      <c r="N84" s="23">
        <f t="shared" si="18"/>
        <v>5.6491823755062232E-2</v>
      </c>
      <c r="O84" s="23">
        <f t="shared" si="18"/>
        <v>5.8572913283358945E-2</v>
      </c>
      <c r="P84" s="23">
        <f t="shared" si="18"/>
        <v>6.0654002811655658E-2</v>
      </c>
      <c r="Q84" s="23">
        <f t="shared" si="15"/>
        <v>6.2735092339952378E-2</v>
      </c>
      <c r="R84" s="23">
        <f t="shared" si="19"/>
        <v>6.2735092339952378E-2</v>
      </c>
      <c r="S84" s="23">
        <f t="shared" si="19"/>
        <v>6.2735092339952378E-2</v>
      </c>
      <c r="T84" s="23">
        <f t="shared" si="19"/>
        <v>6.2735092339952378E-2</v>
      </c>
      <c r="U84" s="23">
        <f t="shared" si="19"/>
        <v>6.2735092339952378E-2</v>
      </c>
      <c r="V84" s="23">
        <f t="shared" si="19"/>
        <v>6.2735092339952378E-2</v>
      </c>
      <c r="AC84">
        <v>7.1628310718124402</v>
      </c>
      <c r="AD84">
        <v>7.0760009135541999</v>
      </c>
      <c r="AE84" s="20">
        <f t="shared" si="5"/>
        <v>7.11941599268332E-2</v>
      </c>
    </row>
    <row r="85" spans="2:31" ht="15" x14ac:dyDescent="0.25">
      <c r="B85" s="28">
        <v>28.5</v>
      </c>
      <c r="F85" s="23">
        <f t="shared" si="11"/>
        <v>5.2329644698468805E-2</v>
      </c>
      <c r="G85" s="23">
        <f t="shared" si="16"/>
        <v>6.2735092339952378E-2</v>
      </c>
      <c r="I85" s="23"/>
      <c r="K85" s="28">
        <f>K84+0.5</f>
        <v>29</v>
      </c>
      <c r="L85" s="23">
        <f t="shared" si="14"/>
        <v>5.2338471824080968E-2</v>
      </c>
      <c r="M85" s="23">
        <f t="shared" si="18"/>
        <v>5.442185391186289E-2</v>
      </c>
      <c r="N85" s="23">
        <f t="shared" si="18"/>
        <v>5.6505235999644812E-2</v>
      </c>
      <c r="O85" s="23">
        <f t="shared" si="18"/>
        <v>5.8588618087426735E-2</v>
      </c>
      <c r="P85" s="23">
        <f t="shared" si="18"/>
        <v>6.0672000175208657E-2</v>
      </c>
      <c r="Q85" s="23">
        <f t="shared" si="15"/>
        <v>6.2755382262990586E-2</v>
      </c>
      <c r="R85" s="23">
        <f t="shared" si="19"/>
        <v>6.2755382262990586E-2</v>
      </c>
      <c r="S85" s="23">
        <f t="shared" si="19"/>
        <v>6.2755382262990586E-2</v>
      </c>
      <c r="T85" s="23">
        <f t="shared" si="19"/>
        <v>6.2755382262990586E-2</v>
      </c>
      <c r="U85" s="23">
        <f t="shared" si="19"/>
        <v>6.2755382262990586E-2</v>
      </c>
      <c r="V85" s="23">
        <f t="shared" si="19"/>
        <v>6.2755382262990586E-2</v>
      </c>
      <c r="AC85">
        <v>7.5078134437381996</v>
      </c>
      <c r="AD85">
        <v>7.4260163941922501</v>
      </c>
      <c r="AE85" s="20">
        <f t="shared" si="5"/>
        <v>7.4669149189652242E-2</v>
      </c>
    </row>
    <row r="86" spans="2:31" ht="15" x14ac:dyDescent="0.25">
      <c r="B86" s="28">
        <f>B85+0.5</f>
        <v>29</v>
      </c>
      <c r="F86" s="23">
        <f t="shared" si="11"/>
        <v>5.2338471824080968E-2</v>
      </c>
      <c r="G86" s="23">
        <f t="shared" si="16"/>
        <v>6.2755382262990586E-2</v>
      </c>
      <c r="I86" s="23"/>
      <c r="K86" s="28">
        <v>29.5</v>
      </c>
      <c r="L86" s="23">
        <f t="shared" si="14"/>
        <v>5.2346999726450877E-2</v>
      </c>
      <c r="M86" s="23">
        <f t="shared" si="18"/>
        <v>5.4432596662251753E-2</v>
      </c>
      <c r="N86" s="23">
        <f t="shared" si="18"/>
        <v>5.651819359805263E-2</v>
      </c>
      <c r="O86" s="23">
        <f t="shared" si="18"/>
        <v>5.8603790533853506E-2</v>
      </c>
      <c r="P86" s="23">
        <f t="shared" si="18"/>
        <v>6.0689387469654382E-2</v>
      </c>
      <c r="Q86" s="23">
        <f t="shared" si="15"/>
        <v>6.2774984405455245E-2</v>
      </c>
      <c r="R86" s="23">
        <f t="shared" si="19"/>
        <v>6.2774984405455245E-2</v>
      </c>
      <c r="S86" s="23">
        <f t="shared" si="19"/>
        <v>6.2774984405455245E-2</v>
      </c>
      <c r="T86" s="23">
        <f t="shared" si="19"/>
        <v>6.2774984405455245E-2</v>
      </c>
      <c r="U86" s="23">
        <f t="shared" si="19"/>
        <v>6.2774984405455245E-2</v>
      </c>
      <c r="V86" s="23">
        <f t="shared" si="19"/>
        <v>6.2774984405455245E-2</v>
      </c>
      <c r="AC86">
        <v>7.2932191460140903</v>
      </c>
      <c r="AD86">
        <v>6.9839995345358004</v>
      </c>
      <c r="AE86" s="20">
        <f t="shared" si="5"/>
        <v>7.1386093402749443E-2</v>
      </c>
    </row>
    <row r="87" spans="2:31" ht="15" x14ac:dyDescent="0.25">
      <c r="B87" s="28">
        <v>29.5</v>
      </c>
      <c r="F87" s="23">
        <f t="shared" si="11"/>
        <v>5.2346999726450877E-2</v>
      </c>
      <c r="G87" s="23">
        <f t="shared" si="16"/>
        <v>6.2774984405455245E-2</v>
      </c>
      <c r="I87" s="23"/>
      <c r="K87" s="28">
        <f>K86+0.5</f>
        <v>30</v>
      </c>
      <c r="L87" s="23">
        <f t="shared" si="14"/>
        <v>5.2355243366396471E-2</v>
      </c>
      <c r="M87" s="23">
        <f t="shared" si="18"/>
        <v>5.4442981323732882E-2</v>
      </c>
      <c r="N87" s="23">
        <f t="shared" si="18"/>
        <v>5.6530719281069293E-2</v>
      </c>
      <c r="O87" s="23">
        <f t="shared" si="18"/>
        <v>5.8618457238405704E-2</v>
      </c>
      <c r="P87" s="23">
        <f t="shared" si="18"/>
        <v>6.0706195195742114E-2</v>
      </c>
      <c r="Q87" s="23">
        <f t="shared" si="15"/>
        <v>6.2793933153078518E-2</v>
      </c>
      <c r="R87" s="23">
        <f t="shared" si="19"/>
        <v>6.2793933153078518E-2</v>
      </c>
      <c r="S87" s="23">
        <f t="shared" si="19"/>
        <v>6.2793933153078518E-2</v>
      </c>
      <c r="T87" s="23">
        <f t="shared" si="19"/>
        <v>6.2793933153078518E-2</v>
      </c>
      <c r="U87" s="23">
        <f t="shared" si="19"/>
        <v>6.2793933153078518E-2</v>
      </c>
      <c r="V87" s="23">
        <f t="shared" si="19"/>
        <v>6.2793933153078518E-2</v>
      </c>
      <c r="AC87">
        <v>7.3824678302378102</v>
      </c>
      <c r="AD87">
        <v>7.0213277052231096</v>
      </c>
      <c r="AE87" s="20">
        <f t="shared" si="5"/>
        <v>7.2018977677304599E-2</v>
      </c>
    </row>
    <row r="88" spans="2:31" ht="15" x14ac:dyDescent="0.25">
      <c r="B88" s="28">
        <f>B87+0.5</f>
        <v>30</v>
      </c>
      <c r="F88" s="23">
        <f t="shared" si="11"/>
        <v>5.2355243366396471E-2</v>
      </c>
      <c r="G88" s="23">
        <f t="shared" si="16"/>
        <v>6.2793933153078518E-2</v>
      </c>
      <c r="I88" s="23"/>
      <c r="K88" s="28">
        <v>30.5</v>
      </c>
      <c r="L88" s="23">
        <f t="shared" si="14"/>
        <v>5.2363216723785896E-2</v>
      </c>
      <c r="M88" s="23">
        <f t="shared" ref="M88:P107" si="20">($Q88-$L88)/5+L88</f>
        <v>5.445302550654834E-2</v>
      </c>
      <c r="N88" s="23">
        <f t="shared" si="20"/>
        <v>5.6542834289310784E-2</v>
      </c>
      <c r="O88" s="23">
        <f t="shared" si="20"/>
        <v>5.8632643072073228E-2</v>
      </c>
      <c r="P88" s="23">
        <f t="shared" si="20"/>
        <v>6.0722451854835671E-2</v>
      </c>
      <c r="Q88" s="23">
        <f t="shared" si="15"/>
        <v>6.2812260637598122E-2</v>
      </c>
      <c r="R88" s="23">
        <f t="shared" si="19"/>
        <v>6.2812260637598122E-2</v>
      </c>
      <c r="S88" s="23">
        <f t="shared" si="19"/>
        <v>6.2812260637598122E-2</v>
      </c>
      <c r="T88" s="23">
        <f t="shared" si="19"/>
        <v>6.2812260637598122E-2</v>
      </c>
      <c r="U88" s="23">
        <f t="shared" si="19"/>
        <v>6.2812260637598122E-2</v>
      </c>
      <c r="V88" s="23">
        <f t="shared" si="19"/>
        <v>6.2812260637598122E-2</v>
      </c>
      <c r="AC88">
        <v>7.44891753808992</v>
      </c>
      <c r="AD88">
        <v>7.1729603675695399</v>
      </c>
      <c r="AE88" s="20">
        <f t="shared" si="5"/>
        <v>7.3109389528297306E-2</v>
      </c>
    </row>
    <row r="89" spans="2:31" x14ac:dyDescent="0.2">
      <c r="B89" s="28">
        <v>30.5</v>
      </c>
      <c r="F89" s="23">
        <f t="shared" si="11"/>
        <v>5.2363216723785896E-2</v>
      </c>
      <c r="G89" s="23">
        <f t="shared" si="16"/>
        <v>6.2812260637598122E-2</v>
      </c>
      <c r="I89" s="23"/>
      <c r="K89" s="28">
        <f>K88+0.5</f>
        <v>31</v>
      </c>
      <c r="L89" s="23">
        <f t="shared" si="14"/>
        <v>5.2370932876624136E-2</v>
      </c>
      <c r="M89" s="23">
        <f t="shared" si="20"/>
        <v>5.4462745684966056E-2</v>
      </c>
      <c r="N89" s="23">
        <f t="shared" si="20"/>
        <v>5.6554558493307976E-2</v>
      </c>
      <c r="O89" s="23">
        <f t="shared" si="20"/>
        <v>5.8646371301649895E-2</v>
      </c>
      <c r="P89" s="23">
        <f t="shared" si="20"/>
        <v>6.0738184109991815E-2</v>
      </c>
      <c r="Q89" s="23">
        <f t="shared" si="15"/>
        <v>6.2829996918333741E-2</v>
      </c>
      <c r="R89" s="23">
        <f t="shared" si="19"/>
        <v>6.2829996918333741E-2</v>
      </c>
      <c r="S89" s="23">
        <f t="shared" si="19"/>
        <v>6.2829996918333741E-2</v>
      </c>
      <c r="T89" s="23">
        <f t="shared" si="19"/>
        <v>6.2829996918333741E-2</v>
      </c>
      <c r="U89" s="23">
        <f t="shared" si="19"/>
        <v>6.2829996918333741E-2</v>
      </c>
      <c r="V89" s="23">
        <f t="shared" si="19"/>
        <v>6.2829996918333741E-2</v>
      </c>
    </row>
    <row r="90" spans="2:31" x14ac:dyDescent="0.2">
      <c r="B90" s="28">
        <f>B89+0.5</f>
        <v>31</v>
      </c>
      <c r="F90" s="23">
        <f t="shared" si="11"/>
        <v>5.2370932876624136E-2</v>
      </c>
      <c r="G90" s="23">
        <f t="shared" si="16"/>
        <v>6.2829996918333741E-2</v>
      </c>
      <c r="I90" s="23"/>
      <c r="K90" s="28">
        <v>31.5</v>
      </c>
      <c r="L90" s="23">
        <f t="shared" si="14"/>
        <v>5.2378404072613238E-2</v>
      </c>
      <c r="M90" s="23">
        <f t="shared" si="20"/>
        <v>5.4472157287394261E-2</v>
      </c>
      <c r="N90" s="23">
        <f t="shared" si="20"/>
        <v>5.6565910502175284E-2</v>
      </c>
      <c r="O90" s="23">
        <f t="shared" si="20"/>
        <v>5.8659663716956308E-2</v>
      </c>
      <c r="P90" s="23">
        <f t="shared" si="20"/>
        <v>6.0753416931737331E-2</v>
      </c>
      <c r="Q90" s="23">
        <f t="shared" si="15"/>
        <v>6.2847170146518347E-2</v>
      </c>
      <c r="R90" s="23">
        <f t="shared" si="19"/>
        <v>6.2847170146518347E-2</v>
      </c>
      <c r="S90" s="23">
        <f t="shared" si="19"/>
        <v>6.2847170146518347E-2</v>
      </c>
      <c r="T90" s="23">
        <f t="shared" si="19"/>
        <v>6.2847170146518347E-2</v>
      </c>
      <c r="U90" s="23">
        <f t="shared" si="19"/>
        <v>6.2847170146518347E-2</v>
      </c>
      <c r="V90" s="23">
        <f t="shared" si="19"/>
        <v>6.2847170146518347E-2</v>
      </c>
    </row>
    <row r="91" spans="2:31" x14ac:dyDescent="0.2">
      <c r="B91" s="28">
        <v>31.5</v>
      </c>
      <c r="F91" s="23">
        <f t="shared" si="11"/>
        <v>5.2378404072613238E-2</v>
      </c>
      <c r="G91" s="23">
        <f t="shared" si="16"/>
        <v>6.2847170146518347E-2</v>
      </c>
      <c r="I91" s="23"/>
      <c r="K91" s="28">
        <f>K90+0.5</f>
        <v>32</v>
      </c>
      <c r="L91" s="23">
        <f t="shared" si="14"/>
        <v>5.238564179400787E-2</v>
      </c>
      <c r="M91" s="23">
        <f t="shared" si="20"/>
        <v>5.4481274778058156E-2</v>
      </c>
      <c r="N91" s="23">
        <f t="shared" si="20"/>
        <v>5.6576907762108442E-2</v>
      </c>
      <c r="O91" s="23">
        <f t="shared" si="20"/>
        <v>5.8672540746158727E-2</v>
      </c>
      <c r="P91" s="23">
        <f t="shared" si="20"/>
        <v>6.0768173730209013E-2</v>
      </c>
      <c r="Q91" s="23">
        <f t="shared" si="15"/>
        <v>6.2863806714259285E-2</v>
      </c>
      <c r="R91" s="23">
        <f t="shared" si="19"/>
        <v>6.2863806714259285E-2</v>
      </c>
      <c r="S91" s="23">
        <f t="shared" si="19"/>
        <v>6.2863806714259285E-2</v>
      </c>
      <c r="T91" s="23">
        <f t="shared" si="19"/>
        <v>6.2863806714259285E-2</v>
      </c>
      <c r="U91" s="23">
        <f t="shared" si="19"/>
        <v>6.2863806714259285E-2</v>
      </c>
      <c r="V91" s="23">
        <f t="shared" si="19"/>
        <v>6.2863806714259285E-2</v>
      </c>
    </row>
    <row r="92" spans="2:31" x14ac:dyDescent="0.2">
      <c r="B92" s="28">
        <f>B91+0.5</f>
        <v>32</v>
      </c>
      <c r="F92" s="23">
        <f t="shared" si="11"/>
        <v>5.238564179400787E-2</v>
      </c>
      <c r="G92" s="23">
        <f t="shared" si="16"/>
        <v>6.2863806714259285E-2</v>
      </c>
      <c r="I92" s="23"/>
      <c r="K92" s="28">
        <v>32.5</v>
      </c>
      <c r="L92" s="23">
        <f t="shared" ref="L92:L123" si="21">F93</f>
        <v>5.2392656816487262E-2</v>
      </c>
      <c r="M92" s="23">
        <f t="shared" si="20"/>
        <v>5.4490111731144937E-2</v>
      </c>
      <c r="N92" s="23">
        <f t="shared" si="20"/>
        <v>5.6587566645802612E-2</v>
      </c>
      <c r="O92" s="23">
        <f t="shared" si="20"/>
        <v>5.8685021560460286E-2</v>
      </c>
      <c r="P92" s="23">
        <f t="shared" si="20"/>
        <v>6.0782476475117961E-2</v>
      </c>
      <c r="Q92" s="23">
        <f t="shared" ref="Q92:Q123" si="22">G93</f>
        <v>6.2879931389775628E-2</v>
      </c>
      <c r="R92" s="23">
        <f t="shared" si="19"/>
        <v>6.2879931389775628E-2</v>
      </c>
      <c r="S92" s="23">
        <f t="shared" si="19"/>
        <v>6.2879931389775628E-2</v>
      </c>
      <c r="T92" s="23">
        <f t="shared" si="19"/>
        <v>6.2879931389775628E-2</v>
      </c>
      <c r="U92" s="23">
        <f t="shared" si="19"/>
        <v>6.2879931389775628E-2</v>
      </c>
      <c r="V92" s="23">
        <f t="shared" si="19"/>
        <v>6.2879931389775628E-2</v>
      </c>
    </row>
    <row r="93" spans="2:31" x14ac:dyDescent="0.2">
      <c r="B93" s="28">
        <v>32.5</v>
      </c>
      <c r="F93" s="23">
        <f t="shared" si="11"/>
        <v>5.2392656816487262E-2</v>
      </c>
      <c r="G93" s="23">
        <f t="shared" ref="G93:G124" si="23">G$22+G$23*(B$22/$B93)*(1-EXP(-$B93/B$22))+G$24*(B$22/$B93)*(1-(1+$B93/B$22)*EXP(-$B93/B$22))</f>
        <v>6.2879931389775628E-2</v>
      </c>
      <c r="I93" s="23"/>
      <c r="K93" s="28">
        <f>K92+0.5</f>
        <v>33</v>
      </c>
      <c r="L93" s="23">
        <f t="shared" si="21"/>
        <v>5.2399459262677299E-2</v>
      </c>
      <c r="M93" s="23">
        <f t="shared" si="20"/>
        <v>5.4498680898213969E-2</v>
      </c>
      <c r="N93" s="23">
        <f t="shared" si="20"/>
        <v>5.6597902533750639E-2</v>
      </c>
      <c r="O93" s="23">
        <f t="shared" si="20"/>
        <v>5.869712416928731E-2</v>
      </c>
      <c r="P93" s="23">
        <f t="shared" si="20"/>
        <v>6.079634580482398E-2</v>
      </c>
      <c r="Q93" s="23">
        <f t="shared" si="22"/>
        <v>6.2895567440360636E-2</v>
      </c>
      <c r="R93" s="23">
        <f t="shared" ref="R93:V108" si="24">Q93</f>
        <v>6.2895567440360636E-2</v>
      </c>
      <c r="S93" s="23">
        <f t="shared" si="24"/>
        <v>6.2895567440360636E-2</v>
      </c>
      <c r="T93" s="23">
        <f t="shared" si="24"/>
        <v>6.2895567440360636E-2</v>
      </c>
      <c r="U93" s="23">
        <f t="shared" si="24"/>
        <v>6.2895567440360636E-2</v>
      </c>
      <c r="V93" s="23">
        <f t="shared" si="24"/>
        <v>6.2895567440360636E-2</v>
      </c>
    </row>
    <row r="94" spans="2:31" x14ac:dyDescent="0.2">
      <c r="B94" s="28">
        <f>B93+0.5</f>
        <v>33</v>
      </c>
      <c r="F94" s="23">
        <f t="shared" ref="F94:F157" si="25">D$22+D$23*(B$22/$B94)*(1-EXP(-$B94/B$22))+D$24*(B$22/$B94)*(1-(1+$B94/B$22)*EXP(-$B94/B$22))</f>
        <v>5.2399459262677299E-2</v>
      </c>
      <c r="G94" s="23">
        <f t="shared" si="23"/>
        <v>6.2895567440360636E-2</v>
      </c>
      <c r="I94" s="23"/>
      <c r="K94" s="28">
        <v>33.5</v>
      </c>
      <c r="L94" s="23">
        <f t="shared" si="21"/>
        <v>5.2406058650881264E-2</v>
      </c>
      <c r="M94" s="23">
        <f t="shared" si="20"/>
        <v>5.4506994269574477E-2</v>
      </c>
      <c r="N94" s="23">
        <f t="shared" si="20"/>
        <v>5.660792988826769E-2</v>
      </c>
      <c r="O94" s="23">
        <f t="shared" si="20"/>
        <v>5.8708865506960903E-2</v>
      </c>
      <c r="P94" s="23">
        <f t="shared" si="20"/>
        <v>6.0809801125654116E-2</v>
      </c>
      <c r="Q94" s="23">
        <f t="shared" si="22"/>
        <v>6.2910736744347329E-2</v>
      </c>
      <c r="R94" s="23">
        <f t="shared" si="24"/>
        <v>6.2910736744347329E-2</v>
      </c>
      <c r="S94" s="23">
        <f t="shared" si="24"/>
        <v>6.2910736744347329E-2</v>
      </c>
      <c r="T94" s="23">
        <f t="shared" si="24"/>
        <v>6.2910736744347329E-2</v>
      </c>
      <c r="U94" s="23">
        <f t="shared" si="24"/>
        <v>6.2910736744347329E-2</v>
      </c>
      <c r="V94" s="23">
        <f t="shared" si="24"/>
        <v>6.2910736744347329E-2</v>
      </c>
    </row>
    <row r="95" spans="2:31" x14ac:dyDescent="0.2">
      <c r="B95" s="28">
        <v>33.5</v>
      </c>
      <c r="F95" s="23">
        <f t="shared" si="25"/>
        <v>5.2406058650881264E-2</v>
      </c>
      <c r="G95" s="23">
        <f t="shared" si="23"/>
        <v>6.2910736744347329E-2</v>
      </c>
      <c r="I95" s="23"/>
      <c r="K95" s="28">
        <f>K94+0.5</f>
        <v>34</v>
      </c>
      <c r="L95" s="23">
        <f t="shared" si="21"/>
        <v>5.2412463939511926E-2</v>
      </c>
      <c r="M95" s="23">
        <f t="shared" si="20"/>
        <v>5.4515063130250646E-2</v>
      </c>
      <c r="N95" s="23">
        <f t="shared" si="20"/>
        <v>5.6617662320989366E-2</v>
      </c>
      <c r="O95" s="23">
        <f t="shared" si="20"/>
        <v>5.8720261511728086E-2</v>
      </c>
      <c r="P95" s="23">
        <f t="shared" si="20"/>
        <v>6.0822860702466806E-2</v>
      </c>
      <c r="Q95" s="23">
        <f t="shared" si="22"/>
        <v>6.2925459893205526E-2</v>
      </c>
      <c r="R95" s="23">
        <f t="shared" si="24"/>
        <v>6.2925459893205526E-2</v>
      </c>
      <c r="S95" s="23">
        <f t="shared" si="24"/>
        <v>6.2925459893205526E-2</v>
      </c>
      <c r="T95" s="23">
        <f t="shared" si="24"/>
        <v>6.2925459893205526E-2</v>
      </c>
      <c r="U95" s="23">
        <f t="shared" si="24"/>
        <v>6.2925459893205526E-2</v>
      </c>
      <c r="V95" s="23">
        <f t="shared" si="24"/>
        <v>6.2925459893205526E-2</v>
      </c>
    </row>
    <row r="96" spans="2:31" x14ac:dyDescent="0.2">
      <c r="B96" s="28">
        <f>B95+0.5</f>
        <v>34</v>
      </c>
      <c r="F96" s="23">
        <f t="shared" si="25"/>
        <v>5.2412463939511926E-2</v>
      </c>
      <c r="G96" s="23">
        <f t="shared" si="23"/>
        <v>6.2925459893205526E-2</v>
      </c>
      <c r="I96" s="23"/>
      <c r="K96" s="28">
        <v>34.5</v>
      </c>
      <c r="L96" s="23">
        <f t="shared" si="21"/>
        <v>5.2418683567660843E-2</v>
      </c>
      <c r="M96" s="23">
        <f t="shared" si="20"/>
        <v>5.4522898111082414E-2</v>
      </c>
      <c r="N96" s="23">
        <f t="shared" si="20"/>
        <v>5.6627112654503986E-2</v>
      </c>
      <c r="O96" s="23">
        <f t="shared" si="20"/>
        <v>5.8731327197925558E-2</v>
      </c>
      <c r="P96" s="23">
        <f t="shared" si="20"/>
        <v>6.0835541741347129E-2</v>
      </c>
      <c r="Q96" s="23">
        <f t="shared" si="22"/>
        <v>6.2939756284768694E-2</v>
      </c>
      <c r="R96" s="23">
        <f t="shared" si="24"/>
        <v>6.2939756284768694E-2</v>
      </c>
      <c r="S96" s="23">
        <f t="shared" si="24"/>
        <v>6.2939756284768694E-2</v>
      </c>
      <c r="T96" s="23">
        <f t="shared" si="24"/>
        <v>6.2939756284768694E-2</v>
      </c>
      <c r="U96" s="23">
        <f t="shared" si="24"/>
        <v>6.2939756284768694E-2</v>
      </c>
      <c r="V96" s="23">
        <f t="shared" si="24"/>
        <v>6.2939756284768694E-2</v>
      </c>
    </row>
    <row r="97" spans="2:22" x14ac:dyDescent="0.2">
      <c r="B97" s="28">
        <v>34.5</v>
      </c>
      <c r="F97" s="23">
        <f t="shared" si="25"/>
        <v>5.2418683567660843E-2</v>
      </c>
      <c r="G97" s="23">
        <f t="shared" si="23"/>
        <v>6.2939756284768694E-2</v>
      </c>
      <c r="I97" s="23"/>
      <c r="K97" s="28">
        <f>K96+0.5</f>
        <v>35</v>
      </c>
      <c r="L97" s="23">
        <f t="shared" si="21"/>
        <v>5.242472549219096E-2</v>
      </c>
      <c r="M97" s="23">
        <f t="shared" si="20"/>
        <v>5.4530509235447958E-2</v>
      </c>
      <c r="N97" s="23">
        <f t="shared" si="20"/>
        <v>5.6636292978704955E-2</v>
      </c>
      <c r="O97" s="23">
        <f t="shared" si="20"/>
        <v>5.8742076721961953E-2</v>
      </c>
      <c r="P97" s="23">
        <f t="shared" si="20"/>
        <v>6.084786046521895E-2</v>
      </c>
      <c r="Q97" s="23">
        <f t="shared" si="22"/>
        <v>6.2953644208475934E-2</v>
      </c>
      <c r="R97" s="23">
        <f t="shared" si="24"/>
        <v>6.2953644208475934E-2</v>
      </c>
      <c r="S97" s="23">
        <f t="shared" si="24"/>
        <v>6.2953644208475934E-2</v>
      </c>
      <c r="T97" s="23">
        <f t="shared" si="24"/>
        <v>6.2953644208475934E-2</v>
      </c>
      <c r="U97" s="23">
        <f t="shared" si="24"/>
        <v>6.2953644208475934E-2</v>
      </c>
      <c r="V97" s="23">
        <f t="shared" si="24"/>
        <v>6.2953644208475934E-2</v>
      </c>
    </row>
    <row r="98" spans="2:22" x14ac:dyDescent="0.2">
      <c r="B98" s="28">
        <f>B97+0.5</f>
        <v>35</v>
      </c>
      <c r="F98" s="23">
        <f t="shared" si="25"/>
        <v>5.242472549219096E-2</v>
      </c>
      <c r="G98" s="23">
        <f t="shared" si="23"/>
        <v>6.2953644208475934E-2</v>
      </c>
      <c r="I98" s="23"/>
      <c r="K98" s="28">
        <v>35.5</v>
      </c>
      <c r="L98" s="23">
        <f t="shared" si="21"/>
        <v>5.243059722169504E-2</v>
      </c>
      <c r="M98" s="23">
        <f t="shared" si="20"/>
        <v>5.4537905962039002E-2</v>
      </c>
      <c r="N98" s="23">
        <f t="shared" si="20"/>
        <v>5.6645214702382964E-2</v>
      </c>
      <c r="O98" s="23">
        <f t="shared" si="20"/>
        <v>5.8752523442726926E-2</v>
      </c>
      <c r="P98" s="23">
        <f t="shared" si="20"/>
        <v>6.0859832183070887E-2</v>
      </c>
      <c r="Q98" s="23">
        <f t="shared" si="22"/>
        <v>6.2967140923414849E-2</v>
      </c>
      <c r="R98" s="23">
        <f t="shared" si="24"/>
        <v>6.2967140923414849E-2</v>
      </c>
      <c r="S98" s="23">
        <f t="shared" si="24"/>
        <v>6.2967140923414849E-2</v>
      </c>
      <c r="T98" s="23">
        <f t="shared" si="24"/>
        <v>6.2967140923414849E-2</v>
      </c>
      <c r="U98" s="23">
        <f t="shared" si="24"/>
        <v>6.2967140923414849E-2</v>
      </c>
      <c r="V98" s="23">
        <f t="shared" si="24"/>
        <v>6.2967140923414849E-2</v>
      </c>
    </row>
    <row r="99" spans="2:22" x14ac:dyDescent="0.2">
      <c r="B99" s="28">
        <v>35.5</v>
      </c>
      <c r="F99" s="23">
        <f t="shared" si="25"/>
        <v>5.243059722169504E-2</v>
      </c>
      <c r="G99" s="23">
        <f t="shared" si="23"/>
        <v>6.2967140923414849E-2</v>
      </c>
      <c r="I99" s="23"/>
      <c r="K99" s="28">
        <f>K98+0.5</f>
        <v>36</v>
      </c>
      <c r="L99" s="23">
        <f t="shared" si="21"/>
        <v>5.2436305847624556E-2</v>
      </c>
      <c r="M99" s="23">
        <f t="shared" si="20"/>
        <v>5.4545097224072428E-2</v>
      </c>
      <c r="N99" s="23">
        <f t="shared" si="20"/>
        <v>5.66538886005203E-2</v>
      </c>
      <c r="O99" s="23">
        <f t="shared" si="20"/>
        <v>5.8762679976968171E-2</v>
      </c>
      <c r="P99" s="23">
        <f t="shared" si="20"/>
        <v>6.0871471353416043E-2</v>
      </c>
      <c r="Q99" s="23">
        <f t="shared" si="22"/>
        <v>6.2980262729863901E-2</v>
      </c>
      <c r="R99" s="23">
        <f t="shared" si="24"/>
        <v>6.2980262729863901E-2</v>
      </c>
      <c r="S99" s="23">
        <f t="shared" si="24"/>
        <v>6.2980262729863901E-2</v>
      </c>
      <c r="T99" s="23">
        <f t="shared" si="24"/>
        <v>6.2980262729863901E-2</v>
      </c>
      <c r="U99" s="23">
        <f t="shared" si="24"/>
        <v>6.2980262729863901E-2</v>
      </c>
      <c r="V99" s="23">
        <f t="shared" si="24"/>
        <v>6.2980262729863901E-2</v>
      </c>
    </row>
    <row r="100" spans="2:22" x14ac:dyDescent="0.2">
      <c r="B100" s="28">
        <f>B99+0.5</f>
        <v>36</v>
      </c>
      <c r="F100" s="23">
        <f t="shared" si="25"/>
        <v>5.2436305847624556E-2</v>
      </c>
      <c r="G100" s="23">
        <f t="shared" si="23"/>
        <v>6.2980262729863901E-2</v>
      </c>
      <c r="I100" s="23"/>
      <c r="K100" s="28">
        <v>36.5</v>
      </c>
      <c r="L100" s="23">
        <f t="shared" si="21"/>
        <v>5.2441858072860323E-2</v>
      </c>
      <c r="M100" s="23">
        <f t="shared" si="20"/>
        <v>5.4552091465279687E-2</v>
      </c>
      <c r="N100" s="23">
        <f t="shared" si="20"/>
        <v>5.6662324857699051E-2</v>
      </c>
      <c r="O100" s="23">
        <f t="shared" si="20"/>
        <v>5.8772558250118415E-2</v>
      </c>
      <c r="P100" s="23">
        <f t="shared" si="20"/>
        <v>6.0882791642537779E-2</v>
      </c>
      <c r="Q100" s="23">
        <f t="shared" si="22"/>
        <v>6.2993025034957142E-2</v>
      </c>
      <c r="R100" s="23">
        <f t="shared" si="24"/>
        <v>6.2993025034957142E-2</v>
      </c>
      <c r="S100" s="23">
        <f t="shared" si="24"/>
        <v>6.2993025034957142E-2</v>
      </c>
      <c r="T100" s="23">
        <f t="shared" si="24"/>
        <v>6.2993025034957142E-2</v>
      </c>
      <c r="U100" s="23">
        <f t="shared" si="24"/>
        <v>6.2993025034957142E-2</v>
      </c>
      <c r="V100" s="23">
        <f t="shared" si="24"/>
        <v>6.2993025034957142E-2</v>
      </c>
    </row>
    <row r="101" spans="2:22" x14ac:dyDescent="0.2">
      <c r="B101" s="28">
        <v>36.5</v>
      </c>
      <c r="F101" s="23">
        <f t="shared" si="25"/>
        <v>5.2441858072860323E-2</v>
      </c>
      <c r="G101" s="23">
        <f t="shared" si="23"/>
        <v>6.2993025034957142E-2</v>
      </c>
      <c r="I101" s="23"/>
      <c r="K101" s="28">
        <f>K100+0.5</f>
        <v>37</v>
      </c>
      <c r="L101" s="23">
        <f t="shared" si="21"/>
        <v>5.2447260237966774E-2</v>
      </c>
      <c r="M101" s="23">
        <f t="shared" si="20"/>
        <v>5.4558896672978724E-2</v>
      </c>
      <c r="N101" s="23">
        <f t="shared" si="20"/>
        <v>5.6670533107990674E-2</v>
      </c>
      <c r="O101" s="23">
        <f t="shared" si="20"/>
        <v>5.8782169543002624E-2</v>
      </c>
      <c r="P101" s="23">
        <f t="shared" si="20"/>
        <v>6.0893805978014574E-2</v>
      </c>
      <c r="Q101" s="23">
        <f t="shared" si="22"/>
        <v>6.3005442413026511E-2</v>
      </c>
      <c r="R101" s="23">
        <f t="shared" si="24"/>
        <v>6.3005442413026511E-2</v>
      </c>
      <c r="S101" s="23">
        <f t="shared" si="24"/>
        <v>6.3005442413026511E-2</v>
      </c>
      <c r="T101" s="23">
        <f t="shared" si="24"/>
        <v>6.3005442413026511E-2</v>
      </c>
      <c r="U101" s="23">
        <f t="shared" si="24"/>
        <v>6.3005442413026511E-2</v>
      </c>
      <c r="V101" s="23">
        <f t="shared" si="24"/>
        <v>6.3005442413026511E-2</v>
      </c>
    </row>
    <row r="102" spans="2:22" x14ac:dyDescent="0.2">
      <c r="B102" s="28">
        <f>B101+0.5</f>
        <v>37</v>
      </c>
      <c r="F102" s="23">
        <f t="shared" si="25"/>
        <v>5.2447260237966774E-2</v>
      </c>
      <c r="G102" s="23">
        <f t="shared" si="23"/>
        <v>6.3005442413026511E-2</v>
      </c>
      <c r="I102" s="23"/>
      <c r="K102" s="28">
        <v>37.5</v>
      </c>
      <c r="L102" s="23">
        <f t="shared" si="21"/>
        <v>5.2452518345345957E-2</v>
      </c>
      <c r="M102" s="23">
        <f t="shared" si="20"/>
        <v>5.4565520408500351E-2</v>
      </c>
      <c r="N102" s="23">
        <f t="shared" si="20"/>
        <v>5.6678522471654745E-2</v>
      </c>
      <c r="O102" s="23">
        <f t="shared" si="20"/>
        <v>5.8791524534809139E-2</v>
      </c>
      <c r="P102" s="23">
        <f t="shared" si="20"/>
        <v>6.0904526597963533E-2</v>
      </c>
      <c r="Q102" s="23">
        <f t="shared" si="22"/>
        <v>6.3017528661117941E-2</v>
      </c>
      <c r="R102" s="23">
        <f t="shared" si="24"/>
        <v>6.3017528661117941E-2</v>
      </c>
      <c r="S102" s="23">
        <f t="shared" si="24"/>
        <v>6.3017528661117941E-2</v>
      </c>
      <c r="T102" s="23">
        <f t="shared" si="24"/>
        <v>6.3017528661117941E-2</v>
      </c>
      <c r="U102" s="23">
        <f t="shared" si="24"/>
        <v>6.3017528661117941E-2</v>
      </c>
      <c r="V102" s="23">
        <f t="shared" si="24"/>
        <v>6.3017528661117941E-2</v>
      </c>
    </row>
    <row r="103" spans="2:22" x14ac:dyDescent="0.2">
      <c r="B103" s="28">
        <v>37.5</v>
      </c>
      <c r="F103" s="23">
        <f t="shared" si="25"/>
        <v>5.2452518345345957E-2</v>
      </c>
      <c r="G103" s="23">
        <f t="shared" si="23"/>
        <v>6.3017528661117941E-2</v>
      </c>
      <c r="I103" s="23"/>
      <c r="K103" s="28">
        <f>K102+0.5</f>
        <v>38</v>
      </c>
      <c r="L103" s="23">
        <f t="shared" si="21"/>
        <v>5.2457638081484834E-2</v>
      </c>
      <c r="M103" s="23">
        <f t="shared" si="20"/>
        <v>5.4571969835213022E-2</v>
      </c>
      <c r="N103" s="23">
        <f t="shared" si="20"/>
        <v>5.668630158894121E-2</v>
      </c>
      <c r="O103" s="23">
        <f t="shared" si="20"/>
        <v>5.8800633342669398E-2</v>
      </c>
      <c r="P103" s="23">
        <f t="shared" si="20"/>
        <v>6.0914965096397586E-2</v>
      </c>
      <c r="Q103" s="23">
        <f t="shared" si="22"/>
        <v>6.3029296850125774E-2</v>
      </c>
      <c r="R103" s="23">
        <f t="shared" si="24"/>
        <v>6.3029296850125774E-2</v>
      </c>
      <c r="S103" s="23">
        <f t="shared" si="24"/>
        <v>6.3029296850125774E-2</v>
      </c>
      <c r="T103" s="23">
        <f t="shared" si="24"/>
        <v>6.3029296850125774E-2</v>
      </c>
      <c r="U103" s="23">
        <f t="shared" si="24"/>
        <v>6.3029296850125774E-2</v>
      </c>
      <c r="V103" s="23">
        <f t="shared" si="24"/>
        <v>6.3029296850125774E-2</v>
      </c>
    </row>
    <row r="104" spans="2:22" x14ac:dyDescent="0.2">
      <c r="B104" s="28">
        <f>B103+0.5</f>
        <v>38</v>
      </c>
      <c r="F104" s="23">
        <f t="shared" si="25"/>
        <v>5.2457638081484834E-2</v>
      </c>
      <c r="G104" s="23">
        <f t="shared" si="23"/>
        <v>6.3029296850125774E-2</v>
      </c>
      <c r="I104" s="23"/>
      <c r="K104" s="28">
        <v>38.5</v>
      </c>
      <c r="L104" s="23">
        <f t="shared" si="21"/>
        <v>5.2462624837469045E-2</v>
      </c>
      <c r="M104" s="23">
        <f t="shared" si="20"/>
        <v>5.4578251744363884E-2</v>
      </c>
      <c r="N104" s="23">
        <f t="shared" si="20"/>
        <v>5.6693878651258724E-2</v>
      </c>
      <c r="O104" s="23">
        <f t="shared" si="20"/>
        <v>5.8809505558153563E-2</v>
      </c>
      <c r="P104" s="23">
        <f t="shared" si="20"/>
        <v>6.0925132465048402E-2</v>
      </c>
      <c r="Q104" s="23">
        <f t="shared" si="22"/>
        <v>6.3040759371943256E-2</v>
      </c>
      <c r="R104" s="23">
        <f t="shared" si="24"/>
        <v>6.3040759371943256E-2</v>
      </c>
      <c r="S104" s="23">
        <f t="shared" si="24"/>
        <v>6.3040759371943256E-2</v>
      </c>
      <c r="T104" s="23">
        <f t="shared" si="24"/>
        <v>6.3040759371943256E-2</v>
      </c>
      <c r="U104" s="23">
        <f t="shared" si="24"/>
        <v>6.3040759371943256E-2</v>
      </c>
      <c r="V104" s="23">
        <f t="shared" si="24"/>
        <v>6.3040759371943256E-2</v>
      </c>
    </row>
    <row r="105" spans="2:22" x14ac:dyDescent="0.2">
      <c r="B105" s="28">
        <v>38.5</v>
      </c>
      <c r="F105" s="23">
        <f t="shared" si="25"/>
        <v>5.2462624837469045E-2</v>
      </c>
      <c r="G105" s="23">
        <f t="shared" si="23"/>
        <v>6.3040759371943256E-2</v>
      </c>
      <c r="I105" s="23"/>
      <c r="K105" s="28">
        <f>K104+0.5</f>
        <v>39</v>
      </c>
      <c r="L105" s="23">
        <f t="shared" si="21"/>
        <v>5.2467483727918686E-2</v>
      </c>
      <c r="M105" s="23">
        <f t="shared" si="20"/>
        <v>5.458437257893229E-2</v>
      </c>
      <c r="N105" s="23">
        <f t="shared" si="20"/>
        <v>5.6701261429945894E-2</v>
      </c>
      <c r="O105" s="23">
        <f t="shared" si="20"/>
        <v>5.8818150280959498E-2</v>
      </c>
      <c r="P105" s="23">
        <f t="shared" si="20"/>
        <v>6.0935039131973102E-2</v>
      </c>
      <c r="Q105" s="23">
        <f t="shared" si="22"/>
        <v>6.30519279829867E-2</v>
      </c>
      <c r="R105" s="23">
        <f t="shared" si="24"/>
        <v>6.30519279829867E-2</v>
      </c>
      <c r="S105" s="23">
        <f t="shared" si="24"/>
        <v>6.30519279829867E-2</v>
      </c>
      <c r="T105" s="23">
        <f t="shared" si="24"/>
        <v>6.30519279829867E-2</v>
      </c>
      <c r="U105" s="23">
        <f t="shared" si="24"/>
        <v>6.30519279829867E-2</v>
      </c>
      <c r="V105" s="23">
        <f t="shared" si="24"/>
        <v>6.30519279829867E-2</v>
      </c>
    </row>
    <row r="106" spans="2:22" x14ac:dyDescent="0.2">
      <c r="B106" s="28">
        <f>B105+0.5</f>
        <v>39</v>
      </c>
      <c r="F106" s="23">
        <f t="shared" si="25"/>
        <v>5.2467483727918686E-2</v>
      </c>
      <c r="G106" s="23">
        <f t="shared" si="23"/>
        <v>6.30519279829867E-2</v>
      </c>
      <c r="I106" s="23"/>
      <c r="K106" s="28">
        <v>39.5</v>
      </c>
      <c r="L106" s="23">
        <f t="shared" si="21"/>
        <v>5.2472219608486081E-2</v>
      </c>
      <c r="M106" s="23">
        <f t="shared" si="20"/>
        <v>5.4590338455671732E-2</v>
      </c>
      <c r="N106" s="23">
        <f t="shared" si="20"/>
        <v>5.6708457302857382E-2</v>
      </c>
      <c r="O106" s="23">
        <f t="shared" si="20"/>
        <v>5.8826576150043032E-2</v>
      </c>
      <c r="P106" s="23">
        <f t="shared" si="20"/>
        <v>6.0944694997228682E-2</v>
      </c>
      <c r="Q106" s="23">
        <f t="shared" si="22"/>
        <v>6.3062813844414325E-2</v>
      </c>
      <c r="R106" s="23">
        <f t="shared" si="24"/>
        <v>6.3062813844414325E-2</v>
      </c>
      <c r="S106" s="23">
        <f t="shared" si="24"/>
        <v>6.3062813844414325E-2</v>
      </c>
      <c r="T106" s="23">
        <f t="shared" si="24"/>
        <v>6.3062813844414325E-2</v>
      </c>
      <c r="U106" s="23">
        <f t="shared" si="24"/>
        <v>6.3062813844414325E-2</v>
      </c>
      <c r="V106" s="23">
        <f t="shared" si="24"/>
        <v>6.3062813844414325E-2</v>
      </c>
    </row>
    <row r="107" spans="2:22" x14ac:dyDescent="0.2">
      <c r="B107" s="28">
        <v>39.5</v>
      </c>
      <c r="F107" s="23">
        <f t="shared" si="25"/>
        <v>5.2472219608486081E-2</v>
      </c>
      <c r="G107" s="23">
        <f t="shared" si="23"/>
        <v>6.3062813844414325E-2</v>
      </c>
      <c r="I107" s="23"/>
      <c r="K107" s="28">
        <f>K106+0.5</f>
        <v>40</v>
      </c>
      <c r="L107" s="23">
        <f t="shared" si="21"/>
        <v>5.2476837092041165E-2</v>
      </c>
      <c r="M107" s="23">
        <f t="shared" si="20"/>
        <v>5.4596155185498735E-2</v>
      </c>
      <c r="N107" s="23">
        <f t="shared" si="20"/>
        <v>5.6715473278956305E-2</v>
      </c>
      <c r="O107" s="23">
        <f t="shared" si="20"/>
        <v>5.8834791372413875E-2</v>
      </c>
      <c r="P107" s="23">
        <f t="shared" si="20"/>
        <v>6.0954109465871445E-2</v>
      </c>
      <c r="Q107" s="23">
        <f t="shared" si="22"/>
        <v>6.3073427559329015E-2</v>
      </c>
      <c r="R107" s="23">
        <f t="shared" si="24"/>
        <v>6.3073427559329015E-2</v>
      </c>
      <c r="S107" s="23">
        <f t="shared" si="24"/>
        <v>6.3073427559329015E-2</v>
      </c>
      <c r="T107" s="23">
        <f t="shared" si="24"/>
        <v>6.3073427559329015E-2</v>
      </c>
      <c r="U107" s="23">
        <f t="shared" si="24"/>
        <v>6.3073427559329015E-2</v>
      </c>
      <c r="V107" s="23">
        <f t="shared" si="24"/>
        <v>6.3073427559329015E-2</v>
      </c>
    </row>
    <row r="108" spans="2:22" x14ac:dyDescent="0.2">
      <c r="B108" s="28">
        <f>B107+0.5</f>
        <v>40</v>
      </c>
      <c r="F108" s="23">
        <f t="shared" si="25"/>
        <v>5.2476837092041165E-2</v>
      </c>
      <c r="G108" s="23">
        <f t="shared" si="23"/>
        <v>6.3073427559329015E-2</v>
      </c>
      <c r="I108" s="23"/>
      <c r="K108" s="28">
        <v>40.5</v>
      </c>
      <c r="L108" s="23">
        <f t="shared" si="21"/>
        <v>5.248134056365799E-2</v>
      </c>
      <c r="M108" s="23">
        <f t="shared" ref="M108:P127" si="26">($Q108-$L108)/5+L108</f>
        <v>5.4601828292371507E-2</v>
      </c>
      <c r="N108" s="23">
        <f t="shared" si="26"/>
        <v>5.6722316021085024E-2</v>
      </c>
      <c r="O108" s="23">
        <f t="shared" si="26"/>
        <v>5.8842803749798542E-2</v>
      </c>
      <c r="P108" s="23">
        <f t="shared" si="26"/>
        <v>6.0963291478512059E-2</v>
      </c>
      <c r="Q108" s="23">
        <f t="shared" si="22"/>
        <v>6.308377920722559E-2</v>
      </c>
      <c r="R108" s="23">
        <f t="shared" si="24"/>
        <v>6.308377920722559E-2</v>
      </c>
      <c r="S108" s="23">
        <f t="shared" si="24"/>
        <v>6.308377920722559E-2</v>
      </c>
      <c r="T108" s="23">
        <f t="shared" si="24"/>
        <v>6.308377920722559E-2</v>
      </c>
      <c r="U108" s="23">
        <f t="shared" si="24"/>
        <v>6.308377920722559E-2</v>
      </c>
      <c r="V108" s="23">
        <f t="shared" si="24"/>
        <v>6.308377920722559E-2</v>
      </c>
    </row>
    <row r="109" spans="2:22" x14ac:dyDescent="0.2">
      <c r="B109" s="28">
        <v>40.5</v>
      </c>
      <c r="F109" s="23">
        <f t="shared" si="25"/>
        <v>5.248134056365799E-2</v>
      </c>
      <c r="G109" s="23">
        <f t="shared" si="23"/>
        <v>6.308377920722559E-2</v>
      </c>
      <c r="I109" s="23"/>
      <c r="K109" s="28">
        <f>K108+0.5</f>
        <v>41</v>
      </c>
      <c r="L109" s="23">
        <f t="shared" si="21"/>
        <v>5.2485734194504668E-2</v>
      </c>
      <c r="M109" s="23">
        <f t="shared" si="26"/>
        <v>5.4607363030787254E-2</v>
      </c>
      <c r="N109" s="23">
        <f t="shared" si="26"/>
        <v>5.6728991867069839E-2</v>
      </c>
      <c r="O109" s="23">
        <f t="shared" si="26"/>
        <v>5.8850620703352424E-2</v>
      </c>
      <c r="P109" s="23">
        <f t="shared" si="26"/>
        <v>6.0972249539635009E-2</v>
      </c>
      <c r="Q109" s="23">
        <f t="shared" si="22"/>
        <v>6.3093878375917581E-2</v>
      </c>
      <c r="R109" s="23">
        <f t="shared" ref="R109:V124" si="27">Q109</f>
        <v>6.3093878375917581E-2</v>
      </c>
      <c r="S109" s="23">
        <f t="shared" si="27"/>
        <v>6.3093878375917581E-2</v>
      </c>
      <c r="T109" s="23">
        <f t="shared" si="27"/>
        <v>6.3093878375917581E-2</v>
      </c>
      <c r="U109" s="23">
        <f t="shared" si="27"/>
        <v>6.3093878375917581E-2</v>
      </c>
      <c r="V109" s="23">
        <f t="shared" si="27"/>
        <v>6.3093878375917581E-2</v>
      </c>
    </row>
    <row r="110" spans="2:22" x14ac:dyDescent="0.2">
      <c r="B110" s="28">
        <f>B109+0.5</f>
        <v>41</v>
      </c>
      <c r="F110" s="23">
        <f t="shared" si="25"/>
        <v>5.2485734194504668E-2</v>
      </c>
      <c r="G110" s="23">
        <f t="shared" si="23"/>
        <v>6.3093878375917581E-2</v>
      </c>
      <c r="I110" s="23"/>
      <c r="K110" s="28">
        <v>41.5</v>
      </c>
      <c r="L110" s="23">
        <f t="shared" si="21"/>
        <v>5.2490021954729287E-2</v>
      </c>
      <c r="M110" s="23">
        <f t="shared" si="26"/>
        <v>5.4612764402014687E-2</v>
      </c>
      <c r="N110" s="23">
        <f t="shared" si="26"/>
        <v>5.6735506849300087E-2</v>
      </c>
      <c r="O110" s="23">
        <f t="shared" si="26"/>
        <v>5.8858249296585487E-2</v>
      </c>
      <c r="P110" s="23">
        <f t="shared" si="26"/>
        <v>6.0980991743870887E-2</v>
      </c>
      <c r="Q110" s="23">
        <f t="shared" si="22"/>
        <v>6.310373419115628E-2</v>
      </c>
      <c r="R110" s="23">
        <f t="shared" si="27"/>
        <v>6.310373419115628E-2</v>
      </c>
      <c r="S110" s="23">
        <f t="shared" si="27"/>
        <v>6.310373419115628E-2</v>
      </c>
      <c r="T110" s="23">
        <f t="shared" si="27"/>
        <v>6.310373419115628E-2</v>
      </c>
      <c r="U110" s="23">
        <f t="shared" si="27"/>
        <v>6.310373419115628E-2</v>
      </c>
      <c r="V110" s="23">
        <f t="shared" si="27"/>
        <v>6.310373419115628E-2</v>
      </c>
    </row>
    <row r="111" spans="2:22" x14ac:dyDescent="0.2">
      <c r="B111" s="28">
        <v>41.5</v>
      </c>
      <c r="F111" s="23">
        <f t="shared" si="25"/>
        <v>5.2490021954729287E-2</v>
      </c>
      <c r="G111" s="23">
        <f t="shared" si="23"/>
        <v>6.310373419115628E-2</v>
      </c>
      <c r="I111" s="23"/>
      <c r="K111" s="28">
        <f>K110+0.5</f>
        <v>42</v>
      </c>
      <c r="L111" s="23">
        <f t="shared" si="21"/>
        <v>5.2494207625425275E-2</v>
      </c>
      <c r="M111" s="23">
        <f t="shared" si="26"/>
        <v>5.461803716916705E-2</v>
      </c>
      <c r="N111" s="23">
        <f t="shared" si="26"/>
        <v>5.6741866712908824E-2</v>
      </c>
      <c r="O111" s="23">
        <f t="shared" si="26"/>
        <v>5.8865696256650599E-2</v>
      </c>
      <c r="P111" s="23">
        <f t="shared" si="26"/>
        <v>6.0989525800392373E-2</v>
      </c>
      <c r="Q111" s="23">
        <f t="shared" si="22"/>
        <v>6.3113355344134148E-2</v>
      </c>
      <c r="R111" s="23">
        <f t="shared" si="27"/>
        <v>6.3113355344134148E-2</v>
      </c>
      <c r="S111" s="23">
        <f t="shared" si="27"/>
        <v>6.3113355344134148E-2</v>
      </c>
      <c r="T111" s="23">
        <f t="shared" si="27"/>
        <v>6.3113355344134148E-2</v>
      </c>
      <c r="U111" s="23">
        <f t="shared" si="27"/>
        <v>6.3113355344134148E-2</v>
      </c>
      <c r="V111" s="23">
        <f t="shared" si="27"/>
        <v>6.3113355344134148E-2</v>
      </c>
    </row>
    <row r="112" spans="2:22" x14ac:dyDescent="0.2">
      <c r="B112" s="28">
        <f>B111+0.5</f>
        <v>42</v>
      </c>
      <c r="F112" s="23">
        <f t="shared" si="25"/>
        <v>5.2494207625425275E-2</v>
      </c>
      <c r="G112" s="23">
        <f t="shared" si="23"/>
        <v>6.3113355344134148E-2</v>
      </c>
      <c r="I112" s="23"/>
      <c r="K112" s="28">
        <v>42.5</v>
      </c>
      <c r="L112" s="23">
        <f t="shared" si="21"/>
        <v>5.2498294809752336E-2</v>
      </c>
      <c r="M112" s="23">
        <f t="shared" si="26"/>
        <v>5.4623185871211254E-2</v>
      </c>
      <c r="N112" s="23">
        <f t="shared" si="26"/>
        <v>5.6748076932670172E-2</v>
      </c>
      <c r="O112" s="23">
        <f t="shared" si="26"/>
        <v>5.887296799412909E-2</v>
      </c>
      <c r="P112" s="23">
        <f t="shared" si="26"/>
        <v>6.0997859055588008E-2</v>
      </c>
      <c r="Q112" s="23">
        <f t="shared" si="22"/>
        <v>6.3122750117046933E-2</v>
      </c>
      <c r="R112" s="23">
        <f t="shared" si="27"/>
        <v>6.3122750117046933E-2</v>
      </c>
      <c r="S112" s="23">
        <f t="shared" si="27"/>
        <v>6.3122750117046933E-2</v>
      </c>
      <c r="T112" s="23">
        <f t="shared" si="27"/>
        <v>6.3122750117046933E-2</v>
      </c>
      <c r="U112" s="23">
        <f t="shared" si="27"/>
        <v>6.3122750117046933E-2</v>
      </c>
      <c r="V112" s="23">
        <f t="shared" si="27"/>
        <v>6.3122750117046933E-2</v>
      </c>
    </row>
    <row r="113" spans="2:22" x14ac:dyDescent="0.2">
      <c r="B113" s="28">
        <v>42.5</v>
      </c>
      <c r="F113" s="23">
        <f t="shared" si="25"/>
        <v>5.2498294809752336E-2</v>
      </c>
      <c r="G113" s="23">
        <f t="shared" si="23"/>
        <v>6.3122750117046933E-2</v>
      </c>
      <c r="I113" s="23"/>
      <c r="K113" s="28">
        <f>K112+0.5</f>
        <v>43</v>
      </c>
      <c r="L113" s="23">
        <f t="shared" si="21"/>
        <v>5.2502286943281393E-2</v>
      </c>
      <c r="M113" s="23">
        <f t="shared" si="26"/>
        <v>5.4628214835999597E-2</v>
      </c>
      <c r="N113" s="23">
        <f t="shared" si="26"/>
        <v>5.6754142728717802E-2</v>
      </c>
      <c r="O113" s="23">
        <f t="shared" si="26"/>
        <v>5.8880070621436006E-2</v>
      </c>
      <c r="P113" s="23">
        <f t="shared" si="26"/>
        <v>6.1005998514154211E-2</v>
      </c>
      <c r="Q113" s="23">
        <f t="shared" si="22"/>
        <v>6.3131926406872416E-2</v>
      </c>
      <c r="R113" s="23">
        <f t="shared" si="27"/>
        <v>6.3131926406872416E-2</v>
      </c>
      <c r="S113" s="23">
        <f t="shared" si="27"/>
        <v>6.3131926406872416E-2</v>
      </c>
      <c r="T113" s="23">
        <f t="shared" si="27"/>
        <v>6.3131926406872416E-2</v>
      </c>
      <c r="U113" s="23">
        <f t="shared" si="27"/>
        <v>6.3131926406872416E-2</v>
      </c>
      <c r="V113" s="23">
        <f t="shared" si="27"/>
        <v>6.3131926406872416E-2</v>
      </c>
    </row>
    <row r="114" spans="2:22" x14ac:dyDescent="0.2">
      <c r="B114" s="28">
        <f>B113+0.5</f>
        <v>43</v>
      </c>
      <c r="F114" s="23">
        <f t="shared" si="25"/>
        <v>5.2502286943281393E-2</v>
      </c>
      <c r="G114" s="23">
        <f t="shared" si="23"/>
        <v>6.3131926406872416E-2</v>
      </c>
      <c r="I114" s="23"/>
      <c r="K114" s="28">
        <v>43.5</v>
      </c>
      <c r="L114" s="23">
        <f t="shared" si="21"/>
        <v>5.2506187303626078E-2</v>
      </c>
      <c r="M114" s="23">
        <f t="shared" si="26"/>
        <v>5.4633128192402708E-2</v>
      </c>
      <c r="N114" s="23">
        <f t="shared" si="26"/>
        <v>5.6760069081179337E-2</v>
      </c>
      <c r="O114" s="23">
        <f t="shared" si="26"/>
        <v>5.8887009969955967E-2</v>
      </c>
      <c r="P114" s="23">
        <f t="shared" si="26"/>
        <v>6.1013950858732596E-2</v>
      </c>
      <c r="Q114" s="23">
        <f t="shared" si="22"/>
        <v>6.3140891747509226E-2</v>
      </c>
      <c r="R114" s="23">
        <f t="shared" si="27"/>
        <v>6.3140891747509226E-2</v>
      </c>
      <c r="S114" s="23">
        <f t="shared" si="27"/>
        <v>6.3140891747509226E-2</v>
      </c>
      <c r="T114" s="23">
        <f t="shared" si="27"/>
        <v>6.3140891747509226E-2</v>
      </c>
      <c r="U114" s="23">
        <f t="shared" si="27"/>
        <v>6.3140891747509226E-2</v>
      </c>
      <c r="V114" s="23">
        <f t="shared" si="27"/>
        <v>6.3140891747509226E-2</v>
      </c>
    </row>
    <row r="115" spans="2:22" x14ac:dyDescent="0.2">
      <c r="B115" s="28">
        <v>43.5</v>
      </c>
      <c r="F115" s="23">
        <f t="shared" si="25"/>
        <v>5.2506187303626078E-2</v>
      </c>
      <c r="G115" s="23">
        <f t="shared" si="23"/>
        <v>6.3140891747509226E-2</v>
      </c>
      <c r="I115" s="23"/>
      <c r="K115" s="28">
        <f>K114+0.5</f>
        <v>44</v>
      </c>
      <c r="L115" s="23">
        <f t="shared" si="21"/>
        <v>5.2509999019417636E-2</v>
      </c>
      <c r="M115" s="23">
        <f t="shared" si="26"/>
        <v>5.4637929881615366E-2</v>
      </c>
      <c r="N115" s="23">
        <f t="shared" si="26"/>
        <v>5.6765860743813096E-2</v>
      </c>
      <c r="O115" s="23">
        <f t="shared" si="26"/>
        <v>5.8893791606010826E-2</v>
      </c>
      <c r="P115" s="23">
        <f t="shared" si="26"/>
        <v>6.1021722468208556E-2</v>
      </c>
      <c r="Q115" s="23">
        <f t="shared" si="22"/>
        <v>6.31496533304063E-2</v>
      </c>
      <c r="R115" s="23">
        <f t="shared" si="27"/>
        <v>6.31496533304063E-2</v>
      </c>
      <c r="S115" s="23">
        <f t="shared" si="27"/>
        <v>6.31496533304063E-2</v>
      </c>
      <c r="T115" s="23">
        <f t="shared" si="27"/>
        <v>6.31496533304063E-2</v>
      </c>
      <c r="U115" s="23">
        <f t="shared" si="27"/>
        <v>6.31496533304063E-2</v>
      </c>
      <c r="V115" s="23">
        <f t="shared" si="27"/>
        <v>6.31496533304063E-2</v>
      </c>
    </row>
    <row r="116" spans="2:22" x14ac:dyDescent="0.2">
      <c r="B116" s="28">
        <f>B115+0.5</f>
        <v>44</v>
      </c>
      <c r="F116" s="23">
        <f t="shared" si="25"/>
        <v>5.2509999019417636E-2</v>
      </c>
      <c r="G116" s="23">
        <f t="shared" si="23"/>
        <v>6.31496533304063E-2</v>
      </c>
      <c r="I116" s="23"/>
      <c r="K116" s="28">
        <v>44.5</v>
      </c>
      <c r="L116" s="23">
        <f t="shared" si="21"/>
        <v>5.2513725078674668E-2</v>
      </c>
      <c r="M116" s="23">
        <f t="shared" si="26"/>
        <v>5.4642623667700042E-2</v>
      </c>
      <c r="N116" s="23">
        <f t="shared" si="26"/>
        <v>5.6771522256725417E-2</v>
      </c>
      <c r="O116" s="23">
        <f t="shared" si="26"/>
        <v>5.8900420845750791E-2</v>
      </c>
      <c r="P116" s="23">
        <f t="shared" si="26"/>
        <v>6.1029319434776165E-2</v>
      </c>
      <c r="Q116" s="23">
        <f t="shared" si="22"/>
        <v>6.3158218023801546E-2</v>
      </c>
      <c r="R116" s="23">
        <f t="shared" si="27"/>
        <v>6.3158218023801546E-2</v>
      </c>
      <c r="S116" s="23">
        <f t="shared" si="27"/>
        <v>6.3158218023801546E-2</v>
      </c>
      <c r="T116" s="23">
        <f t="shared" si="27"/>
        <v>6.3158218023801546E-2</v>
      </c>
      <c r="U116" s="23">
        <f t="shared" si="27"/>
        <v>6.3158218023801546E-2</v>
      </c>
      <c r="V116" s="23">
        <f t="shared" si="27"/>
        <v>6.3158218023801546E-2</v>
      </c>
    </row>
    <row r="117" spans="2:22" x14ac:dyDescent="0.2">
      <c r="B117" s="28">
        <v>44.5</v>
      </c>
      <c r="F117" s="23">
        <f t="shared" si="25"/>
        <v>5.2513725078674668E-2</v>
      </c>
      <c r="G117" s="23">
        <f t="shared" si="23"/>
        <v>6.3158218023801546E-2</v>
      </c>
      <c r="I117" s="23"/>
      <c r="K117" s="28">
        <f>K116+0.5</f>
        <v>45</v>
      </c>
      <c r="L117" s="23">
        <f t="shared" si="21"/>
        <v>5.2517368336614953E-2</v>
      </c>
      <c r="M117" s="23">
        <f t="shared" si="26"/>
        <v>5.4647213147427563E-2</v>
      </c>
      <c r="N117" s="23">
        <f t="shared" si="26"/>
        <v>5.6777057958240174E-2</v>
      </c>
      <c r="O117" s="23">
        <f t="shared" si="26"/>
        <v>5.8906902769052784E-2</v>
      </c>
      <c r="P117" s="23">
        <f t="shared" si="26"/>
        <v>6.1036747579865394E-2</v>
      </c>
      <c r="Q117" s="23">
        <f t="shared" si="22"/>
        <v>6.3166592390677997E-2</v>
      </c>
      <c r="R117" s="23">
        <f t="shared" si="27"/>
        <v>6.3166592390677997E-2</v>
      </c>
      <c r="S117" s="23">
        <f t="shared" si="27"/>
        <v>6.3166592390677997E-2</v>
      </c>
      <c r="T117" s="23">
        <f t="shared" si="27"/>
        <v>6.3166592390677997E-2</v>
      </c>
      <c r="U117" s="23">
        <f t="shared" si="27"/>
        <v>6.3166592390677997E-2</v>
      </c>
      <c r="V117" s="23">
        <f t="shared" si="27"/>
        <v>6.3166592390677997E-2</v>
      </c>
    </row>
    <row r="118" spans="2:22" x14ac:dyDescent="0.2">
      <c r="B118" s="28">
        <f>B117+0.5</f>
        <v>45</v>
      </c>
      <c r="F118" s="23">
        <f t="shared" si="25"/>
        <v>5.2517368336614953E-2</v>
      </c>
      <c r="G118" s="23">
        <f t="shared" si="23"/>
        <v>6.3166592390677997E-2</v>
      </c>
      <c r="I118" s="23"/>
      <c r="K118" s="28">
        <v>45.5</v>
      </c>
      <c r="L118" s="23">
        <f t="shared" si="21"/>
        <v>5.2520931522952223E-2</v>
      </c>
      <c r="M118" s="23">
        <f t="shared" si="26"/>
        <v>5.4651701759468978E-2</v>
      </c>
      <c r="N118" s="23">
        <f t="shared" si="26"/>
        <v>5.6782471995985732E-2</v>
      </c>
      <c r="O118" s="23">
        <f t="shared" si="26"/>
        <v>5.8913242232502487E-2</v>
      </c>
      <c r="P118" s="23">
        <f t="shared" si="26"/>
        <v>6.1044012469019242E-2</v>
      </c>
      <c r="Q118" s="23">
        <f t="shared" si="22"/>
        <v>6.317478270553599E-2</v>
      </c>
      <c r="R118" s="23">
        <f t="shared" si="27"/>
        <v>6.317478270553599E-2</v>
      </c>
      <c r="S118" s="23">
        <f t="shared" si="27"/>
        <v>6.317478270553599E-2</v>
      </c>
      <c r="T118" s="23">
        <f t="shared" si="27"/>
        <v>6.317478270553599E-2</v>
      </c>
      <c r="U118" s="23">
        <f t="shared" si="27"/>
        <v>6.317478270553599E-2</v>
      </c>
      <c r="V118" s="23">
        <f t="shared" si="27"/>
        <v>6.317478270553599E-2</v>
      </c>
    </row>
    <row r="119" spans="2:22" x14ac:dyDescent="0.2">
      <c r="B119" s="28">
        <v>45.5</v>
      </c>
      <c r="F119" s="23">
        <f t="shared" si="25"/>
        <v>5.2520931522952223E-2</v>
      </c>
      <c r="G119" s="23">
        <f t="shared" si="23"/>
        <v>6.317478270553599E-2</v>
      </c>
      <c r="I119" s="23"/>
      <c r="K119" s="28">
        <f>K118+0.5</f>
        <v>46</v>
      </c>
      <c r="L119" s="23">
        <f t="shared" si="21"/>
        <v>5.2524417248716981E-2</v>
      </c>
      <c r="M119" s="23">
        <f t="shared" si="26"/>
        <v>5.4656092792987901E-2</v>
      </c>
      <c r="N119" s="23">
        <f t="shared" si="26"/>
        <v>5.678776833725882E-2</v>
      </c>
      <c r="O119" s="23">
        <f t="shared" si="26"/>
        <v>5.891944388152974E-2</v>
      </c>
      <c r="P119" s="23">
        <f t="shared" si="26"/>
        <v>6.105111942580066E-2</v>
      </c>
      <c r="Q119" s="23">
        <f t="shared" si="22"/>
        <v>6.3182794970071579E-2</v>
      </c>
      <c r="R119" s="23">
        <f t="shared" si="27"/>
        <v>6.3182794970071579E-2</v>
      </c>
      <c r="S119" s="23">
        <f t="shared" si="27"/>
        <v>6.3182794970071579E-2</v>
      </c>
      <c r="T119" s="23">
        <f t="shared" si="27"/>
        <v>6.3182794970071579E-2</v>
      </c>
      <c r="U119" s="23">
        <f t="shared" si="27"/>
        <v>6.3182794970071579E-2</v>
      </c>
      <c r="V119" s="23">
        <f t="shared" si="27"/>
        <v>6.3182794970071579E-2</v>
      </c>
    </row>
    <row r="120" spans="2:22" x14ac:dyDescent="0.2">
      <c r="B120" s="28">
        <f>B119+0.5</f>
        <v>46</v>
      </c>
      <c r="F120" s="23">
        <f t="shared" si="25"/>
        <v>5.2524417248716981E-2</v>
      </c>
      <c r="G120" s="23">
        <f t="shared" si="23"/>
        <v>6.3182794970071579E-2</v>
      </c>
      <c r="I120" s="23"/>
      <c r="K120" s="28">
        <v>46.5</v>
      </c>
      <c r="L120" s="23">
        <f t="shared" si="21"/>
        <v>5.2527828012637376E-2</v>
      </c>
      <c r="M120" s="23">
        <f t="shared" si="26"/>
        <v>5.4660389395678577E-2</v>
      </c>
      <c r="N120" s="23">
        <f t="shared" si="26"/>
        <v>5.6792950778719778E-2</v>
      </c>
      <c r="O120" s="23">
        <f t="shared" si="26"/>
        <v>5.8925512161760979E-2</v>
      </c>
      <c r="P120" s="23">
        <f t="shared" si="26"/>
        <v>6.105807354480218E-2</v>
      </c>
      <c r="Q120" s="23">
        <f t="shared" si="22"/>
        <v>6.3190634927843395E-2</v>
      </c>
      <c r="R120" s="23">
        <f t="shared" si="27"/>
        <v>6.3190634927843395E-2</v>
      </c>
      <c r="S120" s="23">
        <f t="shared" si="27"/>
        <v>6.3190634927843395E-2</v>
      </c>
      <c r="T120" s="23">
        <f t="shared" si="27"/>
        <v>6.3190634927843395E-2</v>
      </c>
      <c r="U120" s="23">
        <f t="shared" si="27"/>
        <v>6.3190634927843395E-2</v>
      </c>
      <c r="V120" s="23">
        <f t="shared" si="27"/>
        <v>6.3190634927843395E-2</v>
      </c>
    </row>
    <row r="121" spans="2:22" x14ac:dyDescent="0.2">
      <c r="B121" s="28">
        <v>46.5</v>
      </c>
      <c r="F121" s="23">
        <f t="shared" si="25"/>
        <v>5.2527828012637376E-2</v>
      </c>
      <c r="G121" s="23">
        <f t="shared" si="23"/>
        <v>6.3190634927843395E-2</v>
      </c>
      <c r="I121" s="23"/>
      <c r="K121" s="28">
        <f>K120+0.5</f>
        <v>47</v>
      </c>
      <c r="L121" s="23">
        <f t="shared" si="21"/>
        <v>5.2531166207112664E-2</v>
      </c>
      <c r="M121" s="23">
        <f t="shared" si="26"/>
        <v>5.4664594581290804E-2</v>
      </c>
      <c r="N121" s="23">
        <f t="shared" si="26"/>
        <v>5.6798022955468944E-2</v>
      </c>
      <c r="O121" s="23">
        <f t="shared" si="26"/>
        <v>5.8931451329647083E-2</v>
      </c>
      <c r="P121" s="23">
        <f t="shared" si="26"/>
        <v>6.1064879703825223E-2</v>
      </c>
      <c r="Q121" s="23">
        <f t="shared" si="22"/>
        <v>6.3198308078003376E-2</v>
      </c>
      <c r="R121" s="23">
        <f t="shared" si="27"/>
        <v>6.3198308078003376E-2</v>
      </c>
      <c r="S121" s="23">
        <f t="shared" si="27"/>
        <v>6.3198308078003376E-2</v>
      </c>
      <c r="T121" s="23">
        <f t="shared" si="27"/>
        <v>6.3198308078003376E-2</v>
      </c>
      <c r="U121" s="23">
        <f t="shared" si="27"/>
        <v>6.3198308078003376E-2</v>
      </c>
      <c r="V121" s="23">
        <f t="shared" si="27"/>
        <v>6.3198308078003376E-2</v>
      </c>
    </row>
    <row r="122" spans="2:22" x14ac:dyDescent="0.2">
      <c r="B122" s="28">
        <f>B121+0.5</f>
        <v>47</v>
      </c>
      <c r="F122" s="23">
        <f t="shared" si="25"/>
        <v>5.2531166207112664E-2</v>
      </c>
      <c r="G122" s="23">
        <f t="shared" si="23"/>
        <v>6.3198308078003376E-2</v>
      </c>
      <c r="I122" s="23"/>
      <c r="K122" s="28">
        <v>47.5</v>
      </c>
      <c r="L122" s="23">
        <f t="shared" si="21"/>
        <v>5.2534434123809558E-2</v>
      </c>
      <c r="M122" s="23">
        <f t="shared" si="26"/>
        <v>5.4668711236679692E-2</v>
      </c>
      <c r="N122" s="23">
        <f t="shared" si="26"/>
        <v>5.6802988349549825E-2</v>
      </c>
      <c r="O122" s="23">
        <f t="shared" si="26"/>
        <v>5.8937265462419959E-2</v>
      </c>
      <c r="P122" s="23">
        <f t="shared" si="26"/>
        <v>6.1071542575290093E-2</v>
      </c>
      <c r="Q122" s="23">
        <f t="shared" si="22"/>
        <v>6.3205819688160234E-2</v>
      </c>
      <c r="R122" s="23">
        <f t="shared" si="27"/>
        <v>6.3205819688160234E-2</v>
      </c>
      <c r="S122" s="23">
        <f t="shared" si="27"/>
        <v>6.3205819688160234E-2</v>
      </c>
      <c r="T122" s="23">
        <f t="shared" si="27"/>
        <v>6.3205819688160234E-2</v>
      </c>
      <c r="U122" s="23">
        <f t="shared" si="27"/>
        <v>6.3205819688160234E-2</v>
      </c>
      <c r="V122" s="23">
        <f t="shared" si="27"/>
        <v>6.3205819688160234E-2</v>
      </c>
    </row>
    <row r="123" spans="2:22" x14ac:dyDescent="0.2">
      <c r="B123" s="28">
        <v>47.5</v>
      </c>
      <c r="F123" s="23">
        <f t="shared" si="25"/>
        <v>5.2534434123809558E-2</v>
      </c>
      <c r="G123" s="23">
        <f t="shared" si="23"/>
        <v>6.3205819688160234E-2</v>
      </c>
      <c r="I123" s="23"/>
      <c r="K123" s="28">
        <f>K122+0.5</f>
        <v>48</v>
      </c>
      <c r="L123" s="23">
        <f t="shared" si="21"/>
        <v>5.2537633958908612E-2</v>
      </c>
      <c r="M123" s="23">
        <f t="shared" si="26"/>
        <v>5.4672742128414692E-2</v>
      </c>
      <c r="N123" s="23">
        <f t="shared" si="26"/>
        <v>5.6807850297920771E-2</v>
      </c>
      <c r="O123" s="23">
        <f t="shared" si="26"/>
        <v>5.8942958467426851E-2</v>
      </c>
      <c r="P123" s="23">
        <f t="shared" si="26"/>
        <v>6.107806663693293E-2</v>
      </c>
      <c r="Q123" s="23">
        <f t="shared" si="22"/>
        <v>6.321317480643901E-2</v>
      </c>
      <c r="R123" s="23">
        <f t="shared" si="27"/>
        <v>6.321317480643901E-2</v>
      </c>
      <c r="S123" s="23">
        <f t="shared" si="27"/>
        <v>6.321317480643901E-2</v>
      </c>
      <c r="T123" s="23">
        <f t="shared" si="27"/>
        <v>6.321317480643901E-2</v>
      </c>
      <c r="U123" s="23">
        <f t="shared" si="27"/>
        <v>6.321317480643901E-2</v>
      </c>
      <c r="V123" s="23">
        <f t="shared" si="27"/>
        <v>6.321317480643901E-2</v>
      </c>
    </row>
    <row r="124" spans="2:22" x14ac:dyDescent="0.2">
      <c r="B124" s="28">
        <f>B123+0.5</f>
        <v>48</v>
      </c>
      <c r="F124" s="23">
        <f t="shared" si="25"/>
        <v>5.2537633958908612E-2</v>
      </c>
      <c r="G124" s="23">
        <f t="shared" si="23"/>
        <v>6.321317480643901E-2</v>
      </c>
      <c r="I124" s="23"/>
      <c r="K124" s="28">
        <v>48.5</v>
      </c>
      <c r="L124" s="23">
        <f t="shared" ref="L124:L155" si="28">F125</f>
        <v>5.2540767818026253E-2</v>
      </c>
      <c r="M124" s="23">
        <f t="shared" si="26"/>
        <v>5.4676689908979927E-2</v>
      </c>
      <c r="N124" s="23">
        <f t="shared" si="26"/>
        <v>5.68126119999336E-2</v>
      </c>
      <c r="O124" s="23">
        <f t="shared" si="26"/>
        <v>5.8948534090887274E-2</v>
      </c>
      <c r="P124" s="23">
        <f t="shared" si="26"/>
        <v>6.1084456181840947E-2</v>
      </c>
      <c r="Q124" s="23">
        <f t="shared" ref="Q124:Q155" si="29">G125</f>
        <v>6.3220378272794628E-2</v>
      </c>
      <c r="R124" s="23">
        <f t="shared" si="27"/>
        <v>6.3220378272794628E-2</v>
      </c>
      <c r="S124" s="23">
        <f t="shared" si="27"/>
        <v>6.3220378272794628E-2</v>
      </c>
      <c r="T124" s="23">
        <f t="shared" si="27"/>
        <v>6.3220378272794628E-2</v>
      </c>
      <c r="U124" s="23">
        <f t="shared" si="27"/>
        <v>6.3220378272794628E-2</v>
      </c>
      <c r="V124" s="23">
        <f t="shared" si="27"/>
        <v>6.3220378272794628E-2</v>
      </c>
    </row>
    <row r="125" spans="2:22" x14ac:dyDescent="0.2">
      <c r="B125" s="28">
        <v>48.5</v>
      </c>
      <c r="F125" s="23">
        <f t="shared" si="25"/>
        <v>5.2540767818026253E-2</v>
      </c>
      <c r="G125" s="23">
        <f t="shared" ref="G125:G156" si="30">G$22+G$23*(B$22/$B125)*(1-EXP(-$B125/B$22))+G$24*(B$22/$B125)*(1-(1+$B125/B$22)*EXP(-$B125/B$22))</f>
        <v>6.3220378272794628E-2</v>
      </c>
      <c r="I125" s="23"/>
      <c r="K125" s="28">
        <f>K124+0.5</f>
        <v>49</v>
      </c>
      <c r="L125" s="23">
        <f t="shared" si="28"/>
        <v>5.2543837720835374E-2</v>
      </c>
      <c r="M125" s="23">
        <f t="shared" si="26"/>
        <v>5.4680557122594876E-2</v>
      </c>
      <c r="N125" s="23">
        <f t="shared" si="26"/>
        <v>5.6817276524354379E-2</v>
      </c>
      <c r="O125" s="23">
        <f t="shared" si="26"/>
        <v>5.8953995926113882E-2</v>
      </c>
      <c r="P125" s="23">
        <f t="shared" si="26"/>
        <v>6.1090715327873385E-2</v>
      </c>
      <c r="Q125" s="23">
        <f t="shared" si="29"/>
        <v>6.3227434729632881E-2</v>
      </c>
      <c r="R125" s="23">
        <f t="shared" ref="R125:V140" si="31">Q125</f>
        <v>6.3227434729632881E-2</v>
      </c>
      <c r="S125" s="23">
        <f t="shared" si="31"/>
        <v>6.3227434729632881E-2</v>
      </c>
      <c r="T125" s="23">
        <f t="shared" si="31"/>
        <v>6.3227434729632881E-2</v>
      </c>
      <c r="U125" s="23">
        <f t="shared" si="31"/>
        <v>6.3227434729632881E-2</v>
      </c>
      <c r="V125" s="23">
        <f t="shared" si="31"/>
        <v>6.3227434729632881E-2</v>
      </c>
    </row>
    <row r="126" spans="2:22" x14ac:dyDescent="0.2">
      <c r="B126" s="28">
        <f>B125+0.5</f>
        <v>49</v>
      </c>
      <c r="F126" s="23">
        <f t="shared" si="25"/>
        <v>5.2543837720835374E-2</v>
      </c>
      <c r="G126" s="23">
        <f t="shared" si="30"/>
        <v>6.3227434729632881E-2</v>
      </c>
      <c r="I126" s="23"/>
      <c r="K126" s="28">
        <v>49.5</v>
      </c>
      <c r="L126" s="23">
        <f t="shared" si="28"/>
        <v>5.2546845605405929E-2</v>
      </c>
      <c r="M126" s="23">
        <f t="shared" si="26"/>
        <v>5.4684346210682265E-2</v>
      </c>
      <c r="N126" s="23">
        <f t="shared" si="26"/>
        <v>5.6821846815958602E-2</v>
      </c>
      <c r="O126" s="23">
        <f t="shared" si="26"/>
        <v>5.8959347421234938E-2</v>
      </c>
      <c r="P126" s="23">
        <f t="shared" si="26"/>
        <v>6.1096848026511275E-2</v>
      </c>
      <c r="Q126" s="23">
        <f t="shared" si="29"/>
        <v>6.3234348631787604E-2</v>
      </c>
      <c r="R126" s="23">
        <f t="shared" si="31"/>
        <v>6.3234348631787604E-2</v>
      </c>
      <c r="S126" s="23">
        <f t="shared" si="31"/>
        <v>6.3234348631787604E-2</v>
      </c>
      <c r="T126" s="23">
        <f t="shared" si="31"/>
        <v>6.3234348631787604E-2</v>
      </c>
      <c r="U126" s="23">
        <f t="shared" si="31"/>
        <v>6.3234348631787604E-2</v>
      </c>
      <c r="V126" s="23">
        <f t="shared" si="31"/>
        <v>6.3234348631787604E-2</v>
      </c>
    </row>
    <row r="127" spans="2:22" x14ac:dyDescent="0.2">
      <c r="B127" s="28">
        <v>49.5</v>
      </c>
      <c r="F127" s="23">
        <f t="shared" si="25"/>
        <v>5.2546845605405929E-2</v>
      </c>
      <c r="G127" s="23">
        <f t="shared" si="30"/>
        <v>6.3234348631787604E-2</v>
      </c>
      <c r="I127" s="23"/>
      <c r="K127" s="28">
        <f>K126+0.5</f>
        <v>50</v>
      </c>
      <c r="L127" s="23">
        <f t="shared" si="28"/>
        <v>5.2549793332285086E-2</v>
      </c>
      <c r="M127" s="23">
        <f t="shared" si="26"/>
        <v>5.4688059517007927E-2</v>
      </c>
      <c r="N127" s="23">
        <f t="shared" si="26"/>
        <v>5.6826325701730768E-2</v>
      </c>
      <c r="O127" s="23">
        <f t="shared" si="26"/>
        <v>5.8964591886453609E-2</v>
      </c>
      <c r="P127" s="23">
        <f t="shared" si="26"/>
        <v>6.110285807117645E-2</v>
      </c>
      <c r="Q127" s="23">
        <f t="shared" si="29"/>
        <v>6.3241124255899298E-2</v>
      </c>
      <c r="R127" s="23">
        <f t="shared" si="31"/>
        <v>6.3241124255899298E-2</v>
      </c>
      <c r="S127" s="23">
        <f t="shared" si="31"/>
        <v>6.3241124255899298E-2</v>
      </c>
      <c r="T127" s="23">
        <f t="shared" si="31"/>
        <v>6.3241124255899298E-2</v>
      </c>
      <c r="U127" s="23">
        <f t="shared" si="31"/>
        <v>6.3241124255899298E-2</v>
      </c>
      <c r="V127" s="23">
        <f t="shared" si="31"/>
        <v>6.3241124255899298E-2</v>
      </c>
    </row>
    <row r="128" spans="2:22" x14ac:dyDescent="0.2">
      <c r="B128" s="28">
        <f>B127+0.5</f>
        <v>50</v>
      </c>
      <c r="F128" s="23">
        <f t="shared" si="25"/>
        <v>5.2549793332285086E-2</v>
      </c>
      <c r="G128" s="23">
        <f t="shared" si="30"/>
        <v>6.3241124255899298E-2</v>
      </c>
      <c r="I128" s="23"/>
      <c r="K128" s="28">
        <v>50.5</v>
      </c>
      <c r="L128" s="23">
        <f t="shared" si="28"/>
        <v>5.2552682688334948E-2</v>
      </c>
      <c r="M128" s="23">
        <f t="shared" ref="M128:P147" si="32">($Q128-$L128)/5+L128</f>
        <v>5.4691699292515265E-2</v>
      </c>
      <c r="N128" s="23">
        <f t="shared" si="32"/>
        <v>5.6830715896695583E-2</v>
      </c>
      <c r="O128" s="23">
        <f t="shared" si="32"/>
        <v>5.89697325008759E-2</v>
      </c>
      <c r="P128" s="23">
        <f t="shared" si="32"/>
        <v>6.1108749105056218E-2</v>
      </c>
      <c r="Q128" s="23">
        <f t="shared" si="29"/>
        <v>6.3247765709236528E-2</v>
      </c>
      <c r="R128" s="23">
        <f t="shared" si="31"/>
        <v>6.3247765709236528E-2</v>
      </c>
      <c r="S128" s="23">
        <f t="shared" si="31"/>
        <v>6.3247765709236528E-2</v>
      </c>
      <c r="T128" s="23">
        <f t="shared" si="31"/>
        <v>6.3247765709236528E-2</v>
      </c>
      <c r="U128" s="23">
        <f t="shared" si="31"/>
        <v>6.3247765709236528E-2</v>
      </c>
      <c r="V128" s="23">
        <f t="shared" si="31"/>
        <v>6.3247765709236528E-2</v>
      </c>
    </row>
    <row r="129" spans="2:22" x14ac:dyDescent="0.2">
      <c r="B129" s="28">
        <v>50.5</v>
      </c>
      <c r="F129" s="23">
        <f t="shared" si="25"/>
        <v>5.2552682688334948E-2</v>
      </c>
      <c r="G129" s="23">
        <f t="shared" si="30"/>
        <v>6.3247765709236528E-2</v>
      </c>
      <c r="I129" s="23"/>
      <c r="K129" s="28">
        <f>K128+0.5</f>
        <v>51</v>
      </c>
      <c r="L129" s="23">
        <f t="shared" si="28"/>
        <v>5.2555515390344615E-2</v>
      </c>
      <c r="M129" s="23">
        <f t="shared" si="32"/>
        <v>5.4695267699875399E-2</v>
      </c>
      <c r="N129" s="23">
        <f t="shared" si="32"/>
        <v>5.6835020009406184E-2</v>
      </c>
      <c r="O129" s="23">
        <f t="shared" si="32"/>
        <v>5.8974772318936969E-2</v>
      </c>
      <c r="P129" s="23">
        <f t="shared" si="32"/>
        <v>6.1114524628467753E-2</v>
      </c>
      <c r="Q129" s="23">
        <f t="shared" si="29"/>
        <v>6.3254276937998552E-2</v>
      </c>
      <c r="R129" s="23">
        <f t="shared" si="31"/>
        <v>6.3254276937998552E-2</v>
      </c>
      <c r="S129" s="23">
        <f t="shared" si="31"/>
        <v>6.3254276937998552E-2</v>
      </c>
      <c r="T129" s="23">
        <f t="shared" si="31"/>
        <v>6.3254276937998552E-2</v>
      </c>
      <c r="U129" s="23">
        <f t="shared" si="31"/>
        <v>6.3254276937998552E-2</v>
      </c>
      <c r="V129" s="23">
        <f t="shared" si="31"/>
        <v>6.3254276937998552E-2</v>
      </c>
    </row>
    <row r="130" spans="2:22" x14ac:dyDescent="0.2">
      <c r="B130" s="28">
        <f>B129+0.5</f>
        <v>51</v>
      </c>
      <c r="F130" s="23">
        <f t="shared" si="25"/>
        <v>5.2555515390344615E-2</v>
      </c>
      <c r="G130" s="23">
        <f t="shared" si="30"/>
        <v>6.3254276937998552E-2</v>
      </c>
      <c r="I130" s="23"/>
      <c r="K130" s="28">
        <v>51.5</v>
      </c>
      <c r="L130" s="23">
        <f t="shared" si="28"/>
        <v>5.2558293088431775E-2</v>
      </c>
      <c r="M130" s="23">
        <f t="shared" si="32"/>
        <v>5.4698766817772249E-2</v>
      </c>
      <c r="N130" s="23">
        <f t="shared" si="32"/>
        <v>5.6839240547112722E-2</v>
      </c>
      <c r="O130" s="23">
        <f t="shared" si="32"/>
        <v>5.8979714276453196E-2</v>
      </c>
      <c r="P130" s="23">
        <f t="shared" si="32"/>
        <v>6.112018800579367E-2</v>
      </c>
      <c r="Q130" s="23">
        <f t="shared" si="29"/>
        <v>6.3260661735134144E-2</v>
      </c>
      <c r="R130" s="23">
        <f t="shared" si="31"/>
        <v>6.3260661735134144E-2</v>
      </c>
      <c r="S130" s="23">
        <f t="shared" si="31"/>
        <v>6.3260661735134144E-2</v>
      </c>
      <c r="T130" s="23">
        <f t="shared" si="31"/>
        <v>6.3260661735134144E-2</v>
      </c>
      <c r="U130" s="23">
        <f t="shared" si="31"/>
        <v>6.3260661735134144E-2</v>
      </c>
      <c r="V130" s="23">
        <f t="shared" si="31"/>
        <v>6.3260661735134144E-2</v>
      </c>
    </row>
    <row r="131" spans="2:22" x14ac:dyDescent="0.2">
      <c r="B131" s="28">
        <v>51.5</v>
      </c>
      <c r="F131" s="23">
        <f t="shared" si="25"/>
        <v>5.2558293088431775E-2</v>
      </c>
      <c r="G131" s="23">
        <f t="shared" si="30"/>
        <v>6.3260661735134144E-2</v>
      </c>
      <c r="I131" s="23"/>
      <c r="K131" s="28">
        <f>K130+0.5</f>
        <v>52</v>
      </c>
      <c r="L131" s="23">
        <f t="shared" si="28"/>
        <v>5.256101736924803E-2</v>
      </c>
      <c r="M131" s="23">
        <f t="shared" si="32"/>
        <v>5.4702198644940317E-2</v>
      </c>
      <c r="N131" s="23">
        <f t="shared" si="32"/>
        <v>5.6843379920632604E-2</v>
      </c>
      <c r="O131" s="23">
        <f t="shared" si="32"/>
        <v>5.8984561196324892E-2</v>
      </c>
      <c r="P131" s="23">
        <f t="shared" si="32"/>
        <v>6.1125742472017179E-2</v>
      </c>
      <c r="Q131" s="23">
        <f t="shared" si="29"/>
        <v>6.3266923747709453E-2</v>
      </c>
      <c r="R131" s="23">
        <f t="shared" si="31"/>
        <v>6.3266923747709453E-2</v>
      </c>
      <c r="S131" s="23">
        <f t="shared" si="31"/>
        <v>6.3266923747709453E-2</v>
      </c>
      <c r="T131" s="23">
        <f t="shared" si="31"/>
        <v>6.3266923747709453E-2</v>
      </c>
      <c r="U131" s="23">
        <f t="shared" si="31"/>
        <v>6.3266923747709453E-2</v>
      </c>
      <c r="V131" s="23">
        <f t="shared" si="31"/>
        <v>6.3266923747709453E-2</v>
      </c>
    </row>
    <row r="132" spans="2:22" x14ac:dyDescent="0.2">
      <c r="B132" s="28">
        <f>B131+0.5</f>
        <v>52</v>
      </c>
      <c r="F132" s="23">
        <f t="shared" si="25"/>
        <v>5.256101736924803E-2</v>
      </c>
      <c r="G132" s="23">
        <f t="shared" si="30"/>
        <v>6.3266923747709453E-2</v>
      </c>
      <c r="I132" s="23"/>
      <c r="K132" s="28">
        <v>52.5</v>
      </c>
      <c r="L132" s="23">
        <f t="shared" si="28"/>
        <v>5.2563689759001109E-2</v>
      </c>
      <c r="M132" s="23">
        <f t="shared" si="32"/>
        <v>5.4705565103971843E-2</v>
      </c>
      <c r="N132" s="23">
        <f t="shared" si="32"/>
        <v>5.6847440448942577E-2</v>
      </c>
      <c r="O132" s="23">
        <f t="shared" si="32"/>
        <v>5.8989315793913311E-2</v>
      </c>
      <c r="P132" s="23">
        <f t="shared" si="32"/>
        <v>6.1131191138884045E-2</v>
      </c>
      <c r="Q132" s="23">
        <f t="shared" si="29"/>
        <v>6.3273066483854778E-2</v>
      </c>
      <c r="R132" s="23">
        <f t="shared" si="31"/>
        <v>6.3273066483854778E-2</v>
      </c>
      <c r="S132" s="23">
        <f t="shared" si="31"/>
        <v>6.3273066483854778E-2</v>
      </c>
      <c r="T132" s="23">
        <f t="shared" si="31"/>
        <v>6.3273066483854778E-2</v>
      </c>
      <c r="U132" s="23">
        <f t="shared" si="31"/>
        <v>6.3273066483854778E-2</v>
      </c>
      <c r="V132" s="23">
        <f t="shared" si="31"/>
        <v>6.3273066483854778E-2</v>
      </c>
    </row>
    <row r="133" spans="2:22" x14ac:dyDescent="0.2">
      <c r="B133" s="28">
        <v>52.5</v>
      </c>
      <c r="F133" s="23">
        <f t="shared" si="25"/>
        <v>5.2563689759001109E-2</v>
      </c>
      <c r="G133" s="23">
        <f t="shared" si="30"/>
        <v>6.3273066483854778E-2</v>
      </c>
      <c r="I133" s="23"/>
      <c r="K133" s="28">
        <f>K132+0.5</f>
        <v>53</v>
      </c>
      <c r="L133" s="23">
        <f t="shared" si="28"/>
        <v>5.256631172630602E-2</v>
      </c>
      <c r="M133" s="23">
        <f t="shared" si="32"/>
        <v>5.4708868044908439E-2</v>
      </c>
      <c r="N133" s="23">
        <f t="shared" si="32"/>
        <v>5.6851424363510858E-2</v>
      </c>
      <c r="O133" s="23">
        <f t="shared" si="32"/>
        <v>5.8993980682113277E-2</v>
      </c>
      <c r="P133" s="23">
        <f t="shared" si="32"/>
        <v>6.1136537000715696E-2</v>
      </c>
      <c r="Q133" s="23">
        <f t="shared" si="29"/>
        <v>6.3279093319318122E-2</v>
      </c>
      <c r="R133" s="23">
        <f t="shared" si="31"/>
        <v>6.3279093319318122E-2</v>
      </c>
      <c r="S133" s="23">
        <f t="shared" si="31"/>
        <v>6.3279093319318122E-2</v>
      </c>
      <c r="T133" s="23">
        <f t="shared" si="31"/>
        <v>6.3279093319318122E-2</v>
      </c>
      <c r="U133" s="23">
        <f t="shared" si="31"/>
        <v>6.3279093319318122E-2</v>
      </c>
      <c r="V133" s="23">
        <f t="shared" si="31"/>
        <v>6.3279093319318122E-2</v>
      </c>
    </row>
    <row r="134" spans="2:22" x14ac:dyDescent="0.2">
      <c r="B134" s="28">
        <f>B133+0.5</f>
        <v>53</v>
      </c>
      <c r="F134" s="23">
        <f t="shared" si="25"/>
        <v>5.256631172630602E-2</v>
      </c>
      <c r="G134" s="23">
        <f t="shared" si="30"/>
        <v>6.3279093319318122E-2</v>
      </c>
      <c r="I134" s="23"/>
      <c r="K134" s="28">
        <v>53.5</v>
      </c>
      <c r="L134" s="23">
        <f t="shared" si="28"/>
        <v>5.2568884684876263E-2</v>
      </c>
      <c r="M134" s="23">
        <f t="shared" si="32"/>
        <v>5.4712109248631277E-2</v>
      </c>
      <c r="N134" s="23">
        <f t="shared" si="32"/>
        <v>5.6855333812386291E-2</v>
      </c>
      <c r="O134" s="23">
        <f t="shared" si="32"/>
        <v>5.8998558376141305E-2</v>
      </c>
      <c r="P134" s="23">
        <f t="shared" si="32"/>
        <v>6.1141782939896319E-2</v>
      </c>
      <c r="Q134" s="23">
        <f t="shared" si="29"/>
        <v>6.3285007503651319E-2</v>
      </c>
      <c r="R134" s="23">
        <f t="shared" si="31"/>
        <v>6.3285007503651319E-2</v>
      </c>
      <c r="S134" s="23">
        <f t="shared" si="31"/>
        <v>6.3285007503651319E-2</v>
      </c>
      <c r="T134" s="23">
        <f t="shared" si="31"/>
        <v>6.3285007503651319E-2</v>
      </c>
      <c r="U134" s="23">
        <f t="shared" si="31"/>
        <v>6.3285007503651319E-2</v>
      </c>
      <c r="V134" s="23">
        <f t="shared" si="31"/>
        <v>6.3285007503651319E-2</v>
      </c>
    </row>
    <row r="135" spans="2:22" x14ac:dyDescent="0.2">
      <c r="B135" s="28">
        <v>53.5</v>
      </c>
      <c r="F135" s="23">
        <f t="shared" si="25"/>
        <v>5.2568884684876263E-2</v>
      </c>
      <c r="G135" s="23">
        <f t="shared" si="30"/>
        <v>6.3285007503651319E-2</v>
      </c>
      <c r="I135" s="23"/>
      <c r="K135" s="28">
        <f>K134+0.5</f>
        <v>54</v>
      </c>
      <c r="L135" s="23">
        <f t="shared" si="28"/>
        <v>5.2571409996065577E-2</v>
      </c>
      <c r="M135" s="23">
        <f t="shared" si="32"/>
        <v>5.4715290430062943E-2</v>
      </c>
      <c r="N135" s="23">
        <f t="shared" si="32"/>
        <v>5.685917086406031E-2</v>
      </c>
      <c r="O135" s="23">
        <f t="shared" si="32"/>
        <v>5.9003051298057677E-2</v>
      </c>
      <c r="P135" s="23">
        <f t="shared" si="32"/>
        <v>6.1146931732055043E-2</v>
      </c>
      <c r="Q135" s="23">
        <f t="shared" si="29"/>
        <v>6.329081216605241E-2</v>
      </c>
      <c r="R135" s="23">
        <f t="shared" si="31"/>
        <v>6.329081216605241E-2</v>
      </c>
      <c r="S135" s="23">
        <f t="shared" si="31"/>
        <v>6.329081216605241E-2</v>
      </c>
      <c r="T135" s="23">
        <f t="shared" si="31"/>
        <v>6.329081216605241E-2</v>
      </c>
      <c r="U135" s="23">
        <f t="shared" si="31"/>
        <v>6.329081216605241E-2</v>
      </c>
      <c r="V135" s="23">
        <f t="shared" si="31"/>
        <v>6.329081216605241E-2</v>
      </c>
    </row>
    <row r="136" spans="2:22" x14ac:dyDescent="0.2">
      <c r="B136" s="28">
        <f>B135+0.5</f>
        <v>54</v>
      </c>
      <c r="F136" s="23">
        <f t="shared" si="25"/>
        <v>5.2571409996065577E-2</v>
      </c>
      <c r="G136" s="23">
        <f t="shared" si="30"/>
        <v>6.329081216605241E-2</v>
      </c>
      <c r="I136" s="23"/>
      <c r="K136" s="28">
        <v>54.5</v>
      </c>
      <c r="L136" s="23">
        <f t="shared" si="28"/>
        <v>5.2573888971269765E-2</v>
      </c>
      <c r="M136" s="23">
        <f t="shared" si="32"/>
        <v>5.4718413241193115E-2</v>
      </c>
      <c r="N136" s="23">
        <f t="shared" si="32"/>
        <v>5.6862937511116464E-2</v>
      </c>
      <c r="O136" s="23">
        <f t="shared" si="32"/>
        <v>5.9007461781039813E-2</v>
      </c>
      <c r="P136" s="23">
        <f t="shared" si="32"/>
        <v>6.1151986050963163E-2</v>
      </c>
      <c r="Q136" s="23">
        <f t="shared" si="29"/>
        <v>6.3296510320886526E-2</v>
      </c>
      <c r="R136" s="23">
        <f t="shared" si="31"/>
        <v>6.3296510320886526E-2</v>
      </c>
      <c r="S136" s="23">
        <f t="shared" si="31"/>
        <v>6.3296510320886526E-2</v>
      </c>
      <c r="T136" s="23">
        <f t="shared" si="31"/>
        <v>6.3296510320886526E-2</v>
      </c>
      <c r="U136" s="23">
        <f t="shared" si="31"/>
        <v>6.3296510320886526E-2</v>
      </c>
      <c r="V136" s="23">
        <f t="shared" si="31"/>
        <v>6.3296510320886526E-2</v>
      </c>
    </row>
    <row r="137" spans="2:22" x14ac:dyDescent="0.2">
      <c r="B137" s="28">
        <v>54.5</v>
      </c>
      <c r="F137" s="23">
        <f t="shared" si="25"/>
        <v>5.2573888971269765E-2</v>
      </c>
      <c r="G137" s="23">
        <f t="shared" si="30"/>
        <v>6.3296510320886526E-2</v>
      </c>
      <c r="I137" s="23"/>
      <c r="K137" s="28">
        <f>K136+0.5</f>
        <v>55</v>
      </c>
      <c r="L137" s="23">
        <f t="shared" si="28"/>
        <v>5.2576322874197508E-2</v>
      </c>
      <c r="M137" s="23">
        <f t="shared" si="32"/>
        <v>5.4721479273939097E-2</v>
      </c>
      <c r="N137" s="23">
        <f t="shared" si="32"/>
        <v>5.6866635673680686E-2</v>
      </c>
      <c r="O137" s="23">
        <f t="shared" si="32"/>
        <v>5.9011792073422276E-2</v>
      </c>
      <c r="P137" s="23">
        <f t="shared" si="32"/>
        <v>6.1156948473163865E-2</v>
      </c>
      <c r="Q137" s="23">
        <f t="shared" si="29"/>
        <v>6.3302104872905454E-2</v>
      </c>
      <c r="R137" s="23">
        <f t="shared" si="31"/>
        <v>6.3302104872905454E-2</v>
      </c>
      <c r="S137" s="23">
        <f t="shared" si="31"/>
        <v>6.3302104872905454E-2</v>
      </c>
      <c r="T137" s="23">
        <f t="shared" si="31"/>
        <v>6.3302104872905454E-2</v>
      </c>
      <c r="U137" s="23">
        <f t="shared" si="31"/>
        <v>6.3302104872905454E-2</v>
      </c>
      <c r="V137" s="23">
        <f t="shared" si="31"/>
        <v>6.3302104872905454E-2</v>
      </c>
    </row>
    <row r="138" spans="2:22" x14ac:dyDescent="0.2">
      <c r="B138" s="28">
        <f>B137+0.5</f>
        <v>55</v>
      </c>
      <c r="F138" s="23">
        <f t="shared" si="25"/>
        <v>5.2576322874197508E-2</v>
      </c>
      <c r="G138" s="23">
        <f t="shared" si="30"/>
        <v>6.3302104872905454E-2</v>
      </c>
      <c r="I138" s="23"/>
      <c r="K138" s="28">
        <v>55.5</v>
      </c>
      <c r="L138" s="23">
        <f t="shared" si="28"/>
        <v>5.2578712923018453E-2</v>
      </c>
      <c r="M138" s="23">
        <f t="shared" si="32"/>
        <v>5.4724490062851829E-2</v>
      </c>
      <c r="N138" s="23">
        <f t="shared" si="32"/>
        <v>5.6870267202685204E-2</v>
      </c>
      <c r="O138" s="23">
        <f t="shared" si="32"/>
        <v>5.901604434251858E-2</v>
      </c>
      <c r="P138" s="23">
        <f t="shared" si="32"/>
        <v>6.1161821482351955E-2</v>
      </c>
      <c r="Q138" s="23">
        <f t="shared" si="29"/>
        <v>6.3307598622185324E-2</v>
      </c>
      <c r="R138" s="23">
        <f t="shared" si="31"/>
        <v>6.3307598622185324E-2</v>
      </c>
      <c r="S138" s="23">
        <f t="shared" si="31"/>
        <v>6.3307598622185324E-2</v>
      </c>
      <c r="T138" s="23">
        <f t="shared" si="31"/>
        <v>6.3307598622185324E-2</v>
      </c>
      <c r="U138" s="23">
        <f t="shared" si="31"/>
        <v>6.3307598622185324E-2</v>
      </c>
      <c r="V138" s="23">
        <f t="shared" si="31"/>
        <v>6.3307598622185324E-2</v>
      </c>
    </row>
    <row r="139" spans="2:22" x14ac:dyDescent="0.2">
      <c r="B139" s="28">
        <v>55.5</v>
      </c>
      <c r="F139" s="23">
        <f t="shared" si="25"/>
        <v>5.2578712923018453E-2</v>
      </c>
      <c r="G139" s="23">
        <f t="shared" si="30"/>
        <v>6.3307598622185324E-2</v>
      </c>
      <c r="I139" s="23"/>
      <c r="K139" s="28">
        <f>K138+0.5</f>
        <v>56</v>
      </c>
      <c r="L139" s="23">
        <f t="shared" si="28"/>
        <v>5.2581060292396169E-2</v>
      </c>
      <c r="M139" s="23">
        <f t="shared" si="32"/>
        <v>5.4727447087676837E-2</v>
      </c>
      <c r="N139" s="23">
        <f t="shared" si="32"/>
        <v>5.6873833882957504E-2</v>
      </c>
      <c r="O139" s="23">
        <f t="shared" si="32"/>
        <v>5.9020220678238172E-2</v>
      </c>
      <c r="P139" s="23">
        <f t="shared" si="32"/>
        <v>6.116660747351884E-2</v>
      </c>
      <c r="Q139" s="23">
        <f t="shared" si="29"/>
        <v>6.3312994268799494E-2</v>
      </c>
      <c r="R139" s="23">
        <f t="shared" si="31"/>
        <v>6.3312994268799494E-2</v>
      </c>
      <c r="S139" s="23">
        <f t="shared" si="31"/>
        <v>6.3312994268799494E-2</v>
      </c>
      <c r="T139" s="23">
        <f t="shared" si="31"/>
        <v>6.3312994268799494E-2</v>
      </c>
      <c r="U139" s="23">
        <f t="shared" si="31"/>
        <v>6.3312994268799494E-2</v>
      </c>
      <c r="V139" s="23">
        <f t="shared" si="31"/>
        <v>6.3312994268799494E-2</v>
      </c>
    </row>
    <row r="140" spans="2:22" x14ac:dyDescent="0.2">
      <c r="B140" s="28">
        <f>B139+0.5</f>
        <v>56</v>
      </c>
      <c r="F140" s="23">
        <f t="shared" si="25"/>
        <v>5.2581060292396169E-2</v>
      </c>
      <c r="G140" s="23">
        <f t="shared" si="30"/>
        <v>6.3312994268799494E-2</v>
      </c>
      <c r="I140" s="23"/>
      <c r="K140" s="28">
        <v>56.5</v>
      </c>
      <c r="L140" s="23">
        <f t="shared" si="28"/>
        <v>5.2583366115413206E-2</v>
      </c>
      <c r="M140" s="23">
        <f t="shared" si="32"/>
        <v>5.4730351775779264E-2</v>
      </c>
      <c r="N140" s="23">
        <f t="shared" si="32"/>
        <v>5.6877337436145321E-2</v>
      </c>
      <c r="O140" s="23">
        <f t="shared" si="32"/>
        <v>5.9024323096511379E-2</v>
      </c>
      <c r="P140" s="23">
        <f t="shared" si="32"/>
        <v>6.1171308756877436E-2</v>
      </c>
      <c r="Q140" s="23">
        <f t="shared" si="29"/>
        <v>6.3318294417243487E-2</v>
      </c>
      <c r="R140" s="23">
        <f t="shared" si="31"/>
        <v>6.3318294417243487E-2</v>
      </c>
      <c r="S140" s="23">
        <f t="shared" si="31"/>
        <v>6.3318294417243487E-2</v>
      </c>
      <c r="T140" s="23">
        <f t="shared" si="31"/>
        <v>6.3318294417243487E-2</v>
      </c>
      <c r="U140" s="23">
        <f t="shared" si="31"/>
        <v>6.3318294417243487E-2</v>
      </c>
      <c r="V140" s="23">
        <f t="shared" si="31"/>
        <v>6.3318294417243487E-2</v>
      </c>
    </row>
    <row r="141" spans="2:22" x14ac:dyDescent="0.2">
      <c r="B141" s="28">
        <v>56.5</v>
      </c>
      <c r="F141" s="23">
        <f t="shared" si="25"/>
        <v>5.2583366115413206E-2</v>
      </c>
      <c r="G141" s="23">
        <f t="shared" si="30"/>
        <v>6.3318294417243487E-2</v>
      </c>
      <c r="I141" s="23"/>
      <c r="K141" s="28">
        <f>K140+0.5</f>
        <v>57</v>
      </c>
      <c r="L141" s="23">
        <f t="shared" si="28"/>
        <v>5.2585631485394871E-2</v>
      </c>
      <c r="M141" s="23">
        <f t="shared" si="32"/>
        <v>5.4733205504441308E-2</v>
      </c>
      <c r="N141" s="23">
        <f t="shared" si="32"/>
        <v>5.6880779523487746E-2</v>
      </c>
      <c r="O141" s="23">
        <f t="shared" si="32"/>
        <v>5.9028353542534183E-2</v>
      </c>
      <c r="P141" s="23">
        <f t="shared" si="32"/>
        <v>6.117592756158062E-2</v>
      </c>
      <c r="Q141" s="23">
        <f t="shared" si="29"/>
        <v>6.3323501580627065E-2</v>
      </c>
      <c r="R141" s="23">
        <f t="shared" ref="R141:V156" si="33">Q141</f>
        <v>6.3323501580627065E-2</v>
      </c>
      <c r="S141" s="23">
        <f t="shared" si="33"/>
        <v>6.3323501580627065E-2</v>
      </c>
      <c r="T141" s="23">
        <f t="shared" si="33"/>
        <v>6.3323501580627065E-2</v>
      </c>
      <c r="U141" s="23">
        <f t="shared" si="33"/>
        <v>6.3323501580627065E-2</v>
      </c>
      <c r="V141" s="23">
        <f t="shared" si="33"/>
        <v>6.3323501580627065E-2</v>
      </c>
    </row>
    <row r="142" spans="2:22" x14ac:dyDescent="0.2">
      <c r="B142" s="28">
        <f>B141+0.5</f>
        <v>57</v>
      </c>
      <c r="F142" s="23">
        <f t="shared" si="25"/>
        <v>5.2585631485394871E-2</v>
      </c>
      <c r="G142" s="23">
        <f t="shared" si="30"/>
        <v>6.3323501580627065E-2</v>
      </c>
      <c r="I142" s="23"/>
      <c r="K142" s="28">
        <v>57.5</v>
      </c>
      <c r="L142" s="23">
        <f t="shared" si="28"/>
        <v>5.2587857457637714E-2</v>
      </c>
      <c r="M142" s="23">
        <f t="shared" si="32"/>
        <v>5.4736009603039662E-2</v>
      </c>
      <c r="N142" s="23">
        <f t="shared" si="32"/>
        <v>5.688416174844161E-2</v>
      </c>
      <c r="O142" s="23">
        <f t="shared" si="32"/>
        <v>5.9032313893843558E-2</v>
      </c>
      <c r="P142" s="23">
        <f t="shared" si="32"/>
        <v>6.1180466039245505E-2</v>
      </c>
      <c r="Q142" s="23">
        <f t="shared" si="29"/>
        <v>6.3328618184647453E-2</v>
      </c>
      <c r="R142" s="23">
        <f t="shared" si="33"/>
        <v>6.3328618184647453E-2</v>
      </c>
      <c r="S142" s="23">
        <f t="shared" si="33"/>
        <v>6.3328618184647453E-2</v>
      </c>
      <c r="T142" s="23">
        <f t="shared" si="33"/>
        <v>6.3328618184647453E-2</v>
      </c>
      <c r="U142" s="23">
        <f t="shared" si="33"/>
        <v>6.3328618184647453E-2</v>
      </c>
      <c r="V142" s="23">
        <f t="shared" si="33"/>
        <v>6.3328618184647453E-2</v>
      </c>
    </row>
    <row r="143" spans="2:22" x14ac:dyDescent="0.2">
      <c r="B143" s="28">
        <v>57.5</v>
      </c>
      <c r="F143" s="23">
        <f t="shared" si="25"/>
        <v>5.2587857457637714E-2</v>
      </c>
      <c r="G143" s="23">
        <f t="shared" si="30"/>
        <v>6.3328618184647453E-2</v>
      </c>
      <c r="I143" s="23"/>
      <c r="K143" s="28">
        <f>K142+0.5</f>
        <v>58</v>
      </c>
      <c r="L143" s="23">
        <f t="shared" si="28"/>
        <v>5.2590045051048785E-2</v>
      </c>
      <c r="M143" s="23">
        <f t="shared" si="32"/>
        <v>5.4738765355110457E-2</v>
      </c>
      <c r="N143" s="23">
        <f t="shared" si="32"/>
        <v>5.6887485659172128E-2</v>
      </c>
      <c r="O143" s="23">
        <f t="shared" si="32"/>
        <v>5.90362059632338E-2</v>
      </c>
      <c r="P143" s="23">
        <f t="shared" si="32"/>
        <v>6.1184926267295471E-2</v>
      </c>
      <c r="Q143" s="23">
        <f t="shared" si="29"/>
        <v>6.3333646571357136E-2</v>
      </c>
      <c r="R143" s="23">
        <f t="shared" si="33"/>
        <v>6.3333646571357136E-2</v>
      </c>
      <c r="S143" s="23">
        <f t="shared" si="33"/>
        <v>6.3333646571357136E-2</v>
      </c>
      <c r="T143" s="23">
        <f t="shared" si="33"/>
        <v>6.3333646571357136E-2</v>
      </c>
      <c r="U143" s="23">
        <f t="shared" si="33"/>
        <v>6.3333646571357136E-2</v>
      </c>
      <c r="V143" s="23">
        <f t="shared" si="33"/>
        <v>6.3333646571357136E-2</v>
      </c>
    </row>
    <row r="144" spans="2:22" x14ac:dyDescent="0.2">
      <c r="B144" s="28">
        <f>B143+0.5</f>
        <v>58</v>
      </c>
      <c r="F144" s="23">
        <f t="shared" si="25"/>
        <v>5.2590045051048785E-2</v>
      </c>
      <c r="G144" s="23">
        <f t="shared" si="30"/>
        <v>6.3333646571357136E-2</v>
      </c>
      <c r="I144" s="23"/>
      <c r="K144" s="28">
        <v>58.5</v>
      </c>
      <c r="L144" s="23">
        <f t="shared" si="28"/>
        <v>5.2592195249700692E-2</v>
      </c>
      <c r="M144" s="23">
        <f t="shared" si="32"/>
        <v>5.4741474000308245E-2</v>
      </c>
      <c r="N144" s="23">
        <f t="shared" si="32"/>
        <v>5.6890752750915798E-2</v>
      </c>
      <c r="O144" s="23">
        <f t="shared" si="32"/>
        <v>5.904003150152335E-2</v>
      </c>
      <c r="P144" s="23">
        <f t="shared" si="32"/>
        <v>6.1189310252130903E-2</v>
      </c>
      <c r="Q144" s="23">
        <f t="shared" si="29"/>
        <v>6.3338589002738463E-2</v>
      </c>
      <c r="R144" s="23">
        <f t="shared" si="33"/>
        <v>6.3338589002738463E-2</v>
      </c>
      <c r="S144" s="23">
        <f t="shared" si="33"/>
        <v>6.3338589002738463E-2</v>
      </c>
      <c r="T144" s="23">
        <f t="shared" si="33"/>
        <v>6.3338589002738463E-2</v>
      </c>
      <c r="U144" s="23">
        <f t="shared" si="33"/>
        <v>6.3338589002738463E-2</v>
      </c>
      <c r="V144" s="23">
        <f t="shared" si="33"/>
        <v>6.3338589002738463E-2</v>
      </c>
    </row>
    <row r="145" spans="2:22" x14ac:dyDescent="0.2">
      <c r="B145" s="28">
        <v>58.5</v>
      </c>
      <c r="F145" s="23">
        <f t="shared" si="25"/>
        <v>5.2592195249700692E-2</v>
      </c>
      <c r="G145" s="23">
        <f t="shared" si="30"/>
        <v>6.3338589002738463E-2</v>
      </c>
      <c r="I145" s="23"/>
      <c r="K145" s="28">
        <f>K144+0.5</f>
        <v>59</v>
      </c>
      <c r="L145" s="23">
        <f t="shared" si="28"/>
        <v>5.2594309004307657E-2</v>
      </c>
      <c r="M145" s="23">
        <f t="shared" si="32"/>
        <v>5.4744136736265395E-2</v>
      </c>
      <c r="N145" s="23">
        <f t="shared" si="32"/>
        <v>5.6893964468223132E-2</v>
      </c>
      <c r="O145" s="23">
        <f t="shared" si="32"/>
        <v>5.904379220018087E-2</v>
      </c>
      <c r="P145" s="23">
        <f t="shared" si="32"/>
        <v>6.1193619932138607E-2</v>
      </c>
      <c r="Q145" s="23">
        <f t="shared" si="29"/>
        <v>6.3343447664096358E-2</v>
      </c>
      <c r="R145" s="23">
        <f t="shared" si="33"/>
        <v>6.3343447664096358E-2</v>
      </c>
      <c r="S145" s="23">
        <f t="shared" si="33"/>
        <v>6.3343447664096358E-2</v>
      </c>
      <c r="T145" s="23">
        <f t="shared" si="33"/>
        <v>6.3343447664096358E-2</v>
      </c>
      <c r="U145" s="23">
        <f t="shared" si="33"/>
        <v>6.3343447664096358E-2</v>
      </c>
      <c r="V145" s="23">
        <f t="shared" si="33"/>
        <v>6.3343447664096358E-2</v>
      </c>
    </row>
    <row r="146" spans="2:22" x14ac:dyDescent="0.2">
      <c r="B146" s="28">
        <f>B145+0.5</f>
        <v>59</v>
      </c>
      <c r="F146" s="23">
        <f t="shared" si="25"/>
        <v>5.2594309004307657E-2</v>
      </c>
      <c r="G146" s="23">
        <f t="shared" si="30"/>
        <v>6.3343447664096358E-2</v>
      </c>
      <c r="I146" s="23"/>
      <c r="K146" s="28">
        <v>59.5</v>
      </c>
      <c r="L146" s="23">
        <f t="shared" si="28"/>
        <v>5.2596387233627098E-2</v>
      </c>
      <c r="M146" s="23">
        <f t="shared" si="32"/>
        <v>5.4746754720357713E-2</v>
      </c>
      <c r="N146" s="23">
        <f t="shared" si="32"/>
        <v>5.6897122207088327E-2</v>
      </c>
      <c r="O146" s="23">
        <f t="shared" si="32"/>
        <v>5.9047489693818941E-2</v>
      </c>
      <c r="P146" s="23">
        <f t="shared" si="32"/>
        <v>6.1197857180549556E-2</v>
      </c>
      <c r="Q146" s="23">
        <f t="shared" si="29"/>
        <v>6.3348224667280184E-2</v>
      </c>
      <c r="R146" s="23">
        <f t="shared" si="33"/>
        <v>6.3348224667280184E-2</v>
      </c>
      <c r="S146" s="23">
        <f t="shared" si="33"/>
        <v>6.3348224667280184E-2</v>
      </c>
      <c r="T146" s="23">
        <f t="shared" si="33"/>
        <v>6.3348224667280184E-2</v>
      </c>
      <c r="U146" s="23">
        <f t="shared" si="33"/>
        <v>6.3348224667280184E-2</v>
      </c>
      <c r="V146" s="23">
        <f t="shared" si="33"/>
        <v>6.3348224667280184E-2</v>
      </c>
    </row>
    <row r="147" spans="2:22" x14ac:dyDescent="0.2">
      <c r="B147" s="28">
        <v>59.5</v>
      </c>
      <c r="F147" s="23">
        <f t="shared" si="25"/>
        <v>5.2596387233627098E-2</v>
      </c>
      <c r="G147" s="23">
        <f t="shared" si="30"/>
        <v>6.3348224667280184E-2</v>
      </c>
      <c r="I147" s="23"/>
      <c r="K147" s="28">
        <f>K146+0.5</f>
        <v>60</v>
      </c>
      <c r="L147" s="23">
        <f t="shared" si="28"/>
        <v>5.2598430825791229E-2</v>
      </c>
      <c r="M147" s="23">
        <f t="shared" si="32"/>
        <v>5.4749329071381837E-2</v>
      </c>
      <c r="N147" s="23">
        <f t="shared" si="32"/>
        <v>5.6900227316972446E-2</v>
      </c>
      <c r="O147" s="23">
        <f t="shared" si="32"/>
        <v>5.9051125562563055E-2</v>
      </c>
      <c r="P147" s="23">
        <f t="shared" si="32"/>
        <v>6.1202023808153663E-2</v>
      </c>
      <c r="Q147" s="23">
        <f t="shared" si="29"/>
        <v>6.3352922053744279E-2</v>
      </c>
      <c r="R147" s="23">
        <f t="shared" si="33"/>
        <v>6.3352922053744279E-2</v>
      </c>
      <c r="S147" s="23">
        <f t="shared" si="33"/>
        <v>6.3352922053744279E-2</v>
      </c>
      <c r="T147" s="23">
        <f t="shared" si="33"/>
        <v>6.3352922053744279E-2</v>
      </c>
      <c r="U147" s="23">
        <f t="shared" si="33"/>
        <v>6.3352922053744279E-2</v>
      </c>
      <c r="V147" s="23">
        <f t="shared" si="33"/>
        <v>6.3352922053744279E-2</v>
      </c>
    </row>
    <row r="148" spans="2:22" x14ac:dyDescent="0.2">
      <c r="B148" s="28">
        <f>B147+0.5</f>
        <v>60</v>
      </c>
      <c r="F148" s="23">
        <f t="shared" si="25"/>
        <v>5.2598430825791229E-2</v>
      </c>
      <c r="G148" s="23">
        <f t="shared" si="30"/>
        <v>6.3352922053744279E-2</v>
      </c>
      <c r="I148" s="23"/>
      <c r="K148" s="28">
        <v>60.5</v>
      </c>
      <c r="L148" s="23">
        <f t="shared" si="28"/>
        <v>5.2600440639572477E-2</v>
      </c>
      <c r="M148" s="23">
        <f t="shared" ref="M148:P167" si="34">($Q148-$L148)/5+L148</f>
        <v>5.475186087114936E-2</v>
      </c>
      <c r="N148" s="23">
        <f t="shared" si="34"/>
        <v>5.6903281102726244E-2</v>
      </c>
      <c r="O148" s="23">
        <f t="shared" si="34"/>
        <v>5.9054701334303128E-2</v>
      </c>
      <c r="P148" s="23">
        <f t="shared" si="34"/>
        <v>6.1206121565880012E-2</v>
      </c>
      <c r="Q148" s="23">
        <f t="shared" si="29"/>
        <v>6.3357541797456896E-2</v>
      </c>
      <c r="R148" s="23">
        <f t="shared" si="33"/>
        <v>6.3357541797456896E-2</v>
      </c>
      <c r="S148" s="23">
        <f t="shared" si="33"/>
        <v>6.3357541797456896E-2</v>
      </c>
      <c r="T148" s="23">
        <f t="shared" si="33"/>
        <v>6.3357541797456896E-2</v>
      </c>
      <c r="U148" s="23">
        <f t="shared" si="33"/>
        <v>6.3357541797456896E-2</v>
      </c>
      <c r="V148" s="23">
        <f t="shared" si="33"/>
        <v>6.3357541797456896E-2</v>
      </c>
    </row>
    <row r="149" spans="2:22" x14ac:dyDescent="0.2">
      <c r="B149" s="28">
        <v>60.5</v>
      </c>
      <c r="F149" s="23">
        <f t="shared" si="25"/>
        <v>5.2600440639572477E-2</v>
      </c>
      <c r="G149" s="23">
        <f t="shared" si="30"/>
        <v>6.3357541797456896E-2</v>
      </c>
      <c r="I149" s="23"/>
      <c r="K149" s="28">
        <f>K148+0.5</f>
        <v>61</v>
      </c>
      <c r="L149" s="23">
        <f t="shared" si="28"/>
        <v>5.2602417505586814E-2</v>
      </c>
      <c r="M149" s="23">
        <f t="shared" si="34"/>
        <v>5.4754351166002663E-2</v>
      </c>
      <c r="N149" s="23">
        <f t="shared" si="34"/>
        <v>5.6906284826418511E-2</v>
      </c>
      <c r="O149" s="23">
        <f t="shared" si="34"/>
        <v>5.905821848683436E-2</v>
      </c>
      <c r="P149" s="23">
        <f t="shared" si="34"/>
        <v>6.1210152147250209E-2</v>
      </c>
      <c r="Q149" s="23">
        <f t="shared" si="29"/>
        <v>6.3362085807666044E-2</v>
      </c>
      <c r="R149" s="23">
        <f t="shared" si="33"/>
        <v>6.3362085807666044E-2</v>
      </c>
      <c r="S149" s="23">
        <f t="shared" si="33"/>
        <v>6.3362085807666044E-2</v>
      </c>
      <c r="T149" s="23">
        <f t="shared" si="33"/>
        <v>6.3362085807666044E-2</v>
      </c>
      <c r="U149" s="23">
        <f t="shared" si="33"/>
        <v>6.3362085807666044E-2</v>
      </c>
      <c r="V149" s="23">
        <f t="shared" si="33"/>
        <v>6.3362085807666044E-2</v>
      </c>
    </row>
    <row r="150" spans="2:22" x14ac:dyDescent="0.2">
      <c r="B150" s="28">
        <f>B149+0.5</f>
        <v>61</v>
      </c>
      <c r="F150" s="23">
        <f t="shared" si="25"/>
        <v>5.2602417505586814E-2</v>
      </c>
      <c r="G150" s="23">
        <f t="shared" si="30"/>
        <v>6.3362085807666044E-2</v>
      </c>
      <c r="I150" s="23"/>
      <c r="K150" s="28">
        <v>61.5</v>
      </c>
      <c r="L150" s="23">
        <f t="shared" si="28"/>
        <v>5.2604362227438327E-2</v>
      </c>
      <c r="M150" s="23">
        <f t="shared" si="34"/>
        <v>5.4756800968256719E-2</v>
      </c>
      <c r="N150" s="23">
        <f t="shared" si="34"/>
        <v>5.6909239709075111E-2</v>
      </c>
      <c r="O150" s="23">
        <f t="shared" si="34"/>
        <v>5.9061678449893504E-2</v>
      </c>
      <c r="P150" s="23">
        <f t="shared" si="34"/>
        <v>6.1214117190711896E-2</v>
      </c>
      <c r="Q150" s="23">
        <f t="shared" si="29"/>
        <v>6.3366555931530302E-2</v>
      </c>
      <c r="R150" s="23">
        <f t="shared" si="33"/>
        <v>6.3366555931530302E-2</v>
      </c>
      <c r="S150" s="23">
        <f t="shared" si="33"/>
        <v>6.3366555931530302E-2</v>
      </c>
      <c r="T150" s="23">
        <f t="shared" si="33"/>
        <v>6.3366555931530302E-2</v>
      </c>
      <c r="U150" s="23">
        <f t="shared" si="33"/>
        <v>6.3366555931530302E-2</v>
      </c>
      <c r="V150" s="23">
        <f t="shared" si="33"/>
        <v>6.3366555931530302E-2</v>
      </c>
    </row>
    <row r="151" spans="2:22" x14ac:dyDescent="0.2">
      <c r="B151" s="28">
        <v>61.5</v>
      </c>
      <c r="F151" s="23">
        <f t="shared" si="25"/>
        <v>5.2604362227438327E-2</v>
      </c>
      <c r="G151" s="23">
        <f t="shared" si="30"/>
        <v>6.3366555931530302E-2</v>
      </c>
      <c r="I151" s="23"/>
      <c r="K151" s="28">
        <f>K150+0.5</f>
        <v>62</v>
      </c>
      <c r="L151" s="23">
        <f t="shared" si="28"/>
        <v>5.2606275582808351E-2</v>
      </c>
      <c r="M151" s="23">
        <f t="shared" si="34"/>
        <v>5.4759211257571196E-2</v>
      </c>
      <c r="N151" s="23">
        <f t="shared" si="34"/>
        <v>5.691214693233404E-2</v>
      </c>
      <c r="O151" s="23">
        <f t="shared" si="34"/>
        <v>5.9065082607096885E-2</v>
      </c>
      <c r="P151" s="23">
        <f t="shared" si="34"/>
        <v>6.1218018281859729E-2</v>
      </c>
      <c r="Q151" s="23">
        <f t="shared" si="29"/>
        <v>6.3370953956622567E-2</v>
      </c>
      <c r="R151" s="23">
        <f t="shared" si="33"/>
        <v>6.3370953956622567E-2</v>
      </c>
      <c r="S151" s="23">
        <f t="shared" si="33"/>
        <v>6.3370953956622567E-2</v>
      </c>
      <c r="T151" s="23">
        <f t="shared" si="33"/>
        <v>6.3370953956622567E-2</v>
      </c>
      <c r="U151" s="23">
        <f t="shared" si="33"/>
        <v>6.3370953956622567E-2</v>
      </c>
      <c r="V151" s="23">
        <f t="shared" si="33"/>
        <v>6.3370953956622567E-2</v>
      </c>
    </row>
    <row r="152" spans="2:22" x14ac:dyDescent="0.2">
      <c r="B152" s="28">
        <f>B151+0.5</f>
        <v>62</v>
      </c>
      <c r="F152" s="23">
        <f t="shared" si="25"/>
        <v>5.2606275582808351E-2</v>
      </c>
      <c r="G152" s="23">
        <f t="shared" si="30"/>
        <v>6.3370953956622567E-2</v>
      </c>
      <c r="I152" s="23"/>
      <c r="K152" s="28">
        <v>62.5</v>
      </c>
      <c r="L152" s="23">
        <f t="shared" si="28"/>
        <v>5.2608158324492463E-2</v>
      </c>
      <c r="M152" s="23">
        <f t="shared" si="34"/>
        <v>5.476158298225664E-2</v>
      </c>
      <c r="N152" s="23">
        <f t="shared" si="34"/>
        <v>5.6915007640020818E-2</v>
      </c>
      <c r="O152" s="23">
        <f t="shared" si="34"/>
        <v>5.9068432297784995E-2</v>
      </c>
      <c r="P152" s="23">
        <f t="shared" si="34"/>
        <v>6.1221856955549173E-2</v>
      </c>
      <c r="Q152" s="23">
        <f t="shared" si="29"/>
        <v>6.3375281613313364E-2</v>
      </c>
      <c r="R152" s="23">
        <f t="shared" si="33"/>
        <v>6.3375281613313364E-2</v>
      </c>
      <c r="S152" s="23">
        <f t="shared" si="33"/>
        <v>6.3375281613313364E-2</v>
      </c>
      <c r="T152" s="23">
        <f t="shared" si="33"/>
        <v>6.3375281613313364E-2</v>
      </c>
      <c r="U152" s="23">
        <f t="shared" si="33"/>
        <v>6.3375281613313364E-2</v>
      </c>
      <c r="V152" s="23">
        <f t="shared" si="33"/>
        <v>6.3375281613313364E-2</v>
      </c>
    </row>
    <row r="153" spans="2:22" x14ac:dyDescent="0.2">
      <c r="B153" s="28">
        <v>62.5</v>
      </c>
      <c r="F153" s="23">
        <f t="shared" si="25"/>
        <v>5.2608158324492463E-2</v>
      </c>
      <c r="G153" s="23">
        <f t="shared" si="30"/>
        <v>6.3375281613313364E-2</v>
      </c>
      <c r="I153" s="23"/>
      <c r="K153" s="28">
        <f>K152+0.5</f>
        <v>63</v>
      </c>
      <c r="L153" s="23">
        <f t="shared" si="28"/>
        <v>5.2610011181387931E-2</v>
      </c>
      <c r="M153" s="23">
        <f t="shared" si="34"/>
        <v>5.4763917060518509E-2</v>
      </c>
      <c r="N153" s="23">
        <f t="shared" si="34"/>
        <v>5.6917822939649088E-2</v>
      </c>
      <c r="O153" s="23">
        <f t="shared" si="34"/>
        <v>5.9071728818779666E-2</v>
      </c>
      <c r="P153" s="23">
        <f t="shared" si="34"/>
        <v>6.1225634697910244E-2</v>
      </c>
      <c r="Q153" s="23">
        <f t="shared" si="29"/>
        <v>6.3379540577040816E-2</v>
      </c>
      <c r="R153" s="23">
        <f t="shared" si="33"/>
        <v>6.3379540577040816E-2</v>
      </c>
      <c r="S153" s="23">
        <f t="shared" si="33"/>
        <v>6.3379540577040816E-2</v>
      </c>
      <c r="T153" s="23">
        <f t="shared" si="33"/>
        <v>6.3379540577040816E-2</v>
      </c>
      <c r="U153" s="23">
        <f t="shared" si="33"/>
        <v>6.3379540577040816E-2</v>
      </c>
      <c r="V153" s="23">
        <f t="shared" si="33"/>
        <v>6.3379540577040816E-2</v>
      </c>
    </row>
    <row r="154" spans="2:22" x14ac:dyDescent="0.2">
      <c r="B154" s="28">
        <f>B153+0.5</f>
        <v>63</v>
      </c>
      <c r="F154" s="23">
        <f t="shared" si="25"/>
        <v>5.2610011181387931E-2</v>
      </c>
      <c r="G154" s="23">
        <f t="shared" si="30"/>
        <v>6.3379540577040816E-2</v>
      </c>
      <c r="I154" s="23"/>
      <c r="K154" s="28">
        <v>63.5</v>
      </c>
      <c r="L154" s="23">
        <f t="shared" si="28"/>
        <v>5.2611834859434665E-2</v>
      </c>
      <c r="M154" s="23">
        <f t="shared" si="34"/>
        <v>5.4766214381642399E-2</v>
      </c>
      <c r="N154" s="23">
        <f t="shared" si="34"/>
        <v>5.6920593903850132E-2</v>
      </c>
      <c r="O154" s="23">
        <f t="shared" si="34"/>
        <v>5.9074973426057865E-2</v>
      </c>
      <c r="P154" s="23">
        <f t="shared" si="34"/>
        <v>6.1229352948265599E-2</v>
      </c>
      <c r="Q154" s="23">
        <f t="shared" si="29"/>
        <v>6.3383732470473339E-2</v>
      </c>
      <c r="R154" s="23">
        <f t="shared" si="33"/>
        <v>6.3383732470473339E-2</v>
      </c>
      <c r="S154" s="23">
        <f t="shared" si="33"/>
        <v>6.3383732470473339E-2</v>
      </c>
      <c r="T154" s="23">
        <f t="shared" si="33"/>
        <v>6.3383732470473339E-2</v>
      </c>
      <c r="U154" s="23">
        <f t="shared" si="33"/>
        <v>6.3383732470473339E-2</v>
      </c>
      <c r="V154" s="23">
        <f t="shared" si="33"/>
        <v>6.3383732470473339E-2</v>
      </c>
    </row>
    <row r="155" spans="2:22" x14ac:dyDescent="0.2">
      <c r="B155" s="28">
        <v>63.5</v>
      </c>
      <c r="F155" s="23">
        <f t="shared" si="25"/>
        <v>5.2611834859434665E-2</v>
      </c>
      <c r="G155" s="23">
        <f t="shared" si="30"/>
        <v>6.3383732470473339E-2</v>
      </c>
      <c r="I155" s="23"/>
      <c r="K155" s="28">
        <f>K154+0.5</f>
        <v>64</v>
      </c>
      <c r="L155" s="23">
        <f t="shared" si="28"/>
        <v>5.2613630042511905E-2</v>
      </c>
      <c r="M155" s="23">
        <f t="shared" si="34"/>
        <v>5.4768475807123719E-2</v>
      </c>
      <c r="N155" s="23">
        <f t="shared" si="34"/>
        <v>5.6923321571735533E-2</v>
      </c>
      <c r="O155" s="23">
        <f t="shared" si="34"/>
        <v>5.9078167336347347E-2</v>
      </c>
      <c r="P155" s="23">
        <f t="shared" si="34"/>
        <v>6.1233013100959161E-2</v>
      </c>
      <c r="Q155" s="23">
        <f t="shared" si="29"/>
        <v>6.3387858865570981E-2</v>
      </c>
      <c r="R155" s="23">
        <f t="shared" si="33"/>
        <v>6.3387858865570981E-2</v>
      </c>
      <c r="S155" s="23">
        <f t="shared" si="33"/>
        <v>6.3387858865570981E-2</v>
      </c>
      <c r="T155" s="23">
        <f t="shared" si="33"/>
        <v>6.3387858865570981E-2</v>
      </c>
      <c r="U155" s="23">
        <f t="shared" si="33"/>
        <v>6.3387858865570981E-2</v>
      </c>
      <c r="V155" s="23">
        <f t="shared" si="33"/>
        <v>6.3387858865570981E-2</v>
      </c>
    </row>
    <row r="156" spans="2:22" x14ac:dyDescent="0.2">
      <c r="B156" s="28">
        <f>B155+0.5</f>
        <v>64</v>
      </c>
      <c r="F156" s="23">
        <f t="shared" si="25"/>
        <v>5.2613630042511905E-2</v>
      </c>
      <c r="G156" s="23">
        <f t="shared" si="30"/>
        <v>6.3387858865570981E-2</v>
      </c>
      <c r="I156" s="23"/>
      <c r="K156" s="28">
        <v>64.5</v>
      </c>
      <c r="L156" s="23">
        <f t="shared" ref="L156:L187" si="35">F157</f>
        <v>5.2615397393293378E-2</v>
      </c>
      <c r="M156" s="23">
        <f t="shared" si="34"/>
        <v>5.4770702171744866E-2</v>
      </c>
      <c r="N156" s="23">
        <f t="shared" si="34"/>
        <v>5.6926006950196353E-2</v>
      </c>
      <c r="O156" s="23">
        <f t="shared" si="34"/>
        <v>5.9081311728647841E-2</v>
      </c>
      <c r="P156" s="23">
        <f t="shared" si="34"/>
        <v>6.1236616507099328E-2</v>
      </c>
      <c r="Q156" s="23">
        <f t="shared" ref="Q156:Q187" si="36">G157</f>
        <v>6.3391921285550823E-2</v>
      </c>
      <c r="R156" s="23">
        <f t="shared" si="33"/>
        <v>6.3391921285550823E-2</v>
      </c>
      <c r="S156" s="23">
        <f t="shared" si="33"/>
        <v>6.3391921285550823E-2</v>
      </c>
      <c r="T156" s="23">
        <f t="shared" si="33"/>
        <v>6.3391921285550823E-2</v>
      </c>
      <c r="U156" s="23">
        <f t="shared" si="33"/>
        <v>6.3391921285550823E-2</v>
      </c>
      <c r="V156" s="23">
        <f t="shared" si="33"/>
        <v>6.3391921285550823E-2</v>
      </c>
    </row>
    <row r="157" spans="2:22" x14ac:dyDescent="0.2">
      <c r="B157" s="28">
        <v>64.5</v>
      </c>
      <c r="F157" s="23">
        <f t="shared" si="25"/>
        <v>5.2615397393293378E-2</v>
      </c>
      <c r="G157" s="23">
        <f t="shared" ref="G157:G188" si="37">G$22+G$23*(B$22/$B157)*(1-EXP(-$B157/B$22))+G$24*(B$22/$B157)*(1-(1+$B157/B$22)*EXP(-$B157/B$22))</f>
        <v>6.3391921285550823E-2</v>
      </c>
      <c r="I157" s="23"/>
      <c r="K157" s="28">
        <f>K156+0.5</f>
        <v>65</v>
      </c>
      <c r="L157" s="23">
        <f t="shared" si="35"/>
        <v>5.2617137554062832E-2</v>
      </c>
      <c r="M157" s="23">
        <f t="shared" si="34"/>
        <v>5.4772894284602615E-2</v>
      </c>
      <c r="N157" s="23">
        <f t="shared" si="34"/>
        <v>5.6928651015142398E-2</v>
      </c>
      <c r="O157" s="23">
        <f t="shared" si="34"/>
        <v>5.9084407745682181E-2</v>
      </c>
      <c r="P157" s="23">
        <f t="shared" si="34"/>
        <v>6.1240164476221964E-2</v>
      </c>
      <c r="Q157" s="23">
        <f t="shared" si="36"/>
        <v>6.3395921206761754E-2</v>
      </c>
      <c r="R157" s="23">
        <f t="shared" ref="R157:V172" si="38">Q157</f>
        <v>6.3395921206761754E-2</v>
      </c>
      <c r="S157" s="23">
        <f t="shared" si="38"/>
        <v>6.3395921206761754E-2</v>
      </c>
      <c r="T157" s="23">
        <f t="shared" si="38"/>
        <v>6.3395921206761754E-2</v>
      </c>
      <c r="U157" s="23">
        <f t="shared" si="38"/>
        <v>6.3395921206761754E-2</v>
      </c>
      <c r="V157" s="23">
        <f t="shared" si="38"/>
        <v>6.3395921206761754E-2</v>
      </c>
    </row>
    <row r="158" spans="2:22" x14ac:dyDescent="0.2">
      <c r="B158" s="28">
        <f>B157+0.5</f>
        <v>65</v>
      </c>
      <c r="F158" s="23">
        <f t="shared" ref="F158:F221" si="39">D$22+D$23*(B$22/$B158)*(1-EXP(-$B158/B$22))+D$24*(B$22/$B158)*(1-(1+$B158/B$22)*EXP(-$B158/B$22))</f>
        <v>5.2617137554062832E-2</v>
      </c>
      <c r="G158" s="23">
        <f t="shared" si="37"/>
        <v>6.3395921206761754E-2</v>
      </c>
      <c r="I158" s="23"/>
      <c r="K158" s="28">
        <v>65.5</v>
      </c>
      <c r="L158" s="23">
        <f t="shared" si="35"/>
        <v>5.2618851147492297E-2</v>
      </c>
      <c r="M158" s="23">
        <f t="shared" si="34"/>
        <v>5.4775052930088497E-2</v>
      </c>
      <c r="N158" s="23">
        <f t="shared" si="34"/>
        <v>5.6931254712684697E-2</v>
      </c>
      <c r="O158" s="23">
        <f t="shared" si="34"/>
        <v>5.9087456495280896E-2</v>
      </c>
      <c r="P158" s="23">
        <f t="shared" si="34"/>
        <v>6.1243658277877096E-2</v>
      </c>
      <c r="Q158" s="23">
        <f t="shared" si="36"/>
        <v>6.3399860060473281E-2</v>
      </c>
      <c r="R158" s="23">
        <f t="shared" si="38"/>
        <v>6.3399860060473281E-2</v>
      </c>
      <c r="S158" s="23">
        <f t="shared" si="38"/>
        <v>6.3399860060473281E-2</v>
      </c>
      <c r="T158" s="23">
        <f t="shared" si="38"/>
        <v>6.3399860060473281E-2</v>
      </c>
      <c r="U158" s="23">
        <f t="shared" si="38"/>
        <v>6.3399860060473281E-2</v>
      </c>
      <c r="V158" s="23">
        <f t="shared" si="38"/>
        <v>6.3399860060473281E-2</v>
      </c>
    </row>
    <row r="159" spans="2:22" x14ac:dyDescent="0.2">
      <c r="B159" s="28">
        <v>65.5</v>
      </c>
      <c r="F159" s="23">
        <f t="shared" si="39"/>
        <v>5.2618851147492297E-2</v>
      </c>
      <c r="G159" s="23">
        <f t="shared" si="37"/>
        <v>6.3399860060473281E-2</v>
      </c>
      <c r="I159" s="23"/>
      <c r="K159" s="28">
        <f>K158+0.5</f>
        <v>66</v>
      </c>
      <c r="L159" s="23">
        <f t="shared" si="35"/>
        <v>5.2620538777384943E-2</v>
      </c>
      <c r="M159" s="23">
        <f t="shared" si="34"/>
        <v>5.4777178868824578E-2</v>
      </c>
      <c r="N159" s="23">
        <f t="shared" si="34"/>
        <v>5.6933818960264213E-2</v>
      </c>
      <c r="O159" s="23">
        <f t="shared" si="34"/>
        <v>5.9090459051703847E-2</v>
      </c>
      <c r="P159" s="23">
        <f t="shared" si="34"/>
        <v>6.1247099143143482E-2</v>
      </c>
      <c r="Q159" s="23">
        <f t="shared" si="36"/>
        <v>6.3403739234583104E-2</v>
      </c>
      <c r="R159" s="23">
        <f t="shared" si="38"/>
        <v>6.3403739234583104E-2</v>
      </c>
      <c r="S159" s="23">
        <f t="shared" si="38"/>
        <v>6.3403739234583104E-2</v>
      </c>
      <c r="T159" s="23">
        <f t="shared" si="38"/>
        <v>6.3403739234583104E-2</v>
      </c>
      <c r="U159" s="23">
        <f t="shared" si="38"/>
        <v>6.3403739234583104E-2</v>
      </c>
      <c r="V159" s="23">
        <f t="shared" si="38"/>
        <v>6.3403739234583104E-2</v>
      </c>
    </row>
    <row r="160" spans="2:22" x14ac:dyDescent="0.2">
      <c r="B160" s="28">
        <f>B159+0.5</f>
        <v>66</v>
      </c>
      <c r="F160" s="23">
        <f t="shared" si="39"/>
        <v>5.2620538777384943E-2</v>
      </c>
      <c r="G160" s="23">
        <f t="shared" si="37"/>
        <v>6.3403739234583104E-2</v>
      </c>
      <c r="I160" s="23"/>
      <c r="K160" s="28">
        <v>66.5</v>
      </c>
      <c r="L160" s="23">
        <f t="shared" si="35"/>
        <v>5.2622201029384467E-2</v>
      </c>
      <c r="M160" s="23">
        <f t="shared" si="34"/>
        <v>5.477927283855711E-2</v>
      </c>
      <c r="N160" s="23">
        <f t="shared" si="34"/>
        <v>5.6936344647729752E-2</v>
      </c>
      <c r="O160" s="23">
        <f t="shared" si="34"/>
        <v>5.9093416456902394E-2</v>
      </c>
      <c r="P160" s="23">
        <f t="shared" si="34"/>
        <v>6.1250488266075036E-2</v>
      </c>
      <c r="Q160" s="23">
        <f t="shared" si="36"/>
        <v>6.3407560075247685E-2</v>
      </c>
      <c r="R160" s="23">
        <f t="shared" si="38"/>
        <v>6.3407560075247685E-2</v>
      </c>
      <c r="S160" s="23">
        <f t="shared" si="38"/>
        <v>6.3407560075247685E-2</v>
      </c>
      <c r="T160" s="23">
        <f t="shared" si="38"/>
        <v>6.3407560075247685E-2</v>
      </c>
      <c r="U160" s="23">
        <f t="shared" si="38"/>
        <v>6.3407560075247685E-2</v>
      </c>
      <c r="V160" s="23">
        <f t="shared" si="38"/>
        <v>6.3407560075247685E-2</v>
      </c>
    </row>
    <row r="161" spans="2:22" x14ac:dyDescent="0.2">
      <c r="B161" s="28">
        <v>66.5</v>
      </c>
      <c r="F161" s="23">
        <f t="shared" si="39"/>
        <v>5.2622201029384467E-2</v>
      </c>
      <c r="G161" s="23">
        <f t="shared" si="37"/>
        <v>6.3407560075247685E-2</v>
      </c>
      <c r="I161" s="23"/>
      <c r="K161" s="28">
        <f>K160+0.5</f>
        <v>67</v>
      </c>
      <c r="L161" s="23">
        <f t="shared" si="35"/>
        <v>5.2623838471652661E-2</v>
      </c>
      <c r="M161" s="23">
        <f t="shared" si="34"/>
        <v>5.4781335555010059E-2</v>
      </c>
      <c r="N161" s="23">
        <f t="shared" si="34"/>
        <v>5.6938832638367458E-2</v>
      </c>
      <c r="O161" s="23">
        <f t="shared" si="34"/>
        <v>5.9096329721724856E-2</v>
      </c>
      <c r="P161" s="23">
        <f t="shared" si="34"/>
        <v>6.1253826805082255E-2</v>
      </c>
      <c r="Q161" s="23">
        <f t="shared" si="36"/>
        <v>6.3411323888439661E-2</v>
      </c>
      <c r="R161" s="23">
        <f t="shared" si="38"/>
        <v>6.3411323888439661E-2</v>
      </c>
      <c r="S161" s="23">
        <f t="shared" si="38"/>
        <v>6.3411323888439661E-2</v>
      </c>
      <c r="T161" s="23">
        <f t="shared" si="38"/>
        <v>6.3411323888439661E-2</v>
      </c>
      <c r="U161" s="23">
        <f t="shared" si="38"/>
        <v>6.3411323888439661E-2</v>
      </c>
      <c r="V161" s="23">
        <f t="shared" si="38"/>
        <v>6.3411323888439661E-2</v>
      </c>
    </row>
    <row r="162" spans="2:22" x14ac:dyDescent="0.2">
      <c r="B162" s="28">
        <f>B161+0.5</f>
        <v>67</v>
      </c>
      <c r="F162" s="23">
        <f t="shared" si="39"/>
        <v>5.2623838471652661E-2</v>
      </c>
      <c r="G162" s="23">
        <f t="shared" si="37"/>
        <v>6.3411323888439661E-2</v>
      </c>
      <c r="I162" s="23"/>
      <c r="K162" s="28">
        <v>67.5</v>
      </c>
      <c r="L162" s="23">
        <f t="shared" si="35"/>
        <v>5.2625451655516881E-2</v>
      </c>
      <c r="M162" s="23">
        <f t="shared" si="34"/>
        <v>5.4783367712700745E-2</v>
      </c>
      <c r="N162" s="23">
        <f t="shared" si="34"/>
        <v>5.694128376988461E-2</v>
      </c>
      <c r="O162" s="23">
        <f t="shared" si="34"/>
        <v>5.9099199827068474E-2</v>
      </c>
      <c r="P162" s="23">
        <f t="shared" si="34"/>
        <v>6.1257115884252339E-2</v>
      </c>
      <c r="Q162" s="23">
        <f t="shared" si="36"/>
        <v>6.341503194143619E-2</v>
      </c>
      <c r="R162" s="23">
        <f t="shared" si="38"/>
        <v>6.341503194143619E-2</v>
      </c>
      <c r="S162" s="23">
        <f t="shared" si="38"/>
        <v>6.341503194143619E-2</v>
      </c>
      <c r="T162" s="23">
        <f t="shared" si="38"/>
        <v>6.341503194143619E-2</v>
      </c>
      <c r="U162" s="23">
        <f t="shared" si="38"/>
        <v>6.341503194143619E-2</v>
      </c>
      <c r="V162" s="23">
        <f t="shared" si="38"/>
        <v>6.341503194143619E-2</v>
      </c>
    </row>
    <row r="163" spans="2:22" x14ac:dyDescent="0.2">
      <c r="B163" s="28">
        <v>67.5</v>
      </c>
      <c r="F163" s="23">
        <f t="shared" si="39"/>
        <v>5.2625451655516881E-2</v>
      </c>
      <c r="G163" s="23">
        <f t="shared" si="37"/>
        <v>6.341503194143619E-2</v>
      </c>
      <c r="I163" s="23"/>
      <c r="K163" s="28">
        <f>K162+0.5</f>
        <v>68</v>
      </c>
      <c r="L163" s="23">
        <f t="shared" si="35"/>
        <v>5.2627041116088978E-2</v>
      </c>
      <c r="M163" s="23">
        <f t="shared" si="34"/>
        <v>5.47853699857195E-2</v>
      </c>
      <c r="N163" s="23">
        <f t="shared" si="34"/>
        <v>5.6943698855350021E-2</v>
      </c>
      <c r="O163" s="23">
        <f t="shared" si="34"/>
        <v>5.9102027724980542E-2</v>
      </c>
      <c r="P163" s="23">
        <f t="shared" si="34"/>
        <v>6.1260356594611064E-2</v>
      </c>
      <c r="Q163" s="23">
        <f t="shared" si="36"/>
        <v>6.3418685464241592E-2</v>
      </c>
      <c r="R163" s="23">
        <f t="shared" si="38"/>
        <v>6.3418685464241592E-2</v>
      </c>
      <c r="S163" s="23">
        <f t="shared" si="38"/>
        <v>6.3418685464241592E-2</v>
      </c>
      <c r="T163" s="23">
        <f t="shared" si="38"/>
        <v>6.3418685464241592E-2</v>
      </c>
      <c r="U163" s="23">
        <f t="shared" si="38"/>
        <v>6.3418685464241592E-2</v>
      </c>
      <c r="V163" s="23">
        <f t="shared" si="38"/>
        <v>6.3418685464241592E-2</v>
      </c>
    </row>
    <row r="164" spans="2:22" x14ac:dyDescent="0.2">
      <c r="B164" s="28">
        <f>B163+0.5</f>
        <v>68</v>
      </c>
      <c r="F164" s="23">
        <f t="shared" si="39"/>
        <v>5.2627041116088978E-2</v>
      </c>
      <c r="G164" s="23">
        <f t="shared" si="37"/>
        <v>6.3418685464241592E-2</v>
      </c>
      <c r="I164" s="23"/>
      <c r="K164" s="28">
        <v>68.5</v>
      </c>
      <c r="L164" s="23">
        <f t="shared" si="35"/>
        <v>5.2628607372857107E-2</v>
      </c>
      <c r="M164" s="23">
        <f t="shared" si="34"/>
        <v>5.4787343028475217E-2</v>
      </c>
      <c r="N164" s="23">
        <f t="shared" si="34"/>
        <v>5.6946078684093328E-2</v>
      </c>
      <c r="O164" s="23">
        <f t="shared" si="34"/>
        <v>5.9104814339711438E-2</v>
      </c>
      <c r="P164" s="23">
        <f t="shared" si="34"/>
        <v>6.1263549995329548E-2</v>
      </c>
      <c r="Q164" s="23">
        <f t="shared" si="36"/>
        <v>6.3422285650947652E-2</v>
      </c>
      <c r="R164" s="23">
        <f t="shared" si="38"/>
        <v>6.3422285650947652E-2</v>
      </c>
      <c r="S164" s="23">
        <f t="shared" si="38"/>
        <v>6.3422285650947652E-2</v>
      </c>
      <c r="T164" s="23">
        <f t="shared" si="38"/>
        <v>6.3422285650947652E-2</v>
      </c>
      <c r="U164" s="23">
        <f t="shared" si="38"/>
        <v>6.3422285650947652E-2</v>
      </c>
      <c r="V164" s="23">
        <f t="shared" si="38"/>
        <v>6.3422285650947652E-2</v>
      </c>
    </row>
    <row r="165" spans="2:22" x14ac:dyDescent="0.2">
      <c r="B165" s="28">
        <v>68.5</v>
      </c>
      <c r="F165" s="23">
        <f t="shared" si="39"/>
        <v>5.2628607372857107E-2</v>
      </c>
      <c r="G165" s="23">
        <f t="shared" si="37"/>
        <v>6.3422285650947652E-2</v>
      </c>
      <c r="I165" s="23"/>
      <c r="K165" s="28">
        <f>K164+0.5</f>
        <v>69</v>
      </c>
      <c r="L165" s="23">
        <f t="shared" si="35"/>
        <v>5.2630150930251779E-2</v>
      </c>
      <c r="M165" s="23">
        <f t="shared" si="34"/>
        <v>5.4789287476408377E-2</v>
      </c>
      <c r="N165" s="23">
        <f t="shared" si="34"/>
        <v>5.6948424022564975E-2</v>
      </c>
      <c r="O165" s="23">
        <f t="shared" si="34"/>
        <v>5.9107560568721573E-2</v>
      </c>
      <c r="P165" s="23">
        <f t="shared" si="34"/>
        <v>6.1266697114878171E-2</v>
      </c>
      <c r="Q165" s="23">
        <f t="shared" si="36"/>
        <v>6.3425833661034783E-2</v>
      </c>
      <c r="R165" s="23">
        <f t="shared" si="38"/>
        <v>6.3425833661034783E-2</v>
      </c>
      <c r="S165" s="23">
        <f t="shared" si="38"/>
        <v>6.3425833661034783E-2</v>
      </c>
      <c r="T165" s="23">
        <f t="shared" si="38"/>
        <v>6.3425833661034783E-2</v>
      </c>
      <c r="U165" s="23">
        <f t="shared" si="38"/>
        <v>6.3425833661034783E-2</v>
      </c>
      <c r="V165" s="23">
        <f t="shared" si="38"/>
        <v>6.3425833661034783E-2</v>
      </c>
    </row>
    <row r="166" spans="2:22" x14ac:dyDescent="0.2">
      <c r="B166" s="28">
        <f>B165+0.5</f>
        <v>69</v>
      </c>
      <c r="F166" s="23">
        <f t="shared" si="39"/>
        <v>5.2630150930251779E-2</v>
      </c>
      <c r="G166" s="23">
        <f t="shared" si="37"/>
        <v>6.3425833661034783E-2</v>
      </c>
      <c r="I166" s="23"/>
      <c r="K166" s="28">
        <v>69.5</v>
      </c>
      <c r="L166" s="23">
        <f t="shared" si="35"/>
        <v>5.263167227818754E-2</v>
      </c>
      <c r="M166" s="23">
        <f t="shared" si="34"/>
        <v>5.4791203946673445E-2</v>
      </c>
      <c r="N166" s="23">
        <f t="shared" si="34"/>
        <v>5.6950735615159349E-2</v>
      </c>
      <c r="O166" s="23">
        <f t="shared" si="34"/>
        <v>5.9110267283645254E-2</v>
      </c>
      <c r="P166" s="23">
        <f t="shared" si="34"/>
        <v>6.1269798952131159E-2</v>
      </c>
      <c r="Q166" s="23">
        <f t="shared" si="36"/>
        <v>6.3429330620617064E-2</v>
      </c>
      <c r="R166" s="23">
        <f t="shared" si="38"/>
        <v>6.3429330620617064E-2</v>
      </c>
      <c r="S166" s="23">
        <f t="shared" si="38"/>
        <v>6.3429330620617064E-2</v>
      </c>
      <c r="T166" s="23">
        <f t="shared" si="38"/>
        <v>6.3429330620617064E-2</v>
      </c>
      <c r="U166" s="23">
        <f t="shared" si="38"/>
        <v>6.3429330620617064E-2</v>
      </c>
      <c r="V166" s="23">
        <f t="shared" si="38"/>
        <v>6.3429330620617064E-2</v>
      </c>
    </row>
    <row r="167" spans="2:22" x14ac:dyDescent="0.2">
      <c r="B167" s="28">
        <v>69.5</v>
      </c>
      <c r="F167" s="23">
        <f t="shared" si="39"/>
        <v>5.263167227818754E-2</v>
      </c>
      <c r="G167" s="23">
        <f t="shared" si="37"/>
        <v>6.3429330620617064E-2</v>
      </c>
      <c r="I167" s="23"/>
      <c r="K167" s="28">
        <f>K166+0.5</f>
        <v>70</v>
      </c>
      <c r="L167" s="23">
        <f t="shared" si="35"/>
        <v>5.2633171892581355E-2</v>
      </c>
      <c r="M167" s="23">
        <f t="shared" si="34"/>
        <v>5.479309303879186E-2</v>
      </c>
      <c r="N167" s="23">
        <f t="shared" si="34"/>
        <v>5.6953014185002364E-2</v>
      </c>
      <c r="O167" s="23">
        <f t="shared" si="34"/>
        <v>5.9112935331212868E-2</v>
      </c>
      <c r="P167" s="23">
        <f t="shared" si="34"/>
        <v>6.1272856477423372E-2</v>
      </c>
      <c r="Q167" s="23">
        <f t="shared" si="36"/>
        <v>6.3432777623633876E-2</v>
      </c>
      <c r="R167" s="23">
        <f t="shared" si="38"/>
        <v>6.3432777623633876E-2</v>
      </c>
      <c r="S167" s="23">
        <f t="shared" si="38"/>
        <v>6.3432777623633876E-2</v>
      </c>
      <c r="T167" s="23">
        <f t="shared" si="38"/>
        <v>6.3432777623633876E-2</v>
      </c>
      <c r="U167" s="23">
        <f t="shared" si="38"/>
        <v>6.3432777623633876E-2</v>
      </c>
      <c r="V167" s="23">
        <f t="shared" si="38"/>
        <v>6.3432777623633876E-2</v>
      </c>
    </row>
    <row r="168" spans="2:22" x14ac:dyDescent="0.2">
      <c r="B168" s="28">
        <f>B167+0.5</f>
        <v>70</v>
      </c>
      <c r="F168" s="23">
        <f t="shared" si="39"/>
        <v>5.2633171892581355E-2</v>
      </c>
      <c r="G168" s="23">
        <f t="shared" si="37"/>
        <v>6.3432777623633876E-2</v>
      </c>
      <c r="I168" s="23"/>
      <c r="K168" s="28">
        <v>70.5</v>
      </c>
      <c r="L168" s="23">
        <f t="shared" si="35"/>
        <v>5.2634650235849012E-2</v>
      </c>
      <c r="M168" s="23">
        <f t="shared" ref="M168:P187" si="40">($Q168-$L168)/5+L168</f>
        <v>5.4794955335277382E-2</v>
      </c>
      <c r="N168" s="23">
        <f t="shared" si="40"/>
        <v>5.6955260434705751E-2</v>
      </c>
      <c r="O168" s="23">
        <f t="shared" si="40"/>
        <v>5.9115565534134121E-2</v>
      </c>
      <c r="P168" s="23">
        <f t="shared" si="40"/>
        <v>6.127587063356249E-2</v>
      </c>
      <c r="Q168" s="23">
        <f t="shared" si="36"/>
        <v>6.3436175732990874E-2</v>
      </c>
      <c r="R168" s="23">
        <f t="shared" si="38"/>
        <v>6.3436175732990874E-2</v>
      </c>
      <c r="S168" s="23">
        <f t="shared" si="38"/>
        <v>6.3436175732990874E-2</v>
      </c>
      <c r="T168" s="23">
        <f t="shared" si="38"/>
        <v>6.3436175732990874E-2</v>
      </c>
      <c r="U168" s="23">
        <f t="shared" si="38"/>
        <v>6.3436175732990874E-2</v>
      </c>
      <c r="V168" s="23">
        <f t="shared" si="38"/>
        <v>6.3436175732990874E-2</v>
      </c>
    </row>
    <row r="169" spans="2:22" x14ac:dyDescent="0.2">
      <c r="B169" s="28">
        <v>70.5</v>
      </c>
      <c r="F169" s="23">
        <f t="shared" si="39"/>
        <v>5.2634650235849012E-2</v>
      </c>
      <c r="G169" s="23">
        <f t="shared" si="37"/>
        <v>6.3436175732990874E-2</v>
      </c>
      <c r="I169" s="23"/>
      <c r="K169" s="28">
        <f>K168+0.5</f>
        <v>71</v>
      </c>
      <c r="L169" s="23">
        <f t="shared" si="35"/>
        <v>5.2636107757380521E-2</v>
      </c>
      <c r="M169" s="23">
        <f t="shared" si="40"/>
        <v>5.4796791402234965E-2</v>
      </c>
      <c r="N169" s="23">
        <f t="shared" si="40"/>
        <v>5.6957475047089409E-2</v>
      </c>
      <c r="O169" s="23">
        <f t="shared" si="40"/>
        <v>5.9118158691943853E-2</v>
      </c>
      <c r="P169" s="23">
        <f t="shared" si="40"/>
        <v>6.1278842336798298E-2</v>
      </c>
      <c r="Q169" s="23">
        <f t="shared" si="36"/>
        <v>6.3439525981652728E-2</v>
      </c>
      <c r="R169" s="23">
        <f t="shared" si="38"/>
        <v>6.3439525981652728E-2</v>
      </c>
      <c r="S169" s="23">
        <f t="shared" si="38"/>
        <v>6.3439525981652728E-2</v>
      </c>
      <c r="T169" s="23">
        <f t="shared" si="38"/>
        <v>6.3439525981652728E-2</v>
      </c>
      <c r="U169" s="23">
        <f t="shared" si="38"/>
        <v>6.3439525981652728E-2</v>
      </c>
      <c r="V169" s="23">
        <f t="shared" si="38"/>
        <v>6.3439525981652728E-2</v>
      </c>
    </row>
    <row r="170" spans="2:22" x14ac:dyDescent="0.2">
      <c r="B170" s="28">
        <f>B169+0.5</f>
        <v>71</v>
      </c>
      <c r="F170" s="23">
        <f t="shared" si="39"/>
        <v>5.2636107757380521E-2</v>
      </c>
      <c r="G170" s="23">
        <f t="shared" si="37"/>
        <v>6.3439525981652728E-2</v>
      </c>
      <c r="I170" s="23"/>
      <c r="K170" s="28">
        <v>71.5</v>
      </c>
      <c r="L170" s="23">
        <f t="shared" si="35"/>
        <v>5.2637544893995497E-2</v>
      </c>
      <c r="M170" s="23">
        <f t="shared" si="40"/>
        <v>5.4798601789934377E-2</v>
      </c>
      <c r="N170" s="23">
        <f t="shared" si="40"/>
        <v>5.6959658685873257E-2</v>
      </c>
      <c r="O170" s="23">
        <f t="shared" si="40"/>
        <v>5.9120715581812137E-2</v>
      </c>
      <c r="P170" s="23">
        <f t="shared" si="40"/>
        <v>6.1281772477751018E-2</v>
      </c>
      <c r="Q170" s="23">
        <f t="shared" si="36"/>
        <v>6.3442829373689905E-2</v>
      </c>
      <c r="R170" s="23">
        <f t="shared" si="38"/>
        <v>6.3442829373689905E-2</v>
      </c>
      <c r="S170" s="23">
        <f t="shared" si="38"/>
        <v>6.3442829373689905E-2</v>
      </c>
      <c r="T170" s="23">
        <f t="shared" si="38"/>
        <v>6.3442829373689905E-2</v>
      </c>
      <c r="U170" s="23">
        <f t="shared" si="38"/>
        <v>6.3442829373689905E-2</v>
      </c>
      <c r="V170" s="23">
        <f t="shared" si="38"/>
        <v>6.3442829373689905E-2</v>
      </c>
    </row>
    <row r="171" spans="2:22" x14ac:dyDescent="0.2">
      <c r="B171" s="28">
        <v>71.5</v>
      </c>
      <c r="F171" s="23">
        <f t="shared" si="39"/>
        <v>5.2637544893995497E-2</v>
      </c>
      <c r="G171" s="23">
        <f t="shared" si="37"/>
        <v>6.3442829373689905E-2</v>
      </c>
      <c r="I171" s="23"/>
      <c r="K171" s="28">
        <f>K170+0.5</f>
        <v>72</v>
      </c>
      <c r="L171" s="23">
        <f t="shared" si="35"/>
        <v>5.2638962070379706E-2</v>
      </c>
      <c r="M171" s="23">
        <f t="shared" si="40"/>
        <v>5.4800387033360196E-2</v>
      </c>
      <c r="N171" s="23">
        <f t="shared" si="40"/>
        <v>5.6961811996340685E-2</v>
      </c>
      <c r="O171" s="23">
        <f t="shared" si="40"/>
        <v>5.9123236959321174E-2</v>
      </c>
      <c r="P171" s="23">
        <f t="shared" si="40"/>
        <v>6.1284661922301663E-2</v>
      </c>
      <c r="Q171" s="23">
        <f t="shared" si="36"/>
        <v>6.3446086885282138E-2</v>
      </c>
      <c r="R171" s="23">
        <f t="shared" si="38"/>
        <v>6.3446086885282138E-2</v>
      </c>
      <c r="S171" s="23">
        <f t="shared" si="38"/>
        <v>6.3446086885282138E-2</v>
      </c>
      <c r="T171" s="23">
        <f t="shared" si="38"/>
        <v>6.3446086885282138E-2</v>
      </c>
      <c r="U171" s="23">
        <f t="shared" si="38"/>
        <v>6.3446086885282138E-2</v>
      </c>
      <c r="V171" s="23">
        <f t="shared" si="38"/>
        <v>6.3446086885282138E-2</v>
      </c>
    </row>
    <row r="172" spans="2:22" x14ac:dyDescent="0.2">
      <c r="B172" s="28">
        <f>B171+0.5</f>
        <v>72</v>
      </c>
      <c r="F172" s="23">
        <f t="shared" si="39"/>
        <v>5.2638962070379706E-2</v>
      </c>
      <c r="G172" s="23">
        <f t="shared" si="37"/>
        <v>6.3446086885282138E-2</v>
      </c>
      <c r="I172" s="23"/>
      <c r="K172" s="28">
        <v>72.5</v>
      </c>
      <c r="L172" s="23">
        <f t="shared" si="35"/>
        <v>5.2640359699503446E-2</v>
      </c>
      <c r="M172" s="23">
        <f t="shared" si="40"/>
        <v>5.4802147652738754E-2</v>
      </c>
      <c r="N172" s="23">
        <f t="shared" si="40"/>
        <v>5.6963935605974063E-2</v>
      </c>
      <c r="O172" s="23">
        <f t="shared" si="40"/>
        <v>5.9125723559209371E-2</v>
      </c>
      <c r="P172" s="23">
        <f t="shared" si="40"/>
        <v>6.128751151244468E-2</v>
      </c>
      <c r="Q172" s="23">
        <f t="shared" si="36"/>
        <v>6.3449299465679995E-2</v>
      </c>
      <c r="R172" s="23">
        <f t="shared" si="38"/>
        <v>6.3449299465679995E-2</v>
      </c>
      <c r="S172" s="23">
        <f t="shared" si="38"/>
        <v>6.3449299465679995E-2</v>
      </c>
      <c r="T172" s="23">
        <f t="shared" si="38"/>
        <v>6.3449299465679995E-2</v>
      </c>
      <c r="U172" s="23">
        <f t="shared" si="38"/>
        <v>6.3449299465679995E-2</v>
      </c>
      <c r="V172" s="23">
        <f t="shared" si="38"/>
        <v>6.3449299465679995E-2</v>
      </c>
    </row>
    <row r="173" spans="2:22" x14ac:dyDescent="0.2">
      <c r="B173" s="28">
        <v>72.5</v>
      </c>
      <c r="F173" s="23">
        <f t="shared" si="39"/>
        <v>5.2640359699503446E-2</v>
      </c>
      <c r="G173" s="23">
        <f t="shared" si="37"/>
        <v>6.3449299465679995E-2</v>
      </c>
      <c r="I173" s="23"/>
      <c r="K173" s="28">
        <f>K172+0.5</f>
        <v>73</v>
      </c>
      <c r="L173" s="23">
        <f t="shared" si="35"/>
        <v>5.2641738183022757E-2</v>
      </c>
      <c r="M173" s="23">
        <f t="shared" si="40"/>
        <v>5.480388415404365E-2</v>
      </c>
      <c r="N173" s="23">
        <f t="shared" si="40"/>
        <v>5.6966030125064543E-2</v>
      </c>
      <c r="O173" s="23">
        <f t="shared" si="40"/>
        <v>5.9128176096085436E-2</v>
      </c>
      <c r="P173" s="23">
        <f t="shared" si="40"/>
        <v>6.1290322067106329E-2</v>
      </c>
      <c r="Q173" s="23">
        <f t="shared" si="36"/>
        <v>6.3452468038127208E-2</v>
      </c>
      <c r="R173" s="23">
        <f t="shared" ref="R173:V188" si="41">Q173</f>
        <v>6.3452468038127208E-2</v>
      </c>
      <c r="S173" s="23">
        <f t="shared" si="41"/>
        <v>6.3452468038127208E-2</v>
      </c>
      <c r="T173" s="23">
        <f t="shared" si="41"/>
        <v>6.3452468038127208E-2</v>
      </c>
      <c r="U173" s="23">
        <f t="shared" si="41"/>
        <v>6.3452468038127208E-2</v>
      </c>
      <c r="V173" s="23">
        <f t="shared" si="41"/>
        <v>6.3452468038127208E-2</v>
      </c>
    </row>
    <row r="174" spans="2:22" x14ac:dyDescent="0.2">
      <c r="B174" s="28">
        <f>B173+0.5</f>
        <v>73</v>
      </c>
      <c r="F174" s="23">
        <f t="shared" si="39"/>
        <v>5.2641738183022757E-2</v>
      </c>
      <c r="G174" s="23">
        <f t="shared" si="37"/>
        <v>6.3452468038127208E-2</v>
      </c>
      <c r="I174" s="23"/>
      <c r="K174" s="28">
        <v>73.5</v>
      </c>
      <c r="L174" s="23">
        <f t="shared" si="35"/>
        <v>5.2643097911664244E-2</v>
      </c>
      <c r="M174" s="23">
        <f t="shared" si="40"/>
        <v>5.480559702948043E-2</v>
      </c>
      <c r="N174" s="23">
        <f t="shared" si="40"/>
        <v>5.6968096147296615E-2</v>
      </c>
      <c r="O174" s="23">
        <f t="shared" si="40"/>
        <v>5.9130595265112801E-2</v>
      </c>
      <c r="P174" s="23">
        <f t="shared" si="40"/>
        <v>6.1293094382928986E-2</v>
      </c>
      <c r="Q174" s="23">
        <f t="shared" si="36"/>
        <v>6.3455593500745186E-2</v>
      </c>
      <c r="R174" s="23">
        <f t="shared" si="41"/>
        <v>6.3455593500745186E-2</v>
      </c>
      <c r="S174" s="23">
        <f t="shared" si="41"/>
        <v>6.3455593500745186E-2</v>
      </c>
      <c r="T174" s="23">
        <f t="shared" si="41"/>
        <v>6.3455593500745186E-2</v>
      </c>
      <c r="U174" s="23">
        <f t="shared" si="41"/>
        <v>6.3455593500745186E-2</v>
      </c>
      <c r="V174" s="23">
        <f t="shared" si="41"/>
        <v>6.3455593500745186E-2</v>
      </c>
    </row>
    <row r="175" spans="2:22" x14ac:dyDescent="0.2">
      <c r="B175" s="28">
        <v>73.5</v>
      </c>
      <c r="F175" s="23">
        <f t="shared" si="39"/>
        <v>5.2643097911664244E-2</v>
      </c>
      <c r="G175" s="23">
        <f t="shared" si="37"/>
        <v>6.3455593500745186E-2</v>
      </c>
      <c r="I175" s="23"/>
      <c r="K175" s="28">
        <f>K174+0.5</f>
        <v>74</v>
      </c>
      <c r="L175" s="23">
        <f t="shared" si="35"/>
        <v>5.2644439265594367E-2</v>
      </c>
      <c r="M175" s="23">
        <f t="shared" si="40"/>
        <v>5.4807286757951865E-2</v>
      </c>
      <c r="N175" s="23">
        <f t="shared" si="40"/>
        <v>5.6970134250309362E-2</v>
      </c>
      <c r="O175" s="23">
        <f t="shared" si="40"/>
        <v>5.913298174266686E-2</v>
      </c>
      <c r="P175" s="23">
        <f t="shared" si="40"/>
        <v>6.1295829235024357E-2</v>
      </c>
      <c r="Q175" s="23">
        <f t="shared" si="36"/>
        <v>6.3458676727381841E-2</v>
      </c>
      <c r="R175" s="23">
        <f t="shared" si="41"/>
        <v>6.3458676727381841E-2</v>
      </c>
      <c r="S175" s="23">
        <f t="shared" si="41"/>
        <v>6.3458676727381841E-2</v>
      </c>
      <c r="T175" s="23">
        <f t="shared" si="41"/>
        <v>6.3458676727381841E-2</v>
      </c>
      <c r="U175" s="23">
        <f t="shared" si="41"/>
        <v>6.3458676727381841E-2</v>
      </c>
      <c r="V175" s="23">
        <f t="shared" si="41"/>
        <v>6.3458676727381841E-2</v>
      </c>
    </row>
    <row r="176" spans="2:22" x14ac:dyDescent="0.2">
      <c r="B176" s="28">
        <f>B175+0.5</f>
        <v>74</v>
      </c>
      <c r="F176" s="23">
        <f t="shared" si="39"/>
        <v>5.2644439265594367E-2</v>
      </c>
      <c r="G176" s="23">
        <f t="shared" si="37"/>
        <v>6.3458676727381841E-2</v>
      </c>
      <c r="I176" s="23"/>
      <c r="K176" s="28">
        <v>74.5</v>
      </c>
      <c r="L176" s="23">
        <f t="shared" si="35"/>
        <v>5.2645762614773751E-2</v>
      </c>
      <c r="M176" s="23">
        <f t="shared" si="40"/>
        <v>5.4808953805504219E-2</v>
      </c>
      <c r="N176" s="23">
        <f t="shared" si="40"/>
        <v>5.6972144996234687E-2</v>
      </c>
      <c r="O176" s="23">
        <f t="shared" si="40"/>
        <v>5.9135336186965155E-2</v>
      </c>
      <c r="P176" s="23">
        <f t="shared" si="40"/>
        <v>6.1298527377695623E-2</v>
      </c>
      <c r="Q176" s="23">
        <f t="shared" si="36"/>
        <v>6.3461718568426084E-2</v>
      </c>
      <c r="R176" s="23">
        <f t="shared" si="41"/>
        <v>6.3461718568426084E-2</v>
      </c>
      <c r="S176" s="23">
        <f t="shared" si="41"/>
        <v>6.3461718568426084E-2</v>
      </c>
      <c r="T176" s="23">
        <f t="shared" si="41"/>
        <v>6.3461718568426084E-2</v>
      </c>
      <c r="U176" s="23">
        <f t="shared" si="41"/>
        <v>6.3461718568426084E-2</v>
      </c>
      <c r="V176" s="23">
        <f t="shared" si="41"/>
        <v>6.3461718568426084E-2</v>
      </c>
    </row>
    <row r="177" spans="2:22" x14ac:dyDescent="0.2">
      <c r="B177" s="28">
        <v>74.5</v>
      </c>
      <c r="F177" s="23">
        <f t="shared" si="39"/>
        <v>5.2645762614773751E-2</v>
      </c>
      <c r="G177" s="23">
        <f t="shared" si="37"/>
        <v>6.3461718568426084E-2</v>
      </c>
      <c r="I177" s="23"/>
      <c r="K177" s="28">
        <f>K176+0.5</f>
        <v>75</v>
      </c>
      <c r="L177" s="23">
        <f t="shared" si="35"/>
        <v>5.2647068319297406E-2</v>
      </c>
      <c r="M177" s="23">
        <f t="shared" si="40"/>
        <v>5.4810598625755866E-2</v>
      </c>
      <c r="N177" s="23">
        <f t="shared" si="40"/>
        <v>5.6974128932214325E-2</v>
      </c>
      <c r="O177" s="23">
        <f t="shared" si="40"/>
        <v>5.9137659238672785E-2</v>
      </c>
      <c r="P177" s="23">
        <f t="shared" si="40"/>
        <v>6.1301189545131245E-2</v>
      </c>
      <c r="Q177" s="23">
        <f t="shared" si="36"/>
        <v>6.3464719851589704E-2</v>
      </c>
      <c r="R177" s="23">
        <f t="shared" si="41"/>
        <v>6.3464719851589704E-2</v>
      </c>
      <c r="S177" s="23">
        <f t="shared" si="41"/>
        <v>6.3464719851589704E-2</v>
      </c>
      <c r="T177" s="23">
        <f t="shared" si="41"/>
        <v>6.3464719851589704E-2</v>
      </c>
      <c r="U177" s="23">
        <f t="shared" si="41"/>
        <v>6.3464719851589704E-2</v>
      </c>
      <c r="V177" s="23">
        <f t="shared" si="41"/>
        <v>6.3464719851589704E-2</v>
      </c>
    </row>
    <row r="178" spans="2:22" x14ac:dyDescent="0.2">
      <c r="B178" s="28">
        <f>B177+0.5</f>
        <v>75</v>
      </c>
      <c r="F178" s="23">
        <f t="shared" si="39"/>
        <v>5.2647068319297406E-2</v>
      </c>
      <c r="G178" s="23">
        <f t="shared" si="37"/>
        <v>6.3464719851589704E-2</v>
      </c>
      <c r="I178" s="23"/>
      <c r="K178" s="28">
        <v>75.5</v>
      </c>
      <c r="L178" s="23">
        <f t="shared" si="35"/>
        <v>5.2648356729721409E-2</v>
      </c>
      <c r="M178" s="23">
        <f t="shared" si="40"/>
        <v>5.4812221660308823E-2</v>
      </c>
      <c r="N178" s="23">
        <f t="shared" si="40"/>
        <v>5.6976086590896237E-2</v>
      </c>
      <c r="O178" s="23">
        <f t="shared" si="40"/>
        <v>5.9139951521483651E-2</v>
      </c>
      <c r="P178" s="23">
        <f t="shared" si="40"/>
        <v>6.1303816452071065E-2</v>
      </c>
      <c r="Q178" s="23">
        <f t="shared" si="36"/>
        <v>6.3467681382658472E-2</v>
      </c>
      <c r="R178" s="23">
        <f t="shared" si="41"/>
        <v>6.3467681382658472E-2</v>
      </c>
      <c r="S178" s="23">
        <f t="shared" si="41"/>
        <v>6.3467681382658472E-2</v>
      </c>
      <c r="T178" s="23">
        <f t="shared" si="41"/>
        <v>6.3467681382658472E-2</v>
      </c>
      <c r="U178" s="23">
        <f t="shared" si="41"/>
        <v>6.3467681382658472E-2</v>
      </c>
      <c r="V178" s="23">
        <f t="shared" si="41"/>
        <v>6.3467681382658472E-2</v>
      </c>
    </row>
    <row r="179" spans="2:22" x14ac:dyDescent="0.2">
      <c r="B179" s="28">
        <v>75.5</v>
      </c>
      <c r="F179" s="23">
        <f t="shared" si="39"/>
        <v>5.2648356729721409E-2</v>
      </c>
      <c r="G179" s="23">
        <f t="shared" si="37"/>
        <v>6.3467681382658472E-2</v>
      </c>
      <c r="I179" s="23"/>
      <c r="K179" s="28">
        <f>K178+0.5</f>
        <v>76</v>
      </c>
      <c r="L179" s="23">
        <f t="shared" si="35"/>
        <v>5.2649628187376681E-2</v>
      </c>
      <c r="M179" s="23">
        <f t="shared" si="40"/>
        <v>5.4813823339143974E-2</v>
      </c>
      <c r="N179" s="23">
        <f t="shared" si="40"/>
        <v>5.6978018490911268E-2</v>
      </c>
      <c r="O179" s="23">
        <f t="shared" si="40"/>
        <v>5.9142213642678562E-2</v>
      </c>
      <c r="P179" s="23">
        <f t="shared" si="40"/>
        <v>6.1306408794445856E-2</v>
      </c>
      <c r="Q179" s="23">
        <f t="shared" si="36"/>
        <v>6.347060394621315E-2</v>
      </c>
      <c r="R179" s="23">
        <f t="shared" si="41"/>
        <v>6.347060394621315E-2</v>
      </c>
      <c r="S179" s="23">
        <f t="shared" si="41"/>
        <v>6.347060394621315E-2</v>
      </c>
      <c r="T179" s="23">
        <f t="shared" si="41"/>
        <v>6.347060394621315E-2</v>
      </c>
      <c r="U179" s="23">
        <f t="shared" si="41"/>
        <v>6.347060394621315E-2</v>
      </c>
      <c r="V179" s="23">
        <f t="shared" si="41"/>
        <v>6.347060394621315E-2</v>
      </c>
    </row>
    <row r="180" spans="2:22" x14ac:dyDescent="0.2">
      <c r="B180" s="28">
        <f>B179+0.5</f>
        <v>76</v>
      </c>
      <c r="F180" s="23">
        <f t="shared" si="39"/>
        <v>5.2649628187376681E-2</v>
      </c>
      <c r="G180" s="23">
        <f t="shared" si="37"/>
        <v>6.347060394621315E-2</v>
      </c>
      <c r="I180" s="23"/>
      <c r="K180" s="28">
        <v>76.5</v>
      </c>
      <c r="L180" s="23">
        <f t="shared" si="35"/>
        <v>5.2650883024670435E-2</v>
      </c>
      <c r="M180" s="23">
        <f t="shared" si="40"/>
        <v>5.4815404081000885E-2</v>
      </c>
      <c r="N180" s="23">
        <f t="shared" si="40"/>
        <v>5.6979925137331335E-2</v>
      </c>
      <c r="O180" s="23">
        <f t="shared" si="40"/>
        <v>5.9144446193661784E-2</v>
      </c>
      <c r="P180" s="23">
        <f t="shared" si="40"/>
        <v>6.1308967249992234E-2</v>
      </c>
      <c r="Q180" s="23">
        <f t="shared" si="36"/>
        <v>6.3473488306322698E-2</v>
      </c>
      <c r="R180" s="23">
        <f t="shared" si="41"/>
        <v>6.3473488306322698E-2</v>
      </c>
      <c r="S180" s="23">
        <f t="shared" si="41"/>
        <v>6.3473488306322698E-2</v>
      </c>
      <c r="T180" s="23">
        <f t="shared" si="41"/>
        <v>6.3473488306322698E-2</v>
      </c>
      <c r="U180" s="23">
        <f t="shared" si="41"/>
        <v>6.3473488306322698E-2</v>
      </c>
      <c r="V180" s="23">
        <f t="shared" si="41"/>
        <v>6.3473488306322698E-2</v>
      </c>
    </row>
    <row r="181" spans="2:22" x14ac:dyDescent="0.2">
      <c r="B181" s="28">
        <v>76.5</v>
      </c>
      <c r="F181" s="23">
        <f t="shared" si="39"/>
        <v>5.2650883024670435E-2</v>
      </c>
      <c r="G181" s="23">
        <f t="shared" si="37"/>
        <v>6.3473488306322698E-2</v>
      </c>
      <c r="I181" s="23"/>
      <c r="K181" s="28">
        <f>K180+0.5</f>
        <v>77</v>
      </c>
      <c r="L181" s="23">
        <f t="shared" si="35"/>
        <v>5.2652121565375971E-2</v>
      </c>
      <c r="M181" s="23">
        <f t="shared" si="40"/>
        <v>5.4816964293742783E-2</v>
      </c>
      <c r="N181" s="23">
        <f t="shared" si="40"/>
        <v>5.6981807022109594E-2</v>
      </c>
      <c r="O181" s="23">
        <f t="shared" si="40"/>
        <v>5.9146649750476406E-2</v>
      </c>
      <c r="P181" s="23">
        <f t="shared" si="40"/>
        <v>6.1311492478843217E-2</v>
      </c>
      <c r="Q181" s="23">
        <f t="shared" si="36"/>
        <v>6.3476335207210022E-2</v>
      </c>
      <c r="R181" s="23">
        <f t="shared" si="41"/>
        <v>6.3476335207210022E-2</v>
      </c>
      <c r="S181" s="23">
        <f t="shared" si="41"/>
        <v>6.3476335207210022E-2</v>
      </c>
      <c r="T181" s="23">
        <f t="shared" si="41"/>
        <v>6.3476335207210022E-2</v>
      </c>
      <c r="U181" s="23">
        <f t="shared" si="41"/>
        <v>6.3476335207210022E-2</v>
      </c>
      <c r="V181" s="23">
        <f t="shared" si="41"/>
        <v>6.3476335207210022E-2</v>
      </c>
    </row>
    <row r="182" spans="2:22" x14ac:dyDescent="0.2">
      <c r="B182" s="28">
        <f>B181+0.5</f>
        <v>77</v>
      </c>
      <c r="F182" s="23">
        <f t="shared" si="39"/>
        <v>5.2652121565375971E-2</v>
      </c>
      <c r="G182" s="23">
        <f t="shared" si="37"/>
        <v>6.3476335207210022E-2</v>
      </c>
      <c r="I182" s="23"/>
      <c r="K182" s="28">
        <v>77.5</v>
      </c>
      <c r="L182" s="23">
        <f t="shared" si="35"/>
        <v>5.26533441249111E-2</v>
      </c>
      <c r="M182" s="23">
        <f t="shared" si="40"/>
        <v>5.4818504374707352E-2</v>
      </c>
      <c r="N182" s="23">
        <f t="shared" si="40"/>
        <v>5.6983664624503605E-2</v>
      </c>
      <c r="O182" s="23">
        <f t="shared" si="40"/>
        <v>5.9148824874299857E-2</v>
      </c>
      <c r="P182" s="23">
        <f t="shared" si="40"/>
        <v>6.131398512409611E-2</v>
      </c>
      <c r="Q182" s="23">
        <f t="shared" si="36"/>
        <v>6.3479145373892348E-2</v>
      </c>
      <c r="R182" s="23">
        <f t="shared" si="41"/>
        <v>6.3479145373892348E-2</v>
      </c>
      <c r="S182" s="23">
        <f t="shared" si="41"/>
        <v>6.3479145373892348E-2</v>
      </c>
      <c r="T182" s="23">
        <f t="shared" si="41"/>
        <v>6.3479145373892348E-2</v>
      </c>
      <c r="U182" s="23">
        <f t="shared" si="41"/>
        <v>6.3479145373892348E-2</v>
      </c>
      <c r="V182" s="23">
        <f t="shared" si="41"/>
        <v>6.3479145373892348E-2</v>
      </c>
    </row>
    <row r="183" spans="2:22" x14ac:dyDescent="0.2">
      <c r="B183" s="28">
        <v>77.5</v>
      </c>
      <c r="F183" s="23">
        <f t="shared" si="39"/>
        <v>5.26533441249111E-2</v>
      </c>
      <c r="G183" s="23">
        <f t="shared" si="37"/>
        <v>6.3479145373892348E-2</v>
      </c>
      <c r="I183" s="23"/>
      <c r="K183" s="28">
        <f>K182+0.5</f>
        <v>78</v>
      </c>
      <c r="L183" s="23">
        <f t="shared" si="35"/>
        <v>5.2654551010606045E-2</v>
      </c>
      <c r="M183" s="23">
        <f t="shared" si="40"/>
        <v>5.4820024711044177E-2</v>
      </c>
      <c r="N183" s="23">
        <f t="shared" si="40"/>
        <v>5.6985498411482309E-2</v>
      </c>
      <c r="O183" s="23">
        <f t="shared" si="40"/>
        <v>5.9150972111920441E-2</v>
      </c>
      <c r="P183" s="23">
        <f t="shared" si="40"/>
        <v>6.1316445812358573E-2</v>
      </c>
      <c r="Q183" s="23">
        <f t="shared" si="36"/>
        <v>6.3481919512796706E-2</v>
      </c>
      <c r="R183" s="23">
        <f t="shared" si="41"/>
        <v>6.3481919512796706E-2</v>
      </c>
      <c r="S183" s="23">
        <f t="shared" si="41"/>
        <v>6.3481919512796706E-2</v>
      </c>
      <c r="T183" s="23">
        <f t="shared" si="41"/>
        <v>6.3481919512796706E-2</v>
      </c>
      <c r="U183" s="23">
        <f t="shared" si="41"/>
        <v>6.3481919512796706E-2</v>
      </c>
      <c r="V183" s="23">
        <f t="shared" si="41"/>
        <v>6.3481919512796706E-2</v>
      </c>
    </row>
    <row r="184" spans="2:22" x14ac:dyDescent="0.2">
      <c r="B184" s="28">
        <f>B183+0.5</f>
        <v>78</v>
      </c>
      <c r="F184" s="23">
        <f t="shared" si="39"/>
        <v>5.2654551010606045E-2</v>
      </c>
      <c r="G184" s="23">
        <f t="shared" si="37"/>
        <v>6.3481919512796706E-2</v>
      </c>
      <c r="I184" s="23"/>
      <c r="K184" s="28">
        <v>78.5</v>
      </c>
      <c r="L184" s="23">
        <f t="shared" si="35"/>
        <v>5.2655742521960924E-2</v>
      </c>
      <c r="M184" s="23">
        <f t="shared" si="40"/>
        <v>5.4821525680039132E-2</v>
      </c>
      <c r="N184" s="23">
        <f t="shared" si="40"/>
        <v>5.698730883811734E-2</v>
      </c>
      <c r="O184" s="23">
        <f t="shared" si="40"/>
        <v>5.9153091996195548E-2</v>
      </c>
      <c r="P184" s="23">
        <f t="shared" si="40"/>
        <v>6.1318875154273755E-2</v>
      </c>
      <c r="Q184" s="23">
        <f t="shared" si="36"/>
        <v>6.3484658312351949E-2</v>
      </c>
      <c r="R184" s="23">
        <f t="shared" si="41"/>
        <v>6.3484658312351949E-2</v>
      </c>
      <c r="S184" s="23">
        <f t="shared" si="41"/>
        <v>6.3484658312351949E-2</v>
      </c>
      <c r="T184" s="23">
        <f t="shared" si="41"/>
        <v>6.3484658312351949E-2</v>
      </c>
      <c r="U184" s="23">
        <f t="shared" si="41"/>
        <v>6.3484658312351949E-2</v>
      </c>
      <c r="V184" s="23">
        <f t="shared" si="41"/>
        <v>6.3484658312351949E-2</v>
      </c>
    </row>
    <row r="185" spans="2:22" x14ac:dyDescent="0.2">
      <c r="B185" s="28">
        <v>78.5</v>
      </c>
      <c r="F185" s="23">
        <f t="shared" si="39"/>
        <v>5.2655742521960924E-2</v>
      </c>
      <c r="G185" s="23">
        <f t="shared" si="37"/>
        <v>6.3484658312351949E-2</v>
      </c>
      <c r="I185" s="23"/>
      <c r="K185" s="28">
        <f>K184+0.5</f>
        <v>79</v>
      </c>
      <c r="L185" s="23">
        <f t="shared" si="35"/>
        <v>5.265691895089359E-2</v>
      </c>
      <c r="M185" s="23">
        <f t="shared" si="40"/>
        <v>5.4823007649426554E-2</v>
      </c>
      <c r="N185" s="23">
        <f t="shared" si="40"/>
        <v>5.6989096347959518E-2</v>
      </c>
      <c r="O185" s="23">
        <f t="shared" si="40"/>
        <v>5.9155185046492482E-2</v>
      </c>
      <c r="P185" s="23">
        <f t="shared" si="40"/>
        <v>6.1321273745025447E-2</v>
      </c>
      <c r="Q185" s="23">
        <f t="shared" si="36"/>
        <v>6.3487362443558418E-2</v>
      </c>
      <c r="R185" s="23">
        <f t="shared" si="41"/>
        <v>6.3487362443558418E-2</v>
      </c>
      <c r="S185" s="23">
        <f t="shared" si="41"/>
        <v>6.3487362443558418E-2</v>
      </c>
      <c r="T185" s="23">
        <f t="shared" si="41"/>
        <v>6.3487362443558418E-2</v>
      </c>
      <c r="U185" s="23">
        <f t="shared" si="41"/>
        <v>6.3487362443558418E-2</v>
      </c>
      <c r="V185" s="23">
        <f t="shared" si="41"/>
        <v>6.3487362443558418E-2</v>
      </c>
    </row>
    <row r="186" spans="2:22" x14ac:dyDescent="0.2">
      <c r="B186" s="28">
        <f>B185+0.5</f>
        <v>79</v>
      </c>
      <c r="F186" s="23">
        <f t="shared" si="39"/>
        <v>5.265691895089359E-2</v>
      </c>
      <c r="G186" s="23">
        <f t="shared" si="37"/>
        <v>6.3487362443558418E-2</v>
      </c>
      <c r="I186" s="23"/>
      <c r="K186" s="28">
        <v>79.5</v>
      </c>
      <c r="L186" s="23">
        <f t="shared" si="35"/>
        <v>5.2658080581978052E-2</v>
      </c>
      <c r="M186" s="23">
        <f t="shared" si="40"/>
        <v>5.482447097768961E-2</v>
      </c>
      <c r="N186" s="23">
        <f t="shared" si="40"/>
        <v>5.6990861373401168E-2</v>
      </c>
      <c r="O186" s="23">
        <f t="shared" si="40"/>
        <v>5.9157251769112726E-2</v>
      </c>
      <c r="P186" s="23">
        <f t="shared" si="40"/>
        <v>6.1323642164824284E-2</v>
      </c>
      <c r="Q186" s="23">
        <f t="shared" si="36"/>
        <v>6.3490032560535842E-2</v>
      </c>
      <c r="R186" s="23">
        <f t="shared" si="41"/>
        <v>6.3490032560535842E-2</v>
      </c>
      <c r="S186" s="23">
        <f t="shared" si="41"/>
        <v>6.3490032560535842E-2</v>
      </c>
      <c r="T186" s="23">
        <f t="shared" si="41"/>
        <v>6.3490032560535842E-2</v>
      </c>
      <c r="U186" s="23">
        <f t="shared" si="41"/>
        <v>6.3490032560535842E-2</v>
      </c>
      <c r="V186" s="23">
        <f t="shared" si="41"/>
        <v>6.3490032560535842E-2</v>
      </c>
    </row>
    <row r="187" spans="2:22" x14ac:dyDescent="0.2">
      <c r="B187" s="28">
        <v>79.5</v>
      </c>
      <c r="F187" s="23">
        <f t="shared" si="39"/>
        <v>5.2658080581978052E-2</v>
      </c>
      <c r="G187" s="23">
        <f t="shared" si="37"/>
        <v>6.3490032560535842E-2</v>
      </c>
      <c r="I187" s="23"/>
      <c r="K187" s="28">
        <f>K186+0.5</f>
        <v>80</v>
      </c>
      <c r="L187" s="23">
        <f t="shared" si="35"/>
        <v>5.2659227692673949E-2</v>
      </c>
      <c r="M187" s="23">
        <f t="shared" si="40"/>
        <v>5.4825916014349371E-2</v>
      </c>
      <c r="N187" s="23">
        <f t="shared" si="40"/>
        <v>5.6992604336024794E-2</v>
      </c>
      <c r="O187" s="23">
        <f t="shared" si="40"/>
        <v>5.9159292657700216E-2</v>
      </c>
      <c r="P187" s="23">
        <f t="shared" si="40"/>
        <v>6.1325980979375638E-2</v>
      </c>
      <c r="Q187" s="23">
        <f t="shared" si="36"/>
        <v>6.3492669301051075E-2</v>
      </c>
      <c r="R187" s="23">
        <f t="shared" si="41"/>
        <v>6.3492669301051075E-2</v>
      </c>
      <c r="S187" s="23">
        <f t="shared" si="41"/>
        <v>6.3492669301051075E-2</v>
      </c>
      <c r="T187" s="23">
        <f t="shared" si="41"/>
        <v>6.3492669301051075E-2</v>
      </c>
      <c r="U187" s="23">
        <f t="shared" si="41"/>
        <v>6.3492669301051075E-2</v>
      </c>
      <c r="V187" s="23">
        <f t="shared" si="41"/>
        <v>6.3492669301051075E-2</v>
      </c>
    </row>
    <row r="188" spans="2:22" x14ac:dyDescent="0.2">
      <c r="B188" s="28">
        <f>B187+0.5</f>
        <v>80</v>
      </c>
      <c r="F188" s="23">
        <f t="shared" si="39"/>
        <v>5.2659227692673949E-2</v>
      </c>
      <c r="G188" s="23">
        <f t="shared" si="37"/>
        <v>6.3492669301051075E-2</v>
      </c>
      <c r="I188" s="23"/>
      <c r="K188" s="28">
        <v>80.5</v>
      </c>
      <c r="L188" s="23">
        <f t="shared" ref="L188:L219" si="42">F189</f>
        <v>5.2660360553547537E-2</v>
      </c>
      <c r="M188" s="23">
        <f t="shared" ref="M188:P207" si="43">($Q188-$L188)/5+L188</f>
        <v>5.4827343100243175E-2</v>
      </c>
      <c r="N188" s="23">
        <f t="shared" si="43"/>
        <v>5.6994325646938813E-2</v>
      </c>
      <c r="O188" s="23">
        <f t="shared" si="43"/>
        <v>5.9161308193634451E-2</v>
      </c>
      <c r="P188" s="23">
        <f t="shared" si="43"/>
        <v>6.1328290740330089E-2</v>
      </c>
      <c r="Q188" s="23">
        <f t="shared" ref="Q188:Q219" si="44">G189</f>
        <v>6.3495273287025741E-2</v>
      </c>
      <c r="R188" s="23">
        <f t="shared" si="41"/>
        <v>6.3495273287025741E-2</v>
      </c>
      <c r="S188" s="23">
        <f t="shared" si="41"/>
        <v>6.3495273287025741E-2</v>
      </c>
      <c r="T188" s="23">
        <f t="shared" si="41"/>
        <v>6.3495273287025741E-2</v>
      </c>
      <c r="U188" s="23">
        <f t="shared" si="41"/>
        <v>6.3495273287025741E-2</v>
      </c>
      <c r="V188" s="23">
        <f t="shared" si="41"/>
        <v>6.3495273287025741E-2</v>
      </c>
    </row>
    <row r="189" spans="2:22" x14ac:dyDescent="0.2">
      <c r="B189" s="28">
        <v>80.5</v>
      </c>
      <c r="F189" s="23">
        <f t="shared" si="39"/>
        <v>5.2660360553547537E-2</v>
      </c>
      <c r="G189" s="23">
        <f t="shared" ref="G189:G220" si="45">G$22+G$23*(B$22/$B189)*(1-EXP(-$B189/B$22))+G$24*(B$22/$B189)*(1-(1+$B189/B$22)*EXP(-$B189/B$22))</f>
        <v>6.3495273287025741E-2</v>
      </c>
      <c r="I189" s="23"/>
      <c r="K189" s="28">
        <f>K188+0.5</f>
        <v>81</v>
      </c>
      <c r="L189" s="23">
        <f t="shared" si="42"/>
        <v>5.2661479428484419E-2</v>
      </c>
      <c r="M189" s="23">
        <f t="shared" si="43"/>
        <v>5.4828752567792613E-2</v>
      </c>
      <c r="N189" s="23">
        <f t="shared" si="43"/>
        <v>5.6996025707100807E-2</v>
      </c>
      <c r="O189" s="23">
        <f t="shared" si="43"/>
        <v>5.9163298846409001E-2</v>
      </c>
      <c r="P189" s="23">
        <f t="shared" si="43"/>
        <v>6.1330571985717196E-2</v>
      </c>
      <c r="Q189" s="23">
        <f t="shared" si="44"/>
        <v>6.3497845125025404E-2</v>
      </c>
      <c r="R189" s="23">
        <f t="shared" ref="R189:V204" si="46">Q189</f>
        <v>6.3497845125025404E-2</v>
      </c>
      <c r="S189" s="23">
        <f t="shared" si="46"/>
        <v>6.3497845125025404E-2</v>
      </c>
      <c r="T189" s="23">
        <f t="shared" si="46"/>
        <v>6.3497845125025404E-2</v>
      </c>
      <c r="U189" s="23">
        <f t="shared" si="46"/>
        <v>6.3497845125025404E-2</v>
      </c>
      <c r="V189" s="23">
        <f t="shared" si="46"/>
        <v>6.3497845125025404E-2</v>
      </c>
    </row>
    <row r="190" spans="2:22" x14ac:dyDescent="0.2">
      <c r="B190" s="28">
        <f>B189+0.5</f>
        <v>81</v>
      </c>
      <c r="F190" s="23">
        <f t="shared" si="39"/>
        <v>5.2661479428484419E-2</v>
      </c>
      <c r="G190" s="23">
        <f t="shared" si="45"/>
        <v>6.3497845125025404E-2</v>
      </c>
      <c r="I190" s="23"/>
      <c r="K190" s="28">
        <v>81.5</v>
      </c>
      <c r="L190" s="23">
        <f t="shared" si="42"/>
        <v>5.2662584574894464E-2</v>
      </c>
      <c r="M190" s="23">
        <f t="shared" si="43"/>
        <v>5.4830144741261688E-2</v>
      </c>
      <c r="N190" s="23">
        <f t="shared" si="43"/>
        <v>5.6997704907628913E-2</v>
      </c>
      <c r="O190" s="23">
        <f t="shared" si="43"/>
        <v>5.9165265073996137E-2</v>
      </c>
      <c r="P190" s="23">
        <f t="shared" si="43"/>
        <v>6.1332825240363362E-2</v>
      </c>
      <c r="Q190" s="23">
        <f t="shared" si="44"/>
        <v>6.3500385406730586E-2</v>
      </c>
      <c r="R190" s="23">
        <f t="shared" si="46"/>
        <v>6.3500385406730586E-2</v>
      </c>
      <c r="S190" s="23">
        <f t="shared" si="46"/>
        <v>6.3500385406730586E-2</v>
      </c>
      <c r="T190" s="23">
        <f t="shared" si="46"/>
        <v>6.3500385406730586E-2</v>
      </c>
      <c r="U190" s="23">
        <f t="shared" si="46"/>
        <v>6.3500385406730586E-2</v>
      </c>
      <c r="V190" s="23">
        <f t="shared" si="46"/>
        <v>6.3500385406730586E-2</v>
      </c>
    </row>
    <row r="191" spans="2:22" x14ac:dyDescent="0.2">
      <c r="B191" s="28">
        <v>81.5</v>
      </c>
      <c r="F191" s="23">
        <f t="shared" si="39"/>
        <v>5.2662584574894464E-2</v>
      </c>
      <c r="G191" s="23">
        <f t="shared" si="45"/>
        <v>6.3500385406730586E-2</v>
      </c>
      <c r="I191" s="23"/>
      <c r="K191" s="28">
        <f>K190+0.5</f>
        <v>82</v>
      </c>
      <c r="L191" s="23">
        <f t="shared" si="42"/>
        <v>5.2663676243909267E-2</v>
      </c>
      <c r="M191" s="23">
        <f t="shared" si="43"/>
        <v>5.4831519937005538E-2</v>
      </c>
      <c r="N191" s="23">
        <f t="shared" si="43"/>
        <v>5.6999363630101808E-2</v>
      </c>
      <c r="O191" s="23">
        <f t="shared" si="43"/>
        <v>5.9167207323198079E-2</v>
      </c>
      <c r="P191" s="23">
        <f t="shared" si="43"/>
        <v>6.1335051016294349E-2</v>
      </c>
      <c r="Q191" s="23">
        <f t="shared" si="44"/>
        <v>6.3502894709390606E-2</v>
      </c>
      <c r="R191" s="23">
        <f t="shared" si="46"/>
        <v>6.3502894709390606E-2</v>
      </c>
      <c r="S191" s="23">
        <f t="shared" si="46"/>
        <v>6.3502894709390606E-2</v>
      </c>
      <c r="T191" s="23">
        <f t="shared" si="46"/>
        <v>6.3502894709390606E-2</v>
      </c>
      <c r="U191" s="23">
        <f t="shared" si="46"/>
        <v>6.3502894709390606E-2</v>
      </c>
      <c r="V191" s="23">
        <f t="shared" si="46"/>
        <v>6.3502894709390606E-2</v>
      </c>
    </row>
    <row r="192" spans="2:22" x14ac:dyDescent="0.2">
      <c r="B192" s="28">
        <f>B191+0.5</f>
        <v>82</v>
      </c>
      <c r="F192" s="23">
        <f t="shared" si="39"/>
        <v>5.2663676243909267E-2</v>
      </c>
      <c r="G192" s="23">
        <f t="shared" si="45"/>
        <v>6.3502894709390606E-2</v>
      </c>
      <c r="I192" s="23"/>
      <c r="K192" s="28">
        <v>82.5</v>
      </c>
      <c r="L192" s="23">
        <f t="shared" si="42"/>
        <v>5.2664754680572377E-2</v>
      </c>
      <c r="M192" s="23">
        <f t="shared" si="43"/>
        <v>5.4832878463710058E-2</v>
      </c>
      <c r="N192" s="23">
        <f t="shared" si="43"/>
        <v>5.7001002246847739E-2</v>
      </c>
      <c r="O192" s="23">
        <f t="shared" si="43"/>
        <v>5.9169126029985419E-2</v>
      </c>
      <c r="P192" s="23">
        <f t="shared" si="43"/>
        <v>6.13372498131231E-2</v>
      </c>
      <c r="Q192" s="23">
        <f t="shared" si="44"/>
        <v>6.3505373596260795E-2</v>
      </c>
      <c r="R192" s="23">
        <f t="shared" si="46"/>
        <v>6.3505373596260795E-2</v>
      </c>
      <c r="S192" s="23">
        <f t="shared" si="46"/>
        <v>6.3505373596260795E-2</v>
      </c>
      <c r="T192" s="23">
        <f t="shared" si="46"/>
        <v>6.3505373596260795E-2</v>
      </c>
      <c r="U192" s="23">
        <f t="shared" si="46"/>
        <v>6.3505373596260795E-2</v>
      </c>
      <c r="V192" s="23">
        <f t="shared" si="46"/>
        <v>6.3505373596260795E-2</v>
      </c>
    </row>
    <row r="193" spans="2:22" x14ac:dyDescent="0.2">
      <c r="B193" s="28">
        <v>82.5</v>
      </c>
      <c r="F193" s="23">
        <f t="shared" si="39"/>
        <v>5.2664754680572377E-2</v>
      </c>
      <c r="G193" s="23">
        <f t="shared" si="45"/>
        <v>6.3505373596260795E-2</v>
      </c>
      <c r="I193" s="23"/>
      <c r="K193" s="28">
        <f>K192+0.5</f>
        <v>83</v>
      </c>
      <c r="L193" s="23">
        <f t="shared" si="42"/>
        <v>5.2665820124022676E-2</v>
      </c>
      <c r="M193" s="23">
        <f t="shared" si="43"/>
        <v>5.4834220622622956E-2</v>
      </c>
      <c r="N193" s="23">
        <f t="shared" si="43"/>
        <v>5.7002621121223236E-2</v>
      </c>
      <c r="O193" s="23">
        <f t="shared" si="43"/>
        <v>5.9171021619823516E-2</v>
      </c>
      <c r="P193" s="23">
        <f t="shared" si="43"/>
        <v>6.1339422118423796E-2</v>
      </c>
      <c r="Q193" s="23">
        <f t="shared" si="44"/>
        <v>6.350782261702409E-2</v>
      </c>
      <c r="R193" s="23">
        <f t="shared" si="46"/>
        <v>6.350782261702409E-2</v>
      </c>
      <c r="S193" s="23">
        <f t="shared" si="46"/>
        <v>6.350782261702409E-2</v>
      </c>
      <c r="T193" s="23">
        <f t="shared" si="46"/>
        <v>6.350782261702409E-2</v>
      </c>
      <c r="U193" s="23">
        <f t="shared" si="46"/>
        <v>6.350782261702409E-2</v>
      </c>
      <c r="V193" s="23">
        <f t="shared" si="46"/>
        <v>6.350782261702409E-2</v>
      </c>
    </row>
    <row r="194" spans="2:22" x14ac:dyDescent="0.2">
      <c r="B194" s="28">
        <f>B193+0.5</f>
        <v>83</v>
      </c>
      <c r="F194" s="23">
        <f t="shared" si="39"/>
        <v>5.2665820124022676E-2</v>
      </c>
      <c r="G194" s="23">
        <f t="shared" si="45"/>
        <v>6.350782261702409E-2</v>
      </c>
      <c r="I194" s="23"/>
      <c r="K194" s="28">
        <v>83.5</v>
      </c>
      <c r="L194" s="23">
        <f t="shared" si="42"/>
        <v>5.266687280767117E-2</v>
      </c>
      <c r="M194" s="23">
        <f t="shared" si="43"/>
        <v>5.483554670777642E-2</v>
      </c>
      <c r="N194" s="23">
        <f t="shared" si="43"/>
        <v>5.700422060788167E-2</v>
      </c>
      <c r="O194" s="23">
        <f t="shared" si="43"/>
        <v>5.917289450798692E-2</v>
      </c>
      <c r="P194" s="23">
        <f t="shared" si="43"/>
        <v>6.134156840809217E-2</v>
      </c>
      <c r="Q194" s="23">
        <f t="shared" si="44"/>
        <v>6.3510242308197434E-2</v>
      </c>
      <c r="R194" s="23">
        <f t="shared" si="46"/>
        <v>6.3510242308197434E-2</v>
      </c>
      <c r="S194" s="23">
        <f t="shared" si="46"/>
        <v>6.3510242308197434E-2</v>
      </c>
      <c r="T194" s="23">
        <f t="shared" si="46"/>
        <v>6.3510242308197434E-2</v>
      </c>
      <c r="U194" s="23">
        <f t="shared" si="46"/>
        <v>6.3510242308197434E-2</v>
      </c>
      <c r="V194" s="23">
        <f t="shared" si="46"/>
        <v>6.3510242308197434E-2</v>
      </c>
    </row>
    <row r="195" spans="2:22" x14ac:dyDescent="0.2">
      <c r="B195" s="28">
        <v>83.5</v>
      </c>
      <c r="F195" s="23">
        <f t="shared" si="39"/>
        <v>5.266687280767117E-2</v>
      </c>
      <c r="G195" s="23">
        <f t="shared" si="45"/>
        <v>6.3510242308197434E-2</v>
      </c>
      <c r="I195" s="23"/>
      <c r="K195" s="28">
        <f>K194+0.5</f>
        <v>84</v>
      </c>
      <c r="L195" s="23">
        <f t="shared" si="42"/>
        <v>5.2667912959371482E-2</v>
      </c>
      <c r="M195" s="23">
        <f t="shared" si="43"/>
        <v>5.4836857006201882E-2</v>
      </c>
      <c r="N195" s="23">
        <f t="shared" si="43"/>
        <v>5.7005801053032282E-2</v>
      </c>
      <c r="O195" s="23">
        <f t="shared" si="43"/>
        <v>5.9174745099862681E-2</v>
      </c>
      <c r="P195" s="23">
        <f t="shared" si="43"/>
        <v>6.1343689146693081E-2</v>
      </c>
      <c r="Q195" s="23">
        <f t="shared" si="44"/>
        <v>6.3512633193523474E-2</v>
      </c>
      <c r="R195" s="23">
        <f t="shared" si="46"/>
        <v>6.3512633193523474E-2</v>
      </c>
      <c r="S195" s="23">
        <f t="shared" si="46"/>
        <v>6.3512633193523474E-2</v>
      </c>
      <c r="T195" s="23">
        <f t="shared" si="46"/>
        <v>6.3512633193523474E-2</v>
      </c>
      <c r="U195" s="23">
        <f t="shared" si="46"/>
        <v>6.3512633193523474E-2</v>
      </c>
      <c r="V195" s="23">
        <f t="shared" si="46"/>
        <v>6.3512633193523474E-2</v>
      </c>
    </row>
    <row r="196" spans="2:22" x14ac:dyDescent="0.2">
      <c r="B196" s="28">
        <f>B195+0.5</f>
        <v>84</v>
      </c>
      <c r="F196" s="23">
        <f t="shared" si="39"/>
        <v>5.2667912959371482E-2</v>
      </c>
      <c r="G196" s="23">
        <f t="shared" si="45"/>
        <v>6.3512633193523474E-2</v>
      </c>
      <c r="I196" s="23"/>
      <c r="K196" s="28">
        <v>84.5</v>
      </c>
      <c r="L196" s="23">
        <f t="shared" si="42"/>
        <v>5.2668940801584206E-2</v>
      </c>
      <c r="M196" s="23">
        <f t="shared" si="43"/>
        <v>5.4838151798137086E-2</v>
      </c>
      <c r="N196" s="23">
        <f t="shared" si="43"/>
        <v>5.7007362794689966E-2</v>
      </c>
      <c r="O196" s="23">
        <f t="shared" si="43"/>
        <v>5.9176573791242845E-2</v>
      </c>
      <c r="P196" s="23">
        <f t="shared" si="43"/>
        <v>6.1345784787795725E-2</v>
      </c>
      <c r="Q196" s="23">
        <f t="shared" si="44"/>
        <v>6.3514995784348605E-2</v>
      </c>
      <c r="R196" s="23">
        <f t="shared" si="46"/>
        <v>6.3514995784348605E-2</v>
      </c>
      <c r="S196" s="23">
        <f t="shared" si="46"/>
        <v>6.3514995784348605E-2</v>
      </c>
      <c r="T196" s="23">
        <f t="shared" si="46"/>
        <v>6.3514995784348605E-2</v>
      </c>
      <c r="U196" s="23">
        <f t="shared" si="46"/>
        <v>6.3514995784348605E-2</v>
      </c>
      <c r="V196" s="23">
        <f t="shared" si="46"/>
        <v>6.3514995784348605E-2</v>
      </c>
    </row>
    <row r="197" spans="2:22" x14ac:dyDescent="0.2">
      <c r="B197" s="28">
        <v>84.5</v>
      </c>
      <c r="F197" s="23">
        <f t="shared" si="39"/>
        <v>5.2668940801584206E-2</v>
      </c>
      <c r="G197" s="23">
        <f t="shared" si="45"/>
        <v>6.3514995784348605E-2</v>
      </c>
      <c r="I197" s="23"/>
      <c r="K197" s="28">
        <f>K196+0.5</f>
        <v>85</v>
      </c>
      <c r="L197" s="23">
        <f t="shared" si="42"/>
        <v>5.2669956551535606E-2</v>
      </c>
      <c r="M197" s="23">
        <f t="shared" si="43"/>
        <v>5.4839431357226E-2</v>
      </c>
      <c r="N197" s="23">
        <f t="shared" si="43"/>
        <v>5.7008906162916394E-2</v>
      </c>
      <c r="O197" s="23">
        <f t="shared" si="43"/>
        <v>5.9178380968606788E-2</v>
      </c>
      <c r="P197" s="23">
        <f t="shared" si="43"/>
        <v>6.1347855774297182E-2</v>
      </c>
      <c r="Q197" s="23">
        <f t="shared" si="44"/>
        <v>6.3517330579987569E-2</v>
      </c>
      <c r="R197" s="23">
        <f t="shared" si="46"/>
        <v>6.3517330579987569E-2</v>
      </c>
      <c r="S197" s="23">
        <f t="shared" si="46"/>
        <v>6.3517330579987569E-2</v>
      </c>
      <c r="T197" s="23">
        <f t="shared" si="46"/>
        <v>6.3517330579987569E-2</v>
      </c>
      <c r="U197" s="23">
        <f t="shared" si="46"/>
        <v>6.3517330579987569E-2</v>
      </c>
      <c r="V197" s="23">
        <f t="shared" si="46"/>
        <v>6.3517330579987569E-2</v>
      </c>
    </row>
    <row r="198" spans="2:22" x14ac:dyDescent="0.2">
      <c r="B198" s="28">
        <f>B197+0.5</f>
        <v>85</v>
      </c>
      <c r="F198" s="23">
        <f t="shared" si="39"/>
        <v>5.2669956551535606E-2</v>
      </c>
      <c r="G198" s="23">
        <f t="shared" si="45"/>
        <v>6.3517330579987569E-2</v>
      </c>
      <c r="I198" s="23"/>
      <c r="K198" s="28">
        <v>85.5</v>
      </c>
      <c r="L198" s="23">
        <f t="shared" si="42"/>
        <v>5.2670960421370615E-2</v>
      </c>
      <c r="M198" s="23">
        <f t="shared" si="43"/>
        <v>5.4840695950711532E-2</v>
      </c>
      <c r="N198" s="23">
        <f t="shared" si="43"/>
        <v>5.7010431480052449E-2</v>
      </c>
      <c r="O198" s="23">
        <f t="shared" si="43"/>
        <v>5.9180167009393367E-2</v>
      </c>
      <c r="P198" s="23">
        <f t="shared" si="43"/>
        <v>6.1349902538734284E-2</v>
      </c>
      <c r="Q198" s="23">
        <f t="shared" si="44"/>
        <v>6.3519638068075188E-2</v>
      </c>
      <c r="R198" s="23">
        <f t="shared" si="46"/>
        <v>6.3519638068075188E-2</v>
      </c>
      <c r="S198" s="23">
        <f t="shared" si="46"/>
        <v>6.3519638068075188E-2</v>
      </c>
      <c r="T198" s="23">
        <f t="shared" si="46"/>
        <v>6.3519638068075188E-2</v>
      </c>
      <c r="U198" s="23">
        <f t="shared" si="46"/>
        <v>6.3519638068075188E-2</v>
      </c>
      <c r="V198" s="23">
        <f t="shared" si="46"/>
        <v>6.3519638068075188E-2</v>
      </c>
    </row>
    <row r="199" spans="2:22" x14ac:dyDescent="0.2">
      <c r="B199" s="28">
        <v>85.5</v>
      </c>
      <c r="F199" s="23">
        <f t="shared" si="39"/>
        <v>5.2670960421370615E-2</v>
      </c>
      <c r="G199" s="23">
        <f t="shared" si="45"/>
        <v>6.3519638068075188E-2</v>
      </c>
      <c r="I199" s="23"/>
      <c r="K199" s="28">
        <f>K198+0.5</f>
        <v>86</v>
      </c>
      <c r="L199" s="23">
        <f t="shared" si="42"/>
        <v>5.2671952618300565E-2</v>
      </c>
      <c r="M199" s="23">
        <f t="shared" si="43"/>
        <v>5.4841945839621646E-2</v>
      </c>
      <c r="N199" s="23">
        <f t="shared" si="43"/>
        <v>5.7011939060942728E-2</v>
      </c>
      <c r="O199" s="23">
        <f t="shared" si="43"/>
        <v>5.9181932282263809E-2</v>
      </c>
      <c r="P199" s="23">
        <f t="shared" si="43"/>
        <v>6.1351925503584891E-2</v>
      </c>
      <c r="Q199" s="23">
        <f t="shared" si="44"/>
        <v>6.3521918724905979E-2</v>
      </c>
      <c r="R199" s="23">
        <f t="shared" si="46"/>
        <v>6.3521918724905979E-2</v>
      </c>
      <c r="S199" s="23">
        <f t="shared" si="46"/>
        <v>6.3521918724905979E-2</v>
      </c>
      <c r="T199" s="23">
        <f t="shared" si="46"/>
        <v>6.3521918724905979E-2</v>
      </c>
      <c r="U199" s="23">
        <f t="shared" si="46"/>
        <v>6.3521918724905979E-2</v>
      </c>
      <c r="V199" s="23">
        <f t="shared" si="46"/>
        <v>6.3521918724905979E-2</v>
      </c>
    </row>
    <row r="200" spans="2:22" x14ac:dyDescent="0.2">
      <c r="B200" s="28">
        <f>B199+0.5</f>
        <v>86</v>
      </c>
      <c r="F200" s="23">
        <f t="shared" si="39"/>
        <v>5.2671952618300565E-2</v>
      </c>
      <c r="G200" s="23">
        <f t="shared" si="45"/>
        <v>6.3521918724905979E-2</v>
      </c>
      <c r="I200" s="23"/>
      <c r="K200" s="28">
        <v>86.5</v>
      </c>
      <c r="L200" s="23">
        <f t="shared" si="42"/>
        <v>5.2672933344745772E-2</v>
      </c>
      <c r="M200" s="23">
        <f t="shared" si="43"/>
        <v>5.4843181278948987E-2</v>
      </c>
      <c r="N200" s="23">
        <f t="shared" si="43"/>
        <v>5.7013429213152202E-2</v>
      </c>
      <c r="O200" s="23">
        <f t="shared" si="43"/>
        <v>5.9183677147355417E-2</v>
      </c>
      <c r="P200" s="23">
        <f t="shared" si="43"/>
        <v>6.1353925081558632E-2</v>
      </c>
      <c r="Q200" s="23">
        <f t="shared" si="44"/>
        <v>6.3524173015761853E-2</v>
      </c>
      <c r="R200" s="23">
        <f t="shared" si="46"/>
        <v>6.3524173015761853E-2</v>
      </c>
      <c r="S200" s="23">
        <f t="shared" si="46"/>
        <v>6.3524173015761853E-2</v>
      </c>
      <c r="T200" s="23">
        <f t="shared" si="46"/>
        <v>6.3524173015761853E-2</v>
      </c>
      <c r="U200" s="23">
        <f t="shared" si="46"/>
        <v>6.3524173015761853E-2</v>
      </c>
      <c r="V200" s="23">
        <f t="shared" si="46"/>
        <v>6.3524173015761853E-2</v>
      </c>
    </row>
    <row r="201" spans="2:22" x14ac:dyDescent="0.2">
      <c r="B201" s="28">
        <v>86.5</v>
      </c>
      <c r="F201" s="23">
        <f t="shared" si="39"/>
        <v>5.2672933344745772E-2</v>
      </c>
      <c r="G201" s="23">
        <f t="shared" si="45"/>
        <v>6.3524173015761853E-2</v>
      </c>
      <c r="I201" s="23"/>
      <c r="K201" s="28">
        <f>K200+0.5</f>
        <v>87</v>
      </c>
      <c r="L201" s="23">
        <f t="shared" si="42"/>
        <v>5.2673902798473227E-2</v>
      </c>
      <c r="M201" s="23">
        <f t="shared" si="43"/>
        <v>5.4844402517824298E-2</v>
      </c>
      <c r="N201" s="23">
        <f t="shared" si="43"/>
        <v>5.7014902237175369E-2</v>
      </c>
      <c r="O201" s="23">
        <f t="shared" si="43"/>
        <v>5.918540195652644E-2</v>
      </c>
      <c r="P201" s="23">
        <f t="shared" si="43"/>
        <v>6.1355901675877511E-2</v>
      </c>
      <c r="Q201" s="23">
        <f t="shared" si="44"/>
        <v>6.3526401395228582E-2</v>
      </c>
      <c r="R201" s="23">
        <f t="shared" si="46"/>
        <v>6.3526401395228582E-2</v>
      </c>
      <c r="S201" s="23">
        <f t="shared" si="46"/>
        <v>6.3526401395228582E-2</v>
      </c>
      <c r="T201" s="23">
        <f t="shared" si="46"/>
        <v>6.3526401395228582E-2</v>
      </c>
      <c r="U201" s="23">
        <f t="shared" si="46"/>
        <v>6.3526401395228582E-2</v>
      </c>
      <c r="V201" s="23">
        <f t="shared" si="46"/>
        <v>6.3526401395228582E-2</v>
      </c>
    </row>
    <row r="202" spans="2:22" x14ac:dyDescent="0.2">
      <c r="B202" s="28">
        <f>B201+0.5</f>
        <v>87</v>
      </c>
      <c r="F202" s="23">
        <f t="shared" si="39"/>
        <v>5.2673902798473227E-2</v>
      </c>
      <c r="G202" s="23">
        <f t="shared" si="45"/>
        <v>6.3526401395228582E-2</v>
      </c>
      <c r="I202" s="23"/>
      <c r="K202" s="28">
        <v>87.5</v>
      </c>
      <c r="L202" s="23">
        <f t="shared" si="42"/>
        <v>5.2674861172729508E-2</v>
      </c>
      <c r="M202" s="23">
        <f t="shared" si="43"/>
        <v>5.4845609799683885E-2</v>
      </c>
      <c r="N202" s="23">
        <f t="shared" si="43"/>
        <v>5.7016358426638263E-2</v>
      </c>
      <c r="O202" s="23">
        <f t="shared" si="43"/>
        <v>5.918710705359264E-2</v>
      </c>
      <c r="P202" s="23">
        <f t="shared" si="43"/>
        <v>6.1357855680547017E-2</v>
      </c>
      <c r="Q202" s="23">
        <f t="shared" si="44"/>
        <v>6.3528604307501388E-2</v>
      </c>
      <c r="R202" s="23">
        <f t="shared" si="46"/>
        <v>6.3528604307501388E-2</v>
      </c>
      <c r="S202" s="23">
        <f t="shared" si="46"/>
        <v>6.3528604307501388E-2</v>
      </c>
      <c r="T202" s="23">
        <f t="shared" si="46"/>
        <v>6.3528604307501388E-2</v>
      </c>
      <c r="U202" s="23">
        <f t="shared" si="46"/>
        <v>6.3528604307501388E-2</v>
      </c>
      <c r="V202" s="23">
        <f t="shared" si="46"/>
        <v>6.3528604307501388E-2</v>
      </c>
    </row>
    <row r="203" spans="2:22" x14ac:dyDescent="0.2">
      <c r="B203" s="28">
        <v>87.5</v>
      </c>
      <c r="F203" s="23">
        <f t="shared" si="39"/>
        <v>5.2674861172729508E-2</v>
      </c>
      <c r="G203" s="23">
        <f t="shared" si="45"/>
        <v>6.3528604307501388E-2</v>
      </c>
      <c r="I203" s="23"/>
      <c r="K203" s="28">
        <f>K202+0.5</f>
        <v>88</v>
      </c>
      <c r="L203" s="23">
        <f t="shared" si="42"/>
        <v>5.2675808656369234E-2</v>
      </c>
      <c r="M203" s="23">
        <f t="shared" si="43"/>
        <v>5.4846803362431432E-2</v>
      </c>
      <c r="N203" s="23">
        <f t="shared" si="43"/>
        <v>5.7017798068493629E-2</v>
      </c>
      <c r="O203" s="23">
        <f t="shared" si="43"/>
        <v>5.9188792774555826E-2</v>
      </c>
      <c r="P203" s="23">
        <f t="shared" si="43"/>
        <v>6.1359787480618024E-2</v>
      </c>
      <c r="Q203" s="23">
        <f t="shared" si="44"/>
        <v>6.3530782186680207E-2</v>
      </c>
      <c r="R203" s="23">
        <f t="shared" si="46"/>
        <v>6.3530782186680207E-2</v>
      </c>
      <c r="S203" s="23">
        <f t="shared" si="46"/>
        <v>6.3530782186680207E-2</v>
      </c>
      <c r="T203" s="23">
        <f t="shared" si="46"/>
        <v>6.3530782186680207E-2</v>
      </c>
      <c r="U203" s="23">
        <f t="shared" si="46"/>
        <v>6.3530782186680207E-2</v>
      </c>
      <c r="V203" s="23">
        <f t="shared" si="46"/>
        <v>6.3530782186680207E-2</v>
      </c>
    </row>
    <row r="204" spans="2:22" x14ac:dyDescent="0.2">
      <c r="B204" s="28">
        <f>B203+0.5</f>
        <v>88</v>
      </c>
      <c r="F204" s="23">
        <f t="shared" si="39"/>
        <v>5.2675808656369234E-2</v>
      </c>
      <c r="G204" s="23">
        <f t="shared" si="45"/>
        <v>6.3530782186680207E-2</v>
      </c>
      <c r="I204" s="23"/>
      <c r="K204" s="28">
        <v>88.5</v>
      </c>
      <c r="L204" s="23">
        <f t="shared" si="42"/>
        <v>5.2676745433979141E-2</v>
      </c>
      <c r="M204" s="23">
        <f t="shared" si="43"/>
        <v>5.4847983438594261E-2</v>
      </c>
      <c r="N204" s="23">
        <f t="shared" si="43"/>
        <v>5.7019221443209381E-2</v>
      </c>
      <c r="O204" s="23">
        <f t="shared" si="43"/>
        <v>5.9190459447824501E-2</v>
      </c>
      <c r="P204" s="23">
        <f t="shared" si="43"/>
        <v>6.136169745243962E-2</v>
      </c>
      <c r="Q204" s="23">
        <f t="shared" si="44"/>
        <v>6.3532935457054726E-2</v>
      </c>
      <c r="R204" s="23">
        <f t="shared" si="46"/>
        <v>6.3532935457054726E-2</v>
      </c>
      <c r="S204" s="23">
        <f t="shared" si="46"/>
        <v>6.3532935457054726E-2</v>
      </c>
      <c r="T204" s="23">
        <f t="shared" si="46"/>
        <v>6.3532935457054726E-2</v>
      </c>
      <c r="U204" s="23">
        <f t="shared" si="46"/>
        <v>6.3532935457054726E-2</v>
      </c>
      <c r="V204" s="23">
        <f t="shared" si="46"/>
        <v>6.3532935457054726E-2</v>
      </c>
    </row>
    <row r="205" spans="2:22" x14ac:dyDescent="0.2">
      <c r="B205" s="28">
        <v>88.5</v>
      </c>
      <c r="F205" s="23">
        <f t="shared" si="39"/>
        <v>5.2676745433979141E-2</v>
      </c>
      <c r="G205" s="23">
        <f t="shared" si="45"/>
        <v>6.3532935457054726E-2</v>
      </c>
      <c r="I205" s="23"/>
      <c r="K205" s="28">
        <f>K204+0.5</f>
        <v>89</v>
      </c>
      <c r="L205" s="23">
        <f t="shared" si="42"/>
        <v>5.267767168599792E-2</v>
      </c>
      <c r="M205" s="23">
        <f t="shared" si="43"/>
        <v>5.4849150255474356E-2</v>
      </c>
      <c r="N205" s="23">
        <f t="shared" si="43"/>
        <v>5.7020628824950792E-2</v>
      </c>
      <c r="O205" s="23">
        <f t="shared" si="43"/>
        <v>5.9192107394427228E-2</v>
      </c>
      <c r="P205" s="23">
        <f t="shared" si="43"/>
        <v>6.1363585963903663E-2</v>
      </c>
      <c r="Q205" s="23">
        <f t="shared" si="44"/>
        <v>6.3535064533380106E-2</v>
      </c>
      <c r="R205" s="23">
        <f t="shared" ref="R205:V220" si="47">Q205</f>
        <v>6.3535064533380106E-2</v>
      </c>
      <c r="S205" s="23">
        <f t="shared" si="47"/>
        <v>6.3535064533380106E-2</v>
      </c>
      <c r="T205" s="23">
        <f t="shared" si="47"/>
        <v>6.3535064533380106E-2</v>
      </c>
      <c r="U205" s="23">
        <f t="shared" si="47"/>
        <v>6.3535064533380106E-2</v>
      </c>
      <c r="V205" s="23">
        <f t="shared" si="47"/>
        <v>6.3535064533380106E-2</v>
      </c>
    </row>
    <row r="206" spans="2:22" x14ac:dyDescent="0.2">
      <c r="B206" s="28">
        <f>B205+0.5</f>
        <v>89</v>
      </c>
      <c r="F206" s="23">
        <f t="shared" si="39"/>
        <v>5.267767168599792E-2</v>
      </c>
      <c r="G206" s="23">
        <f t="shared" si="45"/>
        <v>6.3535064533380106E-2</v>
      </c>
      <c r="I206" s="23"/>
      <c r="K206" s="28">
        <v>89.5</v>
      </c>
      <c r="L206" s="23">
        <f t="shared" si="42"/>
        <v>5.2678587588832135E-2</v>
      </c>
      <c r="M206" s="23">
        <f t="shared" si="43"/>
        <v>5.4850304035294346E-2</v>
      </c>
      <c r="N206" s="23">
        <f t="shared" si="43"/>
        <v>5.7022020481756558E-2</v>
      </c>
      <c r="O206" s="23">
        <f t="shared" si="43"/>
        <v>5.9193736928218769E-2</v>
      </c>
      <c r="P206" s="23">
        <f t="shared" si="43"/>
        <v>6.1365453374680981E-2</v>
      </c>
      <c r="Q206" s="23">
        <f t="shared" si="44"/>
        <v>6.3537169821143186E-2</v>
      </c>
      <c r="R206" s="23">
        <f t="shared" si="47"/>
        <v>6.3537169821143186E-2</v>
      </c>
      <c r="S206" s="23">
        <f t="shared" si="47"/>
        <v>6.3537169821143186E-2</v>
      </c>
      <c r="T206" s="23">
        <f t="shared" si="47"/>
        <v>6.3537169821143186E-2</v>
      </c>
      <c r="U206" s="23">
        <f t="shared" si="47"/>
        <v>6.3537169821143186E-2</v>
      </c>
      <c r="V206" s="23">
        <f t="shared" si="47"/>
        <v>6.3537169821143186E-2</v>
      </c>
    </row>
    <row r="207" spans="2:22" x14ac:dyDescent="0.2">
      <c r="B207" s="28">
        <v>89.5</v>
      </c>
      <c r="F207" s="23">
        <f t="shared" si="39"/>
        <v>5.2678587588832135E-2</v>
      </c>
      <c r="G207" s="23">
        <f t="shared" si="45"/>
        <v>6.3537169821143186E-2</v>
      </c>
      <c r="I207" s="23"/>
      <c r="K207" s="28">
        <f>K206+0.5</f>
        <v>90</v>
      </c>
      <c r="L207" s="23">
        <f t="shared" si="42"/>
        <v>5.2679493314968184E-2</v>
      </c>
      <c r="M207" s="23">
        <f t="shared" si="43"/>
        <v>5.4851444995338547E-2</v>
      </c>
      <c r="N207" s="23">
        <f t="shared" si="43"/>
        <v>5.7023396675708909E-2</v>
      </c>
      <c r="O207" s="23">
        <f t="shared" si="43"/>
        <v>5.9195348356079272E-2</v>
      </c>
      <c r="P207" s="23">
        <f t="shared" si="43"/>
        <v>6.1367300036449635E-2</v>
      </c>
      <c r="Q207" s="23">
        <f t="shared" si="44"/>
        <v>6.3539251716819997E-2</v>
      </c>
      <c r="R207" s="23">
        <f t="shared" si="47"/>
        <v>6.3539251716819997E-2</v>
      </c>
      <c r="S207" s="23">
        <f t="shared" si="47"/>
        <v>6.3539251716819997E-2</v>
      </c>
      <c r="T207" s="23">
        <f t="shared" si="47"/>
        <v>6.3539251716819997E-2</v>
      </c>
      <c r="U207" s="23">
        <f t="shared" si="47"/>
        <v>6.3539251716819997E-2</v>
      </c>
      <c r="V207" s="23">
        <f t="shared" si="47"/>
        <v>6.3539251716819997E-2</v>
      </c>
    </row>
    <row r="208" spans="2:22" x14ac:dyDescent="0.2">
      <c r="B208" s="28">
        <f>B207+0.5</f>
        <v>90</v>
      </c>
      <c r="F208" s="23">
        <f t="shared" si="39"/>
        <v>5.2679493314968184E-2</v>
      </c>
      <c r="G208" s="23">
        <f t="shared" si="45"/>
        <v>6.3539251716819997E-2</v>
      </c>
      <c r="I208" s="23"/>
      <c r="K208" s="28">
        <v>90.5</v>
      </c>
      <c r="L208" s="23">
        <f t="shared" si="42"/>
        <v>5.2680389033080643E-2</v>
      </c>
      <c r="M208" s="23">
        <f t="shared" ref="M208:P227" si="48">($Q208-$L208)/5+L208</f>
        <v>5.4852573348089455E-2</v>
      </c>
      <c r="N208" s="23">
        <f t="shared" si="48"/>
        <v>5.7024757663098266E-2</v>
      </c>
      <c r="O208" s="23">
        <f t="shared" si="48"/>
        <v>5.9196941978107077E-2</v>
      </c>
      <c r="P208" s="23">
        <f t="shared" si="48"/>
        <v>6.1369126293115889E-2</v>
      </c>
      <c r="Q208" s="23">
        <f t="shared" si="44"/>
        <v>6.3541310608124707E-2</v>
      </c>
      <c r="R208" s="23">
        <f t="shared" si="47"/>
        <v>6.3541310608124707E-2</v>
      </c>
      <c r="S208" s="23">
        <f t="shared" si="47"/>
        <v>6.3541310608124707E-2</v>
      </c>
      <c r="T208" s="23">
        <f t="shared" si="47"/>
        <v>6.3541310608124707E-2</v>
      </c>
      <c r="U208" s="23">
        <f t="shared" si="47"/>
        <v>6.3541310608124707E-2</v>
      </c>
      <c r="V208" s="23">
        <f t="shared" si="47"/>
        <v>6.3541310608124707E-2</v>
      </c>
    </row>
    <row r="209" spans="2:22" x14ac:dyDescent="0.2">
      <c r="B209" s="28">
        <v>90.5</v>
      </c>
      <c r="F209" s="23">
        <f t="shared" si="39"/>
        <v>5.2680389033080643E-2</v>
      </c>
      <c r="G209" s="23">
        <f t="shared" si="45"/>
        <v>6.3541310608124707E-2</v>
      </c>
      <c r="I209" s="23"/>
      <c r="K209" s="28">
        <f>K208+0.5</f>
        <v>91</v>
      </c>
      <c r="L209" s="23">
        <f t="shared" si="42"/>
        <v>5.2681274908136913E-2</v>
      </c>
      <c r="M209" s="23">
        <f t="shared" si="48"/>
        <v>5.485368930135958E-2</v>
      </c>
      <c r="N209" s="23">
        <f t="shared" si="48"/>
        <v>5.7026103694582247E-2</v>
      </c>
      <c r="O209" s="23">
        <f t="shared" si="48"/>
        <v>5.9198518087804915E-2</v>
      </c>
      <c r="P209" s="23">
        <f t="shared" si="48"/>
        <v>6.1370932481027582E-2</v>
      </c>
      <c r="Q209" s="23">
        <f t="shared" si="44"/>
        <v>6.3543346874250242E-2</v>
      </c>
      <c r="R209" s="23">
        <f t="shared" si="47"/>
        <v>6.3543346874250242E-2</v>
      </c>
      <c r="S209" s="23">
        <f t="shared" si="47"/>
        <v>6.3543346874250242E-2</v>
      </c>
      <c r="T209" s="23">
        <f t="shared" si="47"/>
        <v>6.3543346874250242E-2</v>
      </c>
      <c r="U209" s="23">
        <f t="shared" si="47"/>
        <v>6.3543346874250242E-2</v>
      </c>
      <c r="V209" s="23">
        <f t="shared" si="47"/>
        <v>6.3543346874250242E-2</v>
      </c>
    </row>
    <row r="210" spans="2:22" x14ac:dyDescent="0.2">
      <c r="B210" s="28">
        <f>B209+0.5</f>
        <v>91</v>
      </c>
      <c r="F210" s="23">
        <f t="shared" si="39"/>
        <v>5.2681274908136913E-2</v>
      </c>
      <c r="G210" s="23">
        <f t="shared" si="45"/>
        <v>6.3543346874250242E-2</v>
      </c>
      <c r="I210" s="23"/>
      <c r="K210" s="28">
        <v>91.5</v>
      </c>
      <c r="L210" s="23">
        <f t="shared" si="42"/>
        <v>5.2682151101498584E-2</v>
      </c>
      <c r="M210" s="23">
        <f t="shared" si="48"/>
        <v>5.4854793058419102E-2</v>
      </c>
      <c r="N210" s="23">
        <f t="shared" si="48"/>
        <v>5.702743501533962E-2</v>
      </c>
      <c r="O210" s="23">
        <f t="shared" si="48"/>
        <v>5.9200076972260138E-2</v>
      </c>
      <c r="P210" s="23">
        <f t="shared" si="48"/>
        <v>6.1372718929180656E-2</v>
      </c>
      <c r="Q210" s="23">
        <f t="shared" si="44"/>
        <v>6.3545360886101188E-2</v>
      </c>
      <c r="R210" s="23">
        <f t="shared" si="47"/>
        <v>6.3545360886101188E-2</v>
      </c>
      <c r="S210" s="23">
        <f t="shared" si="47"/>
        <v>6.3545360886101188E-2</v>
      </c>
      <c r="T210" s="23">
        <f t="shared" si="47"/>
        <v>6.3545360886101188E-2</v>
      </c>
      <c r="U210" s="23">
        <f t="shared" si="47"/>
        <v>6.3545360886101188E-2</v>
      </c>
      <c r="V210" s="23">
        <f t="shared" si="47"/>
        <v>6.3545360886101188E-2</v>
      </c>
    </row>
    <row r="211" spans="2:22" x14ac:dyDescent="0.2">
      <c r="B211" s="28">
        <v>91.5</v>
      </c>
      <c r="F211" s="23">
        <f t="shared" si="39"/>
        <v>5.2682151101498584E-2</v>
      </c>
      <c r="G211" s="23">
        <f t="shared" si="45"/>
        <v>6.3545360886101188E-2</v>
      </c>
      <c r="I211" s="23"/>
      <c r="K211" s="28">
        <f>K210+0.5</f>
        <v>92</v>
      </c>
      <c r="L211" s="23">
        <f t="shared" si="42"/>
        <v>5.2683017771019358E-2</v>
      </c>
      <c r="M211" s="23">
        <f t="shared" si="48"/>
        <v>5.4855884818119274E-2</v>
      </c>
      <c r="N211" s="23">
        <f t="shared" si="48"/>
        <v>5.702875186521919E-2</v>
      </c>
      <c r="O211" s="23">
        <f t="shared" si="48"/>
        <v>5.9201618912319107E-2</v>
      </c>
      <c r="P211" s="23">
        <f t="shared" si="48"/>
        <v>6.1374485959419023E-2</v>
      </c>
      <c r="Q211" s="23">
        <f t="shared" si="44"/>
        <v>6.3547353006518953E-2</v>
      </c>
      <c r="R211" s="23">
        <f t="shared" si="47"/>
        <v>6.3547353006518953E-2</v>
      </c>
      <c r="S211" s="23">
        <f t="shared" si="47"/>
        <v>6.3547353006518953E-2</v>
      </c>
      <c r="T211" s="23">
        <f t="shared" si="47"/>
        <v>6.3547353006518953E-2</v>
      </c>
      <c r="U211" s="23">
        <f t="shared" si="47"/>
        <v>6.3547353006518953E-2</v>
      </c>
      <c r="V211" s="23">
        <f t="shared" si="47"/>
        <v>6.3547353006518953E-2</v>
      </c>
    </row>
    <row r="212" spans="2:22" x14ac:dyDescent="0.2">
      <c r="B212" s="28">
        <f>B211+0.5</f>
        <v>92</v>
      </c>
      <c r="F212" s="23">
        <f t="shared" si="39"/>
        <v>5.2683017771019358E-2</v>
      </c>
      <c r="G212" s="23">
        <f t="shared" si="45"/>
        <v>6.3547353006518953E-2</v>
      </c>
      <c r="I212" s="23"/>
      <c r="K212" s="28">
        <v>92.5</v>
      </c>
      <c r="L212" s="23">
        <f t="shared" si="42"/>
        <v>5.2683875071139911E-2</v>
      </c>
      <c r="M212" s="23">
        <f t="shared" si="48"/>
        <v>5.4856964775011882E-2</v>
      </c>
      <c r="N212" s="23">
        <f t="shared" si="48"/>
        <v>5.7030054478883853E-2</v>
      </c>
      <c r="O212" s="23">
        <f t="shared" si="48"/>
        <v>5.9203144182755824E-2</v>
      </c>
      <c r="P212" s="23">
        <f t="shared" si="48"/>
        <v>6.1376233886627794E-2</v>
      </c>
      <c r="Q212" s="23">
        <f t="shared" si="44"/>
        <v>6.3549323590499779E-2</v>
      </c>
      <c r="R212" s="23">
        <f t="shared" si="47"/>
        <v>6.3549323590499779E-2</v>
      </c>
      <c r="S212" s="23">
        <f t="shared" si="47"/>
        <v>6.3549323590499779E-2</v>
      </c>
      <c r="T212" s="23">
        <f t="shared" si="47"/>
        <v>6.3549323590499779E-2</v>
      </c>
      <c r="U212" s="23">
        <f t="shared" si="47"/>
        <v>6.3549323590499779E-2</v>
      </c>
      <c r="V212" s="23">
        <f t="shared" si="47"/>
        <v>6.3549323590499779E-2</v>
      </c>
    </row>
    <row r="213" spans="2:22" x14ac:dyDescent="0.2">
      <c r="B213" s="28">
        <v>92.5</v>
      </c>
      <c r="F213" s="23">
        <f t="shared" si="39"/>
        <v>5.2683875071139911E-2</v>
      </c>
      <c r="G213" s="23">
        <f t="shared" si="45"/>
        <v>6.3549323590499779E-2</v>
      </c>
      <c r="I213" s="23"/>
      <c r="K213" s="28">
        <f>K212+0.5</f>
        <v>93</v>
      </c>
      <c r="L213" s="23">
        <f t="shared" si="42"/>
        <v>5.2684723152979604E-2</v>
      </c>
      <c r="M213" s="23">
        <f t="shared" si="48"/>
        <v>5.4858033119464786E-2</v>
      </c>
      <c r="N213" s="23">
        <f t="shared" si="48"/>
        <v>5.7031343085949968E-2</v>
      </c>
      <c r="O213" s="23">
        <f t="shared" si="48"/>
        <v>5.9204653052435149E-2</v>
      </c>
      <c r="P213" s="23">
        <f t="shared" si="48"/>
        <v>6.1377963018920331E-2</v>
      </c>
      <c r="Q213" s="23">
        <f t="shared" si="44"/>
        <v>6.3551272985405527E-2</v>
      </c>
      <c r="R213" s="23">
        <f t="shared" si="47"/>
        <v>6.3551272985405527E-2</v>
      </c>
      <c r="S213" s="23">
        <f t="shared" si="47"/>
        <v>6.3551272985405527E-2</v>
      </c>
      <c r="T213" s="23">
        <f t="shared" si="47"/>
        <v>6.3551272985405527E-2</v>
      </c>
      <c r="U213" s="23">
        <f t="shared" si="47"/>
        <v>6.3551272985405527E-2</v>
      </c>
      <c r="V213" s="23">
        <f t="shared" si="47"/>
        <v>6.3551272985405527E-2</v>
      </c>
    </row>
    <row r="214" spans="2:22" x14ac:dyDescent="0.2">
      <c r="B214" s="28">
        <f>B213+0.5</f>
        <v>93</v>
      </c>
      <c r="F214" s="23">
        <f t="shared" si="39"/>
        <v>5.2684723152979604E-2</v>
      </c>
      <c r="G214" s="23">
        <f t="shared" si="45"/>
        <v>6.3551272985405527E-2</v>
      </c>
      <c r="I214" s="23"/>
      <c r="K214" s="28">
        <v>93.5</v>
      </c>
      <c r="L214" s="23">
        <f t="shared" si="42"/>
        <v>5.2685562164425284E-2</v>
      </c>
      <c r="M214" s="23">
        <f t="shared" si="48"/>
        <v>5.4859090037773811E-2</v>
      </c>
      <c r="N214" s="23">
        <f t="shared" si="48"/>
        <v>5.7032617911122338E-2</v>
      </c>
      <c r="O214" s="23">
        <f t="shared" si="48"/>
        <v>5.9206145784470865E-2</v>
      </c>
      <c r="P214" s="23">
        <f t="shared" si="48"/>
        <v>6.1379673657819392E-2</v>
      </c>
      <c r="Q214" s="23">
        <f t="shared" si="44"/>
        <v>6.3553201531167919E-2</v>
      </c>
      <c r="R214" s="23">
        <f t="shared" si="47"/>
        <v>6.3553201531167919E-2</v>
      </c>
      <c r="S214" s="23">
        <f t="shared" si="47"/>
        <v>6.3553201531167919E-2</v>
      </c>
      <c r="T214" s="23">
        <f t="shared" si="47"/>
        <v>6.3553201531167919E-2</v>
      </c>
      <c r="U214" s="23">
        <f t="shared" si="47"/>
        <v>6.3553201531167919E-2</v>
      </c>
      <c r="V214" s="23">
        <f t="shared" si="47"/>
        <v>6.3553201531167919E-2</v>
      </c>
    </row>
    <row r="215" spans="2:22" x14ac:dyDescent="0.2">
      <c r="B215" s="28">
        <v>93.5</v>
      </c>
      <c r="F215" s="23">
        <f t="shared" si="39"/>
        <v>5.2685562164425284E-2</v>
      </c>
      <c r="G215" s="23">
        <f t="shared" si="45"/>
        <v>6.3553201531167919E-2</v>
      </c>
      <c r="I215" s="23"/>
      <c r="K215" s="28">
        <f>K214+0.5</f>
        <v>94</v>
      </c>
      <c r="L215" s="23">
        <f t="shared" si="42"/>
        <v>5.268639225021729E-2</v>
      </c>
      <c r="M215" s="23">
        <f t="shared" si="48"/>
        <v>5.4860135712271038E-2</v>
      </c>
      <c r="N215" s="23">
        <f t="shared" si="48"/>
        <v>5.7033879174324786E-2</v>
      </c>
      <c r="O215" s="23">
        <f t="shared" si="48"/>
        <v>5.9207622636378535E-2</v>
      </c>
      <c r="P215" s="23">
        <f t="shared" si="48"/>
        <v>6.1381366098432283E-2</v>
      </c>
      <c r="Q215" s="23">
        <f t="shared" si="44"/>
        <v>6.3555109560486031E-2</v>
      </c>
      <c r="R215" s="23">
        <f t="shared" si="47"/>
        <v>6.3555109560486031E-2</v>
      </c>
      <c r="S215" s="23">
        <f t="shared" si="47"/>
        <v>6.3555109560486031E-2</v>
      </c>
      <c r="T215" s="23">
        <f t="shared" si="47"/>
        <v>6.3555109560486031E-2</v>
      </c>
      <c r="U215" s="23">
        <f t="shared" si="47"/>
        <v>6.3555109560486031E-2</v>
      </c>
      <c r="V215" s="23">
        <f t="shared" si="47"/>
        <v>6.3555109560486031E-2</v>
      </c>
    </row>
    <row r="216" spans="2:22" x14ac:dyDescent="0.2">
      <c r="B216" s="28">
        <f>B215+0.5</f>
        <v>94</v>
      </c>
      <c r="F216" s="23">
        <f t="shared" si="39"/>
        <v>5.268639225021729E-2</v>
      </c>
      <c r="G216" s="23">
        <f t="shared" si="45"/>
        <v>6.3555109560486031E-2</v>
      </c>
      <c r="I216" s="23"/>
      <c r="K216" s="28">
        <v>94.5</v>
      </c>
      <c r="L216" s="23">
        <f t="shared" si="42"/>
        <v>5.2687213552032659E-2</v>
      </c>
      <c r="M216" s="23">
        <f t="shared" si="48"/>
        <v>5.4861170321429668E-2</v>
      </c>
      <c r="N216" s="23">
        <f t="shared" si="48"/>
        <v>5.7035127090826677E-2</v>
      </c>
      <c r="O216" s="23">
        <f t="shared" si="48"/>
        <v>5.9209083860223687E-2</v>
      </c>
      <c r="P216" s="23">
        <f t="shared" si="48"/>
        <v>6.1383040629620696E-2</v>
      </c>
      <c r="Q216" s="23">
        <f t="shared" si="44"/>
        <v>6.3556997399017698E-2</v>
      </c>
      <c r="R216" s="23">
        <f t="shared" si="47"/>
        <v>6.3556997399017698E-2</v>
      </c>
      <c r="S216" s="23">
        <f t="shared" si="47"/>
        <v>6.3556997399017698E-2</v>
      </c>
      <c r="T216" s="23">
        <f t="shared" si="47"/>
        <v>6.3556997399017698E-2</v>
      </c>
      <c r="U216" s="23">
        <f t="shared" si="47"/>
        <v>6.3556997399017698E-2</v>
      </c>
      <c r="V216" s="23">
        <f t="shared" si="47"/>
        <v>6.3556997399017698E-2</v>
      </c>
    </row>
    <row r="217" spans="2:22" x14ac:dyDescent="0.2">
      <c r="B217" s="28">
        <v>94.5</v>
      </c>
      <c r="F217" s="23">
        <f t="shared" si="39"/>
        <v>5.2687213552032659E-2</v>
      </c>
      <c r="G217" s="23">
        <f t="shared" si="45"/>
        <v>6.3556997399017698E-2</v>
      </c>
      <c r="I217" s="23"/>
      <c r="K217" s="28">
        <f>K216+0.5</f>
        <v>95</v>
      </c>
      <c r="L217" s="23">
        <f t="shared" si="42"/>
        <v>5.2688026208565761E-2</v>
      </c>
      <c r="M217" s="23">
        <f t="shared" si="48"/>
        <v>5.4862194039965576E-2</v>
      </c>
      <c r="N217" s="23">
        <f t="shared" si="48"/>
        <v>5.703636187136539E-2</v>
      </c>
      <c r="O217" s="23">
        <f t="shared" si="48"/>
        <v>5.9210529702765205E-2</v>
      </c>
      <c r="P217" s="23">
        <f t="shared" si="48"/>
        <v>6.138469753416502E-2</v>
      </c>
      <c r="Q217" s="23">
        <f t="shared" si="44"/>
        <v>6.3558865365564821E-2</v>
      </c>
      <c r="R217" s="23">
        <f t="shared" si="47"/>
        <v>6.3558865365564821E-2</v>
      </c>
      <c r="S217" s="23">
        <f t="shared" si="47"/>
        <v>6.3558865365564821E-2</v>
      </c>
      <c r="T217" s="23">
        <f t="shared" si="47"/>
        <v>6.3558865365564821E-2</v>
      </c>
      <c r="U217" s="23">
        <f t="shared" si="47"/>
        <v>6.3558865365564821E-2</v>
      </c>
      <c r="V217" s="23">
        <f t="shared" si="47"/>
        <v>6.3558865365564821E-2</v>
      </c>
    </row>
    <row r="218" spans="2:22" x14ac:dyDescent="0.2">
      <c r="B218" s="28">
        <f>B217+0.5</f>
        <v>95</v>
      </c>
      <c r="F218" s="23">
        <f t="shared" si="39"/>
        <v>5.2688026208565761E-2</v>
      </c>
      <c r="G218" s="23">
        <f t="shared" si="45"/>
        <v>6.3558865365564821E-2</v>
      </c>
      <c r="I218" s="23"/>
      <c r="K218" s="28">
        <v>95.5</v>
      </c>
      <c r="L218" s="23">
        <f t="shared" si="42"/>
        <v>5.2688830355606377E-2</v>
      </c>
      <c r="M218" s="23">
        <f t="shared" si="48"/>
        <v>5.4863207038935664E-2</v>
      </c>
      <c r="N218" s="23">
        <f t="shared" si="48"/>
        <v>5.7037583722264952E-2</v>
      </c>
      <c r="O218" s="23">
        <f t="shared" si="48"/>
        <v>5.921196040559424E-2</v>
      </c>
      <c r="P218" s="23">
        <f t="shared" si="48"/>
        <v>6.1386337088923527E-2</v>
      </c>
      <c r="Q218" s="23">
        <f t="shared" si="44"/>
        <v>6.3560713772252822E-2</v>
      </c>
      <c r="R218" s="23">
        <f t="shared" si="47"/>
        <v>6.3560713772252822E-2</v>
      </c>
      <c r="S218" s="23">
        <f t="shared" si="47"/>
        <v>6.3560713772252822E-2</v>
      </c>
      <c r="T218" s="23">
        <f t="shared" si="47"/>
        <v>6.3560713772252822E-2</v>
      </c>
      <c r="U218" s="23">
        <f t="shared" si="47"/>
        <v>6.3560713772252822E-2</v>
      </c>
      <c r="V218" s="23">
        <f t="shared" si="47"/>
        <v>6.3560713772252822E-2</v>
      </c>
    </row>
    <row r="219" spans="2:22" x14ac:dyDescent="0.2">
      <c r="B219" s="28">
        <v>95.5</v>
      </c>
      <c r="F219" s="23">
        <f t="shared" si="39"/>
        <v>5.2688830355606377E-2</v>
      </c>
      <c r="G219" s="23">
        <f t="shared" si="45"/>
        <v>6.3560713772252822E-2</v>
      </c>
      <c r="I219" s="23"/>
      <c r="K219" s="28">
        <f>K218+0.5</f>
        <v>96</v>
      </c>
      <c r="L219" s="23">
        <f t="shared" si="42"/>
        <v>5.2689626126115302E-2</v>
      </c>
      <c r="M219" s="23">
        <f t="shared" si="48"/>
        <v>5.4864209485833135E-2</v>
      </c>
      <c r="N219" s="23">
        <f t="shared" si="48"/>
        <v>5.7038792845550967E-2</v>
      </c>
      <c r="O219" s="23">
        <f t="shared" si="48"/>
        <v>5.92133762052688E-2</v>
      </c>
      <c r="P219" s="23">
        <f t="shared" si="48"/>
        <v>6.1387959564986633E-2</v>
      </c>
      <c r="Q219" s="23">
        <f t="shared" si="44"/>
        <v>6.3562542924704465E-2</v>
      </c>
      <c r="R219" s="23">
        <f t="shared" si="47"/>
        <v>6.3562542924704465E-2</v>
      </c>
      <c r="S219" s="23">
        <f t="shared" si="47"/>
        <v>6.3562542924704465E-2</v>
      </c>
      <c r="T219" s="23">
        <f t="shared" si="47"/>
        <v>6.3562542924704465E-2</v>
      </c>
      <c r="U219" s="23">
        <f t="shared" si="47"/>
        <v>6.3562542924704465E-2</v>
      </c>
      <c r="V219" s="23">
        <f t="shared" si="47"/>
        <v>6.3562542924704465E-2</v>
      </c>
    </row>
    <row r="220" spans="2:22" x14ac:dyDescent="0.2">
      <c r="B220" s="28">
        <f>B219+0.5</f>
        <v>96</v>
      </c>
      <c r="F220" s="23">
        <f t="shared" si="39"/>
        <v>5.2689626126115302E-2</v>
      </c>
      <c r="G220" s="23">
        <f t="shared" si="45"/>
        <v>6.3562542924704465E-2</v>
      </c>
      <c r="I220" s="23"/>
      <c r="K220" s="28">
        <v>96.5</v>
      </c>
      <c r="L220" s="23">
        <f t="shared" ref="L220:L227" si="49">F221</f>
        <v>5.2690413650297731E-2</v>
      </c>
      <c r="M220" s="23">
        <f t="shared" si="48"/>
        <v>5.4865201544679873E-2</v>
      </c>
      <c r="N220" s="23">
        <f t="shared" si="48"/>
        <v>5.7039989439062015E-2</v>
      </c>
      <c r="O220" s="23">
        <f t="shared" si="48"/>
        <v>5.9214777333444157E-2</v>
      </c>
      <c r="P220" s="23">
        <f t="shared" si="48"/>
        <v>6.13895652278263E-2</v>
      </c>
      <c r="Q220" s="23">
        <f t="shared" ref="Q220:Q227" si="50">G221</f>
        <v>6.3564353122208442E-2</v>
      </c>
      <c r="R220" s="23">
        <f t="shared" si="47"/>
        <v>6.3564353122208442E-2</v>
      </c>
      <c r="S220" s="23">
        <f t="shared" si="47"/>
        <v>6.3564353122208442E-2</v>
      </c>
      <c r="T220" s="23">
        <f t="shared" si="47"/>
        <v>6.3564353122208442E-2</v>
      </c>
      <c r="U220" s="23">
        <f t="shared" si="47"/>
        <v>6.3564353122208442E-2</v>
      </c>
      <c r="V220" s="23">
        <f t="shared" si="47"/>
        <v>6.3564353122208442E-2</v>
      </c>
    </row>
    <row r="221" spans="2:22" x14ac:dyDescent="0.2">
      <c r="B221" s="28">
        <v>96.5</v>
      </c>
      <c r="F221" s="23">
        <f t="shared" si="39"/>
        <v>5.2690413650297731E-2</v>
      </c>
      <c r="G221" s="23">
        <f t="shared" ref="G221:G228" si="51">G$22+G$23*(B$22/$B221)*(1-EXP(-$B221/B$22))+G$24*(B$22/$B221)*(1-(1+$B221/B$22)*EXP(-$B221/B$22))</f>
        <v>6.3564353122208442E-2</v>
      </c>
      <c r="I221" s="23"/>
      <c r="K221" s="28">
        <f>K220+0.5</f>
        <v>97</v>
      </c>
      <c r="L221" s="23">
        <f t="shared" si="49"/>
        <v>5.2691193055674136E-2</v>
      </c>
      <c r="M221" s="23">
        <f t="shared" si="48"/>
        <v>5.4866183376115804E-2</v>
      </c>
      <c r="N221" s="23">
        <f t="shared" si="48"/>
        <v>5.7041173696557472E-2</v>
      </c>
      <c r="O221" s="23">
        <f t="shared" si="48"/>
        <v>5.921616401699914E-2</v>
      </c>
      <c r="P221" s="23">
        <f t="shared" si="48"/>
        <v>6.1391154337440808E-2</v>
      </c>
      <c r="Q221" s="23">
        <f t="shared" si="50"/>
        <v>6.356614465788249E-2</v>
      </c>
      <c r="R221" s="23">
        <f t="shared" ref="R221:V227" si="52">Q221</f>
        <v>6.356614465788249E-2</v>
      </c>
      <c r="S221" s="23">
        <f t="shared" si="52"/>
        <v>6.356614465788249E-2</v>
      </c>
      <c r="T221" s="23">
        <f t="shared" si="52"/>
        <v>6.356614465788249E-2</v>
      </c>
      <c r="U221" s="23">
        <f t="shared" si="52"/>
        <v>6.356614465788249E-2</v>
      </c>
      <c r="V221" s="23">
        <f t="shared" si="52"/>
        <v>6.356614465788249E-2</v>
      </c>
    </row>
    <row r="222" spans="2:22" x14ac:dyDescent="0.2">
      <c r="B222" s="28">
        <f>B221+0.5</f>
        <v>97</v>
      </c>
      <c r="F222" s="23">
        <f t="shared" ref="F222:F228" si="53">D$22+D$23*(B$22/$B222)*(1-EXP(-$B222/B$22))+D$24*(B$22/$B222)*(1-(1+$B222/B$22)*EXP(-$B222/B$22))</f>
        <v>5.2691193055674136E-2</v>
      </c>
      <c r="G222" s="23">
        <f t="shared" si="51"/>
        <v>6.356614465788249E-2</v>
      </c>
      <c r="I222" s="23"/>
      <c r="K222" s="28">
        <v>97.5</v>
      </c>
      <c r="L222" s="23">
        <f t="shared" si="49"/>
        <v>5.2691964467149258E-2</v>
      </c>
      <c r="M222" s="23">
        <f t="shared" si="48"/>
        <v>5.4867155137485739E-2</v>
      </c>
      <c r="N222" s="23">
        <f t="shared" si="48"/>
        <v>5.704234580782222E-2</v>
      </c>
      <c r="O222" s="23">
        <f t="shared" si="48"/>
        <v>5.9217536478158701E-2</v>
      </c>
      <c r="P222" s="23">
        <f t="shared" si="48"/>
        <v>6.1392727148495183E-2</v>
      </c>
      <c r="Q222" s="23">
        <f t="shared" si="50"/>
        <v>6.3567917818831657E-2</v>
      </c>
      <c r="R222" s="23">
        <f t="shared" si="52"/>
        <v>6.3567917818831657E-2</v>
      </c>
      <c r="S222" s="23">
        <f t="shared" si="52"/>
        <v>6.3567917818831657E-2</v>
      </c>
      <c r="T222" s="23">
        <f t="shared" si="52"/>
        <v>6.3567917818831657E-2</v>
      </c>
      <c r="U222" s="23">
        <f t="shared" si="52"/>
        <v>6.3567917818831657E-2</v>
      </c>
      <c r="V222" s="23">
        <f t="shared" si="52"/>
        <v>6.3567917818831657E-2</v>
      </c>
    </row>
    <row r="223" spans="2:22" x14ac:dyDescent="0.2">
      <c r="B223" s="28">
        <v>97.5</v>
      </c>
      <c r="F223" s="23">
        <f t="shared" si="53"/>
        <v>5.2691964467149258E-2</v>
      </c>
      <c r="G223" s="23">
        <f t="shared" si="51"/>
        <v>6.3567917818831657E-2</v>
      </c>
      <c r="I223" s="23"/>
      <c r="K223" s="28">
        <f>K222+0.5</f>
        <v>98</v>
      </c>
      <c r="L223" s="23">
        <f t="shared" si="49"/>
        <v>5.2692728007078714E-2</v>
      </c>
      <c r="M223" s="23">
        <f t="shared" si="48"/>
        <v>5.4868116982923321E-2</v>
      </c>
      <c r="N223" s="23">
        <f t="shared" si="48"/>
        <v>5.7043505958767927E-2</v>
      </c>
      <c r="O223" s="23">
        <f t="shared" si="48"/>
        <v>5.9218894934612534E-2</v>
      </c>
      <c r="P223" s="23">
        <f t="shared" si="48"/>
        <v>6.1394283910457141E-2</v>
      </c>
      <c r="Q223" s="23">
        <f t="shared" si="50"/>
        <v>6.3569672886301762E-2</v>
      </c>
      <c r="R223" s="23">
        <f t="shared" si="52"/>
        <v>6.3569672886301762E-2</v>
      </c>
      <c r="S223" s="23">
        <f t="shared" si="52"/>
        <v>6.3569672886301762E-2</v>
      </c>
      <c r="T223" s="23">
        <f t="shared" si="52"/>
        <v>6.3569672886301762E-2</v>
      </c>
      <c r="U223" s="23">
        <f t="shared" si="52"/>
        <v>6.3569672886301762E-2</v>
      </c>
      <c r="V223" s="23">
        <f t="shared" si="52"/>
        <v>6.3569672886301762E-2</v>
      </c>
    </row>
    <row r="224" spans="2:22" x14ac:dyDescent="0.2">
      <c r="B224" s="28">
        <f>B223+0.5</f>
        <v>98</v>
      </c>
      <c r="F224" s="23">
        <f t="shared" si="53"/>
        <v>5.2692728007078714E-2</v>
      </c>
      <c r="G224" s="23">
        <f t="shared" si="51"/>
        <v>6.3569672886301762E-2</v>
      </c>
      <c r="I224" s="23"/>
      <c r="K224" s="28">
        <v>98.5</v>
      </c>
      <c r="L224" s="23">
        <f t="shared" si="49"/>
        <v>5.2693483795333756E-2</v>
      </c>
      <c r="M224" s="23">
        <f t="shared" si="48"/>
        <v>5.4869069063432606E-2</v>
      </c>
      <c r="N224" s="23">
        <f t="shared" si="48"/>
        <v>5.7044654331531455E-2</v>
      </c>
      <c r="O224" s="23">
        <f t="shared" si="48"/>
        <v>5.9220239599630305E-2</v>
      </c>
      <c r="P224" s="23">
        <f t="shared" si="48"/>
        <v>6.1395824867729154E-2</v>
      </c>
      <c r="Q224" s="23">
        <f t="shared" si="50"/>
        <v>6.357141013582801E-2</v>
      </c>
      <c r="R224" s="23">
        <f t="shared" si="52"/>
        <v>6.357141013582801E-2</v>
      </c>
      <c r="S224" s="23">
        <f t="shared" si="52"/>
        <v>6.357141013582801E-2</v>
      </c>
      <c r="T224" s="23">
        <f t="shared" si="52"/>
        <v>6.357141013582801E-2</v>
      </c>
      <c r="U224" s="23">
        <f t="shared" si="52"/>
        <v>6.357141013582801E-2</v>
      </c>
      <c r="V224" s="23">
        <f t="shared" si="52"/>
        <v>6.357141013582801E-2</v>
      </c>
    </row>
    <row r="225" spans="2:22" x14ac:dyDescent="0.2">
      <c r="B225" s="28">
        <v>98.5</v>
      </c>
      <c r="F225" s="23">
        <f t="shared" si="53"/>
        <v>5.2693483795333756E-2</v>
      </c>
      <c r="G225" s="23">
        <f t="shared" si="51"/>
        <v>6.357141013582801E-2</v>
      </c>
      <c r="I225" s="23"/>
      <c r="K225" s="28">
        <f>K224+0.5</f>
        <v>99</v>
      </c>
      <c r="L225" s="23">
        <f t="shared" si="49"/>
        <v>5.2694231949363998E-2</v>
      </c>
      <c r="M225" s="23">
        <f t="shared" si="48"/>
        <v>5.4870011526967043E-2</v>
      </c>
      <c r="N225" s="23">
        <f t="shared" si="48"/>
        <v>5.7045791104570087E-2</v>
      </c>
      <c r="O225" s="23">
        <f t="shared" si="48"/>
        <v>5.9221570682173132E-2</v>
      </c>
      <c r="P225" s="23">
        <f t="shared" si="48"/>
        <v>6.1397350259776176E-2</v>
      </c>
      <c r="Q225" s="23">
        <f t="shared" si="50"/>
        <v>6.3573129837379228E-2</v>
      </c>
      <c r="R225" s="23">
        <f t="shared" si="52"/>
        <v>6.3573129837379228E-2</v>
      </c>
      <c r="S225" s="23">
        <f t="shared" si="52"/>
        <v>6.3573129837379228E-2</v>
      </c>
      <c r="T225" s="23">
        <f t="shared" si="52"/>
        <v>6.3573129837379228E-2</v>
      </c>
      <c r="U225" s="23">
        <f t="shared" si="52"/>
        <v>6.3573129837379228E-2</v>
      </c>
      <c r="V225" s="23">
        <f t="shared" si="52"/>
        <v>6.3573129837379228E-2</v>
      </c>
    </row>
    <row r="226" spans="2:22" x14ac:dyDescent="0.2">
      <c r="B226" s="28">
        <f>B225+0.5</f>
        <v>99</v>
      </c>
      <c r="F226" s="23">
        <f t="shared" si="53"/>
        <v>5.2694231949363998E-2</v>
      </c>
      <c r="G226" s="23">
        <f t="shared" si="51"/>
        <v>6.3573129837379228E-2</v>
      </c>
      <c r="I226" s="23"/>
      <c r="K226" s="28">
        <v>99.5</v>
      </c>
      <c r="L226" s="23">
        <f t="shared" si="49"/>
        <v>5.2694972584258259E-2</v>
      </c>
      <c r="M226" s="23">
        <f t="shared" si="48"/>
        <v>5.487094451850616E-2</v>
      </c>
      <c r="N226" s="23">
        <f t="shared" si="48"/>
        <v>5.704691645275406E-2</v>
      </c>
      <c r="O226" s="23">
        <f t="shared" si="48"/>
        <v>5.922288838700196E-2</v>
      </c>
      <c r="P226" s="23">
        <f t="shared" si="48"/>
        <v>6.139886032124986E-2</v>
      </c>
      <c r="Q226" s="23">
        <f t="shared" si="50"/>
        <v>6.3574832255497774E-2</v>
      </c>
      <c r="R226" s="23">
        <f t="shared" si="52"/>
        <v>6.3574832255497774E-2</v>
      </c>
      <c r="S226" s="23">
        <f t="shared" si="52"/>
        <v>6.3574832255497774E-2</v>
      </c>
      <c r="T226" s="23">
        <f t="shared" si="52"/>
        <v>6.3574832255497774E-2</v>
      </c>
      <c r="U226" s="23">
        <f t="shared" si="52"/>
        <v>6.3574832255497774E-2</v>
      </c>
      <c r="V226" s="23">
        <f t="shared" si="52"/>
        <v>6.3574832255497774E-2</v>
      </c>
    </row>
    <row r="227" spans="2:22" x14ac:dyDescent="0.2">
      <c r="B227" s="28">
        <v>99.5</v>
      </c>
      <c r="F227" s="23">
        <f t="shared" si="53"/>
        <v>5.2694972584258259E-2</v>
      </c>
      <c r="G227" s="23">
        <f t="shared" si="51"/>
        <v>6.3574832255497774E-2</v>
      </c>
      <c r="I227" s="23"/>
      <c r="K227" s="28">
        <f>K226+0.5</f>
        <v>100</v>
      </c>
      <c r="L227" s="23">
        <f t="shared" si="49"/>
        <v>5.2695705812803577E-2</v>
      </c>
      <c r="M227" s="23">
        <f t="shared" si="48"/>
        <v>5.4871868180129894E-2</v>
      </c>
      <c r="N227" s="23">
        <f t="shared" si="48"/>
        <v>5.7048030547456212E-2</v>
      </c>
      <c r="O227" s="23">
        <f t="shared" si="48"/>
        <v>5.9224192914782529E-2</v>
      </c>
      <c r="P227" s="23">
        <f t="shared" si="48"/>
        <v>6.1400355282108847E-2</v>
      </c>
      <c r="Q227" s="23">
        <f t="shared" si="50"/>
        <v>6.3576517649435157E-2</v>
      </c>
      <c r="R227" s="23">
        <f t="shared" si="52"/>
        <v>6.3576517649435157E-2</v>
      </c>
      <c r="S227" s="23">
        <f t="shared" si="52"/>
        <v>6.3576517649435157E-2</v>
      </c>
      <c r="T227" s="23">
        <f t="shared" si="52"/>
        <v>6.3576517649435157E-2</v>
      </c>
      <c r="U227" s="23">
        <f t="shared" si="52"/>
        <v>6.3576517649435157E-2</v>
      </c>
      <c r="V227" s="23">
        <f t="shared" si="52"/>
        <v>6.3576517649435157E-2</v>
      </c>
    </row>
    <row r="228" spans="2:22" x14ac:dyDescent="0.2">
      <c r="B228" s="28">
        <f>B227+0.5</f>
        <v>100</v>
      </c>
      <c r="F228" s="23">
        <f t="shared" si="53"/>
        <v>5.2695705812803577E-2</v>
      </c>
      <c r="G228" s="23">
        <f t="shared" si="51"/>
        <v>6.3576517649435157E-2</v>
      </c>
      <c r="I228" s="23"/>
    </row>
    <row r="234" spans="2:22" x14ac:dyDescent="0.2">
      <c r="B234" s="28"/>
    </row>
    <row r="235" spans="2:22" x14ac:dyDescent="0.2">
      <c r="B235" s="28"/>
    </row>
    <row r="236" spans="2:22" x14ac:dyDescent="0.2">
      <c r="B236" s="28"/>
    </row>
    <row r="237" spans="2:22" x14ac:dyDescent="0.2">
      <c r="B237" s="28"/>
    </row>
    <row r="238" spans="2:22" x14ac:dyDescent="0.2">
      <c r="B238" s="28"/>
    </row>
    <row r="239" spans="2:22" x14ac:dyDescent="0.2">
      <c r="B239" s="28"/>
    </row>
    <row r="240" spans="2:22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  <row r="283" spans="2:2" x14ac:dyDescent="0.2">
      <c r="B283" s="28"/>
    </row>
    <row r="284" spans="2:2" x14ac:dyDescent="0.2">
      <c r="B284" s="28"/>
    </row>
    <row r="285" spans="2:2" x14ac:dyDescent="0.2">
      <c r="B285" s="28"/>
    </row>
    <row r="286" spans="2:2" x14ac:dyDescent="0.2">
      <c r="B286" s="28"/>
    </row>
    <row r="287" spans="2:2" x14ac:dyDescent="0.2">
      <c r="B287" s="28"/>
    </row>
    <row r="288" spans="2:2" x14ac:dyDescent="0.2">
      <c r="B288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EA1010"/>
  <sheetViews>
    <sheetView topLeftCell="A2" workbookViewId="0">
      <pane xSplit="2" ySplit="1" topLeftCell="V567" activePane="bottomRight" state="frozen"/>
      <selection activeCell="AQ94" sqref="AQ94"/>
      <selection pane="topRight" activeCell="AQ94" sqref="AQ94"/>
      <selection pane="bottomLeft" activeCell="AQ94" sqref="AQ94"/>
      <selection pane="bottomRight" activeCell="X2" sqref="X2"/>
    </sheetView>
  </sheetViews>
  <sheetFormatPr defaultColWidth="9.140625" defaultRowHeight="12.75" x14ac:dyDescent="0.2"/>
  <cols>
    <col min="1" max="1" width="39.140625" style="66" bestFit="1" customWidth="1"/>
    <col min="2" max="2" width="9.140625" style="66"/>
    <col min="3" max="9" width="11" style="66" bestFit="1" customWidth="1"/>
    <col min="10" max="10" width="17.85546875" style="66" bestFit="1" customWidth="1"/>
    <col min="11" max="11" width="11" style="66" bestFit="1" customWidth="1"/>
    <col min="12" max="12" width="10.85546875" style="66" customWidth="1"/>
    <col min="13" max="20" width="11" style="66" bestFit="1" customWidth="1"/>
    <col min="21" max="21" width="18.7109375" style="66" bestFit="1" customWidth="1"/>
    <col min="22" max="23" width="11" style="66" bestFit="1" customWidth="1"/>
    <col min="24" max="24" width="18.7109375" style="66" bestFit="1" customWidth="1"/>
    <col min="25" max="26" width="18.5703125" style="66" bestFit="1" customWidth="1"/>
    <col min="27" max="30" width="11" style="66" bestFit="1" customWidth="1"/>
    <col min="31" max="31" width="17.85546875" style="66" bestFit="1" customWidth="1"/>
    <col min="32" max="32" width="11" style="66" bestFit="1" customWidth="1"/>
    <col min="33" max="33" width="17.85546875" style="66" bestFit="1" customWidth="1"/>
    <col min="34" max="34" width="18.42578125" style="66" bestFit="1" customWidth="1"/>
    <col min="35" max="35" width="18.7109375" style="66" bestFit="1" customWidth="1"/>
    <col min="36" max="40" width="11" style="66" bestFit="1" customWidth="1"/>
    <col min="41" max="41" width="17.85546875" style="66" bestFit="1" customWidth="1"/>
    <col min="42" max="42" width="11" style="66" bestFit="1" customWidth="1"/>
    <col min="43" max="43" width="17.85546875" style="66" bestFit="1" customWidth="1"/>
    <col min="44" max="48" width="11" style="66" bestFit="1" customWidth="1"/>
    <col min="49" max="52" width="10" style="66" bestFit="1" customWidth="1"/>
    <col min="53" max="53" width="17.85546875" style="66" bestFit="1" customWidth="1"/>
    <col min="54" max="80" width="9.140625" style="66"/>
    <col min="81" max="81" width="13.5703125" style="66" bestFit="1" customWidth="1"/>
    <col min="82" max="83" width="11.42578125" style="66" bestFit="1" customWidth="1"/>
    <col min="84" max="84" width="12.5703125" style="66" bestFit="1" customWidth="1"/>
    <col min="85" max="101" width="11.42578125" style="66" bestFit="1" customWidth="1"/>
    <col min="102" max="16384" width="9.140625" style="66"/>
  </cols>
  <sheetData>
    <row r="2" spans="1:131" ht="63.75" x14ac:dyDescent="0.25">
      <c r="C2" s="76" t="str">
        <f>'Monthly Returns'!B1</f>
        <v>US Equity</v>
      </c>
      <c r="D2" s="76" t="str">
        <f>'Monthly Returns'!C1</f>
        <v>US Small Cap Equity</v>
      </c>
      <c r="E2" s="76" t="str">
        <f>'Monthly Returns'!D1</f>
        <v>Europe Ex-UK Equity</v>
      </c>
      <c r="F2" s="76" t="str">
        <f>'Monthly Returns'!E1</f>
        <v>Europe Small Cap Equity</v>
      </c>
      <c r="G2" s="76" t="str">
        <f>'Monthly Returns'!F1</f>
        <v>UK Equity</v>
      </c>
      <c r="H2" s="76" t="str">
        <f>'Monthly Returns'!G1</f>
        <v>Japan Equity</v>
      </c>
      <c r="I2" s="76" t="str">
        <f>'Monthly Returns'!H1</f>
        <v>Japan Small Cap Equity</v>
      </c>
      <c r="J2" s="76" t="str">
        <f>'Monthly Returns'!I1</f>
        <v>Developed Market Pacific Ex-Japan Equity</v>
      </c>
      <c r="K2" s="76" t="str">
        <f>'Monthly Returns'!J1</f>
        <v>Global Emerging Markets Equity</v>
      </c>
      <c r="L2" s="76" t="str">
        <f>'Monthly Returns'!K1</f>
        <v>Global Developed Market Sovereign Fixed Income</v>
      </c>
      <c r="M2" s="76" t="str">
        <f>'Monthly Returns'!L1</f>
        <v>Global Developed Market Aggregate Fixed Income</v>
      </c>
      <c r="N2" s="76" t="str">
        <f>'Monthly Returns'!M1</f>
        <v>Global High Yield Fixed Income</v>
      </c>
      <c r="O2" s="76" t="str">
        <f>'Monthly Returns'!N1</f>
        <v>Emerging Markets Local Currency Fixed Income</v>
      </c>
      <c r="P2" s="76" t="str">
        <f>'Monthly Returns'!O1</f>
        <v>Emerging Markets Hard Currency Fixed Income</v>
      </c>
      <c r="Q2" s="76" t="str">
        <f>'Monthly Returns'!P1</f>
        <v>Emerging Markets Corporate Fixed Income</v>
      </c>
      <c r="R2" s="76" t="str">
        <f>'Monthly Returns'!Q1</f>
        <v>Long-Short Equity</v>
      </c>
      <c r="S2" s="76" t="str">
        <f>'Monthly Returns'!R1</f>
        <v>Global Macro</v>
      </c>
      <c r="T2" s="76" t="str">
        <f>'Monthly Returns'!S1</f>
        <v>Emerging Debt Agg USD</v>
      </c>
      <c r="U2" s="76" t="str">
        <f>'Monthly Returns'!T1</f>
        <v>US Equity_USD</v>
      </c>
      <c r="V2" s="76" t="str">
        <f>'Monthly Returns'!U1</f>
        <v>Long-Short Equity_USD</v>
      </c>
      <c r="W2" s="76" t="str">
        <f>'Monthly Returns'!V1</f>
        <v>Global Macro_USD</v>
      </c>
      <c r="X2" s="76" t="str">
        <f>'Monthly Returns'!W1</f>
        <v>EXTRA</v>
      </c>
      <c r="Y2" s="76" t="str">
        <f>'Monthly Returns'!X1</f>
        <v>EXTRA</v>
      </c>
      <c r="Z2" s="76" t="str">
        <f>'Monthly Returns'!Y1</f>
        <v>EXTRA</v>
      </c>
      <c r="AA2" s="76" t="str">
        <f>'Monthly Returns'!Z1</f>
        <v>EXTRA</v>
      </c>
      <c r="AB2" s="76" t="str">
        <f>'Monthly Returns'!AA1</f>
        <v>EXTRA</v>
      </c>
      <c r="AC2" s="76" t="str">
        <f>'Monthly Returns'!AB1</f>
        <v>EXTRA</v>
      </c>
      <c r="AD2" s="76" t="str">
        <f>'Monthly Returns'!AC1</f>
        <v>EXTRA</v>
      </c>
      <c r="AE2" s="76" t="str">
        <f>'Monthly Returns'!AD1</f>
        <v>EXTRA</v>
      </c>
      <c r="AF2" s="76" t="str">
        <f>'Monthly Returns'!AE1</f>
        <v>EXTRA</v>
      </c>
      <c r="AG2" s="76" t="str">
        <f>'Monthly Returns'!AF1</f>
        <v>EXTRA</v>
      </c>
      <c r="AH2" s="76" t="str">
        <f>'Monthly Returns'!AG1</f>
        <v>EXTRA</v>
      </c>
      <c r="AI2" s="76" t="str">
        <f>'Monthly Returns'!AH1</f>
        <v>EXTRA</v>
      </c>
      <c r="AJ2" s="76" t="str">
        <f>'Monthly Returns'!AI1</f>
        <v>EXTRA</v>
      </c>
      <c r="AK2" s="76" t="str">
        <f>'Monthly Returns'!AJ1</f>
        <v>EXTRA</v>
      </c>
      <c r="AL2" s="76" t="str">
        <f>'Monthly Returns'!AK1</f>
        <v>EXTRA</v>
      </c>
      <c r="AM2" s="76" t="str">
        <f>'Monthly Returns'!AL1</f>
        <v>EXTRA</v>
      </c>
      <c r="AN2" s="76" t="str">
        <f>'Monthly Returns'!AM1</f>
        <v>EXTRA</v>
      </c>
      <c r="AO2" s="76" t="str">
        <f>'Monthly Returns'!AN1</f>
        <v>EXTRA</v>
      </c>
      <c r="AP2" s="76" t="str">
        <f>'Monthly Returns'!AO1</f>
        <v>EXTRA</v>
      </c>
      <c r="AQ2" s="76" t="str">
        <f>'Monthly Returns'!AP1</f>
        <v>EXTRA</v>
      </c>
      <c r="AR2" s="76" t="str">
        <f>'Monthly Returns'!AQ1</f>
        <v>EXTRA</v>
      </c>
      <c r="AS2" s="76" t="str">
        <f>'Monthly Returns'!AR1</f>
        <v>EXTRA</v>
      </c>
      <c r="AT2" s="76" t="str">
        <f>'Monthly Returns'!AS1</f>
        <v>EXTRA</v>
      </c>
      <c r="AU2" s="76" t="str">
        <f>'Monthly Returns'!AT1</f>
        <v>EXTRA</v>
      </c>
      <c r="AV2" s="76" t="str">
        <f>'Monthly Returns'!AU1</f>
        <v>EXTRA</v>
      </c>
      <c r="AW2" s="76" t="str">
        <f>'Monthly Returns'!AV1</f>
        <v>EXTRA</v>
      </c>
      <c r="AX2" s="76" t="str">
        <f>'Monthly Returns'!AW1</f>
        <v>EXTRA</v>
      </c>
      <c r="AY2" s="76" t="str">
        <f>'Monthly Returns'!AX1</f>
        <v>EXTRA</v>
      </c>
      <c r="AZ2" s="76" t="str">
        <f>'Monthly Returns'!AY1</f>
        <v>EXTRA</v>
      </c>
      <c r="BA2" s="76" t="str">
        <f>'Monthly Returns'!AZ1</f>
        <v>EXTRA</v>
      </c>
      <c r="BB2" s="76">
        <f>'Monthly Returns'!BA1</f>
        <v>0</v>
      </c>
      <c r="BC2" s="76">
        <f>'Monthly Returns'!BB1</f>
        <v>0</v>
      </c>
      <c r="BD2" s="76">
        <f>'Monthly Returns'!BC1</f>
        <v>0</v>
      </c>
      <c r="BE2" s="76" t="e">
        <f>'Monthly Returns'!#REF!</f>
        <v>#REF!</v>
      </c>
      <c r="BF2" s="76">
        <f>'Monthly Returns'!BD1</f>
        <v>0</v>
      </c>
      <c r="BG2" s="76">
        <f>'Monthly Returns'!BF1</f>
        <v>0</v>
      </c>
      <c r="BH2" s="76" t="e">
        <f>'Monthly Returns'!#REF!</f>
        <v>#REF!</v>
      </c>
      <c r="BI2" s="76" t="e">
        <f>'Monthly Returns'!#REF!</f>
        <v>#REF!</v>
      </c>
      <c r="BJ2" s="76">
        <f>'Monthly Returns'!BG1</f>
        <v>0</v>
      </c>
      <c r="BK2" s="76">
        <f>'Monthly Returns'!BH1</f>
        <v>0</v>
      </c>
      <c r="BL2" s="76" t="e">
        <f>'Monthly Returns'!#REF!</f>
        <v>#REF!</v>
      </c>
      <c r="BM2" s="76" t="e">
        <f>'Monthly Returns'!#REF!</f>
        <v>#REF!</v>
      </c>
      <c r="BN2" s="76" t="e">
        <f>'Monthly Returns'!#REF!</f>
        <v>#REF!</v>
      </c>
      <c r="BO2" s="76" t="e">
        <f>'Monthly Returns'!#REF!</f>
        <v>#REF!</v>
      </c>
      <c r="BP2" s="76" t="e">
        <f>'Monthly Returns'!#REF!</f>
        <v>#REF!</v>
      </c>
      <c r="BQ2" s="76" t="e">
        <f>'Monthly Returns'!#REF!</f>
        <v>#REF!</v>
      </c>
      <c r="BR2" s="76" t="e">
        <f>'Monthly Returns'!#REF!</f>
        <v>#REF!</v>
      </c>
      <c r="BS2" s="76" t="e">
        <f>'Monthly Returns'!#REF!</f>
        <v>#REF!</v>
      </c>
      <c r="BT2" s="76" t="e">
        <f>'Monthly Returns'!#REF!</f>
        <v>#REF!</v>
      </c>
      <c r="BU2" s="76" t="e">
        <f>'Monthly Returns'!#REF!</f>
        <v>#REF!</v>
      </c>
      <c r="BV2" s="76" t="e">
        <f>'Monthly Returns'!#REF!</f>
        <v>#REF!</v>
      </c>
      <c r="CC2" s="76" t="str">
        <f t="shared" ref="CC2:DH2" si="0">C2</f>
        <v>US Equity</v>
      </c>
      <c r="CD2" s="76" t="str">
        <f t="shared" si="0"/>
        <v>US Small Cap Equity</v>
      </c>
      <c r="CE2" s="76" t="str">
        <f t="shared" si="0"/>
        <v>Europe Ex-UK Equity</v>
      </c>
      <c r="CF2" s="76" t="str">
        <f t="shared" si="0"/>
        <v>Europe Small Cap Equity</v>
      </c>
      <c r="CG2" s="76" t="str">
        <f t="shared" si="0"/>
        <v>UK Equity</v>
      </c>
      <c r="CH2" s="76" t="str">
        <f t="shared" si="0"/>
        <v>Japan Equity</v>
      </c>
      <c r="CI2" s="76" t="str">
        <f t="shared" si="0"/>
        <v>Japan Small Cap Equity</v>
      </c>
      <c r="CJ2" s="76" t="str">
        <f t="shared" si="0"/>
        <v>Developed Market Pacific Ex-Japan Equity</v>
      </c>
      <c r="CK2" s="76" t="str">
        <f t="shared" si="0"/>
        <v>Global Emerging Markets Equity</v>
      </c>
      <c r="CL2" s="76" t="str">
        <f t="shared" si="0"/>
        <v>Global Developed Market Sovereign Fixed Income</v>
      </c>
      <c r="CM2" s="76" t="str">
        <f t="shared" si="0"/>
        <v>Global Developed Market Aggregate Fixed Income</v>
      </c>
      <c r="CN2" s="76" t="str">
        <f t="shared" si="0"/>
        <v>Global High Yield Fixed Income</v>
      </c>
      <c r="CO2" s="76" t="str">
        <f t="shared" si="0"/>
        <v>Emerging Markets Local Currency Fixed Income</v>
      </c>
      <c r="CP2" s="76" t="str">
        <f t="shared" si="0"/>
        <v>Emerging Markets Hard Currency Fixed Income</v>
      </c>
      <c r="CQ2" s="76" t="str">
        <f t="shared" si="0"/>
        <v>Emerging Markets Corporate Fixed Income</v>
      </c>
      <c r="CR2" s="76" t="str">
        <f t="shared" si="0"/>
        <v>Long-Short Equity</v>
      </c>
      <c r="CS2" s="76" t="str">
        <f t="shared" si="0"/>
        <v>Global Macro</v>
      </c>
      <c r="CT2" s="76" t="str">
        <f t="shared" si="0"/>
        <v>Emerging Debt Agg USD</v>
      </c>
      <c r="CU2" s="76" t="str">
        <f t="shared" si="0"/>
        <v>US Equity_USD</v>
      </c>
      <c r="CV2" s="76" t="str">
        <f t="shared" si="0"/>
        <v>Long-Short Equity_USD</v>
      </c>
      <c r="CW2" s="76" t="str">
        <f t="shared" si="0"/>
        <v>Global Macro_USD</v>
      </c>
      <c r="CX2" s="76" t="str">
        <f t="shared" si="0"/>
        <v>EXTRA</v>
      </c>
      <c r="CY2" s="76" t="str">
        <f t="shared" si="0"/>
        <v>EXTRA</v>
      </c>
      <c r="CZ2" s="76" t="str">
        <f t="shared" si="0"/>
        <v>EXTRA</v>
      </c>
      <c r="DA2" s="76" t="str">
        <f t="shared" si="0"/>
        <v>EXTRA</v>
      </c>
      <c r="DB2" s="76" t="str">
        <f t="shared" si="0"/>
        <v>EXTRA</v>
      </c>
      <c r="DC2" s="76" t="str">
        <f t="shared" si="0"/>
        <v>EXTRA</v>
      </c>
      <c r="DD2" s="76" t="str">
        <f t="shared" si="0"/>
        <v>EXTRA</v>
      </c>
      <c r="DE2" s="76" t="str">
        <f t="shared" si="0"/>
        <v>EXTRA</v>
      </c>
      <c r="DF2" s="76" t="str">
        <f t="shared" si="0"/>
        <v>EXTRA</v>
      </c>
      <c r="DG2" s="76" t="str">
        <f t="shared" si="0"/>
        <v>EXTRA</v>
      </c>
      <c r="DH2" s="76" t="str">
        <f t="shared" si="0"/>
        <v>EXTRA</v>
      </c>
      <c r="DI2" s="76" t="str">
        <f t="shared" ref="DI2:EA2" si="1">AI2</f>
        <v>EXTRA</v>
      </c>
      <c r="DJ2" s="76" t="str">
        <f t="shared" si="1"/>
        <v>EXTRA</v>
      </c>
      <c r="DK2" s="76" t="str">
        <f t="shared" si="1"/>
        <v>EXTRA</v>
      </c>
      <c r="DL2" s="76" t="str">
        <f t="shared" si="1"/>
        <v>EXTRA</v>
      </c>
      <c r="DM2" s="76" t="str">
        <f t="shared" si="1"/>
        <v>EXTRA</v>
      </c>
      <c r="DN2" s="76" t="str">
        <f t="shared" si="1"/>
        <v>EXTRA</v>
      </c>
      <c r="DO2" s="76" t="str">
        <f t="shared" si="1"/>
        <v>EXTRA</v>
      </c>
      <c r="DP2" s="76" t="str">
        <f t="shared" si="1"/>
        <v>EXTRA</v>
      </c>
      <c r="DQ2" s="76" t="str">
        <f t="shared" si="1"/>
        <v>EXTRA</v>
      </c>
      <c r="DR2" s="76" t="str">
        <f t="shared" si="1"/>
        <v>EXTRA</v>
      </c>
      <c r="DS2" s="76" t="str">
        <f t="shared" si="1"/>
        <v>EXTRA</v>
      </c>
      <c r="DT2" s="76" t="str">
        <f t="shared" si="1"/>
        <v>EXTRA</v>
      </c>
      <c r="DU2" s="76" t="str">
        <f t="shared" si="1"/>
        <v>EXTRA</v>
      </c>
      <c r="DV2" s="76" t="str">
        <f t="shared" si="1"/>
        <v>EXTRA</v>
      </c>
      <c r="DW2" s="76" t="str">
        <f t="shared" si="1"/>
        <v>EXTRA</v>
      </c>
      <c r="DX2" s="76" t="str">
        <f t="shared" si="1"/>
        <v>EXTRA</v>
      </c>
      <c r="DY2" s="76" t="str">
        <f t="shared" si="1"/>
        <v>EXTRA</v>
      </c>
      <c r="DZ2" s="76" t="str">
        <f t="shared" si="1"/>
        <v>EXTRA</v>
      </c>
      <c r="EA2" s="76" t="str">
        <f t="shared" si="1"/>
        <v>EXTRA</v>
      </c>
    </row>
    <row r="3" spans="1:131" s="80" customFormat="1" x14ac:dyDescent="0.2">
      <c r="A3" s="66"/>
      <c r="B3" s="79">
        <f>'Monthly Returns'!A4</f>
        <v>36191</v>
      </c>
      <c r="C3" s="77">
        <f>'Monthly Returns'!B4</f>
        <v>5.22239936318478E-2</v>
      </c>
      <c r="D3" s="77">
        <f>'Monthly Returns'!C4</f>
        <v>2.8344749024821401E-2</v>
      </c>
      <c r="E3" s="77">
        <f>'Monthly Returns'!D4</f>
        <v>3.9002636941611801E-3</v>
      </c>
      <c r="F3" s="77">
        <f>'Monthly Returns'!E4</f>
        <v>-2.42988771001348E-2</v>
      </c>
      <c r="G3" s="77">
        <f>'Monthly Returns'!F4</f>
        <v>-1.46829275943682E-3</v>
      </c>
      <c r="H3" s="77">
        <f>'Monthly Returns'!G4</f>
        <v>1.6443345468365199E-2</v>
      </c>
      <c r="I3" s="77">
        <f>'Monthly Returns'!H4</f>
        <v>2.9760779724167401E-2</v>
      </c>
      <c r="J3" s="77">
        <f>'Monthly Returns'!I4</f>
        <v>1.62724573608008E-2</v>
      </c>
      <c r="K3" s="77">
        <f>'Monthly Returns'!J4</f>
        <v>-7.3161023578662797E-3</v>
      </c>
      <c r="L3" s="77">
        <f>'Monthly Returns'!K4</f>
        <v>4.8819524317051102E-3</v>
      </c>
      <c r="M3" s="77">
        <f>'Monthly Returns'!L4</f>
        <v>4.9557279720713297E-3</v>
      </c>
      <c r="N3" s="77">
        <f>'Monthly Returns'!M4</f>
        <v>1.0623745339797199E-2</v>
      </c>
      <c r="O3" s="77">
        <f>'Monthly Returns'!N4</f>
        <v>-7.1502313411941796E-3</v>
      </c>
      <c r="P3" s="77">
        <f>'Monthly Returns'!O4</f>
        <v>-6.42384330878673E-3</v>
      </c>
      <c r="Q3" s="77">
        <f>'Monthly Returns'!P4</f>
        <v>-9.1209135886384501E-3</v>
      </c>
      <c r="R3" s="77">
        <f>'Monthly Returns'!Q4</f>
        <v>5.9209012364074699E-2</v>
      </c>
      <c r="S3" s="77">
        <f>'Monthly Returns'!R4</f>
        <v>1.71352460000198E-2</v>
      </c>
      <c r="T3" s="77">
        <f>'Monthly Returns'!S4</f>
        <v>-7.5150226731296454E-3</v>
      </c>
      <c r="U3" s="77">
        <f>'Monthly Returns'!T4</f>
        <v>4.2877045835150999E-2</v>
      </c>
      <c r="V3" s="77">
        <f>'Monthly Returns'!U4</f>
        <v>4.9800016366762602E-2</v>
      </c>
      <c r="W3" s="77">
        <f>'Monthly Returns'!V4</f>
        <v>8.0999929511629196E-3</v>
      </c>
      <c r="X3" s="77">
        <f>'Monthly Returns'!W4</f>
        <v>1.6974306650588966E-2</v>
      </c>
      <c r="Y3" s="77">
        <f>'Monthly Returns'!X4</f>
        <v>1.1664772472408845E-2</v>
      </c>
      <c r="Z3" s="77">
        <f>'Monthly Returns'!Y4</f>
        <v>3.4862158514657954E-3</v>
      </c>
      <c r="AA3" s="77">
        <f>'Monthly Returns'!Z4</f>
        <v>8.9033406882665922E-4</v>
      </c>
      <c r="AB3" s="77">
        <f>'Monthly Returns'!AA4</f>
        <v>3.847798204360986E-3</v>
      </c>
      <c r="AC3" s="77">
        <f>'Monthly Returns'!AB4</f>
        <v>2.3413788119670542E-2</v>
      </c>
      <c r="AD3" s="77">
        <f>'Monthly Returns'!AC4</f>
        <v>2.338937E-2</v>
      </c>
      <c r="AE3" s="77">
        <f>'Monthly Returns'!AD4</f>
        <v>2.5363933176741002E-2</v>
      </c>
      <c r="AF3" s="77">
        <f>'Monthly Returns'!AE4</f>
        <v>-8.1520243499999992E-2</v>
      </c>
      <c r="AG3" s="77">
        <f>'Monthly Returns'!AF4</f>
        <v>-9.1608347582928629E-2</v>
      </c>
      <c r="AH3" s="77">
        <f>'Monthly Returns'!AG4</f>
        <v>-8.1081215349799438E-2</v>
      </c>
      <c r="AI3" s="77">
        <f>'Monthly Returns'!AH4</f>
        <v>-1.1262150879629972E-2</v>
      </c>
      <c r="AJ3" s="77">
        <f>'Monthly Returns'!AI4</f>
        <v>-1.5300746940222432E-2</v>
      </c>
      <c r="AK3" s="77">
        <f>'Monthly Returns'!AJ4</f>
        <v>3.9013372861536055E-3</v>
      </c>
      <c r="AL3" s="77">
        <f>'Monthly Returns'!AK4</f>
        <v>4.497914049288898E-3</v>
      </c>
      <c r="AM3" s="77">
        <f>'Monthly Returns'!AL4</f>
        <v>-1.5999812547961456E-2</v>
      </c>
      <c r="AN3" s="77">
        <f>'Monthly Returns'!AM4</f>
        <v>9.6007256025780752E-3</v>
      </c>
      <c r="AO3" s="77">
        <f>'Monthly Returns'!AN4</f>
        <v>-1.5300746940222432E-2</v>
      </c>
      <c r="AP3" s="77">
        <f>'Monthly Returns'!AO4</f>
        <v>3.9640243829413002E-3</v>
      </c>
      <c r="AQ3" s="77">
        <f>'Monthly Returns'!AP4</f>
        <v>-0.13028536218772951</v>
      </c>
      <c r="AR3" s="77">
        <f>'Monthly Returns'!AQ4</f>
        <v>1.3880325745164271E-2</v>
      </c>
      <c r="AS3" s="77">
        <f>'Monthly Returns'!AR4</f>
        <v>1.1580775911987917E-3</v>
      </c>
      <c r="AT3" s="77">
        <f>'Monthly Returns'!AS4</f>
        <v>-2.0252610103134821E-2</v>
      </c>
      <c r="AU3" s="77">
        <f>'Monthly Returns'!AT4</f>
        <v>2.8605308937924962E-3</v>
      </c>
      <c r="AV3" s="77">
        <f>'Monthly Returns'!AU4</f>
        <v>-3.1210237198143274E-2</v>
      </c>
      <c r="AW3" s="77">
        <f>'Monthly Returns'!AV4</f>
        <v>-2.7029734048307219E-2</v>
      </c>
      <c r="AX3" s="77">
        <f>'Monthly Returns'!AW4</f>
        <v>-0.14479783832023596</v>
      </c>
      <c r="AY3" s="77">
        <f>'Monthly Returns'!AX4</f>
        <v>-5.1634443030455779E-2</v>
      </c>
      <c r="AZ3" s="77">
        <f>'Monthly Returns'!AY4</f>
        <v>-0.15521557717291257</v>
      </c>
      <c r="BA3" s="77">
        <f>'Monthly Returns'!AZ4</f>
        <v>3.3172707591312189E-2</v>
      </c>
      <c r="BB3" s="77"/>
      <c r="BC3" s="172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CC3" s="161">
        <f>(C3-AVERAGE(C$3:C$242))^2*'Monthly Returns'!$BI4</f>
        <v>2.0811333986932106E-6</v>
      </c>
      <c r="CD3" s="161">
        <f>(D3-AVERAGE(D$3:D$242))^2*'Monthly Returns'!$BI4</f>
        <v>3.1136654796184623E-7</v>
      </c>
      <c r="CE3" s="161">
        <f>(E3-AVERAGE(E$3:E$242))^2*'Monthly Returns'!$BI4</f>
        <v>3.5370906156762861E-9</v>
      </c>
      <c r="CF3" s="161">
        <f>(F3-AVERAGE(F$3:F$242))^2*'Monthly Returns'!$BI4</f>
        <v>1.1200044020818327E-6</v>
      </c>
      <c r="CG3" s="161">
        <f>(G3-AVERAGE(G$3:G$242))^2*'Monthly Returns'!$BI4</f>
        <v>3.1780248169055074E-8</v>
      </c>
      <c r="CH3" s="161">
        <f>(H3-AVERAGE(H$3:H$242))^2*'Monthly Returns'!$BI4</f>
        <v>1.3728192118429264E-7</v>
      </c>
      <c r="CI3" s="161">
        <f>(I3-AVERAGE(I$3:I$242))^2*'Monthly Returns'!$BI4</f>
        <v>4.9998531153072782E-7</v>
      </c>
      <c r="CJ3" s="161">
        <f>(J3-AVERAGE(J$3:J$242))^2*'Monthly Returns'!$BI4</f>
        <v>4.7680542699740517E-8</v>
      </c>
      <c r="CK3" s="161">
        <f>(K3-AVERAGE(K$3:K$242))^2*'Monthly Returns'!$BI4</f>
        <v>2.960348278719062E-7</v>
      </c>
      <c r="CL3" s="161">
        <f>(L3-AVERAGE(L$3:L$242))^2*'Monthly Returns'!$BI4</f>
        <v>2.3649623651722501E-10</v>
      </c>
      <c r="CM3" s="161">
        <f>(M3-AVERAGE(M$3:M$242))^2*'Monthly Returns'!$BI4</f>
        <v>2.0447852148372617E-10</v>
      </c>
      <c r="CN3" s="161">
        <f>(N3-AVERAGE(N$3:N$242))^2*'Monthly Returns'!$BI4</f>
        <v>7.8574659991122335E-9</v>
      </c>
      <c r="CO3" s="161">
        <f>(O3-AVERAGE(O$3:O$242))^2*'Monthly Returns'!$BI4</f>
        <v>1.7069364743236511E-7</v>
      </c>
      <c r="CP3" s="161">
        <f>(P3-AVERAGE(P$3:P$242))^2*'Monthly Returns'!$BI4</f>
        <v>2.2104310825072506E-7</v>
      </c>
      <c r="CQ3" s="161">
        <f>(Q3-AVERAGE(Q$3:Q$242))^2*'Monthly Returns'!$BI4</f>
        <v>2.7305774553001997E-7</v>
      </c>
      <c r="CR3" s="161">
        <f>(R3-AVERAGE(R$3:R$242))^2*'Monthly Returns'!$BI4</f>
        <v>2.7527693112527511E-6</v>
      </c>
      <c r="CS3" s="161">
        <f>(S3-AVERAGE(S$3:S$242))^2*'Monthly Returns'!$BI4</f>
        <v>1.3544989326497826E-7</v>
      </c>
      <c r="CT3" s="161">
        <f>(T3-AVERAGE(T$3:T$242))^2*'Monthly Returns'!$BI4</f>
        <v>2.6587127085210031E-7</v>
      </c>
      <c r="CU3" s="161">
        <f>(U3-AVERAGE(U$3:U$242))^2*'Monthly Returns'!$BI4</f>
        <v>1.4004034717695455E-6</v>
      </c>
      <c r="CV3" s="161">
        <f>(V3-AVERAGE(V$3:V$242))^2*'Monthly Returns'!$BI4</f>
        <v>1.9599210258581422E-6</v>
      </c>
      <c r="CW3" s="161">
        <f>(W3-AVERAGE(W$3:W$242))^2*'Monthly Returns'!$BI4</f>
        <v>1.5707572183195971E-8</v>
      </c>
      <c r="CX3" s="161">
        <f>(X3-AVERAGE(X$3:X$242))^2*'Monthly Returns'!$BI4</f>
        <v>1.4401804643758537E-7</v>
      </c>
      <c r="CY3" s="161">
        <f>(Y3-AVERAGE(Y$3:Y$242))^2*'Monthly Returns'!$BI4</f>
        <v>5.6706717664885108E-8</v>
      </c>
      <c r="CZ3" s="161">
        <f>(Z3-AVERAGE(Z$3:Z$242))^2*'Monthly Returns'!$BI4</f>
        <v>1.4288999348056898E-9</v>
      </c>
      <c r="DA3" s="161">
        <f>(AA3-AVERAGE(AA$3:AA$242))^2*'Monthly Returns'!$BI4</f>
        <v>2.4782825761231151E-8</v>
      </c>
      <c r="DB3" s="161">
        <f>(AB3-AVERAGE(AB$3:AB$242))^2*'Monthly Returns'!$BI4</f>
        <v>3.6478923977384396E-11</v>
      </c>
      <c r="DC3" s="161">
        <f>(AC3-AVERAGE(AC$3:AC$242))^2*'Monthly Returns'!$BI4</f>
        <v>3.8933688959179276E-7</v>
      </c>
      <c r="DD3" s="161">
        <f>(AD3-AVERAGE(AD$3:AD$242))^2*'Monthly Returns'!$BI4</f>
        <v>3.8706337375027482E-7</v>
      </c>
      <c r="DE3" s="161">
        <f>(AE3-AVERAGE(AE$3:AE$242))^2*'Monthly Returns'!$BI4</f>
        <v>4.6071343728356389E-7</v>
      </c>
      <c r="DF3" s="161">
        <f>(AF3-AVERAGE(AF$3:AF$242))^2*'Monthly Returns'!$BI4</f>
        <v>7.8808260647882003E-6</v>
      </c>
      <c r="DG3" s="161">
        <f>(AG3-AVERAGE(AG$3:AG$242))^2*'Monthly Returns'!$BI4</f>
        <v>9.7054118031524566E-6</v>
      </c>
      <c r="DH3" s="161">
        <f>(AH3-AVERAGE(AH$3:AH$242))^2*'Monthly Returns'!$BI4</f>
        <v>7.5249674042242357E-6</v>
      </c>
      <c r="DI3" s="161">
        <f>(AI3-AVERAGE(AI$3:AI$242))^2*'Monthly Returns'!$BI4</f>
        <v>2.2400688717675329E-7</v>
      </c>
      <c r="DJ3" s="161">
        <f>(AJ3-AVERAGE(AJ$3:AJ$242))^2*'Monthly Returns'!$BI4</f>
        <v>4.2272887129923928E-7</v>
      </c>
      <c r="DK3" s="161">
        <f>(AK3-AVERAGE(AK$3:AK$242))^2*'Monthly Returns'!$BI4</f>
        <v>5.6382847439818784E-9</v>
      </c>
      <c r="DL3" s="161">
        <f>(AL3-AVERAGE(AL$3:AL$242))^2*'Monthly Returns'!$BI4</f>
        <v>2.8684850633382749E-9</v>
      </c>
      <c r="DM3" s="161">
        <f>(AM3-AVERAGE(AM$3:AM$242))^2*'Monthly Returns'!$BI4</f>
        <v>4.1918955355297096E-7</v>
      </c>
      <c r="DN3" s="161">
        <f>(AN3-AVERAGE(AN$3:AN$242))^2*'Monthly Returns'!$BI4</f>
        <v>1.5813351977056254E-8</v>
      </c>
      <c r="DO3" s="161">
        <f>(AO3-AVERAGE(AO$3:AO$242))^2*'Monthly Returns'!$BI4</f>
        <v>4.6471160695842221E-7</v>
      </c>
      <c r="DP3" s="161">
        <f>(AP3-AVERAGE(AP$3:AP$242))^2*'Monthly Returns'!$BI4</f>
        <v>7.3797122703897745E-9</v>
      </c>
      <c r="DQ3" s="161">
        <f>(AQ3-AVERAGE(AQ$3:AQ$242))^2*'Monthly Returns'!$BI4</f>
        <v>1.8477298900000216E-5</v>
      </c>
      <c r="DR3" s="161">
        <f>(AR3-AVERAGE(AR$3:AR$242))^2*'Monthly Returns'!$BI4</f>
        <v>5.2107363114424514E-8</v>
      </c>
      <c r="DS3" s="161">
        <f>(AS3-AVERAGE(AS$3:AS$242))^2*'Monthly Returns'!$BI4</f>
        <v>5.2360444362981409E-9</v>
      </c>
      <c r="DT3" s="161">
        <f>(AT3-AVERAGE(AT$3:AT$242))^2*'Monthly Returns'!$BI4</f>
        <v>6.4183555778756368E-7</v>
      </c>
      <c r="DU3" s="161">
        <f>(AU3-AVERAGE(AU$3:AU$242))^2*'Monthly Returns'!$BI4</f>
        <v>4.7539970183339624E-10</v>
      </c>
      <c r="DV3" s="161">
        <f>(AV3-AVERAGE(AV$3:AV$242))^2*'Monthly Returns'!$BI4</f>
        <v>6.0945646304516929E-7</v>
      </c>
      <c r="DW3" s="161">
        <f>(AW3-AVERAGE(AW$3:AW$242))^2*'Monthly Returns'!$BI4</f>
        <v>1.294591695451503E-6</v>
      </c>
      <c r="DX3" s="161">
        <f>(AX3-AVERAGE(AX$3:AX$242))^2*'Monthly Returns'!$BI4</f>
        <v>2.2975897831838599E-5</v>
      </c>
      <c r="DY3" s="161">
        <f>(AY3-AVERAGE(AY$3:AY$242))^2*'Monthly Returns'!$BI4</f>
        <v>3.3502408598068995E-6</v>
      </c>
      <c r="DZ3" s="161">
        <f>(AZ3-AVERAGE(AZ$3:AZ$242))^2*'Monthly Returns'!$BI4</f>
        <v>2.8780318740337227E-5</v>
      </c>
      <c r="EA3" s="161">
        <f>(BA3-AVERAGE(BA$3:BA$242))^2*'Monthly Returns'!$BI4</f>
        <v>5.2604425082464208E-7</v>
      </c>
    </row>
    <row r="4" spans="1:131" s="80" customFormat="1" x14ac:dyDescent="0.2">
      <c r="A4" s="66"/>
      <c r="B4" s="79">
        <f>'Monthly Returns'!A5</f>
        <v>36219</v>
      </c>
      <c r="C4" s="77">
        <f>'Monthly Returns'!B5</f>
        <v>-1.93057298753884E-3</v>
      </c>
      <c r="D4" s="77">
        <f>'Monthly Returns'!C5</f>
        <v>-6.4791455278362803E-2</v>
      </c>
      <c r="E4" s="77">
        <f>'Monthly Returns'!D5</f>
        <v>-1.9768962549976499E-2</v>
      </c>
      <c r="F4" s="77">
        <f>'Monthly Returns'!E5</f>
        <v>1.5673760628058999E-2</v>
      </c>
      <c r="G4" s="77">
        <f>'Monthly Returns'!F5</f>
        <v>4.9271487830905202E-2</v>
      </c>
      <c r="H4" s="77">
        <f>'Monthly Returns'!G5</f>
        <v>4.1187917773957104E-3</v>
      </c>
      <c r="I4" s="77">
        <f>'Monthly Returns'!H5</f>
        <v>1.53946319717688E-2</v>
      </c>
      <c r="J4" s="77">
        <f>'Monthly Returns'!I5</f>
        <v>1.6172695327325098E-2</v>
      </c>
      <c r="K4" s="77">
        <f>'Monthly Returns'!J5</f>
        <v>3.64693001665252E-2</v>
      </c>
      <c r="L4" s="77">
        <f>'Monthly Returns'!K5</f>
        <v>-4.7830994360240197E-3</v>
      </c>
      <c r="M4" s="77">
        <f>'Monthly Returns'!L5</f>
        <v>-4.0312964143328599E-3</v>
      </c>
      <c r="N4" s="77">
        <f>'Monthly Returns'!M5</f>
        <v>2.7607305377243999E-2</v>
      </c>
      <c r="O4" s="77">
        <f>'Monthly Returns'!N5</f>
        <v>3.05308060912481E-2</v>
      </c>
      <c r="P4" s="77">
        <f>'Monthly Returns'!O5</f>
        <v>3.6455947838315898E-2</v>
      </c>
      <c r="Q4" s="77">
        <f>'Monthly Returns'!P5</f>
        <v>3.8537701940360297E-2</v>
      </c>
      <c r="R4" s="77">
        <f>'Monthly Returns'!Q5</f>
        <v>1.7463273439275401E-3</v>
      </c>
      <c r="S4" s="77">
        <f>'Monthly Returns'!R5</f>
        <v>1.37562207181332E-2</v>
      </c>
      <c r="T4" s="77">
        <f>'Monthly Returns'!S5</f>
        <v>3.9512182722160949E-2</v>
      </c>
      <c r="U4" s="77">
        <f>'Monthly Returns'!T5</f>
        <v>-2.7682043780648698E-2</v>
      </c>
      <c r="V4" s="77">
        <f>'Monthly Returns'!U5</f>
        <v>-2.4100012191709201E-2</v>
      </c>
      <c r="W4" s="77">
        <f>'Monthly Returns'!V5</f>
        <v>-1.23999894638571E-2</v>
      </c>
      <c r="X4" s="77">
        <f>'Monthly Returns'!W5</f>
        <v>-3.83071871579721E-3</v>
      </c>
      <c r="Y4" s="77">
        <f>'Monthly Returns'!X5</f>
        <v>3.7025569590242004E-3</v>
      </c>
      <c r="Z4" s="77">
        <f>'Monthly Returns'!Y5</f>
        <v>1.106572184930033E-3</v>
      </c>
      <c r="AA4" s="77">
        <f>'Monthly Returns'!Z5</f>
        <v>9.5529084158414435E-3</v>
      </c>
      <c r="AB4" s="77">
        <f>'Monthly Returns'!AA5</f>
        <v>3.8938914577755224E-3</v>
      </c>
      <c r="AC4" s="77">
        <f>'Monthly Returns'!AB5</f>
        <v>-1.9629995763310371E-2</v>
      </c>
      <c r="AD4" s="77">
        <f>'Monthly Returns'!AC5</f>
        <v>-1.9619830000000001E-2</v>
      </c>
      <c r="AE4" s="77">
        <f>'Monthly Returns'!AD5</f>
        <v>-2.1264987034798497E-2</v>
      </c>
      <c r="AF4" s="77">
        <f>'Monthly Returns'!AE5</f>
        <v>2.8214992900000003E-2</v>
      </c>
      <c r="AG4" s="77">
        <f>'Monthly Returns'!AF5</f>
        <v>3.1706589255134698E-2</v>
      </c>
      <c r="AH4" s="77">
        <f>'Monthly Returns'!AG5</f>
        <v>2.806304075156452E-2</v>
      </c>
      <c r="AI4" s="77">
        <f>'Monthly Returns'!AH5</f>
        <v>-6.8452404265329954E-3</v>
      </c>
      <c r="AJ4" s="77">
        <f>'Monthly Returns'!AI5</f>
        <v>-9.299936808767284E-3</v>
      </c>
      <c r="AK4" s="77">
        <f>'Monthly Returns'!AJ5</f>
        <v>-9.3008479656019327E-3</v>
      </c>
      <c r="AL4" s="77">
        <f>'Monthly Returns'!AK5</f>
        <v>1.3602193238219096E-2</v>
      </c>
      <c r="AM4" s="77">
        <f>'Monthly Returns'!AL5</f>
        <v>-2.5003125390672398E-3</v>
      </c>
      <c r="AN4" s="77">
        <f>'Monthly Returns'!AM5</f>
        <v>1.3099755016741099E-2</v>
      </c>
      <c r="AO4" s="77">
        <f>'Monthly Returns'!AN5</f>
        <v>-9.299936808767284E-3</v>
      </c>
      <c r="AP4" s="77">
        <f>'Monthly Returns'!AO5</f>
        <v>-3.9698444508063591E-2</v>
      </c>
      <c r="AQ4" s="77">
        <f>'Monthly Returns'!AP5</f>
        <v>-2.8971166335403031E-2</v>
      </c>
      <c r="AR4" s="77">
        <f>'Monthly Returns'!AQ5</f>
        <v>1.7389817527951951E-2</v>
      </c>
      <c r="AS4" s="77">
        <f>'Monthly Returns'!AR5</f>
        <v>2.5448235974552258E-3</v>
      </c>
      <c r="AT4" s="77">
        <f>'Monthly Returns'!AS5</f>
        <v>-1.6682534632956054E-3</v>
      </c>
      <c r="AU4" s="77">
        <f>'Monthly Returns'!AT5</f>
        <v>7.8521098170529144E-3</v>
      </c>
      <c r="AV4" s="77">
        <f>'Monthly Returns'!AU5</f>
        <v>-7.0298879829805566E-3</v>
      </c>
      <c r="AW4" s="77">
        <f>'Monthly Returns'!AV5</f>
        <v>2.1616218885017524E-2</v>
      </c>
      <c r="AX4" s="77">
        <f>'Monthly Returns'!AW5</f>
        <v>-1.6049239569443596E-2</v>
      </c>
      <c r="AY4" s="77">
        <f>'Monthly Returns'!AX5</f>
        <v>2.5886135541868315E-2</v>
      </c>
      <c r="AZ4" s="77">
        <f>'Monthly Returns'!AY5</f>
        <v>5.1739597240964892E-2</v>
      </c>
      <c r="BA4" s="77">
        <f>'Monthly Returns'!AZ5</f>
        <v>5.8131675003381122E-3</v>
      </c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CC4" s="161">
        <f>(C4-AVERAGE(C$3:C$242))^2*'Monthly Returns'!$BI5</f>
        <v>7.1022760088978948E-8</v>
      </c>
      <c r="CD4" s="161">
        <f>(D4-AVERAGE(D$3:D$242))^2*'Monthly Returns'!$BI5</f>
        <v>5.7171570844151163E-6</v>
      </c>
      <c r="CE4" s="161">
        <f>(E4-AVERAGE(E$3:E$242))^2*'Monthly Returns'!$BI5</f>
        <v>6.5601679232995224E-7</v>
      </c>
      <c r="CF4" s="161">
        <f>(F4-AVERAGE(F$3:F$242))^2*'Monthly Returns'!$BI5</f>
        <v>4.131621667016867E-8</v>
      </c>
      <c r="CG4" s="161">
        <f>(G4-AVERAGE(G$3:G$242))^2*'Monthly Returns'!$BI5</f>
        <v>2.0419982541279082E-6</v>
      </c>
      <c r="CH4" s="161">
        <f>(H4-AVERAGE(H$3:H$242))^2*'Monthly Returns'!$BI5</f>
        <v>3.3246738403769512E-10</v>
      </c>
      <c r="CI4" s="161">
        <f>(I4-AVERAGE(I$3:I$242))^2*'Monthly Returns'!$BI5</f>
        <v>6.5196491456083413E-8</v>
      </c>
      <c r="CJ4" s="161">
        <f>(J4-AVERAGE(J$3:J$242))^2*'Monthly Returns'!$BI5</f>
        <v>4.6784360934877728E-8</v>
      </c>
      <c r="CK4" s="161">
        <f>(K4-AVERAGE(K$3:K$242))^2*'Monthly Returns'!$BI5</f>
        <v>7.0712703802672676E-7</v>
      </c>
      <c r="CL4" s="161">
        <f>(L4-AVERAGE(L$3:L$242))^2*'Monthly Returns'!$BI5</f>
        <v>8.4605077269254711E-8</v>
      </c>
      <c r="CM4" s="161">
        <f>(M4-AVERAGE(M$3:M$242))^2*'Monthly Returns'!$BI5</f>
        <v>7.3150936204320358E-8</v>
      </c>
      <c r="CN4" s="161">
        <f>(N4-AVERAGE(N$3:N$242))^2*'Monthly Returns'!$BI5</f>
        <v>3.9359073516177777E-7</v>
      </c>
      <c r="CO4" s="161">
        <f>(O4-AVERAGE(O$3:O$242))^2*'Monthly Returns'!$BI5</f>
        <v>6.0689632483929442E-7</v>
      </c>
      <c r="CP4" s="161">
        <f>(P4-AVERAGE(P$3:P$242))^2*'Monthly Returns'!$BI5</f>
        <v>7.8591237603950315E-7</v>
      </c>
      <c r="CQ4" s="161">
        <f>(Q4-AVERAGE(Q$3:Q$242))^2*'Monthly Returns'!$BI5</f>
        <v>9.708489139687238E-7</v>
      </c>
      <c r="CR4" s="161">
        <f>(R4-AVERAGE(R$3:R$242))^2*'Monthly Returns'!$BI5</f>
        <v>2.3631150700030406E-8</v>
      </c>
      <c r="CS4" s="161">
        <f>(S4-AVERAGE(S$3:S$242))^2*'Monthly Returns'!$BI5</f>
        <v>6.9060686536733622E-8</v>
      </c>
      <c r="CT4" s="161">
        <f>(T4-AVERAGE(T$3:T$242))^2*'Monthly Returns'!$BI5</f>
        <v>9.4529289802893639E-7</v>
      </c>
      <c r="CU4" s="161">
        <f>(U4-AVERAGE(U$3:U$242))^2*'Monthly Returns'!$BI5</f>
        <v>1.0961272458250133E-6</v>
      </c>
      <c r="CV4" s="161">
        <f>(V4-AVERAGE(V$3:V$242))^2*'Monthly Returns'!$BI5</f>
        <v>8.7454787926238284E-7</v>
      </c>
      <c r="CW4" s="161">
        <f>(W4-AVERAGE(W$3:W$242))^2*'Monthly Returns'!$BI5</f>
        <v>2.7433281428138258E-7</v>
      </c>
      <c r="CX4" s="161">
        <f>(X4-AVERAGE(X$3:X$242))^2*'Monthly Returns'!$BI5</f>
        <v>7.7277484818886565E-8</v>
      </c>
      <c r="CY4" s="161">
        <f>(Y4-AVERAGE(Y$3:Y$242))^2*'Monthly Returns'!$BI5</f>
        <v>1.6962771332379673E-10</v>
      </c>
      <c r="CZ4" s="161">
        <f>(Z4-AVERAGE(Z$3:Z$242))^2*'Monthly Returns'!$BI5</f>
        <v>1.4009684935737655E-9</v>
      </c>
      <c r="DA4" s="161">
        <f>(AA4-AVERAGE(AA$3:AA$242))^2*'Monthly Returns'!$BI5</f>
        <v>1.3533616214114501E-8</v>
      </c>
      <c r="DB4" s="161">
        <f>(AB4-AVERAGE(AB$3:AB$242))^2*'Monthly Returns'!$BI5</f>
        <v>2.1245831904069944E-11</v>
      </c>
      <c r="DC4" s="161">
        <f>(AC4-AVERAGE(AC$3:AC$242))^2*'Monthly Returns'!$BI5</f>
        <v>5.4335069656852241E-7</v>
      </c>
      <c r="DD4" s="161">
        <f>(AD4-AVERAGE(AD$3:AD$242))^2*'Monthly Returns'!$BI5</f>
        <v>5.4443860296818447E-7</v>
      </c>
      <c r="DE4" s="161">
        <f>(AE4-AVERAGE(AE$3:AE$242))^2*'Monthly Returns'!$BI5</f>
        <v>6.3311451007075048E-7</v>
      </c>
      <c r="DF4" s="161">
        <f>(AF4-AVERAGE(AF$3:AF$242))^2*'Monthly Returns'!$BI5</f>
        <v>4.3104421225435092E-7</v>
      </c>
      <c r="DG4" s="161">
        <f>(AG4-AVERAGE(AG$3:AG$242))^2*'Monthly Returns'!$BI5</f>
        <v>6.0421751925927784E-7</v>
      </c>
      <c r="DH4" s="161">
        <f>(AH4-AVERAGE(AH$3:AH$242))^2*'Monthly Returns'!$BI5</f>
        <v>4.9314868229628818E-7</v>
      </c>
      <c r="DI4" s="161">
        <f>(AI4-AVERAGE(AI$3:AI$242))^2*'Monthly Returns'!$BI5</f>
        <v>1.1268635461327522E-7</v>
      </c>
      <c r="DJ4" s="161">
        <f>(AJ4-AVERAGE(AJ$3:AJ$242))^2*'Monthly Returns'!$BI5</f>
        <v>2.1461078273958755E-7</v>
      </c>
      <c r="DK4" s="161">
        <f>(AK4-AVERAGE(AK$3:AK$242))^2*'Monthly Returns'!$BI5</f>
        <v>2.4393582056904026E-7</v>
      </c>
      <c r="DL4" s="161">
        <f>(AL4-AVERAGE(AL$3:AL$242))^2*'Monthly Returns'!$BI5</f>
        <v>5.5095434841839713E-8</v>
      </c>
      <c r="DM4" s="161">
        <f>(AM4-AVERAGE(AM$3:AM$242))^2*'Monthly Returns'!$BI5</f>
        <v>4.9664479883562273E-8</v>
      </c>
      <c r="DN4" s="161">
        <f>(AN4-AVERAGE(AN$3:AN$242))^2*'Monthly Returns'!$BI5</f>
        <v>5.630339353938362E-8</v>
      </c>
      <c r="DO4" s="161">
        <f>(AO4-AVERAGE(AO$3:AO$242))^2*'Monthly Returns'!$BI5</f>
        <v>2.4496698121226594E-7</v>
      </c>
      <c r="DP4" s="161">
        <f>(AP4-AVERAGE(AP$3:AP$242))^2*'Monthly Returns'!$BI5</f>
        <v>1.6835218579787146E-6</v>
      </c>
      <c r="DQ4" s="161">
        <f>(AQ4-AVERAGE(AQ$3:AQ$242))^2*'Monthly Returns'!$BI5</f>
        <v>1.2301306882210483E-6</v>
      </c>
      <c r="DR4" s="161">
        <f>(AR4-AVERAGE(AR$3:AR$242))^2*'Monthly Returns'!$BI5</f>
        <v>1.1604286650780249E-7</v>
      </c>
      <c r="DS4" s="161">
        <f>(AS4-AVERAGE(AS$3:AS$242))^2*'Monthly Returns'!$BI5</f>
        <v>8.2790540634353869E-10</v>
      </c>
      <c r="DT4" s="161">
        <f>(AT4-AVERAGE(AT$3:AT$242))^2*'Monthly Returns'!$BI5</f>
        <v>4.672833710433039E-8</v>
      </c>
      <c r="DU4" s="161">
        <f>(AU4-AVERAGE(AU$3:AU$242))^2*'Monthly Returns'!$BI5</f>
        <v>3.2442229289974586E-8</v>
      </c>
      <c r="DV4" s="161">
        <f>(AV4-AVERAGE(AV$3:AV$242))^2*'Monthly Returns'!$BI5</f>
        <v>3.3250277998930798E-10</v>
      </c>
      <c r="DW4" s="161">
        <f>(AW4-AVERAGE(AW$3:AW$242))^2*'Monthly Returns'!$BI5</f>
        <v>1.5860939755665615E-7</v>
      </c>
      <c r="DX4" s="161">
        <f>(AX4-AVERAGE(AX$3:AX$242))^2*'Monthly Returns'!$BI5</f>
        <v>5.4300811091801051E-7</v>
      </c>
      <c r="DY4" s="161">
        <f>(AY4-AVERAGE(AY$3:AY$242))^2*'Monthly Returns'!$BI5</f>
        <v>3.8113344858243022E-7</v>
      </c>
      <c r="DZ4" s="161">
        <f>(AZ4-AVERAGE(AZ$3:AZ$242))^2*'Monthly Returns'!$BI5</f>
        <v>1.3630770508669402E-6</v>
      </c>
      <c r="EA4" s="161">
        <f>(BA4-AVERAGE(BA$3:BA$242))^2*'Monthly Returns'!$BI5</f>
        <v>1.9097558064581383E-8</v>
      </c>
    </row>
    <row r="5" spans="1:131" s="80" customFormat="1" x14ac:dyDescent="0.2">
      <c r="A5" s="66"/>
      <c r="B5" s="79">
        <f>'Monthly Returns'!A6</f>
        <v>36250</v>
      </c>
      <c r="C5" s="77">
        <f>'Monthly Returns'!B6</f>
        <v>3.5994191941729703E-2</v>
      </c>
      <c r="D5" s="77">
        <f>'Monthly Returns'!C6</f>
        <v>-1.7590487172292001E-4</v>
      </c>
      <c r="E5" s="77">
        <f>'Monthly Returns'!D6</f>
        <v>-3.41409262363212E-3</v>
      </c>
      <c r="F5" s="77">
        <f>'Monthly Returns'!E6</f>
        <v>1.20505553073095E-2</v>
      </c>
      <c r="G5" s="77">
        <f>'Monthly Returns'!F6</f>
        <v>2.53987016446659E-2</v>
      </c>
      <c r="H5" s="77">
        <f>'Monthly Returns'!G6</f>
        <v>0.13247779956491099</v>
      </c>
      <c r="I5" s="77">
        <f>'Monthly Returns'!H6</f>
        <v>0.128623403693433</v>
      </c>
      <c r="J5" s="77">
        <f>'Monthly Returns'!I6</f>
        <v>7.3343684361832001E-2</v>
      </c>
      <c r="K5" s="77">
        <f>'Monthly Returns'!J6</f>
        <v>0.125442155750427</v>
      </c>
      <c r="L5" s="77">
        <f>'Monthly Returns'!K6</f>
        <v>-5.0391871229090402E-3</v>
      </c>
      <c r="M5" s="77">
        <f>'Monthly Returns'!L6</f>
        <v>-4.2694189116137997E-3</v>
      </c>
      <c r="N5" s="77">
        <f>'Monthly Returns'!M6</f>
        <v>2.2250738146130301E-2</v>
      </c>
      <c r="O5" s="77">
        <f>'Monthly Returns'!N6</f>
        <v>3.7334514079370398E-2</v>
      </c>
      <c r="P5" s="77">
        <f>'Monthly Returns'!O6</f>
        <v>4.4198345538475202E-2</v>
      </c>
      <c r="Q5" s="77">
        <f>'Monthly Returns'!P6</f>
        <v>4.7142966690802798E-2</v>
      </c>
      <c r="R5" s="77">
        <f>'Monthly Returns'!Q6</f>
        <v>3.4663866106828797E-2</v>
      </c>
      <c r="S5" s="77">
        <f>'Monthly Returns'!R6</f>
        <v>5.0309929826532996E-3</v>
      </c>
      <c r="T5" s="77">
        <f>'Monthly Returns'!S6</f>
        <v>4.8002848726443004E-2</v>
      </c>
      <c r="U5" s="77">
        <f>'Monthly Returns'!T6</f>
        <v>4.1837833636807702E-2</v>
      </c>
      <c r="V5" s="77">
        <f>'Monthly Returns'!U6</f>
        <v>4.0500003949493997E-2</v>
      </c>
      <c r="W5" s="77">
        <f>'Monthly Returns'!V6</f>
        <v>1.06999832734497E-2</v>
      </c>
      <c r="X5" s="77">
        <f>'Monthly Returns'!W6</f>
        <v>1.2268815235304986E-2</v>
      </c>
      <c r="Y5" s="77">
        <f>'Monthly Returns'!X6</f>
        <v>8.0956880645268684E-3</v>
      </c>
      <c r="Z5" s="77">
        <f>'Monthly Returns'!Y6</f>
        <v>2.4195342108758447E-3</v>
      </c>
      <c r="AA5" s="77">
        <f>'Monthly Returns'!Z6</f>
        <v>8.7729379764778237E-3</v>
      </c>
      <c r="AB5" s="77">
        <f>'Monthly Returns'!AA6</f>
        <v>5.8181818181819445E-3</v>
      </c>
      <c r="AC5" s="77">
        <f>'Monthly Returns'!AB6</f>
        <v>-9.6994141937961631E-3</v>
      </c>
      <c r="AD5" s="77">
        <f>'Monthly Returns'!AC6</f>
        <v>-9.7018199999999999E-3</v>
      </c>
      <c r="AE5" s="77">
        <f>'Monthly Returns'!AD6</f>
        <v>-1.0507282811630773E-2</v>
      </c>
      <c r="AF5" s="77">
        <f>'Monthly Returns'!AE6</f>
        <v>2.65560951E-2</v>
      </c>
      <c r="AG5" s="77">
        <f>'Monthly Returns'!AF6</f>
        <v>2.9842403382493676E-2</v>
      </c>
      <c r="AH5" s="77">
        <f>'Monthly Returns'!AG6</f>
        <v>2.6413076963550212E-2</v>
      </c>
      <c r="AI5" s="77">
        <f>'Monthly Returns'!AH6</f>
        <v>6.4774208709131144E-3</v>
      </c>
      <c r="AJ5" s="77">
        <f>'Monthly Returns'!AI6</f>
        <v>8.8002175277563932E-3</v>
      </c>
      <c r="AK5" s="77">
        <f>'Monthly Returns'!AJ6</f>
        <v>1.4200231124341212E-2</v>
      </c>
      <c r="AL5" s="77">
        <f>'Monthly Returns'!AK6</f>
        <v>1.489829175973223E-2</v>
      </c>
      <c r="AM5" s="77">
        <f>'Monthly Returns'!AL6</f>
        <v>2.9299132444889908E-2</v>
      </c>
      <c r="AN5" s="77">
        <f>'Monthly Returns'!AM6</f>
        <v>8.9996886900138851E-3</v>
      </c>
      <c r="AO5" s="77">
        <f>'Monthly Returns'!AN6</f>
        <v>0</v>
      </c>
      <c r="AP5" s="77">
        <f>'Monthly Returns'!AO6</f>
        <v>-3.992969293451254E-2</v>
      </c>
      <c r="AQ5" s="77">
        <f>'Monthly Returns'!AP6</f>
        <v>1.913380825920212E-2</v>
      </c>
      <c r="AR5" s="77">
        <f>'Monthly Returns'!AQ6</f>
        <v>1.0193641580280797E-2</v>
      </c>
      <c r="AS5" s="77">
        <f>'Monthly Returns'!AR6</f>
        <v>2.5383639090803545E-3</v>
      </c>
      <c r="AT5" s="77">
        <f>'Monthly Returns'!AS6</f>
        <v>4.17008683435462E-3</v>
      </c>
      <c r="AU5" s="77">
        <f>'Monthly Returns'!AT6</f>
        <v>2.3518690166291325E-3</v>
      </c>
      <c r="AV5" s="77">
        <f>'Monthly Returns'!AU6</f>
        <v>-1.4893979582226784E-2</v>
      </c>
      <c r="AW5" s="77">
        <f>'Monthly Returns'!AV6</f>
        <v>2.3609891101169955E-2</v>
      </c>
      <c r="AX5" s="77">
        <f>'Monthly Returns'!AW6</f>
        <v>-1.7626898942386116E-2</v>
      </c>
      <c r="AY5" s="77">
        <f>'Monthly Returns'!AX6</f>
        <v>2.1892597606446178E-2</v>
      </c>
      <c r="AZ5" s="77">
        <f>'Monthly Returns'!AY6</f>
        <v>7.4752540078343657E-2</v>
      </c>
      <c r="BA5" s="77">
        <f>'Monthly Returns'!AZ6</f>
        <v>-1.1088709677419373E-2</v>
      </c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CC5" s="161">
        <f>(C5-AVERAGE(C$3:C$242))^2*'Monthly Returns'!$BI6</f>
        <v>8.8398426188537411E-7</v>
      </c>
      <c r="CD5" s="161">
        <f>(D5-AVERAGE(D$3:D$242))^2*'Monthly Returns'!$BI6</f>
        <v>1.1892328918846152E-7</v>
      </c>
      <c r="CE5" s="161">
        <f>(E5-AVERAGE(E$3:E$242))^2*'Monthly Returns'!$BI6</f>
        <v>8.5886646713900815E-8</v>
      </c>
      <c r="CF5" s="161">
        <f>(F5-AVERAGE(F$3:F$242))^2*'Monthly Returns'!$BI6</f>
        <v>7.8987752170139021E-9</v>
      </c>
      <c r="CG5" s="161">
        <f>(G5-AVERAGE(G$3:G$242))^2*'Monthly Returns'!$BI6</f>
        <v>4.5663134208567154E-7</v>
      </c>
      <c r="CH5" s="161">
        <f>(H5-AVERAGE(H$3:H$242))^2*'Monthly Returns'!$BI6</f>
        <v>1.6568129574335831E-5</v>
      </c>
      <c r="CI5" s="161">
        <f>(I5-AVERAGE(I$3:I$242))^2*'Monthly Returns'!$BI6</f>
        <v>1.4925775531090952E-5</v>
      </c>
      <c r="CJ5" s="161">
        <f>(J5-AVERAGE(J$3:J$242))^2*'Monthly Returns'!$BI6</f>
        <v>4.155481821046776E-6</v>
      </c>
      <c r="CK5" s="161">
        <f>(K5-AVERAGE(K$3:K$242))^2*'Monthly Returns'!$BI6</f>
        <v>1.3537016183695464E-5</v>
      </c>
      <c r="CL5" s="161">
        <f>(L5-AVERAGE(L$3:L$242))^2*'Monthly Returns'!$BI6</f>
        <v>9.0295581743972244E-8</v>
      </c>
      <c r="CM5" s="161">
        <f>(M5-AVERAGE(M$3:M$242))^2*'Monthly Returns'!$BI6</f>
        <v>7.8071039621703834E-8</v>
      </c>
      <c r="CN5" s="161">
        <f>(N5-AVERAGE(N$3:N$242))^2*'Monthly Returns'!$BI6</f>
        <v>2.1150951866336136E-7</v>
      </c>
      <c r="CO5" s="161">
        <f>(O5-AVERAGE(O$3:O$242))^2*'Monthly Returns'!$BI6</f>
        <v>9.9936831200240848E-7</v>
      </c>
      <c r="CP5" s="161">
        <f>(P5-AVERAGE(P$3:P$242))^2*'Monthly Returns'!$BI6</f>
        <v>1.2941517232492343E-6</v>
      </c>
      <c r="CQ5" s="161">
        <f>(Q5-AVERAGE(Q$3:Q$242))^2*'Monthly Returns'!$BI6</f>
        <v>1.5986843232560598E-6</v>
      </c>
      <c r="CR5" s="161">
        <f>(R5-AVERAGE(R$3:R$242))^2*'Monthly Returns'!$BI6</f>
        <v>7.9932544480052564E-7</v>
      </c>
      <c r="CS5" s="161">
        <f>(S5-AVERAGE(S$3:S$242))^2*'Monthly Returns'!$BI6</f>
        <v>1.9081995025017734E-10</v>
      </c>
      <c r="CT5" s="161">
        <f>(T5-AVERAGE(T$3:T$242))^2*'Monthly Returns'!$BI6</f>
        <v>1.5565551733574597E-6</v>
      </c>
      <c r="CU5" s="161">
        <f>(U5-AVERAGE(U$3:U$242))^2*'Monthly Returns'!$BI6</f>
        <v>1.3507948028069774E-6</v>
      </c>
      <c r="CV5" s="161">
        <f>(V5-AVERAGE(V$3:V$242))^2*'Monthly Returns'!$BI6</f>
        <v>1.2496382103904834E-6</v>
      </c>
      <c r="CW5" s="161">
        <f>(W5-AVERAGE(W$3:W$242))^2*'Monthly Returns'!$BI6</f>
        <v>4.3854803791520226E-8</v>
      </c>
      <c r="CX5" s="161">
        <f>(X5-AVERAGE(X$3:X$242))^2*'Monthly Returns'!$BI6</f>
        <v>5.449545402077096E-8</v>
      </c>
      <c r="CY5" s="161">
        <f>(Y5-AVERAGE(Y$3:Y$242))^2*'Monthly Returns'!$BI6</f>
        <v>1.6090463330405972E-8</v>
      </c>
      <c r="CZ5" s="161">
        <f>(Z5-AVERAGE(Z$3:Z$242))^2*'Monthly Returns'!$BI6</f>
        <v>1.7679959103394972E-11</v>
      </c>
      <c r="DA5" s="161">
        <f>(AA5-AVERAGE(AA$3:AA$242))^2*'Monthly Returns'!$BI6</f>
        <v>8.4778273653833263E-9</v>
      </c>
      <c r="DB5" s="161">
        <f>(AB5-AVERAGE(AB$3:AB$242))^2*'Monthly Returns'!$BI6</f>
        <v>3.2107432836085619E-9</v>
      </c>
      <c r="DC5" s="161">
        <f>(AC5-AVERAGE(AC$3:AC$242))^2*'Monthly Returns'!$BI6</f>
        <v>1.8020872297956946E-7</v>
      </c>
      <c r="DD5" s="161">
        <f>(AD5-AVERAGE(AD$3:AD$242))^2*'Monthly Returns'!$BI6</f>
        <v>1.8117938629249621E-7</v>
      </c>
      <c r="DE5" s="161">
        <f>(AE5-AVERAGE(AE$3:AE$242))^2*'Monthly Returns'!$BI6</f>
        <v>2.0886698462952808E-7</v>
      </c>
      <c r="DF5" s="161">
        <f>(AF5-AVERAGE(AF$3:AF$242))^2*'Monthly Returns'!$BI6</f>
        <v>3.6845494721094794E-7</v>
      </c>
      <c r="DG5" s="161">
        <f>(AG5-AVERAGE(AG$3:AG$242))^2*'Monthly Returns'!$BI6</f>
        <v>5.2106577532765534E-7</v>
      </c>
      <c r="DH5" s="161">
        <f>(AH5-AVERAGE(AH$3:AH$242))^2*'Monthly Returns'!$BI6</f>
        <v>4.2670371343313554E-7</v>
      </c>
      <c r="DI5" s="161">
        <f>(AI5-AVERAGE(AI$3:AI$242))^2*'Monthly Returns'!$BI6</f>
        <v>7.5687188928091812E-9</v>
      </c>
      <c r="DJ5" s="161">
        <f>(AJ5-AVERAGE(AJ$3:AJ$242))^2*'Monthly Returns'!$BI6</f>
        <v>1.2312977889366077E-8</v>
      </c>
      <c r="DK5" s="161">
        <f>(AK5-AVERAGE(AK$3:AK$242))^2*'Monthly Returns'!$BI6</f>
        <v>6.3610858373268667E-8</v>
      </c>
      <c r="DL5" s="161">
        <f>(AL5-AVERAGE(AL$3:AL$242))^2*'Monthly Returns'!$BI6</f>
        <v>7.6835587168445615E-8</v>
      </c>
      <c r="DM5" s="161">
        <f>(AM5-AVERAGE(AM$3:AM$242))^2*'Monthly Returns'!$BI6</f>
        <v>6.2245030288712948E-7</v>
      </c>
      <c r="DN5" s="161">
        <f>(AN5-AVERAGE(AN$3:AN$242))^2*'Monthly Returns'!$BI6</f>
        <v>1.1637243131216428E-8</v>
      </c>
      <c r="DO5" s="161">
        <f>(AO5-AVERAGE(AO$3:AO$242))^2*'Monthly Returns'!$BI6</f>
        <v>4.048002328773015E-8</v>
      </c>
      <c r="DP5" s="161">
        <f>(AP5-AVERAGE(AP$3:AP$242))^2*'Monthly Returns'!$BI6</f>
        <v>1.719792913668172E-6</v>
      </c>
      <c r="DQ5" s="161">
        <f>(AQ5-AVERAGE(AQ$3:AQ$242))^2*'Monthly Returns'!$BI6</f>
        <v>1.7441165287845712E-7</v>
      </c>
      <c r="DR5" s="161">
        <f>(AR5-AVERAGE(AR$3:AR$242))^2*'Monthly Returns'!$BI6</f>
        <v>1.2800938091821078E-8</v>
      </c>
      <c r="DS5" s="161">
        <f>(AS5-AVERAGE(AS$3:AS$242))^2*'Monthly Returns'!$BI6</f>
        <v>8.4821121108832218E-10</v>
      </c>
      <c r="DT5" s="161">
        <f>(AT5-AVERAGE(AT$3:AT$242))^2*'Monthly Returns'!$BI6</f>
        <v>9.7863008931437517E-10</v>
      </c>
      <c r="DU5" s="161">
        <f>(AU5-AVERAGE(AU$3:AU$242))^2*'Monthly Returns'!$BI6</f>
        <v>3.3885058791803955E-11</v>
      </c>
      <c r="DV5" s="161">
        <f>(AV5-AVERAGE(AV$3:AV$242))^2*'Monthly Returns'!$BI6</f>
        <v>7.2268348320288304E-8</v>
      </c>
      <c r="DW5" s="161">
        <f>(AW5-AVERAGE(AW$3:AW$242))^2*'Monthly Returns'!$BI6</f>
        <v>2.1508292956918634E-7</v>
      </c>
      <c r="DX5" s="161">
        <f>(AX5-AVERAGE(AX$3:AX$242))^2*'Monthly Returns'!$BI6</f>
        <v>6.2545575625495004E-7</v>
      </c>
      <c r="DY5" s="161">
        <f>(AY5-AVERAGE(AY$3:AY$242))^2*'Monthly Returns'!$BI6</f>
        <v>2.4330626373185872E-7</v>
      </c>
      <c r="DZ5" s="161">
        <f>(AZ5-AVERAGE(AZ$3:AZ$242))^2*'Monthly Returns'!$BI6</f>
        <v>3.6345146257925015E-6</v>
      </c>
      <c r="EA5" s="161">
        <f>(BA5-AVERAGE(BA$3:BA$242))^2*'Monthly Returns'!$BI6</f>
        <v>4.5870703473499717E-7</v>
      </c>
    </row>
    <row r="6" spans="1:131" s="80" customFormat="1" x14ac:dyDescent="0.2">
      <c r="A6" s="66"/>
      <c r="B6" s="79">
        <f>'Monthly Returns'!A7</f>
        <v>36280</v>
      </c>
      <c r="C6" s="77">
        <f>'Monthly Returns'!B7</f>
        <v>3.7139838117666399E-2</v>
      </c>
      <c r="D6" s="77">
        <f>'Monthly Returns'!C7</f>
        <v>7.6874664272651605E-2</v>
      </c>
      <c r="E6" s="77">
        <f>'Monthly Returns'!D7</f>
        <v>2.7142696965813701E-2</v>
      </c>
      <c r="F6" s="77">
        <f>'Monthly Returns'!E7</f>
        <v>6.0467802631660197E-2</v>
      </c>
      <c r="G6" s="77">
        <f>'Monthly Returns'!F7</f>
        <v>4.0033761739272901E-2</v>
      </c>
      <c r="H6" s="77">
        <f>'Monthly Returns'!G7</f>
        <v>4.3227798902905498E-2</v>
      </c>
      <c r="I6" s="77">
        <f>'Monthly Returns'!H7</f>
        <v>7.4507350994611005E-2</v>
      </c>
      <c r="J6" s="77">
        <f>'Monthly Returns'!I7</f>
        <v>0.167040213115807</v>
      </c>
      <c r="K6" s="77">
        <f>'Monthly Returns'!J7</f>
        <v>0.12516969929190599</v>
      </c>
      <c r="L6" s="77">
        <f>'Monthly Returns'!K7</f>
        <v>-1.5056829995065E-4</v>
      </c>
      <c r="M6" s="77">
        <f>'Monthly Returns'!L7</f>
        <v>2.7625111468520999E-4</v>
      </c>
      <c r="N6" s="77">
        <f>'Monthly Returns'!M7</f>
        <v>3.68652269271929E-2</v>
      </c>
      <c r="O6" s="77">
        <f>'Monthly Returns'!N7</f>
        <v>4.5363886244226402E-2</v>
      </c>
      <c r="P6" s="77">
        <f>'Monthly Returns'!O7</f>
        <v>5.3335509080977797E-2</v>
      </c>
      <c r="Q6" s="77">
        <f>'Monthly Returns'!P7</f>
        <v>5.7298439762110798E-2</v>
      </c>
      <c r="R6" s="77">
        <f>'Monthly Returns'!Q7</f>
        <v>5.3856976425823801E-2</v>
      </c>
      <c r="S6" s="77">
        <f>'Monthly Returns'!R7</f>
        <v>3.9939053616254702E-2</v>
      </c>
      <c r="T6" s="77">
        <f>'Monthly Returns'!S7</f>
        <v>5.8024225137518481E-2</v>
      </c>
      <c r="U6" s="77">
        <f>'Monthly Returns'!T7</f>
        <v>3.5804393291505303E-2</v>
      </c>
      <c r="V6" s="77">
        <f>'Monthly Returns'!U7</f>
        <v>5.2500006232454099E-2</v>
      </c>
      <c r="W6" s="77">
        <f>'Monthly Returns'!V7</f>
        <v>3.8600004456600799E-2</v>
      </c>
      <c r="X6" s="77">
        <f>'Monthly Returns'!W7</f>
        <v>1.9627351664254666E-2</v>
      </c>
      <c r="Y6" s="77">
        <f>'Monthly Returns'!X7</f>
        <v>1.0322807760955658E-2</v>
      </c>
      <c r="Z6" s="77">
        <f>'Monthly Returns'!Y7</f>
        <v>3.0851468498850291E-3</v>
      </c>
      <c r="AA6" s="77">
        <f>'Monthly Returns'!Z7</f>
        <v>1.8000911438553979E-2</v>
      </c>
      <c r="AB6" s="77">
        <f>'Monthly Returns'!AA7</f>
        <v>5.7845263919016343E-3</v>
      </c>
      <c r="AC6" s="77">
        <f>'Monthly Returns'!AB7</f>
        <v>4.5577967416601251E-3</v>
      </c>
      <c r="AD6" s="77">
        <f>'Monthly Returns'!AC7</f>
        <v>4.5578200000000006E-3</v>
      </c>
      <c r="AE6" s="77">
        <f>'Monthly Returns'!AD7</f>
        <v>4.937417704378797E-3</v>
      </c>
      <c r="AF6" s="77">
        <f>'Monthly Returns'!AE7</f>
        <v>-6.5385886999999995E-3</v>
      </c>
      <c r="AG6" s="77">
        <f>'Monthly Returns'!AF7</f>
        <v>-7.3477369621866928E-3</v>
      </c>
      <c r="AH6" s="77">
        <f>'Monthly Returns'!AG7</f>
        <v>-6.5033750600667082E-3</v>
      </c>
      <c r="AI6" s="77">
        <f>'Monthly Returns'!AH7</f>
        <v>-4.592575653632025E-3</v>
      </c>
      <c r="AJ6" s="77">
        <f>'Monthly Returns'!AI7</f>
        <v>-7.0986659143122965E-3</v>
      </c>
      <c r="AK6" s="77">
        <f>'Monthly Returns'!AJ7</f>
        <v>-1.5987973226110341E-3</v>
      </c>
      <c r="AL6" s="77">
        <f>'Monthly Returns'!AK7</f>
        <v>2.5008913433248736E-3</v>
      </c>
      <c r="AM6" s="77">
        <f>'Monthly Returns'!AL7</f>
        <v>2.0003672171702291E-3</v>
      </c>
      <c r="AN6" s="77">
        <f>'Monthly Returns'!AM7</f>
        <v>1.9799110551526722E-2</v>
      </c>
      <c r="AO6" s="77">
        <f>'Monthly Returns'!AN7</f>
        <v>3.8E-3</v>
      </c>
      <c r="AP6" s="77">
        <f>'Monthly Returns'!AO7</f>
        <v>3.6939040878773977E-3</v>
      </c>
      <c r="AQ6" s="77">
        <f>'Monthly Returns'!AP7</f>
        <v>-6.2273592108760892E-2</v>
      </c>
      <c r="AR6" s="77">
        <f>'Monthly Returns'!AQ7</f>
        <v>2.6426261511408741E-2</v>
      </c>
      <c r="AS6" s="77">
        <f>'Monthly Returns'!AR7</f>
        <v>3.5677293129243726E-3</v>
      </c>
      <c r="AT6" s="77">
        <f>'Monthly Returns'!AS7</f>
        <v>-7.1674657080474167E-4</v>
      </c>
      <c r="AU6" s="77">
        <f>'Monthly Returns'!AT7</f>
        <v>3.0713628770466711E-2</v>
      </c>
      <c r="AV6" s="77">
        <f>'Monthly Returns'!AU7</f>
        <v>-3.8293291844007623E-3</v>
      </c>
      <c r="AW6" s="77">
        <f>'Monthly Returns'!AV7</f>
        <v>-5.2859262928486306E-3</v>
      </c>
      <c r="AX6" s="77">
        <f>'Monthly Returns'!AW7</f>
        <v>-3.6256222635398516E-2</v>
      </c>
      <c r="AY6" s="77">
        <f>'Monthly Returns'!AX7</f>
        <v>9.6995309188918459E-3</v>
      </c>
      <c r="AZ6" s="77">
        <f>'Monthly Returns'!AY7</f>
        <v>-5.0408102520048084E-2</v>
      </c>
      <c r="BA6" s="77">
        <f>'Monthly Returns'!AZ7</f>
        <v>3.8735983690111997E-2</v>
      </c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CC6" s="161">
        <f>(C6-AVERAGE(C$3:C$242))^2*'Monthly Returns'!$BI7</f>
        <v>9.6357385762963125E-7</v>
      </c>
      <c r="CD6" s="161">
        <f>(D6-AVERAGE(D$3:D$242))^2*'Monthly Returns'!$BI7</f>
        <v>4.494943604629072E-6</v>
      </c>
      <c r="CE6" s="161">
        <f>(E6-AVERAGE(E$3:E$242))^2*'Monthly Returns'!$BI7</f>
        <v>4.6746320560639238E-7</v>
      </c>
      <c r="CF6" s="161">
        <f>(F6-AVERAGE(F$3:F$242))^2*'Monthly Returns'!$BI7</f>
        <v>2.6875203432478235E-6</v>
      </c>
      <c r="CG6" s="161">
        <f>(G6-AVERAGE(G$3:G$242))^2*'Monthly Returns'!$BI7</f>
        <v>1.3171696968635804E-6</v>
      </c>
      <c r="CH6" s="161">
        <f>(H6-AVERAGE(H$3:H$242))^2*'Monthly Returns'!$BI7</f>
        <v>1.5218395772739625E-6</v>
      </c>
      <c r="CI6" s="161">
        <f>(I6-AVERAGE(I$3:I$242))^2*'Monthly Returns'!$BI7</f>
        <v>4.6240739363383683E-6</v>
      </c>
      <c r="CJ6" s="161">
        <f>(J6-AVERAGE(J$3:J$242))^2*'Monthly Returns'!$BI7</f>
        <v>2.548630086472813E-5</v>
      </c>
      <c r="CK6" s="161">
        <f>(K6-AVERAGE(K$3:K$242))^2*'Monthly Returns'!$BI7</f>
        <v>1.3609321644418253E-5</v>
      </c>
      <c r="CL6" s="161">
        <f>(L6-AVERAGE(L$3:L$242))^2*'Monthly Returns'!$BI7</f>
        <v>2.1170387330038614E-8</v>
      </c>
      <c r="CM6" s="161">
        <f>(M6-AVERAGE(M$3:M$242))^2*'Monthly Returns'!$BI7</f>
        <v>1.8304263798163028E-8</v>
      </c>
      <c r="CN6" s="161">
        <f>(N6-AVERAGE(N$3:N$242))^2*'Monthly Returns'!$BI7</f>
        <v>8.6506888693381336E-7</v>
      </c>
      <c r="CO6" s="161">
        <f>(O6-AVERAGE(O$3:O$242))^2*'Monthly Returns'!$BI7</f>
        <v>1.5920757831341331E-6</v>
      </c>
      <c r="CP6" s="161">
        <f>(P6-AVERAGE(P$3:P$242))^2*'Monthly Returns'!$BI7</f>
        <v>2.0616899630908585E-6</v>
      </c>
      <c r="CQ6" s="161">
        <f>(Q6-AVERAGE(Q$3:Q$242))^2*'Monthly Returns'!$BI7</f>
        <v>2.5468354012869852E-6</v>
      </c>
      <c r="CR6" s="161">
        <f>(R6-AVERAGE(R$3:R$242))^2*'Monthly Returns'!$BI7</f>
        <v>2.2891919506744469E-6</v>
      </c>
      <c r="CS6" s="161">
        <f>(S6-AVERAGE(S$3:S$242))^2*'Monthly Returns'!$BI7</f>
        <v>1.2180938353768151E-6</v>
      </c>
      <c r="CT6" s="161">
        <f>(T6-AVERAGE(T$3:T$242))^2*'Monthly Returns'!$BI7</f>
        <v>2.47978142747786E-6</v>
      </c>
      <c r="CU6" s="161">
        <f>(U6-AVERAGE(U$3:U$242))^2*'Monthly Returns'!$BI7</f>
        <v>9.5050001322064371E-7</v>
      </c>
      <c r="CV6" s="161">
        <f>(V6-AVERAGE(V$3:V$242))^2*'Monthly Returns'!$BI7</f>
        <v>2.2730844491008271E-6</v>
      </c>
      <c r="CW6" s="161">
        <f>(W6-AVERAGE(W$3:W$242))^2*'Monthly Returns'!$BI7</f>
        <v>1.2180859636388931E-6</v>
      </c>
      <c r="CX6" s="161">
        <f>(X6-AVERAGE(X$3:X$242))^2*'Monthly Returns'!$BI7</f>
        <v>2.2108508694866808E-7</v>
      </c>
      <c r="CY6" s="161">
        <f>(Y6-AVERAGE(Y$3:Y$242))^2*'Monthly Returns'!$BI7</f>
        <v>3.9516211380778856E-8</v>
      </c>
      <c r="CZ6" s="161">
        <f>(Z6-AVERAGE(Z$3:Z$242))^2*'Monthly Returns'!$BI7</f>
        <v>6.5203841316945678E-10</v>
      </c>
      <c r="DA6" s="161">
        <f>(AA6-AVERAGE(AA$3:AA$242))^2*'Monthly Returns'!$BI7</f>
        <v>1.505175014211323E-7</v>
      </c>
      <c r="DB6" s="161">
        <f>(AB6-AVERAGE(AB$3:AB$242))^2*'Monthly Returns'!$BI7</f>
        <v>3.1216163359347804E-9</v>
      </c>
      <c r="DC6" s="161">
        <f>(AC6-AVERAGE(AC$3:AC$242))^2*'Monthly Returns'!$BI7</f>
        <v>8.871868273707098E-10</v>
      </c>
      <c r="DD6" s="161">
        <f>(AD6-AVERAGE(AD$3:AD$242))^2*'Monthly Returns'!$BI7</f>
        <v>8.2460606055165123E-10</v>
      </c>
      <c r="DE6" s="161">
        <f>(AE6-AVERAGE(AE$3:AE$242))^2*'Monthly Returns'!$BI7</f>
        <v>1.2340343134307853E-9</v>
      </c>
      <c r="DF6" s="161">
        <f>(AF6-AVERAGE(AF$3:AF$242))^2*'Monthly Returns'!$BI7</f>
        <v>2.0199578665517357E-7</v>
      </c>
      <c r="DG6" s="161">
        <f>(AG6-AVERAGE(AG$3:AG$242))^2*'Monthly Returns'!$BI7</f>
        <v>2.1634588048656901E-7</v>
      </c>
      <c r="DH6" s="161">
        <f>(AH6-AVERAGE(AH$3:AH$242))^2*'Monthly Returns'!$BI7</f>
        <v>1.5783130145238565E-7</v>
      </c>
      <c r="DI6" s="161">
        <f>(AI6-AVERAGE(AI$3:AI$242))^2*'Monthly Returns'!$BI7</f>
        <v>7.1268304231037823E-8</v>
      </c>
      <c r="DJ6" s="161">
        <f>(AJ6-AVERAGE(AJ$3:AJ$242))^2*'Monthly Returns'!$BI7</f>
        <v>1.5798108496748379E-7</v>
      </c>
      <c r="DK6" s="161">
        <f>(AK6-AVERAGE(AK$3:AK$242))^2*'Monthly Returns'!$BI7</f>
        <v>6.3661297257699155E-8</v>
      </c>
      <c r="DL6" s="161">
        <f>(AL6-AVERAGE(AL$3:AL$242))^2*'Monthly Returns'!$BI7</f>
        <v>1.3996074738268622E-8</v>
      </c>
      <c r="DM6" s="161">
        <f>(AM6-AVERAGE(AM$3:AM$242))^2*'Monthly Returns'!$BI7</f>
        <v>6.5642980136589786E-9</v>
      </c>
      <c r="DN6" s="161">
        <f>(AN6-AVERAGE(AN$3:AN$242))^2*'Monthly Returns'!$BI7</f>
        <v>2.0625691831737529E-7</v>
      </c>
      <c r="DO6" s="161">
        <f>(AO6-AVERAGE(AO$3:AO$242))^2*'Monthly Returns'!$BI7</f>
        <v>6.4892412579554933E-9</v>
      </c>
      <c r="DP6" s="161">
        <f>(AP6-AVERAGE(AP$3:AP$242))^2*'Monthly Returns'!$BI7</f>
        <v>6.1720542290546707E-9</v>
      </c>
      <c r="DQ6" s="161">
        <f>(AQ6-AVERAGE(AQ$3:AQ$242))^2*'Monthly Returns'!$BI7</f>
        <v>4.7806454846956951E-6</v>
      </c>
      <c r="DR6" s="161">
        <f>(AR6-AVERAGE(AR$3:AR$242))^2*'Monthly Returns'!$BI7</f>
        <v>4.0117879462295823E-7</v>
      </c>
      <c r="DS6" s="161">
        <f>(AS6-AVERAGE(AS$3:AS$242))^2*'Monthly Returns'!$BI7</f>
        <v>1.3568902179824116E-11</v>
      </c>
      <c r="DT6" s="161">
        <f>(AT6-AVERAGE(AT$3:AT$242))^2*'Monthly Returns'!$BI7</f>
        <v>3.5302309474962241E-8</v>
      </c>
      <c r="DU6" s="161">
        <f>(AU6-AVERAGE(AU$3:AU$242))^2*'Monthly Returns'!$BI7</f>
        <v>8.3508814675722273E-7</v>
      </c>
      <c r="DV6" s="161">
        <f>(AV6-AVERAGE(AV$3:AV$242))^2*'Monthly Returns'!$BI7</f>
        <v>7.0635150695306265E-9</v>
      </c>
      <c r="DW6" s="161">
        <f>(AW6-AVERAGE(AW$3:AW$242))^2*'Monthly Returns'!$BI7</f>
        <v>2.1065520388652337E-7</v>
      </c>
      <c r="DX6" s="161">
        <f>(AX6-AVERAGE(AX$3:AX$242))^2*'Monthly Returns'!$BI7</f>
        <v>1.9355656683993389E-6</v>
      </c>
      <c r="DY6" s="161">
        <f>(AY6-AVERAGE(AY$3:AY$242))^2*'Monthly Returns'!$BI7</f>
        <v>1.1107815313051021E-8</v>
      </c>
      <c r="DZ6" s="161">
        <f>(AZ6-AVERAGE(AZ$3:AZ$242))^2*'Monthly Returns'!$BI7</f>
        <v>4.3717899239643887E-6</v>
      </c>
      <c r="EA6" s="161">
        <f>(BA6-AVERAGE(BA$3:BA$242))^2*'Monthly Returns'!$BI7</f>
        <v>8.3614612626379238E-7</v>
      </c>
    </row>
    <row r="7" spans="1:131" s="80" customFormat="1" x14ac:dyDescent="0.2">
      <c r="A7" s="66"/>
      <c r="B7" s="79">
        <f>'Monthly Returns'!A8</f>
        <v>36311</v>
      </c>
      <c r="C7" s="77">
        <f>'Monthly Returns'!B8</f>
        <v>-1.88316413479746E-2</v>
      </c>
      <c r="D7" s="77">
        <f>'Monthly Returns'!C8</f>
        <v>3.9752061681612702E-2</v>
      </c>
      <c r="E7" s="77">
        <f>'Monthly Returns'!D8</f>
        <v>-3.9986802584987498E-2</v>
      </c>
      <c r="F7" s="77">
        <f>'Monthly Returns'!E8</f>
        <v>-1.3450426811591301E-2</v>
      </c>
      <c r="G7" s="77">
        <f>'Monthly Returns'!F8</f>
        <v>-5.1265358342194499E-2</v>
      </c>
      <c r="H7" s="77">
        <f>'Monthly Returns'!G8</f>
        <v>-5.2130125365438797E-2</v>
      </c>
      <c r="I7" s="77">
        <f>'Monthly Returns'!H8</f>
        <v>-6.27568684286018E-2</v>
      </c>
      <c r="J7" s="77">
        <f>'Monthly Returns'!I8</f>
        <v>-6.6651024439620205E-2</v>
      </c>
      <c r="K7" s="77">
        <f>'Monthly Returns'!J8</f>
        <v>-1.49703283043123E-3</v>
      </c>
      <c r="L7" s="77">
        <f>'Monthly Returns'!K8</f>
        <v>-1.15062767200424E-2</v>
      </c>
      <c r="M7" s="77">
        <f>'Monthly Returns'!L8</f>
        <v>-1.02828260525063E-2</v>
      </c>
      <c r="N7" s="77">
        <f>'Monthly Returns'!M8</f>
        <v>-1.9404353974850502E-2</v>
      </c>
      <c r="O7" s="77">
        <f>'Monthly Returns'!N8</f>
        <v>-2.74575636280282E-2</v>
      </c>
      <c r="P7" s="77">
        <f>'Monthly Returns'!O8</f>
        <v>-2.9532924866730901E-2</v>
      </c>
      <c r="Q7" s="77">
        <f>'Monthly Returns'!P8</f>
        <v>-3.4805433119530702E-2</v>
      </c>
      <c r="R7" s="77">
        <f>'Monthly Returns'!Q8</f>
        <v>1.6598740733940201E-2</v>
      </c>
      <c r="S7" s="77">
        <f>'Monthly Returns'!R8</f>
        <v>-4.6933794687118403E-3</v>
      </c>
      <c r="T7" s="77">
        <f>'Monthly Returns'!S8</f>
        <v>-3.2858772403671521E-2</v>
      </c>
      <c r="U7" s="77">
        <f>'Monthly Returns'!T8</f>
        <v>-2.30770813613729E-2</v>
      </c>
      <c r="V7" s="77">
        <f>'Monthly Returns'!U8</f>
        <v>1.21999961826875E-2</v>
      </c>
      <c r="W7" s="77">
        <f>'Monthly Returns'!V8</f>
        <v>-8.9999946537029293E-3</v>
      </c>
      <c r="X7" s="77">
        <f>'Monthly Returns'!W8</f>
        <v>-3.5483012507764311E-4</v>
      </c>
      <c r="Y7" s="77">
        <f>'Monthly Returns'!X8</f>
        <v>-6.0556464181251454E-4</v>
      </c>
      <c r="Z7" s="77">
        <f>'Monthly Returns'!Y8</f>
        <v>-1.8098330322066145E-4</v>
      </c>
      <c r="AA7" s="77">
        <f>'Monthly Returns'!Z8</f>
        <v>5.8568977094679564E-3</v>
      </c>
      <c r="AB7" s="77">
        <f>'Monthly Returns'!AA8</f>
        <v>5.4517133956388797E-3</v>
      </c>
      <c r="AC7" s="77">
        <f>'Monthly Returns'!AB8</f>
        <v>1.4624963799594548E-2</v>
      </c>
      <c r="AD7" s="77">
        <f>'Monthly Returns'!AC8</f>
        <v>1.465058E-2</v>
      </c>
      <c r="AE7" s="77">
        <f>'Monthly Returns'!AD8</f>
        <v>1.5843083683392958E-2</v>
      </c>
      <c r="AF7" s="77">
        <f>'Monthly Returns'!AE8</f>
        <v>3.19661797E-2</v>
      </c>
      <c r="AG7" s="77">
        <f>'Monthly Returns'!AF8</f>
        <v>3.5921984222924426E-2</v>
      </c>
      <c r="AH7" s="77">
        <f>'Monthly Returns'!AG8</f>
        <v>3.179402549461334E-2</v>
      </c>
      <c r="AI7" s="77">
        <f>'Monthly Returns'!AH8</f>
        <v>1.4894228008040633E-2</v>
      </c>
      <c r="AJ7" s="77">
        <f>'Monthly Returns'!AI8</f>
        <v>3.270008473759245E-2</v>
      </c>
      <c r="AK7" s="77">
        <f>'Monthly Returns'!AJ8</f>
        <v>4.0898353629146289E-2</v>
      </c>
      <c r="AL7" s="77">
        <f>'Monthly Returns'!AK8</f>
        <v>3.3599770747832824E-2</v>
      </c>
      <c r="AM7" s="77">
        <f>'Monthly Returns'!AL8</f>
        <v>1.8999305609135098E-2</v>
      </c>
      <c r="AN7" s="77">
        <f>'Monthly Returns'!AM8</f>
        <v>1.390170707706595E-2</v>
      </c>
      <c r="AO7" s="77">
        <f>'Monthly Returns'!AN8</f>
        <v>8.8999999999999999E-3</v>
      </c>
      <c r="AP7" s="77">
        <f>'Monthly Returns'!AO8</f>
        <v>-4.3009990331936865E-2</v>
      </c>
      <c r="AQ7" s="77">
        <f>'Monthly Returns'!AP8</f>
        <v>8.287425016207986E-2</v>
      </c>
      <c r="AR7" s="77">
        <f>'Monthly Returns'!AQ8</f>
        <v>6.9219331709877239E-3</v>
      </c>
      <c r="AS7" s="77">
        <f>'Monthly Returns'!AR8</f>
        <v>2.5229357798164376E-3</v>
      </c>
      <c r="AT7" s="77">
        <f>'Monthly Returns'!AS8</f>
        <v>9.3378194418428963E-3</v>
      </c>
      <c r="AU7" s="77">
        <f>'Monthly Returns'!AT8</f>
        <v>-1.4176229402370125E-3</v>
      </c>
      <c r="AV7" s="77">
        <f>'Monthly Returns'!AU8</f>
        <v>6.9572982295395555E-3</v>
      </c>
      <c r="AW7" s="77">
        <f>'Monthly Returns'!AV8</f>
        <v>-1.7015429223421918E-2</v>
      </c>
      <c r="AX7" s="77">
        <f>'Monthly Returns'!AW8</f>
        <v>7.070769932891463E-2</v>
      </c>
      <c r="AY7" s="77">
        <f>'Monthly Returns'!AX8</f>
        <v>5.9120204018940185E-2</v>
      </c>
      <c r="AZ7" s="77">
        <f>'Monthly Returns'!AY8</f>
        <v>0.17861836654710395</v>
      </c>
      <c r="BA7" s="77">
        <f>'Monthly Returns'!AZ8</f>
        <v>1.007523716061498E-2</v>
      </c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CC7" s="161">
        <f>(C7-AVERAGE(C$3:C$242))^2*'Monthly Returns'!$BI8</f>
        <v>6.6316642672885632E-7</v>
      </c>
      <c r="CD7" s="161">
        <f>(D7-AVERAGE(D$3:D$242))^2*'Monthly Returns'!$BI8</f>
        <v>8.7678619709431947E-7</v>
      </c>
      <c r="CE7" s="161">
        <f>(E7-AVERAGE(E$3:E$242))^2*'Monthly Returns'!$BI8</f>
        <v>2.1690567056113453E-6</v>
      </c>
      <c r="CF7" s="161">
        <f>(F7-AVERAGE(F$3:F$242))^2*'Monthly Returns'!$BI8</f>
        <v>5.3397438383688584E-7</v>
      </c>
      <c r="CG7" s="161">
        <f>(G7-AVERAGE(G$3:G$242))^2*'Monthly Returns'!$BI8</f>
        <v>3.1831486089835397E-6</v>
      </c>
      <c r="CH7" s="161">
        <f>(H7-AVERAGE(H$3:H$242))^2*'Monthly Returns'!$BI8</f>
        <v>3.3428668796838716E-6</v>
      </c>
      <c r="CI7" s="161">
        <f>(I7-AVERAGE(I$3:I$242))^2*'Monthly Returns'!$BI8</f>
        <v>5.0866194019754915E-6</v>
      </c>
      <c r="CJ7" s="161">
        <f>(J7-AVERAGE(J$3:J$242))^2*'Monthly Returns'!$BI8</f>
        <v>5.9795745352369794E-6</v>
      </c>
      <c r="CK7" s="161">
        <f>(K7-AVERAGE(K$3:K$242))^2*'Monthly Returns'!$BI8</f>
        <v>1.353550266483593E-7</v>
      </c>
      <c r="CL7" s="161">
        <f>(L7-AVERAGE(L$3:L$242))^2*'Monthly Returns'!$BI8</f>
        <v>2.6174449958231252E-7</v>
      </c>
      <c r="CM7" s="161">
        <f>(M7-AVERAGE(M$3:M$242))^2*'Monthly Returns'!$BI8</f>
        <v>2.2630858346530369E-7</v>
      </c>
      <c r="CN7" s="161">
        <f>(N7-AVERAGE(N$3:N$242))^2*'Monthly Returns'!$BI8</f>
        <v>7.6690068263876941E-7</v>
      </c>
      <c r="CO7" s="161">
        <f>(O7-AVERAGE(O$3:O$242))^2*'Monthly Returns'!$BI8</f>
        <v>1.1554943496992337E-6</v>
      </c>
      <c r="CP7" s="161">
        <f>(P7-AVERAGE(P$3:P$242))^2*'Monthly Returns'!$BI8</f>
        <v>1.4963302177069746E-6</v>
      </c>
      <c r="CQ7" s="161">
        <f>(Q7-AVERAGE(Q$3:Q$242))^2*'Monthly Returns'!$BI8</f>
        <v>1.8484383387880201E-6</v>
      </c>
      <c r="CR7" s="161">
        <f>(R7-AVERAGE(R$3:R$242))^2*'Monthly Returns'!$BI8</f>
        <v>1.0357156885981789E-7</v>
      </c>
      <c r="CS7" s="161">
        <f>(S7-AVERAGE(S$3:S$242))^2*'Monthly Returns'!$BI8</f>
        <v>1.0682463888066271E-7</v>
      </c>
      <c r="CT7" s="161">
        <f>(T7-AVERAGE(T$3:T$242))^2*'Monthly Returns'!$BI8</f>
        <v>1.7997446899973765E-6</v>
      </c>
      <c r="CU7" s="161">
        <f>(U7-AVERAGE(U$3:U$242))^2*'Monthly Returns'!$BI8</f>
        <v>8.3667017107109388E-7</v>
      </c>
      <c r="CV7" s="161">
        <f>(V7-AVERAGE(V$3:V$242))^2*'Monthly Returns'!$BI8</f>
        <v>4.7783913733202805E-8</v>
      </c>
      <c r="CW7" s="161">
        <f>(W7-AVERAGE(W$3:W$242))^2*'Monthly Returns'!$BI8</f>
        <v>1.7836014549582938E-7</v>
      </c>
      <c r="CX7" s="161">
        <f>(X7-AVERAGE(X$3:X$242))^2*'Monthly Returns'!$BI8</f>
        <v>2.9026684543307275E-8</v>
      </c>
      <c r="CY7" s="161">
        <f>(Y7-AVERAGE(Y$3:Y$242))^2*'Monthly Returns'!$BI8</f>
        <v>2.3054827743012224E-8</v>
      </c>
      <c r="CZ7" s="161">
        <f>(Z7-AVERAGE(Z$3:Z$242))^2*'Monthly Returns'!$BI8</f>
        <v>6.308469072109809E-9</v>
      </c>
      <c r="DA7" s="161">
        <f>(AA7-AVERAGE(AA$3:AA$242))^2*'Monthly Returns'!$BI8</f>
        <v>6.7247965468017233E-13</v>
      </c>
      <c r="DB7" s="161">
        <f>(AB7-AVERAGE(AB$3:AB$242))^2*'Monthly Returns'!$BI8</f>
        <v>2.065198344429031E-9</v>
      </c>
      <c r="DC7" s="161">
        <f>(AC7-AVERAGE(AC$3:AC$242))^2*'Monthly Returns'!$BI8</f>
        <v>1.2521154834685935E-7</v>
      </c>
      <c r="DD7" s="161">
        <f>(AD7-AVERAGE(AD$3:AD$242))^2*'Monthly Returns'!$BI8</f>
        <v>1.2503351865615855E-7</v>
      </c>
      <c r="DE7" s="161">
        <f>(AE7-AVERAGE(AE$3:AE$242))^2*'Monthly Returns'!$BI8</f>
        <v>1.4915172896981324E-7</v>
      </c>
      <c r="DF7" s="161">
        <f>(AF7-AVERAGE(AF$3:AF$242))^2*'Monthly Returns'!$BI8</f>
        <v>6.1969760676699307E-7</v>
      </c>
      <c r="DG7" s="161">
        <f>(AG7-AVERAGE(AG$3:AG$242))^2*'Monthly Returns'!$BI8</f>
        <v>8.5517025350535232E-7</v>
      </c>
      <c r="DH7" s="161">
        <f>(AH7-AVERAGE(AH$3:AH$242))^2*'Monthly Returns'!$BI8</f>
        <v>6.9382048604536721E-7</v>
      </c>
      <c r="DI7" s="161">
        <f>(AI7-AVERAGE(AI$3:AI$242))^2*'Monthly Returns'!$BI8</f>
        <v>1.2866038807482228E-7</v>
      </c>
      <c r="DJ7" s="161">
        <f>(AJ7-AVERAGE(AJ$3:AJ$242))^2*'Monthly Returns'!$BI8</f>
        <v>7.7629532824182841E-7</v>
      </c>
      <c r="DK7" s="161">
        <f>(AK7-AVERAGE(AK$3:AK$242))^2*'Monthly Returns'!$BI8</f>
        <v>1.240520312854215E-6</v>
      </c>
      <c r="DL7" s="161">
        <f>(AL7-AVERAGE(AL$3:AL$242))^2*'Monthly Returns'!$BI8</f>
        <v>7.7743499885852419E-7</v>
      </c>
      <c r="DM7" s="161">
        <f>(AM7-AVERAGE(AM$3:AM$242))^2*'Monthly Returns'!$BI8</f>
        <v>2.1671052884841461E-7</v>
      </c>
      <c r="DN7" s="161">
        <f>(AN7-AVERAGE(AN$3:AN$242))^2*'Monthly Returns'!$BI8</f>
        <v>7.1124026064245818E-8</v>
      </c>
      <c r="DO7" s="161">
        <f>(AO7-AVERAGE(AO$3:AO$242))^2*'Monthly Returns'!$BI8</f>
        <v>6.9112097038930053E-9</v>
      </c>
      <c r="DP7" s="161">
        <f>(AP7-AVERAGE(AP$3:AP$242))^2*'Monthly Returns'!$BI8</f>
        <v>2.0271084481713681E-6</v>
      </c>
      <c r="DQ7" s="161">
        <f>(AQ7-AVERAGE(AQ$3:AQ$242))^2*'Monthly Returns'!$BI8</f>
        <v>6.1143879524220178E-6</v>
      </c>
      <c r="DR7" s="161">
        <f>(AR7-AVERAGE(AR$3:AR$242))^2*'Monthly Returns'!$BI8</f>
        <v>8.1270814973389451E-11</v>
      </c>
      <c r="DS7" s="161">
        <f>(AS7-AVERAGE(AS$3:AS$242))^2*'Monthly Returns'!$BI8</f>
        <v>8.9488670153951473E-10</v>
      </c>
      <c r="DT7" s="161">
        <f>(AT7-AVERAGE(AT$3:AT$242))^2*'Monthly Returns'!$BI8</f>
        <v>1.8137522064780845E-8</v>
      </c>
      <c r="DU7" s="161">
        <f>(AU7-AVERAGE(AU$3:AU$242))^2*'Monthly Returns'!$BI8</f>
        <v>1.3318455994741372E-8</v>
      </c>
      <c r="DV7" s="161">
        <f>(AV7-AVERAGE(AV$3:AV$242))^2*'Monthly Returns'!$BI8</f>
        <v>1.8622147411252683E-7</v>
      </c>
      <c r="DW7" s="161">
        <f>(AW7-AVERAGE(AW$3:AW$242))^2*'Monthly Returns'!$BI8</f>
        <v>7.033965524334761E-7</v>
      </c>
      <c r="DX7" s="161">
        <f>(AX7-AVERAGE(AX$3:AX$242))^2*'Monthly Returns'!$BI8</f>
        <v>4.1753560017313933E-6</v>
      </c>
      <c r="DY7" s="161">
        <f>(AY7-AVERAGE(AY$3:AY$242))^2*'Monthly Returns'!$BI8</f>
        <v>2.8766270991920269E-6</v>
      </c>
      <c r="DZ7" s="161">
        <f>(AZ7-AVERAGE(AZ$3:AZ$242))^2*'Monthly Returns'!$BI8</f>
        <v>2.7748010534678709E-5</v>
      </c>
      <c r="EA7" s="161">
        <f>(BA7-AVERAGE(BA$3:BA$242))^2*'Monthly Returns'!$BI8</f>
        <v>9.9766114202191758E-12</v>
      </c>
    </row>
    <row r="8" spans="1:131" s="80" customFormat="1" x14ac:dyDescent="0.2">
      <c r="A8" s="66"/>
      <c r="B8" s="79">
        <f>'Monthly Returns'!A9</f>
        <v>36341</v>
      </c>
      <c r="C8" s="77">
        <f>'Monthly Returns'!B9</f>
        <v>7.0964024678066007E-2</v>
      </c>
      <c r="D8" s="77">
        <f>'Monthly Returns'!C9</f>
        <v>7.8314563291811398E-2</v>
      </c>
      <c r="E8" s="77">
        <f>'Monthly Returns'!D9</f>
        <v>4.0452851196200998E-2</v>
      </c>
      <c r="F8" s="77">
        <f>'Monthly Returns'!E9</f>
        <v>2.2882616601573601E-2</v>
      </c>
      <c r="G8" s="77">
        <f>'Monthly Returns'!F9</f>
        <v>1.8854789669921799E-2</v>
      </c>
      <c r="H8" s="77">
        <f>'Monthly Returns'!G9</f>
        <v>0.112509473657426</v>
      </c>
      <c r="I8" s="77">
        <f>'Monthly Returns'!H9</f>
        <v>0.145231640527757</v>
      </c>
      <c r="J8" s="77">
        <f>'Monthly Returns'!I9</f>
        <v>0.100325696435681</v>
      </c>
      <c r="K8" s="77">
        <f>'Monthly Returns'!J9</f>
        <v>0.131514658412929</v>
      </c>
      <c r="L8" s="77">
        <f>'Monthly Returns'!K9</f>
        <v>1.0932115891068501E-3</v>
      </c>
      <c r="M8" s="77">
        <f>'Monthly Returns'!L9</f>
        <v>1.4327767440613899E-3</v>
      </c>
      <c r="N8" s="77">
        <f>'Monthly Returns'!M9</f>
        <v>2.7978002701707302E-2</v>
      </c>
      <c r="O8" s="77">
        <f>'Monthly Returns'!N9</f>
        <v>3.7716021730011901E-2</v>
      </c>
      <c r="P8" s="77">
        <f>'Monthly Returns'!O9</f>
        <v>4.4632488797133101E-2</v>
      </c>
      <c r="Q8" s="77">
        <f>'Monthly Returns'!P9</f>
        <v>4.7625493916224698E-2</v>
      </c>
      <c r="R8" s="77">
        <f>'Monthly Returns'!Q9</f>
        <v>5.4800956659816401E-2</v>
      </c>
      <c r="S8" s="77">
        <f>'Monthly Returns'!R9</f>
        <v>3.8135510549072597E-2</v>
      </c>
      <c r="T8" s="77">
        <f>'Monthly Returns'!S9</f>
        <v>4.8479173955513932E-2</v>
      </c>
      <c r="U8" s="77">
        <f>'Monthly Returns'!T9</f>
        <v>5.3905616462881702E-2</v>
      </c>
      <c r="V8" s="77">
        <f>'Monthly Returns'!U9</f>
        <v>3.7999995199062303E-2</v>
      </c>
      <c r="W8" s="77">
        <f>'Monthly Returns'!V9</f>
        <v>2.15999977647394E-2</v>
      </c>
      <c r="X8" s="77">
        <f>'Monthly Returns'!W9</f>
        <v>1.3310852781969196E-3</v>
      </c>
      <c r="Y8" s="77">
        <f>'Monthly Returns'!X9</f>
        <v>2.7630451393490831E-3</v>
      </c>
      <c r="Z8" s="77">
        <f>'Monthly Returns'!Y9</f>
        <v>8.2578308200169349E-4</v>
      </c>
      <c r="AA8" s="77">
        <f>'Monthly Returns'!Z9</f>
        <v>9.3832288691912957E-3</v>
      </c>
      <c r="AB8" s="77">
        <f>'Monthly Returns'!AA9</f>
        <v>7.7459333849727585E-3</v>
      </c>
      <c r="AC8" s="77">
        <f>'Monthly Returns'!AB9</f>
        <v>-1.1131725417439675E-2</v>
      </c>
      <c r="AD8" s="77">
        <f>'Monthly Returns'!AC9</f>
        <v>-1.1130320000000001E-2</v>
      </c>
      <c r="AE8" s="77">
        <f>'Monthly Returns'!AD9</f>
        <v>-1.2058891888261529E-2</v>
      </c>
      <c r="AF8" s="77">
        <f>'Monthly Returns'!AE9</f>
        <v>2.1442344800000002E-2</v>
      </c>
      <c r="AG8" s="77">
        <f>'Monthly Returns'!AF9</f>
        <v>2.4095828116992839E-2</v>
      </c>
      <c r="AH8" s="77">
        <f>'Monthly Returns'!AG9</f>
        <v>2.1326866820919794E-2</v>
      </c>
      <c r="AI8" s="77">
        <f>'Monthly Returns'!AH9</f>
        <v>4.200856393714747E-2</v>
      </c>
      <c r="AJ8" s="77">
        <f>'Monthly Returns'!AI9</f>
        <v>2.9998992745309483E-2</v>
      </c>
      <c r="AK8" s="77">
        <f>'Monthly Returns'!AJ9</f>
        <v>4.5401141964914515E-2</v>
      </c>
      <c r="AL8" s="77">
        <f>'Monthly Returns'!AK9</f>
        <v>2.9299350443599437E-2</v>
      </c>
      <c r="AM8" s="77">
        <f>'Monthly Returns'!AL9</f>
        <v>5.0500671979405221E-2</v>
      </c>
      <c r="AN8" s="77">
        <f>'Monthly Returns'!AM9</f>
        <v>1.5697385276166154E-2</v>
      </c>
      <c r="AO8" s="77">
        <f>'Monthly Returns'!AN9</f>
        <v>2.7699999999999999E-2</v>
      </c>
      <c r="AP8" s="77">
        <f>'Monthly Returns'!AO9</f>
        <v>2.8960714454091541E-3</v>
      </c>
      <c r="AQ8" s="77">
        <f>'Monthly Returns'!AP9</f>
        <v>3.4456374489406985E-2</v>
      </c>
      <c r="AR8" s="77">
        <f>'Monthly Returns'!AQ9</f>
        <v>1.6381981632561361E-2</v>
      </c>
      <c r="AS8" s="77">
        <f>'Monthly Returns'!AR9</f>
        <v>5.7195149851292371E-3</v>
      </c>
      <c r="AT8" s="77">
        <f>'Monthly Returns'!AS9</f>
        <v>2.6761382873844396E-2</v>
      </c>
      <c r="AU8" s="77">
        <f>'Monthly Returns'!AT9</f>
        <v>6.2205146978154807E-3</v>
      </c>
      <c r="AV8" s="77">
        <f>'Monthly Returns'!AU9</f>
        <v>-1.0194710614820019E-2</v>
      </c>
      <c r="AW8" s="77">
        <f>'Monthly Returns'!AV9</f>
        <v>1.7942264783360029E-2</v>
      </c>
      <c r="AX8" s="77">
        <f>'Monthly Returns'!AW9</f>
        <v>-7.7498353159954902E-5</v>
      </c>
      <c r="AY8" s="77">
        <f>'Monthly Returns'!AX9</f>
        <v>4.096102145799585E-2</v>
      </c>
      <c r="AZ8" s="77">
        <f>'Monthly Returns'!AY9</f>
        <v>0.11022596720529959</v>
      </c>
      <c r="BA8" s="77">
        <f>'Monthly Returns'!AZ9</f>
        <v>-1.1788328259602299E-2</v>
      </c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CC8" s="161">
        <f>(C8-AVERAGE(C$3:C$242))^2*'Monthly Returns'!$BI9</f>
        <v>4.3485930876509044E-6</v>
      </c>
      <c r="CD8" s="161">
        <f>(D8-AVERAGE(D$3:D$242))^2*'Monthly Returns'!$BI9</f>
        <v>4.7878104628687858E-6</v>
      </c>
      <c r="CE8" s="161">
        <f>(E8-AVERAGE(E$3:E$242))^2*'Monthly Returns'!$BI9</f>
        <v>1.2567264698172019E-6</v>
      </c>
      <c r="CF8" s="161">
        <f>(F8-AVERAGE(F$3:F$242))^2*'Monthly Returns'!$BI9</f>
        <v>1.9404770170738841E-7</v>
      </c>
      <c r="CG8" s="161">
        <f>(G8-AVERAGE(G$3:G$242))^2*'Monthly Returns'!$BI9</f>
        <v>2.2505029197036308E-7</v>
      </c>
      <c r="CH8" s="161">
        <f>(H8-AVERAGE(H$3:H$242))^2*'Monthly Returns'!$BI9</f>
        <v>1.2155655304981161E-5</v>
      </c>
      <c r="CI8" s="161">
        <f>(I8-AVERAGE(I$3:I$242))^2*'Monthly Returns'!$BI9</f>
        <v>1.9883967540455526E-5</v>
      </c>
      <c r="CJ8" s="161">
        <f>(J8-AVERAGE(J$3:J$242))^2*'Monthly Returns'!$BI9</f>
        <v>8.6553581834079122E-6</v>
      </c>
      <c r="CK8" s="161">
        <f>(K8-AVERAGE(K$3:K$242))^2*'Monthly Returns'!$BI9</f>
        <v>1.5456896150100991E-5</v>
      </c>
      <c r="CL8" s="161">
        <f>(L8-AVERAGE(L$3:L$242))^2*'Monthly Returns'!$BI9</f>
        <v>1.1395403164229441E-8</v>
      </c>
      <c r="CM8" s="161">
        <f>(M8-AVERAGE(M$3:M$242))^2*'Monthly Returns'!$BI9</f>
        <v>9.8526523087519106E-9</v>
      </c>
      <c r="CN8" s="161">
        <f>(N8-AVERAGE(N$3:N$242))^2*'Monthly Returns'!$BI9</f>
        <v>4.2522618861843489E-7</v>
      </c>
      <c r="CO8" s="161">
        <f>(O8-AVERAGE(O$3:O$242))^2*'Monthly Returns'!$BI9</f>
        <v>1.0551523336868699E-6</v>
      </c>
      <c r="CP8" s="161">
        <f>(P8-AVERAGE(P$3:P$242))^2*'Monthly Returns'!$BI9</f>
        <v>1.3663903433112111E-6</v>
      </c>
      <c r="CQ8" s="161">
        <f>(Q8-AVERAGE(Q$3:Q$242))^2*'Monthly Returns'!$BI9</f>
        <v>1.6879217344127486E-6</v>
      </c>
      <c r="CR8" s="161">
        <f>(R8-AVERAGE(R$3:R$242))^2*'Monthly Returns'!$BI9</f>
        <v>2.4299091697385479E-6</v>
      </c>
      <c r="CS8" s="161">
        <f>(S8-AVERAGE(S$3:S$242))^2*'Monthly Returns'!$BI9</f>
        <v>1.1161896064655877E-6</v>
      </c>
      <c r="CT8" s="161">
        <f>(T8-AVERAGE(T$3:T$242))^2*'Monthly Returns'!$BI9</f>
        <v>1.6434574089792905E-6</v>
      </c>
      <c r="CU8" s="161">
        <f>(U8-AVERAGE(U$3:U$242))^2*'Monthly Returns'!$BI9</f>
        <v>2.4653232179254692E-6</v>
      </c>
      <c r="CV8" s="161">
        <f>(V8-AVERAGE(V$3:V$242))^2*'Monthly Returns'!$BI9</f>
        <v>1.1109327085901908E-6</v>
      </c>
      <c r="CW8" s="161">
        <f>(W8-AVERAGE(W$3:W$242))^2*'Monthly Returns'!$BI9</f>
        <v>3.1931225291022879E-7</v>
      </c>
      <c r="CX8" s="161">
        <f>(X8-AVERAGE(X$3:X$242))^2*'Monthly Returns'!$BI9</f>
        <v>1.3621680179261439E-8</v>
      </c>
      <c r="CY8" s="161">
        <f>(Y8-AVERAGE(Y$3:Y$242))^2*'Monthly Returns'!$BI9</f>
        <v>1.9070835883338623E-9</v>
      </c>
      <c r="CZ8" s="161">
        <f>(Z8-AVERAGE(Z$3:Z$242))^2*'Monthly Returns'!$BI9</f>
        <v>2.2344098299893077E-9</v>
      </c>
      <c r="DA8" s="161">
        <f>(AA8-AVERAGE(AA$3:AA$242))^2*'Monthly Returns'!$BI9</f>
        <v>1.2816297269012861E-8</v>
      </c>
      <c r="DB8" s="161">
        <f>(AB8-AVERAGE(AB$3:AB$242))^2*'Monthly Returns'!$BI9</f>
        <v>1.4367157821507375E-8</v>
      </c>
      <c r="DC8" s="161">
        <f>(AC8-AVERAGE(AC$3:AC$242))^2*'Monthly Returns'!$BI9</f>
        <v>2.2779213657269732E-7</v>
      </c>
      <c r="DD8" s="161">
        <f>(AD8-AVERAGE(AD$3:AD$242))^2*'Monthly Returns'!$BI9</f>
        <v>2.2878196862913119E-7</v>
      </c>
      <c r="DE8" s="161">
        <f>(AE8-AVERAGE(AE$3:AE$242))^2*'Monthly Returns'!$BI9</f>
        <v>2.6433692330564009E-7</v>
      </c>
      <c r="DF8" s="161">
        <f>(AF8-AVERAGE(AF$3:AF$242))^2*'Monthly Returns'!$BI9</f>
        <v>2.0327334751793541E-7</v>
      </c>
      <c r="DG8" s="161">
        <f>(AG8-AVERAGE(AG$3:AG$242))^2*'Monthly Returns'!$BI9</f>
        <v>2.9919017284565383E-7</v>
      </c>
      <c r="DH8" s="161">
        <f>(AH8-AVERAGE(AH$3:AH$242))^2*'Monthly Returns'!$BI9</f>
        <v>2.4867360699542372E-7</v>
      </c>
      <c r="DI8" s="161">
        <f>(AI8-AVERAGE(AI$3:AI$242))^2*'Monthly Returns'!$BI9</f>
        <v>1.5309448674776144E-6</v>
      </c>
      <c r="DJ8" s="161">
        <f>(AJ8-AVERAGE(AJ$3:AJ$242))^2*'Monthly Returns'!$BI9</f>
        <v>6.3707209568235418E-7</v>
      </c>
      <c r="DK8" s="161">
        <f>(AK8-AVERAGE(AK$3:AK$242))^2*'Monthly Returns'!$BI9</f>
        <v>1.6002430228530542E-6</v>
      </c>
      <c r="DL8" s="161">
        <f>(AL8-AVERAGE(AL$3:AL$242))^2*'Monthly Returns'!$BI9</f>
        <v>5.5815722997374291E-7</v>
      </c>
      <c r="DM8" s="161">
        <f>(AM8-AVERAGE(AM$3:AM$242))^2*'Monthly Returns'!$BI9</f>
        <v>2.2098225348614514E-6</v>
      </c>
      <c r="DN8" s="161">
        <f>(AN8-AVERAGE(AN$3:AN$242))^2*'Monthly Returns'!$BI9</f>
        <v>1.0634279837101516E-7</v>
      </c>
      <c r="DO8" s="161">
        <f>(AO8-AVERAGE(AO$3:AO$242))^2*'Monthly Returns'!$BI9</f>
        <v>4.7817271549400015E-7</v>
      </c>
      <c r="DP8" s="161">
        <f>(AP8-AVERAGE(AP$3:AP$242))^2*'Monthly Returns'!$BI9</f>
        <v>2.8682396496149908E-9</v>
      </c>
      <c r="DQ8" s="161">
        <f>(AQ8-AVERAGE(AQ$3:AQ$242))^2*'Monthly Returns'!$BI9</f>
        <v>8.4541705036093091E-7</v>
      </c>
      <c r="DR8" s="161">
        <f>(AR8-AVERAGE(AR$3:AR$242))^2*'Monthly Returns'!$BI9</f>
        <v>9.9210002996370977E-8</v>
      </c>
      <c r="DS8" s="161">
        <f>(AS8-AVERAGE(AS$3:AS$242))^2*'Monthly Returns'!$BI9</f>
        <v>5.3735499011622825E-9</v>
      </c>
      <c r="DT8" s="161">
        <f>(AT8-AVERAGE(AT$3:AT$242))^2*'Monthly Returns'!$BI9</f>
        <v>4.8830914421335656E-7</v>
      </c>
      <c r="DU8" s="161">
        <f>(AU8-AVERAGE(AU$3:AU$242))^2*'Monthly Returns'!$BI9</f>
        <v>1.7164254699149348E-8</v>
      </c>
      <c r="DV8" s="161">
        <f>(AV8-AVERAGE(AV$3:AV$242))^2*'Monthly Returns'!$BI9</f>
        <v>1.4628376594618126E-8</v>
      </c>
      <c r="DW8" s="161">
        <f>(AW8-AVERAGE(AW$3:AW$242))^2*'Monthly Returns'!$BI9</f>
        <v>8.2677617042370237E-8</v>
      </c>
      <c r="DX8" s="161">
        <f>(AX8-AVERAGE(AX$3:AX$242))^2*'Monthly Returns'!$BI9</f>
        <v>5.539626722433717E-8</v>
      </c>
      <c r="DY8" s="161">
        <f>(AY8-AVERAGE(AY$3:AY$242))^2*'Monthly Returns'!$BI9</f>
        <v>1.2485411338168733E-6</v>
      </c>
      <c r="DZ8" s="161">
        <f>(AZ8-AVERAGE(AZ$3:AZ$242))^2*'Monthly Returns'!$BI9</f>
        <v>9.5019658505675199E-6</v>
      </c>
      <c r="EA8" s="161">
        <f>(BA8-AVERAGE(BA$3:BA$242))^2*'Monthly Returns'!$BI9</f>
        <v>5.0437102612456617E-7</v>
      </c>
    </row>
    <row r="9" spans="1:131" s="80" customFormat="1" x14ac:dyDescent="0.2">
      <c r="A9" s="66"/>
      <c r="B9" s="79">
        <f>'Monthly Returns'!A10</f>
        <v>36372</v>
      </c>
      <c r="C9" s="77">
        <f>'Monthly Returns'!B10</f>
        <v>-5.9210722210925597E-2</v>
      </c>
      <c r="D9" s="77">
        <f>'Monthly Returns'!C10</f>
        <v>-1.4607243322650801E-2</v>
      </c>
      <c r="E9" s="77">
        <f>'Monthly Returns'!D10</f>
        <v>-2.0698051216636301E-2</v>
      </c>
      <c r="F9" s="77">
        <f>'Monthly Returns'!E10</f>
        <v>-2.9228621189585301E-3</v>
      </c>
      <c r="G9" s="77">
        <f>'Monthly Returns'!F10</f>
        <v>-1.26952069810649E-2</v>
      </c>
      <c r="H9" s="77">
        <f>'Monthly Returns'!G10</f>
        <v>6.9784479188992998E-2</v>
      </c>
      <c r="I9" s="77">
        <f>'Monthly Returns'!H10</f>
        <v>2.7547326344842599E-2</v>
      </c>
      <c r="J9" s="77">
        <f>'Monthly Returns'!I10</f>
        <v>-3.6152117090062101E-2</v>
      </c>
      <c r="K9" s="77">
        <f>'Monthly Returns'!J10</f>
        <v>-5.3860535300029898E-2</v>
      </c>
      <c r="L9" s="77">
        <f>'Monthly Returns'!K10</f>
        <v>-1.3870960618314099E-2</v>
      </c>
      <c r="M9" s="77">
        <f>'Monthly Returns'!L10</f>
        <v>-1.24816214806883E-2</v>
      </c>
      <c r="N9" s="77">
        <f>'Monthly Returns'!M10</f>
        <v>-2.86296863637274E-2</v>
      </c>
      <c r="O9" s="77">
        <f>'Monthly Returns'!N10</f>
        <v>-3.1651535498742701E-2</v>
      </c>
      <c r="P9" s="77">
        <f>'Monthly Returns'!O10</f>
        <v>-3.4305528015343499E-2</v>
      </c>
      <c r="Q9" s="77">
        <f>'Monthly Returns'!P10</f>
        <v>-4.0109928604406299E-2</v>
      </c>
      <c r="R9" s="77">
        <f>'Monthly Returns'!Q10</f>
        <v>-2.1507851117387601E-2</v>
      </c>
      <c r="S9" s="77">
        <f>'Monthly Returns'!R10</f>
        <v>-2.2966698461252301E-2</v>
      </c>
      <c r="T9" s="77">
        <f>'Monthly Returns'!S10</f>
        <v>-3.8093292127505007E-2</v>
      </c>
      <c r="U9" s="77">
        <f>'Monthly Returns'!T10</f>
        <v>-3.2666643350004798E-2</v>
      </c>
      <c r="V9" s="77">
        <f>'Monthly Returns'!U10</f>
        <v>6.1000026049366999E-3</v>
      </c>
      <c r="W9" s="77">
        <f>'Monthly Returns'!V10</f>
        <v>4.5999943339061202E-3</v>
      </c>
      <c r="X9" s="77">
        <f>'Monthly Returns'!W10</f>
        <v>5.494505494505475E-3</v>
      </c>
      <c r="Y9" s="77">
        <f>'Monthly Returns'!X10</f>
        <v>4.1969107350887311E-3</v>
      </c>
      <c r="Z9" s="77">
        <f>'Monthly Returns'!Y10</f>
        <v>1.254318227506056E-3</v>
      </c>
      <c r="AA9" s="77">
        <f>'Monthly Returns'!Z10</f>
        <v>3.9498824221047002E-3</v>
      </c>
      <c r="AB9" s="77">
        <f>'Monthly Returns'!AA10</f>
        <v>7.863773428723464E-3</v>
      </c>
      <c r="AC9" s="77">
        <f>'Monthly Returns'!AB10</f>
        <v>2.2850820224178614E-2</v>
      </c>
      <c r="AD9" s="77">
        <f>'Monthly Returns'!AC10</f>
        <v>2.2848609999999998E-2</v>
      </c>
      <c r="AE9" s="77">
        <f>'Monthly Returns'!AD10</f>
        <v>2.4754075429292113E-2</v>
      </c>
      <c r="AF9" s="77">
        <f>'Monthly Returns'!AE10</f>
        <v>5.9693501000000005E-3</v>
      </c>
      <c r="AG9" s="77">
        <f>'Monthly Returns'!AF10</f>
        <v>6.7080552673396991E-3</v>
      </c>
      <c r="AH9" s="77">
        <f>'Monthly Returns'!AG10</f>
        <v>5.9372021006837018E-3</v>
      </c>
      <c r="AI9" s="77">
        <f>'Monthly Returns'!AH10</f>
        <v>-1.8609703113685705E-2</v>
      </c>
      <c r="AJ9" s="77">
        <f>'Monthly Returns'!AI10</f>
        <v>9.60029385247263E-3</v>
      </c>
      <c r="AK9" s="77">
        <f>'Monthly Returns'!AJ10</f>
        <v>1.3899896583597915E-2</v>
      </c>
      <c r="AL9" s="77">
        <f>'Monthly Returns'!AK10</f>
        <v>3.1000182778424534E-3</v>
      </c>
      <c r="AM9" s="77">
        <f>'Monthly Returns'!AL10</f>
        <v>-1.2991716654443541E-3</v>
      </c>
      <c r="AN9" s="77">
        <f>'Monthly Returns'!AM10</f>
        <v>1.930067688874515E-2</v>
      </c>
      <c r="AO9" s="77">
        <f>'Monthly Returns'!AN10</f>
        <v>2.0500000000000001E-2</v>
      </c>
      <c r="AP9" s="77">
        <f>'Monthly Returns'!AO10</f>
        <v>-1.3081990772764285E-2</v>
      </c>
      <c r="AQ9" s="77">
        <f>'Monthly Returns'!AP10</f>
        <v>-8.6493270525540115E-3</v>
      </c>
      <c r="AR9" s="77">
        <f>'Monthly Returns'!AQ10</f>
        <v>1.3368994772988974E-2</v>
      </c>
      <c r="AS9" s="77">
        <f>'Monthly Returns'!AR10</f>
        <v>7.7343039126478441E-3</v>
      </c>
      <c r="AT9" s="77">
        <f>'Monthly Returns'!AS10</f>
        <v>-9.6831992773440591E-3</v>
      </c>
      <c r="AU9" s="77">
        <f>'Monthly Returns'!AT10</f>
        <v>3.141728965173232E-3</v>
      </c>
      <c r="AV9" s="77">
        <f>'Monthly Returns'!AU10</f>
        <v>-8.1580363832096364E-3</v>
      </c>
      <c r="AW9" s="77">
        <f>'Monthly Returns'!AV10</f>
        <v>-3.2572702264401565E-2</v>
      </c>
      <c r="AX9" s="77">
        <f>'Monthly Returns'!AW10</f>
        <v>-3.1040496027901598E-2</v>
      </c>
      <c r="AY9" s="77">
        <f>'Monthly Returns'!AX10</f>
        <v>6.2481059116586239E-3</v>
      </c>
      <c r="AZ9" s="77">
        <f>'Monthly Returns'!AY10</f>
        <v>5.3132101358957448E-3</v>
      </c>
      <c r="BA9" s="77">
        <f>'Monthly Returns'!AZ10</f>
        <v>1.7958969653274037E-2</v>
      </c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CC9" s="161">
        <f>(C9-AVERAGE(C$3:C$242))^2*'Monthly Returns'!$BI10</f>
        <v>4.5578786910820554E-6</v>
      </c>
      <c r="CD9" s="161">
        <f>(D9-AVERAGE(D$3:D$242))^2*'Monthly Returns'!$BI10</f>
        <v>6.7384574254828636E-7</v>
      </c>
      <c r="CE9" s="161">
        <f>(E9-AVERAGE(E$3:E$242))^2*'Monthly Returns'!$BI10</f>
        <v>7.4089572232422411E-7</v>
      </c>
      <c r="CF9" s="161">
        <f>(F9-AVERAGE(F$3:F$242))^2*'Monthly Returns'!$BI10</f>
        <v>1.5678820634559439E-7</v>
      </c>
      <c r="CG9" s="161">
        <f>(G9-AVERAGE(G$3:G$242))^2*'Monthly Returns'!$BI10</f>
        <v>3.0097079746271589E-7</v>
      </c>
      <c r="CH9" s="161">
        <f>(H9-AVERAGE(H$3:H$242))^2*'Monthly Returns'!$BI10</f>
        <v>4.4752307652198132E-6</v>
      </c>
      <c r="CI9" s="161">
        <f>(I9-AVERAGE(I$3:I$242))^2*'Monthly Returns'!$BI10</f>
        <v>4.3138918770278458E-7</v>
      </c>
      <c r="CJ9" s="161">
        <f>(J9-AVERAGE(J$3:J$242))^2*'Monthly Returns'!$BI10</f>
        <v>2.1868062463496979E-6</v>
      </c>
      <c r="CK9" s="161">
        <f>(K9-AVERAGE(K$3:K$242))^2*'Monthly Returns'!$BI10</f>
        <v>4.2992602718805984E-6</v>
      </c>
      <c r="CL9" s="161">
        <f>(L9-AVERAGE(L$3:L$242))^2*'Monthly Returns'!$BI10</f>
        <v>3.5239781747816511E-7</v>
      </c>
      <c r="CM9" s="161">
        <f>(M9-AVERAGE(M$3:M$242))^2*'Monthly Returns'!$BI10</f>
        <v>3.046889276260343E-7</v>
      </c>
      <c r="CN9" s="161">
        <f>(N9-AVERAGE(N$3:N$242))^2*'Monthly Returns'!$BI10</f>
        <v>1.4028102067594958E-6</v>
      </c>
      <c r="CO9" s="161">
        <f>(O9-AVERAGE(O$3:O$242))^2*'Monthly Returns'!$BI10</f>
        <v>1.4935373215262079E-6</v>
      </c>
      <c r="CP9" s="161">
        <f>(P9-AVERAGE(P$3:P$242))^2*'Monthly Returns'!$BI10</f>
        <v>1.9340856370734455E-6</v>
      </c>
      <c r="CQ9" s="161">
        <f>(Q9-AVERAGE(Q$3:Q$242))^2*'Monthly Returns'!$BI10</f>
        <v>2.3892039335704294E-6</v>
      </c>
      <c r="CR9" s="161">
        <f>(R9-AVERAGE(R$3:R$242))^2*'Monthly Returns'!$BI10</f>
        <v>8.3431695793604096E-7</v>
      </c>
      <c r="CS9" s="161">
        <f>(S9-AVERAGE(S$3:S$242))^2*'Monthly Returns'!$BI10</f>
        <v>8.5384057833654218E-7</v>
      </c>
      <c r="CT9" s="161">
        <f>(T9-AVERAGE(T$3:T$242))^2*'Monthly Returns'!$BI10</f>
        <v>2.3263004230166036E-6</v>
      </c>
      <c r="CU9" s="161">
        <f>(U9-AVERAGE(U$3:U$242))^2*'Monthly Returns'!$BI10</f>
        <v>1.5267129962847696E-6</v>
      </c>
      <c r="CV9" s="161">
        <f>(V9-AVERAGE(V$3:V$242))^2*'Monthly Returns'!$BI10</f>
        <v>5.0850849693305559E-10</v>
      </c>
      <c r="CW9" s="161">
        <f>(W9-AVERAGE(W$3:W$242))^2*'Monthly Returns'!$BI10</f>
        <v>2.3760055108709928E-10</v>
      </c>
      <c r="CX9" s="161">
        <f>(X9-AVERAGE(X$3:X$242))^2*'Monthly Returns'!$BI10</f>
        <v>3.2448871022029068E-10</v>
      </c>
      <c r="CY9" s="161">
        <f>(Y9-AVERAGE(Y$3:Y$242))^2*'Monthly Returns'!$BI10</f>
        <v>7.3509710918845722E-12</v>
      </c>
      <c r="CZ9" s="161">
        <f>(Z9-AVERAGE(Z$3:Z$242))^2*'Monthly Returns'!$BI10</f>
        <v>1.1276195259233153E-9</v>
      </c>
      <c r="DA9" s="161">
        <f>(AA9-AVERAGE(AA$3:AA$242))^2*'Monthly Returns'!$BI10</f>
        <v>3.9447695791352302E-9</v>
      </c>
      <c r="DB9" s="161">
        <f>(AB9-AVERAGE(AB$3:AB$242))^2*'Monthly Returns'!$BI10</f>
        <v>1.5449693293875686E-8</v>
      </c>
      <c r="DC9" s="161">
        <f>(AC9-AVERAGE(AC$3:AC$242))^2*'Monthly Returns'!$BI10</f>
        <v>3.9033963129068056E-7</v>
      </c>
      <c r="DD9" s="161">
        <f>(AD9-AVERAGE(AD$3:AD$242))^2*'Monthly Returns'!$BI10</f>
        <v>3.8889329633174318E-7</v>
      </c>
      <c r="DE9" s="161">
        <f>(AE9-AVERAGE(AE$3:AE$242))^2*'Monthly Returns'!$BI10</f>
        <v>4.6201239477093148E-7</v>
      </c>
      <c r="DF9" s="161">
        <f>(AF9-AVERAGE(AF$3:AF$242))^2*'Monthly Returns'!$BI10</f>
        <v>2.475184629330829E-9</v>
      </c>
      <c r="DG9" s="161">
        <f>(AG9-AVERAGE(AG$3:AG$242))^2*'Monthly Returns'!$BI10</f>
        <v>2.3635996442925608E-10</v>
      </c>
      <c r="DH9" s="161">
        <f>(AH9-AVERAGE(AH$3:AH$242))^2*'Monthly Returns'!$BI10</f>
        <v>1.0227389790471152E-12</v>
      </c>
      <c r="DI9" s="161">
        <f>(AI9-AVERAGE(AI$3:AI$242))^2*'Monthly Returns'!$BI10</f>
        <v>5.2791969830887961E-7</v>
      </c>
      <c r="DJ9" s="161">
        <f>(AJ9-AVERAGE(AJ$3:AJ$242))^2*'Monthly Returns'!$BI10</f>
        <v>1.9382153982276415E-8</v>
      </c>
      <c r="DK9" s="161">
        <f>(AK9-AVERAGE(AK$3:AK$242))^2*'Monthly Returns'!$BI10</f>
        <v>6.1291803033304122E-8</v>
      </c>
      <c r="DL9" s="161">
        <f>(AL9-AVERAGE(AL$3:AL$242))^2*'Monthly Returns'!$BI10</f>
        <v>1.012640980672761E-8</v>
      </c>
      <c r="DM9" s="161">
        <f>(AM9-AVERAGE(AM$3:AM$242))^2*'Monthly Returns'!$BI10</f>
        <v>3.5905664180234406E-8</v>
      </c>
      <c r="DN9" s="161">
        <f>(AN9-AVERAGE(AN$3:AN$242))^2*'Monthly Returns'!$BI10</f>
        <v>1.9789533226892031E-7</v>
      </c>
      <c r="DO9" s="161">
        <f>(AO9-AVERAGE(AO$3:AO$242))^2*'Monthly Returns'!$BI10</f>
        <v>2.1250250541964001E-7</v>
      </c>
      <c r="DP9" s="161">
        <f>(AP9-AVERAGE(AP$3:AP$242))^2*'Monthly Returns'!$BI10</f>
        <v>2.1666255335839232E-7</v>
      </c>
      <c r="DQ9" s="161">
        <f>(AQ9-AVERAGE(AQ$3:AQ$242))^2*'Monthly Returns'!$BI10</f>
        <v>2.2739717539022973E-7</v>
      </c>
      <c r="DR9" s="161">
        <f>(AR9-AVERAGE(AR$3:AR$242))^2*'Monthly Returns'!$BI10</f>
        <v>4.7803108371930416E-8</v>
      </c>
      <c r="DS9" s="161">
        <f>(AS9-AVERAGE(AS$3:AS$242))^2*'Monthly Returns'!$BI10</f>
        <v>1.9364272227435041E-8</v>
      </c>
      <c r="DT9" s="161">
        <f>(AT9-AVERAGE(AT$3:AT$242))^2*'Monthly Returns'!$BI10</f>
        <v>2.3247616579637004E-7</v>
      </c>
      <c r="DU9" s="161">
        <f>(AU9-AVERAGE(AU$3:AU$242))^2*'Monthly Returns'!$BI10</f>
        <v>9.9920293530118201E-10</v>
      </c>
      <c r="DV9" s="161">
        <f>(AV9-AVERAGE(AV$3:AV$242))^2*'Monthly Returns'!$BI10</f>
        <v>3.065181505709232E-9</v>
      </c>
      <c r="DW9" s="161">
        <f>(AW9-AVERAGE(AW$3:AW$242))^2*'Monthly Returns'!$BI10</f>
        <v>1.8300113125335965E-6</v>
      </c>
      <c r="DX9" s="161">
        <f>(AX9-AVERAGE(AX$3:AX$242))^2*'Monthly Returns'!$BI10</f>
        <v>1.5447125782900848E-6</v>
      </c>
      <c r="DY9" s="161">
        <f>(AY9-AVERAGE(AY$3:AY$242))^2*'Monthly Returns'!$BI10</f>
        <v>2.681927733092387E-11</v>
      </c>
      <c r="DZ9" s="161">
        <f>(AZ9-AVERAGE(AZ$3:AZ$242))^2*'Monthly Returns'!$BI10</f>
        <v>9.7137249432326273E-8</v>
      </c>
      <c r="EA9" s="161">
        <f>(BA9-AVERAGE(BA$3:BA$242))^2*'Monthly Returns'!$BI10</f>
        <v>6.4026840398029805E-8</v>
      </c>
    </row>
    <row r="10" spans="1:131" s="80" customFormat="1" x14ac:dyDescent="0.2">
      <c r="A10" s="66"/>
      <c r="B10" s="79">
        <f>'Monthly Returns'!A11</f>
        <v>36403</v>
      </c>
      <c r="C10" s="77">
        <f>'Monthly Returns'!B11</f>
        <v>4.8591201645704603E-3</v>
      </c>
      <c r="D10" s="77">
        <f>'Monthly Returns'!C11</f>
        <v>-2.1100155750055499E-2</v>
      </c>
      <c r="E10" s="77">
        <f>'Monthly Returns'!D11</f>
        <v>2.83843418199634E-2</v>
      </c>
      <c r="F10" s="77">
        <f>'Monthly Returns'!E11</f>
        <v>2.56035480331753E-2</v>
      </c>
      <c r="G10" s="77">
        <f>'Monthly Returns'!F11</f>
        <v>7.11284835713676E-3</v>
      </c>
      <c r="H10" s="77">
        <f>'Monthly Returns'!G11</f>
        <v>4.0875278036209802E-3</v>
      </c>
      <c r="I10" s="77">
        <f>'Monthly Returns'!H11</f>
        <v>6.14775605169239E-2</v>
      </c>
      <c r="J10" s="77">
        <f>'Monthly Returns'!I11</f>
        <v>-1.18458741481667E-2</v>
      </c>
      <c r="K10" s="77">
        <f>'Monthly Returns'!J11</f>
        <v>2.0224899254694902E-2</v>
      </c>
      <c r="L10" s="77">
        <f>'Monthly Returns'!K11</f>
        <v>9.6927695753710897E-3</v>
      </c>
      <c r="M10" s="77">
        <f>'Monthly Returns'!L11</f>
        <v>9.4290543008224096E-3</v>
      </c>
      <c r="N10" s="77">
        <f>'Monthly Returns'!M11</f>
        <v>3.51426113130282E-3</v>
      </c>
      <c r="O10" s="77">
        <f>'Monthly Returns'!N11</f>
        <v>7.8377394608329602E-3</v>
      </c>
      <c r="P10" s="77">
        <f>'Monthly Returns'!O11</f>
        <v>1.0631978438744701E-2</v>
      </c>
      <c r="Q10" s="77">
        <f>'Monthly Returns'!P11</f>
        <v>9.8357284436924996E-3</v>
      </c>
      <c r="R10" s="77">
        <f>'Monthly Returns'!Q11</f>
        <v>1.14308359110422E-2</v>
      </c>
      <c r="S10" s="77">
        <f>'Monthly Returns'!R11</f>
        <v>5.4658013951411899E-3</v>
      </c>
      <c r="T10" s="77">
        <f>'Monthly Returns'!S11</f>
        <v>1.1190513617401754E-2</v>
      </c>
      <c r="U10" s="77">
        <f>'Monthly Returns'!T11</f>
        <v>-6.1000490689806499E-3</v>
      </c>
      <c r="V10" s="77">
        <f>'Monthly Returns'!U11</f>
        <v>3.9999439669569E-4</v>
      </c>
      <c r="W10" s="77">
        <f>'Monthly Returns'!V11</f>
        <v>-5.4999844099702299E-3</v>
      </c>
      <c r="X10" s="77">
        <f>'Monthly Returns'!W11</f>
        <v>1.3044244667724358E-2</v>
      </c>
      <c r="Y10" s="77">
        <f>'Monthly Returns'!X11</f>
        <v>7.6272282459370015E-3</v>
      </c>
      <c r="Z10" s="77">
        <f>'Monthly Returns'!Y11</f>
        <v>2.2795270183475942E-3</v>
      </c>
      <c r="AA10" s="77">
        <f>'Monthly Returns'!Z11</f>
        <v>3.4768605778907613E-3</v>
      </c>
      <c r="AB10" s="77">
        <f>'Monthly Returns'!AA11</f>
        <v>7.0984395166020509E-3</v>
      </c>
      <c r="AC10" s="77">
        <f>'Monthly Returns'!AB11</f>
        <v>3.3863230175901204E-3</v>
      </c>
      <c r="AD10" s="77">
        <f>'Monthly Returns'!AC11</f>
        <v>3.3642199999999998E-3</v>
      </c>
      <c r="AE10" s="77">
        <f>'Monthly Returns'!AD11</f>
        <v>3.6683714012452733E-3</v>
      </c>
      <c r="AF10" s="77">
        <f>'Monthly Returns'!AE11</f>
        <v>-3.8093255600000001E-2</v>
      </c>
      <c r="AG10" s="77">
        <f>'Monthly Returns'!AF11</f>
        <v>-4.2807283807612069E-2</v>
      </c>
      <c r="AH10" s="77">
        <f>'Monthly Returns'!AG11</f>
        <v>-3.7888103961300774E-2</v>
      </c>
      <c r="AI10" s="77">
        <f>'Monthly Returns'!AH11</f>
        <v>-5.2018003394083134E-3</v>
      </c>
      <c r="AJ10" s="77">
        <f>'Monthly Returns'!AI11</f>
        <v>-2.079932338411894E-2</v>
      </c>
      <c r="AK10" s="77">
        <f>'Monthly Returns'!AJ11</f>
        <v>-1.2700183597536885E-2</v>
      </c>
      <c r="AL10" s="77">
        <f>'Monthly Returns'!AK11</f>
        <v>-1.1899024917704226E-2</v>
      </c>
      <c r="AM10" s="77">
        <f>'Monthly Returns'!AL11</f>
        <v>7.9928118820471461E-4</v>
      </c>
      <c r="AN10" s="77">
        <f>'Monthly Returns'!AM11</f>
        <v>3.0015692005811445E-3</v>
      </c>
      <c r="AO10" s="77">
        <f>'Monthly Returns'!AN11</f>
        <v>3.6299999999999999E-2</v>
      </c>
      <c r="AP10" s="77">
        <f>'Monthly Returns'!AO11</f>
        <v>-4.9251832143659136E-2</v>
      </c>
      <c r="AQ10" s="77">
        <f>'Monthly Returns'!AP11</f>
        <v>-0.10881028351696312</v>
      </c>
      <c r="AR10" s="77">
        <f>'Monthly Returns'!AQ11</f>
        <v>9.9307300711759302E-3</v>
      </c>
      <c r="AS10" s="77">
        <f>'Monthly Returns'!AR11</f>
        <v>9.1422121896163056E-3</v>
      </c>
      <c r="AT10" s="77">
        <f>'Monthly Returns'!AS11</f>
        <v>-2.1513514346112771E-2</v>
      </c>
      <c r="AU10" s="77">
        <f>'Monthly Returns'!AT11</f>
        <v>1.1192184653323374E-2</v>
      </c>
      <c r="AV10" s="77">
        <f>'Monthly Returns'!AU11</f>
        <v>-1.6794437565996089E-2</v>
      </c>
      <c r="AW10" s="77">
        <f>'Monthly Returns'!AV11</f>
        <v>-7.0062855407803104E-3</v>
      </c>
      <c r="AX10" s="77">
        <f>'Monthly Returns'!AW11</f>
        <v>-4.7742361222204432E-2</v>
      </c>
      <c r="AY10" s="77">
        <f>'Monthly Returns'!AX11</f>
        <v>-2.5308330322597161E-2</v>
      </c>
      <c r="AZ10" s="77">
        <f>'Monthly Returns'!AY11</f>
        <v>-0.10500104991030162</v>
      </c>
      <c r="BA10" s="77">
        <f>'Monthly Returns'!AZ11</f>
        <v>-6.4387354323610646E-3</v>
      </c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CC10" s="161">
        <f>(C10-AVERAGE(C$3:C$242))^2*'Monthly Returns'!$BI11</f>
        <v>2.7960891245091793E-9</v>
      </c>
      <c r="CD10" s="161">
        <f>(D10-AVERAGE(D$3:D$242))^2*'Monthly Returns'!$BI11</f>
        <v>1.0755824754130768E-6</v>
      </c>
      <c r="CE10" s="161">
        <f>(E10-AVERAGE(E$3:E$242))^2*'Monthly Returns'!$BI11</f>
        <v>5.4486896748923188E-7</v>
      </c>
      <c r="CF10" s="161">
        <f>(F10-AVERAGE(F$3:F$242))^2*'Monthly Returns'!$BI11</f>
        <v>2.8498017300631759E-7</v>
      </c>
      <c r="CG10" s="161">
        <f>(G10-AVERAGE(G$3:G$242))^2*'Monthly Returns'!$BI11</f>
        <v>9.1478323705172909E-9</v>
      </c>
      <c r="CH10" s="161">
        <f>(H10-AVERAGE(H$3:H$242))^2*'Monthly Returns'!$BI11</f>
        <v>3.9255654456276293E-10</v>
      </c>
      <c r="CI10" s="161">
        <f>(I10-AVERAGE(I$3:I$242))^2*'Monthly Returns'!$BI11</f>
        <v>3.127303052441298E-6</v>
      </c>
      <c r="CJ10" s="161">
        <f>(J10-AVERAGE(J$3:J$242))^2*'Monthly Returns'!$BI11</f>
        <v>4.7926403097979983E-7</v>
      </c>
      <c r="CK10" s="161">
        <f>(K10-AVERAGE(K$3:K$242))^2*'Monthly Returns'!$BI11</f>
        <v>1.1292080466621128E-7</v>
      </c>
      <c r="CL10" s="161">
        <f>(L10-AVERAGE(L$3:L$242))^2*'Monthly Returns'!$BI11</f>
        <v>2.9953557465591147E-8</v>
      </c>
      <c r="CM10" s="161">
        <f>(M10-AVERAGE(M$3:M$242))^2*'Monthly Returns'!$BI11</f>
        <v>2.5898336624463535E-8</v>
      </c>
      <c r="CN10" s="161">
        <f>(N10-AVERAGE(N$3:N$242))^2*'Monthly Returns'!$BI11</f>
        <v>1.971506474989484E-8</v>
      </c>
      <c r="CO10" s="161">
        <f>(O10-AVERAGE(O$3:O$242))^2*'Monthly Returns'!$BI11</f>
        <v>3.7981220714266401E-9</v>
      </c>
      <c r="CP10" s="161">
        <f>(P10-AVERAGE(P$3:P$242))^2*'Monthly Returns'!$BI11</f>
        <v>4.9184531516702252E-9</v>
      </c>
      <c r="CQ10" s="161">
        <f>(Q10-AVERAGE(Q$3:Q$242))^2*'Monthly Returns'!$BI11</f>
        <v>6.0758362462346888E-9</v>
      </c>
      <c r="CR10" s="161">
        <f>(R10-AVERAGE(R$3:R$242))^2*'Monthly Returns'!$BI11</f>
        <v>2.4934886812461299E-8</v>
      </c>
      <c r="CS10" s="161">
        <f>(S10-AVERAGE(S$3:S$242))^2*'Monthly Returns'!$BI11</f>
        <v>1.404069450944065E-15</v>
      </c>
      <c r="CT10" s="161">
        <f>(T10-AVERAGE(T$3:T$242))^2*'Monthly Returns'!$BI11</f>
        <v>5.9159940054746953E-9</v>
      </c>
      <c r="CU10" s="161">
        <f>(U10-AVERAGE(U$3:U$242))^2*'Monthly Returns'!$BI11</f>
        <v>1.3991188565192279E-7</v>
      </c>
      <c r="CV10" s="161">
        <f>(V10-AVERAGE(V$3:V$242))^2*'Monthly Returns'!$BI11</f>
        <v>2.6739773872665577E-8</v>
      </c>
      <c r="CW10" s="161">
        <f>(W10-AVERAGE(W$3:W$242))^2*'Monthly Returns'!$BI11</f>
        <v>9.8857875742956997E-8</v>
      </c>
      <c r="CX10" s="161">
        <f>(X10-AVERAGE(X$3:X$242))^2*'Monthly Returns'!$BI11</f>
        <v>7.007202929788143E-8</v>
      </c>
      <c r="CY10" s="161">
        <f>(Y10-AVERAGE(Y$3:Y$242))^2*'Monthly Returns'!$BI11</f>
        <v>1.3173031079134407E-8</v>
      </c>
      <c r="CZ10" s="161">
        <f>(Z10-AVERAGE(Z$3:Z$242))^2*'Monthly Returns'!$BI11</f>
        <v>6.8379806379498355E-14</v>
      </c>
      <c r="DA10" s="161">
        <f>(AA10-AVERAGE(AA$3:AA$242))^2*'Monthly Returns'!$BI11</f>
        <v>6.1739893432941736E-9</v>
      </c>
      <c r="DB10" s="161">
        <f>(AB10-AVERAGE(AB$3:AB$242))^2*'Monthly Returns'!$BI11</f>
        <v>9.9847833162643066E-9</v>
      </c>
      <c r="DC10" s="161">
        <f>(AC10-AVERAGE(AC$3:AC$242))^2*'Monthly Returns'!$BI11</f>
        <v>6.2014215217298057E-11</v>
      </c>
      <c r="DD10" s="161">
        <f>(AD10-AVERAGE(AD$3:AD$242))^2*'Monthly Returns'!$BI11</f>
        <v>9.3878585783581429E-11</v>
      </c>
      <c r="DE10" s="161">
        <f>(AE10-AVERAGE(AE$3:AE$242))^2*'Monthly Returns'!$BI11</f>
        <v>3.1476806875306422E-11</v>
      </c>
      <c r="DF10" s="161">
        <f>(AF10-AVERAGE(AF$3:AF$242))^2*'Monthly Returns'!$BI11</f>
        <v>2.2179423160852638E-6</v>
      </c>
      <c r="DG10" s="161">
        <f>(AG10-AVERAGE(AG$3:AG$242))^2*'Monthly Returns'!$BI11</f>
        <v>2.6661502810499626E-6</v>
      </c>
      <c r="DH10" s="161">
        <f>(AH10-AVERAGE(AH$3:AH$242))^2*'Monthly Returns'!$BI11</f>
        <v>2.0463482131088002E-6</v>
      </c>
      <c r="DI10" s="161">
        <f>(AI10-AVERAGE(AI$3:AI$242))^2*'Monthly Returns'!$BI11</f>
        <v>8.5428492674981008E-8</v>
      </c>
      <c r="DJ10" s="161">
        <f>(AJ10-AVERAGE(AJ$3:AJ$242))^2*'Monthly Returns'!$BI11</f>
        <v>7.2771283884050097E-7</v>
      </c>
      <c r="DK10" s="161">
        <f>(AK10-AVERAGE(AK$3:AK$242))^2*'Monthly Returns'!$BI11</f>
        <v>3.8446671830246923E-7</v>
      </c>
      <c r="DL10" s="161">
        <f>(AL10-AVERAGE(AL$3:AL$242))^2*'Monthly Returns'!$BI11</f>
        <v>3.4936395232812573E-7</v>
      </c>
      <c r="DM10" s="161">
        <f>(AM10-AVERAGE(AM$3:AM$242))^2*'Monthly Returns'!$BI11</f>
        <v>1.4859128265004219E-8</v>
      </c>
      <c r="DN10" s="161">
        <f>(AN10-AVERAGE(AN$3:AN$242))^2*'Monthly Returns'!$BI11</f>
        <v>7.2766817609238256E-9</v>
      </c>
      <c r="DO10" s="161">
        <f>(AO10-AVERAGE(AO$3:AO$242))^2*'Monthly Returns'!$BI11</f>
        <v>9.5922067020930701E-7</v>
      </c>
      <c r="DP10" s="161">
        <f>(AP10-AVERAGE(AP$3:AP$242))^2*'Monthly Returns'!$BI11</f>
        <v>2.7201163805606606E-6</v>
      </c>
      <c r="DQ10" s="161">
        <f>(AQ10-AVERAGE(AQ$3:AQ$242))^2*'Monthly Returns'!$BI11</f>
        <v>1.4069633879611063E-5</v>
      </c>
      <c r="DR10" s="161">
        <f>(AR10-AVERAGE(AR$3:AR$242))^2*'Monthly Returns'!$BI11</f>
        <v>1.1541676481892063E-8</v>
      </c>
      <c r="DS10" s="161">
        <f>(AS10-AVERAGE(AS$3:AS$242))^2*'Monthly Returns'!$BI11</f>
        <v>3.4538341082579499E-8</v>
      </c>
      <c r="DT10" s="161">
        <f>(AT10-AVERAGE(AT$3:AT$242))^2*'Monthly Returns'!$BI11</f>
        <v>7.5866840760458501E-7</v>
      </c>
      <c r="DU10" s="161">
        <f>(AU10-AVERAGE(AU$3:AU$242))^2*'Monthly Returns'!$BI11</f>
        <v>8.6866874305381846E-8</v>
      </c>
      <c r="DV10" s="161">
        <f>(AV10-AVERAGE(AV$3:AV$242))^2*'Monthly Returns'!$BI11</f>
        <v>1.1407164594596984E-7</v>
      </c>
      <c r="DW10" s="161">
        <f>(AW10-AVERAGE(AW$3:AW$242))^2*'Monthly Returns'!$BI11</f>
        <v>2.7508473299648197E-7</v>
      </c>
      <c r="DX10" s="161">
        <f>(AX10-AVERAGE(AX$3:AX$242))^2*'Monthly Returns'!$BI11</f>
        <v>3.2208785373183852E-6</v>
      </c>
      <c r="DY10" s="161">
        <f>(AY10-AVERAGE(AY$3:AY$242))^2*'Monthly Returns'!$BI11</f>
        <v>1.0732411576375971E-6</v>
      </c>
      <c r="DZ10" s="161">
        <f>(AZ10-AVERAGE(AZ$3:AZ$242))^2*'Monthly Returns'!$BI11</f>
        <v>1.5339567848746713E-5</v>
      </c>
      <c r="EA10" s="161">
        <f>(BA10-AVERAGE(BA$3:BA$242))^2*'Monthly Returns'!$BI11</f>
        <v>2.9444059930017353E-7</v>
      </c>
    </row>
    <row r="11" spans="1:131" s="80" customFormat="1" x14ac:dyDescent="0.2">
      <c r="A11" s="66"/>
      <c r="B11" s="79">
        <f>'Monthly Returns'!A12</f>
        <v>36433</v>
      </c>
      <c r="C11" s="77">
        <f>'Monthly Returns'!B12</f>
        <v>-5.5080276478457202E-2</v>
      </c>
      <c r="D11" s="77">
        <f>'Monthly Returns'!C12</f>
        <v>-2.89043346722309E-2</v>
      </c>
      <c r="E11" s="77">
        <f>'Monthly Returns'!D12</f>
        <v>-2.9667764310891399E-2</v>
      </c>
      <c r="F11" s="77">
        <f>'Monthly Returns'!E12</f>
        <v>-4.1138917812669797E-2</v>
      </c>
      <c r="G11" s="77">
        <f>'Monthly Returns'!F12</f>
        <v>-4.2016386664524299E-2</v>
      </c>
      <c r="H11" s="77">
        <f>'Monthly Returns'!G12</f>
        <v>3.2894041434605503E-2</v>
      </c>
      <c r="I11" s="77">
        <f>'Monthly Returns'!H12</f>
        <v>-4.1214776037268299E-3</v>
      </c>
      <c r="J11" s="77">
        <f>'Monthly Returns'!I12</f>
        <v>-4.3932237662535803E-2</v>
      </c>
      <c r="K11" s="77">
        <f>'Monthly Returns'!J12</f>
        <v>-5.9255074010615402E-2</v>
      </c>
      <c r="L11" s="77">
        <f>'Monthly Returns'!K12</f>
        <v>-1.5845471972559901E-2</v>
      </c>
      <c r="M11" s="77">
        <f>'Monthly Returns'!L12</f>
        <v>-1.4317615941420401E-2</v>
      </c>
      <c r="N11" s="77">
        <f>'Monthly Returns'!M12</f>
        <v>-2.2722579388972899E-2</v>
      </c>
      <c r="O11" s="77">
        <f>'Monthly Returns'!N12</f>
        <v>-6.8493182811437802E-3</v>
      </c>
      <c r="P11" s="77">
        <f>'Monthly Returns'!O12</f>
        <v>-6.0814140645938002E-3</v>
      </c>
      <c r="Q11" s="77">
        <f>'Monthly Returns'!P12</f>
        <v>-8.7403216300887803E-3</v>
      </c>
      <c r="R11" s="77">
        <f>'Monthly Returns'!Q12</f>
        <v>-2.28951882130864E-2</v>
      </c>
      <c r="S11" s="77">
        <f>'Monthly Returns'!R12</f>
        <v>-1.57872040927797E-2</v>
      </c>
      <c r="T11" s="77">
        <f>'Monthly Returns'!S12</f>
        <v>-7.1390793096238747E-3</v>
      </c>
      <c r="U11" s="77">
        <f>'Monthly Returns'!T12</f>
        <v>-2.95545254230241E-2</v>
      </c>
      <c r="V11" s="77">
        <f>'Monthly Returns'!U12</f>
        <v>3.5000002456606599E-3</v>
      </c>
      <c r="W11" s="77">
        <f>'Monthly Returns'!V12</f>
        <v>1.07999971143994E-2</v>
      </c>
      <c r="X11" s="77">
        <f>'Monthly Returns'!W12</f>
        <v>5.9161301548633638E-3</v>
      </c>
      <c r="Y11" s="77">
        <f>'Monthly Returns'!X12</f>
        <v>6.8191681586607369E-3</v>
      </c>
      <c r="Z11" s="77">
        <f>'Monthly Returns'!Y12</f>
        <v>2.0380245036725176E-3</v>
      </c>
      <c r="AA11" s="77">
        <f>'Monthly Returns'!Z12</f>
        <v>3.5924649415541854E-3</v>
      </c>
      <c r="AB11" s="77">
        <f>'Monthly Returns'!AA12</f>
        <v>6.7571503465952976E-3</v>
      </c>
      <c r="AC11" s="77">
        <f>'Monthly Returns'!AB12</f>
        <v>-2.765538576919524E-3</v>
      </c>
      <c r="AD11" s="77">
        <f>'Monthly Returns'!AC12</f>
        <v>-2.7714299999999996E-3</v>
      </c>
      <c r="AE11" s="77">
        <f>'Monthly Returns'!AD12</f>
        <v>-2.9958815422847186E-3</v>
      </c>
      <c r="AF11" s="77">
        <f>'Monthly Returns'!AE12</f>
        <v>-3.28765601E-2</v>
      </c>
      <c r="AG11" s="77">
        <f>'Monthly Returns'!AF12</f>
        <v>-3.6945023906507876E-2</v>
      </c>
      <c r="AH11" s="77">
        <f>'Monthly Returns'!AG12</f>
        <v>-3.2699503031154757E-2</v>
      </c>
      <c r="AI11" s="77">
        <f>'Monthly Returns'!AH12</f>
        <v>1.6002225106619639E-2</v>
      </c>
      <c r="AJ11" s="77">
        <f>'Monthly Returns'!AI12</f>
        <v>-1.3004277659424135E-3</v>
      </c>
      <c r="AK11" s="77">
        <f>'Monthly Returns'!AJ12</f>
        <v>4.9991406012865891E-3</v>
      </c>
      <c r="AL11" s="77">
        <f>'Monthly Returns'!AK12</f>
        <v>3.0985368694342874E-3</v>
      </c>
      <c r="AM11" s="77">
        <f>'Monthly Returns'!AL12</f>
        <v>5.7004710730839125E-3</v>
      </c>
      <c r="AN11" s="77">
        <f>'Monthly Returns'!AM12</f>
        <v>1.5993358837564919E-3</v>
      </c>
      <c r="AO11" s="77">
        <f>'Monthly Returns'!AN12</f>
        <v>1.0500000000000001E-2</v>
      </c>
      <c r="AP11" s="77">
        <f>'Monthly Returns'!AO12</f>
        <v>-2.1464203663014159E-2</v>
      </c>
      <c r="AQ11" s="77">
        <f>'Monthly Returns'!AP12</f>
        <v>-8.3287467776208698E-2</v>
      </c>
      <c r="AR11" s="77">
        <f>'Monthly Returns'!AQ12</f>
        <v>3.3236014884409117E-2</v>
      </c>
      <c r="AS11" s="77">
        <f>'Monthly Returns'!AR12</f>
        <v>9.1712336427693941E-3</v>
      </c>
      <c r="AT11" s="77">
        <f>'Monthly Returns'!AS12</f>
        <v>1.0746674138466424E-4</v>
      </c>
      <c r="AU11" s="77">
        <f>'Monthly Returns'!AT12</f>
        <v>1.6853430058404961E-2</v>
      </c>
      <c r="AV11" s="77">
        <f>'Monthly Returns'!AU12</f>
        <v>-5.9515243713597014E-3</v>
      </c>
      <c r="AW11" s="77">
        <f>'Monthly Returns'!AV12</f>
        <v>-6.7696819090994342E-3</v>
      </c>
      <c r="AX11" s="77">
        <f>'Monthly Returns'!AW12</f>
        <v>-2.8265137913293548E-2</v>
      </c>
      <c r="AY11" s="77">
        <f>'Monthly Returns'!AX12</f>
        <v>1.4069421938359689E-2</v>
      </c>
      <c r="AZ11" s="77">
        <f>'Monthly Returns'!AY12</f>
        <v>-2.6936656405422095E-2</v>
      </c>
      <c r="BA11" s="77">
        <f>'Monthly Returns'!AZ12</f>
        <v>-1.9635798068822541E-2</v>
      </c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CC11" s="161">
        <f>(C11-AVERAGE(C$3:C$242))^2*'Monthly Returns'!$BI12</f>
        <v>4.0839800111259527E-6</v>
      </c>
      <c r="CD11" s="161">
        <f>(D11-AVERAGE(D$3:D$242))^2*'Monthly Returns'!$BI12</f>
        <v>1.6861798522095295E-6</v>
      </c>
      <c r="CE11" s="161">
        <f>(E11-AVERAGE(E$3:E$242))^2*'Monthly Returns'!$BI12</f>
        <v>1.354693106577436E-6</v>
      </c>
      <c r="CF11" s="161">
        <f>(F11-AVERAGE(F$3:F$242))^2*'Monthly Returns'!$BI12</f>
        <v>2.7375480597384116E-6</v>
      </c>
      <c r="CG11" s="161">
        <f>(G11-AVERAGE(G$3:G$242))^2*'Monthly Returns'!$BI12</f>
        <v>2.3004704316559955E-6</v>
      </c>
      <c r="CH11" s="161">
        <f>(H11-AVERAGE(H$3:H$242))^2*'Monthly Returns'!$BI12</f>
        <v>8.5705357094234749E-7</v>
      </c>
      <c r="CI11" s="161">
        <f>(I11-AVERAGE(I$3:I$242))^2*'Monthly Returns'!$BI12</f>
        <v>1.4153684122721522E-7</v>
      </c>
      <c r="CJ11" s="161">
        <f>(J11-AVERAGE(J$3:J$242))^2*'Monthly Returns'!$BI12</f>
        <v>3.0594733807217848E-6</v>
      </c>
      <c r="CK11" s="161">
        <f>(K11-AVERAGE(K$3:K$242))^2*'Monthly Returns'!$BI12</f>
        <v>5.1597411773433614E-6</v>
      </c>
      <c r="CL11" s="161">
        <f>(L11-AVERAGE(L$3:L$242))^2*'Monthly Returns'!$BI12</f>
        <v>4.4149148539224386E-7</v>
      </c>
      <c r="CM11" s="161">
        <f>(M11-AVERAGE(M$3:M$242))^2*'Monthly Returns'!$BI12</f>
        <v>3.8172077285502147E-7</v>
      </c>
      <c r="CN11" s="161">
        <f>(N11-AVERAGE(N$3:N$242))^2*'Monthly Returns'!$BI12</f>
        <v>1.0048920154090056E-6</v>
      </c>
      <c r="CO11" s="161">
        <f>(O11-AVERAGE(O$3:O$242))^2*'Monthly Returns'!$BI12</f>
        <v>1.7658471675877052E-7</v>
      </c>
      <c r="CP11" s="161">
        <f>(P11-AVERAGE(P$3:P$242))^2*'Monthly Returns'!$BI12</f>
        <v>2.2867186476520004E-7</v>
      </c>
      <c r="CQ11" s="161">
        <f>(Q11-AVERAGE(Q$3:Q$242))^2*'Monthly Returns'!$BI12</f>
        <v>2.8248165868218748E-7</v>
      </c>
      <c r="CR11" s="161">
        <f>(R11-AVERAGE(R$3:R$242))^2*'Monthly Returns'!$BI12</f>
        <v>9.3737360598145653E-7</v>
      </c>
      <c r="CS11" s="161">
        <f>(S11-AVERAGE(S$3:S$242))^2*'Monthly Returns'!$BI12</f>
        <v>4.8674912544606189E-7</v>
      </c>
      <c r="CT11" s="161">
        <f>(T11-AVERAGE(T$3:T$242))^2*'Monthly Returns'!$BI12</f>
        <v>2.750336244771098E-7</v>
      </c>
      <c r="CU11" s="161">
        <f>(U11-AVERAGE(U$3:U$242))^2*'Monthly Returns'!$BI12</f>
        <v>1.3131231522245119E-6</v>
      </c>
      <c r="CV11" s="161">
        <f>(V11-AVERAGE(V$3:V$242))^2*'Monthly Returns'!$BI12</f>
        <v>3.9159030755374005E-9</v>
      </c>
      <c r="CW11" s="161">
        <f>(W11-AVERAGE(W$3:W$242))^2*'Monthly Returns'!$BI12</f>
        <v>4.8008737235801971E-8</v>
      </c>
      <c r="CX11" s="161">
        <f>(X11-AVERAGE(X$3:X$242))^2*'Monthly Returns'!$BI12</f>
        <v>1.0263679857840064E-9</v>
      </c>
      <c r="CY11" s="161">
        <f>(Y11-AVERAGE(Y$3:Y$242))^2*'Monthly Returns'!$BI12</f>
        <v>7.8897653657198118E-9</v>
      </c>
      <c r="CZ11" s="161">
        <f>(Z11-AVERAGE(Z$3:Z$242))^2*'Monthly Returns'!$BI12</f>
        <v>6.709350765654438E-11</v>
      </c>
      <c r="DA11" s="161">
        <f>(AA11-AVERAGE(AA$3:AA$242))^2*'Monthly Returns'!$BI12</f>
        <v>5.6513443638837429E-9</v>
      </c>
      <c r="DB11" s="161">
        <f>(AB11-AVERAGE(AB$3:AB$242))^2*'Monthly Returns'!$BI12</f>
        <v>7.9607713031952837E-9</v>
      </c>
      <c r="DC11" s="161">
        <f>(AC11-AVERAGE(AC$3:AC$242))^2*'Monthly Returns'!$BI12</f>
        <v>4.4046729901531206E-8</v>
      </c>
      <c r="DD11" s="161">
        <f>(AD11-AVERAGE(AD$3:AD$242))^2*'Monthly Returns'!$BI12</f>
        <v>4.4590338521659355E-8</v>
      </c>
      <c r="DE11" s="161">
        <f>(AE11-AVERAGE(AE$3:AE$242))^2*'Monthly Returns'!$BI12</f>
        <v>5.0363639836132349E-8</v>
      </c>
      <c r="DF11" s="161">
        <f>(AF11-AVERAGE(AF$3:AF$242))^2*'Monthly Returns'!$BI12</f>
        <v>1.7570041927492293E-6</v>
      </c>
      <c r="DG11" s="161">
        <f>(AG11-AVERAGE(AG$3:AG$242))^2*'Monthly Returns'!$BI12</f>
        <v>2.0984700942195421E-6</v>
      </c>
      <c r="DH11" s="161">
        <f>(AH11-AVERAGE(AH$3:AH$242))^2*'Monthly Returns'!$BI12</f>
        <v>1.6062447139451021E-6</v>
      </c>
      <c r="DI11" s="161">
        <f>(AI11-AVERAGE(AI$3:AI$242))^2*'Monthly Returns'!$BI12</f>
        <v>1.618853563889148E-7</v>
      </c>
      <c r="DJ11" s="161">
        <f>(AJ11-AVERAGE(AJ$3:AJ$242))^2*'Monthly Returns'!$BI12</f>
        <v>4.7189783690197658E-8</v>
      </c>
      <c r="DK11" s="161">
        <f>(AK11-AVERAGE(AK$3:AK$242))^2*'Monthly Returns'!$BI12</f>
        <v>1.7748567861375732E-9</v>
      </c>
      <c r="DL11" s="161">
        <f>(AL11-AVERAGE(AL$3:AL$242))^2*'Monthly Returns'!$BI12</f>
        <v>1.0341906047257309E-8</v>
      </c>
      <c r="DM11" s="161">
        <f>(AM11-AVERAGE(AM$3:AM$242))^2*'Monthly Returns'!$BI12</f>
        <v>1.4736620979665966E-9</v>
      </c>
      <c r="DN11" s="161">
        <f>(AN11-AVERAGE(AN$3:AN$242))^2*'Monthly Returns'!$BI12</f>
        <v>1.7362521161786708E-8</v>
      </c>
      <c r="DO11" s="161">
        <f>(AO11-AVERAGE(AO$3:AO$242))^2*'Monthly Returns'!$BI12</f>
        <v>1.8864417416845308E-8</v>
      </c>
      <c r="DP11" s="161">
        <f>(AP11-AVERAGE(AP$3:AP$242))^2*'Monthly Returns'!$BI12</f>
        <v>5.5554719518399621E-7</v>
      </c>
      <c r="DQ11" s="161">
        <f>(AQ11-AVERAGE(AQ$3:AQ$242))^2*'Monthly Returns'!$BI12</f>
        <v>8.5964067794073217E-6</v>
      </c>
      <c r="DR11" s="161">
        <f>(AR11-AVERAGE(AR$3:AR$242))^2*'Monthly Returns'!$BI12</f>
        <v>7.6223224791879968E-7</v>
      </c>
      <c r="DS11" s="161">
        <f>(AS11-AVERAGE(AS$3:AS$242))^2*'Monthly Returns'!$BI12</f>
        <v>3.5244029108305306E-8</v>
      </c>
      <c r="DT11" s="161">
        <f>(AT11-AVERAGE(AT$3:AT$242))^2*'Monthly Returns'!$BI12</f>
        <v>2.7427265454082597E-8</v>
      </c>
      <c r="DU11" s="161">
        <f>(AU11-AVERAGE(AU$3:AU$242))^2*'Monthly Returns'!$BI12</f>
        <v>2.3239037891737403E-7</v>
      </c>
      <c r="DV11" s="161">
        <f>(AV11-AVERAGE(AV$3:AV$242))^2*'Monthly Returns'!$BI12</f>
        <v>2.7271017132814809E-10</v>
      </c>
      <c r="DW11" s="161">
        <f>(AW11-AVERAGE(AW$3:AW$242))^2*'Monthly Returns'!$BI12</f>
        <v>2.6973485313104393E-7</v>
      </c>
      <c r="DX11" s="161">
        <f>(AX11-AVERAGE(AX$3:AX$242))^2*'Monthly Returns'!$BI12</f>
        <v>1.3556108781002316E-6</v>
      </c>
      <c r="DY11" s="161">
        <f>(AY11-AVERAGE(AY$3:AY$242))^2*'Monthly Returns'!$BI12</f>
        <v>6.3269238364810525E-8</v>
      </c>
      <c r="DZ11" s="161">
        <f>(AZ11-AVERAGE(AZ$3:AZ$242))^2*'Monthly Returns'!$BI12</f>
        <v>1.8866195772662985E-6</v>
      </c>
      <c r="EA11" s="161">
        <f>(BA11-AVERAGE(BA$3:BA$242))^2*'Monthly Returns'!$BI12</f>
        <v>9.5766157384714158E-7</v>
      </c>
    </row>
    <row r="12" spans="1:131" s="80" customFormat="1" x14ac:dyDescent="0.2">
      <c r="A12" s="66"/>
      <c r="B12" s="79">
        <f>'Monthly Returns'!A13</f>
        <v>36464</v>
      </c>
      <c r="C12" s="77">
        <f>'Monthly Returns'!B13</f>
        <v>6.6649046649638305E-2</v>
      </c>
      <c r="D12" s="77">
        <f>'Monthly Returns'!C13</f>
        <v>-7.2762385214105701E-3</v>
      </c>
      <c r="E12" s="77">
        <f>'Monthly Returns'!D13</f>
        <v>4.2160899602058599E-2</v>
      </c>
      <c r="F12" s="77">
        <f>'Monthly Returns'!E13</f>
        <v>-1.9195384627383901E-2</v>
      </c>
      <c r="G12" s="77">
        <f>'Monthly Returns'!F13</f>
        <v>3.0749515184544898E-2</v>
      </c>
      <c r="H12" s="77">
        <f>'Monthly Returns'!G13</f>
        <v>4.4529637216806202E-2</v>
      </c>
      <c r="I12" s="77">
        <f>'Monthly Returns'!H13</f>
        <v>-3.0802292289339099E-3</v>
      </c>
      <c r="J12" s="77">
        <f>'Monthly Returns'!I13</f>
        <v>2.0268235099955199E-2</v>
      </c>
      <c r="K12" s="77">
        <f>'Monthly Returns'!J13</f>
        <v>2.2806703413187801E-2</v>
      </c>
      <c r="L12" s="77">
        <f>'Monthly Returns'!K13</f>
        <v>-4.6453401259168199E-4</v>
      </c>
      <c r="M12" s="77">
        <f>'Monthly Returns'!L13</f>
        <v>-1.5689120568040901E-5</v>
      </c>
      <c r="N12" s="77">
        <f>'Monthly Returns'!M13</f>
        <v>1.15681250307848E-2</v>
      </c>
      <c r="O12" s="77">
        <f>'Monthly Returns'!N13</f>
        <v>2.9075416102853E-2</v>
      </c>
      <c r="P12" s="77">
        <f>'Monthly Returns'!O13</f>
        <v>3.479976151776E-2</v>
      </c>
      <c r="Q12" s="77">
        <f>'Monthly Returns'!P13</f>
        <v>3.6696938611430398E-2</v>
      </c>
      <c r="R12" s="77">
        <f>'Monthly Returns'!Q13</f>
        <v>2.48170007419725E-2</v>
      </c>
      <c r="S12" s="77">
        <f>'Monthly Returns'!R13</f>
        <v>-6.0286637892357203E-3</v>
      </c>
      <c r="T12" s="77">
        <f>'Monthly Returns'!S13</f>
        <v>3.7695559205399354E-2</v>
      </c>
      <c r="U12" s="77">
        <f>'Monthly Returns'!T13</f>
        <v>6.5070125363479295E-2</v>
      </c>
      <c r="V12" s="77">
        <f>'Monthly Returns'!U13</f>
        <v>2.330000189219E-2</v>
      </c>
      <c r="W12" s="77">
        <f>'Monthly Returns'!V13</f>
        <v>-7.5000029382319396E-3</v>
      </c>
      <c r="X12" s="77">
        <f>'Monthly Returns'!W13</f>
        <v>9.5139249264830639E-4</v>
      </c>
      <c r="Y12" s="77">
        <f>'Monthly Returns'!X13</f>
        <v>1.7104609323498529E-3</v>
      </c>
      <c r="Z12" s="77">
        <f>'Monthly Returns'!Y13</f>
        <v>5.112003710124333E-4</v>
      </c>
      <c r="AA12" s="77">
        <f>'Monthly Returns'!Z13</f>
        <v>5.6873932478105349E-3</v>
      </c>
      <c r="AB12" s="77">
        <f>'Monthly Returns'!AA13</f>
        <v>5.4967308916276103E-3</v>
      </c>
      <c r="AC12" s="77">
        <f>'Monthly Returns'!AB13</f>
        <v>9.4007050528790437E-3</v>
      </c>
      <c r="AD12" s="77">
        <f>'Monthly Returns'!AC13</f>
        <v>6.6641300000000007E-3</v>
      </c>
      <c r="AE12" s="77">
        <f>'Monthly Returns'!AD13</f>
        <v>1.0183694050564879E-2</v>
      </c>
      <c r="AF12" s="77">
        <f>'Monthly Returns'!AE13</f>
        <v>-1.3065439000000002E-3</v>
      </c>
      <c r="AG12" s="77">
        <f>'Monthly Returns'!AF13</f>
        <v>-1.4682282901124452E-3</v>
      </c>
      <c r="AH12" s="77">
        <f>'Monthly Returns'!AG13</f>
        <v>-1.2995074937413166E-3</v>
      </c>
      <c r="AI12" s="77">
        <f>'Monthly Returns'!AH13</f>
        <v>2.0002555070903316E-2</v>
      </c>
      <c r="AJ12" s="77">
        <f>'Monthly Returns'!AI13</f>
        <v>-7.8996956080591429E-3</v>
      </c>
      <c r="AK12" s="77">
        <f>'Monthly Returns'!AJ13</f>
        <v>-6.699076466264442E-3</v>
      </c>
      <c r="AL12" s="77">
        <f>'Monthly Returns'!AK13</f>
        <v>-5.6989842939281221E-3</v>
      </c>
      <c r="AM12" s="77">
        <f>'Monthly Returns'!AL13</f>
        <v>2.2998890388685744E-3</v>
      </c>
      <c r="AN12" s="77">
        <f>'Monthly Returns'!AM13</f>
        <v>-5.1004291895243581E-3</v>
      </c>
      <c r="AO12" s="77">
        <f>'Monthly Returns'!AN13</f>
        <v>2.0199999999999999E-2</v>
      </c>
      <c r="AP12" s="77">
        <f>'Monthly Returns'!AO13</f>
        <v>-6.0231711063325699E-2</v>
      </c>
      <c r="AQ12" s="77">
        <f>'Monthly Returns'!AP13</f>
        <v>2.5174830605572854E-2</v>
      </c>
      <c r="AR12" s="77">
        <f>'Monthly Returns'!AQ13</f>
        <v>-1.3341267036164192E-3</v>
      </c>
      <c r="AS12" s="77">
        <f>'Monthly Returns'!AR13</f>
        <v>7.4254682478112066E-3</v>
      </c>
      <c r="AT12" s="77">
        <f>'Monthly Returns'!AS13</f>
        <v>-2.2913038240045855E-2</v>
      </c>
      <c r="AU12" s="77">
        <f>'Monthly Returns'!AT13</f>
        <v>-9.1350537742239239E-4</v>
      </c>
      <c r="AV12" s="77">
        <f>'Monthly Returns'!AU13</f>
        <v>-1.2920565045180583E-2</v>
      </c>
      <c r="AW12" s="77">
        <f>'Monthly Returns'!AV13</f>
        <v>-6.4917879951007285E-2</v>
      </c>
      <c r="AX12" s="77">
        <f>'Monthly Returns'!AW13</f>
        <v>-5.6877978152114039E-2</v>
      </c>
      <c r="AY12" s="77">
        <f>'Monthly Returns'!AX13</f>
        <v>-1.5184596487404591E-3</v>
      </c>
      <c r="AZ12" s="77">
        <f>'Monthly Returns'!AY13</f>
        <v>4.6384901940496506E-2</v>
      </c>
      <c r="BA12" s="77">
        <f>'Monthly Returns'!AZ13</f>
        <v>8.9238498149126766E-3</v>
      </c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CC12" s="161">
        <f>(C12-AVERAGE(C$3:C$242))^2*'Monthly Returns'!$BI13</f>
        <v>3.9414131295039699E-6</v>
      </c>
      <c r="CD12" s="161">
        <f>(D12-AVERAGE(D$3:D$242))^2*'Monthly Returns'!$BI13</f>
        <v>3.4983571960294357E-7</v>
      </c>
      <c r="CE12" s="161">
        <f>(E12-AVERAGE(E$3:E$242))^2*'Monthly Returns'!$BI13</f>
        <v>1.4403731976398454E-6</v>
      </c>
      <c r="CF12" s="161">
        <f>(F12-AVERAGE(F$3:F$242))^2*'Monthly Returns'!$BI13</f>
        <v>8.8149368512468866E-7</v>
      </c>
      <c r="CG12" s="161">
        <f>(G12-AVERAGE(G$3:G$242))^2*'Monthly Returns'!$BI13</f>
        <v>7.682245106437104E-7</v>
      </c>
      <c r="CH12" s="161">
        <f>(H12-AVERAGE(H$3:H$242))^2*'Monthly Returns'!$BI13</f>
        <v>1.7274984228823241E-6</v>
      </c>
      <c r="CI12" s="161">
        <f>(I12-AVERAGE(I$3:I$242))^2*'Monthly Returns'!$BI13</f>
        <v>1.1816676070036498E-7</v>
      </c>
      <c r="CJ12" s="161">
        <f>(J12-AVERAGE(J$3:J$242))^2*'Monthly Returns'!$BI13</f>
        <v>1.2981516160579413E-7</v>
      </c>
      <c r="CK12" s="161">
        <f>(K12-AVERAGE(K$3:K$242))^2*'Monthly Returns'!$BI13</f>
        <v>1.802986441680381E-7</v>
      </c>
      <c r="CL12" s="161">
        <f>(L12-AVERAGE(L$3:L$242))^2*'Monthly Returns'!$BI13</f>
        <v>2.5700361344083154E-8</v>
      </c>
      <c r="CM12" s="161">
        <f>(M12-AVERAGE(M$3:M$242))^2*'Monthly Returns'!$BI13</f>
        <v>2.222095356199378E-8</v>
      </c>
      <c r="CN12" s="161">
        <f>(N12-AVERAGE(N$3:N$242))^2*'Monthly Returns'!$BI13</f>
        <v>1.5351819130026932E-8</v>
      </c>
      <c r="CO12" s="161">
        <f>(O12-AVERAGE(O$3:O$242))^2*'Monthly Returns'!$BI13</f>
        <v>5.8212679444516304E-7</v>
      </c>
      <c r="CP12" s="161">
        <f>(P12-AVERAGE(P$3:P$242))^2*'Monthly Returns'!$BI13</f>
        <v>7.5383658370283186E-7</v>
      </c>
      <c r="CQ12" s="161">
        <f>(Q12-AVERAGE(Q$3:Q$242))^2*'Monthly Returns'!$BI13</f>
        <v>9.3122522422398166E-7</v>
      </c>
      <c r="CR12" s="161">
        <f>(R12-AVERAGE(R$3:R$242))^2*'Monthly Returns'!$BI13</f>
        <v>3.614043553741719E-7</v>
      </c>
      <c r="CS12" s="161">
        <f>(S12-AVERAGE(S$3:S$242))^2*'Monthly Returns'!$BI13</f>
        <v>1.4380268972659174E-7</v>
      </c>
      <c r="CT12" s="161">
        <f>(T12-AVERAGE(T$3:T$242))^2*'Monthly Returns'!$BI13</f>
        <v>9.066965721821539E-7</v>
      </c>
      <c r="CU12" s="161">
        <f>(U12-AVERAGE(U$3:U$242))^2*'Monthly Returns'!$BI13</f>
        <v>3.882394655896875E-6</v>
      </c>
      <c r="CV12" s="161">
        <f>(V12-AVERAGE(V$3:V$242))^2*'Monthly Returns'!$BI13</f>
        <v>3.4856448932017276E-7</v>
      </c>
      <c r="CW12" s="161">
        <f>(W12-AVERAGE(W$3:W$242))^2*'Monthly Returns'!$BI13</f>
        <v>1.4713494625964338E-7</v>
      </c>
      <c r="CX12" s="161">
        <f>(X12-AVERAGE(X$3:X$242))^2*'Monthly Returns'!$BI13</f>
        <v>1.7321021741278627E-8</v>
      </c>
      <c r="CY12" s="161">
        <f>(Y12-AVERAGE(Y$3:Y$242))^2*'Monthly Returns'!$BI13</f>
        <v>6.2862795523899694E-9</v>
      </c>
      <c r="CZ12" s="161">
        <f>(Z12-AVERAGE(Z$3:Z$242))^2*'Monthly Returns'!$BI13</f>
        <v>3.4349825226669177E-9</v>
      </c>
      <c r="DA12" s="161">
        <f>(AA12-AVERAGE(AA$3:AA$242))^2*'Monthly Returns'!$BI13</f>
        <v>4.1391006582115714E-11</v>
      </c>
      <c r="DB12" s="161">
        <f>(AB12-AVERAGE(AB$3:AB$242))^2*'Monthly Returns'!$BI13</f>
        <v>2.3122698359606844E-9</v>
      </c>
      <c r="DC12" s="161">
        <f>(AC12-AVERAGE(AC$3:AC$242))^2*'Monthly Returns'!$BI13</f>
        <v>3.6284720762153602E-8</v>
      </c>
      <c r="DD12" s="161">
        <f>(AD12-AVERAGE(AD$3:AD$242))^2*'Monthly Returns'!$BI13</f>
        <v>9.8190350818417574E-9</v>
      </c>
      <c r="DE12" s="161">
        <f>(AE12-AVERAGE(AE$3:AE$242))^2*'Monthly Returns'!$BI13</f>
        <v>4.3806910545778984E-8</v>
      </c>
      <c r="DF12" s="161">
        <f>(AF12-AVERAGE(AF$3:AF$242))^2*'Monthly Returns'!$BI13</f>
        <v>8.4430634421594085E-8</v>
      </c>
      <c r="DG12" s="161">
        <f>(AG12-AVERAGE(AG$3:AG$242))^2*'Monthly Returns'!$BI13</f>
        <v>8.1440466634494159E-8</v>
      </c>
      <c r="DH12" s="161">
        <f>(AH12-AVERAGE(AH$3:AH$242))^2*'Monthly Returns'!$BI13</f>
        <v>5.6521752758270878E-8</v>
      </c>
      <c r="DI12" s="161">
        <f>(AI12-AVERAGE(AI$3:AI$242))^2*'Monthly Returns'!$BI13</f>
        <v>2.8768697298786179E-7</v>
      </c>
      <c r="DJ12" s="161">
        <f>(AJ12-AVERAGE(AJ$3:AJ$242))^2*'Monthly Returns'!$BI13</f>
        <v>1.901520511477511E-7</v>
      </c>
      <c r="DK12" s="161">
        <f>(AK12-AVERAGE(AK$3:AK$242))^2*'Monthly Returns'!$BI13</f>
        <v>1.834537612755822E-7</v>
      </c>
      <c r="DL12" s="161">
        <f>(AL12-AVERAGE(AL$3:AL$242))^2*'Monthly Returns'!$BI13</f>
        <v>1.5403660670006706E-7</v>
      </c>
      <c r="DM12" s="161">
        <f>(AM12-AVERAGE(AM$3:AM$242))^2*'Monthly Returns'!$BI13</f>
        <v>5.4195962603672625E-9</v>
      </c>
      <c r="DN12" s="161">
        <f>(AN12-AVERAGE(AN$3:AN$242))^2*'Monthly Returns'!$BI13</f>
        <v>1.2495119926280709E-7</v>
      </c>
      <c r="DO12" s="161">
        <f>(AO12-AVERAGE(AO$3:AO$242))^2*'Monthly Returns'!$BI13</f>
        <v>2.0984078814783867E-7</v>
      </c>
      <c r="DP12" s="161">
        <f>(AP12-AVERAGE(AP$3:AP$242))^2*'Monthly Returns'!$BI13</f>
        <v>4.1136342688063661E-6</v>
      </c>
      <c r="DQ12" s="161">
        <f>(AQ12-AVERAGE(AQ$3:AQ$242))^2*'Monthly Returns'!$BI13</f>
        <v>3.9929389152075888E-7</v>
      </c>
      <c r="DR12" s="161">
        <f>(AR12-AVERAGE(AR$3:AR$242))^2*'Monthly Returns'!$BI13</f>
        <v>6.9252121270107947E-8</v>
      </c>
      <c r="DS12" s="161">
        <f>(AS12-AVERAGE(AS$3:AS$242))^2*'Monthly Returns'!$BI13</f>
        <v>1.7181836525406492E-8</v>
      </c>
      <c r="DT12" s="161">
        <f>(AT12-AVERAGE(AT$3:AT$242))^2*'Monthly Returns'!$BI13</f>
        <v>8.5745765427836527E-7</v>
      </c>
      <c r="DU12" s="161">
        <f>(AU12-AVERAGE(AU$3:AU$242))^2*'Monthly Returns'!$BI13</f>
        <v>1.0344728682836957E-8</v>
      </c>
      <c r="DV12" s="161">
        <f>(AV12-AVERAGE(AV$3:AV$242))^2*'Monthly Returns'!$BI13</f>
        <v>4.5514400152033475E-8</v>
      </c>
      <c r="DW12" s="161">
        <f>(AW12-AVERAGE(AW$3:AW$242))^2*'Monthly Returns'!$BI13</f>
        <v>5.9561958001016548E-6</v>
      </c>
      <c r="DX12" s="161">
        <f>(AX12-AVERAGE(AX$3:AX$242))^2*'Monthly Returns'!$BI13</f>
        <v>4.4699744696235027E-6</v>
      </c>
      <c r="DY12" s="161">
        <f>(AY12-AVERAGE(AY$3:AY$242))^2*'Monthly Returns'!$BI13</f>
        <v>6.8387111873673941E-8</v>
      </c>
      <c r="DZ12" s="161">
        <f>(AZ12-AVERAGE(AZ$3:AZ$242))^2*'Monthly Returns'!$BI13</f>
        <v>1.0789526522671378E-6</v>
      </c>
      <c r="EA12" s="161">
        <f>(BA12-AVERAGE(BA$3:BA$242))^2*'Monthly Returns'!$BI13</f>
        <v>1.699755480900187E-9</v>
      </c>
    </row>
    <row r="13" spans="1:131" s="80" customFormat="1" x14ac:dyDescent="0.2">
      <c r="A13" s="66"/>
      <c r="B13" s="79">
        <f>'Monthly Returns'!A14</f>
        <v>36494</v>
      </c>
      <c r="C13" s="77">
        <f>'Monthly Returns'!B14</f>
        <v>5.1444243811380602E-2</v>
      </c>
      <c r="D13" s="77">
        <f>'Monthly Returns'!C14</f>
        <v>0.12549895891704599</v>
      </c>
      <c r="E13" s="77">
        <f>'Monthly Returns'!D14</f>
        <v>6.4006238349771205E-2</v>
      </c>
      <c r="F13" s="77">
        <f>'Monthly Returns'!E14</f>
        <v>3.7351354924691098E-2</v>
      </c>
      <c r="G13" s="77">
        <f>'Monthly Returns'!F14</f>
        <v>4.1812731868117098E-2</v>
      </c>
      <c r="H13" s="77">
        <f>'Monthly Returns'!G14</f>
        <v>7.3352537146466001E-2</v>
      </c>
      <c r="I13" s="77">
        <f>'Monthly Returns'!H14</f>
        <v>2.2187705754559799E-2</v>
      </c>
      <c r="J13" s="77">
        <f>'Monthly Returns'!I14</f>
        <v>0.11489470209783099</v>
      </c>
      <c r="K13" s="77">
        <f>'Monthly Returns'!J14</f>
        <v>0.121386664434701</v>
      </c>
      <c r="L13" s="77">
        <f>'Monthly Returns'!K14</f>
        <v>1.87465550356615E-2</v>
      </c>
      <c r="M13" s="77">
        <f>'Monthly Returns'!L14</f>
        <v>1.7847694142019501E-2</v>
      </c>
      <c r="N13" s="77">
        <f>'Monthly Returns'!M14</f>
        <v>4.6122782905556603E-2</v>
      </c>
      <c r="O13" s="77">
        <f>'Monthly Returns'!N14</f>
        <v>4.2374403745301603E-2</v>
      </c>
      <c r="P13" s="77">
        <f>'Monthly Returns'!O14</f>
        <v>4.9933575537570399E-2</v>
      </c>
      <c r="Q13" s="77">
        <f>'Monthly Returns'!P14</f>
        <v>5.3517370907455002E-2</v>
      </c>
      <c r="R13" s="77">
        <f>'Monthly Returns'!Q14</f>
        <v>9.8679806292632399E-2</v>
      </c>
      <c r="S13" s="77">
        <f>'Monthly Returns'!R14</f>
        <v>6.8526824663548994E-2</v>
      </c>
      <c r="T13" s="77">
        <f>'Monthly Returns'!S14</f>
        <v>5.4293223301168814E-2</v>
      </c>
      <c r="U13" s="77">
        <f>'Monthly Returns'!T14</f>
        <v>2.17006556453882E-2</v>
      </c>
      <c r="V13" s="77">
        <f>'Monthly Returns'!U14</f>
        <v>6.7600003557488103E-2</v>
      </c>
      <c r="W13" s="77">
        <f>'Monthly Returns'!V14</f>
        <v>3.8299999033782603E-2</v>
      </c>
      <c r="X13" s="77">
        <f>'Monthly Returns'!W14</f>
        <v>1.520781128488724E-2</v>
      </c>
      <c r="Y13" s="77">
        <f>'Monthly Returns'!X14</f>
        <v>1.3085697101311503E-2</v>
      </c>
      <c r="Z13" s="77">
        <f>'Monthly Returns'!Y14</f>
        <v>3.9108833687050443E-3</v>
      </c>
      <c r="AA13" s="77">
        <f>'Monthly Returns'!Z14</f>
        <v>-5.5179142500948686E-2</v>
      </c>
      <c r="AB13" s="77">
        <f>'Monthly Returns'!AA14</f>
        <v>1.8414086776383787E-3</v>
      </c>
      <c r="AC13" s="77">
        <f>'Monthly Returns'!AB14</f>
        <v>2.514551804423748E-2</v>
      </c>
      <c r="AD13" s="77">
        <f>'Monthly Returns'!AC14</f>
        <v>2.5124499999999998E-2</v>
      </c>
      <c r="AE13" s="77">
        <f>'Monthly Returns'!AD14</f>
        <v>2.7239899674019467E-2</v>
      </c>
      <c r="AF13" s="77">
        <f>'Monthly Returns'!AE14</f>
        <v>-0.2951369808</v>
      </c>
      <c r="AG13" s="77">
        <f>'Monthly Returns'!AF14</f>
        <v>-0.3316600878615204</v>
      </c>
      <c r="AH13" s="77">
        <f>'Monthly Returns'!AG14</f>
        <v>-0.29354751740816898</v>
      </c>
      <c r="AI13" s="77">
        <f>'Monthly Returns'!AH14</f>
        <v>-1.7606326826388075E-2</v>
      </c>
      <c r="AJ13" s="77">
        <f>'Monthly Returns'!AI14</f>
        <v>-8.6999293836900637E-2</v>
      </c>
      <c r="AK13" s="77">
        <f>'Monthly Returns'!AJ14</f>
        <v>-7.6500239950471172E-2</v>
      </c>
      <c r="AL13" s="77">
        <f>'Monthly Returns'!AK14</f>
        <v>-8.9001121515335124E-2</v>
      </c>
      <c r="AM13" s="77">
        <f>'Monthly Returns'!AL14</f>
        <v>-3.699994276884333E-2</v>
      </c>
      <c r="AN13" s="77">
        <f>'Monthly Returns'!AM14</f>
        <v>-5.8000227200568633E-2</v>
      </c>
      <c r="AO13" s="77">
        <f>'Monthly Returns'!AN14</f>
        <v>6.9800000000000001E-2</v>
      </c>
      <c r="AP13" s="77">
        <f>'Monthly Returns'!AO14</f>
        <v>-6.3360495614342205E-2</v>
      </c>
      <c r="AQ13" s="77">
        <f>'Monthly Returns'!AP14</f>
        <v>-0.22957682310148511</v>
      </c>
      <c r="AR13" s="77">
        <f>'Monthly Returns'!AQ14</f>
        <v>-7.3161423362468839E-3</v>
      </c>
      <c r="AS13" s="77">
        <f>'Monthly Returns'!AR14</f>
        <v>6.0506050605060313E-3</v>
      </c>
      <c r="AT13" s="77">
        <f>'Monthly Returns'!AS14</f>
        <v>-8.2785050423800216E-2</v>
      </c>
      <c r="AU13" s="77">
        <f>'Monthly Returns'!AT14</f>
        <v>-1.9285756064762197E-2</v>
      </c>
      <c r="AV13" s="77">
        <f>'Monthly Returns'!AU14</f>
        <v>-7.1207357110631517E-2</v>
      </c>
      <c r="AW13" s="77">
        <f>'Monthly Returns'!AV14</f>
        <v>-9.437304764321941E-2</v>
      </c>
      <c r="AX13" s="77">
        <f>'Monthly Returns'!AW14</f>
        <v>-0.10632983903305271</v>
      </c>
      <c r="AY13" s="77">
        <f>'Monthly Returns'!AX14</f>
        <v>-0.15158608819815075</v>
      </c>
      <c r="AZ13" s="77">
        <f>'Monthly Returns'!AY14</f>
        <v>-0.32266126084858182</v>
      </c>
      <c r="BA13" s="77">
        <f>'Monthly Returns'!AZ14</f>
        <v>-9.1397497215488399E-2</v>
      </c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CC13" s="161">
        <f>(C13-AVERAGE(C$3:C$242))^2*'Monthly Returns'!$BI14</f>
        <v>2.2233870904088147E-6</v>
      </c>
      <c r="CD13" s="161">
        <f>(D13-AVERAGE(D$3:D$242))^2*'Monthly Returns'!$BI14</f>
        <v>1.4504193522788098E-5</v>
      </c>
      <c r="CE13" s="161">
        <f>(E13-AVERAGE(E$3:E$242))^2*'Monthly Returns'!$BI14</f>
        <v>3.7272280465589824E-6</v>
      </c>
      <c r="CF13" s="161">
        <f>(F13-AVERAGE(F$3:F$242))^2*'Monthly Returns'!$BI14</f>
        <v>8.6770486555908657E-7</v>
      </c>
      <c r="CG13" s="161">
        <f>(G13-AVERAGE(G$3:G$242))^2*'Monthly Returns'!$BI14</f>
        <v>1.5569076181410013E-6</v>
      </c>
      <c r="CH13" s="161">
        <f>(H13-AVERAGE(H$3:H$242))^2*'Monthly Returns'!$BI14</f>
        <v>5.1835688997267159E-6</v>
      </c>
      <c r="CI13" s="161">
        <f>(I13-AVERAGE(I$3:I$242))^2*'Monthly Returns'!$BI14</f>
        <v>2.4246813173429929E-7</v>
      </c>
      <c r="CJ13" s="161">
        <f>(J13-AVERAGE(J$3:J$242))^2*'Monthly Returns'!$BI14</f>
        <v>1.22497938241638E-5</v>
      </c>
      <c r="CK13" s="161">
        <f>(K13-AVERAGE(K$3:K$242))^2*'Monthly Returns'!$BI14</f>
        <v>1.3658282694738141E-5</v>
      </c>
      <c r="CL13" s="161">
        <f>(L13-AVERAGE(L$3:L$242))^2*'Monthly Returns'!$BI14</f>
        <v>2.2650699069762755E-7</v>
      </c>
      <c r="CM13" s="161">
        <f>(M13-AVERAGE(M$3:M$242))^2*'Monthly Returns'!$BI14</f>
        <v>1.9584165585740522E-7</v>
      </c>
      <c r="CN13" s="161">
        <f>(N13-AVERAGE(N$3:N$242))^2*'Monthly Returns'!$BI14</f>
        <v>1.6138522315198577E-6</v>
      </c>
      <c r="CO13" s="161">
        <f>(O13-AVERAGE(O$3:O$242))^2*'Monthly Returns'!$BI14</f>
        <v>1.4588207919067783E-6</v>
      </c>
      <c r="CP13" s="161">
        <f>(P13-AVERAGE(P$3:P$242))^2*'Monthly Returns'!$BI14</f>
        <v>1.8891287817353001E-6</v>
      </c>
      <c r="CQ13" s="161">
        <f>(Q13-AVERAGE(Q$3:Q$242))^2*'Monthly Returns'!$BI14</f>
        <v>2.3336680805782211E-6</v>
      </c>
      <c r="CR13" s="161">
        <f>(R13-AVERAGE(R$3:R$242))^2*'Monthly Returns'!$BI14</f>
        <v>9.3239965308011262E-6</v>
      </c>
      <c r="CS13" s="161">
        <f>(S13-AVERAGE(S$3:S$242))^2*'Monthly Returns'!$BI14</f>
        <v>4.3729931180811848E-6</v>
      </c>
      <c r="CT13" s="161">
        <f>(T13-AVERAGE(T$3:T$242))^2*'Monthly Returns'!$BI14</f>
        <v>2.2722224877214107E-6</v>
      </c>
      <c r="CU13" s="161">
        <f>(U13-AVERAGE(U$3:U$242))^2*'Monthly Returns'!$BI14</f>
        <v>2.9393135949418363E-7</v>
      </c>
      <c r="CV13" s="161">
        <f>(V13-AVERAGE(V$3:V$242))^2*'Monthly Returns'!$BI14</f>
        <v>4.2533948321071265E-6</v>
      </c>
      <c r="CW13" s="161">
        <f>(W13-AVERAGE(W$3:W$242))^2*'Monthly Returns'!$BI14</f>
        <v>1.2842210314941305E-6</v>
      </c>
      <c r="CX13" s="161">
        <f>(X13-AVERAGE(X$3:X$242))^2*'Monthly Returns'!$BI14</f>
        <v>1.1592456013035323E-7</v>
      </c>
      <c r="CY13" s="161">
        <f>(Y13-AVERAGE(Y$3:Y$242))^2*'Monthly Returns'!$BI14</f>
        <v>8.8519649254193461E-8</v>
      </c>
      <c r="CZ13" s="161">
        <f>(Z13-AVERAGE(Z$3:Z$242))^2*'Monthly Returns'!$BI14</f>
        <v>2.8977821320739375E-9</v>
      </c>
      <c r="DA13" s="161">
        <f>(AA13-AVERAGE(AA$3:AA$242))^2*'Monthly Returns'!$BI14</f>
        <v>4.0999285314751962E-6</v>
      </c>
      <c r="DB13" s="161">
        <f>(AB13-AVERAGE(AB$3:AB$242))^2*'Monthly Returns'!$BI14</f>
        <v>5.3120530693120371E-9</v>
      </c>
      <c r="DC13" s="161">
        <f>(AC13-AVERAGE(AC$3:AC$242))^2*'Monthly Returns'!$BI14</f>
        <v>5.091540063254281E-7</v>
      </c>
      <c r="DD13" s="161">
        <f>(AD13-AVERAGE(AD$3:AD$242))^2*'Monthly Returns'!$BI14</f>
        <v>5.0658025958312047E-7</v>
      </c>
      <c r="DE13" s="161">
        <f>(AE13-AVERAGE(AE$3:AE$242))^2*'Monthly Returns'!$BI14</f>
        <v>6.0209369448530024E-7</v>
      </c>
      <c r="DF13" s="161">
        <f>(AF13-AVERAGE(AF$3:AF$242))^2*'Monthly Returns'!$BI14</f>
        <v>1.0071295353168648E-4</v>
      </c>
      <c r="DG13" s="161">
        <f>(AG13-AVERAGE(AG$3:AG$242))^2*'Monthly Returns'!$BI14</f>
        <v>1.2625056785996885E-4</v>
      </c>
      <c r="DH13" s="161">
        <f>(AH13-AVERAGE(AH$3:AH$242))^2*'Monthly Returns'!$BI14</f>
        <v>9.8605252999310435E-5</v>
      </c>
      <c r="DI13" s="161">
        <f>(AI13-AVERAGE(AI$3:AI$242))^2*'Monthly Returns'!$BI14</f>
        <v>5.0135030409413132E-7</v>
      </c>
      <c r="DJ13" s="161">
        <f>(AJ13-AVERAGE(AJ$3:AJ$242))^2*'Monthly Returns'!$BI14</f>
        <v>9.3711889043702217E-6</v>
      </c>
      <c r="DK13" s="161">
        <f>(AK13-AVERAGE(AK$3:AK$242))^2*'Monthly Returns'!$BI14</f>
        <v>7.5356352248702596E-6</v>
      </c>
      <c r="DL13" s="161">
        <f>(AL13-AVERAGE(AL$3:AL$242))^2*'Monthly Returns'!$BI14</f>
        <v>9.9653166560516745E-6</v>
      </c>
      <c r="DM13" s="161">
        <f>(AM13-AVERAGE(AM$3:AM$242))^2*'Monthly Returns'!$BI14</f>
        <v>1.8966497929874326E-6</v>
      </c>
      <c r="DN13" s="161">
        <f>(AN13-AVERAGE(AN$3:AN$242))^2*'Monthly Returns'!$BI14</f>
        <v>4.4497646978029198E-6</v>
      </c>
      <c r="DO13" s="161">
        <f>(AO13-AVERAGE(AO$3:AO$242))^2*'Monthly Returns'!$BI14</f>
        <v>4.4316571118784793E-6</v>
      </c>
      <c r="DP13" s="161">
        <f>(AP13-AVERAGE(AP$3:AP$242))^2*'Monthly Returns'!$BI14</f>
        <v>4.5889320964383808E-6</v>
      </c>
      <c r="DQ13" s="161">
        <f>(AQ13-AVERAGE(AQ$3:AQ$242))^2*'Monthly Returns'!$BI14</f>
        <v>6.1036724265606002E-5</v>
      </c>
      <c r="DR13" s="161">
        <f>(AR13-AVERAGE(AR$3:AR$242))^2*'Monthly Returns'!$BI14</f>
        <v>2.1423019677202374E-7</v>
      </c>
      <c r="DS13" s="161">
        <f>(AS13-AVERAGE(AS$3:AS$242))^2*'Monthly Returns'!$BI14</f>
        <v>7.4216105460342465E-9</v>
      </c>
      <c r="DT13" s="161">
        <f>(AT13-AVERAGE(AT$3:AT$242))^2*'Monthly Returns'!$BI14</f>
        <v>8.5032789977118299E-6</v>
      </c>
      <c r="DU13" s="161">
        <f>(AU13-AVERAGE(AU$3:AU$242))^2*'Monthly Returns'!$BI14</f>
        <v>5.0616626175652486E-7</v>
      </c>
      <c r="DV13" s="161">
        <f>(AV13-AVERAGE(AV$3:AV$242))^2*'Monthly Returns'!$BI14</f>
        <v>4.6106068489500743E-6</v>
      </c>
      <c r="DW13" s="161">
        <f>(AW13-AVERAGE(AW$3:AW$242))^2*'Monthly Returns'!$BI14</f>
        <v>1.1761974971995444E-5</v>
      </c>
      <c r="DX13" s="161">
        <f>(AX13-AVERAGE(AX$3:AX$242))^2*'Monthly Returns'!$BI14</f>
        <v>1.4173182457485648E-5</v>
      </c>
      <c r="DY13" s="161">
        <f>(AY13-AVERAGE(AY$3:AY$242))^2*'Monthly Returns'!$BI14</f>
        <v>2.7448562787018264E-5</v>
      </c>
      <c r="DZ13" s="161">
        <f>(AZ13-AVERAGE(AZ$3:AZ$242))^2*'Monthly Returns'!$BI14</f>
        <v>1.2530069648766866E-4</v>
      </c>
      <c r="EA13" s="161">
        <f>(BA13-AVERAGE(BA$3:BA$242))^2*'Monthly Returns'!$BI14</f>
        <v>1.1344349010491226E-5</v>
      </c>
    </row>
    <row r="14" spans="1:131" s="80" customFormat="1" x14ac:dyDescent="0.2">
      <c r="A14" s="66"/>
      <c r="B14" s="79">
        <f>'Monthly Returns'!A15</f>
        <v>36525</v>
      </c>
      <c r="C14" s="77">
        <f>'Monthly Returns'!B15</f>
        <v>5.6658435428444703E-2</v>
      </c>
      <c r="D14" s="77">
        <f>'Monthly Returns'!C15</f>
        <v>0.13088644138213301</v>
      </c>
      <c r="E14" s="77">
        <f>'Monthly Returns'!D15</f>
        <v>0.108602849700631</v>
      </c>
      <c r="F14" s="77">
        <f>'Monthly Returns'!E15</f>
        <v>5.8803702518654903E-2</v>
      </c>
      <c r="G14" s="77">
        <f>'Monthly Returns'!F15</f>
        <v>4.4033704246261698E-2</v>
      </c>
      <c r="H14" s="77">
        <f>'Monthly Returns'!G15</f>
        <v>4.9095300696991397E-2</v>
      </c>
      <c r="I14" s="77">
        <f>'Monthly Returns'!H15</f>
        <v>-8.3972149571484203E-2</v>
      </c>
      <c r="J14" s="77">
        <f>'Monthly Returns'!I15</f>
        <v>6.7398171758609404E-2</v>
      </c>
      <c r="K14" s="77">
        <f>'Monthly Returns'!J15</f>
        <v>0.11330889450001801</v>
      </c>
      <c r="L14" s="77">
        <f>'Monthly Returns'!K15</f>
        <v>-1.7316166338313399E-2</v>
      </c>
      <c r="M14" s="77">
        <f>'Monthly Returns'!L15</f>
        <v>-1.56851374313055E-2</v>
      </c>
      <c r="N14" s="77">
        <f>'Monthly Returns'!M15</f>
        <v>1.2654013962617601E-2</v>
      </c>
      <c r="O14" s="77">
        <f>'Monthly Returns'!N15</f>
        <v>2.2898733706280601E-2</v>
      </c>
      <c r="P14" s="77">
        <f>'Monthly Returns'!O15</f>
        <v>2.7770898482291199E-2</v>
      </c>
      <c r="Q14" s="77">
        <f>'Monthly Returns'!P15</f>
        <v>2.8884729828411799E-2</v>
      </c>
      <c r="R14" s="77">
        <f>'Monthly Returns'!Q15</f>
        <v>9.5154864403920597E-2</v>
      </c>
      <c r="S14" s="77">
        <f>'Monthly Returns'!R15</f>
        <v>5.5054503000086803E-2</v>
      </c>
      <c r="T14" s="77">
        <f>'Monthly Returns'!S15</f>
        <v>2.998661019754123E-2</v>
      </c>
      <c r="U14" s="77">
        <f>'Monthly Returns'!T15</f>
        <v>6.9823920788961005E-2</v>
      </c>
      <c r="V14" s="77">
        <f>'Monthly Returns'!U15</f>
        <v>0.108799997827723</v>
      </c>
      <c r="W14" s="77">
        <f>'Monthly Returns'!V15</f>
        <v>6.8200004089246494E-2</v>
      </c>
      <c r="X14" s="77">
        <f>'Monthly Returns'!W15</f>
        <v>2.5619201634181632E-2</v>
      </c>
      <c r="Y14" s="77">
        <f>'Monthly Returns'!X15</f>
        <v>1.8828048211701188E-2</v>
      </c>
      <c r="Z14" s="77">
        <f>'Monthly Returns'!Y15</f>
        <v>5.6270827641990116E-3</v>
      </c>
      <c r="AA14" s="77">
        <f>'Monthly Returns'!Z15</f>
        <v>4.5130323370241587E-3</v>
      </c>
      <c r="AB14" s="77">
        <f>'Monthly Returns'!AA15</f>
        <v>-4.5950603101664322E-3</v>
      </c>
      <c r="AC14" s="77">
        <f>'Monthly Returns'!AB15</f>
        <v>6.8635021576197941E-2</v>
      </c>
      <c r="AD14" s="77">
        <f>'Monthly Returns'!AC15</f>
        <v>6.8012169999999997E-2</v>
      </c>
      <c r="AE14" s="77">
        <f>'Monthly Returns'!AD15</f>
        <v>7.4351663726739028E-2</v>
      </c>
      <c r="AF14" s="77">
        <f>'Monthly Returns'!AE15</f>
        <v>7.0446244800000002E-2</v>
      </c>
      <c r="AG14" s="77">
        <f>'Monthly Returns'!AF15</f>
        <v>7.9163945082554615E-2</v>
      </c>
      <c r="AH14" s="77">
        <f>'Monthly Returns'!AG15</f>
        <v>7.0066855789181856E-2</v>
      </c>
      <c r="AI14" s="77">
        <f>'Monthly Returns'!AH15</f>
        <v>-5.7007558510153711E-3</v>
      </c>
      <c r="AJ14" s="77">
        <f>'Monthly Returns'!AI15</f>
        <v>6.8997338254983553E-3</v>
      </c>
      <c r="AK14" s="77">
        <f>'Monthly Returns'!AJ15</f>
        <v>3.1599762783603547E-2</v>
      </c>
      <c r="AL14" s="77">
        <f>'Monthly Returns'!AK15</f>
        <v>-6.198142960527897E-3</v>
      </c>
      <c r="AM14" s="77">
        <f>'Monthly Returns'!AL15</f>
        <v>-4.9995542745072674E-3</v>
      </c>
      <c r="AN14" s="77">
        <f>'Monthly Returns'!AM15</f>
        <v>1.9016873996975381E-3</v>
      </c>
      <c r="AO14" s="77">
        <f>'Monthly Returns'!AN15</f>
        <v>1.15E-2</v>
      </c>
      <c r="AP14" s="77">
        <f>'Monthly Returns'!AO15</f>
        <v>7.7584630980672253E-2</v>
      </c>
      <c r="AQ14" s="77">
        <f>'Monthly Returns'!AP15</f>
        <v>5.0367241814846905E-2</v>
      </c>
      <c r="AR14" s="77">
        <f>'Monthly Returns'!AQ15</f>
        <v>6.926655862057176E-3</v>
      </c>
      <c r="AS14" s="77">
        <f>'Monthly Returns'!AR15</f>
        <v>3.7178786221978566E-3</v>
      </c>
      <c r="AT14" s="77">
        <f>'Monthly Returns'!AS15</f>
        <v>3.338575056604752E-2</v>
      </c>
      <c r="AU14" s="77">
        <f>'Monthly Returns'!AT15</f>
        <v>-1.2295501694589367E-3</v>
      </c>
      <c r="AV14" s="77">
        <f>'Monthly Returns'!AU15</f>
        <v>-1.3217314419324023E-2</v>
      </c>
      <c r="AW14" s="77">
        <f>'Monthly Returns'!AV15</f>
        <v>5.6611741398078674E-2</v>
      </c>
      <c r="AX14" s="77">
        <f>'Monthly Returns'!AW15</f>
        <v>5.90995333572637E-2</v>
      </c>
      <c r="AY14" s="77">
        <f>'Monthly Returns'!AX15</f>
        <v>3.1533402477003716E-2</v>
      </c>
      <c r="AZ14" s="77">
        <f>'Monthly Returns'!AY15</f>
        <v>7.5742283841893771E-2</v>
      </c>
      <c r="BA14" s="77">
        <f>'Monthly Returns'!AZ15</f>
        <v>7.3262186328237666E-2</v>
      </c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CC14" s="161">
        <f>(C14-AVERAGE(C$3:C$242))^2*'Monthly Returns'!$BI15</f>
        <v>2.7968902277936611E-6</v>
      </c>
      <c r="CD14" s="161">
        <f>(D14-AVERAGE(D$3:D$242))^2*'Monthly Returns'!$BI15</f>
        <v>1.6057449362926202E-5</v>
      </c>
      <c r="CE14" s="161">
        <f>(E14-AVERAGE(E$3:E$242))^2*'Monthly Returns'!$BI15</f>
        <v>1.174174601840932E-5</v>
      </c>
      <c r="CF14" s="161">
        <f>(F14-AVERAGE(F$3:F$242))^2*'Monthly Returns'!$BI15</f>
        <v>2.7263058657243665E-6</v>
      </c>
      <c r="CG14" s="161">
        <f>(G14-AVERAGE(G$3:G$242))^2*'Monthly Returns'!$BI15</f>
        <v>1.7637606655471347E-6</v>
      </c>
      <c r="CH14" s="161">
        <f>(H14-AVERAGE(H$3:H$242))^2*'Monthly Returns'!$BI15</f>
        <v>2.1897539979255411E-6</v>
      </c>
      <c r="CI14" s="161">
        <f>(I14-AVERAGE(I$3:I$242))^2*'Monthly Returns'!$BI15</f>
        <v>9.2607776541750105E-6</v>
      </c>
      <c r="CJ14" s="161">
        <f>(J14-AVERAGE(J$3:J$242))^2*'Monthly Returns'!$BI15</f>
        <v>3.7429154846486231E-6</v>
      </c>
      <c r="CK14" s="161">
        <f>(K14-AVERAGE(K$3:K$242))^2*'Monthly Returns'!$BI15</f>
        <v>1.1868836199833567E-5</v>
      </c>
      <c r="CL14" s="161">
        <f>(L14-AVERAGE(L$3:L$242))^2*'Monthly Returns'!$BI15</f>
        <v>5.2353273166450951E-7</v>
      </c>
      <c r="CM14" s="161">
        <f>(M14-AVERAGE(M$3:M$242))^2*'Monthly Returns'!$BI15</f>
        <v>4.5265497876663589E-7</v>
      </c>
      <c r="CN14" s="161">
        <f>(N14-AVERAGE(N$3:N$242))^2*'Monthly Returns'!$BI15</f>
        <v>2.6031877905847846E-8</v>
      </c>
      <c r="CO14" s="161">
        <f>(O14-AVERAGE(O$3:O$242))^2*'Monthly Returns'!$BI15</f>
        <v>3.190280489451483E-7</v>
      </c>
      <c r="CP14" s="161">
        <f>(P14-AVERAGE(P$3:P$242))^2*'Monthly Returns'!$BI15</f>
        <v>4.1313166962433206E-7</v>
      </c>
      <c r="CQ14" s="161">
        <f>(Q14-AVERAGE(Q$3:Q$242))^2*'Monthly Returns'!$BI15</f>
        <v>5.1034752093114916E-7</v>
      </c>
      <c r="CR14" s="161">
        <f>(R14-AVERAGE(R$3:R$242))^2*'Monthly Returns'!$BI15</f>
        <v>8.7109244446598836E-6</v>
      </c>
      <c r="CS14" s="161">
        <f>(S14-AVERAGE(S$3:S$242))^2*'Monthly Returns'!$BI15</f>
        <v>2.7314379498428157E-6</v>
      </c>
      <c r="CT14" s="161">
        <f>(T14-AVERAGE(T$3:T$242))^2*'Monthly Returns'!$BI15</f>
        <v>4.9689009833349734E-7</v>
      </c>
      <c r="CU14" s="161">
        <f>(U14-AVERAGE(U$3:U$242))^2*'Monthly Returns'!$BI15</f>
        <v>4.616973187932332E-6</v>
      </c>
      <c r="CV14" s="161">
        <f>(V14-AVERAGE(V$3:V$242))^2*'Monthly Returns'!$BI15</f>
        <v>1.1873945383049151E-5</v>
      </c>
      <c r="CW14" s="161">
        <f>(W14-AVERAGE(W$3:W$242))^2*'Monthly Returns'!$BI15</f>
        <v>4.5600892657906181E-6</v>
      </c>
      <c r="CX14" s="161">
        <f>(X14-AVERAGE(X$3:X$242))^2*'Monthly Returns'!$BI15</f>
        <v>4.7496624739683961E-7</v>
      </c>
      <c r="CY14" s="161">
        <f>(Y14-AVERAGE(Y$3:Y$242))^2*'Monthly Returns'!$BI15</f>
        <v>2.4049182117836719E-7</v>
      </c>
      <c r="CZ14" s="161">
        <f>(Z14-AVERAGE(Z$3:Z$242))^2*'Monthly Returns'!$BI15</f>
        <v>1.2387444601771842E-8</v>
      </c>
      <c r="DA14" s="161">
        <f>(AA14-AVERAGE(AA$3:AA$242))^2*'Monthly Returns'!$BI15</f>
        <v>2.0827445884778708E-9</v>
      </c>
      <c r="DB14" s="161">
        <f>(AB14-AVERAGE(AB$3:AB$242))^2*'Monthly Returns'!$BI15</f>
        <v>8.2807257340696346E-8</v>
      </c>
      <c r="DC14" s="161">
        <f>(AC14-AVERAGE(AC$3:AC$242))^2*'Monthly Returns'!$BI15</f>
        <v>4.6939039894377916E-6</v>
      </c>
      <c r="DD14" s="161">
        <f>(AD14-AVERAGE(AD$3:AD$242))^2*'Monthly Returns'!$BI15</f>
        <v>4.5996071234858391E-6</v>
      </c>
      <c r="DE14" s="161">
        <f>(AE14-AVERAGE(AE$3:AE$242))^2*'Monthly Returns'!$BI15</f>
        <v>5.5223773203778069E-6</v>
      </c>
      <c r="DF14" s="161">
        <f>(AF14-AVERAGE(AF$3:AF$242))^2*'Monthly Returns'!$BI15</f>
        <v>4.4009214990270413E-6</v>
      </c>
      <c r="DG14" s="161">
        <f>(AG14-AVERAGE(AG$3:AG$242))^2*'Monthly Returns'!$BI15</f>
        <v>5.7552456849890004E-6</v>
      </c>
      <c r="DH14" s="161">
        <f>(AH14-AVERAGE(AH$3:AH$242))^2*'Monthly Returns'!$BI15</f>
        <v>4.5724073010378477E-6</v>
      </c>
      <c r="DI14" s="161">
        <f>(AI14-AVERAGE(AI$3:AI$242))^2*'Monthly Returns'!$BI15</f>
        <v>9.9127357842893652E-8</v>
      </c>
      <c r="DJ14" s="161">
        <f>(AJ14-AVERAGE(AJ$3:AJ$242))^2*'Monthly Returns'!$BI15</f>
        <v>2.7835320854929892E-9</v>
      </c>
      <c r="DK14" s="161">
        <f>(AK14-AVERAGE(AK$3:AK$242))^2*'Monthly Returns'!$BI15</f>
        <v>7.1193694853087081E-7</v>
      </c>
      <c r="DL14" s="161">
        <f>(AL14-AVERAGE(AL$3:AL$242))^2*'Monthly Returns'!$BI15</f>
        <v>1.7063102646167401E-7</v>
      </c>
      <c r="DM14" s="161">
        <f>(AM14-AVERAGE(AM$3:AM$242))^2*'Monthly Returns'!$BI15</f>
        <v>1.0089123264520091E-7</v>
      </c>
      <c r="DN14" s="161">
        <f>(AN14-AVERAGE(AN$3:AN$242))^2*'Monthly Returns'!$BI15</f>
        <v>1.5299660854706108E-8</v>
      </c>
      <c r="DO14" s="161">
        <f>(AO14-AVERAGE(AO$3:AO$242))^2*'Monthly Returns'!$BI15</f>
        <v>2.984656429289618E-8</v>
      </c>
      <c r="DP14" s="161">
        <f>(AP14-AVERAGE(AP$3:AP$242))^2*'Monthly Returns'!$BI15</f>
        <v>6.4738651301933923E-6</v>
      </c>
      <c r="DQ14" s="161">
        <f>(AQ14-AVERAGE(AQ$3:AQ$242))^2*'Monthly Returns'!$BI15</f>
        <v>2.1841299692047212E-6</v>
      </c>
      <c r="DR14" s="161">
        <f>(AR14-AVERAGE(AR$3:AR$242))^2*'Monthly Returns'!$BI15</f>
        <v>9.0158558075996001E-11</v>
      </c>
      <c r="DS14" s="161">
        <f>(AS14-AVERAGE(AS$3:AS$242))^2*'Monthly Returns'!$BI15</f>
        <v>7.812446396901467E-11</v>
      </c>
      <c r="DT14" s="161">
        <f>(AT14-AVERAGE(AT$3:AT$242))^2*'Monthly Returns'!$BI15</f>
        <v>8.853963064059133E-7</v>
      </c>
      <c r="DU14" s="161">
        <f>(AU14-AVERAGE(AU$3:AU$242))^2*'Monthly Returns'!$BI15</f>
        <v>1.2829954661945194E-8</v>
      </c>
      <c r="DV14" s="161">
        <f>(AV14-AVERAGE(AV$3:AV$242))^2*'Monthly Returns'!$BI15</f>
        <v>5.079881295935838E-8</v>
      </c>
      <c r="DW14" s="161">
        <f>(AW14-AVERAGE(AW$3:AW$242))^2*'Monthly Returns'!$BI15</f>
        <v>2.5125297633537033E-6</v>
      </c>
      <c r="DX14" s="161">
        <f>(AX14-AVERAGE(AX$3:AX$242))^2*'Monthly Returns'!$BI15</f>
        <v>2.9917048690031707E-6</v>
      </c>
      <c r="DY14" s="161">
        <f>(AY14-AVERAGE(AY$3:AY$242))^2*'Monthly Returns'!$BI15</f>
        <v>7.0121448925684622E-7</v>
      </c>
      <c r="DZ14" s="161">
        <f>(AZ14-AVERAGE(AZ$3:AZ$242))^2*'Monthly Returns'!$BI15</f>
        <v>4.1112717525575187E-6</v>
      </c>
      <c r="EA14" s="161">
        <f>(BA14-AVERAGE(BA$3:BA$242))^2*'Monthly Returns'!$BI15</f>
        <v>4.4208935727342618E-6</v>
      </c>
    </row>
    <row r="15" spans="1:131" s="80" customFormat="1" x14ac:dyDescent="0.2">
      <c r="A15" s="66"/>
      <c r="B15" s="79">
        <f>'Monthly Returns'!A16</f>
        <v>36556</v>
      </c>
      <c r="C15" s="77">
        <f>'Monthly Returns'!B16</f>
        <v>-5.2741070959708397E-2</v>
      </c>
      <c r="D15" s="77">
        <f>'Monthly Returns'!C16</f>
        <v>-1.71553579985563E-2</v>
      </c>
      <c r="E15" s="77">
        <f>'Monthly Returns'!D16</f>
        <v>-6.1636467370412902E-2</v>
      </c>
      <c r="F15" s="77">
        <f>'Monthly Returns'!E16</f>
        <v>1.02882370429946E-2</v>
      </c>
      <c r="G15" s="77">
        <f>'Monthly Returns'!F16</f>
        <v>-9.0551988967759706E-2</v>
      </c>
      <c r="H15" s="77">
        <f>'Monthly Returns'!G16</f>
        <v>-4.2132309595960003E-2</v>
      </c>
      <c r="I15" s="77">
        <f>'Monthly Returns'!H16</f>
        <v>1.6275469457951199E-2</v>
      </c>
      <c r="J15" s="77">
        <f>'Monthly Returns'!I16</f>
        <v>-6.9619337645080506E-2</v>
      </c>
      <c r="K15" s="77">
        <f>'Monthly Returns'!J16</f>
        <v>7.0993979034101803E-3</v>
      </c>
      <c r="L15" s="77">
        <f>'Monthly Returns'!K16</f>
        <v>-1.7610863848631302E-2</v>
      </c>
      <c r="M15" s="77">
        <f>'Monthly Returns'!L16</f>
        <v>-1.5959161176659901E-2</v>
      </c>
      <c r="N15" s="77">
        <f>'Monthly Returns'!M16</f>
        <v>-4.2916068344351901E-3</v>
      </c>
      <c r="O15" s="77">
        <f>'Monthly Returns'!N16</f>
        <v>-4.86475881063567E-3</v>
      </c>
      <c r="P15" s="77">
        <f>'Monthly Returns'!O16</f>
        <v>-3.8230501390526801E-3</v>
      </c>
      <c r="Q15" s="77">
        <f>'Monthly Returns'!P16</f>
        <v>-6.2302698044469701E-3</v>
      </c>
      <c r="R15" s="77">
        <f>'Monthly Returns'!Q16</f>
        <v>3.6355164306975901E-3</v>
      </c>
      <c r="S15" s="77">
        <f>'Monthly Returns'!R16</f>
        <v>1.25455943029271E-2</v>
      </c>
      <c r="T15" s="77">
        <f>'Monthly Returns'!S16</f>
        <v>-4.6623835840952088E-3</v>
      </c>
      <c r="U15" s="77">
        <f>'Monthly Returns'!T16</f>
        <v>-5.3812804029577797E-2</v>
      </c>
      <c r="V15" s="77">
        <f>'Monthly Returns'!U16</f>
        <v>2.4999986328930698E-3</v>
      </c>
      <c r="W15" s="77">
        <f>'Monthly Returns'!V16</f>
        <v>1.13999956024064E-2</v>
      </c>
      <c r="X15" s="77">
        <f>'Monthly Returns'!W16</f>
        <v>-2.0912863070539411E-2</v>
      </c>
      <c r="Y15" s="77">
        <f>'Monthly Returns'!X16</f>
        <v>-4.2418298476750533E-3</v>
      </c>
      <c r="Z15" s="77">
        <f>'Monthly Returns'!Y16</f>
        <v>-1.2677430690709146E-3</v>
      </c>
      <c r="AA15" s="77">
        <f>'Monthly Returns'!Z16</f>
        <v>-2.0483923166251028E-2</v>
      </c>
      <c r="AB15" s="77">
        <f>'Monthly Returns'!AA16</f>
        <v>-8.3669936526256095E-3</v>
      </c>
      <c r="AC15" s="77">
        <f>'Monthly Returns'!AB16</f>
        <v>2.8139080166624142E-2</v>
      </c>
      <c r="AD15" s="77">
        <f>'Monthly Returns'!AC16</f>
        <v>2.6296029999999998E-2</v>
      </c>
      <c r="AE15" s="77">
        <f>'Monthly Returns'!AD16</f>
        <v>3.048279694653936E-2</v>
      </c>
      <c r="AF15" s="77">
        <f>'Monthly Returns'!AE16</f>
        <v>5.9487903099999996E-2</v>
      </c>
      <c r="AG15" s="77">
        <f>'Monthly Returns'!AF16</f>
        <v>6.6849512098971803E-2</v>
      </c>
      <c r="AH15" s="77">
        <f>'Monthly Returns'!AG16</f>
        <v>5.9167530356543915E-2</v>
      </c>
      <c r="AI15" s="77">
        <f>'Monthly Returns'!AH16</f>
        <v>1.5405187573271029E-2</v>
      </c>
      <c r="AJ15" s="77">
        <f>'Monthly Returns'!AI16</f>
        <v>1.2200387255018708E-2</v>
      </c>
      <c r="AK15" s="77">
        <f>'Monthly Returns'!AJ16</f>
        <v>2.4700401643489078E-2</v>
      </c>
      <c r="AL15" s="77">
        <f>'Monthly Returns'!AK16</f>
        <v>1.2500470245548678E-2</v>
      </c>
      <c r="AM15" s="77">
        <f>'Monthly Returns'!AL16</f>
        <v>-1.8301241609986696E-2</v>
      </c>
      <c r="AN15" s="77">
        <f>'Monthly Returns'!AM16</f>
        <v>-4.8022912731626732E-3</v>
      </c>
      <c r="AO15" s="77">
        <f>'Monthly Returns'!AN16</f>
        <v>-2.9499999999999998E-2</v>
      </c>
      <c r="AP15" s="77">
        <f>'Monthly Returns'!AO16</f>
        <v>-2.9741754894627714E-2</v>
      </c>
      <c r="AQ15" s="77">
        <f>'Monthly Returns'!AP16</f>
        <v>8.360958259847516E-2</v>
      </c>
      <c r="AR15" s="77">
        <f>'Monthly Returns'!AQ16</f>
        <v>2.1027250943016627E-2</v>
      </c>
      <c r="AS15" s="77">
        <f>'Monthly Returns'!AR16</f>
        <v>2.7236082361912217E-3</v>
      </c>
      <c r="AT15" s="77">
        <f>'Monthly Returns'!AS16</f>
        <v>1.1597313913417808E-2</v>
      </c>
      <c r="AU15" s="77">
        <f>'Monthly Returns'!AT16</f>
        <v>1.6951359885675477E-2</v>
      </c>
      <c r="AV15" s="77">
        <f>'Monthly Returns'!AU16</f>
        <v>4.4519368626775614E-2</v>
      </c>
      <c r="AW15" s="77">
        <f>'Monthly Returns'!AV16</f>
        <v>-1.8513595167104935E-2</v>
      </c>
      <c r="AX15" s="77">
        <f>'Monthly Returns'!AW16</f>
        <v>9.5177572808482713E-2</v>
      </c>
      <c r="AY15" s="77">
        <f>'Monthly Returns'!AX16</f>
        <v>7.8636344800531957E-2</v>
      </c>
      <c r="AZ15" s="77">
        <f>'Monthly Returns'!AY16</f>
        <v>0.18050803596962639</v>
      </c>
      <c r="BA15" s="77">
        <f>'Monthly Returns'!AZ16</f>
        <v>3.6750873421123265E-2</v>
      </c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CC15" s="161">
        <f>(C15-AVERAGE(C$3:C$242))^2*'Monthly Returns'!$BI16</f>
        <v>3.9345319794902621E-6</v>
      </c>
      <c r="CD15" s="161">
        <f>(D15-AVERAGE(D$3:D$242))^2*'Monthly Returns'!$BI16</f>
        <v>8.6742868445088477E-7</v>
      </c>
      <c r="CE15" s="161">
        <f>(E15-AVERAGE(E$3:E$242))^2*'Monthly Returns'!$BI16</f>
        <v>5.1001437326797892E-6</v>
      </c>
      <c r="CF15" s="161">
        <f>(F15-AVERAGE(F$3:F$242))^2*'Monthly Returns'!$BI16</f>
        <v>1.1851303157657656E-9</v>
      </c>
      <c r="CG15" s="161">
        <f>(G15-AVERAGE(G$3:G$242))^2*'Monthly Returns'!$BI16</f>
        <v>1.0069488948752263E-5</v>
      </c>
      <c r="CH15" s="161">
        <f>(H15-AVERAGE(H$3:H$242))^2*'Monthly Returns'!$BI16</f>
        <v>2.4600966830422567E-6</v>
      </c>
      <c r="CI15" s="161">
        <f>(I15-AVERAGE(I$3:I$242))^2*'Monthly Returns'!$BI16</f>
        <v>8.9611381071537967E-8</v>
      </c>
      <c r="CJ15" s="161">
        <f>(J15-AVERAGE(J$3:J$242))^2*'Monthly Returns'!$BI16</f>
        <v>6.9962868084113961E-6</v>
      </c>
      <c r="CK15" s="161">
        <f>(K15-AVERAGE(K$3:K$242))^2*'Monthly Returns'!$BI16</f>
        <v>9.0358246797958664E-9</v>
      </c>
      <c r="CL15" s="161">
        <f>(L15-AVERAGE(L$3:L$242))^2*'Monthly Returns'!$BI16</f>
        <v>5.4327479528005641E-7</v>
      </c>
      <c r="CM15" s="161">
        <f>(M15-AVERAGE(M$3:M$242))^2*'Monthly Returns'!$BI16</f>
        <v>4.697242904757495E-7</v>
      </c>
      <c r="CN15" s="161">
        <f>(N15-AVERAGE(N$3:N$242))^2*'Monthly Returns'!$BI16</f>
        <v>1.6438460091924974E-7</v>
      </c>
      <c r="CO15" s="161">
        <f>(O15-AVERAGE(O$3:O$242))^2*'Monthly Returns'!$BI16</f>
        <v>1.3124562220524486E-7</v>
      </c>
      <c r="CP15" s="161">
        <f>(P15-AVERAGE(P$3:P$242))^2*'Monthly Returns'!$BI16</f>
        <v>1.6995910927524629E-7</v>
      </c>
      <c r="CQ15" s="161">
        <f>(Q15-AVERAGE(Q$3:Q$242))^2*'Monthly Returns'!$BI16</f>
        <v>2.099529434699616E-7</v>
      </c>
      <c r="CR15" s="161">
        <f>(R15-AVERAGE(R$3:R$242))^2*'Monthly Returns'!$BI16</f>
        <v>9.8370179538113329E-9</v>
      </c>
      <c r="CS15" s="161">
        <f>(S15-AVERAGE(S$3:S$242))^2*'Monthly Returns'!$BI16</f>
        <v>5.6253871033726566E-8</v>
      </c>
      <c r="CT15" s="161">
        <f>(T15-AVERAGE(T$3:T$242))^2*'Monthly Returns'!$BI16</f>
        <v>2.0441858065188337E-7</v>
      </c>
      <c r="CU15" s="161">
        <f>(U15-AVERAGE(U$3:U$242))^2*'Monthly Returns'!$BI16</f>
        <v>3.9272282711806484E-6</v>
      </c>
      <c r="CV15" s="161">
        <f>(V15-AVERAGE(V$3:V$242))^2*'Monthly Returns'!$BI16</f>
        <v>9.4757006106976097E-9</v>
      </c>
      <c r="CW15" s="161">
        <f>(W15-AVERAGE(W$3:W$242))^2*'Monthly Returns'!$BI16</f>
        <v>5.9367737767795303E-8</v>
      </c>
      <c r="CX15" s="161">
        <f>(X15-AVERAGE(X$3:X$242))^2*'Monthly Returns'!$BI16</f>
        <v>7.4988784593006787E-7</v>
      </c>
      <c r="CY15" s="161">
        <f>(Y15-AVERAGE(Y$3:Y$242))^2*'Monthly Returns'!$BI16</f>
        <v>7.8324311701491018E-8</v>
      </c>
      <c r="CZ15" s="161">
        <f>(Z15-AVERAGE(Z$3:Z$242))^2*'Monthly Returns'!$BI16</f>
        <v>1.4181335393215446E-8</v>
      </c>
      <c r="DA15" s="161">
        <f>(AA15-AVERAGE(AA$3:AA$242))^2*'Monthly Returns'!$BI16</f>
        <v>7.7995438639460932E-7</v>
      </c>
      <c r="DB15" s="161">
        <f>(AB15-AVERAGE(AB$3:AB$242))^2*'Monthly Returns'!$BI16</f>
        <v>1.7268566459275351E-7</v>
      </c>
      <c r="DC15" s="161">
        <f>(AC15-AVERAGE(AC$3:AC$242))^2*'Monthly Returns'!$BI16</f>
        <v>6.7408771572433678E-7</v>
      </c>
      <c r="DD15" s="161">
        <f>(AD15-AVERAGE(AD$3:AD$242))^2*'Monthly Returns'!$BI16</f>
        <v>5.7482892705530468E-7</v>
      </c>
      <c r="DE15" s="161">
        <f>(AE15-AVERAGE(AE$3:AE$242))^2*'Monthly Returns'!$BI16</f>
        <v>7.9639022821189581E-7</v>
      </c>
      <c r="DF15" s="161">
        <f>(AF15-AVERAGE(AF$3:AF$242))^2*'Monthly Returns'!$BI16</f>
        <v>3.0323057970560489E-6</v>
      </c>
      <c r="DG15" s="161">
        <f>(AG15-AVERAGE(AG$3:AG$242))^2*'Monthly Returns'!$BI16</f>
        <v>3.9944743352848472E-6</v>
      </c>
      <c r="DH15" s="161">
        <f>(AH15-AVERAGE(AH$3:AH$242))^2*'Monthly Returns'!$BI16</f>
        <v>3.1827055653718968E-6</v>
      </c>
      <c r="DI15" s="161">
        <f>(AI15-AVERAGE(AI$3:AI$242))^2*'Monthly Returns'!$BI16</f>
        <v>1.5250673549934768E-7</v>
      </c>
      <c r="DJ15" s="161">
        <f>(AJ15-AVERAGE(AJ$3:AJ$242))^2*'Monthly Returns'!$BI16</f>
        <v>5.3163694625979252E-8</v>
      </c>
      <c r="DK15" s="161">
        <f>(AK15-AVERAGE(AK$3:AK$242))^2*'Monthly Returns'!$BI16</f>
        <v>3.8058703145647238E-7</v>
      </c>
      <c r="DL15" s="161">
        <f>(AL15-AVERAGE(AL$3:AL$242))^2*'Monthly Returns'!$BI16</f>
        <v>4.4589229825606587E-8</v>
      </c>
      <c r="DM15" s="161">
        <f>(AM15-AVERAGE(AM$3:AM$242))^2*'Monthly Returns'!$BI16</f>
        <v>5.8488759837072738E-7</v>
      </c>
      <c r="DN15" s="161">
        <f>(AN15-AVERAGE(AN$3:AN$242))^2*'Monthly Returns'!$BI16</f>
        <v>1.2170849318177381E-7</v>
      </c>
      <c r="DO15" s="161">
        <f>(AO15-AVERAGE(AO$3:AO$242))^2*'Monthly Returns'!$BI16</f>
        <v>1.4392317577453204E-6</v>
      </c>
      <c r="DP15" s="161">
        <f>(AP15-AVERAGE(AP$3:AP$242))^2*'Monthly Returns'!$BI16</f>
        <v>1.0769125726664056E-6</v>
      </c>
      <c r="DQ15" s="161">
        <f>(AQ15-AVERAGE(AQ$3:AQ$242))^2*'Monthly Returns'!$BI16</f>
        <v>6.7537163511970029E-6</v>
      </c>
      <c r="DR15" s="161">
        <f>(AR15-AVERAGE(AR$3:AR$242))^2*'Monthly Returns'!$BI16</f>
        <v>2.3217771100789166E-7</v>
      </c>
      <c r="DS15" s="161">
        <f>(AS15-AVERAGE(AS$3:AS$242))^2*'Monthly Returns'!$BI16</f>
        <v>5.9634425275114755E-10</v>
      </c>
      <c r="DT15" s="161">
        <f>(AT15-AVERAGE(AT$3:AT$242))^2*'Monthly Returns'!$BI16</f>
        <v>4.6605362489160444E-8</v>
      </c>
      <c r="DU15" s="161">
        <f>(AU15-AVERAGE(AU$3:AU$242))^2*'Monthly Returns'!$BI16</f>
        <v>2.4516065164888503E-7</v>
      </c>
      <c r="DV15" s="161">
        <f>(AV15-AVERAGE(AV$3:AV$242))^2*'Monthly Returns'!$BI16</f>
        <v>2.9151889955885905E-6</v>
      </c>
      <c r="DW15" s="161">
        <f>(AW15-AVERAGE(AW$3:AW$242))^2*'Monthly Returns'!$BI16</f>
        <v>8.5243180518952759E-7</v>
      </c>
      <c r="DX15" s="161">
        <f>(AX15-AVERAGE(AX$3:AX$242))^2*'Monthly Returns'!$BI16</f>
        <v>8.6837300107561986E-6</v>
      </c>
      <c r="DY15" s="161">
        <f>(AY15-AVERAGE(AY$3:AY$242))^2*'Monthly Returns'!$BI16</f>
        <v>5.8531887709612764E-6</v>
      </c>
      <c r="DZ15" s="161">
        <f>(AZ15-AVERAGE(AZ$3:AZ$242))^2*'Monthly Returns'!$BI16</f>
        <v>3.076936074496312E-5</v>
      </c>
      <c r="EA15" s="161">
        <f>(BA15-AVERAGE(BA$3:BA$242))^2*'Monthly Returns'!$BI16</f>
        <v>7.9249736418659109E-7</v>
      </c>
    </row>
    <row r="16" spans="1:131" s="80" customFormat="1" x14ac:dyDescent="0.2">
      <c r="A16" s="66"/>
      <c r="B16" s="79">
        <f>'Monthly Returns'!A17</f>
        <v>36585</v>
      </c>
      <c r="C16" s="77">
        <f>'Monthly Returns'!B17</f>
        <v>-6.67707673038364E-4</v>
      </c>
      <c r="D16" s="77">
        <f>'Monthly Returns'!C17</f>
        <v>0.26375579422892098</v>
      </c>
      <c r="E16" s="77">
        <f>'Monthly Returns'!D17</f>
        <v>0.11068013468255899</v>
      </c>
      <c r="F16" s="77">
        <f>'Monthly Returns'!E17</f>
        <v>8.6709423161604293E-2</v>
      </c>
      <c r="G16" s="77">
        <f>'Monthly Returns'!F17</f>
        <v>-8.8776700883337299E-3</v>
      </c>
      <c r="H16" s="77">
        <f>'Monthly Returns'!G17</f>
        <v>-2.99834920925723E-3</v>
      </c>
      <c r="I16" s="77">
        <f>'Monthly Returns'!H17</f>
        <v>9.2484833967974005E-3</v>
      </c>
      <c r="J16" s="77">
        <f>'Monthly Returns'!I17</f>
        <v>2.0456733707502998E-2</v>
      </c>
      <c r="K16" s="77">
        <f>'Monthly Returns'!J17</f>
        <v>3.6952793547330103E-2</v>
      </c>
      <c r="L16" s="77">
        <f>'Monthly Returns'!K17</f>
        <v>2.2670400476625101E-2</v>
      </c>
      <c r="M16" s="77">
        <f>'Monthly Returns'!L17</f>
        <v>2.14962720440341E-2</v>
      </c>
      <c r="N16" s="77">
        <f>'Monthly Returns'!M17</f>
        <v>4.4834005414984203E-2</v>
      </c>
      <c r="O16" s="77">
        <f>'Monthly Returns'!N17</f>
        <v>5.7918822330542297E-2</v>
      </c>
      <c r="P16" s="77">
        <f>'Monthly Returns'!O17</f>
        <v>6.7622616706707397E-2</v>
      </c>
      <c r="Q16" s="77">
        <f>'Monthly Returns'!P17</f>
        <v>7.3177802770670694E-2</v>
      </c>
      <c r="R16" s="77">
        <f>'Monthly Returns'!Q17</f>
        <v>0.12577986828056001</v>
      </c>
      <c r="S16" s="77">
        <f>'Monthly Returns'!R17</f>
        <v>6.0996350210906901E-2</v>
      </c>
      <c r="T16" s="77">
        <f>'Monthly Returns'!S17</f>
        <v>7.3692981695555826E-2</v>
      </c>
      <c r="U16" s="77">
        <f>'Monthly Returns'!T17</f>
        <v>-2.35519752642274E-2</v>
      </c>
      <c r="V16" s="77">
        <f>'Monthly Returns'!U17</f>
        <v>0.100000007114944</v>
      </c>
      <c r="W16" s="77">
        <f>'Monthly Returns'!V17</f>
        <v>3.6700002961920601E-2</v>
      </c>
      <c r="X16" s="77">
        <f>'Monthly Returns'!W17</f>
        <v>2.313951517206303E-2</v>
      </c>
      <c r="Y16" s="77">
        <f>'Monthly Returns'!X17</f>
        <v>4.553760076752681E-3</v>
      </c>
      <c r="Z16" s="77">
        <f>'Monthly Returns'!Y17</f>
        <v>1.36096872878558E-3</v>
      </c>
      <c r="AA16" s="77">
        <f>'Monthly Returns'!Z17</f>
        <v>4.1494179153790833E-2</v>
      </c>
      <c r="AB16" s="77">
        <f>'Monthly Returns'!AA17</f>
        <v>7.0410241489671233E-3</v>
      </c>
      <c r="AC16" s="77">
        <f>'Monthly Returns'!AB17</f>
        <v>-1.562758392591368E-2</v>
      </c>
      <c r="AD16" s="77">
        <f>'Monthly Returns'!AC17</f>
        <v>-1.316813E-2</v>
      </c>
      <c r="AE16" s="77">
        <f>'Monthly Returns'!AD17</f>
        <v>-1.6929212495853226E-2</v>
      </c>
      <c r="AF16" s="77">
        <f>'Monthly Returns'!AE17</f>
        <v>8.1523285700000003E-2</v>
      </c>
      <c r="AG16" s="77">
        <f>'Monthly Returns'!AF17</f>
        <v>9.1611766254206486E-2</v>
      </c>
      <c r="AH16" s="77">
        <f>'Monthly Returns'!AG17</f>
        <v>8.108424116599855E-2</v>
      </c>
      <c r="AI16" s="77">
        <f>'Monthly Returns'!AH17</f>
        <v>2.9206429383219268E-2</v>
      </c>
      <c r="AJ16" s="77">
        <f>'Monthly Returns'!AI17</f>
        <v>3.7099454381305019E-2</v>
      </c>
      <c r="AK16" s="77">
        <f>'Monthly Returns'!AJ17</f>
        <v>3.8400630441308925E-2</v>
      </c>
      <c r="AL16" s="77">
        <f>'Monthly Returns'!AK17</f>
        <v>2.4299492035520398E-2</v>
      </c>
      <c r="AM16" s="77">
        <f>'Monthly Returns'!AL17</f>
        <v>1.9800323604290071E-2</v>
      </c>
      <c r="AN16" s="77">
        <f>'Monthly Returns'!AM17</f>
        <v>1.6600714516089132E-2</v>
      </c>
      <c r="AO16" s="77">
        <f>'Monthly Returns'!AN17</f>
        <v>-4.7000000000000002E-3</v>
      </c>
      <c r="AP16" s="77">
        <f>'Monthly Returns'!AO17</f>
        <v>-7.2051881169233667E-2</v>
      </c>
      <c r="AQ16" s="77">
        <f>'Monthly Returns'!AP17</f>
        <v>6.6035636009208157E-2</v>
      </c>
      <c r="AR16" s="77">
        <f>'Monthly Returns'!AQ17</f>
        <v>-1.6805230388555619E-2</v>
      </c>
      <c r="AS16" s="77">
        <f>'Monthly Returns'!AR17</f>
        <v>2.0643198609300306E-3</v>
      </c>
      <c r="AT16" s="77">
        <f>'Monthly Returns'!AS17</f>
        <v>1.2215629046095548E-2</v>
      </c>
      <c r="AU16" s="77">
        <f>'Monthly Returns'!AT17</f>
        <v>1.9157747588206308E-3</v>
      </c>
      <c r="AV16" s="77">
        <f>'Monthly Returns'!AU17</f>
        <v>-8.996863615403838E-3</v>
      </c>
      <c r="AW16" s="77">
        <f>'Monthly Returns'!AV17</f>
        <v>1.4725277168376572E-2</v>
      </c>
      <c r="AX16" s="77">
        <f>'Monthly Returns'!AW17</f>
        <v>2.985289078992448E-2</v>
      </c>
      <c r="AY16" s="77">
        <f>'Monthly Returns'!AX17</f>
        <v>5.209886546681055E-2</v>
      </c>
      <c r="AZ16" s="77">
        <f>'Monthly Returns'!AY17</f>
        <v>0.15775122560051935</v>
      </c>
      <c r="BA16" s="77">
        <f>'Monthly Returns'!AZ17</f>
        <v>-2.9486099410278133E-2</v>
      </c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CC16" s="161">
        <f>(C16-AVERAGE(C$3:C$242))^2*'Monthly Returns'!$BI17</f>
        <v>5.7865573592069469E-8</v>
      </c>
      <c r="CD16" s="161">
        <f>(D16-AVERAGE(D$3:D$242))^2*'Monthly Returns'!$BI17</f>
        <v>7.2600376641886248E-5</v>
      </c>
      <c r="CE16" s="161">
        <f>(E16-AVERAGE(E$3:E$242))^2*'Monthly Returns'!$BI17</f>
        <v>1.246912990020369E-5</v>
      </c>
      <c r="CF16" s="161">
        <f>(F16-AVERAGE(F$3:F$242))^2*'Monthly Returns'!$BI17</f>
        <v>6.7977715929521953E-6</v>
      </c>
      <c r="CG16" s="161">
        <f>(G16-AVERAGE(G$3:G$242))^2*'Monthly Returns'!$BI17</f>
        <v>1.9336710823977698E-7</v>
      </c>
      <c r="CH16" s="161">
        <f>(H16-AVERAGE(H$3:H$242))^2*'Monthly Returns'!$BI17</f>
        <v>6.7060057548005304E-8</v>
      </c>
      <c r="CI16" s="161">
        <f>(I16-AVERAGE(I$3:I$242))^2*'Monthly Returns'!$BI17</f>
        <v>4.1347659384620259E-9</v>
      </c>
      <c r="CJ16" s="161">
        <f>(J16-AVERAGE(J$3:J$242))^2*'Monthly Returns'!$BI17</f>
        <v>1.3984599249519517E-7</v>
      </c>
      <c r="CK16" s="161">
        <f>(K16-AVERAGE(K$3:K$242))^2*'Monthly Returns'!$BI17</f>
        <v>8.2710556396894751E-7</v>
      </c>
      <c r="CL16" s="161">
        <f>(L16-AVERAGE(L$3:L$242))^2*'Monthly Returns'!$BI17</f>
        <v>3.7853212035994618E-7</v>
      </c>
      <c r="CM16" s="161">
        <f>(M16-AVERAGE(M$3:M$242))^2*'Monthly Returns'!$BI17</f>
        <v>3.2728507415238772E-7</v>
      </c>
      <c r="CN16" s="161">
        <f>(N16-AVERAGE(N$3:N$242))^2*'Monthly Returns'!$BI17</f>
        <v>1.5532284569413879E-6</v>
      </c>
      <c r="CO16" s="161">
        <f>(O16-AVERAGE(O$3:O$242))^2*'Monthly Returns'!$BI17</f>
        <v>3.0605844327871691E-6</v>
      </c>
      <c r="CP16" s="161">
        <f>(P16-AVERAGE(P$3:P$242))^2*'Monthly Returns'!$BI17</f>
        <v>3.963364227453875E-6</v>
      </c>
      <c r="CQ16" s="161">
        <f>(Q16-AVERAGE(Q$3:Q$242))^2*'Monthly Returns'!$BI17</f>
        <v>4.8960010978280885E-6</v>
      </c>
      <c r="CR16" s="161">
        <f>(R16-AVERAGE(R$3:R$242))^2*'Monthly Returns'!$BI17</f>
        <v>1.6097786876812202E-5</v>
      </c>
      <c r="CS16" s="161">
        <f>(S16-AVERAGE(S$3:S$242))^2*'Monthly Returns'!$BI17</f>
        <v>3.4947592005651084E-6</v>
      </c>
      <c r="CT16" s="161">
        <f>(T16-AVERAGE(T$3:T$242))^2*'Monthly Returns'!$BI17</f>
        <v>4.7670719757707273E-6</v>
      </c>
      <c r="CU16" s="161">
        <f>(U16-AVERAGE(U$3:U$242))^2*'Monthly Returns'!$BI17</f>
        <v>9.467327952341552E-7</v>
      </c>
      <c r="CV16" s="161">
        <f>(V16-AVERAGE(V$3:V$242))^2*'Monthly Returns'!$BI17</f>
        <v>1.0140540861047084E-5</v>
      </c>
      <c r="CW16" s="161">
        <f>(W16-AVERAGE(W$3:W$242))^2*'Monthly Returns'!$BI17</f>
        <v>1.202500333812157E-6</v>
      </c>
      <c r="CX16" s="161">
        <f>(X16-AVERAGE(X$3:X$242))^2*'Monthly Returns'!$BI17</f>
        <v>3.7535570600344661E-7</v>
      </c>
      <c r="CY16" s="161">
        <f>(Y16-AVERAGE(Y$3:Y$242))^2*'Monthly Returns'!$BI17</f>
        <v>2.1967293516666068E-10</v>
      </c>
      <c r="CZ16" s="161">
        <f>(Z16-AVERAGE(Z$3:Z$242))^2*'Monthly Returns'!$BI17</f>
        <v>9.729400208082589E-10</v>
      </c>
      <c r="DA16" s="161">
        <f>(AA16-AVERAGE(AA$3:AA$242))^2*'Monthly Returns'!$BI17</f>
        <v>1.437219515378392E-6</v>
      </c>
      <c r="DB16" s="161">
        <f>(AB16-AVERAGE(AB$3:AB$242))^2*'Monthly Returns'!$BI17</f>
        <v>1.0211048599968111E-8</v>
      </c>
      <c r="DC16" s="161">
        <f>(AC16-AVERAGE(AC$3:AC$242))^2*'Monthly Returns'!$BI17</f>
        <v>4.201671733350344E-7</v>
      </c>
      <c r="DD16" s="161">
        <f>(AD16-AVERAGE(AD$3:AD$242))^2*'Monthly Returns'!$BI17</f>
        <v>3.2095991180338331E-7</v>
      </c>
      <c r="DE16" s="161">
        <f>(AE16-AVERAGE(AE$3:AE$242))^2*'Monthly Returns'!$BI17</f>
        <v>4.8885598623862612E-7</v>
      </c>
      <c r="DF16" s="161">
        <f>(AF16-AVERAGE(AF$3:AF$242))^2*'Monthly Returns'!$BI17</f>
        <v>6.2096992447575924E-6</v>
      </c>
      <c r="DG16" s="161">
        <f>(AG16-AVERAGE(AG$3:AG$242))^2*'Monthly Returns'!$BI17</f>
        <v>8.0785958805904145E-6</v>
      </c>
      <c r="DH16" s="161">
        <f>(AH16-AVERAGE(AH$3:AH$242))^2*'Monthly Returns'!$BI17</f>
        <v>6.4049938332360762E-6</v>
      </c>
      <c r="DI16" s="161">
        <f>(AI16-AVERAGE(AI$3:AI$242))^2*'Monthly Returns'!$BI17</f>
        <v>7.3461286046860646E-7</v>
      </c>
      <c r="DJ16" s="161">
        <f>(AJ16-AVERAGE(AJ$3:AJ$242))^2*'Monthly Returns'!$BI17</f>
        <v>1.1447718651718617E-6</v>
      </c>
      <c r="DK16" s="161">
        <f>(AK16-AVERAGE(AK$3:AK$242))^2*'Monthly Returns'!$BI17</f>
        <v>1.1690623679525903E-6</v>
      </c>
      <c r="DL16" s="161">
        <f>(AL16-AVERAGE(AL$3:AL$242))^2*'Monthly Returns'!$BI17</f>
        <v>3.7140430019695479E-7</v>
      </c>
      <c r="DM16" s="161">
        <f>(AM16-AVERAGE(AM$3:AM$242))^2*'Monthly Returns'!$BI17</f>
        <v>2.6422134781942003E-7</v>
      </c>
      <c r="DN16" s="161">
        <f>(AN16-AVERAGE(AN$3:AN$242))^2*'Monthly Returns'!$BI17</f>
        <v>1.3681793666224883E-7</v>
      </c>
      <c r="DO16" s="161">
        <f>(AO16-AVERAGE(AO$3:AO$242))^2*'Monthly Returns'!$BI17</f>
        <v>1.3753167237796835E-7</v>
      </c>
      <c r="DP16" s="161">
        <f>(AP16-AVERAGE(AP$3:AP$242))^2*'Monthly Returns'!$BI17</f>
        <v>6.0876013972062464E-6</v>
      </c>
      <c r="DQ16" s="161">
        <f>(AQ16-AVERAGE(AQ$3:AQ$242))^2*'Monthly Returns'!$BI17</f>
        <v>4.081497054542109E-6</v>
      </c>
      <c r="DR16" s="161">
        <f>(AR16-AVERAGE(AR$3:AR$242))^2*'Monthly Returns'!$BI17</f>
        <v>6.2303040569756178E-7</v>
      </c>
      <c r="DS16" s="161">
        <f>(AS16-AVERAGE(AS$3:AS$242))^2*'Monthly Returns'!$BI17</f>
        <v>2.1844004251948835E-9</v>
      </c>
      <c r="DT16" s="161">
        <f>(AT16-AVERAGE(AT$3:AT$242))^2*'Monthly Returns'!$BI17</f>
        <v>5.6541889001057321E-8</v>
      </c>
      <c r="DU16" s="161">
        <f>(AU16-AVERAGE(AU$3:AU$242))^2*'Monthly Returns'!$BI17</f>
        <v>7.2740866136224337E-11</v>
      </c>
      <c r="DV16" s="161">
        <f>(AV16-AVERAGE(AV$3:AV$242))^2*'Monthly Returns'!$BI17</f>
        <v>7.3247313177801726E-9</v>
      </c>
      <c r="DW16" s="161">
        <f>(AW16-AVERAGE(AW$3:AW$242))^2*'Monthly Returns'!$BI17</f>
        <v>3.6494321966610569E-8</v>
      </c>
      <c r="DX16" s="161">
        <f>(AX16-AVERAGE(AX$3:AX$242))^2*'Monthly Returns'!$BI17</f>
        <v>5.8150135540384678E-7</v>
      </c>
      <c r="DY16" s="161">
        <f>(AY16-AVERAGE(AY$3:AY$242))^2*'Monthly Returns'!$BI17</f>
        <v>2.365944919288203E-6</v>
      </c>
      <c r="DZ16" s="161">
        <f>(AZ16-AVERAGE(AZ$3:AZ$242))^2*'Monthly Returns'!$BI17</f>
        <v>2.3125228402733182E-5</v>
      </c>
      <c r="EA16" s="161">
        <f>(BA16-AVERAGE(BA$3:BA$242))^2*'Monthly Returns'!$BI17</f>
        <v>1.7825016048750873E-6</v>
      </c>
    </row>
    <row r="17" spans="1:131" s="80" customFormat="1" x14ac:dyDescent="0.2">
      <c r="A17" s="66"/>
      <c r="B17" s="79">
        <f>'Monthly Returns'!A18</f>
        <v>36616</v>
      </c>
      <c r="C17" s="77">
        <f>'Monthly Returns'!B18</f>
        <v>9.1813131745652005E-2</v>
      </c>
      <c r="D17" s="77">
        <f>'Monthly Returns'!C18</f>
        <v>-9.9806142910141296E-2</v>
      </c>
      <c r="E17" s="77">
        <f>'Monthly Returns'!D18</f>
        <v>-2.7206007473027302E-3</v>
      </c>
      <c r="F17" s="77">
        <f>'Monthly Returns'!E18</f>
        <v>-2.0037710624005299E-2</v>
      </c>
      <c r="G17" s="77">
        <f>'Monthly Returns'!F18</f>
        <v>6.5721672212249699E-2</v>
      </c>
      <c r="H17" s="77">
        <f>'Monthly Returns'!G18</f>
        <v>7.4535013590821805E-2</v>
      </c>
      <c r="I17" s="77">
        <f>'Monthly Returns'!H18</f>
        <v>8.0659775157154501E-2</v>
      </c>
      <c r="J17" s="77">
        <f>'Monthly Returns'!I18</f>
        <v>1.3821907292350601E-3</v>
      </c>
      <c r="K17" s="77">
        <f>'Monthly Returns'!J18</f>
        <v>-2.5785588919124899E-3</v>
      </c>
      <c r="L17" s="77">
        <f>'Monthly Returns'!K18</f>
        <v>1.2930610718224199E-2</v>
      </c>
      <c r="M17" s="77">
        <f>'Monthly Returns'!L18</f>
        <v>1.2439752816293601E-2</v>
      </c>
      <c r="N17" s="77">
        <f>'Monthly Returns'!M18</f>
        <v>-8.1652636639921693E-3</v>
      </c>
      <c r="O17" s="77">
        <f>'Monthly Returns'!N18</f>
        <v>1.50904164524305E-2</v>
      </c>
      <c r="P17" s="77">
        <f>'Monthly Returns'!O18</f>
        <v>1.8885288215968202E-2</v>
      </c>
      <c r="Q17" s="77">
        <f>'Monthly Returns'!P18</f>
        <v>1.90088448930015E-2</v>
      </c>
      <c r="R17" s="77">
        <f>'Monthly Returns'!Q18</f>
        <v>9.74897097816174E-3</v>
      </c>
      <c r="S17" s="77">
        <f>'Monthly Returns'!R18</f>
        <v>-2.9954119315983699E-2</v>
      </c>
      <c r="T17" s="77">
        <f>'Monthly Returns'!S18</f>
        <v>2.024219487286949E-2</v>
      </c>
      <c r="U17" s="77">
        <f>'Monthly Returns'!T18</f>
        <v>9.9977844107155003E-2</v>
      </c>
      <c r="V17" s="77">
        <f>'Monthly Returns'!U18</f>
        <v>1.7299997491442901E-2</v>
      </c>
      <c r="W17" s="77">
        <f>'Monthly Returns'!V18</f>
        <v>-2.26999973761032E-2</v>
      </c>
      <c r="X17" s="77">
        <f>'Monthly Returns'!W18</f>
        <v>-4.9705906718566784E-4</v>
      </c>
      <c r="Y17" s="77">
        <f>'Monthly Returns'!X18</f>
        <v>2.4175531894021123E-3</v>
      </c>
      <c r="Z17" s="77">
        <f>'Monthly Returns'!Y18</f>
        <v>7.2252693060157727E-4</v>
      </c>
      <c r="AA17" s="77">
        <f>'Monthly Returns'!Z18</f>
        <v>1.1009927595730939E-3</v>
      </c>
      <c r="AB17" s="77">
        <f>'Monthly Returns'!AA18</f>
        <v>9.9387495666243275E-3</v>
      </c>
      <c r="AC17" s="77">
        <f>'Monthly Returns'!AB18</f>
        <v>2.5913481730365451E-2</v>
      </c>
      <c r="AD17" s="77">
        <f>'Monthly Returns'!AC18</f>
        <v>2.6679110000000002E-2</v>
      </c>
      <c r="AE17" s="77">
        <f>'Monthly Returns'!AD18</f>
        <v>2.8071827404703469E-2</v>
      </c>
      <c r="AF17" s="77">
        <f>'Monthly Returns'!AE18</f>
        <v>-5.4477188000000001E-3</v>
      </c>
      <c r="AG17" s="77">
        <f>'Monthly Returns'!AF18</f>
        <v>-6.1218722606545565E-3</v>
      </c>
      <c r="AH17" s="77">
        <f>'Monthly Returns'!AG18</f>
        <v>-5.4183800516733127E-3</v>
      </c>
      <c r="AI17" s="77">
        <f>'Monthly Returns'!AH18</f>
        <v>3.8789174787912772E-2</v>
      </c>
      <c r="AJ17" s="77">
        <f>'Monthly Returns'!AI18</f>
        <v>2.7899735561880634E-2</v>
      </c>
      <c r="AK17" s="77">
        <f>'Monthly Returns'!AJ18</f>
        <v>5.3898804898938613E-2</v>
      </c>
      <c r="AL17" s="77">
        <f>'Monthly Returns'!AK18</f>
        <v>2.7298589987407862E-2</v>
      </c>
      <c r="AM17" s="77">
        <f>'Monthly Returns'!AL18</f>
        <v>2.439942949297591E-2</v>
      </c>
      <c r="AN17" s="77">
        <f>'Monthly Returns'!AM18</f>
        <v>6.2993999554616931E-3</v>
      </c>
      <c r="AO17" s="77">
        <f>'Monthly Returns'!AN18</f>
        <v>1.9599999999999999E-2</v>
      </c>
      <c r="AP17" s="77">
        <f>'Monthly Returns'!AO18</f>
        <v>-3.3949982870846163E-2</v>
      </c>
      <c r="AQ17" s="77">
        <f>'Monthly Returns'!AP18</f>
        <v>-1.1506896258643559E-2</v>
      </c>
      <c r="AR17" s="77">
        <f>'Monthly Returns'!AQ18</f>
        <v>2.7342865751159524E-2</v>
      </c>
      <c r="AS17" s="77">
        <f>'Monthly Returns'!AR18</f>
        <v>2.7106147674291758E-3</v>
      </c>
      <c r="AT17" s="77">
        <f>'Monthly Returns'!AS18</f>
        <v>9.0929355692925297E-3</v>
      </c>
      <c r="AU17" s="77">
        <f>'Monthly Returns'!AT18</f>
        <v>4.0077275941215601E-3</v>
      </c>
      <c r="AV17" s="77">
        <f>'Monthly Returns'!AU18</f>
        <v>6.3721431925050278E-3</v>
      </c>
      <c r="AW17" s="77">
        <f>'Monthly Returns'!AV18</f>
        <v>-2.5207740192812356E-2</v>
      </c>
      <c r="AX17" s="77">
        <f>'Monthly Returns'!AW18</f>
        <v>-1.4220094872180122E-2</v>
      </c>
      <c r="AY17" s="77">
        <f>'Monthly Returns'!AX18</f>
        <v>3.7933490560327764E-2</v>
      </c>
      <c r="AZ17" s="77">
        <f>'Monthly Returns'!AY18</f>
        <v>6.4951851656025558E-2</v>
      </c>
      <c r="BA17" s="77">
        <f>'Monthly Returns'!AZ18</f>
        <v>-4.6741452991453047E-2</v>
      </c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CC17" s="161">
        <f>(C17-AVERAGE(C$3:C$242))^2*'Monthly Returns'!$BI18</f>
        <v>8.3359746310004501E-6</v>
      </c>
      <c r="CD17" s="161">
        <f>(D17-AVERAGE(D$3:D$242))^2*'Monthly Returns'!$BI18</f>
        <v>1.3966304327548962E-5</v>
      </c>
      <c r="CE17" s="161">
        <f>(E17-AVERAGE(E$3:E$242))^2*'Monthly Returns'!$BI18</f>
        <v>8.2838559559656353E-8</v>
      </c>
      <c r="CF17" s="161">
        <f>(F17-AVERAGE(F$3:F$242))^2*'Monthly Returns'!$BI18</f>
        <v>9.826102181875434E-7</v>
      </c>
      <c r="CG17" s="161">
        <f>(G17-AVERAGE(G$3:G$242))^2*'Monthly Returns'!$BI18</f>
        <v>4.3348267575660136E-6</v>
      </c>
      <c r="CH17" s="161">
        <f>(H17-AVERAGE(H$3:H$242))^2*'Monthly Returns'!$BI18</f>
        <v>5.5836744886982018E-6</v>
      </c>
      <c r="CI17" s="161">
        <f>(I17-AVERAGE(I$3:I$242))^2*'Monthly Returns'!$BI18</f>
        <v>6.1540592714549535E-6</v>
      </c>
      <c r="CJ17" s="161">
        <f>(J17-AVERAGE(J$3:J$242))^2*'Monthly Returns'!$BI18</f>
        <v>7.2640725487001636E-8</v>
      </c>
      <c r="CK17" s="161">
        <f>(K17-AVERAGE(K$3:K$242))^2*'Monthly Returns'!$BI18</f>
        <v>1.7931724113624892E-7</v>
      </c>
      <c r="CL17" s="161">
        <f>(L17-AVERAGE(L$3:L$242))^2*'Monthly Returns'!$BI18</f>
        <v>8.3414436294738298E-8</v>
      </c>
      <c r="CM17" s="161">
        <f>(M17-AVERAGE(M$3:M$242))^2*'Monthly Returns'!$BI18</f>
        <v>7.2121488507087746E-8</v>
      </c>
      <c r="CN17" s="161">
        <f>(N17-AVERAGE(N$3:N$242))^2*'Monthly Returns'!$BI18</f>
        <v>2.9224773696572458E-7</v>
      </c>
      <c r="CO17" s="161">
        <f>(O17-AVERAGE(O$3:O$242))^2*'Monthly Returns'!$BI18</f>
        <v>9.5617374184268823E-8</v>
      </c>
      <c r="CP17" s="161">
        <f>(P17-AVERAGE(P$3:P$242))^2*'Monthly Returns'!$BI18</f>
        <v>1.2382160619561488E-7</v>
      </c>
      <c r="CQ17" s="161">
        <f>(Q17-AVERAGE(Q$3:Q$242))^2*'Monthly Returns'!$BI18</f>
        <v>1.529586192632173E-7</v>
      </c>
      <c r="CR17" s="161">
        <f>(R17-AVERAGE(R$3:R$242))^2*'Monthly Returns'!$BI18</f>
        <v>1.137582122881743E-8</v>
      </c>
      <c r="CS17" s="161">
        <f>(S17-AVERAGE(S$3:S$242))^2*'Monthly Returns'!$BI18</f>
        <v>1.4360422763768356E-6</v>
      </c>
      <c r="CT17" s="161">
        <f>(T17-AVERAGE(T$3:T$242))^2*'Monthly Returns'!$BI18</f>
        <v>1.4893542913698831E-7</v>
      </c>
      <c r="CU17" s="161">
        <f>(U17-AVERAGE(U$3:U$242))^2*'Monthly Returns'!$BI18</f>
        <v>1.0250068823307401E-5</v>
      </c>
      <c r="CV17" s="161">
        <f>(V17-AVERAGE(V$3:V$242))^2*'Monthly Returns'!$BI18</f>
        <v>1.6193617246169851E-7</v>
      </c>
      <c r="CW17" s="161">
        <f>(W17-AVERAGE(W$3:W$242))^2*'Monthly Returns'!$BI18</f>
        <v>8.2376391390228704E-7</v>
      </c>
      <c r="CX17" s="161">
        <f>(X17-AVERAGE(X$3:X$242))^2*'Monthly Returns'!$BI18</f>
        <v>3.3842968399911423E-8</v>
      </c>
      <c r="CY17" s="161">
        <f>(Y17-AVERAGE(Y$3:Y$242))^2*'Monthly Returns'!$BI18</f>
        <v>3.2924469501340235E-9</v>
      </c>
      <c r="CZ17" s="161">
        <f>(Z17-AVERAGE(Z$3:Z$242))^2*'Monthly Returns'!$BI18</f>
        <v>2.8037029285677547E-9</v>
      </c>
      <c r="DA17" s="161">
        <f>(AA17-AVERAGE(AA$3:AA$242))^2*'Monthly Returns'!$BI18</f>
        <v>2.6170307419345972E-8</v>
      </c>
      <c r="DB17" s="161">
        <f>(AB17-AVERAGE(AB$3:AB$242))^2*'Monthly Returns'!$BI18</f>
        <v>3.9840044648884027E-8</v>
      </c>
      <c r="DC17" s="161">
        <f>(AC17-AVERAGE(AC$3:AC$242))^2*'Monthly Returns'!$BI18</f>
        <v>5.6854817043024856E-7</v>
      </c>
      <c r="DD17" s="161">
        <f>(AD17-AVERAGE(AD$3:AD$242))^2*'Monthly Returns'!$BI18</f>
        <v>6.0652024426724048E-7</v>
      </c>
      <c r="DE17" s="161">
        <f>(AE17-AVERAGE(AE$3:AE$242))^2*'Monthly Returns'!$BI18</f>
        <v>6.7215248919807836E-7</v>
      </c>
      <c r="DF17" s="161">
        <f>(AF17-AVERAGE(AF$3:AF$242))^2*'Monthly Returns'!$BI18</f>
        <v>1.9190905547801988E-7</v>
      </c>
      <c r="DG17" s="161">
        <f>(AG17-AVERAGE(AG$3:AG$242))^2*'Monthly Returns'!$BI18</f>
        <v>2.0258025951823614E-7</v>
      </c>
      <c r="DH17" s="161">
        <f>(AH17-AVERAGE(AH$3:AH$242))^2*'Monthly Returns'!$BI18</f>
        <v>1.4680323340333609E-7</v>
      </c>
      <c r="DI17" s="161">
        <f>(AI17-AVERAGE(AI$3:AI$242))^2*'Monthly Returns'!$BI18</f>
        <v>1.4057271901587773E-6</v>
      </c>
      <c r="DJ17" s="161">
        <f>(AJ17-AVERAGE(AJ$3:AJ$242))^2*'Monthly Returns'!$BI18</f>
        <v>5.8380193561427492E-7</v>
      </c>
      <c r="DK17" s="161">
        <f>(AK17-AVERAGE(AK$3:AK$242))^2*'Monthly Returns'!$BI18</f>
        <v>2.595450625645907E-6</v>
      </c>
      <c r="DL17" s="161">
        <f>(AL17-AVERAGE(AL$3:AL$242))^2*'Monthly Returns'!$BI18</f>
        <v>5.0975373371023232E-7</v>
      </c>
      <c r="DM17" s="161">
        <f>(AM17-AVERAGE(AM$3:AM$242))^2*'Monthly Returns'!$BI18</f>
        <v>4.5187865536756464E-7</v>
      </c>
      <c r="DN17" s="161">
        <f>(AN17-AVERAGE(AN$3:AN$242))^2*'Monthly Returns'!$BI18</f>
        <v>5.391893954805796E-10</v>
      </c>
      <c r="DO17" s="161">
        <f>(AO17-AVERAGE(AO$3:AO$242))^2*'Monthly Returns'!$BI18</f>
        <v>2.0199553106458478E-7</v>
      </c>
      <c r="DP17" s="161">
        <f>(AP17-AVERAGE(AP$3:AP$242))^2*'Monthly Returns'!$BI18</f>
        <v>1.417543514439172E-6</v>
      </c>
      <c r="DQ17" s="161">
        <f>(AQ17-AVERAGE(AQ$3:AQ$242))^2*'Monthly Returns'!$BI18</f>
        <v>3.5177367437970149E-7</v>
      </c>
      <c r="DR17" s="161">
        <f>(AR17-AVERAGE(AR$3:AR$242))^2*'Monthly Returns'!$BI18</f>
        <v>4.9055496253968493E-7</v>
      </c>
      <c r="DS17" s="161">
        <f>(AS17-AVERAGE(AS$3:AS$242))^2*'Monthly Returns'!$BI18</f>
        <v>6.3033367125381467E-10</v>
      </c>
      <c r="DT17" s="161">
        <f>(AT17-AVERAGE(AT$3:AT$242))^2*'Monthly Returns'!$BI18</f>
        <v>1.777712435564699E-8</v>
      </c>
      <c r="DU17" s="161">
        <f>(AU17-AVERAGE(AU$3:AU$242))^2*'Monthly Returns'!$BI18</f>
        <v>3.8696872276133647E-9</v>
      </c>
      <c r="DV17" s="161">
        <f>(AV17-AVERAGE(AV$3:AV$242))^2*'Monthly Returns'!$BI18</f>
        <v>1.8833454359648762E-7</v>
      </c>
      <c r="DW17" s="161">
        <f>(AW17-AVERAGE(AW$3:AW$242))^2*'Monthly Returns'!$BI18</f>
        <v>1.3434811107698204E-6</v>
      </c>
      <c r="DX17" s="161">
        <f>(AX17-AVERAGE(AX$3:AX$242))^2*'Monthly Returns'!$BI18</f>
        <v>5.2526288762147625E-7</v>
      </c>
      <c r="DY17" s="161">
        <f>(AY17-AVERAGE(AY$3:AY$242))^2*'Monthly Returns'!$BI18</f>
        <v>1.1377296624994773E-6</v>
      </c>
      <c r="DZ17" s="161">
        <f>(AZ17-AVERAGE(AZ$3:AZ$242))^2*'Monthly Returns'!$BI18</f>
        <v>2.8674188024057526E-6</v>
      </c>
      <c r="EA17" s="161">
        <f>(BA17-AVERAGE(BA$3:BA$242))^2*'Monthly Returns'!$BI18</f>
        <v>3.7081004291249787E-6</v>
      </c>
    </row>
    <row r="18" spans="1:131" s="80" customFormat="1" x14ac:dyDescent="0.2">
      <c r="A18" s="66"/>
      <c r="B18" s="79">
        <f>'Monthly Returns'!A19</f>
        <v>36646</v>
      </c>
      <c r="C18" s="77">
        <f>'Monthly Returns'!B19</f>
        <v>-8.0553079642608997E-3</v>
      </c>
      <c r="D18" s="77">
        <f>'Monthly Returns'!C19</f>
        <v>-4.6929587971364199E-2</v>
      </c>
      <c r="E18" s="77">
        <f>'Monthly Returns'!D19</f>
        <v>-2.0765632709065701E-2</v>
      </c>
      <c r="F18" s="77">
        <f>'Monthly Returns'!E19</f>
        <v>-3.6388567702014797E-2</v>
      </c>
      <c r="G18" s="77">
        <f>'Monthly Returns'!F19</f>
        <v>-1.7468706221685899E-2</v>
      </c>
      <c r="H18" s="77">
        <f>'Monthly Returns'!G19</f>
        <v>-5.1704743109628901E-2</v>
      </c>
      <c r="I18" s="77">
        <f>'Monthly Returns'!H19</f>
        <v>-8.4245470613181106E-2</v>
      </c>
      <c r="J18" s="77">
        <f>'Monthly Returns'!I19</f>
        <v>-1.67378170455867E-2</v>
      </c>
      <c r="K18" s="77">
        <f>'Monthly Returns'!J19</f>
        <v>-7.1892510236265597E-2</v>
      </c>
      <c r="L18" s="77">
        <f>'Monthly Returns'!K19</f>
        <v>-1.82634030453403E-4</v>
      </c>
      <c r="M18" s="77">
        <f>'Monthly Returns'!L19</f>
        <v>2.4643487510989098E-4</v>
      </c>
      <c r="N18" s="77">
        <f>'Monthly Returns'!M19</f>
        <v>1.8498142935922501E-2</v>
      </c>
      <c r="O18" s="77">
        <f>'Monthly Returns'!N19</f>
        <v>6.8349669382991004E-3</v>
      </c>
      <c r="P18" s="77">
        <f>'Monthly Returns'!O19</f>
        <v>9.4908560264067802E-3</v>
      </c>
      <c r="Q18" s="77">
        <f>'Monthly Returns'!P19</f>
        <v>8.5674313539382992E-3</v>
      </c>
      <c r="R18" s="77">
        <f>'Monthly Returns'!Q19</f>
        <v>-1.7661665744287201E-2</v>
      </c>
      <c r="S18" s="77">
        <f>'Monthly Returns'!R19</f>
        <v>-1.24326607331016E-2</v>
      </c>
      <c r="T18" s="77">
        <f>'Monthly Returns'!S19</f>
        <v>9.9390230587113049E-3</v>
      </c>
      <c r="U18" s="77">
        <f>'Monthly Returns'!T19</f>
        <v>-3.2530665821753603E-2</v>
      </c>
      <c r="V18" s="77">
        <f>'Monthly Returns'!U19</f>
        <v>-4.1899995220801602E-2</v>
      </c>
      <c r="W18" s="77">
        <f>'Monthly Returns'!V19</f>
        <v>-3.68000112829832E-2</v>
      </c>
      <c r="X18" s="77">
        <f>'Monthly Returns'!W19</f>
        <v>1.5002072109407294E-2</v>
      </c>
      <c r="Y18" s="77">
        <f>'Monthly Returns'!X19</f>
        <v>5.7388243425672975E-3</v>
      </c>
      <c r="Z18" s="77">
        <f>'Monthly Returns'!Y19</f>
        <v>1.7151453608854116E-3</v>
      </c>
      <c r="AA18" s="77">
        <f>'Monthly Returns'!Z19</f>
        <v>1.4837735567692301E-2</v>
      </c>
      <c r="AB18" s="77">
        <f>'Monthly Returns'!AA19</f>
        <v>2.5746652935116909E-3</v>
      </c>
      <c r="AC18" s="77">
        <f>'Monthly Returns'!AB19</f>
        <v>-1.3345887747165053E-2</v>
      </c>
      <c r="AD18" s="77">
        <f>'Monthly Returns'!AC19</f>
        <v>-1.3796936302102901E-2</v>
      </c>
      <c r="AE18" s="77">
        <f>'Monthly Returns'!AD19</f>
        <v>-1.4457472805051762E-2</v>
      </c>
      <c r="AF18" s="77">
        <f>'Monthly Returns'!AE19</f>
        <v>8.6531203000000008E-3</v>
      </c>
      <c r="AG18" s="77">
        <f>'Monthly Returns'!AF19</f>
        <v>9.7239411719776802E-3</v>
      </c>
      <c r="AH18" s="77">
        <f>'Monthly Returns'!AG19</f>
        <v>8.6065188273391421E-3</v>
      </c>
      <c r="AI18" s="77">
        <f>'Monthly Returns'!AH19</f>
        <v>5.4905930987935614E-2</v>
      </c>
      <c r="AJ18" s="77">
        <f>'Monthly Returns'!AI19</f>
        <v>2.2399838966637109E-2</v>
      </c>
      <c r="AK18" s="77">
        <f>'Monthly Returns'!AJ19</f>
        <v>4.9799830262921008E-2</v>
      </c>
      <c r="AL18" s="77">
        <f>'Monthly Returns'!AK19</f>
        <v>1.6499785618804941E-2</v>
      </c>
      <c r="AM18" s="77">
        <f>'Monthly Returns'!AL19</f>
        <v>8.1007986138914578E-3</v>
      </c>
      <c r="AN18" s="77">
        <f>'Monthly Returns'!AM19</f>
        <v>2.6100874879499525E-2</v>
      </c>
      <c r="AO18" s="77">
        <f>'Monthly Returns'!AN19</f>
        <v>-7.1000000000000004E-3</v>
      </c>
      <c r="AP18" s="77">
        <f>'Monthly Returns'!AO19</f>
        <v>-4.3618568034328176E-3</v>
      </c>
      <c r="AQ18" s="77">
        <f>'Monthly Returns'!AP19</f>
        <v>-1.2810509533862396E-2</v>
      </c>
      <c r="AR18" s="77">
        <f>'Monthly Returns'!AQ19</f>
        <v>1.3982081200575036E-3</v>
      </c>
      <c r="AS18" s="77">
        <f>'Monthly Returns'!AR19</f>
        <v>2.9195501730103768E-3</v>
      </c>
      <c r="AT18" s="77">
        <f>'Monthly Returns'!AS19</f>
        <v>1.4065061582172616E-2</v>
      </c>
      <c r="AU18" s="77">
        <f>'Monthly Returns'!AT19</f>
        <v>4.6048467189315021E-3</v>
      </c>
      <c r="AV18" s="77">
        <f>'Monthly Returns'!AU19</f>
        <v>-1.7460036524625699E-2</v>
      </c>
      <c r="AW18" s="77">
        <f>'Monthly Returns'!AV19</f>
        <v>-2.0892487984577657E-2</v>
      </c>
      <c r="AX18" s="77">
        <f>'Monthly Returns'!AW19</f>
        <v>-2.6259349177490177E-2</v>
      </c>
      <c r="AY18" s="77">
        <f>'Monthly Returns'!AX19</f>
        <v>1.8273882744300828E-2</v>
      </c>
      <c r="AZ18" s="77">
        <f>'Monthly Returns'!AY19</f>
        <v>5.1119263663755576E-2</v>
      </c>
      <c r="BA18" s="77">
        <f>'Monthly Returns'!AZ19</f>
        <v>4.3359484449425612E-2</v>
      </c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CC18" s="161">
        <f>(C18-AVERAGE(C$3:C$242))^2*'Monthly Returns'!$BI19</f>
        <v>2.4422560118444491E-7</v>
      </c>
      <c r="CD18" s="161">
        <f>(D18-AVERAGE(D$3:D$242))^2*'Monthly Returns'!$BI19</f>
        <v>3.8335850494218371E-6</v>
      </c>
      <c r="CE18" s="161">
        <f>(E18-AVERAGE(E$3:E$242))^2*'Monthly Returns'!$BI19</f>
        <v>8.1518080506557939E-7</v>
      </c>
      <c r="CF18" s="161">
        <f>(F18-AVERAGE(F$3:F$242))^2*'Monthly Returns'!$BI19</f>
        <v>2.409506534108353E-6</v>
      </c>
      <c r="CG18" s="161">
        <f>(G18-AVERAGE(G$3:G$242))^2*'Monthly Returns'!$BI19</f>
        <v>5.4214992446473035E-7</v>
      </c>
      <c r="CH18" s="161">
        <f>(H18-AVERAGE(H$3:H$242))^2*'Monthly Returns'!$BI19</f>
        <v>3.6779454526739262E-6</v>
      </c>
      <c r="CI18" s="161">
        <f>(I18-AVERAGE(I$3:I$242))^2*'Monthly Returns'!$BI19</f>
        <v>9.698459453493986E-6</v>
      </c>
      <c r="CJ18" s="161">
        <f>(J18-AVERAGE(J$3:J$242))^2*'Monthly Returns'!$BI19</f>
        <v>7.8682842875380535E-7</v>
      </c>
      <c r="CK18" s="161">
        <f>(K18-AVERAGE(K$3:K$242))^2*'Monthly Returns'!$BI19</f>
        <v>7.7426239133960176E-6</v>
      </c>
      <c r="CL18" s="161">
        <f>(L18-AVERAGE(L$3:L$242))^2*'Monthly Returns'!$BI19</f>
        <v>2.4222177172940011E-8</v>
      </c>
      <c r="CM18" s="161">
        <f>(M18-AVERAGE(M$3:M$242))^2*'Monthly Returns'!$BI19</f>
        <v>2.0942891305075035E-8</v>
      </c>
      <c r="CN18" s="161">
        <f>(N18-AVERAGE(N$3:N$242))^2*'Monthly Returns'!$BI19</f>
        <v>1.3201945142776882E-7</v>
      </c>
      <c r="CO18" s="161">
        <f>(O18-AVERAGE(O$3:O$242))^2*'Monthly Returns'!$BI19</f>
        <v>9.0351182912531502E-10</v>
      </c>
      <c r="CP18" s="161">
        <f>(P18-AVERAGE(P$3:P$242))^2*'Monthly Returns'!$BI19</f>
        <v>1.1700204785318199E-9</v>
      </c>
      <c r="CQ18" s="161">
        <f>(Q18-AVERAGE(Q$3:Q$242))^2*'Monthly Returns'!$BI19</f>
        <v>1.4453432030528131E-9</v>
      </c>
      <c r="CR18" s="161">
        <f>(R18-AVERAGE(R$3:R$242))^2*'Monthly Returns'!$BI19</f>
        <v>6.8043001274912272E-7</v>
      </c>
      <c r="CS18" s="161">
        <f>(S18-AVERAGE(S$3:S$242))^2*'Monthly Returns'!$BI19</f>
        <v>3.7037422511942521E-7</v>
      </c>
      <c r="CT18" s="161">
        <f>(T18-AVERAGE(T$3:T$242))^2*'Monthly Returns'!$BI19</f>
        <v>1.4073505699414575E-9</v>
      </c>
      <c r="CU18" s="161">
        <f>(U18-AVERAGE(U$3:U$242))^2*'Monthly Returns'!$BI19</f>
        <v>1.6593134096086427E-6</v>
      </c>
      <c r="CV18" s="161">
        <f>(V18-AVERAGE(V$3:V$242))^2*'Monthly Returns'!$BI19</f>
        <v>2.5876192789402382E-6</v>
      </c>
      <c r="CW18" s="161">
        <f>(W18-AVERAGE(W$3:W$242))^2*'Monthly Returns'!$BI19</f>
        <v>1.9366797658329665E-6</v>
      </c>
      <c r="CX18" s="161">
        <f>(X18-AVERAGE(X$3:X$242))^2*'Monthly Returns'!$BI19</f>
        <v>1.1706259400319627E-7</v>
      </c>
      <c r="CY18" s="161">
        <f>(Y18-AVERAGE(Y$3:Y$242))^2*'Monthly Returns'!$BI19</f>
        <v>3.0545777507371897E-9</v>
      </c>
      <c r="CZ18" s="161">
        <f>(Z18-AVERAGE(Z$3:Z$242))^2*'Monthly Returns'!$BI19</f>
        <v>3.788303948673978E-10</v>
      </c>
      <c r="DA18" s="161">
        <f>(AA18-AVERAGE(AA$3:AA$242))^2*'Monthly Returns'!$BI19</f>
        <v>9.273212970711363E-8</v>
      </c>
      <c r="DB18" s="161">
        <f>(AB18-AVERAGE(AB$3:AB$242))^2*'Monthly Returns'!$BI19</f>
        <v>2.4804881494863206E-9</v>
      </c>
      <c r="DC18" s="161">
        <f>(AC18-AVERAGE(AC$3:AC$242))^2*'Monthly Returns'!$BI19</f>
        <v>3.3311747243277952E-7</v>
      </c>
      <c r="DD18" s="161">
        <f>(AD18-AVERAGE(AD$3:AD$242))^2*'Monthly Returns'!$BI19</f>
        <v>3.5240589674676384E-7</v>
      </c>
      <c r="DE18" s="161">
        <f>(AE18-AVERAGE(AE$3:AE$242))^2*'Monthly Returns'!$BI19</f>
        <v>3.8712699111553851E-7</v>
      </c>
      <c r="DF18" s="161">
        <f>(AF18-AVERAGE(AF$3:AF$242))^2*'Monthly Returns'!$BI19</f>
        <v>1.5371485230872108E-9</v>
      </c>
      <c r="DG18" s="161">
        <f>(AG18-AVERAGE(AG$3:AG$242))^2*'Monthly Returns'!$BI19</f>
        <v>7.4766274586510247E-9</v>
      </c>
      <c r="DH18" s="161">
        <f>(AH18-AVERAGE(AH$3:AH$242))^2*'Monthly Returns'!$BI19</f>
        <v>8.4320252309168866E-9</v>
      </c>
      <c r="DI18" s="161">
        <f>(AI18-AVERAGE(AI$3:AI$242))^2*'Monthly Returns'!$BI19</f>
        <v>3.0263612059230335E-6</v>
      </c>
      <c r="DJ18" s="161">
        <f>(AJ18-AVERAGE(AJ$3:AJ$242))^2*'Monthly Returns'!$BI19</f>
        <v>3.3744366082002983E-7</v>
      </c>
      <c r="DK18" s="161">
        <f>(AK18-AVERAGE(AK$3:AK$242))^2*'Monthly Returns'!$BI19</f>
        <v>2.1897311550327793E-6</v>
      </c>
      <c r="DL18" s="161">
        <f>(AL18-AVERAGE(AL$3:AL$242))^2*'Monthly Returns'!$BI19</f>
        <v>1.2275395414510332E-7</v>
      </c>
      <c r="DM18" s="161">
        <f>(AM18-AVERAGE(AM$3:AM$242))^2*'Monthly Returns'!$BI19</f>
        <v>1.4734050496099004E-8</v>
      </c>
      <c r="DN18" s="161">
        <f>(AN18-AVERAGE(AN$3:AN$242))^2*'Monthly Returns'!$BI19</f>
        <v>4.8534998740118741E-7</v>
      </c>
      <c r="DO18" s="161">
        <f>(AO18-AVERAGE(AO$3:AO$242))^2*'Monthly Returns'!$BI19</f>
        <v>2.0812636226792415E-7</v>
      </c>
      <c r="DP18" s="161">
        <f>(AP18-AVERAGE(AP$3:AP$242))^2*'Monthly Returns'!$BI19</f>
        <v>3.6284159548048677E-8</v>
      </c>
      <c r="DQ18" s="161">
        <f>(AQ18-AVERAGE(AQ$3:AQ$242))^2*'Monthly Returns'!$BI19</f>
        <v>4.1013955200123832E-7</v>
      </c>
      <c r="DR18" s="161">
        <f>(AR18-AVERAGE(AR$3:AR$242))^2*'Monthly Returns'!$BI19</f>
        <v>3.1791759278506687E-8</v>
      </c>
      <c r="DS18" s="161">
        <f>(AS18-AVERAGE(AS$3:AS$242))^2*'Monthly Returns'!$BI19</f>
        <v>3.2863338268496343E-10</v>
      </c>
      <c r="DT18" s="161">
        <f>(AT18-AVERAGE(AT$3:AT$242))^2*'Monthly Returns'!$BI19</f>
        <v>9.1854892835726384E-8</v>
      </c>
      <c r="DU18" s="161">
        <f>(AU18-AVERAGE(AU$3:AU$242))^2*'Monthly Returns'!$BI19</f>
        <v>6.8599394855562689E-9</v>
      </c>
      <c r="DV18" s="161">
        <f>(AV18-AVERAGE(AV$3:AV$242))^2*'Monthly Returns'!$BI19</f>
        <v>1.4004997641505931E-7</v>
      </c>
      <c r="DW18" s="161">
        <f>(AW18-AVERAGE(AW$3:AW$242))^2*'Monthly Returns'!$BI19</f>
        <v>1.0367086595889877E-6</v>
      </c>
      <c r="DX18" s="161">
        <f>(AX18-AVERAGE(AX$3:AX$242))^2*'Monthly Returns'!$BI19</f>
        <v>1.2945581918475997E-6</v>
      </c>
      <c r="DY18" s="161">
        <f>(AY18-AVERAGE(AY$3:AY$242))^2*'Monthly Returns'!$BI19</f>
        <v>1.6281913600598557E-7</v>
      </c>
      <c r="DZ18" s="161">
        <f>(AZ18-AVERAGE(AZ$3:AZ$242))^2*'Monthly Returns'!$BI19</f>
        <v>1.516617349258222E-6</v>
      </c>
      <c r="EA18" s="161">
        <f>(BA18-AVERAGE(BA$3:BA$242))^2*'Monthly Returns'!$BI19</f>
        <v>1.2734353826866068E-6</v>
      </c>
    </row>
    <row r="19" spans="1:131" s="80" customFormat="1" x14ac:dyDescent="0.2">
      <c r="A19" s="66"/>
      <c r="B19" s="79">
        <f>'Monthly Returns'!A20</f>
        <v>36677</v>
      </c>
      <c r="C19" s="77">
        <f>'Monthly Returns'!B20</f>
        <v>6.6895014538439403E-3</v>
      </c>
      <c r="D19" s="77">
        <f>'Monthly Returns'!C20</f>
        <v>-1.31547149387278E-2</v>
      </c>
      <c r="E19" s="77">
        <f>'Monthly Returns'!D20</f>
        <v>3.7018121286122897E-2</v>
      </c>
      <c r="F19" s="77">
        <f>'Monthly Returns'!E20</f>
        <v>2.85290489046028E-2</v>
      </c>
      <c r="G19" s="77">
        <f>'Monthly Returns'!F20</f>
        <v>-1.2261344162649501E-3</v>
      </c>
      <c r="H19" s="77">
        <f>'Monthly Returns'!G20</f>
        <v>-1.8832921931609702E-2</v>
      </c>
      <c r="I19" s="77">
        <f>'Monthly Returns'!H20</f>
        <v>7.2985399031544704E-2</v>
      </c>
      <c r="J19" s="77">
        <f>'Monthly Returns'!I20</f>
        <v>-6.2152524170741998E-2</v>
      </c>
      <c r="K19" s="77">
        <f>'Monthly Returns'!J20</f>
        <v>-9.0593685684763302E-3</v>
      </c>
      <c r="L19" s="77">
        <f>'Monthly Returns'!K20</f>
        <v>4.0914693933373297E-2</v>
      </c>
      <c r="M19" s="77">
        <f>'Monthly Returns'!L20</f>
        <v>3.8460682835865102E-2</v>
      </c>
      <c r="N19" s="77">
        <f>'Monthly Returns'!M20</f>
        <v>1.6544241967662399E-2</v>
      </c>
      <c r="O19" s="77">
        <f>'Monthly Returns'!N20</f>
        <v>6.0920587399089596E-3</v>
      </c>
      <c r="P19" s="77">
        <f>'Monthly Returns'!O20</f>
        <v>8.6454507361317205E-3</v>
      </c>
      <c r="Q19" s="77">
        <f>'Monthly Returns'!P20</f>
        <v>7.6278081744041498E-3</v>
      </c>
      <c r="R19" s="77">
        <f>'Monthly Returns'!Q20</f>
        <v>8.4530674169271906E-3</v>
      </c>
      <c r="S19" s="77">
        <f>'Monthly Returns'!R20</f>
        <v>1.7756153376686099E-2</v>
      </c>
      <c r="T19" s="77">
        <f>'Monthly Returns'!S20</f>
        <v>9.0115046517045272E-3</v>
      </c>
      <c r="U19" s="77">
        <f>'Monthly Returns'!T20</f>
        <v>-2.6106118095095301E-2</v>
      </c>
      <c r="V19" s="77">
        <f>'Monthly Returns'!U20</f>
        <v>-2.44000050390814E-2</v>
      </c>
      <c r="W19" s="77">
        <f>'Monthly Returns'!V20</f>
        <v>-1.53999921394136E-2</v>
      </c>
      <c r="X19" s="77">
        <f>'Monthly Returns'!W20</f>
        <v>-2.6130981544994158E-2</v>
      </c>
      <c r="Y19" s="77">
        <f>'Monthly Returns'!X20</f>
        <v>-4.8835852182517181E-3</v>
      </c>
      <c r="Z19" s="77">
        <f>'Monthly Returns'!Y20</f>
        <v>-8.2067122273543625E-5</v>
      </c>
      <c r="AA19" s="77">
        <f>'Monthly Returns'!Z20</f>
        <v>-5.8777069595722375E-3</v>
      </c>
      <c r="AB19" s="77">
        <f>'Monthly Returns'!AA20</f>
        <v>-4.3371568795297355E-3</v>
      </c>
      <c r="AC19" s="77">
        <f>'Monthly Returns'!AB20</f>
        <v>-3.9956848263557498E-2</v>
      </c>
      <c r="AD19" s="77">
        <f>'Monthly Returns'!AC20</f>
        <v>-3.7450598860272299E-2</v>
      </c>
      <c r="AE19" s="77">
        <f>'Monthly Returns'!AD20</f>
        <v>-4.3284872320964382E-2</v>
      </c>
      <c r="AF19" s="77">
        <f>'Monthly Returns'!AE20</f>
        <v>3.441192E-4</v>
      </c>
      <c r="AG19" s="77">
        <f>'Monthly Returns'!AF20</f>
        <v>3.8670384103501037E-4</v>
      </c>
      <c r="AH19" s="77">
        <f>'Monthly Returns'!AG20</f>
        <v>3.4226594233861319E-4</v>
      </c>
      <c r="AI19" s="77">
        <f>'Monthly Returns'!AH20</f>
        <v>-2.570418592747814E-2</v>
      </c>
      <c r="AJ19" s="77">
        <f>'Monthly Returns'!AI20</f>
        <v>-1.3200670357796151E-2</v>
      </c>
      <c r="AK19" s="77">
        <f>'Monthly Returns'!AJ20</f>
        <v>-2.4099258371291343E-2</v>
      </c>
      <c r="AL19" s="77">
        <f>'Monthly Returns'!AK20</f>
        <v>-4.7986264117986233E-3</v>
      </c>
      <c r="AM19" s="77">
        <f>'Monthly Returns'!AL20</f>
        <v>-1.2401088277189221E-2</v>
      </c>
      <c r="AN19" s="77">
        <f>'Monthly Returns'!AM20</f>
        <v>1.0990179742615958E-3</v>
      </c>
      <c r="AO19" s="77">
        <f>'Monthly Returns'!AN20</f>
        <v>-1.2699999999999999E-2</v>
      </c>
      <c r="AP19" s="77">
        <f>'Monthly Returns'!AO20</f>
        <v>-3.4842926342783853E-2</v>
      </c>
      <c r="AQ19" s="77">
        <f>'Monthly Returns'!AP20</f>
        <v>7.7232835112747309E-3</v>
      </c>
      <c r="AR19" s="77">
        <f>'Monthly Returns'!AQ20</f>
        <v>-3.5456009508585767E-2</v>
      </c>
      <c r="AS19" s="77">
        <f>'Monthly Returns'!AR20</f>
        <v>2.9110512129379984E-3</v>
      </c>
      <c r="AT19" s="77">
        <f>'Monthly Returns'!AS20</f>
        <v>-2.2713536400780665E-2</v>
      </c>
      <c r="AU19" s="77">
        <f>'Monthly Returns'!AT20</f>
        <v>-1.0519255873629601E-2</v>
      </c>
      <c r="AV19" s="77">
        <f>'Monthly Returns'!AU20</f>
        <v>-1.4505139004369932E-2</v>
      </c>
      <c r="AW19" s="77">
        <f>'Monthly Returns'!AV20</f>
        <v>-2.3487819848295954E-2</v>
      </c>
      <c r="AX19" s="77">
        <f>'Monthly Returns'!AW20</f>
        <v>-5.3331246296440815E-3</v>
      </c>
      <c r="AY19" s="77">
        <f>'Monthly Returns'!AX20</f>
        <v>-1.6332079527549233E-2</v>
      </c>
      <c r="AZ19" s="77">
        <f>'Monthly Returns'!AY20</f>
        <v>5.0220225143051557E-2</v>
      </c>
      <c r="BA19" s="77">
        <f>'Monthly Returns'!AZ20</f>
        <v>-4.6928499496475151E-2</v>
      </c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CC19" s="161">
        <f>(C19-AVERAGE(C$3:C$242))^2*'Monthly Returns'!$BI20</f>
        <v>5.2269224922617056E-11</v>
      </c>
      <c r="CD19" s="161">
        <f>(D19-AVERAGE(D$3:D$242))^2*'Monthly Returns'!$BI20</f>
        <v>6.6185527520118889E-7</v>
      </c>
      <c r="CE19" s="161">
        <f>(E19-AVERAGE(E$3:E$242))^2*'Monthly Returns'!$BI20</f>
        <v>1.1392715384419082E-6</v>
      </c>
      <c r="CF19" s="161">
        <f>(F19-AVERAGE(F$3:F$242))^2*'Monthly Returns'!$BI20</f>
        <v>4.3364016250361441E-7</v>
      </c>
      <c r="CG19" s="161">
        <f>(G19-AVERAGE(G$3:G$242))^2*'Monthly Returns'!$BI20</f>
        <v>3.4195277783363891E-8</v>
      </c>
      <c r="CH19" s="161">
        <f>(H19-AVERAGE(H$3:H$242))^2*'Monthly Returns'!$BI20</f>
        <v>6.4649247293748377E-7</v>
      </c>
      <c r="CI19" s="161">
        <f>(I19-AVERAGE(I$3:I$242))^2*'Monthly Returns'!$BI20</f>
        <v>5.0333817571788906E-6</v>
      </c>
      <c r="CJ19" s="161">
        <f>(J19-AVERAGE(J$3:J$242))^2*'Monthly Returns'!$BI20</f>
        <v>5.9710471128295399E-6</v>
      </c>
      <c r="CK19" s="161">
        <f>(K19-AVERAGE(K$3:K$242))^2*'Monthly Returns'!$BI20</f>
        <v>4.2148783911920294E-7</v>
      </c>
      <c r="CL19" s="161">
        <f>(L19-AVERAGE(L$3:L$242))^2*'Monthly Returns'!$BI20</f>
        <v>1.5577610700649388E-6</v>
      </c>
      <c r="CM19" s="161">
        <f>(M19-AVERAGE(M$3:M$242))^2*'Monthly Returns'!$BI20</f>
        <v>1.3468657477286405E-6</v>
      </c>
      <c r="CN19" s="161">
        <f>(N19-AVERAGE(N$3:N$242))^2*'Monthly Returns'!$BI20</f>
        <v>8.9042398112542765E-8</v>
      </c>
      <c r="CO19" s="161">
        <f>(O19-AVERAGE(O$3:O$242))^2*'Monthly Returns'!$BI20</f>
        <v>2.323859033794342E-11</v>
      </c>
      <c r="CP19" s="161">
        <f>(P19-AVERAGE(P$3:P$242))^2*'Monthly Returns'!$BI20</f>
        <v>3.009327129001732E-11</v>
      </c>
      <c r="CQ19" s="161">
        <f>(Q19-AVERAGE(Q$3:Q$242))^2*'Monthly Returns'!$BI20</f>
        <v>3.7174652849860667E-11</v>
      </c>
      <c r="CR19" s="161">
        <f>(R19-AVERAGE(R$3:R$242))^2*'Monthly Returns'!$BI20</f>
        <v>4.0254823412079696E-9</v>
      </c>
      <c r="CS19" s="161">
        <f>(S19-AVERAGE(S$3:S$242))^2*'Monthly Returns'!$BI20</f>
        <v>1.7645725068171891E-7</v>
      </c>
      <c r="CT19" s="161">
        <f>(T19-AVERAGE(T$3:T$242))^2*'Monthly Returns'!$BI20</f>
        <v>3.6063104985831668E-11</v>
      </c>
      <c r="CU19" s="161">
        <f>(U19-AVERAGE(U$3:U$242))^2*'Monthly Returns'!$BI20</f>
        <v>1.1557769730348379E-6</v>
      </c>
      <c r="CV19" s="161">
        <f>(V19-AVERAGE(V$3:V$242))^2*'Monthly Returns'!$BI20</f>
        <v>1.0376290676017037E-6</v>
      </c>
      <c r="CW19" s="161">
        <f>(W19-AVERAGE(W$3:W$242))^2*'Monthly Returns'!$BI20</f>
        <v>4.4529047617910116E-7</v>
      </c>
      <c r="CX19" s="161">
        <f>(X19-AVERAGE(X$3:X$242))^2*'Monthly Returns'!$BI20</f>
        <v>1.1275784626054005E-6</v>
      </c>
      <c r="CY19" s="161">
        <f>(Y19-AVERAGE(Y$3:Y$242))^2*'Monthly Returns'!$BI20</f>
        <v>9.4543649519489952E-8</v>
      </c>
      <c r="CZ19" s="161">
        <f>(Z19-AVERAGE(Z$3:Z$242))^2*'Monthly Returns'!$BI20</f>
        <v>6.5581261152443427E-9</v>
      </c>
      <c r="DA19" s="161">
        <f>(AA19-AVERAGE(AA$3:AA$242))^2*'Monthly Returns'!$BI20</f>
        <v>1.6152925502409061E-7</v>
      </c>
      <c r="DB19" s="161">
        <f>(AB19-AVERAGE(AB$3:AB$242))^2*'Monthly Returns'!$BI20</f>
        <v>8.1950739548842261E-8</v>
      </c>
      <c r="DC19" s="161">
        <f>(AC19-AVERAGE(AC$3:AC$242))^2*'Monthly Returns'!$BI20</f>
        <v>2.2186515612412515E-6</v>
      </c>
      <c r="DD19" s="161">
        <f>(AD19-AVERAGE(AD$3:AD$242))^2*'Monthly Returns'!$BI20</f>
        <v>1.9740370087941739E-6</v>
      </c>
      <c r="DE19" s="161">
        <f>(AE19-AVERAGE(AE$3:AE$242))^2*'Monthly Returns'!$BI20</f>
        <v>2.5937767548703482E-6</v>
      </c>
      <c r="DF19" s="161">
        <f>(AF19-AVERAGE(AF$3:AF$242))^2*'Monthly Returns'!$BI20</f>
        <v>5.9809730945324534E-8</v>
      </c>
      <c r="DG19" s="161">
        <f>(AG19-AVERAGE(AG$3:AG$242))^2*'Monthly Returns'!$BI20</f>
        <v>5.3917615434182286E-8</v>
      </c>
      <c r="DH19" s="161">
        <f>(AH19-AVERAGE(AH$3:AH$242))^2*'Monthly Returns'!$BI20</f>
        <v>3.6155625475962384E-8</v>
      </c>
      <c r="DI19" s="161">
        <f>(AI19-AVERAGE(AI$3:AI$242))^2*'Monthly Returns'!$BI20</f>
        <v>1.0130084272443115E-6</v>
      </c>
      <c r="DJ19" s="161">
        <f>(AJ19-AVERAGE(AJ$3:AJ$242))^2*'Monthly Returns'!$BI20</f>
        <v>4.0048620694525087E-7</v>
      </c>
      <c r="DK19" s="161">
        <f>(AK19-AVERAGE(AK$3:AK$242))^2*'Monthly Returns'!$BI20</f>
        <v>1.0780867891733452E-6</v>
      </c>
      <c r="DL19" s="161">
        <f>(AL19-AVERAGE(AL$3:AL$242))^2*'Monthly Returns'!$BI20</f>
        <v>1.4119276058519597E-7</v>
      </c>
      <c r="DM19" s="161">
        <f>(AM19-AVERAGE(AM$3:AM$242))^2*'Monthly Returns'!$BI20</f>
        <v>3.3485533984684385E-7</v>
      </c>
      <c r="DN19" s="161">
        <f>(AN19-AVERAGE(AN$3:AN$242))^2*'Monthly Returns'!$BI20</f>
        <v>2.3799436949424034E-8</v>
      </c>
      <c r="DO19" s="161">
        <f>(AO19-AVERAGE(AO$3:AO$242))^2*'Monthly Returns'!$BI20</f>
        <v>4.2235673605319208E-7</v>
      </c>
      <c r="DP19" s="161">
        <f>(AP19-AVERAGE(AP$3:AP$242))^2*'Monthly Returns'!$BI20</f>
        <v>1.5206576456387218E-6</v>
      </c>
      <c r="DQ19" s="161">
        <f>(AQ19-AVERAGE(AQ$3:AQ$242))^2*'Monthly Returns'!$BI20</f>
        <v>3.376187429085999E-9</v>
      </c>
      <c r="DR19" s="161">
        <f>(AR19-AVERAGE(AR$3:AR$242))^2*'Monthly Returns'!$BI20</f>
        <v>2.0698924236593631E-6</v>
      </c>
      <c r="DS19" s="161">
        <f>(AS19-AVERAGE(AS$3:AS$242))^2*'Monthly Returns'!$BI20</f>
        <v>3.426212545416766E-10</v>
      </c>
      <c r="DT19" s="161">
        <f>(AT19-AVERAGE(AT$3:AT$242))^2*'Monthly Returns'!$BI20</f>
        <v>9.069219125767113E-7</v>
      </c>
      <c r="DU19" s="161">
        <f>(AU19-AVERAGE(AU$3:AU$242))^2*'Monthly Returns'!$BI20</f>
        <v>1.8803652673097192E-7</v>
      </c>
      <c r="DV19" s="161">
        <f>(AV19-AVERAGE(AV$3:AV$242))^2*'Monthly Returns'!$BI20</f>
        <v>7.5698016611357252E-8</v>
      </c>
      <c r="DW19" s="161">
        <f>(AW19-AVERAGE(AW$3:AW$242))^2*'Monthly Returns'!$BI20</f>
        <v>1.2365776444684642E-6</v>
      </c>
      <c r="DX19" s="161">
        <f>(AX19-AVERAGE(AX$3:AX$242))^2*'Monthly Returns'!$BI20</f>
        <v>1.8348737774715945E-7</v>
      </c>
      <c r="DY19" s="161">
        <f>(AY19-AVERAGE(AY$3:AY$242))^2*'Monthly Returns'!$BI20</f>
        <v>6.0393848132582889E-7</v>
      </c>
      <c r="DZ19" s="161">
        <f>(AZ19-AVERAGE(AZ$3:AZ$242))^2*'Monthly Returns'!$BI20</f>
        <v>1.4568229742528055E-6</v>
      </c>
      <c r="EA19" s="161">
        <f>(BA19-AVERAGE(BA$3:BA$242))^2*'Monthly Returns'!$BI20</f>
        <v>3.808298417717191E-6</v>
      </c>
    </row>
    <row r="20" spans="1:131" s="80" customFormat="1" x14ac:dyDescent="0.2">
      <c r="A20" s="66"/>
      <c r="B20" s="79">
        <f>'Monthly Returns'!A21</f>
        <v>36707</v>
      </c>
      <c r="C20" s="77">
        <f>'Monthly Returns'!B21</f>
        <v>1.33747044422432E-2</v>
      </c>
      <c r="D20" s="77">
        <f>'Monthly Returns'!C21</f>
        <v>5.4379331085002702E-2</v>
      </c>
      <c r="E20" s="77">
        <f>'Monthly Returns'!D21</f>
        <v>1.6597001445822698E-2</v>
      </c>
      <c r="F20" s="77">
        <f>'Monthly Returns'!E21</f>
        <v>2.70911765059553E-2</v>
      </c>
      <c r="G20" s="77">
        <f>'Monthly Returns'!F21</f>
        <v>-8.3149222441847304E-4</v>
      </c>
      <c r="H20" s="77">
        <f>'Monthly Returns'!G21</f>
        <v>5.8107186526885402E-2</v>
      </c>
      <c r="I20" s="77">
        <f>'Monthly Returns'!H21</f>
        <v>0.13516403633916599</v>
      </c>
      <c r="J20" s="77">
        <f>'Monthly Returns'!I21</f>
        <v>0.106157079463863</v>
      </c>
      <c r="K20" s="77">
        <f>'Monthly Returns'!J21</f>
        <v>2.48120476302033E-2</v>
      </c>
      <c r="L20" s="77">
        <f>'Monthly Returns'!K21</f>
        <v>1.5727766284020301E-2</v>
      </c>
      <c r="M20" s="77">
        <f>'Monthly Returns'!L21</f>
        <v>1.5040680946468399E-2</v>
      </c>
      <c r="N20" s="77">
        <f>'Monthly Returns'!M21</f>
        <v>2.0079423428703998E-2</v>
      </c>
      <c r="O20" s="77">
        <f>'Monthly Returns'!N21</f>
        <v>2.54715391549575E-2</v>
      </c>
      <c r="P20" s="77">
        <f>'Monthly Returns'!O21</f>
        <v>3.0698667137790299E-2</v>
      </c>
      <c r="Q20" s="77">
        <f>'Monthly Returns'!P21</f>
        <v>3.21387895376022E-2</v>
      </c>
      <c r="R20" s="77">
        <f>'Monthly Returns'!Q21</f>
        <v>3.7953610838333103E-2</v>
      </c>
      <c r="S20" s="77">
        <f>'Monthly Returns'!R21</f>
        <v>2.21672347160128E-3</v>
      </c>
      <c r="T20" s="77">
        <f>'Monthly Returns'!S21</f>
        <v>3.319813497805324E-2</v>
      </c>
      <c r="U20" s="77">
        <f>'Monthly Returns'!T21</f>
        <v>2.36713536987842E-2</v>
      </c>
      <c r="V20" s="77">
        <f>'Monthly Returns'!U21</f>
        <v>4.8500000272086299E-2</v>
      </c>
      <c r="W20" s="77">
        <f>'Monthly Returns'!V21</f>
        <v>1.2399999248458599E-2</v>
      </c>
      <c r="X20" s="77">
        <f>'Monthly Returns'!W21</f>
        <v>9.3912460171055034E-3</v>
      </c>
      <c r="Y20" s="77">
        <f>'Monthly Returns'!X21</f>
        <v>-5.874282704296796E-4</v>
      </c>
      <c r="Z20" s="77">
        <f>'Monthly Returns'!Y21</f>
        <v>1.2742336064515136E-3</v>
      </c>
      <c r="AA20" s="77">
        <f>'Monthly Returns'!Z21</f>
        <v>9.5338395876058968E-3</v>
      </c>
      <c r="AB20" s="77">
        <f>'Monthly Returns'!AA21</f>
        <v>6.0755430733077098E-3</v>
      </c>
      <c r="AC20" s="77">
        <f>'Monthly Returns'!AB21</f>
        <v>-2.2041663065087702E-3</v>
      </c>
      <c r="AD20" s="77">
        <f>'Monthly Returns'!AC21</f>
        <v>4.327363370941E-4</v>
      </c>
      <c r="AE20" s="77">
        <f>'Monthly Returns'!AD21</f>
        <v>-2.3877523202554349E-3</v>
      </c>
      <c r="AF20" s="77">
        <f>'Monthly Returns'!AE21</f>
        <v>4.4415871100000004E-2</v>
      </c>
      <c r="AG20" s="77">
        <f>'Monthly Returns'!AF21</f>
        <v>4.9912320955314067E-2</v>
      </c>
      <c r="AH20" s="77">
        <f>'Monthly Returns'!AG21</f>
        <v>4.4176668947364391E-2</v>
      </c>
      <c r="AI20" s="77">
        <f>'Monthly Returns'!AH21</f>
        <v>2.8910559495666011E-2</v>
      </c>
      <c r="AJ20" s="77">
        <f>'Monthly Returns'!AI21</f>
        <v>3.1399332353599485E-2</v>
      </c>
      <c r="AK20" s="77">
        <f>'Monthly Returns'!AJ21</f>
        <v>4.0499041913161449E-2</v>
      </c>
      <c r="AL20" s="77">
        <f>'Monthly Returns'!AK21</f>
        <v>2.0598457234890288E-2</v>
      </c>
      <c r="AM20" s="77">
        <f>'Monthly Returns'!AL21</f>
        <v>1.0701345803003193E-2</v>
      </c>
      <c r="AN20" s="77">
        <f>'Monthly Returns'!AM21</f>
        <v>5.701536936043583E-3</v>
      </c>
      <c r="AO20" s="77">
        <f>'Monthly Returns'!AN21</f>
        <v>-1.04E-2</v>
      </c>
      <c r="AP20" s="77">
        <f>'Monthly Returns'!AO21</f>
        <v>9.5838215349982825E-2</v>
      </c>
      <c r="AQ20" s="77">
        <f>'Monthly Returns'!AP21</f>
        <v>0.10464146337548895</v>
      </c>
      <c r="AR20" s="77">
        <f>'Monthly Returns'!AQ21</f>
        <v>3.8917231774463221E-3</v>
      </c>
      <c r="AS20" s="77">
        <f>'Monthly Returns'!AR21</f>
        <v>6.7727370457966174E-3</v>
      </c>
      <c r="AT20" s="77">
        <f>'Monthly Returns'!AS21</f>
        <v>3.8243796568717042E-2</v>
      </c>
      <c r="AU20" s="77">
        <f>'Monthly Returns'!AT21</f>
        <v>3.4814113964037347E-3</v>
      </c>
      <c r="AV20" s="77">
        <f>'Monthly Returns'!AU21</f>
        <v>-1.8216628414260052E-2</v>
      </c>
      <c r="AW20" s="77">
        <f>'Monthly Returns'!AV21</f>
        <v>-4.5122629529738001E-3</v>
      </c>
      <c r="AX20" s="77">
        <f>'Monthly Returns'!AW21</f>
        <v>2.9708646193966182E-2</v>
      </c>
      <c r="AY20" s="77">
        <f>'Monthly Returns'!AX21</f>
        <v>3.9583138597310691E-2</v>
      </c>
      <c r="AZ20" s="77">
        <f>'Monthly Returns'!AY21</f>
        <v>0.13051910136100794</v>
      </c>
      <c r="BA20" s="77">
        <f>'Monthly Returns'!AZ21</f>
        <v>-4.9309664694281441E-3</v>
      </c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CC20" s="161">
        <f>(C20-AVERAGE(C$3:C$242))^2*'Monthly Returns'!$BI21</f>
        <v>5.6115604662735278E-8</v>
      </c>
      <c r="CD20" s="161">
        <f>(D20-AVERAGE(D$3:D$242))^2*'Monthly Returns'!$BI21</f>
        <v>2.2559855677114005E-6</v>
      </c>
      <c r="CE20" s="161">
        <f>(E20-AVERAGE(E$3:E$242))^2*'Monthly Returns'!$BI21</f>
        <v>1.3788293526599425E-7</v>
      </c>
      <c r="CF20" s="161">
        <f>(F20-AVERAGE(F$3:F$242))^2*'Monthly Returns'!$BI21</f>
        <v>3.7508704284447091E-7</v>
      </c>
      <c r="CG20" s="161">
        <f>(G20-AVERAGE(G$3:G$242))^2*'Monthly Returns'!$BI21</f>
        <v>2.9685981525277496E-8</v>
      </c>
      <c r="CH20" s="161">
        <f>(H20-AVERAGE(H$3:H$242))^2*'Monthly Returns'!$BI21</f>
        <v>3.365813589482692E-6</v>
      </c>
      <c r="CI20" s="161">
        <f>(I20-AVERAGE(I$3:I$242))^2*'Monthly Returns'!$BI21</f>
        <v>1.9276611446945738E-5</v>
      </c>
      <c r="CJ20" s="161">
        <f>(J20-AVERAGE(J$3:J$242))^2*'Monthly Returns'!$BI21</f>
        <v>1.1056689781799386E-5</v>
      </c>
      <c r="CK20" s="161">
        <f>(K20-AVERAGE(K$3:K$242))^2*'Monthly Returns'!$BI21</f>
        <v>2.6103176388408682E-7</v>
      </c>
      <c r="CL20" s="161">
        <f>(L20-AVERAGE(L$3:L$242))^2*'Monthly Returns'!$BI21</f>
        <v>1.5153765806941286E-7</v>
      </c>
      <c r="CM20" s="161">
        <f>(M20-AVERAGE(M$3:M$242))^2*'Monthly Returns'!$BI21</f>
        <v>1.3102194236770732E-7</v>
      </c>
      <c r="CN20" s="161">
        <f>(N20-AVERAGE(N$3:N$242))^2*'Monthly Returns'!$BI21</f>
        <v>1.7751750548615347E-7</v>
      </c>
      <c r="CO20" s="161">
        <f>(O20-AVERAGE(O$3:O$242))^2*'Monthly Returns'!$BI21</f>
        <v>4.4955007728186193E-7</v>
      </c>
      <c r="CP20" s="161">
        <f>(P20-AVERAGE(P$3:P$242))^2*'Monthly Returns'!$BI21</f>
        <v>5.8215374673571433E-7</v>
      </c>
      <c r="CQ20" s="161">
        <f>(Q20-AVERAGE(Q$3:Q$242))^2*'Monthly Returns'!$BI21</f>
        <v>7.1914293502967519E-7</v>
      </c>
      <c r="CR20" s="161">
        <f>(R20-AVERAGE(R$3:R$242))^2*'Monthly Returns'!$BI21</f>
        <v>1.1600179603624751E-6</v>
      </c>
      <c r="CS20" s="161">
        <f>(S20-AVERAGE(S$3:S$242))^2*'Monthly Returns'!$BI21</f>
        <v>1.2445379140241409E-8</v>
      </c>
      <c r="CT20" s="161">
        <f>(T20-AVERAGE(T$3:T$242))^2*'Monthly Returns'!$BI21</f>
        <v>7.0021741290143781E-7</v>
      </c>
      <c r="CU20" s="161">
        <f>(U20-AVERAGE(U$3:U$242))^2*'Monthly Returns'!$BI21</f>
        <v>3.9596004808177459E-7</v>
      </c>
      <c r="CV20" s="161">
        <f>(V20-AVERAGE(V$3:V$242))^2*'Monthly Returns'!$BI21</f>
        <v>2.190911885294124E-6</v>
      </c>
      <c r="CW20" s="161">
        <f>(W20-AVERAGE(W$3:W$242))^2*'Monthly Returns'!$BI21</f>
        <v>8.0770974285396159E-8</v>
      </c>
      <c r="CX20" s="161">
        <f>(X20-AVERAGE(X$3:X$242))^2*'Monthly Returns'!$BI21</f>
        <v>2.3372692502423907E-8</v>
      </c>
      <c r="CY20" s="161">
        <f>(Y20-AVERAGE(Y$3:Y$242))^2*'Monthly Returns'!$BI21</f>
        <v>2.6071123092012185E-8</v>
      </c>
      <c r="CZ20" s="161">
        <f>(Z20-AVERAGE(Z$3:Z$242))^2*'Monthly Returns'!$BI21</f>
        <v>1.211350411843247E-9</v>
      </c>
      <c r="DA20" s="161">
        <f>(AA20-AVERAGE(AA$3:AA$242))^2*'Monthly Returns'!$BI21</f>
        <v>1.5729921432139071E-8</v>
      </c>
      <c r="DB20" s="161">
        <f>(AB20-AVERAGE(AB$3:AB$242))^2*'Monthly Returns'!$BI21</f>
        <v>4.8915232071978307E-9</v>
      </c>
      <c r="DC20" s="161">
        <f>(AC20-AVERAGE(AC$3:AC$242))^2*'Monthly Returns'!$BI21</f>
        <v>4.012050703847817E-8</v>
      </c>
      <c r="DD20" s="161">
        <f>(AD20-AVERAGE(AD$3:AD$242))^2*'Monthly Returns'!$BI21</f>
        <v>1.2293946159022991E-8</v>
      </c>
      <c r="DE20" s="161">
        <f>(AE20-AVERAGE(AE$3:AE$242))^2*'Monthly Returns'!$BI21</f>
        <v>4.575890216158759E-8</v>
      </c>
      <c r="DF20" s="161">
        <f>(AF20-AVERAGE(AF$3:AF$242))^2*'Monthly Returns'!$BI21</f>
        <v>1.6077472387727919E-6</v>
      </c>
      <c r="DG20" s="161">
        <f>(AG20-AVERAGE(AG$3:AG$242))^2*'Monthly Returns'!$BI21</f>
        <v>2.1541966377812749E-6</v>
      </c>
      <c r="DH20" s="161">
        <f>(AH20-AVERAGE(AH$3:AH$242))^2*'Monthly Returns'!$BI21</f>
        <v>1.7279245278131236E-6</v>
      </c>
      <c r="DI20" s="161">
        <f>(AI20-AVERAGE(AI$3:AI$242))^2*'Monthly Returns'!$BI21</f>
        <v>7.4707614437249955E-7</v>
      </c>
      <c r="DJ20" s="161">
        <f>(AJ20-AVERAGE(AJ$3:AJ$242))^2*'Monthly Returns'!$BI21</f>
        <v>8.0259796623022258E-7</v>
      </c>
      <c r="DK20" s="161">
        <f>(AK20-AVERAGE(AK$3:AK$242))^2*'Monthly Returns'!$BI21</f>
        <v>1.3812379716204487E-6</v>
      </c>
      <c r="DL20" s="161">
        <f>(AL20-AVERAGE(AL$3:AL$242))^2*'Monthly Returns'!$BI21</f>
        <v>2.4470973370169073E-7</v>
      </c>
      <c r="DM20" s="161">
        <f>(AM20-AVERAGE(AM$3:AM$242))^2*'Monthly Returns'!$BI21</f>
        <v>4.4915485437621532E-8</v>
      </c>
      <c r="DN20" s="161">
        <f>(AN20-AVERAGE(AN$3:AN$242))^2*'Monthly Returns'!$BI21</f>
        <v>9.2292096347596635E-12</v>
      </c>
      <c r="DO20" s="161">
        <f>(AO20-AVERAGE(AO$3:AO$242))^2*'Monthly Returns'!$BI21</f>
        <v>3.2966449137535967E-7</v>
      </c>
      <c r="DP20" s="161">
        <f>(AP20-AVERAGE(AP$3:AP$242))^2*'Monthly Returns'!$BI21</f>
        <v>1.055750260027308E-5</v>
      </c>
      <c r="DQ20" s="161">
        <f>(AQ20-AVERAGE(AQ$3:AQ$242))^2*'Monthly Returns'!$BI21</f>
        <v>1.1473879236750687E-5</v>
      </c>
      <c r="DR20" s="161">
        <f>(AR20-AVERAGE(AR$3:AR$242))^2*'Monthly Returns'!$BI21</f>
        <v>8.9221316609221129E-9</v>
      </c>
      <c r="DS20" s="161">
        <f>(AS20-AVERAGE(AS$3:AS$242))^2*'Monthly Returns'!$BI21</f>
        <v>1.3004354241937353E-8</v>
      </c>
      <c r="DT20" s="161">
        <f>(AT20-AVERAGE(AT$3:AT$242))^2*'Monthly Returns'!$BI21</f>
        <v>1.2919058003974214E-6</v>
      </c>
      <c r="DU20" s="161">
        <f>(AU20-AVERAGE(AU$3:AU$242))^2*'Monthly Returns'!$BI21</f>
        <v>2.0316634722863966E-9</v>
      </c>
      <c r="DV20" s="161">
        <f>(AV20-AVERAGE(AV$3:AV$242))^2*'Monthly Returns'!$BI21</f>
        <v>1.6321584866649261E-7</v>
      </c>
      <c r="DW20" s="161">
        <f>(AW20-AVERAGE(AW$3:AW$242))^2*'Monthly Returns'!$BI21</f>
        <v>2.1701720806907215E-7</v>
      </c>
      <c r="DX20" s="161">
        <f>(AX20-AVERAGE(AX$3:AX$242))^2*'Monthly Returns'!$BI21</f>
        <v>5.976696949277072E-7</v>
      </c>
      <c r="DY20" s="161">
        <f>(AY20-AVERAGE(AY$3:AY$242))^2*'Monthly Returns'!$BI21</f>
        <v>1.2984777954248533E-6</v>
      </c>
      <c r="DZ20" s="161">
        <f>(AZ20-AVERAGE(AZ$3:AZ$242))^2*'Monthly Returns'!$BI21</f>
        <v>1.5770026271207963E-5</v>
      </c>
      <c r="EA20" s="161">
        <f>(BA20-AVERAGE(BA$3:BA$242))^2*'Monthly Returns'!$BI21</f>
        <v>2.6915340032203647E-7</v>
      </c>
    </row>
    <row r="21" spans="1:131" s="80" customFormat="1" x14ac:dyDescent="0.2">
      <c r="A21" s="66"/>
      <c r="B21" s="79">
        <f>'Monthly Returns'!A22</f>
        <v>36738</v>
      </c>
      <c r="C21" s="77">
        <f>'Monthly Returns'!B22</f>
        <v>-7.0027938570890102E-3</v>
      </c>
      <c r="D21" s="77">
        <f>'Monthly Returns'!C22</f>
        <v>-1.0711240167208501E-2</v>
      </c>
      <c r="E21" s="77">
        <f>'Monthly Returns'!D22</f>
        <v>-1.39698173144724E-2</v>
      </c>
      <c r="F21" s="77">
        <f>'Monthly Returns'!E22</f>
        <v>1.03917224827265E-2</v>
      </c>
      <c r="G21" s="77">
        <f>'Monthly Returns'!F22</f>
        <v>1.80882781644768E-2</v>
      </c>
      <c r="H21" s="77">
        <f>'Monthly Returns'!G22</f>
        <v>-0.105130055421191</v>
      </c>
      <c r="I21" s="77">
        <f>'Monthly Returns'!H22</f>
        <v>-0.134079784131061</v>
      </c>
      <c r="J21" s="77">
        <f>'Monthly Returns'!I22</f>
        <v>6.6262613399450301E-3</v>
      </c>
      <c r="K21" s="77">
        <f>'Monthly Returns'!J22</f>
        <v>-4.0784366129027E-2</v>
      </c>
      <c r="L21" s="77">
        <f>'Monthly Returns'!K22</f>
        <v>7.6252129679328304E-4</v>
      </c>
      <c r="M21" s="77">
        <f>'Monthly Returns'!L22</f>
        <v>1.1252852000902501E-3</v>
      </c>
      <c r="N21" s="77">
        <f>'Monthly Returns'!M22</f>
        <v>2.5542147241828399E-2</v>
      </c>
      <c r="O21" s="77">
        <f>'Monthly Returns'!N22</f>
        <v>2.9280386475784601E-2</v>
      </c>
      <c r="P21" s="77">
        <f>'Monthly Returns'!O22</f>
        <v>3.50330111144148E-2</v>
      </c>
      <c r="Q21" s="77">
        <f>'Monthly Returns'!P22</f>
        <v>3.6956183177504202E-2</v>
      </c>
      <c r="R21" s="77">
        <f>'Monthly Returns'!Q22</f>
        <v>-4.7549871668988103E-3</v>
      </c>
      <c r="S21" s="77">
        <f>'Monthly Returns'!R22</f>
        <v>1.17279261283649E-2</v>
      </c>
      <c r="T21" s="77">
        <f>'Monthly Returns'!S22</f>
        <v>3.7951331387201304E-2</v>
      </c>
      <c r="U21" s="77">
        <f>'Monthly Returns'!T22</f>
        <v>-1.8022858832280199E-2</v>
      </c>
      <c r="V21" s="77">
        <f>'Monthly Returns'!U22</f>
        <v>-1.5799997807218101E-2</v>
      </c>
      <c r="W21" s="77">
        <f>'Monthly Returns'!V22</f>
        <v>4.9999173521886298E-4</v>
      </c>
      <c r="X21" s="77">
        <f>'Monthly Returns'!W22</f>
        <v>1.9936866589134183E-3</v>
      </c>
      <c r="Y21" s="77">
        <f>'Monthly Returns'!X22</f>
        <v>3.5050017781046439E-3</v>
      </c>
      <c r="Z21" s="77">
        <f>'Monthly Returns'!Y22</f>
        <v>2.7321154462278674E-3</v>
      </c>
      <c r="AA21" s="77">
        <f>'Monthly Returns'!Z22</f>
        <v>1.9381760281117932E-2</v>
      </c>
      <c r="AB21" s="77">
        <f>'Monthly Returns'!AA22</f>
        <v>7.2922007634022012E-3</v>
      </c>
      <c r="AC21" s="77">
        <f>'Monthly Returns'!AB22</f>
        <v>-4.5913284532420606E-3</v>
      </c>
      <c r="AD21" s="77">
        <f>'Monthly Returns'!AC22</f>
        <v>-2.6085282344949002E-3</v>
      </c>
      <c r="AE21" s="77">
        <f>'Monthly Returns'!AD22</f>
        <v>-4.9737422874628744E-3</v>
      </c>
      <c r="AF21" s="77">
        <f>'Monthly Returns'!AE22</f>
        <v>6.4410253400000006E-2</v>
      </c>
      <c r="AG21" s="77">
        <f>'Monthly Returns'!AF22</f>
        <v>7.2381001675635478E-2</v>
      </c>
      <c r="AH21" s="77">
        <f>'Monthly Returns'!AG22</f>
        <v>6.406337128593774E-2</v>
      </c>
      <c r="AI21" s="77">
        <f>'Monthly Returns'!AH22</f>
        <v>4.9893893702232184E-2</v>
      </c>
      <c r="AJ21" s="77">
        <f>'Monthly Returns'!AI22</f>
        <v>4.500107336382797E-2</v>
      </c>
      <c r="AK21" s="77">
        <f>'Monthly Returns'!AJ22</f>
        <v>5.2500623245864464E-2</v>
      </c>
      <c r="AL21" s="77">
        <f>'Monthly Returns'!AK22</f>
        <v>5.1302032440883272E-2</v>
      </c>
      <c r="AM21" s="77">
        <f>'Monthly Returns'!AL22</f>
        <v>3.8599137619192314E-2</v>
      </c>
      <c r="AN21" s="77">
        <f>'Monthly Returns'!AM22</f>
        <v>2.7999812199960061E-2</v>
      </c>
      <c r="AO21" s="77">
        <f>'Monthly Returns'!AN22</f>
        <v>3.6999999999999998E-2</v>
      </c>
      <c r="AP21" s="77">
        <f>'Monthly Returns'!AO22</f>
        <v>4.0428021788363244E-2</v>
      </c>
      <c r="AQ21" s="77">
        <f>'Monthly Returns'!AP22</f>
        <v>9.8234337172892511E-2</v>
      </c>
      <c r="AR21" s="77">
        <f>'Monthly Returns'!AQ22</f>
        <v>1.7839320279390995E-2</v>
      </c>
      <c r="AS21" s="77">
        <f>'Monthly Returns'!AR22</f>
        <v>8.8627869727708752E-3</v>
      </c>
      <c r="AT21" s="77">
        <f>'Monthly Returns'!AS22</f>
        <v>5.612255655331997E-2</v>
      </c>
      <c r="AU21" s="77">
        <f>'Monthly Returns'!AT22</f>
        <v>8.6182589755263508E-3</v>
      </c>
      <c r="AV21" s="77">
        <f>'Monthly Returns'!AU22</f>
        <v>-3.1418355321806962E-3</v>
      </c>
      <c r="AW21" s="77">
        <f>'Monthly Returns'!AV22</f>
        <v>9.489518121164231E-2</v>
      </c>
      <c r="AX21" s="77">
        <f>'Monthly Returns'!AW22</f>
        <v>9.8638750313840617E-2</v>
      </c>
      <c r="AY21" s="77">
        <f>'Monthly Returns'!AX22</f>
        <v>5.0394612700534143E-2</v>
      </c>
      <c r="AZ21" s="77">
        <f>'Monthly Returns'!AY22</f>
        <v>0.13903569161674728</v>
      </c>
      <c r="BA21" s="77">
        <f>'Monthly Returns'!AZ22</f>
        <v>7.5746849780546688E-2</v>
      </c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CC21" s="161">
        <f>(C21-AVERAGE(C$3:C$242))^2*'Monthly Returns'!$BI22</f>
        <v>2.165645516347565E-7</v>
      </c>
      <c r="CD21" s="161">
        <f>(D21-AVERAGE(D$3:D$242))^2*'Monthly Returns'!$BI22</f>
        <v>5.4377649617543192E-7</v>
      </c>
      <c r="CE21" s="161">
        <f>(E21-AVERAGE(E$3:E$242))^2*'Monthly Returns'!$BI22</f>
        <v>4.6511262942315434E-7</v>
      </c>
      <c r="CF21" s="161">
        <f>(F21-AVERAGE(F$3:F$242))^2*'Monthly Returns'!$BI22</f>
        <v>1.525050036764311E-9</v>
      </c>
      <c r="CG21" s="161">
        <f>(G21-AVERAGE(G$3:G$242))^2*'Monthly Returns'!$BI22</f>
        <v>2.3036129960857145E-7</v>
      </c>
      <c r="CH21" s="161">
        <f>(H21-AVERAGE(H$3:H$242))^2*'Monthly Returns'!$BI22</f>
        <v>1.4373254056980104E-5</v>
      </c>
      <c r="CI21" s="161">
        <f>(I21-AVERAGE(I$3:I$242))^2*'Monthly Returns'!$BI22</f>
        <v>2.383250951994901E-5</v>
      </c>
      <c r="CJ21" s="161">
        <f>(J21-AVERAGE(J$3:J$242))^2*'Monthly Returns'!$BI22</f>
        <v>8.8289957455674504E-9</v>
      </c>
      <c r="CK21" s="161">
        <f>(K21-AVERAGE(K$3:K$242))^2*'Monthly Returns'!$BI22</f>
        <v>3.0658193840588213E-6</v>
      </c>
      <c r="CL21" s="161">
        <f>(L21-AVERAGE(L$3:L$242))^2*'Monthly Returns'!$BI22</f>
        <v>1.5717980665550562E-8</v>
      </c>
      <c r="CM21" s="161">
        <f>(M21-AVERAGE(M$3:M$242))^2*'Monthly Returns'!$BI22</f>
        <v>1.3590023649139297E-8</v>
      </c>
      <c r="CN21" s="161">
        <f>(N21-AVERAGE(N$3:N$242))^2*'Monthly Returns'!$BI22</f>
        <v>3.7457819378233564E-7</v>
      </c>
      <c r="CO21" s="161">
        <f>(O21-AVERAGE(O$3:O$242))^2*'Monthly Returns'!$BI22</f>
        <v>6.4858354151576655E-7</v>
      </c>
      <c r="CP21" s="161">
        <f>(P21-AVERAGE(P$3:P$242))^2*'Monthly Returns'!$BI22</f>
        <v>8.3989606018416571E-7</v>
      </c>
      <c r="CQ21" s="161">
        <f>(Q21-AVERAGE(Q$3:Q$242))^2*'Monthly Returns'!$BI22</f>
        <v>1.0375357390165641E-6</v>
      </c>
      <c r="CR21" s="161">
        <f>(R21-AVERAGE(R$3:R$242))^2*'Monthly Returns'!$BI22</f>
        <v>1.5355727056952002E-7</v>
      </c>
      <c r="CS21" s="161">
        <f>(S21-AVERAGE(S$3:S$242))^2*'Monthly Returns'!$BI22</f>
        <v>4.6747881944471311E-8</v>
      </c>
      <c r="CT21" s="161">
        <f>(T21-AVERAGE(T$3:T$242))^2*'Monthly Returns'!$BI22</f>
        <v>1.0102043962691E-6</v>
      </c>
      <c r="CU21" s="161">
        <f>(U21-AVERAGE(U$3:U$242))^2*'Monthly Returns'!$BI22</f>
        <v>6.5107170324285742E-7</v>
      </c>
      <c r="CV21" s="161">
        <f>(V21-AVERAGE(V$3:V$242))^2*'Monthly Returns'!$BI22</f>
        <v>5.3589976404278281E-7</v>
      </c>
      <c r="CW21" s="161">
        <f>(W21-AVERAGE(W$3:W$242))^2*'Monthly Returns'!$BI22</f>
        <v>1.5665673454566109E-8</v>
      </c>
      <c r="CX21" s="161">
        <f>(X21-AVERAGE(X$3:X$242))^2*'Monthly Returns'!$BI22</f>
        <v>1.0346450394684567E-8</v>
      </c>
      <c r="CY21" s="161">
        <f>(Y21-AVERAGE(Y$3:Y$242))^2*'Monthly Returns'!$BI22</f>
        <v>4.4122662681181743E-10</v>
      </c>
      <c r="CZ21" s="161">
        <f>(Z21-AVERAGE(Z$3:Z$242))^2*'Monthly Returns'!$BI22</f>
        <v>2.3554012087099054E-10</v>
      </c>
      <c r="DA21" s="161">
        <f>(AA21-AVERAGE(AA$3:AA$242))^2*'Monthly Returns'!$BI22</f>
        <v>2.1716347847413088E-7</v>
      </c>
      <c r="DB21" s="161">
        <f>(AB21-AVERAGE(AB$3:AB$242))^2*'Monthly Returns'!$BI22</f>
        <v>1.2609415342319952E-8</v>
      </c>
      <c r="DC21" s="161">
        <f>(AC21-AVERAGE(AC$3:AC$242))^2*'Monthly Returns'!$BI22</f>
        <v>8.0495137526311824E-8</v>
      </c>
      <c r="DD21" s="161">
        <f>(AD21-AVERAGE(AD$3:AD$242))^2*'Monthly Returns'!$BI22</f>
        <v>4.6839027840622151E-8</v>
      </c>
      <c r="DE21" s="161">
        <f>(AE21-AVERAGE(AE$3:AE$242))^2*'Monthly Returns'!$BI22</f>
        <v>9.2574858142082333E-8</v>
      </c>
      <c r="DF21" s="161">
        <f>(AF21-AVERAGE(AF$3:AF$242))^2*'Monthly Returns'!$BI22</f>
        <v>3.8595658453305901E-6</v>
      </c>
      <c r="DG21" s="161">
        <f>(AG21-AVERAGE(AG$3:AG$242))^2*'Monthly Returns'!$BI22</f>
        <v>5.0658622910359106E-6</v>
      </c>
      <c r="DH21" s="161">
        <f>(AH21-AVERAGE(AH$3:AH$242))^2*'Monthly Returns'!$BI22</f>
        <v>4.0305811376221979E-6</v>
      </c>
      <c r="DI21" s="161">
        <f>(AI21-AVERAGE(AI$3:AI$242))^2*'Monthly Returns'!$BI22</f>
        <v>2.5378070290747939E-6</v>
      </c>
      <c r="DJ21" s="161">
        <f>(AJ21-AVERAGE(AJ$3:AJ$242))^2*'Monthly Returns'!$BI22</f>
        <v>1.8767173329498017E-6</v>
      </c>
      <c r="DK21" s="161">
        <f>(AK21-AVERAGE(AK$3:AK$242))^2*'Monthly Returns'!$BI22</f>
        <v>2.5455712733738148E-6</v>
      </c>
      <c r="DL21" s="161">
        <f>(AL21-AVERAGE(AL$3:AL$242))^2*'Monthly Returns'!$BI22</f>
        <v>2.4245066596462899E-6</v>
      </c>
      <c r="DM21" s="161">
        <f>(AM21-AVERAGE(AM$3:AM$242))^2*'Monthly Returns'!$BI22</f>
        <v>1.3830982226290002E-6</v>
      </c>
      <c r="DN21" s="161">
        <f>(AN21-AVERAGE(AN$3:AN$242))^2*'Monthly Returns'!$BI22</f>
        <v>5.9722839322632906E-7</v>
      </c>
      <c r="DO21" s="161">
        <f>(AO21-AVERAGE(AO$3:AO$242))^2*'Monthly Returns'!$BI22</f>
        <v>1.1219573843159276E-6</v>
      </c>
      <c r="DP21" s="161">
        <f>(AP21-AVERAGE(AP$3:AP$242))^2*'Monthly Returns'!$BI22</f>
        <v>1.8300703997609953E-6</v>
      </c>
      <c r="DQ21" s="161">
        <f>(AQ21-AVERAGE(AQ$3:AQ$242))^2*'Monthly Returns'!$BI22</f>
        <v>1.0132747070359168E-5</v>
      </c>
      <c r="DR21" s="161">
        <f>(AR21-AVERAGE(AR$3:AR$242))^2*'Monthly Returns'!$BI22</f>
        <v>1.4941939130239932E-7</v>
      </c>
      <c r="DS21" s="161">
        <f>(AS21-AVERAGE(AS$3:AS$242))^2*'Monthly Returns'!$BI22</f>
        <v>3.4879721918489552E-8</v>
      </c>
      <c r="DT21" s="161">
        <f>(AT21-AVERAGE(AT$3:AT$242))^2*'Monthly Returns'!$BI22</f>
        <v>3.0959595182265855E-6</v>
      </c>
      <c r="DU21" s="161">
        <f>(AU21-AVERAGE(AU$3:AU$242))^2*'Monthly Returns'!$BI22</f>
        <v>4.9563525474529308E-8</v>
      </c>
      <c r="DV21" s="161">
        <f>(AV21-AVERAGE(AV$3:AV$242))^2*'Monthly Returns'!$BI22</f>
        <v>1.3077625597207515E-8</v>
      </c>
      <c r="DW21" s="161">
        <f>(AW21-AVERAGE(AW$3:AW$242))^2*'Monthly Returns'!$BI22</f>
        <v>8.7818433154571064E-6</v>
      </c>
      <c r="DX21" s="161">
        <f>(AX21-AVERAGE(AX$3:AX$242))^2*'Monthly Returns'!$BI22</f>
        <v>9.9635032596288648E-6</v>
      </c>
      <c r="DY21" s="161">
        <f>(AY21-AVERAGE(AY$3:AY$242))^2*'Monthly Returns'!$BI22</f>
        <v>2.3057453024448859E-6</v>
      </c>
      <c r="DZ21" s="161">
        <f>(AZ21-AVERAGE(AZ$3:AZ$242))^2*'Monthly Returns'!$BI22</f>
        <v>1.8362543833208617E-5</v>
      </c>
      <c r="EA21" s="161">
        <f>(BA21-AVERAGE(BA$3:BA$242))^2*'Monthly Returns'!$BI22</f>
        <v>5.1240743057117229E-6</v>
      </c>
    </row>
    <row r="22" spans="1:131" s="80" customFormat="1" x14ac:dyDescent="0.2">
      <c r="A22" s="66"/>
      <c r="B22" s="79">
        <f>'Monthly Returns'!A23</f>
        <v>36769</v>
      </c>
      <c r="C22" s="77">
        <f>'Monthly Returns'!B23</f>
        <v>9.0413379689653295E-2</v>
      </c>
      <c r="D22" s="77">
        <f>'Monthly Returns'!C23</f>
        <v>0.13658776385072299</v>
      </c>
      <c r="E22" s="77">
        <f>'Monthly Returns'!D23</f>
        <v>1.44942668471006E-2</v>
      </c>
      <c r="F22" s="77">
        <f>'Monthly Returns'!E23</f>
        <v>4.44199687997874E-2</v>
      </c>
      <c r="G22" s="77">
        <f>'Monthly Returns'!F23</f>
        <v>4.7145472626687099E-2</v>
      </c>
      <c r="H22" s="77">
        <f>'Monthly Returns'!G23</f>
        <v>0.10334309842304699</v>
      </c>
      <c r="I22" s="77">
        <f>'Monthly Returns'!H23</f>
        <v>0.15166884580098</v>
      </c>
      <c r="J22" s="77">
        <f>'Monthly Returns'!I23</f>
        <v>4.8992797628206297E-2</v>
      </c>
      <c r="K22" s="77">
        <f>'Monthly Returns'!J23</f>
        <v>4.1237235346010599E-2</v>
      </c>
      <c r="L22" s="77">
        <f>'Monthly Returns'!K23</f>
        <v>3.34996340732557E-2</v>
      </c>
      <c r="M22" s="77">
        <f>'Monthly Returns'!L23</f>
        <v>3.1565807909013699E-2</v>
      </c>
      <c r="N22" s="77">
        <f>'Monthly Returns'!M23</f>
        <v>4.9809990792026602E-2</v>
      </c>
      <c r="O22" s="77">
        <f>'Monthly Returns'!N23</f>
        <v>4.9442873342629597E-2</v>
      </c>
      <c r="P22" s="77">
        <f>'Monthly Returns'!O23</f>
        <v>5.79772633104053E-2</v>
      </c>
      <c r="Q22" s="77">
        <f>'Monthly Returns'!P23</f>
        <v>6.2457503607395902E-2</v>
      </c>
      <c r="R22" s="77">
        <f>'Monthly Returns'!Q23</f>
        <v>9.1576410327056601E-2</v>
      </c>
      <c r="S22" s="77">
        <f>'Monthly Returns'!R23</f>
        <v>5.4068045193283301E-2</v>
      </c>
      <c r="T22" s="77">
        <f>'Monthly Returns'!S23</f>
        <v>6.3114826181835504E-2</v>
      </c>
      <c r="U22" s="77">
        <f>'Monthly Returns'!T23</f>
        <v>5.2377538829151603E-2</v>
      </c>
      <c r="V22" s="77">
        <f>'Monthly Returns'!U23</f>
        <v>5.3500000587757002E-2</v>
      </c>
      <c r="W22" s="77">
        <f>'Monthly Returns'!V23</f>
        <v>1.7300003668955202E-2</v>
      </c>
      <c r="X22" s="77">
        <f>'Monthly Returns'!W23</f>
        <v>-1.102636378709998E-2</v>
      </c>
      <c r="Y22" s="77">
        <f>'Monthly Returns'!X23</f>
        <v>-5.429224662623966E-3</v>
      </c>
      <c r="Z22" s="77">
        <f>'Monthly Returns'!Y23</f>
        <v>5.4096111634671651E-4</v>
      </c>
      <c r="AA22" s="77">
        <f>'Monthly Returns'!Z23</f>
        <v>-1.3537290387446554E-2</v>
      </c>
      <c r="AB22" s="77">
        <f>'Monthly Returns'!AA23</f>
        <v>1.2838640348396657E-2</v>
      </c>
      <c r="AC22" s="77">
        <f>'Monthly Returns'!AB23</f>
        <v>-1.9581393324920593E-2</v>
      </c>
      <c r="AD22" s="77">
        <f>'Monthly Returns'!AC23</f>
        <v>-2.0460952574163201E-2</v>
      </c>
      <c r="AE22" s="77">
        <f>'Monthly Returns'!AD23</f>
        <v>-2.1212336477219165E-2</v>
      </c>
      <c r="AF22" s="77">
        <f>'Monthly Returns'!AE23</f>
        <v>-3.0717214699999999E-2</v>
      </c>
      <c r="AG22" s="77">
        <f>'Monthly Returns'!AF23</f>
        <v>-3.451846020328736E-2</v>
      </c>
      <c r="AH22" s="77">
        <f>'Monthly Returns'!AG23</f>
        <v>-3.0551786809085345E-2</v>
      </c>
      <c r="AI22" s="77">
        <f>'Monthly Returns'!AH23</f>
        <v>-1.2796352583586579E-2</v>
      </c>
      <c r="AJ22" s="77">
        <f>'Monthly Returns'!AI23</f>
        <v>7.1990193621789267E-3</v>
      </c>
      <c r="AK22" s="77">
        <f>'Monthly Returns'!AJ23</f>
        <v>1.2200731371497353E-2</v>
      </c>
      <c r="AL22" s="77">
        <f>'Monthly Returns'!AK23</f>
        <v>1.9999488801262233E-2</v>
      </c>
      <c r="AM22" s="77">
        <f>'Monthly Returns'!AL23</f>
        <v>-8.9998937706037285E-3</v>
      </c>
      <c r="AN22" s="77">
        <f>'Monthly Returns'!AM23</f>
        <v>1.1700396768760779E-2</v>
      </c>
      <c r="AO22" s="77">
        <f>'Monthly Returns'!AN23</f>
        <v>-1.32E-2</v>
      </c>
      <c r="AP22" s="77">
        <f>'Monthly Returns'!AO23</f>
        <v>-6.1449575582007032E-2</v>
      </c>
      <c r="AQ22" s="77">
        <f>'Monthly Returns'!AP23</f>
        <v>-4.6190749239819395E-3</v>
      </c>
      <c r="AR22" s="77">
        <f>'Monthly Returns'!AQ23</f>
        <v>1.2596574466813476E-2</v>
      </c>
      <c r="AS22" s="77">
        <f>'Monthly Returns'!AR23</f>
        <v>9.7375105842507637E-3</v>
      </c>
      <c r="AT22" s="77">
        <f>'Monthly Returns'!AS23</f>
        <v>-1.1744291978508636E-2</v>
      </c>
      <c r="AU22" s="77">
        <f>'Monthly Returns'!AT23</f>
        <v>-1.7904916879058687E-2</v>
      </c>
      <c r="AV22" s="77">
        <f>'Monthly Returns'!AU23</f>
        <v>-2.2849686034128711E-2</v>
      </c>
      <c r="AW22" s="77">
        <f>'Monthly Returns'!AV23</f>
        <v>2.1966460602999671E-2</v>
      </c>
      <c r="AX22" s="77">
        <f>'Monthly Returns'!AW23</f>
        <v>-2.2564907643849996E-2</v>
      </c>
      <c r="AY22" s="77">
        <f>'Monthly Returns'!AX23</f>
        <v>-1.3641011692128172E-2</v>
      </c>
      <c r="AZ22" s="77">
        <f>'Monthly Returns'!AY23</f>
        <v>3.5510789505292517E-2</v>
      </c>
      <c r="BA22" s="77">
        <f>'Monthly Returns'!AZ23</f>
        <v>-2.454593314030018E-2</v>
      </c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CC22" s="161">
        <f>(C22-AVERAGE(C$3:C$242))^2*'Monthly Returns'!$BI23</f>
        <v>8.4803701982147345E-6</v>
      </c>
      <c r="CD22" s="161">
        <f>(D22-AVERAGE(D$3:D$242))^2*'Monthly Returns'!$BI23</f>
        <v>1.9091268993869165E-5</v>
      </c>
      <c r="CE22" s="161">
        <f>(E22-AVERAGE(E$3:E$242))^2*'Monthly Returns'!$BI23</f>
        <v>9.1278372854744512E-8</v>
      </c>
      <c r="CF22" s="161">
        <f>(F22-AVERAGE(F$3:F$242))^2*'Monthly Returns'!$BI23</f>
        <v>1.4880233489103713E-6</v>
      </c>
      <c r="CG22" s="161">
        <f>(G22-AVERAGE(G$3:G$242))^2*'Monthly Returns'!$BI23</f>
        <v>2.2216078061646079E-6</v>
      </c>
      <c r="CH22" s="161">
        <f>(H22-AVERAGE(H$3:H$242))^2*'Monthly Returns'!$BI23</f>
        <v>1.1714119028941731E-5</v>
      </c>
      <c r="CI22" s="161">
        <f>(I22-AVERAGE(I$3:I$242))^2*'Monthly Returns'!$BI23</f>
        <v>2.5074960930163031E-5</v>
      </c>
      <c r="CJ22" s="161">
        <f>(J22-AVERAGE(J$3:J$242))^2*'Monthly Returns'!$BI23</f>
        <v>1.891875578026521E-6</v>
      </c>
      <c r="CK22" s="161">
        <f>(K22-AVERAGE(K$3:K$242))^2*'Monthly Returns'!$BI23</f>
        <v>1.1792635579552921E-6</v>
      </c>
      <c r="CL22" s="161">
        <f>(L22-AVERAGE(L$3:L$242))^2*'Monthly Returns'!$BI23</f>
        <v>1.0196933060692647E-6</v>
      </c>
      <c r="CM22" s="161">
        <f>(M22-AVERAGE(M$3:M$242))^2*'Monthly Returns'!$BI23</f>
        <v>8.8164354182738309E-7</v>
      </c>
      <c r="CN22" s="161">
        <f>(N22-AVERAGE(N$3:N$242))^2*'Monthly Returns'!$BI23</f>
        <v>2.1230669014747287E-6</v>
      </c>
      <c r="CO22" s="161">
        <f>(O22-AVERAGE(O$3:O$242))^2*'Monthly Returns'!$BI23</f>
        <v>2.2768812414644229E-6</v>
      </c>
      <c r="CP22" s="161">
        <f>(P22-AVERAGE(P$3:P$242))^2*'Monthly Returns'!$BI23</f>
        <v>2.9484923094779351E-6</v>
      </c>
      <c r="CQ22" s="161">
        <f>(Q22-AVERAGE(Q$3:Q$242))^2*'Monthly Returns'!$BI23</f>
        <v>3.6423151534108326E-6</v>
      </c>
      <c r="CR22" s="161">
        <f>(R22-AVERAGE(R$3:R$242))^2*'Monthly Returns'!$BI23</f>
        <v>8.6927266641165432E-6</v>
      </c>
      <c r="CS22" s="161">
        <f>(S22-AVERAGE(S$3:S$242))^2*'Monthly Returns'!$BI23</f>
        <v>2.8435269909452086E-6</v>
      </c>
      <c r="CT22" s="161">
        <f>(T22-AVERAGE(T$3:T$242))^2*'Monthly Returns'!$BI23</f>
        <v>3.5464065943144725E-6</v>
      </c>
      <c r="CU22" s="161">
        <f>(U22-AVERAGE(U$3:U$242))^2*'Monthly Returns'!$BI23</f>
        <v>2.6619873220327781E-6</v>
      </c>
      <c r="CV22" s="161">
        <f>(V22-AVERAGE(V$3:V$242))^2*'Monthly Returns'!$BI23</f>
        <v>2.7842168349151872E-6</v>
      </c>
      <c r="CW22" s="161">
        <f>(W22-AVERAGE(W$3:W$242))^2*'Monthly Returns'!$BI23</f>
        <v>2.0891925477557448E-7</v>
      </c>
      <c r="CX22" s="161">
        <f>(X22-AVERAGE(X$3:X$242))^2*'Monthly Returns'!$BI23</f>
        <v>3.0686681853972732E-7</v>
      </c>
      <c r="CY22" s="161">
        <f>(Y22-AVERAGE(Y$3:Y$242))^2*'Monthly Returns'!$BI23</f>
        <v>1.0961448820439555E-7</v>
      </c>
      <c r="CZ22" s="161">
        <f>(Z22-AVERAGE(Z$3:Z$242))^2*'Monthly Returns'!$BI23</f>
        <v>3.6719514010940398E-9</v>
      </c>
      <c r="DA22" s="161">
        <f>(AA22-AVERAGE(AA$3:AA$242))^2*'Monthly Returns'!$BI23</f>
        <v>4.5395010445362925E-7</v>
      </c>
      <c r="DB22" s="161">
        <f>(AB22-AVERAGE(AB$3:AB$242))^2*'Monthly Returns'!$BI23</f>
        <v>9.3201348549051581E-8</v>
      </c>
      <c r="DC22" s="161">
        <f>(AC22-AVERAGE(AC$3:AC$242))^2*'Monthly Returns'!$BI23</f>
        <v>6.4838010741705875E-7</v>
      </c>
      <c r="DD22" s="161">
        <f>(AD22-AVERAGE(AD$3:AD$242))^2*'Monthly Returns'!$BI23</f>
        <v>7.0039591947891107E-7</v>
      </c>
      <c r="DE22" s="161">
        <f>(AE22-AVERAGE(AE$3:AE$242))^2*'Monthly Returns'!$BI23</f>
        <v>7.5548395136821711E-7</v>
      </c>
      <c r="DF22" s="161">
        <f>(AF22-AVERAGE(AF$3:AF$242))^2*'Monthly Returns'!$BI23</f>
        <v>1.7581067762944724E-6</v>
      </c>
      <c r="DG22" s="161">
        <f>(AG22-AVERAGE(AG$3:AG$242))^2*'Monthly Returns'!$BI23</f>
        <v>2.0930857693918005E-6</v>
      </c>
      <c r="DH22" s="161">
        <f>(AH22-AVERAGE(AH$3:AH$242))^2*'Monthly Returns'!$BI23</f>
        <v>1.5999516362646843E-6</v>
      </c>
      <c r="DI22" s="161">
        <f>(AI22-AVERAGE(AI$3:AI$242))^2*'Monthly Returns'!$BI23</f>
        <v>3.2940602589791804E-7</v>
      </c>
      <c r="DJ22" s="161">
        <f>(AJ22-AVERAGE(AJ$3:AJ$242))^2*'Monthly Returns'!$BI23</f>
        <v>4.2650026305468499E-9</v>
      </c>
      <c r="DK22" s="161">
        <f>(AK22-AVERAGE(AK$3:AK$242))^2*'Monthly Returns'!$BI23</f>
        <v>4.2161666844868934E-8</v>
      </c>
      <c r="DL22" s="161">
        <f>(AL22-AVERAGE(AL$3:AL$242))^2*'Monthly Returns'!$BI23</f>
        <v>2.2934257425053528E-7</v>
      </c>
      <c r="DM22" s="161">
        <f>(AM22-AVERAGE(AM$3:AM$242))^2*'Monthly Returns'!$BI23</f>
        <v>2.2038659253930739E-7</v>
      </c>
      <c r="DN22" s="161">
        <f>(AN22-AVERAGE(AN$3:AN$242))^2*'Monthly Returns'!$BI23</f>
        <v>4.4604087036527381E-8</v>
      </c>
      <c r="DO22" s="161">
        <f>(AO22-AVERAGE(AO$3:AO$242))^2*'Monthly Returns'!$BI23</f>
        <v>4.5847623964506575E-7</v>
      </c>
      <c r="DP22" s="161">
        <f>(AP22-AVERAGE(AP$3:AP$242))^2*'Monthly Returns'!$BI23</f>
        <v>4.7305736443962435E-6</v>
      </c>
      <c r="DQ22" s="161">
        <f>(AQ22-AVERAGE(AQ$3:AQ$242))^2*'Monthly Returns'!$BI23</f>
        <v>1.3632772212649301E-7</v>
      </c>
      <c r="DR22" s="161">
        <f>(AR22-AVERAGE(AR$3:AR$242))^2*'Monthly Returns'!$BI23</f>
        <v>4.2683700822755835E-8</v>
      </c>
      <c r="DS22" s="161">
        <f>(AS22-AVERAGE(AS$3:AS$242))^2*'Monthly Returns'!$BI23</f>
        <v>4.7545892102388787E-8</v>
      </c>
      <c r="DT22" s="161">
        <f>(AT22-AVERAGE(AT$3:AT$242))^2*'Monthly Returns'!$BI23</f>
        <v>3.4364951631952987E-7</v>
      </c>
      <c r="DU22" s="161">
        <f>(AU22-AVERAGE(AU$3:AU$242))^2*'Monthly Returns'!$BI23</f>
        <v>4.850582237537655E-7</v>
      </c>
      <c r="DV22" s="161">
        <f>(AV22-AVERAGE(AV$3:AV$242))^2*'Monthly Returns'!$BI23</f>
        <v>3.2355935753097098E-7</v>
      </c>
      <c r="DW22" s="161">
        <f>(AW22-AVERAGE(AW$3:AW$242))^2*'Monthly Returns'!$BI23</f>
        <v>2.0080487458726684E-7</v>
      </c>
      <c r="DX22" s="161">
        <f>(AX22-AVERAGE(AX$3:AX$242))^2*'Monthly Returns'!$BI23</f>
        <v>1.0664919478600887E-6</v>
      </c>
      <c r="DY22" s="161">
        <f>(AY22-AVERAGE(AY$3:AY$242))^2*'Monthly Returns'!$BI23</f>
        <v>4.8382273545595373E-7</v>
      </c>
      <c r="DZ22" s="161">
        <f>(AZ22-AVERAGE(AZ$3:AZ$242))^2*'Monthly Returns'!$BI23</f>
        <v>5.1120325079774093E-7</v>
      </c>
      <c r="EA22" s="161">
        <f>(BA22-AVERAGE(BA$3:BA$242))^2*'Monthly Returns'!$BI23</f>
        <v>1.4509988512609718E-6</v>
      </c>
    </row>
    <row r="23" spans="1:131" s="80" customFormat="1" x14ac:dyDescent="0.2">
      <c r="A23" s="66"/>
      <c r="B23" s="79">
        <f>'Monthly Returns'!A24</f>
        <v>36799</v>
      </c>
      <c r="C23" s="77">
        <f>'Monthly Returns'!B24</f>
        <v>-7.4286750875683802E-2</v>
      </c>
      <c r="D23" s="77">
        <f>'Monthly Returns'!C24</f>
        <v>-2.4167627432484299E-2</v>
      </c>
      <c r="E23" s="77">
        <f>'Monthly Returns'!D24</f>
        <v>-7.4645513848590805E-2</v>
      </c>
      <c r="F23" s="77">
        <f>'Monthly Returns'!E24</f>
        <v>-4.4310220579558302E-2</v>
      </c>
      <c r="G23" s="77">
        <f>'Monthly Returns'!F24</f>
        <v>-4.7659619895443199E-2</v>
      </c>
      <c r="H23" s="77">
        <f>'Monthly Returns'!G24</f>
        <v>-6.9387894494044006E-2</v>
      </c>
      <c r="I23" s="77">
        <f>'Monthly Returns'!H24</f>
        <v>-8.8027273414434795E-2</v>
      </c>
      <c r="J23" s="77">
        <f>'Monthly Returns'!I24</f>
        <v>-8.5040562261496006E-2</v>
      </c>
      <c r="K23" s="77">
        <f>'Monthly Returns'!J24</f>
        <v>-0.106338427386069</v>
      </c>
      <c r="L23" s="77">
        <f>'Monthly Returns'!K24</f>
        <v>-1.9863275511554701E-2</v>
      </c>
      <c r="M23" s="77">
        <f>'Monthly Returns'!L24</f>
        <v>-1.8053560546672801E-2</v>
      </c>
      <c r="N23" s="77">
        <f>'Monthly Returns'!M24</f>
        <v>-3.1647052400443403E-2</v>
      </c>
      <c r="O23" s="77">
        <f>'Monthly Returns'!N24</f>
        <v>-2.4981891636612699E-2</v>
      </c>
      <c r="P23" s="77">
        <f>'Monthly Returns'!O24</f>
        <v>-2.6715690916340001E-2</v>
      </c>
      <c r="Q23" s="77">
        <f>'Monthly Returns'!P24</f>
        <v>-3.16742268774967E-2</v>
      </c>
      <c r="R23" s="77">
        <f>'Monthly Returns'!Q24</f>
        <v>-3.1417283272618501E-2</v>
      </c>
      <c r="S23" s="77">
        <f>'Monthly Returns'!R24</f>
        <v>-4.2285934418364202E-2</v>
      </c>
      <c r="T23" s="77">
        <f>'Monthly Returns'!S24</f>
        <v>-2.9769446871902971E-2</v>
      </c>
      <c r="U23" s="77">
        <f>'Monthly Returns'!T24</f>
        <v>-5.4581989918713797E-2</v>
      </c>
      <c r="V23" s="77">
        <f>'Monthly Returns'!U24</f>
        <v>-1.08000014974901E-2</v>
      </c>
      <c r="W23" s="77">
        <f>'Monthly Returns'!V24</f>
        <v>-2.19000030889102E-2</v>
      </c>
      <c r="X23" s="77">
        <f>'Monthly Returns'!W24</f>
        <v>-5.0297594098416276E-3</v>
      </c>
      <c r="Y23" s="77">
        <f>'Monthly Returns'!X24</f>
        <v>-1.3754801713664722E-2</v>
      </c>
      <c r="Z23" s="77">
        <f>'Monthly Returns'!Y24</f>
        <v>-3.6516914144677504E-3</v>
      </c>
      <c r="AA23" s="77">
        <f>'Monthly Returns'!Z24</f>
        <v>-2.1294408852651214E-3</v>
      </c>
      <c r="AB23" s="77">
        <f>'Monthly Returns'!AA24</f>
        <v>9.0462363189633965E-3</v>
      </c>
      <c r="AC23" s="77">
        <f>'Monthly Returns'!AB24</f>
        <v>-2.4233278593937313E-2</v>
      </c>
      <c r="AD23" s="77">
        <f>'Monthly Returns'!AC24</f>
        <v>-2.3218171353129202E-2</v>
      </c>
      <c r="AE23" s="77">
        <f>'Monthly Returns'!AD24</f>
        <v>-2.6251679385173445E-2</v>
      </c>
      <c r="AF23" s="77">
        <f>'Monthly Returns'!AE24</f>
        <v>3.9915154199999997E-2</v>
      </c>
      <c r="AG23" s="77">
        <f>'Monthly Returns'!AF24</f>
        <v>4.4854641777165367E-2</v>
      </c>
      <c r="AH23" s="77">
        <f>'Monthly Returns'!AG24</f>
        <v>3.9700190706749447E-2</v>
      </c>
      <c r="AI23" s="77">
        <f>'Monthly Returns'!AH24</f>
        <v>2.3892361218017744E-2</v>
      </c>
      <c r="AJ23" s="77">
        <f>'Monthly Returns'!AI24</f>
        <v>3.6300390437639773E-2</v>
      </c>
      <c r="AK23" s="77">
        <f>'Monthly Returns'!AJ24</f>
        <v>3.7999852046662674E-2</v>
      </c>
      <c r="AL23" s="77">
        <f>'Monthly Returns'!AK24</f>
        <v>2.9300541269523084E-2</v>
      </c>
      <c r="AM23" s="77">
        <f>'Monthly Returns'!AL24</f>
        <v>2.1600496256113155E-2</v>
      </c>
      <c r="AN23" s="77">
        <f>'Monthly Returns'!AM24</f>
        <v>1.3698089038989503E-2</v>
      </c>
      <c r="AO23" s="77">
        <f>'Monthly Returns'!AN24</f>
        <v>3.09E-2</v>
      </c>
      <c r="AP23" s="77">
        <f>'Monthly Returns'!AO24</f>
        <v>5.5885573383223974E-2</v>
      </c>
      <c r="AQ23" s="77">
        <f>'Monthly Returns'!AP24</f>
        <v>9.0112428301329553E-2</v>
      </c>
      <c r="AR23" s="77">
        <f>'Monthly Returns'!AQ24</f>
        <v>3.3605092810230268E-2</v>
      </c>
      <c r="AS23" s="77">
        <f>'Monthly Returns'!AR24</f>
        <v>1.048218029350112E-2</v>
      </c>
      <c r="AT23" s="77">
        <f>'Monthly Returns'!AS24</f>
        <v>3.1021481768095355E-2</v>
      </c>
      <c r="AU23" s="77">
        <f>'Monthly Returns'!AT24</f>
        <v>7.9934303766515322E-3</v>
      </c>
      <c r="AV23" s="77">
        <f>'Monthly Returns'!AU24</f>
        <v>-2.2307137130702049E-3</v>
      </c>
      <c r="AW23" s="77">
        <f>'Monthly Returns'!AV24</f>
        <v>-1.6194057805960393E-2</v>
      </c>
      <c r="AX23" s="77">
        <f>'Monthly Returns'!AW24</f>
        <v>2.2313259870694768E-2</v>
      </c>
      <c r="AY23" s="77">
        <f>'Monthly Returns'!AX24</f>
        <v>5.5223141607555683E-2</v>
      </c>
      <c r="AZ23" s="77">
        <f>'Monthly Returns'!AY24</f>
        <v>0.12682144245051721</v>
      </c>
      <c r="BA23" s="77">
        <f>'Monthly Returns'!AZ24</f>
        <v>1.6460905349794164E-2</v>
      </c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CC23" s="161">
        <f>(C23-AVERAGE(C$3:C$242))^2*'Monthly Returns'!$BI24</f>
        <v>7.9310783343976936E-6</v>
      </c>
      <c r="CD23" s="161">
        <f>(D23-AVERAGE(D$3:D$242))^2*'Monthly Returns'!$BI24</f>
        <v>1.4739825271640722E-6</v>
      </c>
      <c r="CE23" s="161">
        <f>(E23-AVERAGE(E$3:E$242))^2*'Monthly Returns'!$BI24</f>
        <v>7.8658135507600168E-6</v>
      </c>
      <c r="CF23" s="161">
        <f>(F23-AVERAGE(F$3:F$242))^2*'Monthly Returns'!$BI24</f>
        <v>3.4893408266728608E-6</v>
      </c>
      <c r="CG23" s="161">
        <f>(G23-AVERAGE(G$3:G$242))^2*'Monthly Returns'!$BI24</f>
        <v>3.2680764157083108E-6</v>
      </c>
      <c r="CH23" s="161">
        <f>(H23-AVERAGE(H$3:H$242))^2*'Monthly Returns'!$BI24</f>
        <v>6.6728947724534491E-6</v>
      </c>
      <c r="CI23" s="161">
        <f>(I23-AVERAGE(I$3:I$242))^2*'Monthly Returns'!$BI24</f>
        <v>1.1057907731495607E-5</v>
      </c>
      <c r="CJ23" s="161">
        <f>(J23-AVERAGE(J$3:J$242))^2*'Monthly Returns'!$BI24</f>
        <v>1.0832519136752426E-5</v>
      </c>
      <c r="CK23" s="161">
        <f>(K23-AVERAGE(K$3:K$242))^2*'Monthly Returns'!$BI24</f>
        <v>1.6438690120778057E-5</v>
      </c>
      <c r="CL23" s="161">
        <f>(L23-AVERAGE(L$3:L$242))^2*'Monthly Returns'!$BI24</f>
        <v>7.1545709100618288E-7</v>
      </c>
      <c r="CM23" s="161">
        <f>(M23-AVERAGE(M$3:M$242))^2*'Monthly Returns'!$BI24</f>
        <v>6.1859592485876576E-7</v>
      </c>
      <c r="CN23" s="161">
        <f>(N23-AVERAGE(N$3:N$242))^2*'Monthly Returns'!$BI24</f>
        <v>1.8932197051356739E-6</v>
      </c>
      <c r="CO23" s="161">
        <f>(O23-AVERAGE(O$3:O$242))^2*'Monthly Returns'!$BI24</f>
        <v>1.1634029262697662E-6</v>
      </c>
      <c r="CP23" s="161">
        <f>(P23-AVERAGE(P$3:P$242))^2*'Monthly Returns'!$BI24</f>
        <v>1.5065715850530127E-6</v>
      </c>
      <c r="CQ23" s="161">
        <f>(Q23-AVERAGE(Q$3:Q$242))^2*'Monthly Returns'!$BI24</f>
        <v>1.8610896478506948E-6</v>
      </c>
      <c r="CR23" s="161">
        <f>(R23-AVERAGE(R$3:R$242))^2*'Monthly Returns'!$BI24</f>
        <v>1.7570043481284176E-6</v>
      </c>
      <c r="CS23" s="161">
        <f>(S23-AVERAGE(S$3:S$242))^2*'Monthly Returns'!$BI24</f>
        <v>2.7723399286151641E-6</v>
      </c>
      <c r="CT23" s="161">
        <f>(T23-AVERAGE(T$3:T$242))^2*'Monthly Returns'!$BI24</f>
        <v>1.8120967614523965E-6</v>
      </c>
      <c r="CU23" s="161">
        <f>(U23-AVERAGE(U$3:U$242))^2*'Monthly Returns'!$BI24</f>
        <v>4.3674129132261523E-6</v>
      </c>
      <c r="CV23" s="161">
        <f>(V23-AVERAGE(V$3:V$242))^2*'Monthly Returns'!$BI24</f>
        <v>3.19337248325317E-7</v>
      </c>
      <c r="CW23" s="161">
        <f>(W23-AVERAGE(W$3:W$242))^2*'Monthly Returns'!$BI24</f>
        <v>8.2355860983737268E-7</v>
      </c>
      <c r="CX23" s="161">
        <f>(X23-AVERAGE(X$3:X$242))^2*'Monthly Returns'!$BI24</f>
        <v>1.2085935637314962E-7</v>
      </c>
      <c r="CY23" s="161">
        <f>(Y23-AVERAGE(Y$3:Y$242))^2*'Monthly Returns'!$BI24</f>
        <v>3.8819954187759424E-7</v>
      </c>
      <c r="CZ23" s="161">
        <f>(Z23-AVERAGE(Z$3:Z$242))^2*'Monthly Returns'!$BI24</f>
        <v>4.2889247509633212E-8</v>
      </c>
      <c r="DA23" s="161">
        <f>(AA23-AVERAGE(AA$3:AA$242))^2*'Monthly Returns'!$BI24</f>
        <v>7.8046235607087891E-8</v>
      </c>
      <c r="DB23" s="161">
        <f>(AB23-AVERAGE(AB$3:AB$242))^2*'Monthly Returns'!$BI24</f>
        <v>3.0480999275613453E-8</v>
      </c>
      <c r="DC23" s="161">
        <f>(AC23-AVERAGE(AC$3:AC$242))^2*'Monthly Returns'!$BI24</f>
        <v>9.4378416839865397E-7</v>
      </c>
      <c r="DD23" s="161">
        <f>(AD23-AVERAGE(AD$3:AD$242))^2*'Monthly Returns'!$BI24</f>
        <v>8.7844750312509531E-7</v>
      </c>
      <c r="DE23" s="161">
        <f>(AE23-AVERAGE(AE$3:AE$242))^2*'Monthly Returns'!$BI24</f>
        <v>1.1009958076112415E-6</v>
      </c>
      <c r="DF23" s="161">
        <f>(AF23-AVERAGE(AF$3:AF$242))^2*'Monthly Returns'!$BI24</f>
        <v>1.277561171283916E-6</v>
      </c>
      <c r="DG23" s="161">
        <f>(AG23-AVERAGE(AG$3:AG$242))^2*'Monthly Returns'!$BI24</f>
        <v>1.7256871941718568E-6</v>
      </c>
      <c r="DH23" s="161">
        <f>(AH23-AVERAGE(AH$3:AH$242))^2*'Monthly Returns'!$BI24</f>
        <v>1.3885800539942813E-6</v>
      </c>
      <c r="DI23" s="161">
        <f>(AI23-AVERAGE(AI$3:AI$242))^2*'Monthly Returns'!$BI24</f>
        <v>4.9348250480933657E-7</v>
      </c>
      <c r="DJ23" s="161">
        <f>(AJ23-AVERAGE(AJ$3:AJ$242))^2*'Monthly Returns'!$BI24</f>
        <v>1.1672283426338006E-6</v>
      </c>
      <c r="DK23" s="161">
        <f>(AK23-AVERAGE(AK$3:AK$242))^2*'Monthly Returns'!$BI24</f>
        <v>1.2231639461519809E-6</v>
      </c>
      <c r="DL23" s="161">
        <f>(AL23-AVERAGE(AL$3:AL$242))^2*'Monthly Returns'!$BI24</f>
        <v>6.4904290250042372E-7</v>
      </c>
      <c r="DM23" s="161">
        <f>(AM23-AVERAGE(AM$3:AM$242))^2*'Monthly Returns'!$BI24</f>
        <v>3.5426161544704046E-7</v>
      </c>
      <c r="DN23" s="161">
        <f>(AN23-AVERAGE(AN$3:AN$242))^2*'Monthly Returns'!$BI24</f>
        <v>7.9478381166569464E-8</v>
      </c>
      <c r="DO23" s="161">
        <f>(AO23-AVERAGE(AO$3:AO$242))^2*'Monthly Returns'!$BI24</f>
        <v>7.3482746883859507E-7</v>
      </c>
      <c r="DP23" s="161">
        <f>(AP23-AVERAGE(AP$3:AP$242))^2*'Monthly Returns'!$BI24</f>
        <v>3.63078236899601E-6</v>
      </c>
      <c r="DQ23" s="161">
        <f>(AQ23-AVERAGE(AQ$3:AQ$242))^2*'Monthly Returns'!$BI24</f>
        <v>8.5974743954392736E-6</v>
      </c>
      <c r="DR23" s="161">
        <f>(AR23-AVERAGE(AR$3:AR$242))^2*'Monthly Returns'!$BI24</f>
        <v>8.8396785036124174E-7</v>
      </c>
      <c r="DS23" s="161">
        <f>(AS23-AVERAGE(AS$3:AS$242))^2*'Monthly Returns'!$BI24</f>
        <v>6.0081309399328405E-8</v>
      </c>
      <c r="DT23" s="161">
        <f>(AT23-AVERAGE(AT$3:AT$242))^2*'Monthly Returns'!$BI24</f>
        <v>8.1368964370011726E-7</v>
      </c>
      <c r="DU23" s="161">
        <f>(AU23-AVERAGE(AU$3:AU$242))^2*'Monthly Returns'!$BI24</f>
        <v>4.1245566807278136E-8</v>
      </c>
      <c r="DV23" s="161">
        <f>(AV23-AVERAGE(AV$3:AV$242))^2*'Monthly Returns'!$BI24</f>
        <v>2.169223675698407E-8</v>
      </c>
      <c r="DW23" s="161">
        <f>(AW23-AVERAGE(AW$3:AW$242))^2*'Monthly Returns'!$BI24</f>
        <v>7.7486543544173908E-7</v>
      </c>
      <c r="DX23" s="161">
        <f>(AX23-AVERAGE(AX$3:AX$242))^2*'Monthly Returns'!$BI24</f>
        <v>2.7768823842918022E-7</v>
      </c>
      <c r="DY23" s="161">
        <f>(AY23-AVERAGE(AY$3:AY$242))^2*'Monthly Returns'!$BI24</f>
        <v>2.8973965256984409E-6</v>
      </c>
      <c r="DZ23" s="161">
        <f>(AZ23-AVERAGE(AZ$3:AZ$242))^2*'Monthly Returns'!$BI24</f>
        <v>1.5229777043091785E-5</v>
      </c>
      <c r="EA23" s="161">
        <f>(BA23-AVERAGE(BA$3:BA$242))^2*'Monthly Returns'!$BI24</f>
        <v>4.8066796905850231E-8</v>
      </c>
    </row>
    <row r="24" spans="1:131" s="80" customFormat="1" x14ac:dyDescent="0.2">
      <c r="A24" s="66"/>
      <c r="B24" s="79">
        <f>'Monthly Returns'!A25</f>
        <v>36830</v>
      </c>
      <c r="C24" s="77">
        <f>'Monthly Returns'!B25</f>
        <v>1.39910752079919E-2</v>
      </c>
      <c r="D24" s="77">
        <f>'Monthly Returns'!C25</f>
        <v>8.0566916846473904E-3</v>
      </c>
      <c r="E24" s="77">
        <f>'Monthly Returns'!D25</f>
        <v>7.2352833531639203E-3</v>
      </c>
      <c r="F24" s="77">
        <f>'Monthly Returns'!E25</f>
        <v>-2.8118146832582701E-2</v>
      </c>
      <c r="G24" s="77">
        <f>'Monthly Returns'!F25</f>
        <v>2.8664862254022198E-2</v>
      </c>
      <c r="H24" s="77">
        <f>'Monthly Returns'!G25</f>
        <v>-3.7683921580517997E-2</v>
      </c>
      <c r="I24" s="77">
        <f>'Monthly Returns'!H25</f>
        <v>-8.0046567256738296E-2</v>
      </c>
      <c r="J24" s="77">
        <f>'Monthly Returns'!I25</f>
        <v>-3.4242774354618297E-2</v>
      </c>
      <c r="K24" s="77">
        <f>'Monthly Returns'!J25</f>
        <v>-5.26231659165948E-2</v>
      </c>
      <c r="L24" s="77">
        <f>'Monthly Returns'!K25</f>
        <v>9.0143272113640798E-3</v>
      </c>
      <c r="M24" s="77">
        <f>'Monthly Returns'!L25</f>
        <v>1.31269520426624E-2</v>
      </c>
      <c r="N24" s="77">
        <f>'Monthly Returns'!M25</f>
        <v>-9.0600190700456107E-3</v>
      </c>
      <c r="O24" s="77">
        <f>'Monthly Returns'!N25</f>
        <v>3.6554898274011502E-4</v>
      </c>
      <c r="P24" s="77">
        <f>'Monthly Returns'!O25</f>
        <v>2.1288694761414299E-3</v>
      </c>
      <c r="Q24" s="77">
        <f>'Monthly Returns'!P25</f>
        <v>3.84973437455103E-4</v>
      </c>
      <c r="R24" s="77">
        <f>'Monthly Returns'!Q25</f>
        <v>9.0302398220498605E-4</v>
      </c>
      <c r="S24" s="77">
        <f>'Monthly Returns'!R25</f>
        <v>1.39773871034021E-2</v>
      </c>
      <c r="T24" s="77">
        <f>'Monthly Returns'!S25</f>
        <v>1.8652678742050455E-3</v>
      </c>
      <c r="U24" s="77">
        <f>'Monthly Returns'!T25</f>
        <v>-7.2865956900051102E-3</v>
      </c>
      <c r="V24" s="77">
        <f>'Monthly Returns'!U25</f>
        <v>-2.01000061881886E-2</v>
      </c>
      <c r="W24" s="77">
        <f>'Monthly Returns'!V25</f>
        <v>-7.2999965622987297E-3</v>
      </c>
      <c r="X24" s="77">
        <f>'Monthly Returns'!W25</f>
        <v>-1.4828544949026745E-2</v>
      </c>
      <c r="Y24" s="77">
        <f>'Monthly Returns'!X25</f>
        <v>6.9166768301505144E-3</v>
      </c>
      <c r="Z24" s="77">
        <f>'Monthly Returns'!Y25</f>
        <v>4.6778920199017637E-3</v>
      </c>
      <c r="AA24" s="77">
        <f>'Monthly Returns'!Z25</f>
        <v>4.0126215185949388E-3</v>
      </c>
      <c r="AB24" s="77">
        <f>'Monthly Returns'!AA25</f>
        <v>6.6408411732152839E-3</v>
      </c>
      <c r="AC24" s="77">
        <f>'Monthly Returns'!AB25</f>
        <v>3.1476006367978204E-2</v>
      </c>
      <c r="AD24" s="77">
        <f>'Monthly Returns'!AC25</f>
        <v>3.3107596658896801E-2</v>
      </c>
      <c r="AE24" s="77">
        <f>'Monthly Returns'!AD25</f>
        <v>3.4097657248267056E-2</v>
      </c>
      <c r="AF24" s="77">
        <f>'Monthly Returns'!AE25</f>
        <v>-4.3446632000000004E-3</v>
      </c>
      <c r="AG24" s="77">
        <f>'Monthly Returns'!AF25</f>
        <v>-4.882313882641421E-3</v>
      </c>
      <c r="AH24" s="77">
        <f>'Monthly Returns'!AG25</f>
        <v>-4.321264969498635E-3</v>
      </c>
      <c r="AI24" s="77">
        <f>'Monthly Returns'!AH25</f>
        <v>-5.9990978800180672E-3</v>
      </c>
      <c r="AJ24" s="77">
        <f>'Monthly Returns'!AI25</f>
        <v>5.2015520306600838E-3</v>
      </c>
      <c r="AK24" s="77">
        <f>'Monthly Returns'!AJ25</f>
        <v>6.0999998545541168E-3</v>
      </c>
      <c r="AL24" s="77">
        <f>'Monthly Returns'!AK25</f>
        <v>8.0981785184692789E-3</v>
      </c>
      <c r="AM24" s="77">
        <f>'Monthly Returns'!AL25</f>
        <v>4.5996150359592924E-3</v>
      </c>
      <c r="AN24" s="77">
        <f>'Monthly Returns'!AM25</f>
        <v>8.2998407944689934E-3</v>
      </c>
      <c r="AO24" s="77">
        <f>'Monthly Returns'!AN25</f>
        <v>5.9999999999999995E-4</v>
      </c>
      <c r="AP24" s="77">
        <f>'Monthly Returns'!AO25</f>
        <v>1.758812434167023E-2</v>
      </c>
      <c r="AQ24" s="77">
        <f>'Monthly Returns'!AP25</f>
        <v>-2.1569395520422537E-2</v>
      </c>
      <c r="AR24" s="77">
        <f>'Monthly Returns'!AQ25</f>
        <v>2.3358450826606231E-2</v>
      </c>
      <c r="AS24" s="77">
        <f>'Monthly Returns'!AR25</f>
        <v>8.6099585062240358E-3</v>
      </c>
      <c r="AT24" s="77">
        <f>'Monthly Returns'!AS25</f>
        <v>-4.842604956554075E-3</v>
      </c>
      <c r="AU24" s="77">
        <f>'Monthly Returns'!AT25</f>
        <v>2.2815509472391915E-2</v>
      </c>
      <c r="AV24" s="77">
        <f>'Monthly Returns'!AU25</f>
        <v>7.0443005742127692E-3</v>
      </c>
      <c r="AW24" s="77">
        <f>'Monthly Returns'!AV25</f>
        <v>-3.1820048908896559E-2</v>
      </c>
      <c r="AX24" s="77">
        <f>'Monthly Returns'!AW25</f>
        <v>-1.2916761959688605E-2</v>
      </c>
      <c r="AY24" s="77">
        <f>'Monthly Returns'!AX25</f>
        <v>-9.1835543661860641E-3</v>
      </c>
      <c r="AZ24" s="77">
        <f>'Monthly Returns'!AY25</f>
        <v>-7.8659596465053772E-2</v>
      </c>
      <c r="BA24" s="77">
        <f>'Monthly Returns'!AZ25</f>
        <v>2.7477268202031002E-2</v>
      </c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CC24" s="161">
        <f>(C24-AVERAGE(C$3:C$242))^2*'Monthly Returns'!$BI25</f>
        <v>6.9325759259399123E-8</v>
      </c>
      <c r="CD24" s="161">
        <f>(D24-AVERAGE(D$3:D$242))^2*'Monthly Returns'!$BI25</f>
        <v>8.2609277308475689E-9</v>
      </c>
      <c r="CE24" s="161">
        <f>(E24-AVERAGE(E$3:E$242))^2*'Monthly Returns'!$BI25</f>
        <v>2.578941912998204E-9</v>
      </c>
      <c r="CF24" s="161">
        <f>(F24-AVERAGE(F$3:F$242))^2*'Monthly Returns'!$BI25</f>
        <v>1.7159321429301441E-6</v>
      </c>
      <c r="CG24" s="161">
        <f>(G24-AVERAGE(G$3:G$242))^2*'Monthly Returns'!$BI25</f>
        <v>7.3600484711382284E-7</v>
      </c>
      <c r="CH24" s="161">
        <f>(H24-AVERAGE(H$3:H$242))^2*'Monthly Returns'!$BI25</f>
        <v>2.2056421252122812E-6</v>
      </c>
      <c r="CI24" s="161">
        <f>(I24-AVERAGE(I$3:I$242))^2*'Monthly Returns'!$BI25</f>
        <v>9.378363101602158E-6</v>
      </c>
      <c r="CJ24" s="161">
        <f>(J24-AVERAGE(J$3:J$242))^2*'Monthly Returns'!$BI25</f>
        <v>2.3337088915975512E-6</v>
      </c>
      <c r="CK24" s="161">
        <f>(K24-AVERAGE(K$3:K$242))^2*'Monthly Returns'!$BI25</f>
        <v>4.8067759927409103E-6</v>
      </c>
      <c r="CL24" s="161">
        <f>(L24-AVERAGE(L$3:L$242))^2*'Monthly Returns'!$BI25</f>
        <v>2.6214646424031301E-8</v>
      </c>
      <c r="CM24" s="161">
        <f>(M24-AVERAGE(M$3:M$242))^2*'Monthly Returns'!$BI25</f>
        <v>9.1356404262661897E-8</v>
      </c>
      <c r="CN24" s="161">
        <f>(N24-AVERAGE(N$3:N$242))^2*'Monthly Returns'!$BI25</f>
        <v>3.4964849030137759E-7</v>
      </c>
      <c r="CO24" s="161">
        <f>(O24-AVERAGE(O$3:O$242))^2*'Monthly Returns'!$BI25</f>
        <v>3.8315176123999607E-8</v>
      </c>
      <c r="CP24" s="161">
        <f>(P24-AVERAGE(P$3:P$242))^2*'Monthly Returns'!$BI25</f>
        <v>4.9616993666848096E-8</v>
      </c>
      <c r="CQ24" s="161">
        <f>(Q24-AVERAGE(Q$3:Q$242))^2*'Monthly Returns'!$BI25</f>
        <v>6.1292589205175318E-8</v>
      </c>
      <c r="CR24" s="161">
        <f>(R24-AVERAGE(R$3:R$242))^2*'Monthly Returns'!$BI25</f>
        <v>3.9812521318958373E-8</v>
      </c>
      <c r="CS24" s="161">
        <f>(S24-AVERAGE(S$3:S$242))^2*'Monthly Returns'!$BI25</f>
        <v>8.9000374783182502E-8</v>
      </c>
      <c r="CT24" s="161">
        <f>(T24-AVERAGE(T$3:T$242))^2*'Monthly Returns'!$BI25</f>
        <v>5.9673843089439342E-8</v>
      </c>
      <c r="CU24" s="161">
        <f>(U24-AVERAGE(U$3:U$242))^2*'Monthly Returns'!$BI25</f>
        <v>1.9615464837544486E-7</v>
      </c>
      <c r="CV24" s="161">
        <f>(V24-AVERAGE(V$3:V$242))^2*'Monthly Returns'!$BI25</f>
        <v>7.9899551996003354E-7</v>
      </c>
      <c r="CW24" s="161">
        <f>(W24-AVERAGE(W$3:W$242))^2*'Monthly Returns'!$BI25</f>
        <v>1.6033208872032199E-7</v>
      </c>
      <c r="CX24" s="161">
        <f>(X24-AVERAGE(X$3:X$242))^2*'Monthly Returns'!$BI25</f>
        <v>4.7997020636130517E-7</v>
      </c>
      <c r="CY24" s="161">
        <f>(Y24-AVERAGE(Y$3:Y$242))^2*'Monthly Returns'!$BI25</f>
        <v>9.6506898482010388E-9</v>
      </c>
      <c r="CZ24" s="161">
        <f>(Z24-AVERAGE(Z$3:Z$242))^2*'Monthly Returns'!$BI25</f>
        <v>7.0174650009612114E-9</v>
      </c>
      <c r="DA24" s="161">
        <f>(AA24-AVERAGE(AA$3:AA$242))^2*'Monthly Returns'!$BI25</f>
        <v>4.2936525250002779E-9</v>
      </c>
      <c r="DB24" s="161">
        <f>(AB24-AVERAGE(AB$3:AB$242))^2*'Monthly Returns'!$BI25</f>
        <v>8.3120399246487363E-9</v>
      </c>
      <c r="DC24" s="161">
        <f>(AC24-AVERAGE(AC$3:AC$242))^2*'Monthly Returns'!$BI25</f>
        <v>9.5249010198851241E-7</v>
      </c>
      <c r="DD24" s="161">
        <f>(AD24-AVERAGE(AD$3:AD$242))^2*'Monthly Returns'!$BI25</f>
        <v>1.0649484059988989E-6</v>
      </c>
      <c r="DE24" s="161">
        <f>(AE24-AVERAGE(AE$3:AE$242))^2*'Monthly Returns'!$BI25</f>
        <v>1.1243995190929407E-6</v>
      </c>
      <c r="DF24" s="161">
        <f>(AF24-AVERAGE(AF$3:AF$242))^2*'Monthly Returns'!$BI25</f>
        <v>1.7230934701255043E-7</v>
      </c>
      <c r="DG24" s="161">
        <f>(AG24-AVERAGE(AG$3:AG$242))^2*'Monthly Returns'!$BI25</f>
        <v>1.7872849638517564E-7</v>
      </c>
      <c r="DH24" s="161">
        <f>(AH24-AVERAGE(AH$3:AH$242))^2*'Monthly Returns'!$BI25</f>
        <v>1.2846360536829879E-7</v>
      </c>
      <c r="DI24" s="161">
        <f>(AI24-AVERAGE(AI$3:AI$242))^2*'Monthly Returns'!$BI25</f>
        <v>1.1664011202931788E-7</v>
      </c>
      <c r="DJ24" s="161">
        <f>(AJ24-AVERAGE(AJ$3:AJ$242))^2*'Monthly Returns'!$BI25</f>
        <v>1.627900780173757E-11</v>
      </c>
      <c r="DK24" s="161">
        <f>(AK24-AVERAGE(AK$3:AK$242))^2*'Monthly Returns'!$BI25</f>
        <v>4.0875808621119222E-11</v>
      </c>
      <c r="DL24" s="161">
        <f>(AL24-AVERAGE(AL$3:AL$242))^2*'Monthly Returns'!$BI25</f>
        <v>4.4425371384733765E-9</v>
      </c>
      <c r="DM24" s="161">
        <f>(AM24-AVERAGE(AM$3:AM$242))^2*'Monthly Returns'!$BI25</f>
        <v>5.7612410491479535E-12</v>
      </c>
      <c r="DN24" s="161">
        <f>(AN24-AVERAGE(AN$3:AN$242))^2*'Monthly Returns'!$BI25</f>
        <v>8.8656123908852905E-9</v>
      </c>
      <c r="DO24" s="161">
        <f>(AO24-AVERAGE(AO$3:AO$242))^2*'Monthly Returns'!$BI25</f>
        <v>4.0130615568843859E-8</v>
      </c>
      <c r="DP24" s="161">
        <f>(AP24-AVERAGE(AP$3:AP$242))^2*'Monthly Returns'!$BI25</f>
        <v>3.2824171906430925E-7</v>
      </c>
      <c r="DQ24" s="161">
        <f>(AQ24-AVERAGE(AQ$3:AQ$242))^2*'Monthly Returns'!$BI25</f>
        <v>9.3505136751991373E-7</v>
      </c>
      <c r="DR24" s="161">
        <f>(AR24-AVERAGE(AR$3:AR$242))^2*'Monthly Returns'!$BI25</f>
        <v>3.4320605305578209E-7</v>
      </c>
      <c r="DS24" s="161">
        <f>(AS24-AVERAGE(AS$3:AS$242))^2*'Monthly Returns'!$BI25</f>
        <v>3.2666077528961763E-8</v>
      </c>
      <c r="DT24" s="161">
        <f>(AT24-AVERAGE(AT$3:AT$242))^2*'Monthly Returns'!$BI25</f>
        <v>1.2268735881804541E-7</v>
      </c>
      <c r="DU24" s="161">
        <f>(AU24-AVERAGE(AU$3:AU$242))^2*'Monthly Returns'!$BI25</f>
        <v>5.2353032280790811E-7</v>
      </c>
      <c r="DV24" s="161">
        <f>(AV24-AVERAGE(AV$3:AV$242))^2*'Monthly Returns'!$BI25</f>
        <v>2.2379365489021031E-7</v>
      </c>
      <c r="DW24" s="161">
        <f>(AW24-AVERAGE(AW$3:AW$242))^2*'Monthly Returns'!$BI25</f>
        <v>2.0515203861633768E-6</v>
      </c>
      <c r="DX24" s="161">
        <f>(AX24-AVERAGE(AX$3:AX$242))^2*'Monthly Returns'!$BI25</f>
        <v>4.9705668038227471E-7</v>
      </c>
      <c r="DY24" s="161">
        <f>(AY24-AVERAGE(AY$3:AY$242))^2*'Monthly Returns'!$BI25</f>
        <v>2.9853959865851533E-7</v>
      </c>
      <c r="DZ24" s="161">
        <f>(AZ24-AVERAGE(AZ$3:AZ$242))^2*'Monthly Returns'!$BI25</f>
        <v>1.0751199205191065E-5</v>
      </c>
      <c r="EA24" s="161">
        <f>(BA24-AVERAGE(BA$3:BA$242))^2*'Monthly Returns'!$BI25</f>
        <v>3.6773927416716989E-7</v>
      </c>
    </row>
    <row r="25" spans="1:131" s="80" customFormat="1" x14ac:dyDescent="0.2">
      <c r="A25" s="66"/>
      <c r="B25" s="79">
        <f>'Monthly Returns'!A26</f>
        <v>36860</v>
      </c>
      <c r="C25" s="77">
        <f>'Monthly Returns'!B26</f>
        <v>-6.3731782847276194E-2</v>
      </c>
      <c r="D25" s="77">
        <f>'Monthly Returns'!C26</f>
        <v>-8.7705652285276006E-2</v>
      </c>
      <c r="E25" s="77">
        <f>'Monthly Returns'!D26</f>
        <v>-1.36377353103354E-2</v>
      </c>
      <c r="F25" s="77">
        <f>'Monthly Returns'!E26</f>
        <v>-6.8261672365548202E-3</v>
      </c>
      <c r="G25" s="77">
        <f>'Monthly Returns'!F26</f>
        <v>-4.3549768467083902E-2</v>
      </c>
      <c r="H25" s="77">
        <f>'Monthly Returns'!G26</f>
        <v>-2.5890351431883198E-2</v>
      </c>
      <c r="I25" s="77">
        <f>'Monthly Returns'!H26</f>
        <v>3.4847914517374699E-2</v>
      </c>
      <c r="J25" s="77">
        <f>'Monthly Returns'!I26</f>
        <v>1.1851305422208899E-2</v>
      </c>
      <c r="K25" s="77">
        <f>'Monthly Returns'!J26</f>
        <v>-7.2642613441289999E-2</v>
      </c>
      <c r="L25" s="77">
        <f>'Monthly Returns'!K26</f>
        <v>3.3848643855355999E-2</v>
      </c>
      <c r="M25" s="77">
        <f>'Monthly Returns'!L26</f>
        <v>3.36782354053244E-2</v>
      </c>
      <c r="N25" s="77">
        <f>'Monthly Returns'!M26</f>
        <v>-1.0562914377746001E-2</v>
      </c>
      <c r="O25" s="77">
        <f>'Monthly Returns'!N26</f>
        <v>1.15541876721343E-2</v>
      </c>
      <c r="P25" s="77">
        <f>'Monthly Returns'!O26</f>
        <v>1.48611752435126E-2</v>
      </c>
      <c r="Q25" s="77">
        <f>'Monthly Returns'!P26</f>
        <v>1.45362565741454E-2</v>
      </c>
      <c r="R25" s="77">
        <f>'Monthly Returns'!Q26</f>
        <v>-2.74885598267595E-2</v>
      </c>
      <c r="S25" s="77">
        <f>'Monthly Returns'!R26</f>
        <v>1.8748913160983399E-2</v>
      </c>
      <c r="T25" s="77">
        <f>'Monthly Returns'!S26</f>
        <v>1.5828807177105331E-2</v>
      </c>
      <c r="U25" s="77">
        <f>'Monthly Returns'!T26</f>
        <v>-7.86651409106634E-2</v>
      </c>
      <c r="V25" s="77">
        <f>'Monthly Returns'!U26</f>
        <v>-4.2999992652080501E-2</v>
      </c>
      <c r="W25" s="77">
        <f>'Monthly Returns'!V26</f>
        <v>2.4999985677007699E-3</v>
      </c>
      <c r="X25" s="77">
        <f>'Monthly Returns'!W26</f>
        <v>-2.822201317027373E-3</v>
      </c>
      <c r="Y25" s="77">
        <f>'Monthly Returns'!X26</f>
        <v>-3.0275193638060749E-3</v>
      </c>
      <c r="Z25" s="77">
        <f>'Monthly Returns'!Y26</f>
        <v>1.3162638332904208E-3</v>
      </c>
      <c r="AA25" s="77">
        <f>'Monthly Returns'!Z26</f>
        <v>-1.10451069086418E-2</v>
      </c>
      <c r="AB25" s="77">
        <f>'Monthly Returns'!AA26</f>
        <v>-3.6283672347443563E-3</v>
      </c>
      <c r="AC25" s="77">
        <f>'Monthly Returns'!AB26</f>
        <v>-2.4694624509414842E-3</v>
      </c>
      <c r="AD25" s="77">
        <f>'Monthly Returns'!AC26</f>
        <v>2.2917589749237998E-3</v>
      </c>
      <c r="AE25" s="77">
        <f>'Monthly Returns'!AD26</f>
        <v>-2.6751451011692252E-3</v>
      </c>
      <c r="AF25" s="77">
        <f>'Monthly Returns'!AE26</f>
        <v>5.4844914000000003E-3</v>
      </c>
      <c r="AG25" s="77">
        <f>'Monthly Returns'!AF26</f>
        <v>6.163195458153691E-3</v>
      </c>
      <c r="AH25" s="77">
        <f>'Monthly Returns'!AG26</f>
        <v>5.4549546124395849E-3</v>
      </c>
      <c r="AI25" s="77">
        <f>'Monthly Returns'!AH26</f>
        <v>1.406725053319402E-3</v>
      </c>
      <c r="AJ25" s="77">
        <f>'Monthly Returns'!AI26</f>
        <v>-1.0112594052513746E-4</v>
      </c>
      <c r="AK25" s="77">
        <f>'Monthly Returns'!AJ26</f>
        <v>3.9899672562460076E-4</v>
      </c>
      <c r="AL25" s="77">
        <f>'Monthly Returns'!AK26</f>
        <v>-7.7982124705536782E-3</v>
      </c>
      <c r="AM25" s="77">
        <f>'Monthly Returns'!AL26</f>
        <v>-5.4997457309338138E-3</v>
      </c>
      <c r="AN25" s="77">
        <f>'Monthly Returns'!AM26</f>
        <v>8.0024070710473794E-3</v>
      </c>
      <c r="AO25" s="77">
        <f>'Monthly Returns'!AN26</f>
        <v>2.5999999999999999E-3</v>
      </c>
      <c r="AP25" s="77">
        <f>'Monthly Returns'!AO26</f>
        <v>5.8006948958057469E-2</v>
      </c>
      <c r="AQ25" s="77">
        <f>'Monthly Returns'!AP26</f>
        <v>7.2239251020237826E-3</v>
      </c>
      <c r="AR25" s="77">
        <f>'Monthly Returns'!AQ26</f>
        <v>-2.7220143080344044E-3</v>
      </c>
      <c r="AS25" s="77">
        <f>'Monthly Returns'!AR26</f>
        <v>7.3022729610201509E-3</v>
      </c>
      <c r="AT25" s="77">
        <f>'Monthly Returns'!AS26</f>
        <v>8.9705514669854731E-3</v>
      </c>
      <c r="AU25" s="77">
        <f>'Monthly Returns'!AT26</f>
        <v>7.1878311999493179E-3</v>
      </c>
      <c r="AV25" s="77">
        <f>'Monthly Returns'!AU26</f>
        <v>-8.9631093783886177E-3</v>
      </c>
      <c r="AW25" s="77">
        <f>'Monthly Returns'!AV26</f>
        <v>-1.2709241689284889E-2</v>
      </c>
      <c r="AX25" s="77">
        <f>'Monthly Returns'!AW26</f>
        <v>-1.0013297336503135E-2</v>
      </c>
      <c r="AY25" s="77">
        <f>'Monthly Returns'!AX26</f>
        <v>-1.7505490466394832E-3</v>
      </c>
      <c r="AZ25" s="77">
        <f>'Monthly Returns'!AY26</f>
        <v>-4.1141336039328029E-3</v>
      </c>
      <c r="BA25" s="77">
        <f>'Monthly Returns'!AZ26</f>
        <v>1.5244493249789937E-2</v>
      </c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CC25" s="161">
        <f>(C25-AVERAGE(C$3:C$242))^2*'Monthly Returns'!$BI26</f>
        <v>6.1152373730220206E-6</v>
      </c>
      <c r="CD25" s="161">
        <f>(D25-AVERAGE(D$3:D$242))^2*'Monthly Returns'!$BI26</f>
        <v>1.2001044203406627E-5</v>
      </c>
      <c r="CE25" s="161">
        <f>(E25-AVERAGE(E$3:E$242))^2*'Monthly Returns'!$BI26</f>
        <v>4.6805081138323586E-7</v>
      </c>
      <c r="CF25" s="161">
        <f>(F25-AVERAGE(F$3:F$242))^2*'Monthly Returns'!$BI26</f>
        <v>3.210323325988399E-7</v>
      </c>
      <c r="CG25" s="161">
        <f>(G25-AVERAGE(G$3:G$242))^2*'Monthly Returns'!$BI26</f>
        <v>2.8267259299952645E-6</v>
      </c>
      <c r="CH25" s="161">
        <f>(H25-AVERAGE(H$3:H$242))^2*'Monthly Returns'!$BI26</f>
        <v>1.160432374891508E-6</v>
      </c>
      <c r="CI25" s="161">
        <f>(I25-AVERAGE(I$3:I$242))^2*'Monthly Returns'!$BI26</f>
        <v>9.3882628264941059E-7</v>
      </c>
      <c r="CJ25" s="161">
        <f>(J25-AVERAGE(J$3:J$242))^2*'Monthly Returns'!$BI26</f>
        <v>7.7728824481395625E-9</v>
      </c>
      <c r="CK25" s="161">
        <f>(K25-AVERAGE(K$3:K$242))^2*'Monthly Returns'!$BI26</f>
        <v>8.4599454005697936E-6</v>
      </c>
      <c r="CL25" s="161">
        <f>(L25-AVERAGE(L$3:L$242))^2*'Monthly Returns'!$BI26</f>
        <v>1.0762607702154851E-6</v>
      </c>
      <c r="CM25" s="161">
        <f>(M25-AVERAGE(M$3:M$242))^2*'Monthly Returns'!$BI26</f>
        <v>1.0560118746265615E-6</v>
      </c>
      <c r="CN25" s="161">
        <f>(N25-AVERAGE(N$3:N$242))^2*'Monthly Returns'!$BI26</f>
        <v>4.188990931632545E-7</v>
      </c>
      <c r="CO25" s="161">
        <f>(O25-AVERAGE(O$3:O$242))^2*'Monthly Returns'!$BI26</f>
        <v>3.8948296263100207E-8</v>
      </c>
      <c r="CP25" s="161">
        <f>(P25-AVERAGE(P$3:P$242))^2*'Monthly Returns'!$BI26</f>
        <v>5.04368650888251E-8</v>
      </c>
      <c r="CQ25" s="161">
        <f>(Q25-AVERAGE(Q$3:Q$242))^2*'Monthly Returns'!$BI26</f>
        <v>6.230538821927333E-8</v>
      </c>
      <c r="CR25" s="161">
        <f>(R25-AVERAGE(R$3:R$242))^2*'Monthly Returns'!$BI26</f>
        <v>1.4412806869966826E-6</v>
      </c>
      <c r="CS25" s="161">
        <f>(S25-AVERAGE(S$3:S$242))^2*'Monthly Returns'!$BI26</f>
        <v>2.1892395953199097E-7</v>
      </c>
      <c r="CT25" s="161">
        <f>(T25-AVERAGE(T$3:T$242))^2*'Monthly Returns'!$BI26</f>
        <v>6.0666404624666329E-8</v>
      </c>
      <c r="CU25" s="161">
        <f>(U25-AVERAGE(U$3:U$242))^2*'Monthly Returns'!$BI26</f>
        <v>8.7568210754755057E-6</v>
      </c>
      <c r="CV25" s="161">
        <f>(V25-AVERAGE(V$3:V$242))^2*'Monthly Returns'!$BI26</f>
        <v>2.9068313898444441E-6</v>
      </c>
      <c r="CW25" s="161">
        <f>(W25-AVERAGE(W$3:W$242))^2*'Monthly Returns'!$BI26</f>
        <v>3.2787553381955571E-9</v>
      </c>
      <c r="CX25" s="161">
        <f>(X25-AVERAGE(X$3:X$242))^2*'Monthly Returns'!$BI26</f>
        <v>7.4750923890004653E-8</v>
      </c>
      <c r="CY25" s="161">
        <f>(Y25-AVERAGE(Y$3:Y$242))^2*'Monthly Returns'!$BI26</f>
        <v>6.3261234340056704E-8</v>
      </c>
      <c r="CZ25" s="161">
        <f>(Z25-AVERAGE(Z$3:Z$242))^2*'Monthly Returns'!$BI26</f>
        <v>1.1703006351304505E-9</v>
      </c>
      <c r="DA25" s="161">
        <f>(AA25-AVERAGE(AA$3:AA$242))^2*'Monthly Returns'!$BI26</f>
        <v>3.5547071698099168E-7</v>
      </c>
      <c r="DB25" s="161">
        <f>(AB25-AVERAGE(AB$3:AB$242))^2*'Monthly Returns'!$BI26</f>
        <v>7.2936971670737559E-8</v>
      </c>
      <c r="DC25" s="161">
        <f>(AC25-AVERAGE(AC$3:AC$242))^2*'Monthly Returns'!$BI26</f>
        <v>4.6113993975936558E-8</v>
      </c>
      <c r="DD25" s="161">
        <f>(AD25-AVERAGE(AD$3:AD$242))^2*'Monthly Returns'!$BI26</f>
        <v>2.3253111701526539E-9</v>
      </c>
      <c r="DE25" s="161">
        <f>(AE25-AVERAGE(AE$3:AE$242))^2*'Monthly Returns'!$BI26</f>
        <v>5.266042205586744E-8</v>
      </c>
      <c r="DF25" s="161">
        <f>(AF25-AVERAGE(AF$3:AF$242))^2*'Monthly Returns'!$BI26</f>
        <v>5.0401589413568206E-9</v>
      </c>
      <c r="DG25" s="161">
        <f>(AG25-AVERAGE(AG$3:AG$242))^2*'Monthly Returns'!$BI26</f>
        <v>1.285366693421028E-9</v>
      </c>
      <c r="DH25" s="161">
        <f>(AH25-AVERAGE(AH$3:AH$242))^2*'Monthly Returns'!$BI26</f>
        <v>2.5247817464520846E-10</v>
      </c>
      <c r="DI25" s="161">
        <f>(AI25-AVERAGE(AI$3:AI$242))^2*'Monthly Returns'!$BI26</f>
        <v>6.7900274514347303E-9</v>
      </c>
      <c r="DJ25" s="161">
        <f>(AJ25-AVERAGE(AJ$3:AJ$242))^2*'Monthly Returns'!$BI26</f>
        <v>3.641378175726348E-8</v>
      </c>
      <c r="DK25" s="161">
        <f>(AK25-AVERAGE(AK$3:AK$242))^2*'Monthly Returns'!$BI26</f>
        <v>4.2941864270954509E-8</v>
      </c>
      <c r="DL25" s="161">
        <f>(AL25-AVERAGE(AL$3:AL$242))^2*'Monthly Returns'!$BI26</f>
        <v>2.4295877463072111E-7</v>
      </c>
      <c r="DM25" s="161">
        <f>(AM25-AVERAGE(AM$3:AM$242))^2*'Monthly Returns'!$BI26</f>
        <v>1.248233539035335E-7</v>
      </c>
      <c r="DN25" s="161">
        <f>(AN25-AVERAGE(AN$3:AN$242))^2*'Monthly Returns'!$BI26</f>
        <v>7.0821702560698917E-9</v>
      </c>
      <c r="DO25" s="161">
        <f>(AO25-AVERAGE(AO$3:AO$242))^2*'Monthly Returns'!$BI26</f>
        <v>1.7132778870279142E-8</v>
      </c>
      <c r="DP25" s="161">
        <f>(AP25-AVERAGE(AP$3:AP$242))^2*'Monthly Returns'!$BI26</f>
        <v>3.9977065729122125E-6</v>
      </c>
      <c r="DQ25" s="161">
        <f>(AQ25-AVERAGE(AQ$3:AQ$242))^2*'Monthly Returns'!$BI26</f>
        <v>1.788897421673985E-9</v>
      </c>
      <c r="DR25" s="161">
        <f>(AR25-AVERAGE(AR$3:AR$242))^2*'Monthly Returns'!$BI26</f>
        <v>1.0877262929663153E-7</v>
      </c>
      <c r="DS25" s="161">
        <f>(AS25-AVERAGE(AS$3:AS$242))^2*'Monthly Returns'!$BI26</f>
        <v>1.838446193836035E-8</v>
      </c>
      <c r="DT25" s="161">
        <f>(AT25-AVERAGE(AT$3:AT$242))^2*'Monthly Returns'!$BI26</f>
        <v>1.8087451699164986E-8</v>
      </c>
      <c r="DU25" s="161">
        <f>(AU25-AVERAGE(AU$3:AU$242))^2*'Monthly Returns'!$BI26</f>
        <v>3.1246555798644174E-8</v>
      </c>
      <c r="DV25" s="161">
        <f>(AV25-AVERAGE(AV$3:AV$242))^2*'Monthly Returns'!$BI26</f>
        <v>7.806663241269515E-9</v>
      </c>
      <c r="DW25" s="161">
        <f>(AW25-AVERAGE(AW$3:AW$242))^2*'Monthly Returns'!$BI26</f>
        <v>5.8739211506627987E-7</v>
      </c>
      <c r="DX25" s="161">
        <f>(AX25-AVERAGE(AX$3:AX$242))^2*'Monthly Returns'!$BI26</f>
        <v>3.6761122927335887E-7</v>
      </c>
      <c r="DY25" s="161">
        <f>(AY25-AVERAGE(AY$3:AY$242))^2*'Monthly Returns'!$BI26</f>
        <v>8.2563064219460589E-8</v>
      </c>
      <c r="DZ25" s="161">
        <f>(AZ25-AVERAGE(AZ$3:AZ$242))^2*'Monthly Returns'!$BI26</f>
        <v>4.4864375172417063E-7</v>
      </c>
      <c r="EA25" s="161">
        <f>(BA25-AVERAGE(BA$3:BA$242))^2*'Monthly Returns'!$BI26</f>
        <v>3.190223529740673E-8</v>
      </c>
    </row>
    <row r="26" spans="1:131" s="80" customFormat="1" x14ac:dyDescent="0.2">
      <c r="A26" s="66"/>
      <c r="B26" s="79">
        <f>'Monthly Returns'!A27</f>
        <v>36891</v>
      </c>
      <c r="C26" s="77">
        <f>'Monthly Returns'!B27</f>
        <v>-4.7776255855349198E-2</v>
      </c>
      <c r="D26" s="77">
        <f>'Monthly Returns'!C27</f>
        <v>4.5199262932595401E-2</v>
      </c>
      <c r="E26" s="77">
        <f>'Monthly Returns'!D27</f>
        <v>2.01510461625862E-2</v>
      </c>
      <c r="F26" s="77">
        <f>'Monthly Returns'!E27</f>
        <v>8.3292451689418404E-3</v>
      </c>
      <c r="G26" s="77">
        <f>'Monthly Returns'!F27</f>
        <v>1.9105153661803799E-2</v>
      </c>
      <c r="H26" s="77">
        <f>'Monthly Returns'!G27</f>
        <v>-0.104035758321312</v>
      </c>
      <c r="I26" s="77">
        <f>'Monthly Returns'!H27</f>
        <v>-0.14010177923777201</v>
      </c>
      <c r="J26" s="77">
        <f>'Monthly Returns'!I27</f>
        <v>3.9087298872057998E-3</v>
      </c>
      <c r="K26" s="77">
        <f>'Monthly Returns'!J27</f>
        <v>-2.31114238784252E-2</v>
      </c>
      <c r="L26" s="77">
        <f>'Monthly Returns'!K27</f>
        <v>-1.7928076101176801E-2</v>
      </c>
      <c r="M26" s="77">
        <f>'Monthly Returns'!L27</f>
        <v>-1.8672415991555402E-2</v>
      </c>
      <c r="N26" s="77">
        <f>'Monthly Returns'!M27</f>
        <v>-1.6947783702040801E-2</v>
      </c>
      <c r="O26" s="77">
        <f>'Monthly Returns'!N27</f>
        <v>-1.2785290231507099E-2</v>
      </c>
      <c r="P26" s="77">
        <f>'Monthly Returns'!O27</f>
        <v>-1.2836356466139599E-2</v>
      </c>
      <c r="Q26" s="77">
        <f>'Monthly Returns'!P27</f>
        <v>-1.6248082144392401E-2</v>
      </c>
      <c r="R26" s="77">
        <f>'Monthly Returns'!Q27</f>
        <v>-1.5998750535965101E-2</v>
      </c>
      <c r="S26" s="77">
        <f>'Monthly Returns'!R27</f>
        <v>-2.1677885997346499E-3</v>
      </c>
      <c r="T26" s="77">
        <f>'Monthly Returns'!S27</f>
        <v>-1.4547683281204149E-2</v>
      </c>
      <c r="U26" s="77">
        <f>'Monthly Returns'!T27</f>
        <v>-1.71467133715474E-3</v>
      </c>
      <c r="V26" s="77">
        <f>'Monthly Returns'!U27</f>
        <v>3.1599996078897297E-2</v>
      </c>
      <c r="W26" s="77">
        <f>'Monthly Returns'!V27</f>
        <v>4.6099998276002398E-2</v>
      </c>
      <c r="X26" s="77">
        <f>'Monthly Returns'!W27</f>
        <v>1.946826758147524E-2</v>
      </c>
      <c r="Y26" s="77">
        <f>'Monthly Returns'!X27</f>
        <v>1.624137799247638E-3</v>
      </c>
      <c r="Z26" s="77">
        <f>'Monthly Returns'!Y27</f>
        <v>3.1131241351336492E-3</v>
      </c>
      <c r="AA26" s="77">
        <f>'Monthly Returns'!Z27</f>
        <v>-7.2007200720071163E-3</v>
      </c>
      <c r="AB26" s="77">
        <f>'Monthly Returns'!AA27</f>
        <v>-2.3173692341647012E-3</v>
      </c>
      <c r="AC26" s="77">
        <f>'Monthly Returns'!AB27</f>
        <v>1.2908359488970289E-2</v>
      </c>
      <c r="AD26" s="77">
        <f>'Monthly Returns'!AC27</f>
        <v>1.6141112775204799E-2</v>
      </c>
      <c r="AE26" s="77">
        <f>'Monthly Returns'!AD27</f>
        <v>1.3983502619318995E-2</v>
      </c>
      <c r="AF26" s="77">
        <f>'Monthly Returns'!AE27</f>
        <v>1.4001489600000002E-2</v>
      </c>
      <c r="AG26" s="77">
        <f>'Monthly Returns'!AF27</f>
        <v>1.573416946375486E-2</v>
      </c>
      <c r="AH26" s="77">
        <f>'Monthly Returns'!AG27</f>
        <v>1.3926084426815746E-2</v>
      </c>
      <c r="AI26" s="77">
        <f>'Monthly Returns'!AH27</f>
        <v>4.6976013533925887E-3</v>
      </c>
      <c r="AJ26" s="77">
        <f>'Monthly Returns'!AI27</f>
        <v>1.6009640213463516E-3</v>
      </c>
      <c r="AK26" s="77">
        <f>'Monthly Returns'!AJ27</f>
        <v>3.4999443650463036E-3</v>
      </c>
      <c r="AL26" s="77">
        <f>'Monthly Returns'!AK27</f>
        <v>1.6199160502459398E-2</v>
      </c>
      <c r="AM26" s="77">
        <f>'Monthly Returns'!AL27</f>
        <v>1.0800340900286809E-2</v>
      </c>
      <c r="AN26" s="77">
        <f>'Monthly Returns'!AM27</f>
        <v>4.7978311174401433E-3</v>
      </c>
      <c r="AO26" s="77">
        <f>'Monthly Returns'!AN27</f>
        <v>7.4000000000000003E-3</v>
      </c>
      <c r="AP26" s="77">
        <f>'Monthly Returns'!AO27</f>
        <v>5.2028031429178112E-2</v>
      </c>
      <c r="AQ26" s="77">
        <f>'Monthly Returns'!AP27</f>
        <v>-2.6870610213031665E-2</v>
      </c>
      <c r="AR26" s="77">
        <f>'Monthly Returns'!AQ27</f>
        <v>-7.5343080050019684E-3</v>
      </c>
      <c r="AS26" s="77">
        <f>'Monthly Returns'!AR27</f>
        <v>5.1051664284256226E-3</v>
      </c>
      <c r="AT26" s="77">
        <f>'Monthly Returns'!AS27</f>
        <v>1.1493948355362088E-3</v>
      </c>
      <c r="AU26" s="77">
        <f>'Monthly Returns'!AT27</f>
        <v>7.301011981174714E-3</v>
      </c>
      <c r="AV26" s="77">
        <f>'Monthly Returns'!AU27</f>
        <v>-1.5269283630564923E-2</v>
      </c>
      <c r="AW26" s="77">
        <f>'Monthly Returns'!AV27</f>
        <v>-3.7964357452351494E-2</v>
      </c>
      <c r="AX26" s="77">
        <f>'Monthly Returns'!AW27</f>
        <v>-4.204570893623949E-2</v>
      </c>
      <c r="AY26" s="77">
        <f>'Monthly Returns'!AX27</f>
        <v>-1.4615265173884515E-2</v>
      </c>
      <c r="AZ26" s="77">
        <f>'Monthly Returns'!AY27</f>
        <v>-6.2581367162821866E-2</v>
      </c>
      <c r="BA26" s="77">
        <f>'Monthly Returns'!AZ27</f>
        <v>-4.6573773620919967E-2</v>
      </c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CC26" s="161">
        <f>(C26-AVERAGE(C$3:C$242))^2*'Monthly Returns'!$BI27</f>
        <v>3.6885045172716804E-6</v>
      </c>
      <c r="CD26" s="161">
        <f>(D26-AVERAGE(D$3:D$242))^2*'Monthly Returns'!$BI27</f>
        <v>1.4957396402670131E-6</v>
      </c>
      <c r="CE26" s="161">
        <f>(E26-AVERAGE(E$3:E$242))^2*'Monthly Returns'!$BI27</f>
        <v>2.5857438238121113E-7</v>
      </c>
      <c r="CF26" s="161">
        <f>(F26-AVERAGE(F$3:F$242))^2*'Monthly Returns'!$BI27</f>
        <v>1.0866401253957163E-9</v>
      </c>
      <c r="CG26" s="161">
        <f>(G26-AVERAGE(G$3:G$242))^2*'Monthly Returns'!$BI27</f>
        <v>2.789617418178214E-7</v>
      </c>
      <c r="CH26" s="161">
        <f>(H26-AVERAGE(H$3:H$242))^2*'Monthly Returns'!$BI27</f>
        <v>1.4814296366216156E-5</v>
      </c>
      <c r="CI26" s="161">
        <f>(I26-AVERAGE(I$3:I$242))^2*'Monthly Returns'!$BI27</f>
        <v>2.724049503789964E-5</v>
      </c>
      <c r="CJ26" s="161">
        <f>(J26-AVERAGE(J$3:J$242))^2*'Monthly Returns'!$BI27</f>
        <v>3.7076116600735272E-8</v>
      </c>
      <c r="CK26" s="161">
        <f>(K26-AVERAGE(K$3:K$242))^2*'Monthly Returns'!$BI27</f>
        <v>1.3686519854656796E-6</v>
      </c>
      <c r="CL26" s="161">
        <f>(L26-AVERAGE(L$3:L$242))^2*'Monthly Returns'!$BI27</f>
        <v>6.2440165936712683E-7</v>
      </c>
      <c r="CM26" s="161">
        <f>(M26-AVERAGE(M$3:M$242))^2*'Monthly Returns'!$BI27</f>
        <v>6.7299452430539455E-7</v>
      </c>
      <c r="CN26" s="161">
        <f>(N26-AVERAGE(N$3:N$242))^2*'Monthly Returns'!$BI27</f>
        <v>7.682576955553279E-7</v>
      </c>
      <c r="CO26" s="161">
        <f>(O26-AVERAGE(O$3:O$242))^2*'Monthly Returns'!$BI27</f>
        <v>4.3989679461239961E-7</v>
      </c>
      <c r="CP26" s="161">
        <f>(P26-AVERAGE(P$3:P$242))^2*'Monthly Returns'!$BI27</f>
        <v>5.6965303778621326E-7</v>
      </c>
      <c r="CQ26" s="161">
        <f>(Q26-AVERAGE(Q$3:Q$242))^2*'Monthly Returns'!$BI27</f>
        <v>7.0370062863844313E-7</v>
      </c>
      <c r="CR26" s="161">
        <f>(R26-AVERAGE(R$3:R$242))^2*'Monthly Returns'!$BI27</f>
        <v>6.3976502849093827E-7</v>
      </c>
      <c r="CS26" s="161">
        <f>(S26-AVERAGE(S$3:S$242))^2*'Monthly Returns'!$BI27</f>
        <v>7.2997932140702424E-8</v>
      </c>
      <c r="CT26" s="161">
        <f>(T26-AVERAGE(T$3:T$242))^2*'Monthly Returns'!$BI27</f>
        <v>6.8517474312310034E-7</v>
      </c>
      <c r="CU26" s="161">
        <f>(U26-AVERAGE(U$3:U$242))^2*'Monthly Returns'!$BI27</f>
        <v>6.2563159927770973E-8</v>
      </c>
      <c r="CV26" s="161">
        <f>(V26-AVERAGE(V$3:V$242))^2*'Monthly Returns'!$BI27</f>
        <v>8.5976844671513256E-7</v>
      </c>
      <c r="CW26" s="161">
        <f>(W26-AVERAGE(W$3:W$242))^2*'Monthly Returns'!$BI27</f>
        <v>2.2077504613202539E-6</v>
      </c>
      <c r="CX26" s="161">
        <f>(X26-AVERAGE(X$3:X$242))^2*'Monthly Returns'!$BI27</f>
        <v>2.6448196764248951E-7</v>
      </c>
      <c r="CY26" s="161">
        <f>(Y26-AVERAGE(Y$3:Y$242))^2*'Monthly Returns'!$BI27</f>
        <v>7.7652533201610055E-9</v>
      </c>
      <c r="CZ26" s="161">
        <f>(Z26-AVERAGE(Z$3:Z$242))^2*'Monthly Returns'!$BI27</f>
        <v>8.5411026737365598E-10</v>
      </c>
      <c r="DA26" s="161">
        <f>(AA26-AVERAGE(AA$3:AA$242))^2*'Monthly Returns'!$BI27</f>
        <v>2.1448901528202678E-7</v>
      </c>
      <c r="DB26" s="161">
        <f>(AB26-AVERAGE(AB$3:AB$242))^2*'Monthly Returns'!$BI27</f>
        <v>5.0634412964230703E-8</v>
      </c>
      <c r="DC26" s="161">
        <f>(AC26-AVERAGE(AC$3:AC$242))^2*'Monthly Returns'!$BI27</f>
        <v>1.0793649912060867E-7</v>
      </c>
      <c r="DD26" s="161">
        <f>(AD26-AVERAGE(AD$3:AD$242))^2*'Monthly Returns'!$BI27</f>
        <v>1.9517812295003363E-7</v>
      </c>
      <c r="DE26" s="161">
        <f>(AE26-AVERAGE(AE$3:AE$242))^2*'Monthly Returns'!$BI27</f>
        <v>1.2892824614670335E-7</v>
      </c>
      <c r="DF26" s="161">
        <f>(AF26-AVERAGE(AF$3:AF$242))^2*'Monthly Returns'!$BI27</f>
        <v>5.2965335760825847E-8</v>
      </c>
      <c r="DG26" s="161">
        <f>(AG26-AVERAGE(AG$3:AG$242))^2*'Monthly Returns'!$BI27</f>
        <v>9.1670185946283446E-8</v>
      </c>
      <c r="DH26" s="161">
        <f>(AH26-AVERAGE(AH$3:AH$242))^2*'Monthly Returns'!$BI27</f>
        <v>8.0599445125725569E-8</v>
      </c>
      <c r="DI26" s="161">
        <f>(AI26-AVERAGE(AI$3:AI$242))^2*'Monthly Returns'!$BI27</f>
        <v>1.134152282892893E-9</v>
      </c>
      <c r="DJ26" s="161">
        <f>(AJ26-AVERAGE(AJ$3:AJ$242))^2*'Monthly Returns'!$BI27</f>
        <v>1.7300905790116128E-8</v>
      </c>
      <c r="DK26" s="161">
        <f>(AK26-AVERAGE(AK$3:AK$242))^2*'Monthly Returns'!$BI27</f>
        <v>9.7017608521846507E-9</v>
      </c>
      <c r="DL26" s="161">
        <f>(AL26-AVERAGE(AL$3:AL$242))^2*'Monthly Returns'!$BI27</f>
        <v>1.2538167998202025E-7</v>
      </c>
      <c r="DM26" s="161">
        <f>(AM26-AVERAGE(AM$3:AM$242))^2*'Monthly Returns'!$BI27</f>
        <v>4.9250423625265077E-8</v>
      </c>
      <c r="DN26" s="161">
        <f>(AN26-AVERAGE(AN$3:AN$242))^2*'Monthly Returns'!$BI27</f>
        <v>8.3286391529416768E-10</v>
      </c>
      <c r="DO26" s="161">
        <f>(AO26-AVERAGE(AO$3:AO$242))^2*'Monthly Returns'!$BI27</f>
        <v>1.4717835370392138E-9</v>
      </c>
      <c r="DP26" s="161">
        <f>(AP26-AVERAGE(AP$3:AP$242))^2*'Monthly Returns'!$BI27</f>
        <v>3.2322691097508761E-6</v>
      </c>
      <c r="DQ26" s="161">
        <f>(AQ26-AVERAGE(AQ$3:AQ$242))^2*'Monthly Returns'!$BI27</f>
        <v>1.3558414111760617E-6</v>
      </c>
      <c r="DR26" s="161">
        <f>(AR26-AVERAGE(AR$3:AR$242))^2*'Monthly Returns'!$BI27</f>
        <v>2.5182244217672496E-7</v>
      </c>
      <c r="DS26" s="161">
        <f>(AS26-AVERAGE(AS$3:AS$242))^2*'Monthly Returns'!$BI27</f>
        <v>3.4218853813915099E-9</v>
      </c>
      <c r="DT26" s="161">
        <f>(AT26-AVERAGE(AT$3:AT$242))^2*'Monthly Returns'!$BI27</f>
        <v>2.0077318511228155E-8</v>
      </c>
      <c r="DU26" s="161">
        <f>(AU26-AVERAGE(AU$3:AU$242))^2*'Monthly Returns'!$BI27</f>
        <v>3.3001796459093917E-8</v>
      </c>
      <c r="DV26" s="161">
        <f>(AV26-AVERAGE(AV$3:AV$242))^2*'Monthly Returns'!$BI27</f>
        <v>9.7364640748504821E-8</v>
      </c>
      <c r="DW26" s="161">
        <f>(AW26-AVERAGE(AW$3:AW$242))^2*'Monthly Returns'!$BI27</f>
        <v>2.7698395629664873E-6</v>
      </c>
      <c r="DX26" s="161">
        <f>(AX26-AVERAGE(AX$3:AX$242))^2*'Monthly Returns'!$BI27</f>
        <v>3.039029416887278E-6</v>
      </c>
      <c r="DY26" s="161">
        <f>(AY26-AVERAGE(AY$3:AY$242))^2*'Monthly Returns'!$BI27</f>
        <v>5.5381026231306058E-7</v>
      </c>
      <c r="DZ26" s="161">
        <f>(AZ26-AVERAGE(AZ$3:AZ$242))^2*'Monthly Returns'!$BI27</f>
        <v>7.5233257929597849E-6</v>
      </c>
      <c r="EA26" s="161">
        <f>(BA26-AVERAGE(BA$3:BA$242))^2*'Monthly Returns'!$BI27</f>
        <v>4.0352641707866924E-6</v>
      </c>
    </row>
    <row r="27" spans="1:131" s="80" customFormat="1" x14ac:dyDescent="0.2">
      <c r="A27" s="66"/>
      <c r="B27" s="79">
        <f>'Monthly Returns'!A28</f>
        <v>36922</v>
      </c>
      <c r="C27" s="77">
        <f>'Monthly Returns'!B28</f>
        <v>5.6685582873887003E-2</v>
      </c>
      <c r="D27" s="77">
        <f>'Monthly Returns'!C28</f>
        <v>7.1541343684682096E-2</v>
      </c>
      <c r="E27" s="77">
        <f>'Monthly Returns'!D28</f>
        <v>2.73068295820715E-2</v>
      </c>
      <c r="F27" s="77">
        <f>'Monthly Returns'!E28</f>
        <v>7.4232582860555396E-2</v>
      </c>
      <c r="G27" s="77">
        <f>'Monthly Returns'!F28</f>
        <v>2.6199706096661198E-3</v>
      </c>
      <c r="H27" s="77">
        <f>'Monthly Returns'!G28</f>
        <v>7.2968776294140003E-3</v>
      </c>
      <c r="I27" s="77">
        <f>'Monthly Returns'!H28</f>
        <v>8.97003284562547E-3</v>
      </c>
      <c r="J27" s="77">
        <f>'Monthly Returns'!I28</f>
        <v>5.1099440278474101E-2</v>
      </c>
      <c r="K27" s="77">
        <f>'Monthly Returns'!J28</f>
        <v>0.15978139226474899</v>
      </c>
      <c r="L27" s="77">
        <f>'Monthly Returns'!K28</f>
        <v>1.8347705549074101E-2</v>
      </c>
      <c r="M27" s="77">
        <f>'Monthly Returns'!L28</f>
        <v>2.4306821988243799E-2</v>
      </c>
      <c r="N27" s="77">
        <f>'Monthly Returns'!M28</f>
        <v>8.7499244564116702E-2</v>
      </c>
      <c r="O27" s="77">
        <f>'Monthly Returns'!N28</f>
        <v>5.18162449585216E-2</v>
      </c>
      <c r="P27" s="77">
        <f>'Monthly Returns'!O28</f>
        <v>6.0678082771291199E-2</v>
      </c>
      <c r="Q27" s="77">
        <f>'Monthly Returns'!P28</f>
        <v>6.5459321313504099E-2</v>
      </c>
      <c r="R27" s="77">
        <f>'Monthly Returns'!Q28</f>
        <v>4.8767747995028497E-2</v>
      </c>
      <c r="S27" s="77">
        <f>'Monthly Returns'!R28</f>
        <v>4.1326069903839302E-2</v>
      </c>
      <c r="T27" s="77">
        <f>'Monthly Returns'!S28</f>
        <v>6.607679731949867E-2</v>
      </c>
      <c r="U27" s="77">
        <f>'Monthly Returns'!T28</f>
        <v>3.6567081735397501E-2</v>
      </c>
      <c r="V27" s="77">
        <f>'Monthly Returns'!U28</f>
        <v>2.8799996495416199E-2</v>
      </c>
      <c r="W27" s="77">
        <f>'Monthly Returns'!V28</f>
        <v>2.1500002374914499E-2</v>
      </c>
      <c r="X27" s="77">
        <f>'Monthly Returns'!W28</f>
        <v>2.8602675191384819E-3</v>
      </c>
      <c r="Y27" s="77">
        <f>'Monthly Returns'!X28</f>
        <v>-5.5777060004762458E-3</v>
      </c>
      <c r="Z27" s="77">
        <f>'Monthly Returns'!Y28</f>
        <v>1.4924448009157043E-3</v>
      </c>
      <c r="AA27" s="77">
        <f>'Monthly Returns'!Z28</f>
        <v>-6.6423668288712046E-3</v>
      </c>
      <c r="AB27" s="77">
        <f>'Monthly Returns'!AA28</f>
        <v>-1.4378940382701044E-3</v>
      </c>
      <c r="AC27" s="77">
        <f>'Monthly Returns'!AB28</f>
        <v>-6.0227818269105171E-3</v>
      </c>
      <c r="AD27" s="77">
        <f>'Monthly Returns'!AC28</f>
        <v>-3.4337556668769596E-3</v>
      </c>
      <c r="AE27" s="77">
        <f>'Monthly Returns'!AD28</f>
        <v>-6.5244220634041493E-3</v>
      </c>
      <c r="AF27" s="77">
        <f>'Monthly Returns'!AE28</f>
        <v>3.0558286300000001E-2</v>
      </c>
      <c r="AG27" s="77">
        <f>'Monthly Returns'!AF28</f>
        <v>3.4339864464573717E-2</v>
      </c>
      <c r="AH27" s="77">
        <f>'Monthly Returns'!AG28</f>
        <v>3.0393714319696879E-2</v>
      </c>
      <c r="AI27" s="77">
        <f>'Monthly Returns'!AH28</f>
        <v>1.1997293843494017E-2</v>
      </c>
      <c r="AJ27" s="77">
        <f>'Monthly Returns'!AI28</f>
        <v>1.5999089081002893E-2</v>
      </c>
      <c r="AK27" s="77">
        <f>'Monthly Returns'!AJ28</f>
        <v>2.3301024000875525E-2</v>
      </c>
      <c r="AL27" s="77">
        <f>'Monthly Returns'!AK28</f>
        <v>4.2002534523077895E-3</v>
      </c>
      <c r="AM27" s="77">
        <f>'Monthly Returns'!AL28</f>
        <v>-7.499727468454398E-3</v>
      </c>
      <c r="AN27" s="77">
        <f>'Monthly Returns'!AM28</f>
        <v>5.3009263675436458E-3</v>
      </c>
      <c r="AO27" s="77">
        <f>'Monthly Returns'!AN28</f>
        <v>-3.0800000000000001E-2</v>
      </c>
      <c r="AP27" s="77">
        <f>'Monthly Returns'!AO28</f>
        <v>-3.9636080512140182E-2</v>
      </c>
      <c r="AQ27" s="77">
        <f>'Monthly Returns'!AP28</f>
        <v>1.6906377587889421E-2</v>
      </c>
      <c r="AR27" s="77">
        <f>'Monthly Returns'!AQ28</f>
        <v>1.0371637761514086E-3</v>
      </c>
      <c r="AS27" s="77">
        <f>'Monthly Returns'!AR28</f>
        <v>4.4697277529459623E-3</v>
      </c>
      <c r="AT27" s="77">
        <f>'Monthly Returns'!AS28</f>
        <v>1.8108357184791757E-3</v>
      </c>
      <c r="AU27" s="77">
        <f>'Monthly Returns'!AT28</f>
        <v>-2.1191648417589917E-4</v>
      </c>
      <c r="AV27" s="77">
        <f>'Monthly Returns'!AU28</f>
        <v>3.4151477601366545E-3</v>
      </c>
      <c r="AW27" s="77">
        <f>'Monthly Returns'!AV28</f>
        <v>-2.4595435148820788E-2</v>
      </c>
      <c r="AX27" s="77">
        <f>'Monthly Returns'!AW28</f>
        <v>-1.3479637143889001E-2</v>
      </c>
      <c r="AY27" s="77">
        <f>'Monthly Returns'!AX28</f>
        <v>4.5289311328859938E-2</v>
      </c>
      <c r="AZ27" s="77">
        <f>'Monthly Returns'!AY28</f>
        <v>0.11527333461516336</v>
      </c>
      <c r="BA27" s="77">
        <f>'Monthly Returns'!AZ28</f>
        <v>-1.788455121788457E-2</v>
      </c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CC27" s="161">
        <f>(C27-AVERAGE(C$3:C$242))^2*'Monthly Returns'!$BI28</f>
        <v>3.1907124575637661E-6</v>
      </c>
      <c r="CD27" s="161">
        <f>(D27-AVERAGE(D$3:D$242))^2*'Monthly Returns'!$BI28</f>
        <v>4.6930644318755206E-6</v>
      </c>
      <c r="CE27" s="161">
        <f>(E27-AVERAGE(E$3:E$242))^2*'Monthly Returns'!$BI28</f>
        <v>5.8621679120555321E-7</v>
      </c>
      <c r="CF27" s="161">
        <f>(F27-AVERAGE(F$3:F$242))^2*'Monthly Returns'!$BI28</f>
        <v>5.3432109351893613E-6</v>
      </c>
      <c r="CG27" s="161">
        <f>(G27-AVERAGE(G$3:G$242))^2*'Monthly Returns'!$BI28</f>
        <v>3.0992304238446032E-9</v>
      </c>
      <c r="CH27" s="161">
        <f>(H27-AVERAGE(H$3:H$242))^2*'Monthly Returns'!$BI28</f>
        <v>8.5748107975794858E-9</v>
      </c>
      <c r="CI27" s="161">
        <f>(I27-AVERAGE(I$3:I$242))^2*'Monthly Returns'!$BI28</f>
        <v>3.3698135102095671E-9</v>
      </c>
      <c r="CJ27" s="161">
        <f>(J27-AVERAGE(J$3:J$242))^2*'Monthly Returns'!$BI28</f>
        <v>2.2064155797357693E-6</v>
      </c>
      <c r="CK27" s="161">
        <f>(K27-AVERAGE(K$3:K$242))^2*'Monthly Returns'!$BI28</f>
        <v>2.8420220735031811E-5</v>
      </c>
      <c r="CL27" s="161">
        <f>(L27-AVERAGE(L$3:L$242))^2*'Monthly Returns'!$BI28</f>
        <v>2.4643877645796402E-7</v>
      </c>
      <c r="CM27" s="161">
        <f>(M27-AVERAGE(M$3:M$242))^2*'Monthly Returns'!$BI28</f>
        <v>4.9645266312233586E-7</v>
      </c>
      <c r="CN27" s="161">
        <f>(N27-AVERAGE(N$3:N$242))^2*'Monthly Returns'!$BI28</f>
        <v>8.0374189316037825E-6</v>
      </c>
      <c r="CO27" s="161">
        <f>(O27-AVERAGE(O$3:O$242))^2*'Monthly Returns'!$BI28</f>
        <v>2.6626593919684451E-6</v>
      </c>
      <c r="CP27" s="161">
        <f>(P27-AVERAGE(P$3:P$242))^2*'Monthly Returns'!$BI28</f>
        <v>3.4480633407690272E-6</v>
      </c>
      <c r="CQ27" s="161">
        <f>(Q27-AVERAGE(Q$3:Q$242))^2*'Monthly Returns'!$BI28</f>
        <v>4.2594424667931624E-6</v>
      </c>
      <c r="CR27" s="161">
        <f>(R27-AVERAGE(R$3:R$242))^2*'Monthly Returns'!$BI28</f>
        <v>2.2510217012760743E-6</v>
      </c>
      <c r="CS27" s="161">
        <f>(S27-AVERAGE(S$3:S$242))^2*'Monthly Returns'!$BI28</f>
        <v>1.6278077103776051E-6</v>
      </c>
      <c r="CT27" s="161">
        <f>(T27-AVERAGE(T$3:T$242))^2*'Monthly Returns'!$BI28</f>
        <v>4.1472749710444989E-6</v>
      </c>
      <c r="CU27" s="161">
        <f>(U27-AVERAGE(U$3:U$242))^2*'Monthly Returns'!$BI28</f>
        <v>1.2333848156075503E-6</v>
      </c>
      <c r="CV27" s="161">
        <f>(V27-AVERAGE(V$3:V$242))^2*'Monthly Returns'!$BI28</f>
        <v>6.9270923942793609E-7</v>
      </c>
      <c r="CW27" s="161">
        <f>(W27-AVERAGE(W$3:W$242))^2*'Monthly Returns'!$BI28</f>
        <v>3.8208691863026037E-7</v>
      </c>
      <c r="CX27" s="161">
        <f>(X27-AVERAGE(X$3:X$242))^2*'Monthly Returns'!$BI28</f>
        <v>5.4760596912969479E-9</v>
      </c>
      <c r="CY27" s="161">
        <f>(Y27-AVERAGE(Y$3:Y$242))^2*'Monthly Returns'!$BI28</f>
        <v>1.1887837703773867E-7</v>
      </c>
      <c r="CZ27" s="161">
        <f>(Z27-AVERAGE(Z$3:Z$242))^2*'Monthly Returns'!$BI28</f>
        <v>8.0016283338536213E-10</v>
      </c>
      <c r="DA27" s="161">
        <f>(AA27-AVERAGE(AA$3:AA$242))^2*'Monthly Returns'!$BI28</f>
        <v>1.9855757453359832E-7</v>
      </c>
      <c r="DB27" s="161">
        <f>(AB27-AVERAGE(AB$3:AB$242))^2*'Monthly Returns'!$BI28</f>
        <v>3.797240559036786E-8</v>
      </c>
      <c r="DC27" s="161">
        <f>(AC27-AVERAGE(AC$3:AC$242))^2*'Monthly Returns'!$BI28</f>
        <v>1.1787455442208477E-7</v>
      </c>
      <c r="DD27" s="161">
        <f>(AD27-AVERAGE(AD$3:AD$242))^2*'Monthly Returns'!$BI28</f>
        <v>6.3709521045593205E-8</v>
      </c>
      <c r="DE27" s="161">
        <f>(AE27-AVERAGE(AE$3:AE$242))^2*'Monthly Returns'!$BI28</f>
        <v>1.3597198417881076E-7</v>
      </c>
      <c r="DF27" s="161">
        <f>(AF27-AVERAGE(AF$3:AF$242))^2*'Monthly Returns'!$BI28</f>
        <v>6.7297258995948403E-7</v>
      </c>
      <c r="DG27" s="161">
        <f>(AG27-AVERAGE(AG$3:AG$242))^2*'Monthly Returns'!$BI28</f>
        <v>9.3361640122517062E-7</v>
      </c>
      <c r="DH27" s="161">
        <f>(AH27-AVERAGE(AH$3:AH$242))^2*'Monthly Returns'!$BI28</f>
        <v>7.5899988059648234E-7</v>
      </c>
      <c r="DI27" s="161">
        <f>(AI27-AVERAGE(AI$3:AI$242))^2*'Monthly Returns'!$BI28</f>
        <v>8.617211046999345E-8</v>
      </c>
      <c r="DJ27" s="161">
        <f>(AJ27-AVERAGE(AJ$3:AJ$242))^2*'Monthly Returns'!$BI28</f>
        <v>1.4443968025581098E-7</v>
      </c>
      <c r="DK27" s="161">
        <f>(AK27-AVERAGE(AK$3:AK$242))^2*'Monthly Returns'!$BI28</f>
        <v>3.6660247299447246E-7</v>
      </c>
      <c r="DL27" s="161">
        <f>(AL27-AVERAGE(AL$3:AL$242))^2*'Monthly Returns'!$BI28</f>
        <v>5.0428776077347963E-9</v>
      </c>
      <c r="DM27" s="161">
        <f>(AM27-AVERAGE(AM$3:AM$242))^2*'Monthly Returns'!$BI28</f>
        <v>1.8320655225667838E-7</v>
      </c>
      <c r="DN27" s="161">
        <f>(AN27-AVERAGE(AN$3:AN$242))^2*'Monthly Returns'!$BI28</f>
        <v>1.2334218249985704E-10</v>
      </c>
      <c r="DO27" s="161">
        <f>(AO27-AVERAGE(AO$3:AO$242))^2*'Monthly Returns'!$BI28</f>
        <v>1.7437184297478005E-6</v>
      </c>
      <c r="DP27" s="161">
        <f>(AP27-AVERAGE(AP$3:AP$242))^2*'Monthly Returns'!$BI28</f>
        <v>2.1148769238029937E-6</v>
      </c>
      <c r="DQ27" s="161">
        <f>(AQ27-AVERAGE(AQ$3:AQ$242))^2*'Monthly Returns'!$BI28</f>
        <v>1.4992306736252212E-7</v>
      </c>
      <c r="DR27" s="161">
        <f>(AR27-AVERAGE(AR$3:AR$242))^2*'Monthly Returns'!$BI28</f>
        <v>3.9758998132428861E-8</v>
      </c>
      <c r="DS27" s="161">
        <f>(AS27-AVERAGE(AS$3:AS$242))^2*'Monthly Returns'!$BI28</f>
        <v>1.3093056318833088E-9</v>
      </c>
      <c r="DT27" s="161">
        <f>(AT27-AVERAGE(AT$3:AT$242))^2*'Monthly Returns'!$BI28</f>
        <v>1.413148983062482E-8</v>
      </c>
      <c r="DU27" s="161">
        <f>(AU27-AVERAGE(AU$3:AU$242))^2*'Monthly Returns'!$BI28</f>
        <v>7.1759964121313429E-9</v>
      </c>
      <c r="DV27" s="161">
        <f>(AV27-AVERAGE(AV$3:AV$242))^2*'Monthly Returns'!$BI28</f>
        <v>1.2329811752493445E-7</v>
      </c>
      <c r="DW27" s="161">
        <f>(AW27-AVERAGE(AW$3:AW$242))^2*'Monthly Returns'!$BI28</f>
        <v>1.4328962594948262E-6</v>
      </c>
      <c r="DX27" s="161">
        <f>(AX27-AVERAGE(AX$3:AX$242))^2*'Monthly Returns'!$BI28</f>
        <v>5.4133863989481068E-7</v>
      </c>
      <c r="DY27" s="161">
        <f>(AY27-AVERAGE(AY$3:AY$242))^2*'Monthly Returns'!$BI28</f>
        <v>1.9135612280716659E-6</v>
      </c>
      <c r="DZ27" s="161">
        <f>(AZ27-AVERAGE(AZ$3:AZ$242))^2*'Monthly Returns'!$BI28</f>
        <v>1.2751472403087176E-5</v>
      </c>
      <c r="EA27" s="161">
        <f>(BA27-AVERAGE(BA$3:BA$242))^2*'Monthly Returns'!$BI28</f>
        <v>9.9646094519283277E-7</v>
      </c>
    </row>
    <row r="28" spans="1:131" s="80" customFormat="1" x14ac:dyDescent="0.2">
      <c r="A28" s="66"/>
      <c r="B28" s="79">
        <f>'Monthly Returns'!A29</f>
        <v>36950</v>
      </c>
      <c r="C28" s="77">
        <f>'Monthly Returns'!B29</f>
        <v>-7.7223496872042496E-2</v>
      </c>
      <c r="D28" s="77">
        <f>'Monthly Returns'!C29</f>
        <v>-2.8260655190232398E-2</v>
      </c>
      <c r="E28" s="77">
        <f>'Monthly Returns'!D29</f>
        <v>-8.4656812937413298E-2</v>
      </c>
      <c r="F28" s="77">
        <f>'Monthly Returns'!E29</f>
        <v>-2.58582131914585E-2</v>
      </c>
      <c r="G28" s="77">
        <f>'Monthly Returns'!F29</f>
        <v>-5.3727506683822299E-2</v>
      </c>
      <c r="H28" s="77">
        <f>'Monthly Returns'!G29</f>
        <v>-3.2227242747792602E-2</v>
      </c>
      <c r="I28" s="77">
        <f>'Monthly Returns'!H29</f>
        <v>3.1541078180107499E-2</v>
      </c>
      <c r="J28" s="77">
        <f>'Monthly Returns'!I29</f>
        <v>-2.0752979571869699E-2</v>
      </c>
      <c r="K28" s="77">
        <f>'Monthly Returns'!J29</f>
        <v>-6.6017213521078297E-2</v>
      </c>
      <c r="L28" s="77">
        <f>'Monthly Returns'!K29</f>
        <v>1.3155433754007999E-2</v>
      </c>
      <c r="M28" s="77">
        <f>'Monthly Returns'!L29</f>
        <v>1.49934591520204E-2</v>
      </c>
      <c r="N28" s="77">
        <f>'Monthly Returns'!M29</f>
        <v>1.6572134417988299E-2</v>
      </c>
      <c r="O28" s="77">
        <f>'Monthly Returns'!N29</f>
        <v>-4.50189574916915E-4</v>
      </c>
      <c r="P28" s="77">
        <f>'Monthly Returns'!O29</f>
        <v>1.20058561331826E-3</v>
      </c>
      <c r="Q28" s="77">
        <f>'Monthly Returns'!P29</f>
        <v>-6.4676488347776098E-4</v>
      </c>
      <c r="R28" s="77">
        <f>'Monthly Returns'!Q29</f>
        <v>-1.26137028676209E-2</v>
      </c>
      <c r="S28" s="77">
        <f>'Monthly Returns'!R29</f>
        <v>-4.00041510689519E-3</v>
      </c>
      <c r="T28" s="77">
        <f>'Monthly Returns'!S29</f>
        <v>8.4698188919385409E-4</v>
      </c>
      <c r="U28" s="77">
        <f>'Monthly Returns'!T29</f>
        <v>-8.9360028420625195E-2</v>
      </c>
      <c r="V28" s="77">
        <f>'Monthly Returns'!U29</f>
        <v>-2.55999946784384E-2</v>
      </c>
      <c r="W28" s="77">
        <f>'Monthly Returns'!V29</f>
        <v>-1.70999905116174E-2</v>
      </c>
      <c r="X28" s="77">
        <f>'Monthly Returns'!W29</f>
        <v>3.8587366831641656E-3</v>
      </c>
      <c r="Y28" s="77">
        <f>'Monthly Returns'!X29</f>
        <v>9.4043953285531945E-3</v>
      </c>
      <c r="Z28" s="77">
        <f>'Monthly Returns'!Y29</f>
        <v>3.0150215552218196E-3</v>
      </c>
      <c r="AA28" s="77">
        <f>'Monthly Returns'!Z29</f>
        <v>1.1753091938608407E-2</v>
      </c>
      <c r="AB28" s="77">
        <f>'Monthly Returns'!AA29</f>
        <v>6.4798404962338463E-3</v>
      </c>
      <c r="AC28" s="77">
        <f>'Monthly Returns'!AB29</f>
        <v>-1.9978046103183322E-2</v>
      </c>
      <c r="AD28" s="77">
        <f>'Monthly Returns'!AC29</f>
        <v>-1.48585826940667E-2</v>
      </c>
      <c r="AE28" s="77">
        <f>'Monthly Returns'!AD29</f>
        <v>-2.1642026645713186E-2</v>
      </c>
      <c r="AF28" s="77">
        <f>'Monthly Returns'!AE29</f>
        <v>2.7760115299999999E-2</v>
      </c>
      <c r="AG28" s="77">
        <f>'Monthly Returns'!AF29</f>
        <v>3.1195420697493075E-2</v>
      </c>
      <c r="AH28" s="77">
        <f>'Monthly Returns'!AG29</f>
        <v>2.7610612899783137E-2</v>
      </c>
      <c r="AI28" s="77">
        <f>'Monthly Returns'!AH29</f>
        <v>5.3600344658535581E-2</v>
      </c>
      <c r="AJ28" s="77">
        <f>'Monthly Returns'!AI29</f>
        <v>5.0599372820678834E-2</v>
      </c>
      <c r="AK28" s="77">
        <f>'Monthly Returns'!AJ29</f>
        <v>6.7599287376831851E-2</v>
      </c>
      <c r="AL28" s="77">
        <f>'Monthly Returns'!AK29</f>
        <v>3.379973850086837E-2</v>
      </c>
      <c r="AM28" s="77">
        <f>'Monthly Returns'!AL29</f>
        <v>3.8298566120631206E-2</v>
      </c>
      <c r="AN28" s="77">
        <f>'Monthly Returns'!AM29</f>
        <v>1.0800787286302294E-2</v>
      </c>
      <c r="AO28" s="77">
        <f>'Monthly Returns'!AN29</f>
        <v>2.0899999999999998E-2</v>
      </c>
      <c r="AP28" s="77">
        <f>'Monthly Returns'!AO29</f>
        <v>2.3450988634828196E-2</v>
      </c>
      <c r="AQ28" s="77">
        <f>'Monthly Returns'!AP29</f>
        <v>7.1193586559080535E-2</v>
      </c>
      <c r="AR28" s="77">
        <f>'Monthly Returns'!AQ29</f>
        <v>7.9729805061641221E-5</v>
      </c>
      <c r="AS28" s="77">
        <f>'Monthly Returns'!AR29</f>
        <v>3.2362459546926292E-3</v>
      </c>
      <c r="AT28" s="77">
        <f>'Monthly Returns'!AS29</f>
        <v>2.8829898585218838E-2</v>
      </c>
      <c r="AU28" s="77">
        <f>'Monthly Returns'!AT29</f>
        <v>2.6980154622910551E-3</v>
      </c>
      <c r="AV28" s="77">
        <f>'Monthly Returns'!AU29</f>
        <v>-1.4968721641020814E-2</v>
      </c>
      <c r="AW28" s="77">
        <f>'Monthly Returns'!AV29</f>
        <v>-1.6265224198174666E-2</v>
      </c>
      <c r="AX28" s="77">
        <f>'Monthly Returns'!AW29</f>
        <v>2.6735434410431358E-2</v>
      </c>
      <c r="AY28" s="77">
        <f>'Monthly Returns'!AX29</f>
        <v>3.2764011010226239E-2</v>
      </c>
      <c r="AZ28" s="77">
        <f>'Monthly Returns'!AY29</f>
        <v>0.12263176521533883</v>
      </c>
      <c r="BA28" s="77">
        <f>'Monthly Returns'!AZ29</f>
        <v>-7.8208874091187042E-2</v>
      </c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CC28" s="161">
        <f>(C28-AVERAGE(C$3:C$242))^2*'Monthly Returns'!$BI29</f>
        <v>8.9573391411725586E-6</v>
      </c>
      <c r="CD28" s="161">
        <f>(D28-AVERAGE(D$3:D$242))^2*'Monthly Returns'!$BI29</f>
        <v>1.9357736753031731E-6</v>
      </c>
      <c r="CE28" s="161">
        <f>(E28-AVERAGE(E$3:E$242))^2*'Monthly Returns'!$BI29</f>
        <v>1.0458347653218309E-5</v>
      </c>
      <c r="CF28" s="161">
        <f>(F28-AVERAGE(F$3:F$242))^2*'Monthly Returns'!$BI29</f>
        <v>1.5768461190875883E-6</v>
      </c>
      <c r="CG28" s="161">
        <f>(G28-AVERAGE(G$3:G$242))^2*'Monthly Returns'!$BI29</f>
        <v>4.2879924086802571E-6</v>
      </c>
      <c r="CH28" s="161">
        <f>(H28-AVERAGE(H$3:H$242))^2*'Monthly Returns'!$BI29</f>
        <v>1.7428815316050897E-6</v>
      </c>
      <c r="CI28" s="161">
        <f>(I28-AVERAGE(I$3:I$242))^2*'Monthly Returns'!$BI29</f>
        <v>7.4892919153367909E-7</v>
      </c>
      <c r="CJ28" s="161">
        <f>(J28-AVERAGE(J$3:J$242))^2*'Monthly Returns'!$BI29</f>
        <v>1.1584562716001128E-6</v>
      </c>
      <c r="CK28" s="161">
        <f>(K28-AVERAGE(K$3:K$242))^2*'Monthly Returns'!$BI29</f>
        <v>7.3759898410817659E-6</v>
      </c>
      <c r="CL28" s="161">
        <f>(L28-AVERAGE(L$3:L$242))^2*'Monthly Returns'!$BI29</f>
        <v>9.8137333788599351E-8</v>
      </c>
      <c r="CM28" s="161">
        <f>(M28-AVERAGE(M$3:M$242))^2*'Monthly Returns'!$BI29</f>
        <v>1.4072188617927335E-7</v>
      </c>
      <c r="CN28" s="161">
        <f>(N28-AVERAGE(N$3:N$242))^2*'Monthly Returns'!$BI29</f>
        <v>9.8095793192193679E-8</v>
      </c>
      <c r="CO28" s="161">
        <f>(O28-AVERAGE(O$3:O$242))^2*'Monthly Returns'!$BI29</f>
        <v>5.2388367679642078E-8</v>
      </c>
      <c r="CP28" s="161">
        <f>(P28-AVERAGE(P$3:P$242))^2*'Monthly Returns'!$BI29</f>
        <v>6.7841350877913351E-8</v>
      </c>
      <c r="CQ28" s="161">
        <f>(Q28-AVERAGE(Q$3:Q$242))^2*'Monthly Returns'!$BI29</f>
        <v>8.3805400996361001E-8</v>
      </c>
      <c r="CR28" s="161">
        <f>(R28-AVERAGE(R$3:R$242))^2*'Monthly Returns'!$BI29</f>
        <v>4.7182415403912554E-7</v>
      </c>
      <c r="CS28" s="161">
        <f>(S28-AVERAGE(S$3:S$242))^2*'Monthly Returns'!$BI29</f>
        <v>1.1454091495192195E-7</v>
      </c>
      <c r="CT28" s="161">
        <f>(T28-AVERAGE(T$3:T$242))^2*'Monthly Returns'!$BI29</f>
        <v>8.1597460839871258E-8</v>
      </c>
      <c r="CU28" s="161">
        <f>(U28-AVERAGE(U$3:U$242))^2*'Monthly Returns'!$BI29</f>
        <v>1.1468754833356943E-5</v>
      </c>
      <c r="CV28" s="161">
        <f>(V28-AVERAGE(V$3:V$242))^2*'Monthly Returns'!$BI29</f>
        <v>1.229161610622073E-6</v>
      </c>
      <c r="CW28" s="161">
        <f>(W28-AVERAGE(W$3:W$242))^2*'Monthly Returns'!$BI29</f>
        <v>5.7601975296134919E-7</v>
      </c>
      <c r="CX28" s="161">
        <f>(X28-AVERAGE(X$3:X$242))^2*'Monthly Returns'!$BI29</f>
        <v>1.4954706731550425E-9</v>
      </c>
      <c r="CY28" s="161">
        <f>(Y28-AVERAGE(Y$3:Y$242))^2*'Monthly Returns'!$BI29</f>
        <v>3.5790953144996881E-8</v>
      </c>
      <c r="CZ28" s="161">
        <f>(Z28-AVERAGE(Z$3:Z$242))^2*'Monthly Returns'!$BI29</f>
        <v>6.7665283356182382E-10</v>
      </c>
      <c r="DA28" s="161">
        <f>(AA28-AVERAGE(AA$3:AA$242))^2*'Monthly Returns'!$BI29</f>
        <v>4.4065016589698226E-8</v>
      </c>
      <c r="DB28" s="161">
        <f>(AB28-AVERAGE(AB$3:AB$242))^2*'Monthly Returns'!$BI29</f>
        <v>7.6151238235906357E-9</v>
      </c>
      <c r="DC28" s="161">
        <f>(AC28-AVERAGE(AC$3:AC$242))^2*'Monthly Returns'!$BI29</f>
        <v>7.1242280163063918E-7</v>
      </c>
      <c r="DD28" s="161">
        <f>(AD28-AVERAGE(AD$3:AD$242))^2*'Monthly Returns'!$BI29</f>
        <v>4.3849863134737078E-7</v>
      </c>
      <c r="DE28" s="161">
        <f>(AE28-AVERAGE(AE$3:AE$242))^2*'Monthly Returns'!$BI29</f>
        <v>8.3020521590620463E-7</v>
      </c>
      <c r="DF28" s="161">
        <f>(AF28-AVERAGE(AF$3:AF$242))^2*'Monthly Returns'!$BI29</f>
        <v>5.2479691379731694E-7</v>
      </c>
      <c r="DG28" s="161">
        <f>(AG28-AVERAGE(AG$3:AG$242))^2*'Monthly Returns'!$BI29</f>
        <v>7.3731641149207367E-7</v>
      </c>
      <c r="DH28" s="161">
        <f>(AH28-AVERAGE(AH$3:AH$242))^2*'Monthly Returns'!$BI29</f>
        <v>6.0230117875364478E-7</v>
      </c>
      <c r="DI28" s="161">
        <f>(AI28-AVERAGE(AI$3:AI$242))^2*'Monthly Returns'!$BI29</f>
        <v>3.177714170586248E-6</v>
      </c>
      <c r="DJ28" s="161">
        <f>(AJ28-AVERAGE(AJ$3:AJ$242))^2*'Monthly Returns'!$BI29</f>
        <v>2.6216668694178649E-6</v>
      </c>
      <c r="DK28" s="161">
        <f>(AK28-AVERAGE(AK$3:AK$242))^2*'Monthly Returns'!$BI29</f>
        <v>4.8069849913257377E-6</v>
      </c>
      <c r="DL28" s="161">
        <f>(AL28-AVERAGE(AL$3:AL$242))^2*'Monthly Returns'!$BI29</f>
        <v>9.7418227212744668E-7</v>
      </c>
      <c r="DM28" s="161">
        <f>(AM28-AVERAGE(AM$3:AM$242))^2*'Monthly Returns'!$BI29</f>
        <v>1.4578383305572447E-6</v>
      </c>
      <c r="DN28" s="161">
        <f>(AN28-AVERAGE(AN$3:AN$242))^2*'Monthly Returns'!$BI29</f>
        <v>3.4408233210302522E-8</v>
      </c>
      <c r="DO28" s="161">
        <f>(AO28-AVERAGE(AO$3:AO$242))^2*'Monthly Returns'!$BI29</f>
        <v>2.7192656623515467E-7</v>
      </c>
      <c r="DP28" s="161">
        <f>(AP28-AVERAGE(AP$3:AP$242))^2*'Monthly Returns'!$BI29</f>
        <v>6.3074212392399507E-7</v>
      </c>
      <c r="DQ28" s="161">
        <f>(AQ28-AVERAGE(AQ$3:AQ$242))^2*'Monthly Returns'!$BI29</f>
        <v>5.4301910351788357E-6</v>
      </c>
      <c r="DR28" s="161">
        <f>(AR28-AVERAGE(AR$3:AR$242))^2*'Monthly Returns'!$BI29</f>
        <v>5.5053919213767871E-8</v>
      </c>
      <c r="DS28" s="161">
        <f>(AS28-AVERAGE(AS$3:AS$242))^2*'Monthly Returns'!$BI29</f>
        <v>5.9884815395360032E-11</v>
      </c>
      <c r="DT28" s="161">
        <f>(AT28-AVERAGE(AT$3:AT$242))^2*'Monthly Returns'!$BI29</f>
        <v>7.1679199010334535E-7</v>
      </c>
      <c r="DU28" s="161">
        <f>(AU28-AVERAGE(AU$3:AU$242))^2*'Monthly Returns'!$BI29</f>
        <v>3.5763853425044916E-10</v>
      </c>
      <c r="DV28" s="161">
        <f>(AV28-AVERAGE(AV$3:AV$242))^2*'Monthly Returns'!$BI29</f>
        <v>9.2682400361656603E-8</v>
      </c>
      <c r="DW28" s="161">
        <f>(AW28-AVERAGE(AW$3:AW$242))^2*'Monthly Returns'!$BI29</f>
        <v>8.1939910717522018E-7</v>
      </c>
      <c r="DX28" s="161">
        <f>(AX28-AVERAGE(AX$3:AX$242))^2*'Monthly Returns'!$BI29</f>
        <v>4.8789030365118728E-7</v>
      </c>
      <c r="DY28" s="161">
        <f>(AY28-AVERAGE(AY$3:AY$242))^2*'Monthly Returns'!$BI29</f>
        <v>8.8815869783193026E-7</v>
      </c>
      <c r="DZ28" s="161">
        <f>(AZ28-AVERAGE(AZ$3:AZ$242))^2*'Monthly Returns'!$BI29</f>
        <v>1.4838078642892673E-5</v>
      </c>
      <c r="EA28" s="161">
        <f>(BA28-AVERAGE(BA$3:BA$242))^2*'Monthly Returns'!$BI29</f>
        <v>9.9871927487760594E-6</v>
      </c>
    </row>
    <row r="29" spans="1:131" s="80" customFormat="1" x14ac:dyDescent="0.2">
      <c r="A29" s="66"/>
      <c r="B29" s="79">
        <f>'Monthly Returns'!A30</f>
        <v>36981</v>
      </c>
      <c r="C29" s="77">
        <f>'Monthly Returns'!B30</f>
        <v>-4.4400854247748901E-2</v>
      </c>
      <c r="D29" s="77">
        <f>'Monthly Returns'!C30</f>
        <v>-7.0968657733361199E-3</v>
      </c>
      <c r="E29" s="77">
        <f>'Monthly Returns'!D30</f>
        <v>-6.7844773569257194E-2</v>
      </c>
      <c r="F29" s="77">
        <f>'Monthly Returns'!E30</f>
        <v>-7.2177037180105902E-2</v>
      </c>
      <c r="G29" s="77">
        <f>'Monthly Returns'!F30</f>
        <v>-2.5407528038669899E-2</v>
      </c>
      <c r="H29" s="77">
        <f>'Monthly Returns'!G30</f>
        <v>-8.8375594832641406E-3</v>
      </c>
      <c r="I29" s="77">
        <f>'Monthly Returns'!H30</f>
        <v>-1.27720448294232E-2</v>
      </c>
      <c r="J29" s="77">
        <f>'Monthly Returns'!I30</f>
        <v>-9.4791682901247204E-2</v>
      </c>
      <c r="K29" s="77">
        <f>'Monthly Returns'!J30</f>
        <v>-7.9581735212848906E-2</v>
      </c>
      <c r="L29" s="77">
        <f>'Monthly Returns'!K30</f>
        <v>-1.1627666520293E-2</v>
      </c>
      <c r="M29" s="77">
        <f>'Monthly Returns'!L30</f>
        <v>-2.34373056654302E-4</v>
      </c>
      <c r="N29" s="77">
        <f>'Monthly Returns'!M30</f>
        <v>-2.4594644864507301E-3</v>
      </c>
      <c r="O29" s="77">
        <f>'Monthly Returns'!N30</f>
        <v>6.6437240029228097E-3</v>
      </c>
      <c r="P29" s="77">
        <f>'Monthly Returns'!O30</f>
        <v>9.2732278057932604E-3</v>
      </c>
      <c r="Q29" s="77">
        <f>'Monthly Returns'!P30</f>
        <v>8.3255491195100007E-3</v>
      </c>
      <c r="R29" s="77">
        <f>'Monthly Returns'!Q30</f>
        <v>-2.8076303284295598E-3</v>
      </c>
      <c r="S29" s="77">
        <f>'Monthly Returns'!R30</f>
        <v>2.91392611368359E-2</v>
      </c>
      <c r="T29" s="77">
        <f>'Monthly Returns'!S30</f>
        <v>9.7003506292521191E-3</v>
      </c>
      <c r="U29" s="77">
        <f>'Monthly Returns'!T30</f>
        <v>-6.3750992713137306E-2</v>
      </c>
      <c r="V29" s="77">
        <f>'Monthly Returns'!U30</f>
        <v>-2.2999999184707499E-2</v>
      </c>
      <c r="W29" s="77">
        <f>'Monthly Returns'!V30</f>
        <v>8.2999926091431499E-3</v>
      </c>
      <c r="X29" s="77">
        <f>'Monthly Returns'!W30</f>
        <v>-4.5959722570401151E-3</v>
      </c>
      <c r="Y29" s="77">
        <f>'Monthly Returns'!X30</f>
        <v>-3.291179038333647E-3</v>
      </c>
      <c r="Z29" s="77">
        <f>'Monthly Returns'!Y30</f>
        <v>1.6998454226291315E-4</v>
      </c>
      <c r="AA29" s="77">
        <f>'Monthly Returns'!Z30</f>
        <v>1.1248366133396859E-2</v>
      </c>
      <c r="AB29" s="77">
        <f>'Monthly Returns'!AA30</f>
        <v>6.823309305012959E-3</v>
      </c>
      <c r="AC29" s="77">
        <f>'Monthly Returns'!AB30</f>
        <v>-2.2401433691756623E-3</v>
      </c>
      <c r="AD29" s="77">
        <f>'Monthly Returns'!AC30</f>
        <v>-9.2019574311275997E-4</v>
      </c>
      <c r="AE29" s="77">
        <f>'Monthly Returns'!AD30</f>
        <v>-2.426725928828062E-3</v>
      </c>
      <c r="AF29" s="77">
        <f>'Monthly Returns'!AE30</f>
        <v>3.8387408200000001E-2</v>
      </c>
      <c r="AG29" s="77">
        <f>'Monthly Returns'!AF30</f>
        <v>4.3137837697864154E-2</v>
      </c>
      <c r="AH29" s="77">
        <f>'Monthly Returns'!AG30</f>
        <v>3.8180672399302354E-2</v>
      </c>
      <c r="AI29" s="77">
        <f>'Monthly Returns'!AH30</f>
        <v>5.8403011801863913E-2</v>
      </c>
      <c r="AJ29" s="77">
        <f>'Monthly Returns'!AI30</f>
        <v>7.6501489413090873E-2</v>
      </c>
      <c r="AK29" s="77">
        <f>'Monthly Returns'!AJ30</f>
        <v>0.10879969841204984</v>
      </c>
      <c r="AL29" s="77">
        <f>'Monthly Returns'!AK30</f>
        <v>3.3900686906821909E-2</v>
      </c>
      <c r="AM29" s="77">
        <f>'Monthly Returns'!AL30</f>
        <v>6.8201540162743601E-2</v>
      </c>
      <c r="AN29" s="77">
        <f>'Monthly Returns'!AM30</f>
        <v>1.5100068124641375E-2</v>
      </c>
      <c r="AO29" s="77">
        <f>'Monthly Returns'!AN30</f>
        <v>4.1399999999999999E-2</v>
      </c>
      <c r="AP29" s="77">
        <f>'Monthly Returns'!AO30</f>
        <v>2.8744737343953997E-2</v>
      </c>
      <c r="AQ29" s="77">
        <f>'Monthly Returns'!AP30</f>
        <v>0.10098103052745896</v>
      </c>
      <c r="AR29" s="77">
        <f>'Monthly Returns'!AQ30</f>
        <v>1.5611151135002378E-2</v>
      </c>
      <c r="AS29" s="77">
        <f>'Monthly Returns'!AR30</f>
        <v>3.9314516129032029E-3</v>
      </c>
      <c r="AT29" s="77">
        <f>'Monthly Returns'!AS30</f>
        <v>5.2181101690807016E-2</v>
      </c>
      <c r="AU29" s="77">
        <f>'Monthly Returns'!AT30</f>
        <v>1.3863163911014659E-2</v>
      </c>
      <c r="AV29" s="77">
        <f>'Monthly Returns'!AU30</f>
        <v>6.5036680069302443E-3</v>
      </c>
      <c r="AW29" s="77">
        <f>'Monthly Returns'!AV30</f>
        <v>3.1667297670071592E-2</v>
      </c>
      <c r="AX29" s="77">
        <f>'Monthly Returns'!AW30</f>
        <v>4.870170728637957E-2</v>
      </c>
      <c r="AY29" s="77">
        <f>'Monthly Returns'!AX30</f>
        <v>6.5588972225054706E-2</v>
      </c>
      <c r="AZ29" s="77">
        <f>'Monthly Returns'!AY30</f>
        <v>0.16249814161397677</v>
      </c>
      <c r="BA29" s="77">
        <f>'Monthly Returns'!AZ30</f>
        <v>-2.9927760577915352E-2</v>
      </c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CC29" s="161">
        <f>(C29-AVERAGE(C$3:C$242))^2*'Monthly Returns'!$BI30</f>
        <v>3.3431180327542883E-6</v>
      </c>
      <c r="CD29" s="161">
        <f>(D29-AVERAGE(D$3:D$242))^2*'Monthly Returns'!$BI30</f>
        <v>4.0675315255598905E-7</v>
      </c>
      <c r="CE29" s="161">
        <f>(E29-AVERAGE(E$3:E$242))^2*'Monthly Returns'!$BI30</f>
        <v>7.0016261610887847E-6</v>
      </c>
      <c r="CF29" s="161">
        <f>(F29-AVERAGE(F$3:F$242))^2*'Monthly Returns'!$BI30</f>
        <v>8.564987187284678E-6</v>
      </c>
      <c r="CG29" s="161">
        <f>(G29-AVERAGE(G$3:G$242))^2*'Monthly Returns'!$BI30</f>
        <v>1.1309271180801252E-6</v>
      </c>
      <c r="CH29" s="161">
        <f>(H29-AVERAGE(H$3:H$242))^2*'Monthly Returns'!$BI30</f>
        <v>2.3647190796797814E-7</v>
      </c>
      <c r="CI29" s="161">
        <f>(I29-AVERAGE(I$3:I$242))^2*'Monthly Returns'!$BI30</f>
        <v>5.2230017630372925E-7</v>
      </c>
      <c r="CJ29" s="161">
        <f>(J29-AVERAGE(J$3:J$242))^2*'Monthly Returns'!$BI30</f>
        <v>1.4005928274416568E-5</v>
      </c>
      <c r="CK29" s="161">
        <f>(K29-AVERAGE(K$3:K$242))^2*'Monthly Returns'!$BI30</f>
        <v>1.0349246106575346E-5</v>
      </c>
      <c r="CL29" s="161">
        <f>(L29-AVERAGE(L$3:L$242))^2*'Monthly Returns'!$BI30</f>
        <v>3.3151957105503964E-7</v>
      </c>
      <c r="CM29" s="161">
        <f>(M29-AVERAGE(M$3:M$242))^2*'Monthly Returns'!$BI30</f>
        <v>2.8974838038920622E-8</v>
      </c>
      <c r="CN29" s="161">
        <f>(N29-AVERAGE(N$3:N$242))^2*'Monthly Returns'!$BI30</f>
        <v>1.3627443767639762E-7</v>
      </c>
      <c r="CO29" s="161">
        <f>(O29-AVERAGE(O$3:O$242))^2*'Monthly Returns'!$BI30</f>
        <v>6.197181971410825E-10</v>
      </c>
      <c r="CP29" s="161">
        <f>(P29-AVERAGE(P$3:P$242))^2*'Monthly Returns'!$BI30</f>
        <v>8.0251631268165238E-10</v>
      </c>
      <c r="CQ29" s="161">
        <f>(Q29-AVERAGE(Q$3:Q$242))^2*'Monthly Returns'!$BI30</f>
        <v>9.9135999681725258E-10</v>
      </c>
      <c r="CR29" s="161">
        <f>(R29-AVERAGE(R$3:R$242))^2*'Monthly Returns'!$BI30</f>
        <v>1.1421462264058105E-7</v>
      </c>
      <c r="CS29" s="161">
        <f>(S29-AVERAGE(S$3:S$242))^2*'Monthly Returns'!$BI30</f>
        <v>7.2384137778945559E-7</v>
      </c>
      <c r="CT29" s="161">
        <f>(T29-AVERAGE(T$3:T$242))^2*'Monthly Returns'!$BI30</f>
        <v>9.6532219370180733E-10</v>
      </c>
      <c r="CU29" s="161">
        <f>(U29-AVERAGE(U$3:U$242))^2*'Monthly Returns'!$BI30</f>
        <v>6.166828869690129E-6</v>
      </c>
      <c r="CV29" s="161">
        <f>(V29-AVERAGE(V$3:V$242))^2*'Monthly Returns'!$BI30</f>
        <v>1.0420846982273063E-6</v>
      </c>
      <c r="CW29" s="161">
        <f>(W29-AVERAGE(W$3:W$242))^2*'Monthly Returns'!$BI30</f>
        <v>2.2502988699807328E-8</v>
      </c>
      <c r="CX29" s="161">
        <f>(X29-AVERAGE(X$3:X$242))^2*'Monthly Returns'!$BI30</f>
        <v>1.1744396569169411E-7</v>
      </c>
      <c r="CY29" s="161">
        <f>(Y29-AVERAGE(Y$3:Y$242))^2*'Monthly Returns'!$BI30</f>
        <v>7.0809085918604147E-8</v>
      </c>
      <c r="CZ29" s="161">
        <f>(Z29-AVERAGE(Z$3:Z$242))^2*'Monthly Returns'!$BI30</f>
        <v>5.7908776147304557E-9</v>
      </c>
      <c r="DA29" s="161">
        <f>(AA29-AVERAGE(AA$3:AA$242))^2*'Monthly Returns'!$BI30</f>
        <v>3.7185723173836592E-8</v>
      </c>
      <c r="DB29" s="161">
        <f>(AB29-AVERAGE(AB$3:AB$242))^2*'Monthly Returns'!$BI30</f>
        <v>1.0009493553616617E-8</v>
      </c>
      <c r="DC29" s="161">
        <f>(AC29-AVERAGE(AC$3:AC$242))^2*'Monthly Returns'!$BI30</f>
        <v>4.4462290688286437E-8</v>
      </c>
      <c r="DD29" s="161">
        <f>(AD29-AVERAGE(AD$3:AD$242))^2*'Monthly Returns'!$BI30</f>
        <v>2.7102318942880958E-8</v>
      </c>
      <c r="DE29" s="161">
        <f>(AE29-AVERAGE(AE$3:AE$242))^2*'Monthly Returns'!$BI30</f>
        <v>5.0719792681755491E-8</v>
      </c>
      <c r="DF29" s="161">
        <f>(AF29-AVERAGE(AF$3:AF$242))^2*'Monthly Returns'!$BI30</f>
        <v>1.2320749128569876E-6</v>
      </c>
      <c r="DG29" s="161">
        <f>(AG29-AVERAGE(AG$3:AG$242))^2*'Monthly Returns'!$BI30</f>
        <v>1.6697005017816751E-6</v>
      </c>
      <c r="DH29" s="161">
        <f>(AH29-AVERAGE(AH$3:AH$242))^2*'Monthly Returns'!$BI30</f>
        <v>1.3452383380872618E-6</v>
      </c>
      <c r="DI29" s="161">
        <f>(AI29-AVERAGE(AI$3:AI$242))^2*'Monthly Returns'!$BI30</f>
        <v>3.8580313624425927E-6</v>
      </c>
      <c r="DJ29" s="161">
        <f>(AJ29-AVERAGE(AJ$3:AJ$242))^2*'Monthly Returns'!$BI30</f>
        <v>6.5441385544174886E-6</v>
      </c>
      <c r="DK29" s="161">
        <f>(AK29-AVERAGE(AK$3:AK$242))^2*'Monthly Returns'!$BI30</f>
        <v>1.3572875638466053E-5</v>
      </c>
      <c r="DL29" s="161">
        <f>(AL29-AVERAGE(AL$3:AL$242))^2*'Monthly Returns'!$BI30</f>
        <v>9.9123297920632454E-7</v>
      </c>
      <c r="DM29" s="161">
        <f>(AM29-AVERAGE(AM$3:AM$242))^2*'Monthly Returns'!$BI30</f>
        <v>5.2354404485358695E-6</v>
      </c>
      <c r="DN29" s="161">
        <f>(AN29-AVERAGE(AN$3:AN$242))^2*'Monthly Returns'!$BI30</f>
        <v>1.1623413587204807E-7</v>
      </c>
      <c r="DO29" s="161">
        <f>(AO29-AVERAGE(AO$3:AO$242))^2*'Monthly Returns'!$BI30</f>
        <v>1.5896076291383499E-6</v>
      </c>
      <c r="DP29" s="161">
        <f>(AP29-AVERAGE(AP$3:AP$242))^2*'Monthly Returns'!$BI30</f>
        <v>9.770016263888022E-7</v>
      </c>
      <c r="DQ29" s="161">
        <f>(AQ29-AVERAGE(AQ$3:AQ$242))^2*'Monthly Returns'!$BI30</f>
        <v>1.1645025054687698E-5</v>
      </c>
      <c r="DR29" s="161">
        <f>(AR29-AVERAGE(AR$3:AR$242))^2*'Monthly Returns'!$BI30</f>
        <v>1.0389740410126597E-7</v>
      </c>
      <c r="DS29" s="161">
        <f>(AS29-AVERAGE(AS$3:AS$242))^2*'Monthly Returns'!$BI30</f>
        <v>2.9604389072605856E-10</v>
      </c>
      <c r="DT29" s="161">
        <f>(AT29-AVERAGE(AT$3:AT$242))^2*'Monthly Returns'!$BI30</f>
        <v>2.8563280824818805E-6</v>
      </c>
      <c r="DU29" s="161">
        <f>(AU29-AVERAGE(AU$3:AU$242))^2*'Monthly Returns'!$BI30</f>
        <v>1.7660659291548405E-7</v>
      </c>
      <c r="DV29" s="161">
        <f>(AV29-AVERAGE(AV$3:AV$242))^2*'Monthly Returns'!$BI30</f>
        <v>2.1685467823412651E-7</v>
      </c>
      <c r="DW29" s="161">
        <f>(AW29-AVERAGE(AW$3:AW$242))^2*'Monthly Returns'!$BI30</f>
        <v>6.6059935322996284E-7</v>
      </c>
      <c r="DX29" s="161">
        <f>(AX29-AVERAGE(AX$3:AX$242))^2*'Monthly Returns'!$BI30</f>
        <v>2.2242948654887519E-6</v>
      </c>
      <c r="DY29" s="161">
        <f>(AY29-AVERAGE(AY$3:AY$242))^2*'Monthly Returns'!$BI30</f>
        <v>4.5232452262429042E-6</v>
      </c>
      <c r="DZ29" s="161">
        <f>(AZ29-AVERAGE(AZ$3:AZ$242))^2*'Monthly Returns'!$BI30</f>
        <v>2.8133443623605969E-5</v>
      </c>
      <c r="EA29" s="161">
        <f>(BA29-AVERAGE(BA$3:BA$242))^2*'Monthly Returns'!$BI30</f>
        <v>2.0767863760916679E-6</v>
      </c>
    </row>
    <row r="30" spans="1:131" s="80" customFormat="1" x14ac:dyDescent="0.2">
      <c r="A30" s="66"/>
      <c r="B30" s="79">
        <f>'Monthly Returns'!A31</f>
        <v>37011</v>
      </c>
      <c r="C30" s="77">
        <f>'Monthly Returns'!B31</f>
        <v>6.5702868099177997E-2</v>
      </c>
      <c r="D30" s="77">
        <f>'Monthly Returns'!C31</f>
        <v>5.3189811041210303E-2</v>
      </c>
      <c r="E30" s="77">
        <f>'Monthly Returns'!D31</f>
        <v>6.3879429598559398E-2</v>
      </c>
      <c r="F30" s="77">
        <f>'Monthly Returns'!E31</f>
        <v>4.8880165625870803E-2</v>
      </c>
      <c r="G30" s="77">
        <f>'Monthly Returns'!F31</f>
        <v>5.0703097535907703E-2</v>
      </c>
      <c r="H30" s="77">
        <f>'Monthly Returns'!G31</f>
        <v>5.5889064966397797E-2</v>
      </c>
      <c r="I30" s="77">
        <f>'Monthly Returns'!H31</f>
        <v>0.121906175289712</v>
      </c>
      <c r="J30" s="77">
        <f>'Monthly Returns'!I31</f>
        <v>4.5497220777177501E-2</v>
      </c>
      <c r="K30" s="77">
        <f>'Monthly Returns'!J31</f>
        <v>3.75237917018236E-2</v>
      </c>
      <c r="L30" s="77">
        <f>'Monthly Returns'!K31</f>
        <v>-1.2888561116932E-2</v>
      </c>
      <c r="M30" s="77">
        <f>'Monthly Returns'!L31</f>
        <v>-1.2520701107690701E-2</v>
      </c>
      <c r="N30" s="77">
        <f>'Monthly Returns'!M31</f>
        <v>-2.1752944333006698E-2</v>
      </c>
      <c r="O30" s="77">
        <f>'Monthly Returns'!N31</f>
        <v>-1.24592934254506E-2</v>
      </c>
      <c r="P30" s="77">
        <f>'Monthly Returns'!O31</f>
        <v>-1.2465382737420301E-2</v>
      </c>
      <c r="Q30" s="77">
        <f>'Monthly Returns'!P31</f>
        <v>-1.5835764503951001E-2</v>
      </c>
      <c r="R30" s="77">
        <f>'Monthly Returns'!Q31</f>
        <v>1.11146151400267E-2</v>
      </c>
      <c r="S30" s="77">
        <f>'Monthly Returns'!R31</f>
        <v>-1.25146361544431E-2</v>
      </c>
      <c r="T30" s="77">
        <f>'Monthly Returns'!S31</f>
        <v>-1.414091139011564E-2</v>
      </c>
      <c r="U30" s="77">
        <f>'Monthly Returns'!T31</f>
        <v>7.7913728804983595E-2</v>
      </c>
      <c r="V30" s="77">
        <f>'Monthly Returns'!U31</f>
        <v>2.2700001735730099E-2</v>
      </c>
      <c r="W30" s="77">
        <f>'Monthly Returns'!V31</f>
        <v>-1.1999943458431599E-3</v>
      </c>
      <c r="X30" s="77">
        <f>'Monthly Returns'!W31</f>
        <v>-7.9751511081262993E-3</v>
      </c>
      <c r="Y30" s="77">
        <f>'Monthly Returns'!X31</f>
        <v>-3.7211664036803649E-3</v>
      </c>
      <c r="Z30" s="77">
        <f>'Monthly Returns'!Y31</f>
        <v>2.7261844972652494E-3</v>
      </c>
      <c r="AA30" s="77">
        <f>'Monthly Returns'!Z31</f>
        <v>-4.3145821955216102E-3</v>
      </c>
      <c r="AB30" s="77">
        <f>'Monthly Returns'!AA31</f>
        <v>9.7283707711646183E-3</v>
      </c>
      <c r="AC30" s="77">
        <f>'Monthly Returns'!AB31</f>
        <v>-2.882801975752125E-2</v>
      </c>
      <c r="AD30" s="77">
        <f>'Monthly Returns'!AC31</f>
        <v>-3.0466842245254103E-2</v>
      </c>
      <c r="AE30" s="77">
        <f>'Monthly Returns'!AD31</f>
        <v>-3.1229118629174088E-2</v>
      </c>
      <c r="AF30" s="77">
        <f>'Monthly Returns'!AE31</f>
        <v>-4.9573408000000005E-3</v>
      </c>
      <c r="AG30" s="77">
        <f>'Monthly Returns'!AF31</f>
        <v>-5.570810139857268E-3</v>
      </c>
      <c r="AH30" s="77">
        <f>'Monthly Returns'!AG31</f>
        <v>-4.9306429876788474E-3</v>
      </c>
      <c r="AI30" s="77">
        <f>'Monthly Returns'!AH31</f>
        <v>9.4986877689406946E-3</v>
      </c>
      <c r="AJ30" s="77">
        <f>'Monthly Returns'!AI31</f>
        <v>6.3999371785308234E-3</v>
      </c>
      <c r="AK30" s="77">
        <f>'Monthly Returns'!AJ31</f>
        <v>2.5000237757848431E-3</v>
      </c>
      <c r="AL30" s="77">
        <f>'Monthly Returns'!AK31</f>
        <v>7.3984963626256839E-3</v>
      </c>
      <c r="AM30" s="77">
        <f>'Monthly Returns'!AL31</f>
        <v>1.1399383842181976E-2</v>
      </c>
      <c r="AN30" s="77">
        <f>'Monthly Returns'!AM31</f>
        <v>1.8199304579418429E-2</v>
      </c>
      <c r="AO30" s="77">
        <f>'Monthly Returns'!AN31</f>
        <v>-1.47E-2</v>
      </c>
      <c r="AP30" s="77">
        <f>'Monthly Returns'!AO31</f>
        <v>5.4214762899534419E-2</v>
      </c>
      <c r="AQ30" s="77">
        <f>'Monthly Returns'!AP31</f>
        <v>4.7322061112123909E-3</v>
      </c>
      <c r="AR30" s="77">
        <f>'Monthly Returns'!AQ31</f>
        <v>1.9201489419779203E-2</v>
      </c>
      <c r="AS30" s="77">
        <f>'Monthly Returns'!AR31</f>
        <v>4.1168792047394653E-3</v>
      </c>
      <c r="AT30" s="77">
        <f>'Monthly Returns'!AS31</f>
        <v>1.0437807610080885E-2</v>
      </c>
      <c r="AU30" s="77">
        <f>'Monthly Returns'!AT31</f>
        <v>6.215681148331962E-5</v>
      </c>
      <c r="AV30" s="77">
        <f>'Monthly Returns'!AU31</f>
        <v>-3.2931662767434949E-2</v>
      </c>
      <c r="AW30" s="77">
        <f>'Monthly Returns'!AV31</f>
        <v>3.2936954002511509E-3</v>
      </c>
      <c r="AX30" s="77">
        <f>'Monthly Returns'!AW31</f>
        <v>-4.1910000000000003E-2</v>
      </c>
      <c r="AY30" s="77">
        <f>'Monthly Returns'!AX31</f>
        <v>-2.1218045196852664E-2</v>
      </c>
      <c r="AZ30" s="77">
        <f>'Monthly Returns'!AY31</f>
        <v>-1.9936251698578968E-2</v>
      </c>
      <c r="BA30" s="77">
        <f>'Monthly Returns'!AZ31</f>
        <v>0.10752279635258355</v>
      </c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CC30" s="161">
        <f>(C30-AVERAGE(C$3:C$242))^2*'Monthly Returns'!$BI31</f>
        <v>4.5756367489263743E-6</v>
      </c>
      <c r="CD30" s="161">
        <f>(D30-AVERAGE(D$3:D$242))^2*'Monthly Returns'!$BI31</f>
        <v>2.3606396920093012E-6</v>
      </c>
      <c r="CE30" s="161">
        <f>(E30-AVERAGE(E$3:E$242))^2*'Monthly Returns'!$BI31</f>
        <v>4.402442831150154E-6</v>
      </c>
      <c r="CF30" s="161">
        <f>(F30-AVERAGE(F$3:F$242))^2*'Monthly Returns'!$BI31</f>
        <v>2.047694139350071E-6</v>
      </c>
      <c r="CG30" s="161">
        <f>(G30-AVERAGE(G$3:G$242))^2*'Monthly Returns'!$BI31</f>
        <v>2.822872327972361E-6</v>
      </c>
      <c r="CH30" s="161">
        <f>(H30-AVERAGE(H$3:H$242))^2*'Monthly Returns'!$BI31</f>
        <v>3.418985577643066E-6</v>
      </c>
      <c r="CI30" s="161">
        <f>(I30-AVERAGE(I$3:I$242))^2*'Monthly Returns'!$BI31</f>
        <v>1.7122524622131208E-5</v>
      </c>
      <c r="CJ30" s="161">
        <f>(J30-AVERAGE(J$3:J$242))^2*'Monthly Returns'!$BI31</f>
        <v>1.7046534115783851E-6</v>
      </c>
      <c r="CK30" s="161">
        <f>(K30-AVERAGE(K$3:K$242))^2*'Monthly Returns'!$BI31</f>
        <v>9.9273962416225148E-7</v>
      </c>
      <c r="CL30" s="161">
        <f>(L30-AVERAGE(L$3:L$242))^2*'Monthly Returns'!$BI31</f>
        <v>3.8964906715829368E-7</v>
      </c>
      <c r="CM30" s="161">
        <f>(M30-AVERAGE(M$3:M$242))^2*'Monthly Returns'!$BI31</f>
        <v>3.7801923264039567E-7</v>
      </c>
      <c r="CN30" s="161">
        <f>(N30-AVERAGE(N$3:N$242))^2*'Monthly Returns'!$BI31</f>
        <v>1.1403068614091206E-6</v>
      </c>
      <c r="CO30" s="161">
        <f>(O30-AVERAGE(O$3:O$242))^2*'Monthly Returns'!$BI31</f>
        <v>4.4214450525432164E-7</v>
      </c>
      <c r="CP30" s="161">
        <f>(P30-AVERAGE(P$3:P$242))^2*'Monthly Returns'!$BI31</f>
        <v>5.7256375505198427E-7</v>
      </c>
      <c r="CQ30" s="161">
        <f>(Q30-AVERAGE(Q$3:Q$242))^2*'Monthly Returns'!$BI31</f>
        <v>7.0729627973454013E-7</v>
      </c>
      <c r="CR30" s="161">
        <f>(R30-AVERAGE(R$3:R$242))^2*'Monthly Returns'!$BI31</f>
        <v>2.6628306954278542E-8</v>
      </c>
      <c r="CS30" s="161">
        <f>(S30-AVERAGE(S$3:S$242))^2*'Monthly Returns'!$BI31</f>
        <v>4.2168461110137957E-7</v>
      </c>
      <c r="CT30" s="161">
        <f>(T30-AVERAGE(T$3:T$242))^2*'Monthly Returns'!$BI31</f>
        <v>6.8868065749153046E-7</v>
      </c>
      <c r="CU30" s="161">
        <f>(U30-AVERAGE(U$3:U$242))^2*'Monthly Returns'!$BI31</f>
        <v>6.8685823257912286E-6</v>
      </c>
      <c r="CV30" s="161">
        <f>(V30-AVERAGE(V$3:V$242))^2*'Monthly Returns'!$BI31</f>
        <v>3.9014441967135055E-7</v>
      </c>
      <c r="CW30" s="161">
        <f>(W30-AVERAGE(W$3:W$242))^2*'Monthly Returns'!$BI31</f>
        <v>3.6999667430798452E-8</v>
      </c>
      <c r="CX30" s="161">
        <f>(X30-AVERAGE(X$3:X$242))^2*'Monthly Returns'!$BI31</f>
        <v>2.1759982806928417E-7</v>
      </c>
      <c r="CY30" s="161">
        <f>(Y30-AVERAGE(Y$3:Y$242))^2*'Monthly Returns'!$BI31</f>
        <v>8.0072319388446924E-8</v>
      </c>
      <c r="CZ30" s="161">
        <f>(Z30-AVERAGE(Z$3:Z$242))^2*'Monthly Returns'!$BI31</f>
        <v>2.510052260329763E-10</v>
      </c>
      <c r="DA30" s="161">
        <f>(AA30-AVERAGE(AA$3:AA$242))^2*'Monthly Returns'!$BI31</f>
        <v>1.3563902256135178E-7</v>
      </c>
      <c r="DB30" s="161">
        <f>(AB30-AVERAGE(AB$3:AB$242))^2*'Monthly Returns'!$BI31</f>
        <v>4.2220351994388E-8</v>
      </c>
      <c r="DC30" s="161">
        <f>(AC30-AVERAGE(AC$3:AC$242))^2*'Monthly Returns'!$BI31</f>
        <v>1.3740969178568018E-6</v>
      </c>
      <c r="DD30" s="161">
        <f>(AD30-AVERAGE(AD$3:AD$242))^2*'Monthly Returns'!$BI31</f>
        <v>1.5193450430998705E-6</v>
      </c>
      <c r="DE30" s="161">
        <f>(AE30-AVERAGE(AE$3:AE$242))^2*'Monthly Returns'!$BI31</f>
        <v>1.6043370577129933E-6</v>
      </c>
      <c r="DF30" s="161">
        <f>(AF30-AVERAGE(AF$3:AF$242))^2*'Monthly Returns'!$BI31</f>
        <v>2.0244285671665643E-7</v>
      </c>
      <c r="DG30" s="161">
        <f>(AG30-AVERAGE(AG$3:AG$242))^2*'Monthly Returns'!$BI31</f>
        <v>2.1212540814093956E-7</v>
      </c>
      <c r="DH30" s="161">
        <f>(AH30-AVERAGE(AH$3:AH$242))^2*'Monthly Returns'!$BI31</f>
        <v>1.531930441344148E-7</v>
      </c>
      <c r="DI30" s="161">
        <f>(AI30-AVERAGE(AI$3:AI$242))^2*'Monthly Returns'!$BI31</f>
        <v>4.3166567643914119E-8</v>
      </c>
      <c r="DJ30" s="161">
        <f>(AJ30-AVERAGE(AJ$3:AJ$242))^2*'Monthly Returns'!$BI31</f>
        <v>1.5307507813141419E-9</v>
      </c>
      <c r="DK30" s="161">
        <f>(AK30-AVERAGE(AK$3:AK$242))^2*'Monthly Returns'!$BI31</f>
        <v>1.8662934379603409E-8</v>
      </c>
      <c r="DL30" s="161">
        <f>(AL30-AVERAGE(AL$3:AL$242))^2*'Monthly Returns'!$BI31</f>
        <v>1.8854367983828717E-9</v>
      </c>
      <c r="DM30" s="161">
        <f>(AM30-AVERAGE(AM$3:AM$242))^2*'Monthly Returns'!$BI31</f>
        <v>6.1536960316940688E-8</v>
      </c>
      <c r="DN30" s="161">
        <f>(AN30-AVERAGE(AN$3:AN$242))^2*'Monthly Returns'!$BI31</f>
        <v>2.0664883045853414E-7</v>
      </c>
      <c r="DO30" s="161">
        <f>(AO30-AVERAGE(AO$3:AO$242))^2*'Monthly Returns'!$BI31</f>
        <v>5.7617311842748851E-7</v>
      </c>
      <c r="DP30" s="161">
        <f>(AP30-AVERAGE(AP$3:AP$242))^2*'Monthly Returns'!$BI31</f>
        <v>3.6608502401335939E-6</v>
      </c>
      <c r="DQ30" s="161">
        <f>(AQ30-AVERAGE(AQ$3:AQ$242))^2*'Monthly Returns'!$BI31</f>
        <v>2.1737868882302465E-9</v>
      </c>
      <c r="DR30" s="161">
        <f>(AR30-AVERAGE(AR$3:AR$242))^2*'Monthly Returns'!$BI31</f>
        <v>2.0578033989466134E-7</v>
      </c>
      <c r="DS30" s="161">
        <f>(AS30-AVERAGE(AS$3:AS$242))^2*'Monthly Returns'!$BI31</f>
        <v>5.755125963612265E-10</v>
      </c>
      <c r="DT30" s="161">
        <f>(AT30-AVERAGE(AT$3:AT$242))^2*'Monthly Returns'!$BI31</f>
        <v>3.6444963319725673E-8</v>
      </c>
      <c r="DU30" s="161">
        <f>(AU30-AVERAGE(AU$3:AU$242))^2*'Monthly Returns'!$BI31</f>
        <v>5.7910680496444064E-9</v>
      </c>
      <c r="DV30" s="161">
        <f>(AV30-AVERAGE(AV$3:AV$242))^2*'Monthly Returns'!$BI31</f>
        <v>9.1450002759410497E-7</v>
      </c>
      <c r="DW30" s="161">
        <f>(AW30-AVERAGE(AW$3:AW$242))^2*'Monthly Returns'!$BI31</f>
        <v>4.3232787088753286E-8</v>
      </c>
      <c r="DX30" s="161">
        <f>(AX30-AVERAGE(AX$3:AX$242))^2*'Monthly Returns'!$BI31</f>
        <v>3.1462791088785933E-6</v>
      </c>
      <c r="DY30" s="161">
        <f>(AY30-AVERAGE(AY$3:AY$242))^2*'Monthly Returns'!$BI31</f>
        <v>9.9554928166647684E-7</v>
      </c>
      <c r="DZ30" s="161">
        <f>(AZ30-AVERAGE(AZ$3:AZ$242))^2*'Monthly Returns'!$BI31</f>
        <v>1.5833481059348866E-6</v>
      </c>
      <c r="EA30" s="161">
        <f>(BA30-AVERAGE(BA$3:BA$242))^2*'Monthly Returns'!$BI31</f>
        <v>1.2362580904502626E-5</v>
      </c>
    </row>
    <row r="31" spans="1:131" s="80" customFormat="1" x14ac:dyDescent="0.2">
      <c r="A31" s="66"/>
      <c r="B31" s="79">
        <f>'Monthly Returns'!A32</f>
        <v>37042</v>
      </c>
      <c r="C31" s="77">
        <f>'Monthly Returns'!B32</f>
        <v>1.5385047329251099E-2</v>
      </c>
      <c r="D31" s="77">
        <f>'Monthly Returns'!C32</f>
        <v>3.73500586726975E-2</v>
      </c>
      <c r="E31" s="77">
        <f>'Monthly Returns'!D32</f>
        <v>-4.5249388352763403E-2</v>
      </c>
      <c r="F31" s="77">
        <f>'Monthly Returns'!E32</f>
        <v>8.2972030788446196E-3</v>
      </c>
      <c r="G31" s="77">
        <f>'Monthly Returns'!F32</f>
        <v>-2.4266162458338202E-2</v>
      </c>
      <c r="H31" s="77">
        <f>'Monthly Returns'!G32</f>
        <v>6.8970016959299897E-3</v>
      </c>
      <c r="I31" s="77">
        <f>'Monthly Returns'!H32</f>
        <v>1.9534218244037201E-3</v>
      </c>
      <c r="J31" s="77">
        <f>'Monthly Returns'!I32</f>
        <v>2.0179087179172901E-4</v>
      </c>
      <c r="K31" s="77">
        <f>'Monthly Returns'!J32</f>
        <v>2.13570042435355E-2</v>
      </c>
      <c r="L31" s="77">
        <f>'Monthly Returns'!K32</f>
        <v>1.1108672803842E-2</v>
      </c>
      <c r="M31" s="77">
        <f>'Monthly Returns'!L32</f>
        <v>1.1201162019091399E-2</v>
      </c>
      <c r="N31" s="77">
        <f>'Monthly Returns'!M32</f>
        <v>2.89067466103398E-2</v>
      </c>
      <c r="O31" s="77">
        <f>'Monthly Returns'!N32</f>
        <v>2.7279071311740601E-2</v>
      </c>
      <c r="P31" s="77">
        <f>'Monthly Returns'!O32</f>
        <v>3.2755579756331997E-2</v>
      </c>
      <c r="Q31" s="77">
        <f>'Monthly Returns'!P32</f>
        <v>3.4424938911033702E-2</v>
      </c>
      <c r="R31" s="77">
        <f>'Monthly Returns'!Q32</f>
        <v>1.83934392757403E-2</v>
      </c>
      <c r="S31" s="77">
        <f>'Monthly Returns'!R32</f>
        <v>8.3003426352781205E-3</v>
      </c>
      <c r="T31" s="77">
        <f>'Monthly Returns'!S32</f>
        <v>3.545365378524723E-2</v>
      </c>
      <c r="U31" s="77">
        <f>'Monthly Returns'!T32</f>
        <v>6.0193558184804498E-3</v>
      </c>
      <c r="V31" s="77">
        <f>'Monthly Returns'!U32</f>
        <v>8.99999900996451E-3</v>
      </c>
      <c r="W31" s="77">
        <f>'Monthly Returns'!V32</f>
        <v>-1.00000109557085E-3</v>
      </c>
      <c r="X31" s="77">
        <f>'Monthly Returns'!W32</f>
        <v>9.4778708640095299E-3</v>
      </c>
      <c r="Y31" s="77">
        <f>'Monthly Returns'!X32</f>
        <v>8.7203522495866714E-3</v>
      </c>
      <c r="Z31" s="77">
        <f>'Monthly Returns'!Y32</f>
        <v>3.6771720309922706E-3</v>
      </c>
      <c r="AA31" s="77">
        <f>'Monthly Returns'!Z32</f>
        <v>1.9380907977255557E-3</v>
      </c>
      <c r="AB31" s="77">
        <f>'Monthly Returns'!AA32</f>
        <v>3.3017591339647989E-3</v>
      </c>
      <c r="AC31" s="77">
        <f>'Monthly Returns'!AB32</f>
        <v>-1.4102089883484381E-2</v>
      </c>
      <c r="AD31" s="77">
        <f>'Monthly Returns'!AC32</f>
        <v>-1.54150194592507E-2</v>
      </c>
      <c r="AE31" s="77">
        <f>'Monthly Returns'!AD32</f>
        <v>-1.527665936109642E-2</v>
      </c>
      <c r="AF31" s="77">
        <f>'Monthly Returns'!AE32</f>
        <v>5.1851120200000003E-2</v>
      </c>
      <c r="AG31" s="77">
        <f>'Monthly Returns'!AF32</f>
        <v>5.8267679755468503E-2</v>
      </c>
      <c r="AH31" s="77">
        <f>'Monthly Returns'!AG32</f>
        <v>5.1571875433180432E-2</v>
      </c>
      <c r="AI31" s="77">
        <f>'Monthly Returns'!AH32</f>
        <v>5.9504328547297369E-2</v>
      </c>
      <c r="AJ31" s="77">
        <f>'Monthly Returns'!AI32</f>
        <v>6.1598968551215716E-2</v>
      </c>
      <c r="AK31" s="77">
        <f>'Monthly Returns'!AJ32</f>
        <v>0.10000059291232599</v>
      </c>
      <c r="AL31" s="77">
        <f>'Monthly Returns'!AK32</f>
        <v>3.7600813556591284E-2</v>
      </c>
      <c r="AM31" s="77">
        <f>'Monthly Returns'!AL32</f>
        <v>3.6699661888224266E-2</v>
      </c>
      <c r="AN31" s="77">
        <f>'Monthly Returns'!AM32</f>
        <v>1.2699681340239355E-2</v>
      </c>
      <c r="AO31" s="77">
        <f>'Monthly Returns'!AN32</f>
        <v>8.0999999999999996E-3</v>
      </c>
      <c r="AP31" s="77">
        <f>'Monthly Returns'!AO32</f>
        <v>1.7482635718681694E-2</v>
      </c>
      <c r="AQ31" s="77">
        <f>'Monthly Returns'!AP32</f>
        <v>1.0486377720098253E-2</v>
      </c>
      <c r="AR31" s="77">
        <f>'Monthly Returns'!AQ32</f>
        <v>3.2110709899082233E-2</v>
      </c>
      <c r="AS31" s="77">
        <f>'Monthly Returns'!AR32</f>
        <v>5.7000000000000384E-3</v>
      </c>
      <c r="AT31" s="77">
        <f>'Monthly Returns'!AS32</f>
        <v>3.077616486825021E-2</v>
      </c>
      <c r="AU31" s="77">
        <f>'Monthly Returns'!AT32</f>
        <v>1.9810595532389768E-2</v>
      </c>
      <c r="AV31" s="77">
        <f>'Monthly Returns'!AU32</f>
        <v>-1.8023005720079637E-3</v>
      </c>
      <c r="AW31" s="77">
        <f>'Monthly Returns'!AV32</f>
        <v>-1.1912822254380506E-2</v>
      </c>
      <c r="AX31" s="77">
        <f>'Monthly Returns'!AW32</f>
        <v>-3.9578745211827804E-2</v>
      </c>
      <c r="AY31" s="77">
        <f>'Monthly Returns'!AX32</f>
        <v>2.7207713778436792E-2</v>
      </c>
      <c r="AZ31" s="77">
        <f>'Monthly Returns'!AY32</f>
        <v>1.5687040893457641E-2</v>
      </c>
      <c r="BA31" s="77">
        <f>'Monthly Returns'!AZ32</f>
        <v>-2.4974271012006777E-2</v>
      </c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CC31" s="161">
        <f>(C31-AVERAGE(C$3:C$242))^2*'Monthly Returns'!$BI32</f>
        <v>1.0453927523715305E-7</v>
      </c>
      <c r="CD31" s="161">
        <f>(D31-AVERAGE(D$3:D$242))^2*'Monthly Returns'!$BI32</f>
        <v>9.3934562494344198E-7</v>
      </c>
      <c r="CE31" s="161">
        <f>(E31-AVERAGE(E$3:E$242))^2*'Monthly Returns'!$BI32</f>
        <v>3.4320506352062274E-6</v>
      </c>
      <c r="CF31" s="161">
        <f>(F31-AVERAGE(F$3:F$242))^2*'Monthly Returns'!$BI32</f>
        <v>1.2226275804649073E-9</v>
      </c>
      <c r="CG31" s="161">
        <f>(G31-AVERAGE(G$3:G$242))^2*'Monthly Returns'!$BI32</f>
        <v>1.0665957002463502E-6</v>
      </c>
      <c r="CH31" s="161">
        <f>(H31-AVERAGE(H$3:H$242))^2*'Monthly Returns'!$BI32</f>
        <v>6.3944068638295755E-9</v>
      </c>
      <c r="CI31" s="161">
        <f>(I31-AVERAGE(I$3:I$242))^2*'Monthly Returns'!$BI32</f>
        <v>3.8209512454048848E-8</v>
      </c>
      <c r="CJ31" s="161">
        <f>(J31-AVERAGE(J$3:J$242))^2*'Monthly Returns'!$BI32</f>
        <v>1.1023189965191952E-7</v>
      </c>
      <c r="CK31" s="161">
        <f>(K31-AVERAGE(K$3:K$242))^2*'Monthly Returns'!$BI32</f>
        <v>1.7183695942343475E-7</v>
      </c>
      <c r="CL31" s="161">
        <f>(L31-AVERAGE(L$3:L$242))^2*'Monthly Returns'!$BI32</f>
        <v>5.9404470683626499E-8</v>
      </c>
      <c r="CM31" s="161">
        <f>(M31-AVERAGE(M$3:M$242))^2*'Monthly Returns'!$BI32</f>
        <v>5.9130576305416634E-8</v>
      </c>
      <c r="CN31" s="161">
        <f>(N31-AVERAGE(N$3:N$242))^2*'Monthly Returns'!$BI32</f>
        <v>5.8630165814388049E-7</v>
      </c>
      <c r="CO31" s="161">
        <f>(O31-AVERAGE(O$3:O$242))^2*'Monthly Returns'!$BI32</f>
        <v>5.9939138883549681E-7</v>
      </c>
      <c r="CP31" s="161">
        <f>(P31-AVERAGE(P$3:P$242))^2*'Monthly Returns'!$BI32</f>
        <v>7.7619371101326594E-7</v>
      </c>
      <c r="CQ31" s="161">
        <f>(Q31-AVERAGE(Q$3:Q$242))^2*'Monthly Returns'!$BI32</f>
        <v>9.5884330663435801E-7</v>
      </c>
      <c r="CR31" s="161">
        <f>(R31-AVERAGE(R$3:R$242))^2*'Monthly Returns'!$BI32</f>
        <v>1.8337532954766508E-7</v>
      </c>
      <c r="CS31" s="161">
        <f>(S31-AVERAGE(S$3:S$242))^2*'Monthly Returns'!$BI32</f>
        <v>1.0595573642541678E-8</v>
      </c>
      <c r="CT31" s="161">
        <f>(T31-AVERAGE(T$3:T$242))^2*'Monthly Returns'!$BI32</f>
        <v>9.3358523506836282E-7</v>
      </c>
      <c r="CU31" s="161">
        <f>(U31-AVERAGE(U$3:U$242))^2*'Monthly Returns'!$BI32</f>
        <v>5.8819712760238487E-10</v>
      </c>
      <c r="CV31" s="161">
        <f>(V31-AVERAGE(V$3:V$242))^2*'Monthly Returns'!$BI32</f>
        <v>1.7018592780841376E-8</v>
      </c>
      <c r="CW31" s="161">
        <f>(W31-AVERAGE(W$3:W$242))^2*'Monthly Returns'!$BI32</f>
        <v>3.4619182562849627E-8</v>
      </c>
      <c r="CX31" s="161">
        <f>(X31-AVERAGE(X$3:X$242))^2*'Monthly Returns'!$BI32</f>
        <v>2.7130863151199821E-8</v>
      </c>
      <c r="CY31" s="161">
        <f>(Y31-AVERAGE(Y$3:Y$242))^2*'Monthly Returns'!$BI32</f>
        <v>2.7965216582091916E-8</v>
      </c>
      <c r="CZ31" s="161">
        <f>(Z31-AVERAGE(Z$3:Z$242))^2*'Monthly Returns'!$BI32</f>
        <v>2.5445544380417001E-9</v>
      </c>
      <c r="DA31" s="161">
        <f>(AA31-AVERAGE(AA$3:AA$242))^2*'Monthly Returns'!$BI32</f>
        <v>2.0499625847643474E-8</v>
      </c>
      <c r="DB31" s="161">
        <f>(AB31-AVERAGE(AB$3:AB$242))^2*'Monthly Returns'!$BI32</f>
        <v>7.1681402127731415E-10</v>
      </c>
      <c r="DC31" s="161">
        <f>(AC31-AVERAGE(AC$3:AC$242))^2*'Monthly Returns'!$BI32</f>
        <v>4.141907496544996E-7</v>
      </c>
      <c r="DD31" s="161">
        <f>(AD31-AVERAGE(AD$3:AD$242))^2*'Monthly Returns'!$BI32</f>
        <v>4.7948606393561774E-7</v>
      </c>
      <c r="DE31" s="161">
        <f>(AE31-AVERAGE(AE$3:AE$242))^2*'Monthly Returns'!$BI32</f>
        <v>4.8154562043581006E-7</v>
      </c>
      <c r="DF31" s="161">
        <f>(AF31-AVERAGE(AF$3:AF$242))^2*'Monthly Returns'!$BI32</f>
        <v>2.5918752363342757E-6</v>
      </c>
      <c r="DG31" s="161">
        <f>(AG31-AVERAGE(AG$3:AG$242))^2*'Monthly Returns'!$BI32</f>
        <v>3.4389133428428119E-6</v>
      </c>
      <c r="DH31" s="161">
        <f>(AH31-AVERAGE(AH$3:AH$242))^2*'Monthly Returns'!$BI32</f>
        <v>2.7478271587314382E-6</v>
      </c>
      <c r="DI31" s="161">
        <f>(AI31-AVERAGE(AI$3:AI$242))^2*'Monthly Returns'!$BI32</f>
        <v>4.0965962714442497E-6</v>
      </c>
      <c r="DJ31" s="161">
        <f>(AJ31-AVERAGE(AJ$3:AJ$242))^2*'Monthly Returns'!$BI32</f>
        <v>4.1739854885665338E-6</v>
      </c>
      <c r="DK31" s="161">
        <f>(AK31-AVERAGE(AK$3:AK$242))^2*'Monthly Returns'!$BI32</f>
        <v>1.1573240003410938E-5</v>
      </c>
      <c r="DL31" s="161">
        <f>(AL31-AVERAGE(AL$3:AL$242))^2*'Monthly Returns'!$BI32</f>
        <v>1.2995479640532463E-6</v>
      </c>
      <c r="DM31" s="161">
        <f>(AM31-AVERAGE(AM$3:AM$242))^2*'Monthly Returns'!$BI32</f>
        <v>1.3635469497199891E-6</v>
      </c>
      <c r="DN31" s="161">
        <f>(AN31-AVERAGE(AN$3:AN$242))^2*'Monthly Returns'!$BI32</f>
        <v>6.6173224226345281E-8</v>
      </c>
      <c r="DO31" s="161">
        <f>(AO31-AVERAGE(AO$3:AO$242))^2*'Monthly Returns'!$BI32</f>
        <v>4.1925362173089984E-9</v>
      </c>
      <c r="DP31" s="161">
        <f>(AP31-AVERAGE(AP$3:AP$242))^2*'Monthly Returns'!$BI32</f>
        <v>3.4763587413220228E-7</v>
      </c>
      <c r="DQ31" s="161">
        <f>(AQ31-AVERAGE(AQ$3:AQ$242))^2*'Monthly Returns'!$BI32</f>
        <v>2.6249271027562895E-8</v>
      </c>
      <c r="DR31" s="161">
        <f>(AR31-AVERAGE(AR$3:AR$242))^2*'Monthly Returns'!$BI32</f>
        <v>8.5473180570308522E-7</v>
      </c>
      <c r="DS31" s="161">
        <f>(AS31-AVERAGE(AS$3:AS$242))^2*'Monthly Returns'!$BI32</f>
        <v>6.6549051519662259E-9</v>
      </c>
      <c r="DT31" s="161">
        <f>(AT31-AVERAGE(AT$3:AT$242))^2*'Monthly Returns'!$BI32</f>
        <v>8.6516941805478791E-7</v>
      </c>
      <c r="DU31" s="161">
        <f>(AU31-AVERAGE(AU$3:AU$242))^2*'Monthly Returns'!$BI32</f>
        <v>4.1008796519985495E-7</v>
      </c>
      <c r="DV31" s="161">
        <f>(AV31-AVERAGE(AV$3:AV$242))^2*'Monthly Returns'!$BI32</f>
        <v>2.851901362011291E-8</v>
      </c>
      <c r="DW31" s="161">
        <f>(AW31-AVERAGE(AW$3:AW$242))^2*'Monthly Returns'!$BI32</f>
        <v>5.7906827355803843E-7</v>
      </c>
      <c r="DX31" s="161">
        <f>(AX31-AVERAGE(AX$3:AX$242))^2*'Monthly Returns'!$BI32</f>
        <v>2.8835006500219632E-6</v>
      </c>
      <c r="DY31" s="161">
        <f>(AY31-AVERAGE(AY$3:AY$242))^2*'Monthly Returns'!$BI32</f>
        <v>5.7009233106434896E-7</v>
      </c>
      <c r="DZ31" s="161">
        <f>(AZ31-AVERAGE(AZ$3:AZ$242))^2*'Monthly Returns'!$BI32</f>
        <v>8.1032200888448884E-10</v>
      </c>
      <c r="EA31" s="161">
        <f>(BA31-AVERAGE(BA$3:BA$242))^2*'Monthly Returns'!$BI32</f>
        <v>1.6277986024689938E-6</v>
      </c>
    </row>
    <row r="32" spans="1:131" s="80" customFormat="1" x14ac:dyDescent="0.2">
      <c r="A32" s="66"/>
      <c r="B32" s="79">
        <f>'Monthly Returns'!A33</f>
        <v>37072</v>
      </c>
      <c r="C32" s="77">
        <f>'Monthly Returns'!B33</f>
        <v>-2.12237697019944E-2</v>
      </c>
      <c r="D32" s="77">
        <f>'Monthly Returns'!C33</f>
        <v>4.6973972903229598E-2</v>
      </c>
      <c r="E32" s="77">
        <f>'Monthly Returns'!D33</f>
        <v>-3.7178873750353503E-2</v>
      </c>
      <c r="F32" s="77">
        <f>'Monthly Returns'!E33</f>
        <v>-4.45857997826394E-2</v>
      </c>
      <c r="G32" s="77">
        <f>'Monthly Returns'!F33</f>
        <v>-3.24426577291883E-2</v>
      </c>
      <c r="H32" s="77">
        <f>'Monthly Returns'!G33</f>
        <v>-5.7928245924240798E-2</v>
      </c>
      <c r="I32" s="77">
        <f>'Monthly Returns'!H33</f>
        <v>-2.5168964338766201E-2</v>
      </c>
      <c r="J32" s="77">
        <f>'Monthly Returns'!I33</f>
        <v>2.3050934225903302E-3</v>
      </c>
      <c r="K32" s="77">
        <f>'Monthly Returns'!J33</f>
        <v>-1.8858941512259499E-2</v>
      </c>
      <c r="L32" s="77">
        <f>'Monthly Returns'!K33</f>
        <v>-1.0923666913391699E-2</v>
      </c>
      <c r="M32" s="77">
        <f>'Monthly Returns'!L33</f>
        <v>-5.3220654451591101E-3</v>
      </c>
      <c r="N32" s="77">
        <f>'Monthly Returns'!M33</f>
        <v>-1.2392044252345E-2</v>
      </c>
      <c r="O32" s="77">
        <f>'Monthly Returns'!N33</f>
        <v>1.48246639889122E-2</v>
      </c>
      <c r="P32" s="77">
        <f>'Monthly Returns'!O33</f>
        <v>1.8582870583414401E-2</v>
      </c>
      <c r="Q32" s="77">
        <f>'Monthly Returns'!P33</f>
        <v>1.8672723720451201E-2</v>
      </c>
      <c r="R32" s="77">
        <f>'Monthly Returns'!Q33</f>
        <v>-1.50259626215831E-3</v>
      </c>
      <c r="S32" s="77">
        <f>'Monthly Returns'!R33</f>
        <v>6.0101629776436703E-3</v>
      </c>
      <c r="T32" s="77">
        <f>'Monthly Returns'!S33</f>
        <v>1.9910393223369516E-2</v>
      </c>
      <c r="U32" s="77">
        <f>'Monthly Returns'!T33</f>
        <v>-2.2887647696551199E-2</v>
      </c>
      <c r="V32" s="77">
        <f>'Monthly Returns'!U33</f>
        <v>-3.1999994134338499E-3</v>
      </c>
      <c r="W32" s="77">
        <f>'Monthly Returns'!V33</f>
        <v>4.2999884549450498E-3</v>
      </c>
      <c r="X32" s="77">
        <f>'Monthly Returns'!W33</f>
        <v>1.4418643641545881E-2</v>
      </c>
      <c r="Y32" s="77">
        <f>'Monthly Returns'!X33</f>
        <v>1.495110067682015E-2</v>
      </c>
      <c r="Z32" s="77">
        <f>'Monthly Returns'!Y33</f>
        <v>4.9450524678835706E-3</v>
      </c>
      <c r="AA32" s="77">
        <f>'Monthly Returns'!Z33</f>
        <v>-2.1022281428493161E-2</v>
      </c>
      <c r="AB32" s="77">
        <f>'Monthly Returns'!AA33</f>
        <v>-7.8765645230902681E-3</v>
      </c>
      <c r="AC32" s="77">
        <f>'Monthly Returns'!AB33</f>
        <v>2.616892557332462E-2</v>
      </c>
      <c r="AD32" s="77">
        <f>'Monthly Returns'!AC33</f>
        <v>3.2718541328402101E-2</v>
      </c>
      <c r="AE32" s="77">
        <f>'Monthly Returns'!AD33</f>
        <v>2.8348547281474842E-2</v>
      </c>
      <c r="AF32" s="77">
        <f>'Monthly Returns'!AE33</f>
        <v>2.8856843699999999E-2</v>
      </c>
      <c r="AG32" s="77">
        <f>'Monthly Returns'!AF33</f>
        <v>3.24278688865281E-2</v>
      </c>
      <c r="AH32" s="77">
        <f>'Monthly Returns'!AG33</f>
        <v>2.8701434857161624E-2</v>
      </c>
      <c r="AI32" s="77">
        <f>'Monthly Returns'!AH33</f>
        <v>1.5494799775798596E-2</v>
      </c>
      <c r="AJ32" s="77">
        <f>'Monthly Returns'!AI33</f>
        <v>9.2994930253802455E-3</v>
      </c>
      <c r="AK32" s="77">
        <f>'Monthly Returns'!AJ33</f>
        <v>1.7300094326910154E-2</v>
      </c>
      <c r="AL32" s="77">
        <f>'Monthly Returns'!AK33</f>
        <v>3.0082075546777887E-4</v>
      </c>
      <c r="AM32" s="77">
        <f>'Monthly Returns'!AL33</f>
        <v>-2.2700105369101831E-2</v>
      </c>
      <c r="AN32" s="77">
        <f>'Monthly Returns'!AM33</f>
        <v>1.8000912217046139E-2</v>
      </c>
      <c r="AO32" s="77">
        <f>'Monthly Returns'!AN33</f>
        <v>-2.01E-2</v>
      </c>
      <c r="AP32" s="77">
        <f>'Monthly Returns'!AO33</f>
        <v>9.6911848769658526E-3</v>
      </c>
      <c r="AQ32" s="77">
        <f>'Monthly Returns'!AP33</f>
        <v>3.8749405604840727E-3</v>
      </c>
      <c r="AR32" s="77">
        <f>'Monthly Returns'!AQ33</f>
        <v>2.6292448469541506E-2</v>
      </c>
      <c r="AS32" s="77">
        <f>'Monthly Returns'!AR33</f>
        <v>8.9489907527096069E-3</v>
      </c>
      <c r="AT32" s="77">
        <f>'Monthly Returns'!AS33</f>
        <v>2.4377788273043866E-2</v>
      </c>
      <c r="AU32" s="77">
        <f>'Monthly Returns'!AT33</f>
        <v>1.2518467541771779E-2</v>
      </c>
      <c r="AV32" s="77">
        <f>'Monthly Returns'!AU33</f>
        <v>1.5108545042660949E-2</v>
      </c>
      <c r="AW32" s="77">
        <f>'Monthly Returns'!AV33</f>
        <v>3.2879949979688794E-2</v>
      </c>
      <c r="AX32" s="77">
        <f>'Monthly Returns'!AW33</f>
        <v>5.9804166621385324E-2</v>
      </c>
      <c r="AY32" s="77">
        <f>'Monthly Returns'!AX33</f>
        <v>5.4523513707385833E-2</v>
      </c>
      <c r="AZ32" s="77">
        <f>'Monthly Returns'!AY33</f>
        <v>0.10604102505051888</v>
      </c>
      <c r="BA32" s="77">
        <f>'Monthly Returns'!AZ33</f>
        <v>-6.3331222292590805E-3</v>
      </c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CC32" s="161">
        <f>(C32-AVERAGE(C$3:C$242))^2*'Monthly Returns'!$BI33</f>
        <v>1.0213764743085494E-6</v>
      </c>
      <c r="CD32" s="161">
        <f>(D32-AVERAGE(D$3:D$242))^2*'Monthly Returns'!$BI33</f>
        <v>1.7561200173888877E-6</v>
      </c>
      <c r="CE32" s="161">
        <f>(E32-AVERAGE(E$3:E$242))^2*'Monthly Returns'!$BI33</f>
        <v>2.4569898269526699E-6</v>
      </c>
      <c r="CF32" s="161">
        <f>(F32-AVERAGE(F$3:F$242))^2*'Monthly Returns'!$BI33</f>
        <v>3.8590765804605142E-6</v>
      </c>
      <c r="CG32" s="161">
        <f>(G32-AVERAGE(G$3:G$242))^2*'Monthly Returns'!$BI33</f>
        <v>1.7856017738649135E-6</v>
      </c>
      <c r="CH32" s="161">
        <f>(H32-AVERAGE(H$3:H$242))^2*'Monthly Returns'!$BI33</f>
        <v>5.2195233438056912E-6</v>
      </c>
      <c r="CI32" s="161">
        <f>(I32-AVERAGE(I$3:I$242))^2*'Monthly Returns'!$BI33</f>
        <v>1.4064851354354723E-6</v>
      </c>
      <c r="CJ32" s="161">
        <f>(J32-AVERAGE(J$3:J$242))^2*'Monthly Returns'!$BI33</f>
        <v>6.6023561232804615E-8</v>
      </c>
      <c r="CK32" s="161">
        <f>(K32-AVERAGE(K$3:K$242))^2*'Monthly Returns'!$BI33</f>
        <v>1.1036824076140266E-6</v>
      </c>
      <c r="CL32" s="161">
        <f>(L32-AVERAGE(L$3:L$242))^2*'Monthly Returns'!$BI33</f>
        <v>3.1230158453348828E-7</v>
      </c>
      <c r="CM32" s="161">
        <f>(M32-AVERAGE(M$3:M$242))^2*'Monthly Returns'!$BI33</f>
        <v>1.2846343339406825E-7</v>
      </c>
      <c r="CN32" s="161">
        <f>(N32-AVERAGE(N$3:N$242))^2*'Monthly Returns'!$BI33</f>
        <v>5.4335716466596314E-7</v>
      </c>
      <c r="CO32" s="161">
        <f>(O32-AVERAGE(O$3:O$242))^2*'Monthly Returns'!$BI33</f>
        <v>1.0480401241824982E-7</v>
      </c>
      <c r="CP32" s="161">
        <f>(P32-AVERAGE(P$3:P$242))^2*'Monthly Returns'!$BI33</f>
        <v>1.3571802472178775E-7</v>
      </c>
      <c r="CQ32" s="161">
        <f>(Q32-AVERAGE(Q$3:Q$242))^2*'Monthly Returns'!$BI33</f>
        <v>1.6765443696296234E-7</v>
      </c>
      <c r="CR32" s="161">
        <f>(R32-AVERAGE(R$3:R$242))^2*'Monthly Returns'!$BI33</f>
        <v>8.7307796713904016E-8</v>
      </c>
      <c r="CS32" s="161">
        <f>(S32-AVERAGE(S$3:S$242))^2*'Monthly Returns'!$BI33</f>
        <v>3.9607340919729664E-10</v>
      </c>
      <c r="CT32" s="161">
        <f>(T32-AVERAGE(T$3:T$242))^2*'Monthly Returns'!$BI33</f>
        <v>1.6324086794658358E-7</v>
      </c>
      <c r="CU32" s="161">
        <f>(U32-AVERAGE(U$3:U$242))^2*'Monthly Returns'!$BI33</f>
        <v>1.0613708582484317E-6</v>
      </c>
      <c r="CV32" s="161">
        <f>(V32-AVERAGE(V$3:V$242))^2*'Monthly Returns'!$BI33</f>
        <v>9.8580605545971429E-8</v>
      </c>
      <c r="CW32" s="161">
        <f>(W32-AVERAGE(W$3:W$242))^2*'Monthly Returns'!$BI33</f>
        <v>4.0422893144459046E-11</v>
      </c>
      <c r="CX32" s="161">
        <f>(X32-AVERAGE(X$3:X$242))^2*'Monthly Returns'!$BI33</f>
        <v>1.1957533999743524E-7</v>
      </c>
      <c r="CY32" s="161">
        <f>(Y32-AVERAGE(Y$3:Y$242))^2*'Monthly Returns'!$BI33</f>
        <v>1.5632897312903068E-7</v>
      </c>
      <c r="CZ32" s="161">
        <f>(Z32-AVERAGE(Z$3:Z$242))^2*'Monthly Returns'!$BI33</f>
        <v>9.3999452131479934E-9</v>
      </c>
      <c r="DA32" s="161">
        <f>(AA32-AVERAGE(AA$3:AA$242))^2*'Monthly Returns'!$BI33</f>
        <v>9.634462116730153E-7</v>
      </c>
      <c r="DB32" s="161">
        <f>(AB32-AVERAGE(AB$3:AB$242))^2*'Monthly Returns'!$BI33</f>
        <v>1.8898400330478051E-7</v>
      </c>
      <c r="DC32" s="161">
        <f>(AC32-AVERAGE(AC$3:AC$242))^2*'Monthly Returns'!$BI33</f>
        <v>6.7629865503981985E-7</v>
      </c>
      <c r="DD32" s="161">
        <f>(AD32-AVERAGE(AD$3:AD$242))^2*'Monthly Returns'!$BI33</f>
        <v>1.1238143792972775E-6</v>
      </c>
      <c r="DE32" s="161">
        <f>(AE32-AVERAGE(AE$3:AE$242))^2*'Monthly Returns'!$BI33</f>
        <v>7.9947106641397772E-7</v>
      </c>
      <c r="DF32" s="161">
        <f>(AF32-AVERAGE(AF$3:AF$242))^2*'Monthly Returns'!$BI33</f>
        <v>6.070732477159705E-7</v>
      </c>
      <c r="DG32" s="161">
        <f>(AG32-AVERAGE(AG$3:AG$242))^2*'Monthly Returns'!$BI33</f>
        <v>8.483676649451053E-7</v>
      </c>
      <c r="DH32" s="161">
        <f>(AH32-AVERAGE(AH$3:AH$242))^2*'Monthly Returns'!$BI33</f>
        <v>6.9161558654192435E-7</v>
      </c>
      <c r="DI32" s="161">
        <f>(AI32-AVERAGE(AI$3:AI$242))^2*'Monthly Returns'!$BI33</f>
        <v>1.8371358898534378E-7</v>
      </c>
      <c r="DJ32" s="161">
        <f>(AJ32-AVERAGE(AJ$3:AJ$242))^2*'Monthly Returns'!$BI33</f>
        <v>2.111308749425144E-8</v>
      </c>
      <c r="DK32" s="161">
        <f>(AK32-AVERAGE(AK$3:AK$242))^2*'Monthly Returns'!$BI33</f>
        <v>1.6156639033674805E-7</v>
      </c>
      <c r="DL32" s="161">
        <f>(AL32-AVERAGE(AL$3:AL$242))^2*'Monthly Returns'!$BI33</f>
        <v>4.6260116847959213E-8</v>
      </c>
      <c r="DM32" s="161">
        <f>(AM32-AVERAGE(AM$3:AM$242))^2*'Monthly Returns'!$BI33</f>
        <v>9.8697642348381247E-7</v>
      </c>
      <c r="DN32" s="161">
        <f>(AN32-AVERAGE(AN$3:AN$242))^2*'Monthly Returns'!$BI33</f>
        <v>2.0425007639749046E-7</v>
      </c>
      <c r="DO32" s="161">
        <f>(AO32-AVERAGE(AO$3:AO$242))^2*'Monthly Returns'!$BI33</f>
        <v>9.28783533707386E-7</v>
      </c>
      <c r="DP32" s="161">
        <f>(AP32-AVERAGE(AP$3:AP$242))^2*'Monthly Returns'!$BI33</f>
        <v>9.5063846347728195E-8</v>
      </c>
      <c r="DQ32" s="161">
        <f>(AQ32-AVERAGE(AQ$3:AQ$242))^2*'Monthly Returns'!$BI33</f>
        <v>6.1418784483930087E-9</v>
      </c>
      <c r="DR32" s="161">
        <f>(AR32-AVERAGE(AR$3:AR$242))^2*'Monthly Returns'!$BI33</f>
        <v>5.1395870855948919E-7</v>
      </c>
      <c r="DS32" s="161">
        <f>(AS32-AVERAGE(AS$3:AS$242))^2*'Monthly Returns'!$BI33</f>
        <v>4.020839121398557E-8</v>
      </c>
      <c r="DT32" s="161">
        <f>(AT32-AVERAGE(AT$3:AT$242))^2*'Monthly Returns'!$BI33</f>
        <v>4.9196354707743027E-7</v>
      </c>
      <c r="DU32" s="161">
        <f>(AU32-AVERAGE(AU$3:AU$242))^2*'Monthly Returns'!$BI33</f>
        <v>1.4256003091870655E-7</v>
      </c>
      <c r="DV32" s="161">
        <f>(AV32-AVERAGE(AV$3:AV$242))^2*'Monthly Returns'!$BI33</f>
        <v>6.1886324563952606E-7</v>
      </c>
      <c r="DW32" s="161">
        <f>(AW32-AVERAGE(AW$3:AW$242))^2*'Monthly Returns'!$BI33</f>
        <v>7.5578535046007583E-7</v>
      </c>
      <c r="DX32" s="161">
        <f>(AX32-AVERAGE(AX$3:AX$242))^2*'Monthly Returns'!$BI33</f>
        <v>3.6829753782475716E-6</v>
      </c>
      <c r="DY32" s="161">
        <f>(AY32-AVERAGE(AY$3:AY$242))^2*'Monthly Returns'!$BI33</f>
        <v>3.0814311826017823E-6</v>
      </c>
      <c r="DZ32" s="161">
        <f>(AZ32-AVERAGE(AZ$3:AZ$242))^2*'Monthly Returns'!$BI33</f>
        <v>1.1055362348871506E-5</v>
      </c>
      <c r="EA32" s="161">
        <f>(BA32-AVERAGE(BA$3:BA$242))^2*'Monthly Returns'!$BI33</f>
        <v>3.6264663272030194E-7</v>
      </c>
    </row>
    <row r="33" spans="1:131" s="80" customFormat="1" x14ac:dyDescent="0.2">
      <c r="A33" s="66"/>
      <c r="B33" s="79">
        <f>'Monthly Returns'!A34</f>
        <v>37103</v>
      </c>
      <c r="C33" s="77">
        <f>'Monthly Returns'!B34</f>
        <v>-1.49393662955092E-2</v>
      </c>
      <c r="D33" s="77">
        <f>'Monthly Returns'!C34</f>
        <v>-2.688929881909E-2</v>
      </c>
      <c r="E33" s="77">
        <f>'Monthly Returns'!D34</f>
        <v>-2.31453688495508E-3</v>
      </c>
      <c r="F33" s="77">
        <f>'Monthly Returns'!E34</f>
        <v>-2.1304461229422499E-2</v>
      </c>
      <c r="G33" s="77">
        <f>'Monthly Returns'!F34</f>
        <v>-4.6823532272308697E-3</v>
      </c>
      <c r="H33" s="77">
        <f>'Monthly Returns'!G34</f>
        <v>-7.9746905519170005E-2</v>
      </c>
      <c r="I33" s="77">
        <f>'Monthly Returns'!H34</f>
        <v>-9.0696202523924394E-2</v>
      </c>
      <c r="J33" s="77">
        <f>'Monthly Returns'!I34</f>
        <v>-3.3549170101601897E-2</v>
      </c>
      <c r="K33" s="77">
        <f>'Monthly Returns'!J34</f>
        <v>-6.8498997592239805E-2</v>
      </c>
      <c r="L33" s="77">
        <f>'Monthly Returns'!K34</f>
        <v>1.5918298586767798E-2</v>
      </c>
      <c r="M33" s="77">
        <f>'Monthly Returns'!L34</f>
        <v>1.7115090680648901E-2</v>
      </c>
      <c r="N33" s="77">
        <f>'Monthly Returns'!M34</f>
        <v>-2.1296133218024801E-2</v>
      </c>
      <c r="O33" s="77">
        <f>'Monthly Returns'!N34</f>
        <v>-5.0936363917630401E-2</v>
      </c>
      <c r="P33" s="77">
        <f>'Monthly Returns'!O34</f>
        <v>-5.62510335336616E-2</v>
      </c>
      <c r="Q33" s="77">
        <f>'Monthly Returns'!P34</f>
        <v>-6.4501195028699901E-2</v>
      </c>
      <c r="R33" s="77">
        <f>'Monthly Returns'!Q34</f>
        <v>-1.6206465663838501E-2</v>
      </c>
      <c r="S33" s="77">
        <f>'Monthly Returns'!R34</f>
        <v>-8.6495168761195895E-3</v>
      </c>
      <c r="T33" s="77">
        <f>'Monthly Returns'!S34</f>
        <v>-6.2161165756421832E-2</v>
      </c>
      <c r="U33" s="77">
        <f>'Monthly Returns'!T34</f>
        <v>-9.3256855221540702E-3</v>
      </c>
      <c r="V33" s="77">
        <f>'Monthly Returns'!U34</f>
        <v>-1.0600005858532E-2</v>
      </c>
      <c r="W33" s="77">
        <f>'Monthly Returns'!V34</f>
        <v>-2.99999139884998E-3</v>
      </c>
      <c r="X33" s="77">
        <f>'Monthly Returns'!W34</f>
        <v>-1.4048425749938476E-3</v>
      </c>
      <c r="Y33" s="77">
        <f>'Monthly Returns'!X34</f>
        <v>-4.1946807181165724E-3</v>
      </c>
      <c r="Z33" s="77">
        <f>'Monthly Returns'!Y34</f>
        <v>6.0495954866612855E-4</v>
      </c>
      <c r="AA33" s="77">
        <f>'Monthly Returns'!Z34</f>
        <v>1.6030719331929788E-3</v>
      </c>
      <c r="AB33" s="77">
        <f>'Monthly Returns'!AA34</f>
        <v>3.6432843936922144E-3</v>
      </c>
      <c r="AC33" s="77">
        <f>'Monthly Returns'!AB34</f>
        <v>-4.3325259357433366E-2</v>
      </c>
      <c r="AD33" s="77">
        <f>'Monthly Returns'!AC34</f>
        <v>-4.3229187846996704E-2</v>
      </c>
      <c r="AE33" s="77">
        <f>'Monthly Returns'!AD34</f>
        <v>-4.693383990622596E-2</v>
      </c>
      <c r="AF33" s="77">
        <f>'Monthly Returns'!AE34</f>
        <v>-1.6201637200000001E-2</v>
      </c>
      <c r="AG33" s="77">
        <f>'Monthly Returns'!AF34</f>
        <v>-1.8206584626186829E-2</v>
      </c>
      <c r="AH33" s="77">
        <f>'Monthly Returns'!AG34</f>
        <v>-1.611438310819719E-2</v>
      </c>
      <c r="AI33" s="77">
        <f>'Monthly Returns'!AH34</f>
        <v>-3.8501637454157356E-2</v>
      </c>
      <c r="AJ33" s="77">
        <f>'Monthly Returns'!AI34</f>
        <v>-2.8499695705019423E-2</v>
      </c>
      <c r="AK33" s="77">
        <f>'Monthly Returns'!AJ34</f>
        <v>-4.1900107346506621E-2</v>
      </c>
      <c r="AL33" s="77">
        <f>'Monthly Returns'!AK34</f>
        <v>-1.4801750832343807E-2</v>
      </c>
      <c r="AM33" s="77">
        <f>'Monthly Returns'!AL34</f>
        <v>-3.6799569941833421E-2</v>
      </c>
      <c r="AN33" s="77">
        <f>'Monthly Returns'!AM34</f>
        <v>1.409826244767598E-2</v>
      </c>
      <c r="AO33" s="77">
        <f>'Monthly Returns'!AN34</f>
        <v>-1.4E-2</v>
      </c>
      <c r="AP33" s="77">
        <f>'Monthly Returns'!AO34</f>
        <v>-1.2277491046977063E-2</v>
      </c>
      <c r="AQ33" s="77">
        <f>'Monthly Returns'!AP34</f>
        <v>-7.5265389653333403E-2</v>
      </c>
      <c r="AR33" s="77">
        <f>'Monthly Returns'!AQ34</f>
        <v>7.1918023383432117E-3</v>
      </c>
      <c r="AS33" s="77">
        <f>'Monthly Returns'!AR34</f>
        <v>1.0544988666601141E-2</v>
      </c>
      <c r="AT33" s="77">
        <f>'Monthly Returns'!AS34</f>
        <v>-7.105790886329494E-3</v>
      </c>
      <c r="AU33" s="77">
        <f>'Monthly Returns'!AT34</f>
        <v>7.6571927462262745E-3</v>
      </c>
      <c r="AV33" s="77">
        <f>'Monthly Returns'!AU34</f>
        <v>-2.5465456726392798E-2</v>
      </c>
      <c r="AW33" s="77">
        <f>'Monthly Returns'!AV34</f>
        <v>6.7192618428531192E-2</v>
      </c>
      <c r="AX33" s="77">
        <f>'Monthly Returns'!AW34</f>
        <v>7.1780147661959504E-5</v>
      </c>
      <c r="AY33" s="77">
        <f>'Monthly Returns'!AX34</f>
        <v>-2.3442748654024816E-2</v>
      </c>
      <c r="AZ33" s="77">
        <f>'Monthly Returns'!AY34</f>
        <v>-3.9809669680556374E-2</v>
      </c>
      <c r="BA33" s="77">
        <f>'Monthly Returns'!AZ34</f>
        <v>2.7405991077119163E-2</v>
      </c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CC33" s="161">
        <f>(C33-AVERAGE(C$3:C$242))^2*'Monthly Returns'!$BI34</f>
        <v>6.1669060319662532E-7</v>
      </c>
      <c r="CD33" s="161">
        <f>(D33-AVERAGE(D$3:D$242))^2*'Monthly Returns'!$BI34</f>
        <v>1.8945845629557015E-6</v>
      </c>
      <c r="CE33" s="161">
        <f>(E33-AVERAGE(E$3:E$242))^2*'Monthly Returns'!$BI34</f>
        <v>8.822383822037741E-8</v>
      </c>
      <c r="CF33" s="161">
        <f>(F33-AVERAGE(F$3:F$242))^2*'Monthly Returns'!$BI34</f>
        <v>1.2559828611770702E-6</v>
      </c>
      <c r="CG33" s="161">
        <f>(G33-AVERAGE(G$3:G$242))^2*'Monthly Returns'!$BI34</f>
        <v>1.0570620841147812E-7</v>
      </c>
      <c r="CH33" s="161">
        <f>(H33-AVERAGE(H$3:H$242))^2*'Monthly Returns'!$BI34</f>
        <v>9.586140714237772E-6</v>
      </c>
      <c r="CI33" s="161">
        <f>(I33-AVERAGE(I$3:I$242))^2*'Monthly Returns'!$BI34</f>
        <v>1.2920985728291008E-5</v>
      </c>
      <c r="CJ33" s="161">
        <f>(J33-AVERAGE(J$3:J$242))^2*'Monthly Returns'!$BI34</f>
        <v>2.4739909533487782E-6</v>
      </c>
      <c r="CK33" s="161">
        <f>(K33-AVERAGE(K$3:K$242))^2*'Monthly Returns'!$BI34</f>
        <v>8.2712535164802535E-6</v>
      </c>
      <c r="CL33" s="161">
        <f>(L33-AVERAGE(L$3:L$242))^2*'Monthly Returns'!$BI34</f>
        <v>1.7854344599786068E-7</v>
      </c>
      <c r="CM33" s="161">
        <f>(M33-AVERAGE(M$3:M$242))^2*'Monthly Returns'!$BI34</f>
        <v>2.1387539420815835E-7</v>
      </c>
      <c r="CN33" s="161">
        <f>(N33-AVERAGE(N$3:N$242))^2*'Monthly Returns'!$BI34</f>
        <v>1.1391767739571419E-6</v>
      </c>
      <c r="CO33" s="161">
        <f>(O33-AVERAGE(O$3:O$242))^2*'Monthly Returns'!$BI34</f>
        <v>4.3507962257432859E-6</v>
      </c>
      <c r="CP33" s="161">
        <f>(P33-AVERAGE(P$3:P$242))^2*'Monthly Returns'!$BI34</f>
        <v>5.6341494576409728E-6</v>
      </c>
      <c r="CQ33" s="161">
        <f>(Q33-AVERAGE(Q$3:Q$242))^2*'Monthly Returns'!$BI34</f>
        <v>6.9599462342775099E-6</v>
      </c>
      <c r="CR33" s="161">
        <f>(R33-AVERAGE(R$3:R$242))^2*'Monthly Returns'!$BI34</f>
        <v>6.9907287901795476E-7</v>
      </c>
      <c r="CS33" s="161">
        <f>(S33-AVERAGE(S$3:S$242))^2*'Monthly Returns'!$BI34</f>
        <v>2.6782297579249754E-7</v>
      </c>
      <c r="CT33" s="161">
        <f>(T33-AVERAGE(T$3:T$242))^2*'Monthly Returns'!$BI34</f>
        <v>6.7766723116847998E-6</v>
      </c>
      <c r="CU33" s="161">
        <f>(U33-AVERAGE(U$3:U$242))^2*'Monthly Returns'!$BI34</f>
        <v>2.89605437764745E-7</v>
      </c>
      <c r="CV33" s="161">
        <f>(V33-AVERAGE(V$3:V$242))^2*'Monthly Returns'!$BI34</f>
        <v>3.4443869606234916E-7</v>
      </c>
      <c r="CW33" s="161">
        <f>(W33-AVERAGE(W$3:W$242))^2*'Monthly Returns'!$BI34</f>
        <v>6.8264215304528482E-8</v>
      </c>
      <c r="CX33" s="161">
        <f>(X33-AVERAGE(X$3:X$242))^2*'Monthly Returns'!$BI34</f>
        <v>5.4126904326892297E-8</v>
      </c>
      <c r="CY33" s="161">
        <f>(Y33-AVERAGE(Y$3:Y$242))^2*'Monthly Returns'!$BI34</f>
        <v>9.2799951241189831E-8</v>
      </c>
      <c r="CZ33" s="161">
        <f>(Z33-AVERAGE(Z$3:Z$242))^2*'Monthly Returns'!$BI34</f>
        <v>3.8061413310515841E-9</v>
      </c>
      <c r="DA33" s="161">
        <f>(AA33-AVERAGE(AA$3:AA$242))^2*'Monthly Returns'!$BI34</f>
        <v>2.4619831308320155E-8</v>
      </c>
      <c r="DB33" s="161">
        <f>(AB33-AVERAGE(AB$3:AB$242))^2*'Monthly Returns'!$BI34</f>
        <v>2.1086848711749579E-10</v>
      </c>
      <c r="DC33" s="161">
        <f>(AC33-AVERAGE(AC$3:AC$242))^2*'Monthly Returns'!$BI34</f>
        <v>2.9638596578855753E-6</v>
      </c>
      <c r="DD33" s="161">
        <f>(AD33-AVERAGE(AD$3:AD$242))^2*'Monthly Returns'!$BI34</f>
        <v>2.9559574384191726E-6</v>
      </c>
      <c r="DE33" s="161">
        <f>(AE33-AVERAGE(AE$3:AE$242))^2*'Monthly Returns'!$BI34</f>
        <v>3.4659264386168976E-6</v>
      </c>
      <c r="DF33" s="161">
        <f>(AF33-AVERAGE(AF$3:AF$242))^2*'Monthly Returns'!$BI34</f>
        <v>7.5526359819995502E-7</v>
      </c>
      <c r="DG33" s="161">
        <f>(AG33-AVERAGE(AG$3:AG$242))^2*'Monthly Returns'!$BI34</f>
        <v>8.6652886765698764E-7</v>
      </c>
      <c r="DH33" s="161">
        <f>(AH33-AVERAGE(AH$3:AH$242))^2*'Monthly Returns'!$BI34</f>
        <v>6.5191382256541155E-7</v>
      </c>
      <c r="DI33" s="161">
        <f>(AI33-AVERAGE(AI$3:AI$242))^2*'Monthly Returns'!$BI34</f>
        <v>2.3996446432123394E-6</v>
      </c>
      <c r="DJ33" s="161">
        <f>(AJ33-AVERAGE(AJ$3:AJ$242))^2*'Monthly Returns'!$BI34</f>
        <v>1.5374154331091898E-6</v>
      </c>
      <c r="DK33" s="161">
        <f>(AK33-AVERAGE(AK$3:AK$242))^2*'Monthly Returns'!$BI34</f>
        <v>3.1211632219666655E-6</v>
      </c>
      <c r="DL33" s="161">
        <f>(AL33-AVERAGE(AL$3:AL$242))^2*'Monthly Returns'!$BI34</f>
        <v>5.9278059782918817E-7</v>
      </c>
      <c r="DM33" s="161">
        <f>(AM33-AVERAGE(AM$3:AM$242))^2*'Monthly Returns'!$BI34</f>
        <v>2.2965847529574898E-6</v>
      </c>
      <c r="DN33" s="161">
        <f>(AN33-AVERAGE(AN$3:AN$242))^2*'Monthly Returns'!$BI34</f>
        <v>9.679623504394139E-8</v>
      </c>
      <c r="DO33" s="161">
        <f>(AO33-AVERAGE(AO$3:AO$242))^2*'Monthly Returns'!$BI34</f>
        <v>5.5491191388645406E-7</v>
      </c>
      <c r="DP33" s="161">
        <f>(AP33-AVERAGE(AP$3:AP$242))^2*'Monthly Returns'!$BI34</f>
        <v>2.4565426627507225E-7</v>
      </c>
      <c r="DQ33" s="161">
        <f>(AQ33-AVERAGE(AQ$3:AQ$242))^2*'Monthly Returns'!$BI34</f>
        <v>8.8837243665456779E-6</v>
      </c>
      <c r="DR33" s="161">
        <f>(AR33-AVERAGE(AR$3:AR$242))^2*'Monthly Returns'!$BI34</f>
        <v>4.0676566214545291E-10</v>
      </c>
      <c r="DS33" s="161">
        <f>(AS33-AVERAGE(AS$3:AS$242))^2*'Monthly Returns'!$BI34</f>
        <v>6.7626012448829236E-8</v>
      </c>
      <c r="DT33" s="161">
        <f>(AT33-AVERAGE(AT$3:AT$242))^2*'Monthly Returns'!$BI34</f>
        <v>2.0201029242413922E-7</v>
      </c>
      <c r="DU33" s="161">
        <f>(AU33-AVERAGE(AU$3:AU$242))^2*'Monthly Returns'!$BI34</f>
        <v>4.0492629652000549E-8</v>
      </c>
      <c r="DV33" s="161">
        <f>(AV33-AVERAGE(AV$3:AV$242))^2*'Monthly Returns'!$BI34</f>
        <v>4.8589505386493989E-7</v>
      </c>
      <c r="DW33" s="161">
        <f>(AW33-AVERAGE(AW$3:AW$242))^2*'Monthly Returns'!$BI34</f>
        <v>4.5448339937073149E-6</v>
      </c>
      <c r="DX33" s="161">
        <f>(AX33-AVERAGE(AX$3:AX$242))^2*'Monthly Returns'!$BI34</f>
        <v>6.8328306500486503E-8</v>
      </c>
      <c r="DY33" s="161">
        <f>(AY33-AVERAGE(AY$3:AY$242))^2*'Monthly Returns'!$BI34</f>
        <v>1.1979301361070652E-6</v>
      </c>
      <c r="DZ33" s="161">
        <f>(AZ33-AVERAGE(AZ$3:AZ$242))^2*'Monthly Returns'!$BI34</f>
        <v>4.0244859131230995E-6</v>
      </c>
      <c r="EA33" s="161">
        <f>(BA33-AVERAGE(BA$3:BA$242))^2*'Monthly Returns'!$BI34</f>
        <v>3.9924366174565026E-7</v>
      </c>
    </row>
    <row r="34" spans="1:131" s="80" customFormat="1" x14ac:dyDescent="0.2">
      <c r="A34" s="66"/>
      <c r="B34" s="79">
        <f>'Monthly Returns'!A35</f>
        <v>37134</v>
      </c>
      <c r="C34" s="77">
        <f>'Monthly Returns'!B35</f>
        <v>-8.5028818833594699E-2</v>
      </c>
      <c r="D34" s="77">
        <f>'Monthly Returns'!C35</f>
        <v>-4.0525784414340099E-2</v>
      </c>
      <c r="E34" s="77">
        <f>'Monthly Returns'!D35</f>
        <v>-5.2510479985386098E-2</v>
      </c>
      <c r="F34" s="77">
        <f>'Monthly Returns'!E35</f>
        <v>-1.2009074246055599E-2</v>
      </c>
      <c r="G34" s="77">
        <f>'Monthly Returns'!F35</f>
        <v>-2.9238856145798402E-2</v>
      </c>
      <c r="H34" s="77">
        <f>'Monthly Returns'!G35</f>
        <v>-4.4453128645725197E-2</v>
      </c>
      <c r="I34" s="77">
        <f>'Monthly Returns'!H35</f>
        <v>-6.58422241253942E-3</v>
      </c>
      <c r="J34" s="77">
        <f>'Monthly Returns'!I35</f>
        <v>-3.7510409430689798E-2</v>
      </c>
      <c r="K34" s="77">
        <f>'Monthly Returns'!J35</f>
        <v>-2.9612943502500402E-2</v>
      </c>
      <c r="L34" s="77">
        <f>'Monthly Returns'!K35</f>
        <v>1.79196722035177E-2</v>
      </c>
      <c r="M34" s="77">
        <f>'Monthly Returns'!L35</f>
        <v>9.5561611571444108E-3</v>
      </c>
      <c r="N34" s="77">
        <f>'Monthly Returns'!M35</f>
        <v>5.8932441989092404E-3</v>
      </c>
      <c r="O34" s="77">
        <f>'Monthly Returns'!N35</f>
        <v>1.97501554347446E-2</v>
      </c>
      <c r="P34" s="77">
        <f>'Monthly Returns'!O35</f>
        <v>2.4187919140604398E-2</v>
      </c>
      <c r="Q34" s="77">
        <f>'Monthly Returns'!P35</f>
        <v>2.4902438163137801E-2</v>
      </c>
      <c r="R34" s="77">
        <f>'Monthly Returns'!Q35</f>
        <v>-3.1902516686450499E-2</v>
      </c>
      <c r="S34" s="77">
        <f>'Monthly Returns'!R35</f>
        <v>-1.43595605052019E-2</v>
      </c>
      <c r="T34" s="77">
        <f>'Monthly Returns'!S35</f>
        <v>2.6057453422322352E-2</v>
      </c>
      <c r="U34" s="77">
        <f>'Monthly Returns'!T35</f>
        <v>-6.6407512631632595E-2</v>
      </c>
      <c r="V34" s="77">
        <f>'Monthly Returns'!U35</f>
        <v>-1.21999948571296E-2</v>
      </c>
      <c r="W34" s="77">
        <f>'Monthly Returns'!V35</f>
        <v>5.6999919776112799E-3</v>
      </c>
      <c r="X34" s="77">
        <f>'Monthly Returns'!W35</f>
        <v>-4.5514730221780653E-3</v>
      </c>
      <c r="Y34" s="77">
        <f>'Monthly Returns'!X35</f>
        <v>-3.0758064087369474E-3</v>
      </c>
      <c r="Z34" s="77">
        <f>'Monthly Returns'!Y35</f>
        <v>2.1623294284118799E-3</v>
      </c>
      <c r="AA34" s="77">
        <f>'Monthly Returns'!Z35</f>
        <v>-1.0254406044702513E-2</v>
      </c>
      <c r="AB34" s="77">
        <f>'Monthly Returns'!AA35</f>
        <v>8.3978978165466511E-3</v>
      </c>
      <c r="AC34" s="77">
        <f>'Monthly Returns'!AB35</f>
        <v>9.2198920364972015E-3</v>
      </c>
      <c r="AD34" s="77">
        <f>'Monthly Returns'!AC35</f>
        <v>1.0285603521211099E-2</v>
      </c>
      <c r="AE34" s="77">
        <f>'Monthly Returns'!AD35</f>
        <v>9.9878210358457821E-3</v>
      </c>
      <c r="AF34" s="77">
        <f>'Monthly Returns'!AE35</f>
        <v>-2.5833068300000001E-2</v>
      </c>
      <c r="AG34" s="77">
        <f>'Monthly Returns'!AF35</f>
        <v>-2.9029902247040461E-2</v>
      </c>
      <c r="AH34" s="77">
        <f>'Monthly Returns'!AG35</f>
        <v>-2.5693944032176223E-2</v>
      </c>
      <c r="AI34" s="77">
        <f>'Monthly Returns'!AH35</f>
        <v>-7.0162010460517177E-4</v>
      </c>
      <c r="AJ34" s="77">
        <f>'Monthly Returns'!AI35</f>
        <v>-1.9600004283373829E-2</v>
      </c>
      <c r="AK34" s="77">
        <f>'Monthly Returns'!AJ35</f>
        <v>-2.4400171213748489E-2</v>
      </c>
      <c r="AL34" s="77">
        <f>'Monthly Returns'!AK35</f>
        <v>-7.698170281399741E-3</v>
      </c>
      <c r="AM34" s="77">
        <f>'Monthly Returns'!AL35</f>
        <v>-1.5399786161983786E-2</v>
      </c>
      <c r="AN34" s="77">
        <f>'Monthly Returns'!AM35</f>
        <v>6.8009650420468581E-3</v>
      </c>
      <c r="AO34" s="77">
        <f>'Monthly Returns'!AN35</f>
        <v>8.0000000000000002E-3</v>
      </c>
      <c r="AP34" s="77">
        <f>'Monthly Returns'!AO35</f>
        <v>6.7302501349649102E-2</v>
      </c>
      <c r="AQ34" s="77">
        <f>'Monthly Returns'!AP35</f>
        <v>-3.282546890532663E-2</v>
      </c>
      <c r="AR34" s="77">
        <f>'Monthly Returns'!AQ35</f>
        <v>2.317263003464988E-2</v>
      </c>
      <c r="AS34" s="77">
        <f>'Monthly Returns'!AR35</f>
        <v>1.131265847474161E-2</v>
      </c>
      <c r="AT34" s="77">
        <f>'Monthly Returns'!AS35</f>
        <v>7.3982722204943658E-3</v>
      </c>
      <c r="AU34" s="77">
        <f>'Monthly Returns'!AT35</f>
        <v>7.474490421679976E-3</v>
      </c>
      <c r="AV34" s="77">
        <f>'Monthly Returns'!AU35</f>
        <v>-2.0005446615019525E-2</v>
      </c>
      <c r="AW34" s="77">
        <f>'Monthly Returns'!AV35</f>
        <v>9.8357480332549319E-3</v>
      </c>
      <c r="AX34" s="77">
        <f>'Monthly Returns'!AW35</f>
        <v>-3.269863730043987E-2</v>
      </c>
      <c r="AY34" s="77">
        <f>'Monthly Returns'!AX35</f>
        <v>-1.9845263892453203E-2</v>
      </c>
      <c r="AZ34" s="77">
        <f>'Monthly Returns'!AY35</f>
        <v>-6.9467075042873402E-2</v>
      </c>
      <c r="BA34" s="77">
        <f>'Monthly Returns'!AZ35</f>
        <v>1.1028398125172201E-2</v>
      </c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CC34" s="161">
        <f>(C34-AVERAGE(C$3:C$242))^2*'Monthly Returns'!$BI35</f>
        <v>1.1371253904979183E-5</v>
      </c>
      <c r="CD34" s="161">
        <f>(D34-AVERAGE(D$3:D$242))^2*'Monthly Returns'!$BI35</f>
        <v>3.5565938707386161E-6</v>
      </c>
      <c r="CE34" s="161">
        <f>(E34-AVERAGE(E$3:E$242))^2*'Monthly Returns'!$BI35</f>
        <v>4.6151890897310733E-6</v>
      </c>
      <c r="CF34" s="161">
        <f>(F34-AVERAGE(F$3:F$242))^2*'Monthly Returns'!$BI35</f>
        <v>6.1435295344338174E-7</v>
      </c>
      <c r="CG34" s="161">
        <f>(G34-AVERAGE(G$3:G$242))^2*'Monthly Returns'!$BI35</f>
        <v>1.5170799239104138E-6</v>
      </c>
      <c r="CH34" s="161">
        <f>(H34-AVERAGE(H$3:H$242))^2*'Monthly Returns'!$BI35</f>
        <v>3.2801962783404854E-6</v>
      </c>
      <c r="CI34" s="161">
        <f>(I34-AVERAGE(I$3:I$242))^2*'Monthly Returns'!$BI35</f>
        <v>2.6323429863713187E-7</v>
      </c>
      <c r="CJ34" s="161">
        <f>(J34-AVERAGE(J$3:J$242))^2*'Monthly Returns'!$BI35</f>
        <v>2.9818129417344265E-6</v>
      </c>
      <c r="CK34" s="161">
        <f>(K34-AVERAGE(K$3:K$242))^2*'Monthly Returns'!$BI35</f>
        <v>2.1242243131818007E-6</v>
      </c>
      <c r="CL34" s="161">
        <f>(L34-AVERAGE(L$3:L$242))^2*'Monthly Returns'!$BI35</f>
        <v>2.4842809546511996E-7</v>
      </c>
      <c r="CM34" s="161">
        <f>(M34-AVERAGE(M$3:M$242))^2*'Monthly Returns'!$BI35</f>
        <v>3.4685816094706183E-8</v>
      </c>
      <c r="CN34" s="161">
        <f>(N34-AVERAGE(N$3:N$242))^2*'Monthly Returns'!$BI35</f>
        <v>5.0040959106348391E-9</v>
      </c>
      <c r="CO34" s="161">
        <f>(O34-AVERAGE(O$3:O$242))^2*'Monthly Returns'!$BI35</f>
        <v>2.5858700029157834E-7</v>
      </c>
      <c r="CP34" s="161">
        <f>(P34-AVERAGE(P$3:P$242))^2*'Monthly Returns'!$BI35</f>
        <v>3.3486234055857486E-7</v>
      </c>
      <c r="CQ34" s="161">
        <f>(Q34-AVERAGE(Q$3:Q$242))^2*'Monthly Returns'!$BI35</f>
        <v>4.136602878028444E-7</v>
      </c>
      <c r="CR34" s="161">
        <f>(R34-AVERAGE(R$3:R$242))^2*'Monthly Returns'!$BI35</f>
        <v>2.0128099049623526E-6</v>
      </c>
      <c r="CS34" s="161">
        <f>(S34-AVERAGE(S$3:S$242))^2*'Monthly Returns'!$BI35</f>
        <v>5.336959004890273E-7</v>
      </c>
      <c r="CT34" s="161">
        <f>(T34-AVERAGE(T$3:T$242))^2*'Monthly Returns'!$BI35</f>
        <v>4.0276548926667122E-7</v>
      </c>
      <c r="CU34" s="161">
        <f>(U34-AVERAGE(U$3:U$242))^2*'Monthly Returns'!$BI35</f>
        <v>6.9928068116960997E-6</v>
      </c>
      <c r="CV34" s="161">
        <f>(V34-AVERAGE(V$3:V$242))^2*'Monthly Returns'!$BI35</f>
        <v>4.2095059681657138E-7</v>
      </c>
      <c r="CW34" s="161">
        <f>(W34-AVERAGE(W$3:W$242))^2*'Monthly Returns'!$BI35</f>
        <v>3.3656066244374796E-9</v>
      </c>
      <c r="CX34" s="161">
        <f>(X34-AVERAGE(X$3:X$242))^2*'Monthly Returns'!$BI35</f>
        <v>1.2234666043630774E-7</v>
      </c>
      <c r="CY34" s="161">
        <f>(Y34-AVERAGE(Y$3:Y$242))^2*'Monthly Returns'!$BI35</f>
        <v>7.0189877649571077E-8</v>
      </c>
      <c r="CZ34" s="161">
        <f>(Z34-AVERAGE(Z$3:Z$242))^2*'Monthly Returns'!$BI35</f>
        <v>2.128787222374403E-11</v>
      </c>
      <c r="DA34" s="161">
        <f>(AA34-AVERAGE(AA$3:AA$242))^2*'Monthly Returns'!$BI35</f>
        <v>3.5361949390012087E-7</v>
      </c>
      <c r="DB34" s="161">
        <f>(AB34-AVERAGE(AB$3:AB$242))^2*'Monthly Returns'!$BI35</f>
        <v>2.5798290568974947E-8</v>
      </c>
      <c r="DC34" s="161">
        <f>(AC34-AVERAGE(AC$3:AC$242))^2*'Monthly Returns'!$BI35</f>
        <v>4.2472829746739681E-8</v>
      </c>
      <c r="DD34" s="161">
        <f>(AD34-AVERAGE(AD$3:AD$242))^2*'Monthly Returns'!$BI35</f>
        <v>5.9599385732202282E-8</v>
      </c>
      <c r="DE34" s="161">
        <f>(AE34-AVERAGE(AE$3:AE$242))^2*'Monthly Returns'!$BI35</f>
        <v>5.1324620425306965E-8</v>
      </c>
      <c r="DF34" s="161">
        <f>(AF34-AVERAGE(AF$3:AF$242))^2*'Monthly Returns'!$BI35</f>
        <v>1.5088840499244849E-6</v>
      </c>
      <c r="DG34" s="161">
        <f>(AG34-AVERAGE(AG$3:AG$242))^2*'Monthly Returns'!$BI35</f>
        <v>1.7806674103448742E-6</v>
      </c>
      <c r="DH34" s="161">
        <f>(AH34-AVERAGE(AH$3:AH$242))^2*'Monthly Returns'!$BI35</f>
        <v>1.3560536057371173E-6</v>
      </c>
      <c r="DI34" s="161">
        <f>(AI34-AVERAGE(AI$3:AI$242))^2*'Monthly Returns'!$BI35</f>
        <v>2.6866109220839752E-8</v>
      </c>
      <c r="DJ34" s="161">
        <f>(AJ34-AVERAGE(AJ$3:AJ$242))^2*'Monthly Returns'!$BI35</f>
        <v>8.4310649636798381E-7</v>
      </c>
      <c r="DK34" s="161">
        <f>(AK34-AVERAGE(AK$3:AK$242))^2*'Monthly Returns'!$BI35</f>
        <v>1.2784576480168456E-6</v>
      </c>
      <c r="DL34" s="161">
        <f>(AL34-AVERAGE(AL$3:AL$242))^2*'Monthly Returns'!$BI35</f>
        <v>2.6217076854632366E-7</v>
      </c>
      <c r="DM34" s="161">
        <f>(AM34-AVERAGE(AM$3:AM$242))^2*'Monthly Returns'!$BI35</f>
        <v>5.3945616522256098E-7</v>
      </c>
      <c r="DN34" s="161">
        <f>(AN34-AVERAGE(AN$3:AN$242))^2*'Monthly Returns'!$BI35</f>
        <v>1.9162127109427694E-9</v>
      </c>
      <c r="DO34" s="161">
        <f>(AO34-AVERAGE(AO$3:AO$242))^2*'Monthly Returns'!$BI35</f>
        <v>3.8499808274954797E-9</v>
      </c>
      <c r="DP34" s="161">
        <f>(AP34-AVERAGE(AP$3:AP$242))^2*'Monthly Returns'!$BI35</f>
        <v>5.9266996438105258E-6</v>
      </c>
      <c r="DQ34" s="161">
        <f>(AQ34-AVERAGE(AQ$3:AQ$242))^2*'Monthly Returns'!$BI35</f>
        <v>2.0495178459126406E-6</v>
      </c>
      <c r="DR34" s="161">
        <f>(AR34-AVERAGE(AR$3:AR$242))^2*'Monthly Returns'!$BI35</f>
        <v>3.7110243220942245E-7</v>
      </c>
      <c r="DS34" s="161">
        <f>(AS34-AVERAGE(AS$3:AS$242))^2*'Monthly Returns'!$BI35</f>
        <v>8.3896897421400093E-8</v>
      </c>
      <c r="DT34" s="161">
        <f>(AT34-AVERAGE(AT$3:AT$242))^2*'Monthly Returns'!$BI35</f>
        <v>6.8511129732841805E-9</v>
      </c>
      <c r="DU34" s="161">
        <f>(AU34-AVERAGE(AU$3:AU$242))^2*'Monthly Returns'!$BI35</f>
        <v>3.8223677090570703E-8</v>
      </c>
      <c r="DV34" s="161">
        <f>(AV34-AVERAGE(AV$3:AV$242))^2*'Monthly Returns'!$BI35</f>
        <v>2.49366196549218E-7</v>
      </c>
      <c r="DW34" s="161">
        <f>(AW34-AVERAGE(AW$3:AW$242))^2*'Monthly Returns'!$BI35</f>
        <v>8.3725911533753327E-10</v>
      </c>
      <c r="DX34" s="161">
        <f>(AX34-AVERAGE(AX$3:AX$242))^2*'Monthly Returns'!$BI35</f>
        <v>2.1619026030214314E-6</v>
      </c>
      <c r="DY34" s="161">
        <f>(AY34-AVERAGE(AY$3:AY$242))^2*'Monthly Returns'!$BI35</f>
        <v>9.3594483239480768E-7</v>
      </c>
      <c r="DZ34" s="161">
        <f>(AZ34-AVERAGE(AZ$3:AZ$242))^2*'Monthly Returns'!$BI35</f>
        <v>9.6666756102260235E-6</v>
      </c>
      <c r="EA34" s="161">
        <f>(BA34-AVERAGE(BA$3:BA$242))^2*'Monthly Returns'!$BI35</f>
        <v>9.9272278715967817E-10</v>
      </c>
    </row>
    <row r="35" spans="1:131" s="80" customFormat="1" x14ac:dyDescent="0.2">
      <c r="A35" s="66"/>
      <c r="B35" s="79">
        <f>'Monthly Returns'!A36</f>
        <v>37164</v>
      </c>
      <c r="C35" s="77">
        <f>'Monthly Returns'!B36</f>
        <v>-8.9337691425726201E-2</v>
      </c>
      <c r="D35" s="77">
        <f>'Monthly Returns'!C36</f>
        <v>-0.14660514343577899</v>
      </c>
      <c r="E35" s="77">
        <f>'Monthly Returns'!D36</f>
        <v>-0.12806792188642999</v>
      </c>
      <c r="F35" s="77">
        <f>'Monthly Returns'!E36</f>
        <v>-0.17938159686102001</v>
      </c>
      <c r="G35" s="77">
        <f>'Monthly Returns'!F36</f>
        <v>-7.8827134704215804E-2</v>
      </c>
      <c r="H35" s="77">
        <f>'Monthly Returns'!G36</f>
        <v>-0.10540076407381201</v>
      </c>
      <c r="I35" s="77">
        <f>'Monthly Returns'!H36</f>
        <v>-9.8837466254679707E-2</v>
      </c>
      <c r="J35" s="77">
        <f>'Monthly Returns'!I36</f>
        <v>-0.15882297560744599</v>
      </c>
      <c r="K35" s="77">
        <f>'Monthly Returns'!J36</f>
        <v>-0.16657501893210899</v>
      </c>
      <c r="L35" s="77">
        <f>'Monthly Returns'!K36</f>
        <v>-7.7378807417284303E-3</v>
      </c>
      <c r="M35" s="77">
        <f>'Monthly Returns'!L36</f>
        <v>-6.3051167207962503E-3</v>
      </c>
      <c r="N35" s="77">
        <f>'Monthly Returns'!M36</f>
        <v>-7.1145721537122106E-2</v>
      </c>
      <c r="O35" s="77">
        <f>'Monthly Returns'!N36</f>
        <v>-3.9724126097482403E-2</v>
      </c>
      <c r="P35" s="77">
        <f>'Monthly Returns'!O36</f>
        <v>-4.3491872725481398E-2</v>
      </c>
      <c r="Q35" s="77">
        <f>'Monthly Returns'!P36</f>
        <v>-5.0320063937280897E-2</v>
      </c>
      <c r="R35" s="77">
        <f>'Monthly Returns'!Q36</f>
        <v>-5.0734973650081998E-2</v>
      </c>
      <c r="S35" s="77">
        <f>'Monthly Returns'!R36</f>
        <v>-7.7434299307866904E-3</v>
      </c>
      <c r="T35" s="77">
        <f>'Monthly Returns'!S36</f>
        <v>-4.8167658238508548E-2</v>
      </c>
      <c r="U35" s="77">
        <f>'Monthly Returns'!T36</f>
        <v>-7.6449060786904194E-2</v>
      </c>
      <c r="V35" s="77">
        <f>'Monthly Returns'!U36</f>
        <v>-3.7299997602670602E-2</v>
      </c>
      <c r="W35" s="77">
        <f>'Monthly Returns'!V36</f>
        <v>6.3000067088481099E-3</v>
      </c>
      <c r="X35" s="77">
        <f>'Monthly Returns'!W36</f>
        <v>2.8181893756754617E-2</v>
      </c>
      <c r="Y35" s="77">
        <f>'Monthly Returns'!X36</f>
        <v>2.290881688018076E-2</v>
      </c>
      <c r="Z35" s="77">
        <f>'Monthly Returns'!Y36</f>
        <v>9.672654939616665E-3</v>
      </c>
      <c r="AA35" s="77">
        <f>'Monthly Returns'!Z36</f>
        <v>2.0364032943476884E-2</v>
      </c>
      <c r="AB35" s="77">
        <f>'Monthly Returns'!AA36</f>
        <v>6.0713518160326885E-3</v>
      </c>
      <c r="AC35" s="77">
        <f>'Monthly Returns'!AB36</f>
        <v>2.9395058222096093E-2</v>
      </c>
      <c r="AD35" s="77">
        <f>'Monthly Returns'!AC36</f>
        <v>2.72652959689174E-2</v>
      </c>
      <c r="AE35" s="77">
        <f>'Monthly Returns'!AD36</f>
        <v>3.1843385985255407E-2</v>
      </c>
      <c r="AF35" s="77">
        <f>'Monthly Returns'!AE36</f>
        <v>4.92459191E-2</v>
      </c>
      <c r="AG35" s="77">
        <f>'Monthly Returns'!AF36</f>
        <v>5.5340085851848374E-2</v>
      </c>
      <c r="AH35" s="77">
        <f>'Monthly Returns'!AG36</f>
        <v>4.8980704671789922E-2</v>
      </c>
      <c r="AI35" s="77">
        <f>'Monthly Returns'!AH36</f>
        <v>5.2083998212804072E-3</v>
      </c>
      <c r="AJ35" s="77">
        <f>'Monthly Returns'!AI36</f>
        <v>3.6799775724345007E-2</v>
      </c>
      <c r="AK35" s="77">
        <f>'Monthly Returns'!AJ36</f>
        <v>4.8500575916705424E-2</v>
      </c>
      <c r="AL35" s="77">
        <f>'Monthly Returns'!AK36</f>
        <v>2.9199760257524687E-2</v>
      </c>
      <c r="AM35" s="77">
        <f>'Monthly Returns'!AL36</f>
        <v>1.2400424811676913E-2</v>
      </c>
      <c r="AN35" s="77">
        <f>'Monthly Returns'!AM36</f>
        <v>2.1800978245863245E-2</v>
      </c>
      <c r="AO35" s="77">
        <f>'Monthly Returns'!AN36</f>
        <v>-2.1499999999999998E-2</v>
      </c>
      <c r="AP35" s="77">
        <f>'Monthly Returns'!AO36</f>
        <v>2.3598543746916611E-2</v>
      </c>
      <c r="AQ35" s="77">
        <f>'Monthly Returns'!AP36</f>
        <v>2.7968560134636184E-2</v>
      </c>
      <c r="AR35" s="77">
        <f>'Monthly Returns'!AQ36</f>
        <v>6.5866023292481934E-3</v>
      </c>
      <c r="AS35" s="77">
        <f>'Monthly Returns'!AR36</f>
        <v>1.1186113789778185E-2</v>
      </c>
      <c r="AT35" s="77">
        <f>'Monthly Returns'!AS36</f>
        <v>2.3239151801570102E-2</v>
      </c>
      <c r="AU35" s="77">
        <f>'Monthly Returns'!AT36</f>
        <v>8.4062271822641591E-3</v>
      </c>
      <c r="AV35" s="77">
        <f>'Monthly Returns'!AU36</f>
        <v>-1.3127874053502782E-2</v>
      </c>
      <c r="AW35" s="77">
        <f>'Monthly Returns'!AV36</f>
        <v>2.5651511462357446E-2</v>
      </c>
      <c r="AX35" s="77">
        <f>'Monthly Returns'!AW36</f>
        <v>7.1042421929657262E-2</v>
      </c>
      <c r="AY35" s="77">
        <f>'Monthly Returns'!AX36</f>
        <v>2.4937528252951039E-2</v>
      </c>
      <c r="AZ35" s="77">
        <f>'Monthly Returns'!AY36</f>
        <v>3.7164307146360168E-2</v>
      </c>
      <c r="BA35" s="77">
        <f>'Monthly Returns'!AZ36</f>
        <v>5.4949550040905404E-2</v>
      </c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CC35" s="161">
        <f>(C35-AVERAGE(C$3:C$242))^2*'Monthly Returns'!$BI36</f>
        <v>1.259329979899183E-5</v>
      </c>
      <c r="CD35" s="161">
        <f>(D35-AVERAGE(D$3:D$242))^2*'Monthly Returns'!$BI36</f>
        <v>3.3921691726075937E-5</v>
      </c>
      <c r="CE35" s="161">
        <f>(E35-AVERAGE(E$3:E$242))^2*'Monthly Returns'!$BI36</f>
        <v>2.4577073760563594E-5</v>
      </c>
      <c r="CF35" s="161">
        <f>(F35-AVERAGE(F$3:F$242))^2*'Monthly Returns'!$BI36</f>
        <v>4.8813926598409527E-5</v>
      </c>
      <c r="CG35" s="161">
        <f>(G35-AVERAGE(G$3:G$242))^2*'Monthly Returns'!$BI36</f>
        <v>9.4525116643671156E-6</v>
      </c>
      <c r="CH35" s="161">
        <f>(H35-AVERAGE(H$3:H$242))^2*'Monthly Returns'!$BI36</f>
        <v>1.6626496791220337E-5</v>
      </c>
      <c r="CI35" s="161">
        <f>(I35-AVERAGE(I$3:I$242))^2*'Monthly Returns'!$BI36</f>
        <v>1.54638673290973E-5</v>
      </c>
      <c r="CJ35" s="161">
        <f>(J35-AVERAGE(J$3:J$242))^2*'Monthly Returns'!$BI36</f>
        <v>3.8794461522805746E-5</v>
      </c>
      <c r="CK35" s="161">
        <f>(K35-AVERAGE(K$3:K$242))^2*'Monthly Returns'!$BI36</f>
        <v>4.2738252906524726E-5</v>
      </c>
      <c r="CL35" s="161">
        <f>(L35-AVERAGE(L$3:L$242))^2*'Monthly Returns'!$BI36</f>
        <v>2.0190357321888334E-7</v>
      </c>
      <c r="CM35" s="161">
        <f>(M35-AVERAGE(M$3:M$242))^2*'Monthly Returns'!$BI36</f>
        <v>1.6021710458815863E-7</v>
      </c>
      <c r="CN35" s="161">
        <f>(N35-AVERAGE(N$3:N$242))^2*'Monthly Returns'!$BI36</f>
        <v>8.5519517475398014E-6</v>
      </c>
      <c r="CO35" s="161">
        <f>(O35-AVERAGE(O$3:O$242))^2*'Monthly Returns'!$BI36</f>
        <v>2.8617141891774934E-6</v>
      </c>
      <c r="CP35" s="161">
        <f>(P35-AVERAGE(P$3:P$242))^2*'Monthly Returns'!$BI36</f>
        <v>3.7058332797747606E-6</v>
      </c>
      <c r="CQ35" s="161">
        <f>(Q35-AVERAGE(Q$3:Q$242))^2*'Monthly Returns'!$BI36</f>
        <v>4.5778693970301473E-6</v>
      </c>
      <c r="CR35" s="161">
        <f>(R35-AVERAGE(R$3:R$242))^2*'Monthly Returns'!$BI36</f>
        <v>4.5087273553908294E-6</v>
      </c>
      <c r="CS35" s="161">
        <f>(S35-AVERAGE(S$3:S$242))^2*'Monthly Returns'!$BI36</f>
        <v>2.3930200699097371E-7</v>
      </c>
      <c r="CT35" s="161">
        <f>(T35-AVERAGE(T$3:T$242))^2*'Monthly Returns'!$BI36</f>
        <v>4.4572694309352268E-6</v>
      </c>
      <c r="CU35" s="161">
        <f>(U35-AVERAGE(U$3:U$242))^2*'Monthly Returns'!$BI36</f>
        <v>9.1785988369321895E-6</v>
      </c>
      <c r="CV35" s="161">
        <f>(V35-AVERAGE(V$3:V$242))^2*'Monthly Returns'!$BI36</f>
        <v>2.5017722479768197E-6</v>
      </c>
      <c r="CW35" s="161">
        <f>(W35-AVERAGE(W$3:W$242))^2*'Monthly Returns'!$BI36</f>
        <v>6.4848765780206103E-9</v>
      </c>
      <c r="CX35" s="161">
        <f>(X35-AVERAGE(X$3:X$242))^2*'Monthly Returns'!$BI36</f>
        <v>7.4096946894488248E-7</v>
      </c>
      <c r="CY35" s="161">
        <f>(Y35-AVERAGE(Y$3:Y$242))^2*'Monthly Returns'!$BI36</f>
        <v>4.8458115163347414E-7</v>
      </c>
      <c r="CZ35" s="161">
        <f>(Z35-AVERAGE(Z$3:Z$242))^2*'Monthly Returns'!$BI36</f>
        <v>7.4813862660101643E-8</v>
      </c>
      <c r="DA35" s="161">
        <f>(AA35-AVERAGE(AA$3:AA$242))^2*'Monthly Returns'!$BI36</f>
        <v>2.8767537738503646E-7</v>
      </c>
      <c r="DB35" s="161">
        <f>(AB35-AVERAGE(AB$3:AB$242))^2*'Monthly Returns'!$BI36</f>
        <v>5.6640423943891501E-9</v>
      </c>
      <c r="DC35" s="161">
        <f>(AC35-AVERAGE(AC$3:AC$242))^2*'Monthly Returns'!$BI36</f>
        <v>9.1078585510786135E-7</v>
      </c>
      <c r="DD35" s="161">
        <f>(AD35-AVERAGE(AD$3:AD$242))^2*'Monthly Returns'!$BI36</f>
        <v>7.6428341481117742E-7</v>
      </c>
      <c r="DE35" s="161">
        <f>(AE35-AVERAGE(AE$3:AE$242))^2*'Monthly Returns'!$BI36</f>
        <v>1.0756815063142538E-6</v>
      </c>
      <c r="DF35" s="161">
        <f>(AF35-AVERAGE(AF$3:AF$242))^2*'Monthly Returns'!$BI36</f>
        <v>2.3905180185557986E-6</v>
      </c>
      <c r="DG35" s="161">
        <f>(AG35-AVERAGE(AG$3:AG$242))^2*'Monthly Returns'!$BI36</f>
        <v>3.1814233996297749E-6</v>
      </c>
      <c r="DH35" s="161">
        <f>(AH35-AVERAGE(AH$3:AH$242))^2*'Monthly Returns'!$BI36</f>
        <v>2.5451276969241749E-6</v>
      </c>
      <c r="DI35" s="161">
        <f>(AI35-AVERAGE(AI$3:AI$242))^2*'Monthly Returns'!$BI36</f>
        <v>2.9326104327244644E-9</v>
      </c>
      <c r="DJ35" s="161">
        <f>(AJ35-AVERAGE(AJ$3:AJ$242))^2*'Monthly Returns'!$BI36</f>
        <v>1.359632381417261E-6</v>
      </c>
      <c r="DK35" s="161">
        <f>(AK35-AVERAGE(AK$3:AK$242))^2*'Monthly Returns'!$BI36</f>
        <v>2.4449214723890728E-6</v>
      </c>
      <c r="DL35" s="161">
        <f>(AL35-AVERAGE(AL$3:AL$242))^2*'Monthly Returns'!$BI36</f>
        <v>7.2586188114907739E-7</v>
      </c>
      <c r="DM35" s="161">
        <f>(AM35-AVERAGE(AM$3:AM$242))^2*'Monthly Returns'!$BI36</f>
        <v>8.4945217612629275E-8</v>
      </c>
      <c r="DN35" s="161">
        <f>(AN35-AVERAGE(AN$3:AN$242))^2*'Monthly Returns'!$BI36</f>
        <v>3.594571310586639E-7</v>
      </c>
      <c r="DO35" s="161">
        <f>(AO35-AVERAGE(AO$3:AO$242))^2*'Monthly Returns'!$BI36</f>
        <v>1.0613625460739216E-6</v>
      </c>
      <c r="DP35" s="161">
        <f>(AP35-AVERAGE(AP$3:AP$242))^2*'Monthly Returns'!$BI36</f>
        <v>6.857356084780015E-7</v>
      </c>
      <c r="DQ35" s="161">
        <f>(AQ35-AVERAGE(AQ$3:AQ$242))^2*'Monthly Returns'!$BI36</f>
        <v>6.6062722359714472E-7</v>
      </c>
      <c r="DR35" s="161">
        <f>(AR35-AVERAGE(AR$3:AR$242))^2*'Monthly Returns'!$BI36</f>
        <v>4.1718551307232691E-12</v>
      </c>
      <c r="DS35" s="161">
        <f>(AS35-AVERAGE(AS$3:AS$242))^2*'Monthly Returns'!$BI36</f>
        <v>8.2037564224771061E-8</v>
      </c>
      <c r="DT35" s="161">
        <f>(AT35-AVERAGE(AT$3:AT$242))^2*'Monthly Returns'!$BI36</f>
        <v>4.4874426879303529E-7</v>
      </c>
      <c r="DU35" s="161">
        <f>(AU35-AVERAGE(AU$3:AU$242))^2*'Monthly Returns'!$BI36</f>
        <v>5.3362035249551774E-8</v>
      </c>
      <c r="DV35" s="161">
        <f>(AV35-AVERAGE(AV$3:AV$242))^2*'Monthly Returns'!$BI36</f>
        <v>6.1087222425475285E-8</v>
      </c>
      <c r="DW35" s="161">
        <f>(AW35-AVERAGE(AW$3:AW$242))^2*'Monthly Returns'!$BI36</f>
        <v>3.7803599094222068E-7</v>
      </c>
      <c r="DX35" s="161">
        <f>(AX35-AVERAGE(AX$3:AX$242))^2*'Monthly Returns'!$BI36</f>
        <v>5.5908014559782254E-6</v>
      </c>
      <c r="DY35" s="161">
        <f>(AY35-AVERAGE(AY$3:AY$242))^2*'Monthly Returns'!$BI36</f>
        <v>4.7100037009116307E-7</v>
      </c>
      <c r="DZ35" s="161">
        <f>(AZ35-AVERAGE(AZ$3:AZ$242))^2*'Monthly Returns'!$BI36</f>
        <v>6.7978893795261352E-7</v>
      </c>
      <c r="EA35" s="161">
        <f>(BA35-AVERAGE(BA$3:BA$242))^2*'Monthly Returns'!$BI36</f>
        <v>2.7501735629791823E-6</v>
      </c>
    </row>
    <row r="36" spans="1:131" s="80" customFormat="1" x14ac:dyDescent="0.2">
      <c r="A36" s="66"/>
      <c r="B36" s="79">
        <f>'Monthly Returns'!A37</f>
        <v>37195</v>
      </c>
      <c r="C36" s="77">
        <f>'Monthly Returns'!B37</f>
        <v>2.8252562882891501E-2</v>
      </c>
      <c r="D36" s="77">
        <f>'Monthly Returns'!C37</f>
        <v>9.9501840803225702E-2</v>
      </c>
      <c r="E36" s="77">
        <f>'Monthly Returns'!D37</f>
        <v>5.1824198760299998E-2</v>
      </c>
      <c r="F36" s="77">
        <f>'Monthly Returns'!E37</f>
        <v>7.8832435660275202E-2</v>
      </c>
      <c r="G36" s="77">
        <f>'Monthly Returns'!F37</f>
        <v>3.2975393772346699E-2</v>
      </c>
      <c r="H36" s="77">
        <f>'Monthly Returns'!G37</f>
        <v>1.1308213425381601E-2</v>
      </c>
      <c r="I36" s="77">
        <f>'Monthly Returns'!H37</f>
        <v>3.6728254021095502E-2</v>
      </c>
      <c r="J36" s="77">
        <f>'Monthly Returns'!I37</f>
        <v>7.4190994454927495E-2</v>
      </c>
      <c r="K36" s="77">
        <f>'Monthly Returns'!J37</f>
        <v>7.6307363257326302E-2</v>
      </c>
      <c r="L36" s="77">
        <f>'Monthly Returns'!K37</f>
        <v>1.79789771019731E-2</v>
      </c>
      <c r="M36" s="77">
        <f>'Monthly Returns'!L37</f>
        <v>2.25746489226652E-2</v>
      </c>
      <c r="N36" s="77">
        <f>'Monthly Returns'!M37</f>
        <v>2.6211847579014898E-2</v>
      </c>
      <c r="O36" s="77">
        <f>'Monthly Returns'!N37</f>
        <v>7.2963434443308597E-3</v>
      </c>
      <c r="P36" s="77">
        <f>'Monthly Returns'!O37</f>
        <v>1.00158874365502E-2</v>
      </c>
      <c r="Q36" s="77">
        <f>'Monthly Returns'!P37</f>
        <v>9.1509759432958394E-3</v>
      </c>
      <c r="R36" s="77">
        <f>'Monthly Returns'!Q37</f>
        <v>3.21640792364443E-2</v>
      </c>
      <c r="S36" s="77">
        <f>'Monthly Returns'!R37</f>
        <v>4.0879462318623203E-2</v>
      </c>
      <c r="T36" s="77">
        <f>'Monthly Returns'!S37</f>
        <v>1.0514747068318675E-2</v>
      </c>
      <c r="U36" s="77">
        <f>'Monthly Returns'!T37</f>
        <v>1.46402580789428E-2</v>
      </c>
      <c r="V36" s="77">
        <f>'Monthly Returns'!U37</f>
        <v>1.84999926477744E-2</v>
      </c>
      <c r="W36" s="77">
        <f>'Monthly Returns'!V37</f>
        <v>2.7099998968173E-2</v>
      </c>
      <c r="X36" s="77">
        <f>'Monthly Returns'!W37</f>
        <v>7.5194049159119647E-3</v>
      </c>
      <c r="Y36" s="77">
        <f>'Monthly Returns'!X37</f>
        <v>1.2636768265742226E-2</v>
      </c>
      <c r="Z36" s="77">
        <f>'Monthly Returns'!Y37</f>
        <v>6.8954799940463829E-3</v>
      </c>
      <c r="AA36" s="77">
        <f>'Monthly Returns'!Z37</f>
        <v>7.6292269418594127E-3</v>
      </c>
      <c r="AB36" s="77">
        <f>'Monthly Returns'!AA37</f>
        <v>7.1562082777036906E-3</v>
      </c>
      <c r="AC36" s="77">
        <f>'Monthly Returns'!AB37</f>
        <v>-2.6900262105117867E-2</v>
      </c>
      <c r="AD36" s="77">
        <f>'Monthly Returns'!AC37</f>
        <v>-2.6729711513425899E-2</v>
      </c>
      <c r="AE36" s="77">
        <f>'Monthly Returns'!AD37</f>
        <v>-2.9140797165487821E-2</v>
      </c>
      <c r="AF36" s="77">
        <f>'Monthly Returns'!AE37</f>
        <v>2.7678465399999998E-2</v>
      </c>
      <c r="AG36" s="77">
        <f>'Monthly Returns'!AF37</f>
        <v>3.1103666648459701E-2</v>
      </c>
      <c r="AH36" s="77">
        <f>'Monthly Returns'!AG37</f>
        <v>2.7529402726199817E-2</v>
      </c>
      <c r="AI36" s="77">
        <f>'Monthly Returns'!AH37</f>
        <v>-4.4067409166528293E-3</v>
      </c>
      <c r="AJ36" s="77">
        <f>'Monthly Returns'!AI37</f>
        <v>-5.9995891413933133E-3</v>
      </c>
      <c r="AK36" s="77">
        <f>'Monthly Returns'!AJ37</f>
        <v>-1.5800348812189724E-2</v>
      </c>
      <c r="AL36" s="77">
        <f>'Monthly Returns'!AK37</f>
        <v>1.5002304338518346E-3</v>
      </c>
      <c r="AM36" s="77">
        <f>'Monthly Returns'!AL37</f>
        <v>4.9856015199001291E-4</v>
      </c>
      <c r="AN36" s="77">
        <f>'Monthly Returns'!AM37</f>
        <v>9.2986896423599141E-3</v>
      </c>
      <c r="AO36" s="77">
        <f>'Monthly Returns'!AN37</f>
        <v>9.7999999999999997E-3</v>
      </c>
      <c r="AP36" s="77">
        <f>'Monthly Returns'!AO37</f>
        <v>-5.0098831108616571E-2</v>
      </c>
      <c r="AQ36" s="77">
        <f>'Monthly Returns'!AP37</f>
        <v>-4.0835021728471428E-2</v>
      </c>
      <c r="AR36" s="77">
        <f>'Monthly Returns'!AQ37</f>
        <v>1.2223622941683384E-2</v>
      </c>
      <c r="AS36" s="77">
        <f>'Monthly Returns'!AR37</f>
        <v>8.2014114056838672E-3</v>
      </c>
      <c r="AT36" s="77">
        <f>'Monthly Returns'!AS37</f>
        <v>3.7573939056577492E-3</v>
      </c>
      <c r="AU36" s="77">
        <f>'Monthly Returns'!AT37</f>
        <v>2.7768662633873599E-3</v>
      </c>
      <c r="AV36" s="77">
        <f>'Monthly Returns'!AU37</f>
        <v>-2.4694419872189663E-2</v>
      </c>
      <c r="AW36" s="77">
        <f>'Monthly Returns'!AV37</f>
        <v>8.7402322327877924E-2</v>
      </c>
      <c r="AX36" s="77">
        <f>'Monthly Returns'!AW37</f>
        <v>4.5407759303246253E-2</v>
      </c>
      <c r="AY36" s="77">
        <f>'Monthly Returns'!AX37</f>
        <v>-8.1101916329264622E-3</v>
      </c>
      <c r="AZ36" s="77">
        <f>'Monthly Returns'!AY37</f>
        <v>-2.0720928646924784E-2</v>
      </c>
      <c r="BA36" s="77">
        <f>'Monthly Returns'!AZ37</f>
        <v>4.3686183275171153E-2</v>
      </c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CC36" s="161">
        <f>(C36-AVERAGE(C$3:C$242))^2*'Monthly Returns'!$BI37</f>
        <v>6.5694985733225463E-7</v>
      </c>
      <c r="CD36" s="161">
        <f>(D36-AVERAGE(D$3:D$242))^2*'Monthly Returns'!$BI37</f>
        <v>1.0938616673544429E-5</v>
      </c>
      <c r="CE36" s="161">
        <f>(E36-AVERAGE(E$3:E$242))^2*'Monthly Returns'!$BI37</f>
        <v>2.936732542094491E-6</v>
      </c>
      <c r="CF36" s="161">
        <f>(F36-AVERAGE(F$3:F$242))^2*'Monthly Returns'!$BI37</f>
        <v>6.7065648626691197E-6</v>
      </c>
      <c r="CG36" s="161">
        <f>(G36-AVERAGE(G$3:G$242))^2*'Monthly Returns'!$BI37</f>
        <v>1.1485086637126282E-6</v>
      </c>
      <c r="CH36" s="161">
        <f>(H36-AVERAGE(H$3:H$242))^2*'Monthly Returns'!$BI37</f>
        <v>6.0614373747903403E-8</v>
      </c>
      <c r="CI36" s="161">
        <f>(I36-AVERAGE(I$3:I$242))^2*'Monthly Returns'!$BI37</f>
        <v>1.1968150890301164E-6</v>
      </c>
      <c r="CJ36" s="161">
        <f>(J36-AVERAGE(J$3:J$242))^2*'Monthly Returns'!$BI37</f>
        <v>5.825794167426243E-6</v>
      </c>
      <c r="CK36" s="161">
        <f>(K36-AVERAGE(K$3:K$242))^2*'Monthly Returns'!$BI37</f>
        <v>6.103456461379522E-6</v>
      </c>
      <c r="CL36" s="161">
        <f>(L36-AVERAGE(L$3:L$242))^2*'Monthly Returns'!$BI37</f>
        <v>2.5569987079598926E-7</v>
      </c>
      <c r="CM36" s="161">
        <f>(M36-AVERAGE(M$3:M$242))^2*'Monthly Returns'!$BI37</f>
        <v>4.5254487807200099E-7</v>
      </c>
      <c r="CN36" s="161">
        <f>(N36-AVERAGE(N$3:N$242))^2*'Monthly Returns'!$BI37</f>
        <v>4.6905076945521617E-7</v>
      </c>
      <c r="CO36" s="161">
        <f>(O36-AVERAGE(O$3:O$242))^2*'Monthly Returns'!$BI37</f>
        <v>2.5078163251129889E-9</v>
      </c>
      <c r="CP36" s="161">
        <f>(P36-AVERAGE(P$3:P$242))^2*'Monthly Returns'!$BI37</f>
        <v>3.2475462547283158E-9</v>
      </c>
      <c r="CQ36" s="161">
        <f>(Q36-AVERAGE(Q$3:Q$242))^2*'Monthly Returns'!$BI37</f>
        <v>4.0117408130848515E-9</v>
      </c>
      <c r="CR36" s="161">
        <f>(R36-AVERAGE(R$3:R$242))^2*'Monthly Returns'!$BI37</f>
        <v>9.0574989419997019E-7</v>
      </c>
      <c r="CS36" s="161">
        <f>(S36-AVERAGE(S$3:S$242))^2*'Monthly Returns'!$BI37</f>
        <v>1.737805932801696E-6</v>
      </c>
      <c r="CT36" s="161">
        <f>(T36-AVERAGE(T$3:T$242))^2*'Monthly Returns'!$BI37</f>
        <v>3.9058223861241404E-9</v>
      </c>
      <c r="CU36" s="161">
        <f>(U36-AVERAGE(U$3:U$242))^2*'Monthly Returns'!$BI37</f>
        <v>1.1955616192914413E-7</v>
      </c>
      <c r="CV36" s="161">
        <f>(V36-AVERAGE(V$3:V$242))^2*'Monthly Returns'!$BI37</f>
        <v>2.3755532668779854E-7</v>
      </c>
      <c r="CW36" s="161">
        <f>(W36-AVERAGE(W$3:W$242))^2*'Monthly Returns'!$BI37</f>
        <v>7.3133339332534461E-7</v>
      </c>
      <c r="CX36" s="161">
        <f>(X36-AVERAGE(X$3:X$242))^2*'Monthly Returns'!$BI37</f>
        <v>9.2169213573680415E-9</v>
      </c>
      <c r="CY36" s="161">
        <f>(Y36-AVERAGE(Y$3:Y$242))^2*'Monthly Returns'!$BI37</f>
        <v>1.0065722923779657E-7</v>
      </c>
      <c r="CZ36" s="161">
        <f>(Z36-AVERAGE(Z$3:Z$242))^2*'Monthly Returns'!$BI37</f>
        <v>2.9420261117990934E-8</v>
      </c>
      <c r="DA36" s="161">
        <f>(AA36-AVERAGE(AA$3:AA$242))^2*'Monthly Returns'!$BI37</f>
        <v>4.2280392334344153E-9</v>
      </c>
      <c r="DB36" s="161">
        <f>(AB36-AVERAGE(AB$3:AB$242))^2*'Monthly Returns'!$BI37</f>
        <v>1.3460871594642779E-8</v>
      </c>
      <c r="DC36" s="161">
        <f>(AC36-AVERAGE(AC$3:AC$242))^2*'Monthly Returns'!$BI37</f>
        <v>1.2912753031976866E-6</v>
      </c>
      <c r="DD36" s="161">
        <f>(AD36-AVERAGE(AD$3:AD$242))^2*'Monthly Returns'!$BI37</f>
        <v>1.2797019749092259E-6</v>
      </c>
      <c r="DE36" s="161">
        <f>(AE36-AVERAGE(AE$3:AE$242))^2*'Monthly Returns'!$BI37</f>
        <v>1.5071526743757851E-6</v>
      </c>
      <c r="DF36" s="161">
        <f>(AF36-AVERAGE(AF$3:AF$242))^2*'Monthly Returns'!$BI37</f>
        <v>5.6415980005001942E-7</v>
      </c>
      <c r="DG36" s="161">
        <f>(AG36-AVERAGE(AG$3:AG$242))^2*'Monthly Returns'!$BI37</f>
        <v>7.9295269427904918E-7</v>
      </c>
      <c r="DH36" s="161">
        <f>(AH36-AVERAGE(AH$3:AH$242))^2*'Monthly Returns'!$BI37</f>
        <v>6.4785248370284187E-7</v>
      </c>
      <c r="DI36" s="161">
        <f>(AI36-AVERAGE(AI$3:AI$242))^2*'Monthly Returns'!$BI37</f>
        <v>9.2101075347114717E-8</v>
      </c>
      <c r="DJ36" s="161">
        <f>(AJ36-AVERAGE(AJ$3:AJ$242))^2*'Monthly Returns'!$BI37</f>
        <v>1.7743453501315213E-7</v>
      </c>
      <c r="DK36" s="161">
        <f>(AK36-AVERAGE(AK$3:AK$242))^2*'Monthly Returns'!$BI37</f>
        <v>6.7567693643581659E-7</v>
      </c>
      <c r="DL36" s="161">
        <f>(AL36-AVERAGE(AL$3:AL$242))^2*'Monthly Returns'!$BI37</f>
        <v>3.0555950478797023E-8</v>
      </c>
      <c r="DM36" s="161">
        <f>(AM36-AVERAGE(AM$3:AM$242))^2*'Monthly Returns'!$BI37</f>
        <v>2.2531706440298101E-8</v>
      </c>
      <c r="DN36" s="161">
        <f>(AN36-AVERAGE(AN$3:AN$242))^2*'Monthly Returns'!$BI37</f>
        <v>1.8821225944794515E-8</v>
      </c>
      <c r="DO36" s="161">
        <f>(AO36-AVERAGE(AO$3:AO$242))^2*'Monthly Returns'!$BI37</f>
        <v>1.6816134186210409E-8</v>
      </c>
      <c r="DP36" s="161">
        <f>(AP36-AVERAGE(AP$3:AP$242))^2*'Monthly Returns'!$BI37</f>
        <v>3.6519274509126293E-6</v>
      </c>
      <c r="DQ36" s="161">
        <f>(AQ36-AVERAGE(AQ$3:AQ$242))^2*'Monthly Returns'!$BI37</f>
        <v>3.0422931254862007E-6</v>
      </c>
      <c r="DR36" s="161">
        <f>(AR36-AVERAGE(AR$3:AR$242))^2*'Monthly Returns'!$BI37</f>
        <v>4.317091988507959E-8</v>
      </c>
      <c r="DS36" s="161">
        <f>(AS36-AVERAGE(AS$3:AS$242))^2*'Monthly Returns'!$BI37</f>
        <v>3.1245599854933199E-8</v>
      </c>
      <c r="DT36" s="161">
        <f>(AT36-AVERAGE(AT$3:AT$242))^2*'Monthly Returns'!$BI37</f>
        <v>2.6955049559888844E-9</v>
      </c>
      <c r="DU36" s="161">
        <f>(AU36-AVERAGE(AU$3:AU$242))^2*'Monthly Returns'!$BI37</f>
        <v>5.1176284857797693E-10</v>
      </c>
      <c r="DV36" s="161">
        <f>(AV36-AVERAGE(AV$3:AV$242))^2*'Monthly Returns'!$BI37</f>
        <v>4.6097215501667073E-7</v>
      </c>
      <c r="DW36" s="161">
        <f>(AW36-AVERAGE(AW$3:AW$242))^2*'Monthly Returns'!$BI37</f>
        <v>8.5060735933569363E-6</v>
      </c>
      <c r="DX36" s="161">
        <f>(AX36-AVERAGE(AX$3:AX$242))^2*'Monthly Returns'!$BI37</f>
        <v>2.0226265693448996E-6</v>
      </c>
      <c r="DY36" s="161">
        <f>(AY36-AVERAGE(AY$3:AY$242))^2*'Monthly Returns'!$BI37</f>
        <v>2.9202737288228386E-7</v>
      </c>
      <c r="DZ36" s="161">
        <f>(AZ36-AVERAGE(AZ$3:AZ$242))^2*'Monthly Returns'!$BI37</f>
        <v>1.7583742398415118E-6</v>
      </c>
      <c r="EA36" s="161">
        <f>(BA36-AVERAGE(BA$3:BA$242))^2*'Monthly Returns'!$BI37</f>
        <v>1.5561533031361721E-6</v>
      </c>
    </row>
    <row r="37" spans="1:131" s="80" customFormat="1" x14ac:dyDescent="0.2">
      <c r="A37" s="66"/>
      <c r="B37" s="79">
        <f>'Monthly Returns'!A38</f>
        <v>37225</v>
      </c>
      <c r="C37" s="77">
        <f>'Monthly Returns'!B38</f>
        <v>9.9321072668812696E-2</v>
      </c>
      <c r="D37" s="77">
        <f>'Monthly Returns'!C38</f>
        <v>0.10870924462104101</v>
      </c>
      <c r="E37" s="77">
        <f>'Monthly Returns'!D38</f>
        <v>7.0795662154900796E-2</v>
      </c>
      <c r="F37" s="77">
        <f>'Monthly Returns'!E38</f>
        <v>0.10409922350475501</v>
      </c>
      <c r="G37" s="77">
        <f>'Monthly Returns'!F38</f>
        <v>4.2906601538725303E-2</v>
      </c>
      <c r="H37" s="77">
        <f>'Monthly Returns'!G38</f>
        <v>3.1721368634268499E-2</v>
      </c>
      <c r="I37" s="77">
        <f>'Monthly Returns'!H38</f>
        <v>-2.3083813894632599E-2</v>
      </c>
      <c r="J37" s="77">
        <f>'Monthly Returns'!I38</f>
        <v>0.117721277940254</v>
      </c>
      <c r="K37" s="77">
        <f>'Monthly Returns'!J38</f>
        <v>0.12721763158729199</v>
      </c>
      <c r="L37" s="77">
        <f>'Monthly Returns'!K38</f>
        <v>7.3763667143280599E-3</v>
      </c>
      <c r="M37" s="77">
        <f>'Monthly Returns'!L38</f>
        <v>8.7952020109653903E-3</v>
      </c>
      <c r="N37" s="77">
        <f>'Monthly Returns'!M38</f>
        <v>4.28200048943852E-2</v>
      </c>
      <c r="O37" s="77">
        <f>'Monthly Returns'!N38</f>
        <v>1.28812173224597E-2</v>
      </c>
      <c r="P37" s="77">
        <f>'Monthly Returns'!O38</f>
        <v>1.6371291687466399E-2</v>
      </c>
      <c r="Q37" s="77">
        <f>'Monthly Returns'!P38</f>
        <v>1.6214670975920699E-2</v>
      </c>
      <c r="R37" s="77">
        <f>'Monthly Returns'!Q38</f>
        <v>4.0764501410464497E-2</v>
      </c>
      <c r="S37" s="77">
        <f>'Monthly Returns'!R38</f>
        <v>2.20864763605308E-2</v>
      </c>
      <c r="T37" s="77">
        <f>'Monthly Returns'!S38</f>
        <v>1.7484780772650144E-2</v>
      </c>
      <c r="U37" s="77">
        <f>'Monthly Returns'!T38</f>
        <v>7.7071415838856502E-2</v>
      </c>
      <c r="V37" s="77">
        <f>'Monthly Returns'!U38</f>
        <v>1.9699997533570698E-2</v>
      </c>
      <c r="W37" s="77">
        <f>'Monthly Returns'!V38</f>
        <v>1.4000054877836201E-3</v>
      </c>
      <c r="X37" s="77">
        <f>'Monthly Returns'!W38</f>
        <v>1.8457587673541331E-2</v>
      </c>
      <c r="Y37" s="77">
        <f>'Monthly Returns'!X38</f>
        <v>1.2897421964885636E-2</v>
      </c>
      <c r="Z37" s="77">
        <f>'Monthly Returns'!Y38</f>
        <v>5.8667080583121312E-3</v>
      </c>
      <c r="AA37" s="77">
        <f>'Monthly Returns'!Z38</f>
        <v>6.8399202618920629E-3</v>
      </c>
      <c r="AB37" s="77">
        <f>'Monthly Returns'!AA38</f>
        <v>5.1434328437349741E-3</v>
      </c>
      <c r="AC37" s="77">
        <f>'Monthly Returns'!AB38</f>
        <v>-2.1737075890747581E-2</v>
      </c>
      <c r="AD37" s="77">
        <f>'Monthly Returns'!AC38</f>
        <v>-1.5917354904228898E-2</v>
      </c>
      <c r="AE37" s="77">
        <f>'Monthly Returns'!AD38</f>
        <v>-2.3547566823989327E-2</v>
      </c>
      <c r="AF37" s="77">
        <f>'Monthly Returns'!AE38</f>
        <v>2.0683261299999998E-2</v>
      </c>
      <c r="AG37" s="77">
        <f>'Monthly Returns'!AF38</f>
        <v>2.3242808276436714E-2</v>
      </c>
      <c r="AH37" s="77">
        <f>'Monthly Returns'!AG38</f>
        <v>2.0571871373292364E-2</v>
      </c>
      <c r="AI37" s="77">
        <f>'Monthly Returns'!AH38</f>
        <v>3.5805398234603825E-2</v>
      </c>
      <c r="AJ37" s="77">
        <f>'Monthly Returns'!AI38</f>
        <v>3.8099561578599506E-2</v>
      </c>
      <c r="AK37" s="77">
        <f>'Monthly Returns'!AJ38</f>
        <v>5.350017577781685E-2</v>
      </c>
      <c r="AL37" s="77">
        <f>'Monthly Returns'!AK38</f>
        <v>2.0099544636238642E-2</v>
      </c>
      <c r="AM37" s="77">
        <f>'Monthly Returns'!AL38</f>
        <v>1.7301005426410221E-2</v>
      </c>
      <c r="AN37" s="77">
        <f>'Monthly Returns'!AM38</f>
        <v>1.5901664033122875E-2</v>
      </c>
      <c r="AO37" s="77">
        <f>'Monthly Returns'!AN38</f>
        <v>3.1399999999999997E-2</v>
      </c>
      <c r="AP37" s="77">
        <f>'Monthly Returns'!AO38</f>
        <v>9.8353285721625605E-2</v>
      </c>
      <c r="AQ37" s="77">
        <f>'Monthly Returns'!AP38</f>
        <v>3.9039038953899517E-3</v>
      </c>
      <c r="AR37" s="77">
        <f>'Monthly Returns'!AQ38</f>
        <v>3.1168817913791398E-2</v>
      </c>
      <c r="AS37" s="77">
        <f>'Monthly Returns'!AR38</f>
        <v>7.5671585319712076E-3</v>
      </c>
      <c r="AT37" s="77">
        <f>'Monthly Returns'!AS38</f>
        <v>3.5776428201726107E-2</v>
      </c>
      <c r="AU37" s="77">
        <f>'Monthly Returns'!AT38</f>
        <v>1.212455024667625E-2</v>
      </c>
      <c r="AV37" s="77">
        <f>'Monthly Returns'!AU38</f>
        <v>-1.9553473792143668E-2</v>
      </c>
      <c r="AW37" s="77">
        <f>'Monthly Returns'!AV38</f>
        <v>-4.0584644546418303E-2</v>
      </c>
      <c r="AX37" s="77">
        <f>'Monthly Returns'!AW38</f>
        <v>2.6716400954292396E-2</v>
      </c>
      <c r="AY37" s="77">
        <f>'Monthly Returns'!AX38</f>
        <v>4.7208540020219902E-2</v>
      </c>
      <c r="AZ37" s="77">
        <f>'Monthly Returns'!AY38</f>
        <v>8.5301413652091665E-2</v>
      </c>
      <c r="BA37" s="77">
        <f>'Monthly Returns'!AZ38</f>
        <v>3.0464396284829665E-2</v>
      </c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CC37" s="161">
        <f>(C37-AVERAGE(C$3:C$242))^2*'Monthly Returns'!$BI38</f>
        <v>1.2064122486990159E-5</v>
      </c>
      <c r="CD37" s="161">
        <f>(D37-AVERAGE(D$3:D$242))^2*'Monthly Returns'!$BI38</f>
        <v>1.3457724049791171E-5</v>
      </c>
      <c r="CE37" s="161">
        <f>(E37-AVERAGE(E$3:E$242))^2*'Monthly Returns'!$BI38</f>
        <v>5.9149280218691886E-6</v>
      </c>
      <c r="CF37" s="161">
        <f>(F37-AVERAGE(F$3:F$242))^2*'Monthly Returns'!$BI38</f>
        <v>1.2588327617184816E-5</v>
      </c>
      <c r="CG37" s="161">
        <f>(G37-AVERAGE(G$3:G$242))^2*'Monthly Returns'!$BI38</f>
        <v>2.0984979608413317E-6</v>
      </c>
      <c r="CH37" s="161">
        <f>(H37-AVERAGE(H$3:H$242))^2*'Monthly Returns'!$BI38</f>
        <v>1.0223528728709998E-6</v>
      </c>
      <c r="CI37" s="161">
        <f>(I37-AVERAGE(I$3:I$242))^2*'Monthly Returns'!$BI38</f>
        <v>1.2953205129366048E-6</v>
      </c>
      <c r="CJ37" s="161">
        <f>(J37-AVERAGE(J$3:J$242))^2*'Monthly Returns'!$BI38</f>
        <v>1.6437631183539844E-5</v>
      </c>
      <c r="CK37" s="161">
        <f>(K37-AVERAGE(K$3:K$242))^2*'Monthly Returns'!$BI38</f>
        <v>1.9250703635656028E-5</v>
      </c>
      <c r="CL37" s="161">
        <f>(L37-AVERAGE(L$3:L$242))^2*'Monthly Returns'!$BI38</f>
        <v>1.2446084028488125E-8</v>
      </c>
      <c r="CM37" s="161">
        <f>(M37-AVERAGE(M$3:M$242))^2*'Monthly Returns'!$BI38</f>
        <v>2.579302494712369E-8</v>
      </c>
      <c r="CN37" s="161">
        <f>(N37-AVERAGE(N$3:N$242))^2*'Monthly Returns'!$BI38</f>
        <v>1.7151809640934746E-6</v>
      </c>
      <c r="CO37" s="161">
        <f>(O37-AVERAGE(O$3:O$242))^2*'Monthly Returns'!$BI38</f>
        <v>6.7218620571541238E-8</v>
      </c>
      <c r="CP37" s="161">
        <f>(P37-AVERAGE(P$3:P$242))^2*'Monthly Returns'!$BI38</f>
        <v>8.7046079610825732E-8</v>
      </c>
      <c r="CQ37" s="161">
        <f>(Q37-AVERAGE(Q$3:Q$242))^2*'Monthly Returns'!$BI38</f>
        <v>1.0752927989412122E-7</v>
      </c>
      <c r="CR37" s="161">
        <f>(R37-AVERAGE(R$3:R$242))^2*'Monthly Returns'!$BI38</f>
        <v>1.633930719489648E-6</v>
      </c>
      <c r="CS37" s="161">
        <f>(S37-AVERAGE(S$3:S$242))^2*'Monthly Returns'!$BI38</f>
        <v>3.8668164406239949E-7</v>
      </c>
      <c r="CT37" s="161">
        <f>(T37-AVERAGE(T$3:T$242))^2*'Monthly Returns'!$BI38</f>
        <v>1.0469537967368362E-7</v>
      </c>
      <c r="CU37" s="161">
        <f>(U37-AVERAGE(U$3:U$242))^2*'Monthly Returns'!$BI38</f>
        <v>7.1991147872184572E-6</v>
      </c>
      <c r="CV37" s="161">
        <f>(V37-AVERAGE(V$3:V$242))^2*'Monthly Returns'!$BI38</f>
        <v>2.8595237893213894E-7</v>
      </c>
      <c r="CW37" s="161">
        <f>(W37-AVERAGE(W$3:W$242))^2*'Monthly Returns'!$BI38</f>
        <v>1.0398145874513869E-8</v>
      </c>
      <c r="CX37" s="161">
        <f>(X37-AVERAGE(X$3:X$242))^2*'Monthly Returns'!$BI38</f>
        <v>2.5572814764058225E-7</v>
      </c>
      <c r="CY37" s="161">
        <f>(Y37-AVERAGE(Y$3:Y$242))^2*'Monthly Returns'!$BI38</f>
        <v>1.0798771817350592E-7</v>
      </c>
      <c r="CZ37" s="161">
        <f>(Z37-AVERAGE(Z$3:Z$242))^2*'Monthly Returns'!$BI38</f>
        <v>1.7929256633599776E-8</v>
      </c>
      <c r="DA37" s="161">
        <f>(AA37-AVERAGE(AA$3:AA$242))^2*'Monthly Returns'!$BI38</f>
        <v>1.2832355692022037E-9</v>
      </c>
      <c r="DB37" s="161">
        <f>(AB37-AVERAGE(AB$3:AB$242))^2*'Monthly Returns'!$BI38</f>
        <v>1.7061649544752597E-9</v>
      </c>
      <c r="DC37" s="161">
        <f>(AC37-AVERAGE(AC$3:AC$242))^2*'Monthly Returns'!$BI38</f>
        <v>9.0042676785770535E-7</v>
      </c>
      <c r="DD37" s="161">
        <f>(AD37-AVERAGE(AD$3:AD$242))^2*'Monthly Returns'!$BI38</f>
        <v>5.3646560273891694E-7</v>
      </c>
      <c r="DE37" s="161">
        <f>(AE37-AVERAGE(AE$3:AE$242))^2*'Monthly Returns'!$BI38</f>
        <v>1.0498019230523392E-6</v>
      </c>
      <c r="DF37" s="161">
        <f>(AF37-AVERAGE(AF$3:AF$242))^2*'Monthly Returns'!$BI38</f>
        <v>2.4323911239883219E-7</v>
      </c>
      <c r="DG37" s="161">
        <f>(AG37-AVERAGE(AG$3:AG$242))^2*'Monthly Returns'!$BI38</f>
        <v>3.6106062037828857E-7</v>
      </c>
      <c r="DH37" s="161">
        <f>(AH37-AVERAGE(AH$3:AH$242))^2*'Monthly Returns'!$BI38</f>
        <v>3.0102805522571864E-7</v>
      </c>
      <c r="DI37" s="161">
        <f>(AI37-AVERAGE(AI$3:AI$242))^2*'Monthly Returns'!$BI38</f>
        <v>1.4384687605378395E-6</v>
      </c>
      <c r="DJ37" s="161">
        <f>(AJ37-AVERAGE(AJ$3:AJ$242))^2*'Monthly Returns'!$BI38</f>
        <v>1.504147762685433E-6</v>
      </c>
      <c r="DK37" s="161">
        <f>(AK37-AVERAGE(AK$3:AK$242))^2*'Monthly Returns'!$BI38</f>
        <v>3.1203745015153344E-6</v>
      </c>
      <c r="DL37" s="161">
        <f>(AL37-AVERAGE(AL$3:AL$242))^2*'Monthly Returns'!$BI38</f>
        <v>2.7053921447945669E-7</v>
      </c>
      <c r="DM37" s="161">
        <f>(AM37-AVERAGE(AM$3:AM$242))^2*'Monthly Returns'!$BI38</f>
        <v>2.2822856364896578E-7</v>
      </c>
      <c r="DN37" s="161">
        <f>(AN37-AVERAGE(AN$3:AN$242))^2*'Monthly Returns'!$BI38</f>
        <v>1.4815172308094733E-7</v>
      </c>
      <c r="DO37" s="161">
        <f>(AO37-AVERAGE(AO$3:AO$242))^2*'Monthly Returns'!$BI38</f>
        <v>8.8060535451075126E-7</v>
      </c>
      <c r="DP37" s="161">
        <f>(AP37-AVERAGE(AP$3:AP$242))^2*'Monthly Returns'!$BI38</f>
        <v>1.3199402749905981E-5</v>
      </c>
      <c r="DQ37" s="161">
        <f>(AQ37-AVERAGE(AQ$3:AQ$242))^2*'Monthly Returns'!$BI38</f>
        <v>6.2854222436305499E-9</v>
      </c>
      <c r="DR37" s="161">
        <f>(AR37-AVERAGE(AR$3:AR$242))^2*'Monthly Returns'!$BI38</f>
        <v>8.419524105093981E-7</v>
      </c>
      <c r="DS37" s="161">
        <f>(AS37-AVERAGE(AS$3:AS$242))^2*'Monthly Returns'!$BI38</f>
        <v>2.3693455023954908E-8</v>
      </c>
      <c r="DT37" s="161">
        <f>(AT37-AVERAGE(AT$3:AT$242))^2*'Monthly Returns'!$BI38</f>
        <v>1.3125850914117431E-6</v>
      </c>
      <c r="DU37" s="161">
        <f>(AU37-AVERAGE(AU$3:AU$242))^2*'Monthly Returns'!$BI38</f>
        <v>1.3871260122360972E-7</v>
      </c>
      <c r="DV37" s="161">
        <f>(AV37-AVERAGE(AV$3:AV$242))^2*'Monthly Returns'!$BI38</f>
        <v>2.4014146300845555E-7</v>
      </c>
      <c r="DW37" s="161">
        <f>(AW37-AVERAGE(AW$3:AW$242))^2*'Monthly Returns'!$BI38</f>
        <v>3.4480675001723156E-6</v>
      </c>
      <c r="DX37" s="161">
        <f>(AX37-AVERAGE(AX$3:AX$242))^2*'Monthly Returns'!$BI38</f>
        <v>5.3303867059312615E-7</v>
      </c>
      <c r="DY37" s="161">
        <f>(AY37-AVERAGE(AY$3:AY$242))^2*'Monthly Returns'!$BI38</f>
        <v>2.329913795232979E-6</v>
      </c>
      <c r="DZ37" s="161">
        <f>(AZ37-AVERAGE(AZ$3:AZ$242))^2*'Monthly Returns'!$BI38</f>
        <v>6.9362376686991609E-6</v>
      </c>
      <c r="EA37" s="161">
        <f>(BA37-AVERAGE(BA$3:BA$242))^2*'Monthly Returns'!$BI38</f>
        <v>5.762392824782875E-7</v>
      </c>
    </row>
    <row r="38" spans="1:131" s="80" customFormat="1" x14ac:dyDescent="0.2">
      <c r="A38" s="66"/>
      <c r="B38" s="79">
        <f>'Monthly Returns'!A39</f>
        <v>37256</v>
      </c>
      <c r="C38" s="77">
        <f>'Monthly Returns'!B39</f>
        <v>-1.38694172162696E-2</v>
      </c>
      <c r="D38" s="77">
        <f>'Monthly Returns'!C39</f>
        <v>4.5152506732221598E-2</v>
      </c>
      <c r="E38" s="77">
        <f>'Monthly Returns'!D39</f>
        <v>5.9933441971515801E-3</v>
      </c>
      <c r="F38" s="77">
        <f>'Monthly Returns'!E39</f>
        <v>-3.0386686370114102E-3</v>
      </c>
      <c r="G38" s="77">
        <f>'Monthly Returns'!F39</f>
        <v>3.1569002331181999E-3</v>
      </c>
      <c r="H38" s="77">
        <f>'Monthly Returns'!G39</f>
        <v>-8.6191378156711698E-2</v>
      </c>
      <c r="I38" s="77">
        <f>'Monthly Returns'!H39</f>
        <v>-0.13473831692561</v>
      </c>
      <c r="J38" s="77">
        <f>'Monthly Returns'!I39</f>
        <v>1.3324062711356799E-2</v>
      </c>
      <c r="K38" s="77">
        <f>'Monthly Returns'!J39</f>
        <v>5.7683108662528002E-2</v>
      </c>
      <c r="L38" s="77">
        <f>'Monthly Returns'!K39</f>
        <v>-4.9632988712037002E-2</v>
      </c>
      <c r="M38" s="77">
        <f>'Monthly Returns'!L39</f>
        <v>-4.05760322109395E-2</v>
      </c>
      <c r="N38" s="77">
        <f>'Monthly Returns'!M39</f>
        <v>-2.15369747830251E-2</v>
      </c>
      <c r="O38" s="77">
        <f>'Monthly Returns'!N39</f>
        <v>-1.2686561066454501E-2</v>
      </c>
      <c r="P38" s="77">
        <f>'Monthly Returns'!O39</f>
        <v>-1.27240058976295E-2</v>
      </c>
      <c r="Q38" s="77">
        <f>'Monthly Returns'!P39</f>
        <v>-1.6123210441293001E-2</v>
      </c>
      <c r="R38" s="77">
        <f>'Monthly Returns'!Q39</f>
        <v>-5.9684916752122898E-4</v>
      </c>
      <c r="S38" s="77">
        <f>'Monthly Returns'!R39</f>
        <v>-5.3003859660029004E-3</v>
      </c>
      <c r="T38" s="77">
        <f>'Monthly Returns'!S39</f>
        <v>-1.4424562936501739E-2</v>
      </c>
      <c r="U38" s="77">
        <f>'Monthly Returns'!T39</f>
        <v>6.3552245542766103E-3</v>
      </c>
      <c r="V38" s="77">
        <f>'Monthly Returns'!U39</f>
        <v>1.9900000907734101E-2</v>
      </c>
      <c r="W38" s="77">
        <f>'Monthly Returns'!V39</f>
        <v>1.5099998845457799E-2</v>
      </c>
      <c r="X38" s="77">
        <f>'Monthly Returns'!W39</f>
        <v>1.3946891497911951E-2</v>
      </c>
      <c r="Y38" s="77">
        <f>'Monthly Returns'!X39</f>
        <v>-3.22986705060746E-3</v>
      </c>
      <c r="Z38" s="77">
        <f>'Monthly Returns'!Y39</f>
        <v>1.3716879189489273E-3</v>
      </c>
      <c r="AA38" s="77">
        <f>'Monthly Returns'!Z39</f>
        <v>-8.7370352206055379E-3</v>
      </c>
      <c r="AB38" s="77">
        <f>'Monthly Returns'!AA39</f>
        <v>3.2179784764716501E-3</v>
      </c>
      <c r="AC38" s="77">
        <f>'Monthly Returns'!AB39</f>
        <v>-3.8643609313115945E-4</v>
      </c>
      <c r="AD38" s="77">
        <f>'Monthly Returns'!AC39</f>
        <v>-2.6761414303877601E-3</v>
      </c>
      <c r="AE38" s="77">
        <f>'Monthly Returns'!AD39</f>
        <v>-4.1862253101304262E-4</v>
      </c>
      <c r="AF38" s="77">
        <f>'Monthly Returns'!AE39</f>
        <v>-1.05974598E-2</v>
      </c>
      <c r="AG38" s="77">
        <f>'Monthly Returns'!AF39</f>
        <v>-1.1908892063779391E-2</v>
      </c>
      <c r="AH38" s="77">
        <f>'Monthly Returns'!AG39</f>
        <v>-1.0540387066000884E-2</v>
      </c>
      <c r="AI38" s="77">
        <f>'Monthly Returns'!AH39</f>
        <v>-2.2043520559584806E-3</v>
      </c>
      <c r="AJ38" s="77">
        <f>'Monthly Returns'!AI39</f>
        <v>-1.2399373139966419E-2</v>
      </c>
      <c r="AK38" s="77">
        <f>'Monthly Returns'!AJ39</f>
        <v>-1.0800489708406524E-2</v>
      </c>
      <c r="AL38" s="77">
        <f>'Monthly Returns'!AK39</f>
        <v>6.3004431827620166E-3</v>
      </c>
      <c r="AM38" s="77">
        <f>'Monthly Returns'!AL39</f>
        <v>-2.1900505907403778E-2</v>
      </c>
      <c r="AN38" s="77">
        <f>'Monthly Returns'!AM39</f>
        <v>9.0994016090433227E-3</v>
      </c>
      <c r="AO38" s="77">
        <f>'Monthly Returns'!AN39</f>
        <v>4.1000000000000003E-3</v>
      </c>
      <c r="AP38" s="77">
        <f>'Monthly Returns'!AO39</f>
        <v>-6.2098726449848485E-3</v>
      </c>
      <c r="AQ38" s="77">
        <f>'Monthly Returns'!AP39</f>
        <v>-6.9328796559812278E-2</v>
      </c>
      <c r="AR38" s="77">
        <f>'Monthly Returns'!AQ39</f>
        <v>-1.3208809075302055E-2</v>
      </c>
      <c r="AS38" s="77">
        <f>'Monthly Returns'!AR39</f>
        <v>5.7266241081486147E-3</v>
      </c>
      <c r="AT38" s="77">
        <f>'Monthly Returns'!AS39</f>
        <v>-5.7367750939140609E-3</v>
      </c>
      <c r="AU38" s="77">
        <f>'Monthly Returns'!AT39</f>
        <v>-7.1779940056292835E-3</v>
      </c>
      <c r="AV38" s="77">
        <f>'Monthly Returns'!AU39</f>
        <v>-3.104786657475149E-2</v>
      </c>
      <c r="AW38" s="77">
        <f>'Monthly Returns'!AV39</f>
        <v>3.1817726947514169E-2</v>
      </c>
      <c r="AX38" s="77">
        <f>'Monthly Returns'!AW39</f>
        <v>1.429230059935449E-3</v>
      </c>
      <c r="AY38" s="77">
        <f>'Monthly Returns'!AX39</f>
        <v>-3.9688004576174725E-2</v>
      </c>
      <c r="AZ38" s="77">
        <f>'Monthly Returns'!AY39</f>
        <v>-7.4170659675733455E-2</v>
      </c>
      <c r="BA38" s="77">
        <f>'Monthly Returns'!AZ39</f>
        <v>9.0554019949525388E-2</v>
      </c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CC38" s="161">
        <f>(C38-AVERAGE(C$3:C$242))^2*'Monthly Returns'!$BI39</f>
        <v>5.8529890446206735E-7</v>
      </c>
      <c r="CD38" s="161">
        <f>(D38-AVERAGE(D$3:D$242))^2*'Monthly Returns'!$BI39</f>
        <v>1.6828964211116741E-6</v>
      </c>
      <c r="CE38" s="161">
        <f>(E38-AVERAGE(E$3:E$242))^2*'Monthly Returns'!$BI39</f>
        <v>6.0661569165095022E-11</v>
      </c>
      <c r="CF38" s="161">
        <f>(F38-AVERAGE(F$3:F$242))^2*'Monthly Returns'!$BI39</f>
        <v>2.1385035753985446E-7</v>
      </c>
      <c r="CG38" s="161">
        <f>(G38-AVERAGE(G$3:G$242))^2*'Monthly Returns'!$BI39</f>
        <v>1.4935489337107098E-9</v>
      </c>
      <c r="CH38" s="161">
        <f>(H38-AVERAGE(H$3:H$242))^2*'Monthly Returns'!$BI39</f>
        <v>1.1677504191301043E-5</v>
      </c>
      <c r="CI38" s="161">
        <f>(I38-AVERAGE(I$3:I$242))^2*'Monthly Returns'!$BI39</f>
        <v>2.8536899174677742E-5</v>
      </c>
      <c r="CJ38" s="161">
        <f>(J38-AVERAGE(J$3:J$242))^2*'Monthly Returns'!$BI39</f>
        <v>2.2347406343595049E-8</v>
      </c>
      <c r="CK38" s="161">
        <f>(K38-AVERAGE(K$3:K$242))^2*'Monthly Returns'!$BI39</f>
        <v>3.2227859760757203E-6</v>
      </c>
      <c r="CL38" s="161">
        <f>(L38-AVERAGE(L$3:L$242))^2*'Monthly Returns'!$BI39</f>
        <v>4.1265522963508201E-6</v>
      </c>
      <c r="CM38" s="161">
        <f>(M38-AVERAGE(M$3:M$242))^2*'Monthly Returns'!$BI39</f>
        <v>2.8727404989620314E-6</v>
      </c>
      <c r="CN38" s="161">
        <f>(N38-AVERAGE(N$3:N$242))^2*'Monthly Returns'!$BI39</f>
        <v>1.2177891583049385E-6</v>
      </c>
      <c r="CO38" s="161">
        <f>(O38-AVERAGE(O$3:O$242))^2*'Monthly Returns'!$BI39</f>
        <v>4.9106548638519448E-7</v>
      </c>
      <c r="CP38" s="161">
        <f>(P38-AVERAGE(P$3:P$242))^2*'Monthly Returns'!$BI39</f>
        <v>6.3591494527203789E-7</v>
      </c>
      <c r="CQ38" s="161">
        <f>(Q38-AVERAGE(Q$3:Q$242))^2*'Monthly Returns'!$BI39</f>
        <v>7.8555492039078225E-7</v>
      </c>
      <c r="CR38" s="161">
        <f>(R38-AVERAGE(R$3:R$242))^2*'Monthly Returns'!$BI39</f>
        <v>7.3152973568679989E-8</v>
      </c>
      <c r="CS38" s="161">
        <f>(S38-AVERAGE(S$3:S$242))^2*'Monthly Returns'!$BI39</f>
        <v>1.638296162118248E-7</v>
      </c>
      <c r="CT38" s="161">
        <f>(T38-AVERAGE(T$3:T$242))^2*'Monthly Returns'!$BI39</f>
        <v>7.6488046693994373E-7</v>
      </c>
      <c r="CU38" s="161">
        <f>(U38-AVERAGE(U$3:U$242))^2*'Monthly Returns'!$BI39</f>
        <v>1.4250270275175421E-9</v>
      </c>
      <c r="CV38" s="161">
        <f>(V38-AVERAGE(V$3:V$242))^2*'Monthly Returns'!$BI39</f>
        <v>2.9698042188642956E-7</v>
      </c>
      <c r="CW38" s="161">
        <f>(W38-AVERAGE(W$3:W$242))^2*'Monthly Returns'!$BI39</f>
        <v>1.7026028739031043E-7</v>
      </c>
      <c r="CX38" s="161">
        <f>(X38-AVERAGE(X$3:X$242))^2*'Monthly Returns'!$BI39</f>
        <v>1.1467974551818199E-7</v>
      </c>
      <c r="CY38" s="161">
        <f>(Y38-AVERAGE(Y$3:Y$242))^2*'Monthly Returns'!$BI39</f>
        <v>7.6234265734724347E-8</v>
      </c>
      <c r="CZ38" s="161">
        <f>(Z38-AVERAGE(Z$3:Z$242))^2*'Monthly Returns'!$BI39</f>
        <v>1.1857816278247741E-9</v>
      </c>
      <c r="DA38" s="161">
        <f>(AA38-AVERAGE(AA$3:AA$242))^2*'Monthly Returns'!$BI39</f>
        <v>3.021491418298468E-7</v>
      </c>
      <c r="DB38" s="161">
        <f>(AB38-AVERAGE(AB$3:AB$242))^2*'Monthly Returns'!$BI39</f>
        <v>9.5369964507987059E-10</v>
      </c>
      <c r="DC38" s="161">
        <f>(AC38-AVERAGE(AC$3:AC$242))^2*'Monthly Returns'!$BI39</f>
        <v>2.2776257473571767E-8</v>
      </c>
      <c r="DD38" s="161">
        <f>(AD38-AVERAGE(AD$3:AD$242))^2*'Monthly Returns'!$BI39</f>
        <v>5.6771042003083477E-8</v>
      </c>
      <c r="DE38" s="161">
        <f>(AE38-AVERAGE(AE$3:AE$242))^2*'Monthly Returns'!$BI39</f>
        <v>2.5640482809710943E-8</v>
      </c>
      <c r="DF38" s="161">
        <f>(AF38-AVERAGE(AF$3:AF$242))^2*'Monthly Returns'!$BI39</f>
        <v>4.6302305022931508E-7</v>
      </c>
      <c r="DG38" s="161">
        <f>(AG38-AVERAGE(AG$3:AG$242))^2*'Monthly Returns'!$BI39</f>
        <v>5.1519577565473845E-7</v>
      </c>
      <c r="DH38" s="161">
        <f>(AH38-AVERAGE(AH$3:AH$242))^2*'Monthly Returns'!$BI39</f>
        <v>3.8239009426582006E-7</v>
      </c>
      <c r="DI38" s="161">
        <f>(AI38-AVERAGE(AI$3:AI$242))^2*'Monthly Returns'!$BI39</f>
        <v>5.0058974591610496E-8</v>
      </c>
      <c r="DJ38" s="161">
        <f>(AJ38-AVERAGE(AJ$3:AJ$242))^2*'Monthly Returns'!$BI39</f>
        <v>4.4370582533434989E-7</v>
      </c>
      <c r="DK38" s="161">
        <f>(AK38-AVERAGE(AK$3:AK$242))^2*'Monthly Returns'!$BI39</f>
        <v>4.1255846916705548E-7</v>
      </c>
      <c r="DL38" s="161">
        <f>(AL38-AVERAGE(AL$3:AL$242))^2*'Monthly Returns'!$BI39</f>
        <v>1.534038813199099E-11</v>
      </c>
      <c r="DM38" s="161">
        <f>(AM38-AVERAGE(AM$3:AM$242))^2*'Monthly Returns'!$BI39</f>
        <v>9.8766350002733104E-7</v>
      </c>
      <c r="DN38" s="161">
        <f>(AN38-AVERAGE(AN$3:AN$242))^2*'Monthly Returns'!$BI39</f>
        <v>1.7182787333847141E-8</v>
      </c>
      <c r="DO38" s="161">
        <f>(AO38-AVERAGE(AO$3:AO$242))^2*'Monthly Returns'!$BI39</f>
        <v>6.9438044512022695E-9</v>
      </c>
      <c r="DP38" s="161">
        <f>(AP38-AVERAGE(AP$3:AP$242))^2*'Monthly Returns'!$BI39</f>
        <v>7.8460275142338613E-8</v>
      </c>
      <c r="DQ38" s="161">
        <f>(AQ38-AVERAGE(AQ$3:AQ$242))^2*'Monthly Returns'!$BI39</f>
        <v>8.02692787065921E-6</v>
      </c>
      <c r="DR38" s="161">
        <f>(AR38-AVERAGE(AR$3:AR$242))^2*'Monthly Returns'!$BI39</f>
        <v>5.5706594501957383E-7</v>
      </c>
      <c r="DS38" s="161">
        <f>(AS38-AVERAGE(AS$3:AS$242))^2*'Monthly Returns'!$BI39</f>
        <v>7.3101315514933409E-9</v>
      </c>
      <c r="DT38" s="161">
        <f>(AT38-AVERAGE(AT$3:AT$242))^2*'Monthly Returns'!$BI39</f>
        <v>1.6762263861532386E-7</v>
      </c>
      <c r="DU38" s="161">
        <f>(AU38-AVERAGE(AU$3:AU$242))^2*'Monthly Returns'!$BI39</f>
        <v>1.2351413389326179E-7</v>
      </c>
      <c r="DV38" s="161">
        <f>(AV38-AVERAGE(AV$3:AV$242))^2*'Monthly Returns'!$BI39</f>
        <v>8.5505706975766779E-7</v>
      </c>
      <c r="DW38" s="161">
        <f>(AW38-AVERAGE(AW$3:AW$242))^2*'Monthly Returns'!$BI39</f>
        <v>7.3278986352731524E-7</v>
      </c>
      <c r="DX38" s="161">
        <f>(AX38-AVERAGE(AX$3:AX$242))^2*'Monthly Returns'!$BI39</f>
        <v>4.7092732089391785E-8</v>
      </c>
      <c r="DY38" s="161">
        <f>(AY38-AVERAGE(AY$3:AY$242))^2*'Monthly Returns'!$BI39</f>
        <v>3.0038433660434379E-6</v>
      </c>
      <c r="DZ38" s="161">
        <f>(AZ38-AVERAGE(AZ$3:AZ$242))^2*'Monthly Returns'!$BI39</f>
        <v>1.1216520973495615E-5</v>
      </c>
      <c r="EA38" s="161">
        <f>(BA38-AVERAGE(BA$3:BA$242))^2*'Monthly Returns'!$BI39</f>
        <v>9.1340578804629984E-6</v>
      </c>
    </row>
    <row r="39" spans="1:131" s="80" customFormat="1" x14ac:dyDescent="0.2">
      <c r="A39" s="66"/>
      <c r="B39" s="79">
        <f>'Monthly Returns'!A40</f>
        <v>37287</v>
      </c>
      <c r="C39" s="77">
        <f>'Monthly Returns'!B40</f>
        <v>1.64436233811668E-2</v>
      </c>
      <c r="D39" s="77">
        <f>'Monthly Returns'!C40</f>
        <v>8.3545518280216894E-3</v>
      </c>
      <c r="E39" s="77">
        <f>'Monthly Returns'!D40</f>
        <v>-2.8227728268045201E-2</v>
      </c>
      <c r="F39" s="77">
        <f>'Monthly Returns'!E40</f>
        <v>1.34444926934984E-2</v>
      </c>
      <c r="G39" s="77">
        <f>'Monthly Returns'!F40</f>
        <v>-1.2479657541440399E-2</v>
      </c>
      <c r="H39" s="77">
        <f>'Monthly Returns'!G40</f>
        <v>-4.9709642337108603E-2</v>
      </c>
      <c r="I39" s="77">
        <f>'Monthly Returns'!H40</f>
        <v>-3.8911458056211698E-2</v>
      </c>
      <c r="J39" s="77">
        <f>'Monthly Returns'!I40</f>
        <v>4.4655161844929098E-2</v>
      </c>
      <c r="K39" s="77">
        <f>'Monthly Returns'!J40</f>
        <v>6.5919613302048694E-2</v>
      </c>
      <c r="L39" s="77">
        <f>'Monthly Returns'!K40</f>
        <v>1.3208851575591899E-2</v>
      </c>
      <c r="M39" s="77">
        <f>'Monthly Returns'!L40</f>
        <v>2.17198391175887E-2</v>
      </c>
      <c r="N39" s="77">
        <f>'Monthly Returns'!M40</f>
        <v>3.9520390634772903E-2</v>
      </c>
      <c r="O39" s="77">
        <f>'Monthly Returns'!N40</f>
        <v>4.0607698590980103E-2</v>
      </c>
      <c r="P39" s="77">
        <f>'Monthly Returns'!O40</f>
        <v>4.7923122715732999E-2</v>
      </c>
      <c r="Q39" s="77">
        <f>'Monthly Returns'!P40</f>
        <v>5.1282859136013798E-2</v>
      </c>
      <c r="R39" s="77">
        <f>'Monthly Returns'!Q40</f>
        <v>3.3298605657207499E-2</v>
      </c>
      <c r="S39" s="77">
        <f>'Monthly Returns'!R40</f>
        <v>3.5222390523727803E-2</v>
      </c>
      <c r="T39" s="77">
        <f>'Monthly Returns'!S40</f>
        <v>5.208845705565146E-2</v>
      </c>
      <c r="U39" s="77">
        <f>'Monthly Returns'!T40</f>
        <v>-1.4101310560733301E-2</v>
      </c>
      <c r="V39" s="77">
        <f>'Monthly Returns'!U40</f>
        <v>2.2471661813348001E-3</v>
      </c>
      <c r="W39" s="77">
        <f>'Monthly Returns'!V40</f>
        <v>4.1131397926958899E-3</v>
      </c>
      <c r="X39" s="77">
        <f>'Monthly Returns'!W40</f>
        <v>7.8489275722721796E-3</v>
      </c>
      <c r="Y39" s="77">
        <f>'Monthly Returns'!X40</f>
        <v>8.7356944705321293E-3</v>
      </c>
      <c r="Z39" s="77">
        <f>'Monthly Returns'!Y40</f>
        <v>5.1130859566261844E-3</v>
      </c>
      <c r="AA39" s="77">
        <f>'Monthly Returns'!Z40</f>
        <v>-3.2031078208605179E-2</v>
      </c>
      <c r="AB39" s="77">
        <f>'Monthly Returns'!AA40</f>
        <v>4.7326076668241512E-4</v>
      </c>
      <c r="AC39" s="77">
        <f>'Monthly Returns'!AB40</f>
        <v>-2.0005798782255613E-2</v>
      </c>
      <c r="AD39" s="77">
        <f>'Monthly Returns'!AC40</f>
        <v>-2.0889473190262201E-2</v>
      </c>
      <c r="AE39" s="77">
        <f>'Monthly Returns'!AD40</f>
        <v>-2.1672090858042576E-2</v>
      </c>
      <c r="AF39" s="77">
        <f>'Monthly Returns'!AE40</f>
        <v>-2.0468238799999997E-2</v>
      </c>
      <c r="AG39" s="77">
        <f>'Monthly Returns'!AF40</f>
        <v>-2.3001176810773214E-2</v>
      </c>
      <c r="AH39" s="77">
        <f>'Monthly Returns'!AG40</f>
        <v>-2.0358006879284168E-2</v>
      </c>
      <c r="AI39" s="77">
        <f>'Monthly Returns'!AH40</f>
        <v>-9.5033570300158132E-3</v>
      </c>
      <c r="AJ39" s="77">
        <f>'Monthly Returns'!AI40</f>
        <v>-1.7899600967601903E-2</v>
      </c>
      <c r="AK39" s="77">
        <f>'Monthly Returns'!AJ40</f>
        <v>-2.0099495984001403E-2</v>
      </c>
      <c r="AL39" s="77">
        <f>'Monthly Returns'!AK40</f>
        <v>-1.3200985853675018E-2</v>
      </c>
      <c r="AM39" s="77">
        <f>'Monthly Returns'!AL40</f>
        <v>-7.3003771045260235E-3</v>
      </c>
      <c r="AN39" s="77">
        <f>'Monthly Returns'!AM40</f>
        <v>-4.5005130118457304E-3</v>
      </c>
      <c r="AO39" s="77">
        <f>'Monthly Returns'!AN40</f>
        <v>3.1E-2</v>
      </c>
      <c r="AP39" s="77">
        <f>'Monthly Returns'!AO40</f>
        <v>-2.4176845771846756E-2</v>
      </c>
      <c r="AQ39" s="77">
        <f>'Monthly Returns'!AP40</f>
        <v>-5.756734447472598E-2</v>
      </c>
      <c r="AR39" s="77">
        <f>'Monthly Returns'!AQ40</f>
        <v>1.097305330576521E-2</v>
      </c>
      <c r="AS39" s="77">
        <f>'Monthly Returns'!AR40</f>
        <v>5.6006720806498489E-3</v>
      </c>
      <c r="AT39" s="77">
        <f>'Monthly Returns'!AS40</f>
        <v>-2.0929963532321093E-2</v>
      </c>
      <c r="AU39" s="77">
        <f>'Monthly Returns'!AT40</f>
        <v>-2.6333904773352726E-3</v>
      </c>
      <c r="AV39" s="77">
        <f>'Monthly Returns'!AU40</f>
        <v>-1.8347615767661418E-2</v>
      </c>
      <c r="AW39" s="77">
        <f>'Monthly Returns'!AV40</f>
        <v>-4.3291362502744457E-2</v>
      </c>
      <c r="AX39" s="77">
        <f>'Monthly Returns'!AW40</f>
        <v>-5.1065788867915907E-2</v>
      </c>
      <c r="AY39" s="77">
        <f>'Monthly Returns'!AX40</f>
        <v>-9.778651389396523E-3</v>
      </c>
      <c r="AZ39" s="77">
        <f>'Monthly Returns'!AY40</f>
        <v>-7.5044937369842801E-3</v>
      </c>
      <c r="BA39" s="77">
        <f>'Monthly Returns'!AZ40</f>
        <v>-3.7853325252080072E-2</v>
      </c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CC39" s="161">
        <f>(C39-AVERAGE(C$3:C$242))^2*'Monthly Returns'!$BI40</f>
        <v>1.4182045377009378E-7</v>
      </c>
      <c r="CD39" s="161">
        <f>(D39-AVERAGE(D$3:D$242))^2*'Monthly Returns'!$BI40</f>
        <v>7.5255151648887886E-9</v>
      </c>
      <c r="CE39" s="161">
        <f>(E39-AVERAGE(E$3:E$242))^2*'Monthly Returns'!$BI40</f>
        <v>1.6521118529579297E-6</v>
      </c>
      <c r="CF39" s="161">
        <f>(F39-AVERAGE(F$3:F$242))^2*'Monthly Returns'!$BI40</f>
        <v>2.4998588152373576E-8</v>
      </c>
      <c r="CG39" s="161">
        <f>(G39-AVERAGE(G$3:G$242))^2*'Monthly Returns'!$BI40</f>
        <v>3.9655698642271796E-7</v>
      </c>
      <c r="CH39" s="161">
        <f>(H39-AVERAGE(H$3:H$242))^2*'Monthly Returns'!$BI40</f>
        <v>4.2265241301887344E-6</v>
      </c>
      <c r="CI39" s="161">
        <f>(I39-AVERAGE(I$3:I$242))^2*'Monthly Returns'!$BI40</f>
        <v>3.0545431555107728E-6</v>
      </c>
      <c r="CJ39" s="161">
        <f>(J39-AVERAGE(J$3:J$242))^2*'Monthly Returns'!$BI40</f>
        <v>1.7801105367346111E-6</v>
      </c>
      <c r="CK39" s="161">
        <f>(K39-AVERAGE(K$3:K$242))^2*'Monthly Returns'!$BI40</f>
        <v>4.4753547432019041E-6</v>
      </c>
      <c r="CL39" s="161">
        <f>(L39-AVERAGE(L$3:L$242))^2*'Monthly Returns'!$BI40</f>
        <v>1.10949905303626E-7</v>
      </c>
      <c r="CM39" s="161">
        <f>(M39-AVERAGE(M$3:M$242))^2*'Monthly Returns'!$BI40</f>
        <v>4.2332027397601853E-7</v>
      </c>
      <c r="CN39" s="161">
        <f>(N39-AVERAGE(N$3:N$242))^2*'Monthly Returns'!$BI40</f>
        <v>1.4356581607259874E-6</v>
      </c>
      <c r="CO39" s="161">
        <f>(O39-AVERAGE(O$3:O$242))^2*'Monthly Returns'!$BI40</f>
        <v>1.7151424810794218E-6</v>
      </c>
      <c r="CP39" s="161">
        <f>(P39-AVERAGE(P$3:P$242))^2*'Monthly Returns'!$BI40</f>
        <v>2.2210576129429643E-6</v>
      </c>
      <c r="CQ39" s="161">
        <f>(Q39-AVERAGE(Q$3:Q$242))^2*'Monthly Returns'!$BI40</f>
        <v>2.7437045618928596E-6</v>
      </c>
      <c r="CR39" s="161">
        <f>(R39-AVERAGE(R$3:R$242))^2*'Monthly Returns'!$BI40</f>
        <v>1.0181566682568854E-6</v>
      </c>
      <c r="CS39" s="161">
        <f>(S39-AVERAGE(S$3:S$242))^2*'Monthly Returns'!$BI40</f>
        <v>1.2645199571351735E-6</v>
      </c>
      <c r="CT39" s="161">
        <f>(T39-AVERAGE(T$3:T$242))^2*'Monthly Returns'!$BI40</f>
        <v>2.6714789812443237E-6</v>
      </c>
      <c r="CU39" s="161">
        <f>(U39-AVERAGE(U$3:U$242))^2*'Monthly Returns'!$BI40</f>
        <v>5.4035428851507008E-7</v>
      </c>
      <c r="CV39" s="161">
        <f>(V39-AVERAGE(V$3:V$242))^2*'Monthly Returns'!$BI40</f>
        <v>1.4250321341072423E-8</v>
      </c>
      <c r="CW39" s="161">
        <f>(W39-AVERAGE(W$3:W$242))^2*'Monthly Returns'!$BI40</f>
        <v>2.2586980130906745E-13</v>
      </c>
      <c r="CX39" s="161">
        <f>(X39-AVERAGE(X$3:X$242))^2*'Monthly Returns'!$BI40</f>
        <v>1.2081383158654326E-8</v>
      </c>
      <c r="CY39" s="161">
        <f>(Y39-AVERAGE(Y$3:Y$242))^2*'Monthly Returns'!$BI40</f>
        <v>3.0508754830773038E-8</v>
      </c>
      <c r="CZ39" s="161">
        <f>(Z39-AVERAGE(Z$3:Z$242))^2*'Monthly Returns'!$BI40</f>
        <v>1.140073746267345E-8</v>
      </c>
      <c r="DA39" s="161">
        <f>(AA39-AVERAGE(AA$3:AA$242))^2*'Monthly Returns'!$BI40</f>
        <v>2.0526400898223442E-6</v>
      </c>
      <c r="DB39" s="161">
        <f>(AB39-AVERAGE(AB$3:AB$242))^2*'Monthly Returns'!$BI40</f>
        <v>1.8159491944320387E-8</v>
      </c>
      <c r="DC39" s="161">
        <f>(AC39-AVERAGE(AC$3:AC$242))^2*'Monthly Returns'!$BI40</f>
        <v>7.9757450167674686E-7</v>
      </c>
      <c r="DD39" s="161">
        <f>(AD39-AVERAGE(AD$3:AD$242))^2*'Monthly Returns'!$BI40</f>
        <v>8.6067702772738315E-7</v>
      </c>
      <c r="DE39" s="161">
        <f>(AE39-AVERAGE(AE$3:AE$242))^2*'Monthly Returns'!$BI40</f>
        <v>9.2944241284615982E-7</v>
      </c>
      <c r="DF39" s="161">
        <f>(AF39-AVERAGE(AF$3:AF$242))^2*'Monthly Returns'!$BI40</f>
        <v>1.1170180768912525E-6</v>
      </c>
      <c r="DG39" s="161">
        <f>(AG39-AVERAGE(AG$3:AG$242))^2*'Monthly Returns'!$BI40</f>
        <v>1.3008574554331001E-6</v>
      </c>
      <c r="DH39" s="161">
        <f>(AH39-AVERAGE(AH$3:AH$242))^2*'Monthly Returns'!$BI40</f>
        <v>9.8503282407757737E-7</v>
      </c>
      <c r="DI39" s="161">
        <f>(AI39-AVERAGE(AI$3:AI$242))^2*'Monthly Returns'!$BI40</f>
        <v>2.5068680043884127E-7</v>
      </c>
      <c r="DJ39" s="161">
        <f>(AJ39-AVERAGE(AJ$3:AJ$242))^2*'Monthly Returns'!$BI40</f>
        <v>7.6968189392186871E-7</v>
      </c>
      <c r="DK39" s="161">
        <f>(AK39-AVERAGE(AK$3:AK$242))^2*'Monthly Returns'!$BI40</f>
        <v>9.9389163495795219E-7</v>
      </c>
      <c r="DL39" s="161">
        <f>(AL39-AVERAGE(AL$3:AL$242))^2*'Monthly Returns'!$BI40</f>
        <v>5.3728744435101184E-7</v>
      </c>
      <c r="DM39" s="161">
        <f>(AM39-AVERAGE(AM$3:AM$242))^2*'Monthly Returns'!$BI40</f>
        <v>1.9989670443279574E-7</v>
      </c>
      <c r="DN39" s="161">
        <f>(AN39-AVERAGE(AN$3:AN$242))^2*'Monthly Returns'!$BI40</f>
        <v>1.4606214476225058E-7</v>
      </c>
      <c r="DO39" s="161">
        <f>(AO39-AVERAGE(AO$3:AO$242))^2*'Monthly Returns'!$BI40</f>
        <v>8.7005816153944436E-7</v>
      </c>
      <c r="DP39" s="161">
        <f>(AP39-AVERAGE(AP$3:AP$242))^2*'Monthly Returns'!$BI40</f>
        <v>9.2250044497447676E-7</v>
      </c>
      <c r="DQ39" s="161">
        <f>(AQ39-AVERAGE(AQ$3:AQ$242))^2*'Monthly Returns'!$BI40</f>
        <v>5.7744349069875535E-6</v>
      </c>
      <c r="DR39" s="161">
        <f>(AR39-AVERAGE(AR$3:AR$242))^2*'Monthly Returns'!$BI40</f>
        <v>2.6789400576557981E-8</v>
      </c>
      <c r="DS39" s="161">
        <f>(AS39-AVERAGE(AS$3:AS$242))^2*'Monthly Returns'!$BI40</f>
        <v>6.5886440103493374E-9</v>
      </c>
      <c r="DT39" s="161">
        <f>(AT39-AVERAGE(AT$3:AT$242))^2*'Monthly Returns'!$BI40</f>
        <v>9.7143135289730874E-7</v>
      </c>
      <c r="DU39" s="161">
        <f>(AU39-AVERAGE(AU$3:AU$242))^2*'Monthly Returns'!$BI40</f>
        <v>3.2935440492663695E-8</v>
      </c>
      <c r="DV39" s="161">
        <f>(AV39-AVERAGE(AV$3:AV$242))^2*'Monthly Returns'!$BI40</f>
        <v>2.0198221710078533E-7</v>
      </c>
      <c r="DW39" s="161">
        <f>(AW39-AVERAGE(AW$3:AW$242))^2*'Monthly Returns'!$BI40</f>
        <v>3.9122363767937616E-6</v>
      </c>
      <c r="DX39" s="161">
        <f>(AX39-AVERAGE(AX$3:AX$242))^2*'Monthly Returns'!$BI40</f>
        <v>4.8480330902479481E-6</v>
      </c>
      <c r="DY39" s="161">
        <f>(AY39-AVERAGE(AY$3:AY$242))^2*'Monthly Returns'!$BI40</f>
        <v>3.7411950820270714E-7</v>
      </c>
      <c r="DZ39" s="161">
        <f>(AZ39-AVERAGE(AZ$3:AZ$242))^2*'Monthly Returns'!$BI40</f>
        <v>7.1697898948606434E-7</v>
      </c>
      <c r="EA39" s="161">
        <f>(BA39-AVERAGE(BA$3:BA$242))^2*'Monthly Returns'!$BI40</f>
        <v>3.2937598505572062E-6</v>
      </c>
    </row>
    <row r="40" spans="1:131" s="80" customFormat="1" x14ac:dyDescent="0.2">
      <c r="A40" s="66"/>
      <c r="B40" s="79">
        <f>'Monthly Returns'!A41</f>
        <v>37315</v>
      </c>
      <c r="C40" s="77">
        <f>'Monthly Returns'!B41</f>
        <v>-2.3952119913571102E-2</v>
      </c>
      <c r="D40" s="77">
        <f>'Monthly Returns'!C41</f>
        <v>-3.3997642124921103E-2</v>
      </c>
      <c r="E40" s="77">
        <f>'Monthly Returns'!D41</f>
        <v>-2.21820144656181E-3</v>
      </c>
      <c r="F40" s="77">
        <f>'Monthly Returns'!E41</f>
        <v>-1.14132777660391E-3</v>
      </c>
      <c r="G40" s="77">
        <f>'Monthly Returns'!F41</f>
        <v>-9.3169903216825303E-3</v>
      </c>
      <c r="H40" s="77">
        <f>'Monthly Returns'!G41</f>
        <v>3.6843419975087999E-2</v>
      </c>
      <c r="I40" s="77">
        <f>'Monthly Returns'!H41</f>
        <v>4.7574041114788003E-2</v>
      </c>
      <c r="J40" s="77">
        <f>'Monthly Returns'!I41</f>
        <v>-1.8036219172653099E-2</v>
      </c>
      <c r="K40" s="77">
        <f>'Monthly Returns'!J41</f>
        <v>1.1839722970560599E-2</v>
      </c>
      <c r="L40" s="77">
        <f>'Monthly Returns'!K41</f>
        <v>4.8292751976619598E-4</v>
      </c>
      <c r="M40" s="77">
        <f>'Monthly Returns'!L41</f>
        <v>2.1764737995466602E-3</v>
      </c>
      <c r="N40" s="77">
        <f>'Monthly Returns'!M41</f>
        <v>-2.2352713349146299E-3</v>
      </c>
      <c r="O40" s="77">
        <f>'Monthly Returns'!N41</f>
        <v>2.45474860367484E-2</v>
      </c>
      <c r="P40" s="77">
        <f>'Monthly Returns'!O41</f>
        <v>2.9647124839129499E-2</v>
      </c>
      <c r="Q40" s="77">
        <f>'Monthly Returns'!P41</f>
        <v>3.0970055997076501E-2</v>
      </c>
      <c r="R40" s="77">
        <f>'Monthly Returns'!Q41</f>
        <v>-1.3389350846184801E-2</v>
      </c>
      <c r="S40" s="77">
        <f>'Monthly Returns'!R41</f>
        <v>-1.65391582113639E-2</v>
      </c>
      <c r="T40" s="77">
        <f>'Monthly Returns'!S41</f>
        <v>3.2044513913994432E-2</v>
      </c>
      <c r="U40" s="77">
        <f>'Monthly Returns'!T41</f>
        <v>-1.9525598915446599E-2</v>
      </c>
      <c r="V40" s="77">
        <f>'Monthly Returns'!U41</f>
        <v>-8.9149261334691109E-3</v>
      </c>
      <c r="W40" s="77">
        <f>'Monthly Returns'!V41</f>
        <v>-1.20790183393068E-2</v>
      </c>
      <c r="X40" s="77">
        <f>'Monthly Returns'!W41</f>
        <v>1.9199629886652803E-2</v>
      </c>
      <c r="Y40" s="77">
        <f>'Monthly Returns'!X41</f>
        <v>5.4128109994140416E-3</v>
      </c>
      <c r="Z40" s="77">
        <f>'Monthly Returns'!Y41</f>
        <v>3.9280092030551383E-3</v>
      </c>
      <c r="AA40" s="77">
        <f>'Monthly Returns'!Z41</f>
        <v>-3.9603210661820376E-2</v>
      </c>
      <c r="AB40" s="77">
        <f>'Monthly Returns'!AA41</f>
        <v>2.2075055187638082E-3</v>
      </c>
      <c r="AC40" s="77">
        <f>'Monthly Returns'!AB41</f>
        <v>1.7652859960552103E-2</v>
      </c>
      <c r="AD40" s="77">
        <f>'Monthly Returns'!AC41</f>
        <v>1.9225714037605802E-2</v>
      </c>
      <c r="AE40" s="77">
        <f>'Monthly Returns'!AD41</f>
        <v>1.9123174692165557E-2</v>
      </c>
      <c r="AF40" s="77">
        <f>'Monthly Returns'!AE41</f>
        <v>-2.8256772E-3</v>
      </c>
      <c r="AG40" s="77">
        <f>'Monthly Returns'!AF41</f>
        <v>-3.1753538505408974E-3</v>
      </c>
      <c r="AH40" s="77">
        <f>'Monthly Returns'!AG41</f>
        <v>-2.8104594849771066E-3</v>
      </c>
      <c r="AI40" s="77">
        <f>'Monthly Returns'!AH41</f>
        <v>1.7805966057766742E-2</v>
      </c>
      <c r="AJ40" s="77">
        <f>'Monthly Returns'!AI41</f>
        <v>-3.490083594291371E-2</v>
      </c>
      <c r="AK40" s="77">
        <f>'Monthly Returns'!AJ41</f>
        <v>-4.2999844004669163E-2</v>
      </c>
      <c r="AL40" s="77">
        <f>'Monthly Returns'!AK41</f>
        <v>-2.3200735976156905E-2</v>
      </c>
      <c r="AM40" s="77">
        <f>'Monthly Returns'!AL41</f>
        <v>2.5001591444395732E-3</v>
      </c>
      <c r="AN40" s="77">
        <f>'Monthly Returns'!AM41</f>
        <v>-1.000210817268421E-3</v>
      </c>
      <c r="AO40" s="77">
        <f>'Monthly Returns'!AN41</f>
        <v>7.6100000000000001E-2</v>
      </c>
      <c r="AP40" s="77">
        <f>'Monthly Returns'!AO41</f>
        <v>8.0417493231713433E-2</v>
      </c>
      <c r="AQ40" s="77">
        <f>'Monthly Returns'!AP41</f>
        <v>-6.9422429339028507E-2</v>
      </c>
      <c r="AR40" s="77">
        <f>'Monthly Returns'!AQ41</f>
        <v>1.5982910797799045E-2</v>
      </c>
      <c r="AS40" s="77">
        <f>'Monthly Returns'!AR41</f>
        <v>5.1981806367771277E-3</v>
      </c>
      <c r="AT40" s="77">
        <f>'Monthly Returns'!AS41</f>
        <v>3.8351414584460093E-3</v>
      </c>
      <c r="AU40" s="77">
        <f>'Monthly Returns'!AT41</f>
        <v>4.2853958991281678E-3</v>
      </c>
      <c r="AV40" s="77">
        <f>'Monthly Returns'!AU41</f>
        <v>-2.5812839848698473E-2</v>
      </c>
      <c r="AW40" s="77">
        <f>'Monthly Returns'!AV41</f>
        <v>1.283980793177486E-2</v>
      </c>
      <c r="AX40" s="77">
        <f>'Monthly Returns'!AW41</f>
        <v>1.5272804898165182E-2</v>
      </c>
      <c r="AY40" s="77">
        <f>'Monthly Returns'!AX41</f>
        <v>-5.6986723986111279E-2</v>
      </c>
      <c r="AZ40" s="77">
        <f>'Monthly Returns'!AY41</f>
        <v>-0.18383314413075422</v>
      </c>
      <c r="BA40" s="77">
        <f>'Monthly Returns'!AZ41</f>
        <v>-1.2885121979154701E-2</v>
      </c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CC40" s="161">
        <f>(C40-AVERAGE(C$3:C$242))^2*'Monthly Returns'!$BI41</f>
        <v>1.3356624663676218E-6</v>
      </c>
      <c r="CD40" s="161">
        <f>(D40-AVERAGE(D$3:D$242))^2*'Monthly Returns'!$BI41</f>
        <v>2.8753561328877584E-6</v>
      </c>
      <c r="CE40" s="161">
        <f>(E40-AVERAGE(E$3:E$242))^2*'Monthly Returns'!$BI41</f>
        <v>9.2416231383890594E-8</v>
      </c>
      <c r="CF40" s="161">
        <f>(F40-AVERAGE(F$3:F$242))^2*'Monthly Returns'!$BI41</f>
        <v>1.5606550299128569E-7</v>
      </c>
      <c r="CG40" s="161">
        <f>(G40-AVERAGE(G$3:G$242))^2*'Monthly Returns'!$BI41</f>
        <v>2.6294816432665319E-7</v>
      </c>
      <c r="CH40" s="161">
        <f>(H40-AVERAGE(H$3:H$242))^2*'Monthly Returns'!$BI41</f>
        <v>1.4908517871832212E-6</v>
      </c>
      <c r="CI40" s="161">
        <f>(I40-AVERAGE(I$3:I$242))^2*'Monthly Returns'!$BI41</f>
        <v>2.3351408457713363E-6</v>
      </c>
      <c r="CJ40" s="161">
        <f>(J40-AVERAGE(J$3:J$242))^2*'Monthly Returns'!$BI41</f>
        <v>1.0816762789386873E-6</v>
      </c>
      <c r="CK40" s="161">
        <f>(K40-AVERAGE(K$3:K$242))^2*'Monthly Returns'!$BI41</f>
        <v>5.2203700877536021E-9</v>
      </c>
      <c r="CL40" s="161">
        <f>(L40-AVERAGE(L$3:L$242))^2*'Monthly Returns'!$BI41</f>
        <v>2.2067226384537276E-8</v>
      </c>
      <c r="CM40" s="161">
        <f>(M40-AVERAGE(M$3:M$242))^2*'Monthly Returns'!$BI41</f>
        <v>7.8025720567591365E-9</v>
      </c>
      <c r="CN40" s="161">
        <f>(N40-AVERAGE(N$3:N$242))^2*'Monthly Returns'!$BI41</f>
        <v>1.4563319728223783E-7</v>
      </c>
      <c r="CO40" s="161">
        <f>(O40-AVERAGE(O$3:O$242))^2*'Monthly Returns'!$BI41</f>
        <v>4.9882973873948716E-7</v>
      </c>
      <c r="CP40" s="161">
        <f>(P40-AVERAGE(P$3:P$242))^2*'Monthly Returns'!$BI41</f>
        <v>6.4596941712528428E-7</v>
      </c>
      <c r="CQ40" s="161">
        <f>(Q40-AVERAGE(Q$3:Q$242))^2*'Monthly Returns'!$BI41</f>
        <v>7.9797535475070623E-7</v>
      </c>
      <c r="CR40" s="161">
        <f>(R40-AVERAGE(R$3:R$242))^2*'Monthly Returns'!$BI41</f>
        <v>5.7615467644390329E-7</v>
      </c>
      <c r="CS40" s="161">
        <f>(S40-AVERAGE(S$3:S$242))^2*'Monthly Returns'!$BI41</f>
        <v>6.9837161824399644E-7</v>
      </c>
      <c r="CT40" s="161">
        <f>(T40-AVERAGE(T$3:T$242))^2*'Monthly Returns'!$BI41</f>
        <v>7.7695053145978849E-7</v>
      </c>
      <c r="CU40" s="161">
        <f>(U40-AVERAGE(U$3:U$242))^2*'Monthly Returns'!$BI41</f>
        <v>8.9264911696453369E-7</v>
      </c>
      <c r="CV40" s="161">
        <f>(V40-AVERAGE(V$3:V$242))^2*'Monthly Returns'!$BI41</f>
        <v>2.958304608489952E-7</v>
      </c>
      <c r="CW40" s="161">
        <f>(W40-AVERAGE(W$3:W$242))^2*'Monthly Returns'!$BI41</f>
        <v>3.787691233302395E-7</v>
      </c>
      <c r="CX40" s="161">
        <f>(X40-AVERAGE(X$3:X$242))^2*'Monthly Returns'!$BI41</f>
        <v>2.9328638758142721E-7</v>
      </c>
      <c r="CY40" s="161">
        <f>(Y40-AVERAGE(Y$3:Y$242))^2*'Monthly Returns'!$BI41</f>
        <v>2.4351436562315791E-9</v>
      </c>
      <c r="CZ40" s="161">
        <f>(Z40-AVERAGE(Z$3:Z$242))^2*'Monthly Returns'!$BI41</f>
        <v>3.8817790812995155E-9</v>
      </c>
      <c r="DA40" s="161">
        <f>(AA40-AVERAGE(AA$3:AA$242))^2*'Monthly Returns'!$BI41</f>
        <v>2.9842724767053879E-6</v>
      </c>
      <c r="DB40" s="161">
        <f>(AB40-AVERAGE(AB$3:AB$242))^2*'Monthly Returns'!$BI41</f>
        <v>4.8401075893866691E-9</v>
      </c>
      <c r="DC40" s="161">
        <f>(AC40-AVERAGE(AC$3:AC$242))^2*'Monthly Returns'!$BI41</f>
        <v>2.8374248415896811E-7</v>
      </c>
      <c r="DD40" s="161">
        <f>(AD40-AVERAGE(AD$3:AD$242))^2*'Monthly Returns'!$BI41</f>
        <v>3.4944720270742308E-7</v>
      </c>
      <c r="DE40" s="161">
        <f>(AE40-AVERAGE(AE$3:AE$242))^2*'Monthly Returns'!$BI41</f>
        <v>3.3690728198366016E-7</v>
      </c>
      <c r="DF40" s="161">
        <f>(AF40-AVERAGE(AF$3:AF$242))^2*'Monthly Returns'!$BI41</f>
        <v>1.5379378587828383E-7</v>
      </c>
      <c r="DG40" s="161">
        <f>(AG40-AVERAGE(AG$3:AG$242))^2*'Monthly Returns'!$BI41</f>
        <v>1.5470783229111901E-7</v>
      </c>
      <c r="DH40" s="161">
        <f>(AH40-AVERAGE(AH$3:AH$242))^2*'Monthly Returns'!$BI41</f>
        <v>1.0959215530604327E-7</v>
      </c>
      <c r="DI40" s="161">
        <f>(AI40-AVERAGE(AI$3:AI$242))^2*'Monthly Returns'!$BI41</f>
        <v>2.8513085850854042E-7</v>
      </c>
      <c r="DJ40" s="161">
        <f>(AJ40-AVERAGE(AJ$3:AJ$242))^2*'Monthly Returns'!$BI41</f>
        <v>2.3330348861202241E-6</v>
      </c>
      <c r="DK40" s="161">
        <f>(AK40-AVERAGE(AK$3:AK$242))^2*'Monthly Returns'!$BI41</f>
        <v>3.5032591228913062E-6</v>
      </c>
      <c r="DL40" s="161">
        <f>(AL40-AVERAGE(AL$3:AL$242))^2*'Monthly Returns'!$BI41</f>
        <v>1.2465136630293211E-6</v>
      </c>
      <c r="DM40" s="161">
        <f>(AM40-AVERAGE(AM$3:AM$242))^2*'Monthly Returns'!$BI41</f>
        <v>5.9497087364946198E-9</v>
      </c>
      <c r="DN40" s="161">
        <f>(AN40-AVERAGE(AN$3:AN$242))^2*'Monthly Returns'!$BI41</f>
        <v>6.3085160135840616E-8</v>
      </c>
      <c r="DO40" s="161">
        <f>(AO40-AVERAGE(AO$3:AO$242))^2*'Monthly Returns'!$BI41</f>
        <v>7.0242402081580781E-6</v>
      </c>
      <c r="DP40" s="161">
        <f>(AP40-AVERAGE(AP$3:AP$242))^2*'Monthly Returns'!$BI41</f>
        <v>9.0426360546352757E-6</v>
      </c>
      <c r="DQ40" s="161">
        <f>(AQ40-AVERAGE(AQ$3:AQ$242))^2*'Monthly Returns'!$BI41</f>
        <v>8.2102733372382256E-6</v>
      </c>
      <c r="DR40" s="161">
        <f>(AR40-AVERAGE(AR$3:AR$242))^2*'Monthly Returns'!$BI41</f>
        <v>1.258613424924011E-7</v>
      </c>
      <c r="DS40" s="161">
        <f>(AS40-AVERAGE(AS$3:AS$242))^2*'Monthly Returns'!$BI41</f>
        <v>4.394774774460098E-9</v>
      </c>
      <c r="DT40" s="161">
        <f>(AT40-AVERAGE(AT$3:AT$242))^2*'Monthly Returns'!$BI41</f>
        <v>2.5019620551765849E-9</v>
      </c>
      <c r="DU40" s="161">
        <f>(AU40-AVERAGE(AU$3:AU$242))^2*'Monthly Returns'!$BI41</f>
        <v>6.4600098349842047E-9</v>
      </c>
      <c r="DV40" s="161">
        <f>(AV40-AVERAGE(AV$3:AV$242))^2*'Monthly Returns'!$BI41</f>
        <v>5.4053576529187303E-7</v>
      </c>
      <c r="DW40" s="161">
        <f>(AW40-AVERAGE(AW$3:AW$242))^2*'Monthly Returns'!$BI41</f>
        <v>2.0710899706978988E-8</v>
      </c>
      <c r="DX40" s="161">
        <f>(AX40-AVERAGE(AX$3:AX$242))^2*'Monthly Returns'!$BI41</f>
        <v>9.398316593462324E-8</v>
      </c>
      <c r="DY40" s="161">
        <f>(AY40-AVERAGE(AY$3:AY$242))^2*'Monthly Returns'!$BI41</f>
        <v>5.796814331208723E-6</v>
      </c>
      <c r="DZ40" s="161">
        <f>(AZ40-AVERAGE(AZ$3:AZ$242))^2*'Monthly Returns'!$BI41</f>
        <v>5.6969675970224358E-5</v>
      </c>
      <c r="EA40" s="161">
        <f>(BA40-AVERAGE(BA$3:BA$242))^2*'Monthly Returns'!$BI41</f>
        <v>7.6692659916339016E-7</v>
      </c>
    </row>
    <row r="41" spans="1:131" s="80" customFormat="1" x14ac:dyDescent="0.2">
      <c r="A41" s="66"/>
      <c r="B41" s="79">
        <f>'Monthly Returns'!A42</f>
        <v>37346</v>
      </c>
      <c r="C41" s="77">
        <f>'Monthly Returns'!B42</f>
        <v>3.0673944488013E-2</v>
      </c>
      <c r="D41" s="77">
        <f>'Monthly Returns'!C42</f>
        <v>8.17628388207913E-2</v>
      </c>
      <c r="E41" s="77">
        <f>'Monthly Returns'!D42</f>
        <v>5.21291078602188E-2</v>
      </c>
      <c r="F41" s="77">
        <f>'Monthly Returns'!E42</f>
        <v>6.1574587056963698E-2</v>
      </c>
      <c r="G41" s="77">
        <f>'Monthly Returns'!F42</f>
        <v>3.96048648689366E-2</v>
      </c>
      <c r="H41" s="77">
        <f>'Monthly Returns'!G42</f>
        <v>5.1571750267359301E-2</v>
      </c>
      <c r="I41" s="77">
        <f>'Monthly Returns'!H42</f>
        <v>6.5498765780004298E-2</v>
      </c>
      <c r="J41" s="77">
        <f>'Monthly Returns'!I42</f>
        <v>3.8237601264201303E-2</v>
      </c>
      <c r="K41" s="77">
        <f>'Monthly Returns'!J42</f>
        <v>5.33902298165276E-2</v>
      </c>
      <c r="L41" s="77">
        <f>'Monthly Returns'!K42</f>
        <v>-8.5684545136894795E-3</v>
      </c>
      <c r="M41" s="77">
        <f>'Monthly Returns'!L42</f>
        <v>-1.22493034994108E-2</v>
      </c>
      <c r="N41" s="77">
        <f>'Monthly Returns'!M42</f>
        <v>1.17020801479532E-2</v>
      </c>
      <c r="O41" s="77">
        <f>'Monthly Returns'!N42</f>
        <v>-6.4718024510821903E-3</v>
      </c>
      <c r="P41" s="77">
        <f>'Monthly Returns'!O42</f>
        <v>-5.6518133675113802E-3</v>
      </c>
      <c r="Q41" s="77">
        <f>'Monthly Returns'!P42</f>
        <v>-8.2628432211337803E-3</v>
      </c>
      <c r="R41" s="77">
        <f>'Monthly Returns'!Q42</f>
        <v>1.3764741577217699E-2</v>
      </c>
      <c r="S41" s="77">
        <f>'Monthly Returns'!R42</f>
        <v>1.4605340212336001E-2</v>
      </c>
      <c r="T41" s="77">
        <f>'Monthly Returns'!S42</f>
        <v>-6.6681731664541832E-3</v>
      </c>
      <c r="U41" s="77">
        <f>'Monthly Returns'!T42</f>
        <v>3.72893099853688E-2</v>
      </c>
      <c r="V41" s="77">
        <f>'Monthly Returns'!U42</f>
        <v>2.02715756053128E-2</v>
      </c>
      <c r="W41" s="77">
        <f>'Monthly Returns'!V42</f>
        <v>2.11175696103615E-2</v>
      </c>
      <c r="X41" s="77">
        <f>'Monthly Returns'!W42</f>
        <v>2.6857315781509961E-2</v>
      </c>
      <c r="Y41" s="77">
        <f>'Monthly Returns'!X42</f>
        <v>2.0513046214843511E-2</v>
      </c>
      <c r="Z41" s="77">
        <f>'Monthly Returns'!Y42</f>
        <v>8.7751921413612433E-3</v>
      </c>
      <c r="AA41" s="77">
        <f>'Monthly Returns'!Z42</f>
        <v>1.9317196246944723E-2</v>
      </c>
      <c r="AB41" s="77">
        <f>'Monthly Returns'!AA42</f>
        <v>6.9750367107195288E-3</v>
      </c>
      <c r="AC41" s="77">
        <f>'Monthly Returns'!AB42</f>
        <v>3.6922182382013835E-2</v>
      </c>
      <c r="AD41" s="77">
        <f>'Monthly Returns'!AC42</f>
        <v>4.1367640347018494E-2</v>
      </c>
      <c r="AE41" s="77">
        <f>'Monthly Returns'!AD42</f>
        <v>3.9997447738500343E-2</v>
      </c>
      <c r="AF41" s="77">
        <f>'Monthly Returns'!AE42</f>
        <v>4.2180337300000002E-2</v>
      </c>
      <c r="AG41" s="77">
        <f>'Monthly Returns'!AF42</f>
        <v>4.7400140561939932E-2</v>
      </c>
      <c r="AH41" s="77">
        <f>'Monthly Returns'!AG42</f>
        <v>4.1953174638744525E-2</v>
      </c>
      <c r="AI41" s="77">
        <f>'Monthly Returns'!AH42</f>
        <v>5.0304224869311742E-2</v>
      </c>
      <c r="AJ41" s="77">
        <f>'Monthly Returns'!AI42</f>
        <v>2.0700900347378148E-2</v>
      </c>
      <c r="AK41" s="77">
        <f>'Monthly Returns'!AJ42</f>
        <v>3.1599265243168917E-2</v>
      </c>
      <c r="AL41" s="77">
        <f>'Monthly Returns'!AK42</f>
        <v>2.3901630284609121E-2</v>
      </c>
      <c r="AM41" s="77">
        <f>'Monthly Returns'!AL42</f>
        <v>4.6100287174309473E-2</v>
      </c>
      <c r="AN41" s="77">
        <f>'Monthly Returns'!AM42</f>
        <v>6.4011930135550177E-3</v>
      </c>
      <c r="AO41" s="77">
        <f>'Monthly Returns'!AN42</f>
        <v>-1.0200000000000001E-2</v>
      </c>
      <c r="AP41" s="77">
        <f>'Monthly Returns'!AO42</f>
        <v>3.1995044200375133E-2</v>
      </c>
      <c r="AQ41" s="77">
        <f>'Monthly Returns'!AP42</f>
        <v>1.9169739512868312E-2</v>
      </c>
      <c r="AR41" s="77">
        <f>'Monthly Returns'!AQ42</f>
        <v>3.4168975198457796E-2</v>
      </c>
      <c r="AS41" s="77">
        <f>'Monthly Returns'!AR42</f>
        <v>4.6172315079877624E-3</v>
      </c>
      <c r="AT41" s="77">
        <f>'Monthly Returns'!AS42</f>
        <v>3.943607392556199E-2</v>
      </c>
      <c r="AU41" s="77">
        <f>'Monthly Returns'!AT42</f>
        <v>2.3131947881775916E-2</v>
      </c>
      <c r="AV41" s="77">
        <f>'Monthly Returns'!AU42</f>
        <v>-3.910352396081479E-3</v>
      </c>
      <c r="AW41" s="77">
        <f>'Monthly Returns'!AV42</f>
        <v>7.0387900500224809E-2</v>
      </c>
      <c r="AX41" s="77">
        <f>'Monthly Returns'!AW42</f>
        <v>8.8002828935421995E-2</v>
      </c>
      <c r="AY41" s="77">
        <f>'Monthly Returns'!AX42</f>
        <v>2.379229971052009E-2</v>
      </c>
      <c r="AZ41" s="77">
        <f>'Monthly Returns'!AY42</f>
        <v>-2.1576729353056809E-2</v>
      </c>
      <c r="BA41" s="77">
        <f>'Monthly Returns'!AZ42</f>
        <v>0.11243255786969897</v>
      </c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CC41" s="161">
        <f>(C41-AVERAGE(C$3:C$242))^2*'Monthly Returns'!$BI42</f>
        <v>8.5298684497987096E-7</v>
      </c>
      <c r="CD41" s="161">
        <f>(D41-AVERAGE(D$3:D$242))^2*'Monthly Returns'!$BI42</f>
        <v>7.3679915184887367E-6</v>
      </c>
      <c r="CE41" s="161">
        <f>(E41-AVERAGE(E$3:E$242))^2*'Monthly Returns'!$BI42</f>
        <v>3.1291192213681849E-6</v>
      </c>
      <c r="CF41" s="161">
        <f>(F41-AVERAGE(F$3:F$242))^2*'Monthly Returns'!$BI42</f>
        <v>3.9874333604679434E-6</v>
      </c>
      <c r="CG41" s="161">
        <f>(G41-AVERAGE(G$3:G$242))^2*'Monthly Returns'!$BI42</f>
        <v>1.8279128040762937E-6</v>
      </c>
      <c r="CH41" s="161">
        <f>(H41-AVERAGE(H$3:H$242))^2*'Monthly Returns'!$BI42</f>
        <v>3.201749183200344E-6</v>
      </c>
      <c r="CI41" s="161">
        <f>(I41-AVERAGE(I$3:I$242))^2*'Monthly Returns'!$BI42</f>
        <v>4.9284474869220307E-6</v>
      </c>
      <c r="CJ41" s="161">
        <f>(J41-AVERAGE(J$3:J$242))^2*'Monthly Returns'!$BI42</f>
        <v>1.2159985277956241E-6</v>
      </c>
      <c r="CK41" s="161">
        <f>(K41-AVERAGE(K$3:K$242))^2*'Monthly Returns'!$BI42</f>
        <v>2.7510183600730787E-6</v>
      </c>
      <c r="CL41" s="161">
        <f>(L41-AVERAGE(L$3:L$242))^2*'Monthly Returns'!$BI42</f>
        <v>2.4482159004307633E-7</v>
      </c>
      <c r="CM41" s="161">
        <f>(M41-AVERAGE(M$3:M$242))^2*'Monthly Returns'!$BI42</f>
        <v>4.0885306163139906E-7</v>
      </c>
      <c r="CN41" s="161">
        <f>(N41-AVERAGE(N$3:N$242))^2*'Monthly Returns'!$BI42</f>
        <v>2.2038548280311245E-8</v>
      </c>
      <c r="CO41" s="161">
        <f>(O41-AVERAGE(O$3:O$242))^2*'Monthly Returns'!$BI42</f>
        <v>2.2485104116813545E-7</v>
      </c>
      <c r="CP41" s="161">
        <f>(P41-AVERAGE(P$3:P$242))^2*'Monthly Returns'!$BI42</f>
        <v>2.9117529434075762E-7</v>
      </c>
      <c r="CQ41" s="161">
        <f>(Q41-AVERAGE(Q$3:Q$242))^2*'Monthly Returns'!$BI42</f>
        <v>3.5969304836477003E-7</v>
      </c>
      <c r="CR41" s="161">
        <f>(R41-AVERAGE(R$3:R$242))^2*'Monthly Returns'!$BI42</f>
        <v>7.4863849289855319E-8</v>
      </c>
      <c r="CS41" s="161">
        <f>(S41-AVERAGE(S$3:S$242))^2*'Monthly Returns'!$BI42</f>
        <v>1.2173433712576812E-7</v>
      </c>
      <c r="CT41" s="161">
        <f>(T41-AVERAGE(T$3:T$242))^2*'Monthly Returns'!$BI42</f>
        <v>3.5021986517382006E-7</v>
      </c>
      <c r="CU41" s="161">
        <f>(U41-AVERAGE(U$3:U$242))^2*'Monthly Returns'!$BI42</f>
        <v>1.4861857861273043E-6</v>
      </c>
      <c r="CV41" s="161">
        <f>(V41-AVERAGE(V$3:V$242))^2*'Monthly Returns'!$BI42</f>
        <v>3.2196552695319793E-7</v>
      </c>
      <c r="CW41" s="161">
        <f>(W41-AVERAGE(W$3:W$242))^2*'Monthly Returns'!$BI42</f>
        <v>4.2066560953004429E-7</v>
      </c>
      <c r="CX41" s="161">
        <f>(X41-AVERAGE(X$3:X$242))^2*'Monthly Returns'!$BI42</f>
        <v>6.9987468473330949E-7</v>
      </c>
      <c r="CY41" s="161">
        <f>(Y41-AVERAGE(Y$3:Y$242))^2*'Monthly Returns'!$BI42</f>
        <v>3.9184994051358816E-7</v>
      </c>
      <c r="CZ41" s="161">
        <f>(Z41-AVERAGE(Z$3:Z$242))^2*'Monthly Returns'!$BI42</f>
        <v>6.1324162368107726E-8</v>
      </c>
      <c r="DA41" s="161">
        <f>(AA41-AVERAGE(AA$3:AA$242))^2*'Monthly Returns'!$BI42</f>
        <v>2.629775617130932E-7</v>
      </c>
      <c r="DB41" s="161">
        <f>(AB41-AVERAGE(AB$3:AB$242))^2*'Monthly Returns'!$BI42</f>
        <v>1.2556915708747523E-8</v>
      </c>
      <c r="DC41" s="161">
        <f>(AC41-AVERAGE(AC$3:AC$242))^2*'Monthly Returns'!$BI42</f>
        <v>1.6151305739706958E-6</v>
      </c>
      <c r="DD41" s="161">
        <f>(AD41-AVERAGE(AD$3:AD$242))^2*'Monthly Returns'!$BI42</f>
        <v>2.0715467073764868E-6</v>
      </c>
      <c r="DE41" s="161">
        <f>(AE41-AVERAGE(AE$3:AE$242))^2*'Monthly Returns'!$BI42</f>
        <v>1.9047934759257322E-6</v>
      </c>
      <c r="DF41" s="161">
        <f>(AF41-AVERAGE(AF$3:AF$242))^2*'Monthly Returns'!$BI42</f>
        <v>1.7523420050455784E-6</v>
      </c>
      <c r="DG41" s="161">
        <f>(AG41-AVERAGE(AG$3:AG$242))^2*'Monthly Returns'!$BI42</f>
        <v>2.3567801617986635E-6</v>
      </c>
      <c r="DH41" s="161">
        <f>(AH41-AVERAGE(AH$3:AH$242))^2*'Monthly Returns'!$BI42</f>
        <v>1.8931974784365888E-6</v>
      </c>
      <c r="DI41" s="161">
        <f>(AI41-AVERAGE(AI$3:AI$242))^2*'Monthly Returns'!$BI42</f>
        <v>3.1582303614225449E-6</v>
      </c>
      <c r="DJ41" s="161">
        <f>(AJ41-AVERAGE(AJ$3:AJ$242))^2*'Monthly Returns'!$BI42</f>
        <v>3.4483108435398075E-7</v>
      </c>
      <c r="DK41" s="161">
        <f>(AK41-AVERAGE(AK$3:AK$242))^2*'Monthly Returns'!$BI42</f>
        <v>9.3384373352921866E-7</v>
      </c>
      <c r="DL41" s="161">
        <f>(AL41-AVERAGE(AL$3:AL$242))^2*'Monthly Returns'!$BI42</f>
        <v>4.5673557415865238E-7</v>
      </c>
      <c r="DM41" s="161">
        <f>(AM41-AVERAGE(AM$3:AM$242))^2*'Monthly Returns'!$BI42</f>
        <v>2.5176657536955689E-6</v>
      </c>
      <c r="DN41" s="161">
        <f>(AN41-AVERAGE(AN$3:AN$242))^2*'Monthly Returns'!$BI42</f>
        <v>9.0494457061113414E-10</v>
      </c>
      <c r="DO41" s="161">
        <f>(AO41-AVERAGE(AO$3:AO$242))^2*'Monthly Returns'!$BI42</f>
        <v>3.9744612183518837E-7</v>
      </c>
      <c r="DP41" s="161">
        <f>(AP41-AVERAGE(AP$3:AP$242))^2*'Monthly Returns'!$BI42</f>
        <v>1.3781306818613429E-6</v>
      </c>
      <c r="DQ41" s="161">
        <f>(AQ41-AVERAGE(AQ$3:AQ$242))^2*'Monthly Returns'!$BI42</f>
        <v>2.5181737505543084E-7</v>
      </c>
      <c r="DR41" s="161">
        <f>(AR41-AVERAGE(AR$3:AR$242))^2*'Monthly Returns'!$BI42</f>
        <v>1.104028723762588E-6</v>
      </c>
      <c r="DS41" s="161">
        <f>(AS41-AVERAGE(AS$3:AS$242))^2*'Monthly Returns'!$BI42</f>
        <v>1.9759763697635436E-9</v>
      </c>
      <c r="DT41" s="161">
        <f>(AT41-AVERAGE(AT$3:AT$242))^2*'Monthly Returns'!$BI42</f>
        <v>1.7125216488546947E-6</v>
      </c>
      <c r="DU41" s="161">
        <f>(AU41-AVERAGE(AU$3:AU$242))^2*'Monthly Returns'!$BI42</f>
        <v>6.4025804172012431E-7</v>
      </c>
      <c r="DV41" s="161">
        <f>(AV41-AVERAGE(AV$3:AV$242))^2*'Monthly Returns'!$BI42</f>
        <v>9.4310299683692286E-9</v>
      </c>
      <c r="DW41" s="161">
        <f>(AW41-AVERAGE(AW$3:AW$242))^2*'Monthly Returns'!$BI42</f>
        <v>5.4815772297695426E-6</v>
      </c>
      <c r="DX41" s="161">
        <f>(AX41-AVERAGE(AX$3:AX$242))^2*'Monthly Returns'!$BI42</f>
        <v>9.5126102311280135E-6</v>
      </c>
      <c r="DY41" s="161">
        <f>(AY41-AVERAGE(AY$3:AY$242))^2*'Monthly Returns'!$BI42</f>
        <v>4.4034945082194871E-7</v>
      </c>
      <c r="DZ41" s="161">
        <f>(AZ41-AVERAGE(AZ$3:AZ$242))^2*'Monthly Returns'!$BI42</f>
        <v>1.938898254236071E-6</v>
      </c>
      <c r="EA41" s="161">
        <f>(BA41-AVERAGE(BA$3:BA$242))^2*'Monthly Returns'!$BI42</f>
        <v>1.5235612065780833E-5</v>
      </c>
    </row>
    <row r="42" spans="1:131" s="80" customFormat="1" x14ac:dyDescent="0.2">
      <c r="A42" s="66"/>
      <c r="B42" s="79">
        <f>'Monthly Returns'!A43</f>
        <v>37376</v>
      </c>
      <c r="C42" s="77">
        <f>'Monthly Returns'!B43</f>
        <v>-8.4867208097025498E-2</v>
      </c>
      <c r="D42" s="77">
        <f>'Monthly Returns'!C43</f>
        <v>-2.0455650597095799E-2</v>
      </c>
      <c r="E42" s="77">
        <f>'Monthly Returns'!D43</f>
        <v>-3.3165445923185197E-2</v>
      </c>
      <c r="F42" s="77">
        <f>'Monthly Returns'!E43</f>
        <v>9.5183522400890102E-3</v>
      </c>
      <c r="G42" s="77">
        <f>'Monthly Returns'!F43</f>
        <v>-1.8273814457243E-2</v>
      </c>
      <c r="H42" s="77">
        <f>'Monthly Returns'!G43</f>
        <v>3.5577011361432202E-2</v>
      </c>
      <c r="I42" s="77">
        <f>'Monthly Returns'!H43</f>
        <v>4.3228789429198701E-2</v>
      </c>
      <c r="J42" s="77">
        <f>'Monthly Returns'!I43</f>
        <v>-1.6433451826278801E-2</v>
      </c>
      <c r="K42" s="77">
        <f>'Monthly Returns'!J43</f>
        <v>-1.5043394125964501E-2</v>
      </c>
      <c r="L42" s="77">
        <f>'Monthly Returns'!K43</f>
        <v>1.35955287150639E-2</v>
      </c>
      <c r="M42" s="77">
        <f>'Monthly Returns'!L43</f>
        <v>7.5672084510307602E-3</v>
      </c>
      <c r="N42" s="77">
        <f>'Monthly Returns'!M43</f>
        <v>-6.31388191553694E-3</v>
      </c>
      <c r="O42" s="77">
        <f>'Monthly Returns'!N43</f>
        <v>-1.0322504604081699E-2</v>
      </c>
      <c r="P42" s="77">
        <f>'Monthly Returns'!O43</f>
        <v>-1.00337867775151E-2</v>
      </c>
      <c r="Q42" s="77">
        <f>'Monthly Returns'!P43</f>
        <v>-1.31331744522078E-2</v>
      </c>
      <c r="R42" s="77">
        <f>'Monthly Returns'!Q43</f>
        <v>-1.9773481622134399E-2</v>
      </c>
      <c r="S42" s="77">
        <f>'Monthly Returns'!R43</f>
        <v>-1.7578385339452399E-2</v>
      </c>
      <c r="T42" s="77">
        <f>'Monthly Returns'!S43</f>
        <v>-1.147396964818137E-2</v>
      </c>
      <c r="U42" s="77">
        <f>'Monthly Returns'!T43</f>
        <v>-6.4859932366746295E-2</v>
      </c>
      <c r="V42" s="77">
        <f>'Monthly Returns'!U43</f>
        <v>1.65691886710606E-3</v>
      </c>
      <c r="W42" s="77">
        <f>'Monthly Returns'!V43</f>
        <v>3.9000058861824402E-3</v>
      </c>
      <c r="X42" s="77">
        <f>'Monthly Returns'!W43</f>
        <v>1.6945406321373424E-2</v>
      </c>
      <c r="Y42" s="77">
        <f>'Monthly Returns'!X43</f>
        <v>1.2986430066194821E-2</v>
      </c>
      <c r="Z42" s="77">
        <f>'Monthly Returns'!Y43</f>
        <v>1.1471289377532612E-2</v>
      </c>
      <c r="AA42" s="77">
        <f>'Monthly Returns'!Z43</f>
        <v>7.4914913366336711E-2</v>
      </c>
      <c r="AB42" s="77">
        <f>'Monthly Returns'!AA43</f>
        <v>6.0413520129158904E-3</v>
      </c>
      <c r="AC42" s="77">
        <f>'Monthly Returns'!AB43</f>
        <v>-3.7383177570093906E-3</v>
      </c>
      <c r="AD42" s="77">
        <f>'Monthly Returns'!AC43</f>
        <v>-4.6369629866887304E-3</v>
      </c>
      <c r="AE42" s="77">
        <f>'Monthly Returns'!AD43</f>
        <v>-5.6951275164860002E-3</v>
      </c>
      <c r="AF42" s="77">
        <f>'Monthly Returns'!AE43</f>
        <v>5.54487533E-2</v>
      </c>
      <c r="AG42" s="77">
        <f>'Monthly Returns'!AF43</f>
        <v>6.2310518801952076E-2</v>
      </c>
      <c r="AH42" s="77">
        <f>'Monthly Returns'!AG43</f>
        <v>5.5150133441335993E-2</v>
      </c>
      <c r="AI42" s="77">
        <f>'Monthly Returns'!AH43</f>
        <v>2.1400596792241711E-2</v>
      </c>
      <c r="AJ42" s="77">
        <f>'Monthly Returns'!AI43</f>
        <v>3.3899723780028257E-2</v>
      </c>
      <c r="AK42" s="77">
        <f>'Monthly Returns'!AJ43</f>
        <v>2.8800584097509407E-2</v>
      </c>
      <c r="AL42" s="77">
        <f>'Monthly Returns'!AK43</f>
        <v>4.5898654645454506E-2</v>
      </c>
      <c r="AM42" s="77">
        <f>'Monthly Returns'!AL43</f>
        <v>2.1500187413406646E-2</v>
      </c>
      <c r="AN42" s="77">
        <f>'Monthly Returns'!AM43</f>
        <v>2.0397797829981856E-2</v>
      </c>
      <c r="AO42" s="77">
        <f>'Monthly Returns'!AN43</f>
        <v>-1.1999999999999999E-3</v>
      </c>
      <c r="AP42" s="77">
        <f>'Monthly Returns'!AO43</f>
        <v>-2.349162056490206E-2</v>
      </c>
      <c r="AQ42" s="77">
        <f>'Monthly Returns'!AP43</f>
        <v>0.10933375070734676</v>
      </c>
      <c r="AR42" s="77">
        <f>'Monthly Returns'!AQ43</f>
        <v>-3.2702267505294362E-2</v>
      </c>
      <c r="AS42" s="77">
        <f>'Monthly Returns'!AR43</f>
        <v>3.9525691699604515E-3</v>
      </c>
      <c r="AT42" s="77">
        <f>'Monthly Returns'!AS43</f>
        <v>1.4183221105562003E-2</v>
      </c>
      <c r="AU42" s="77">
        <f>'Monthly Returns'!AT43</f>
        <v>2.5978304607210548E-3</v>
      </c>
      <c r="AV42" s="77">
        <f>'Monthly Returns'!AU43</f>
        <v>-4.9294742605178805E-2</v>
      </c>
      <c r="AW42" s="77">
        <f>'Monthly Returns'!AV43</f>
        <v>1.0437430479263154E-2</v>
      </c>
      <c r="AX42" s="77">
        <f>'Monthly Returns'!AW43</f>
        <v>1.5056086998533003E-2</v>
      </c>
      <c r="AY42" s="77">
        <f>'Monthly Returns'!AX43</f>
        <v>2.8669975041178949E-2</v>
      </c>
      <c r="AZ42" s="77">
        <f>'Monthly Returns'!AY43</f>
        <v>0.15753799084744635</v>
      </c>
      <c r="BA42" s="77">
        <f>'Monthly Returns'!AZ43</f>
        <v>9.9713168187744561E-2</v>
      </c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CC42" s="161">
        <f>(C42-AVERAGE(C$3:C$242))^2*'Monthly Returns'!$BI43</f>
        <v>1.2279803659015125E-5</v>
      </c>
      <c r="CD42" s="161">
        <f>(D42-AVERAGE(D$3:D$242))^2*'Monthly Returns'!$BI43</f>
        <v>1.4239818765571971E-6</v>
      </c>
      <c r="CE42" s="161">
        <f>(E42-AVERAGE(E$3:E$242))^2*'Monthly Returns'!$BI43</f>
        <v>2.2329135705440896E-6</v>
      </c>
      <c r="CF42" s="161">
        <f>(F42-AVERAGE(F$3:F$242))^2*'Monthly Returns'!$BI43</f>
        <v>9.7878594729239512E-11</v>
      </c>
      <c r="CG42" s="161">
        <f>(G42-AVERAGE(G$3:G$242))^2*'Monthly Returns'!$BI43</f>
        <v>7.4230821374889487E-7</v>
      </c>
      <c r="CH42" s="161">
        <f>(H42-AVERAGE(H$3:H$242))^2*'Monthly Returns'!$BI43</f>
        <v>1.4036440076299554E-6</v>
      </c>
      <c r="CI42" s="161">
        <f>(I42-AVERAGE(I$3:I$242))^2*'Monthly Returns'!$BI43</f>
        <v>1.8957333210944147E-6</v>
      </c>
      <c r="CJ42" s="161">
        <f>(J42-AVERAGE(J$3:J$242))^2*'Monthly Returns'!$BI43</f>
        <v>9.7823072072329738E-7</v>
      </c>
      <c r="CK42" s="161">
        <f>(K42-AVERAGE(K$3:K$242))^2*'Monthly Returns'!$BI43</f>
        <v>9.1839518702839961E-7</v>
      </c>
      <c r="CL42" s="161">
        <f>(L42-AVERAGE(L$3:L$242))^2*'Monthly Returns'!$BI43</f>
        <v>1.2459841946391452E-7</v>
      </c>
      <c r="CM42" s="161">
        <f>(M42-AVERAGE(M$3:M$242))^2*'Monthly Returns'!$BI43</f>
        <v>1.382486766468697E-8</v>
      </c>
      <c r="CN42" s="161">
        <f>(N42-AVERAGE(N$3:N$242))^2*'Monthly Returns'!$BI43</f>
        <v>2.9369982032041083E-7</v>
      </c>
      <c r="CO42" s="161">
        <f>(O42-AVERAGE(O$3:O$242))^2*'Monthly Returns'!$BI43</f>
        <v>3.8974690814098155E-7</v>
      </c>
      <c r="CP42" s="161">
        <f>(P42-AVERAGE(P$3:P$242))^2*'Monthly Returns'!$BI43</f>
        <v>5.0471045233671224E-7</v>
      </c>
      <c r="CQ42" s="161">
        <f>(Q42-AVERAGE(Q$3:Q$242))^2*'Monthly Returns'!$BI43</f>
        <v>6.2347611446079864E-7</v>
      </c>
      <c r="CR42" s="161">
        <f>(R42-AVERAGE(R$3:R$242))^2*'Monthly Returns'!$BI43</f>
        <v>1.0233927194518338E-6</v>
      </c>
      <c r="CS42" s="161">
        <f>(S42-AVERAGE(S$3:S$242))^2*'Monthly Returns'!$BI43</f>
        <v>7.8144758712932582E-7</v>
      </c>
      <c r="CT42" s="161">
        <f>(T42-AVERAGE(T$3:T$242))^2*'Monthly Returns'!$BI43</f>
        <v>6.0705737599737986E-7</v>
      </c>
      <c r="CU42" s="161">
        <f>(U42-AVERAGE(U$3:U$242))^2*'Monthly Returns'!$BI43</f>
        <v>7.2549205206822771E-6</v>
      </c>
      <c r="CV42" s="161">
        <f>(V42-AVERAGE(V$3:V$242))^2*'Monthly Returns'!$BI43</f>
        <v>2.068750323313623E-8</v>
      </c>
      <c r="CW42" s="161">
        <f>(W42-AVERAGE(W$3:W$242))^2*'Monthly Returns'!$BI43</f>
        <v>7.4976332841538657E-11</v>
      </c>
      <c r="CX42" s="161">
        <f>(X42-AVERAGE(X$3:X$242))^2*'Monthly Returns'!$BI43</f>
        <v>2.121074201502165E-7</v>
      </c>
      <c r="CY42" s="161">
        <f>(Y42-AVERAGE(Y$3:Y$242))^2*'Monthly Returns'!$BI43</f>
        <v>1.1586587865216215E-7</v>
      </c>
      <c r="CZ42" s="161">
        <f>(Z42-AVERAGE(Z$3:Z$242))^2*'Monthly Returns'!$BI43</f>
        <v>1.2412551787422236E-7</v>
      </c>
      <c r="DA42" s="161">
        <f>(AA42-AVERAGE(AA$3:AA$242))^2*'Monthly Returns'!$BI43</f>
        <v>7.0133883953535109E-6</v>
      </c>
      <c r="DB42" s="161">
        <f>(AB42-AVERAGE(AB$3:AB$242))^2*'Monthly Returns'!$BI43</f>
        <v>5.898765662128339E-9</v>
      </c>
      <c r="DC42" s="161">
        <f>(AC42-AVERAGE(AC$3:AC$242))^2*'Monthly Returns'!$BI43</f>
        <v>7.9845704375074551E-8</v>
      </c>
      <c r="DD42" s="161">
        <f>(AD42-AVERAGE(AD$3:AD$242))^2*'Monthly Returns'!$BI43</f>
        <v>1.0133214714226038E-7</v>
      </c>
      <c r="DE42" s="161">
        <f>(AE42-AVERAGE(AE$3:AE$242))^2*'Monthly Returns'!$BI43</f>
        <v>1.3380899362063724E-7</v>
      </c>
      <c r="DF42" s="161">
        <f>(AF42-AVERAGE(AF$3:AF$242))^2*'Monthly Returns'!$BI43</f>
        <v>3.383549980146991E-6</v>
      </c>
      <c r="DG42" s="161">
        <f>(AG42-AVERAGE(AG$3:AG$242))^2*'Monthly Returns'!$BI43</f>
        <v>4.4728800928482918E-6</v>
      </c>
      <c r="DH42" s="161">
        <f>(AH42-AVERAGE(AH$3:AH$242))^2*'Monthly Returns'!$BI43</f>
        <v>3.568846040543058E-6</v>
      </c>
      <c r="DI42" s="161">
        <f>(AI42-AVERAGE(AI$3:AI$242))^2*'Monthly Returns'!$BI43</f>
        <v>4.5869494689261405E-7</v>
      </c>
      <c r="DJ42" s="161">
        <f>(AJ42-AVERAGE(AJ$3:AJ$242))^2*'Monthly Returns'!$BI43</f>
        <v>1.2023674808946031E-6</v>
      </c>
      <c r="DK42" s="161">
        <f>(AK42-AVERAGE(AK$3:AK$242))^2*'Monthly Returns'!$BI43</f>
        <v>7.4625239834828382E-7</v>
      </c>
      <c r="DL42" s="161">
        <f>(AL42-AVERAGE(AL$3:AL$242))^2*'Monthly Returns'!$BI43</f>
        <v>2.3198153187764841E-6</v>
      </c>
      <c r="DM42" s="161">
        <f>(AM42-AVERAGE(AM$3:AM$242))^2*'Monthly Returns'!$BI43</f>
        <v>4.237756970716717E-7</v>
      </c>
      <c r="DN42" s="161">
        <f>(AN42-AVERAGE(AN$3:AN$242))^2*'Monthly Returns'!$BI43</f>
        <v>3.2169613406089329E-7</v>
      </c>
      <c r="DO42" s="161">
        <f>(AO42-AVERAGE(AO$3:AO$242))^2*'Monthly Returns'!$BI43</f>
        <v>8.314237522265095E-8</v>
      </c>
      <c r="DP42" s="161">
        <f>(AP42-AVERAGE(AP$3:AP$242))^2*'Monthly Returns'!$BI43</f>
        <v>9.0016634171855865E-7</v>
      </c>
      <c r="DQ42" s="161">
        <f>(AQ42-AVERAGE(AQ$3:AQ$242))^2*'Monthly Returns'!$BI43</f>
        <v>1.5707627787936925E-5</v>
      </c>
      <c r="DR42" s="161">
        <f>(AR42-AVERAGE(AR$3:AR$242))^2*'Monthly Returns'!$BI43</f>
        <v>2.2781260154339751E-6</v>
      </c>
      <c r="DS42" s="161">
        <f>(AS42-AVERAGE(AS$3:AS$242))^2*'Monthly Returns'!$BI43</f>
        <v>3.6778019394237683E-10</v>
      </c>
      <c r="DT42" s="161">
        <f>(AT42-AVERAGE(AT$3:AT$242))^2*'Monthly Returns'!$BI43</f>
        <v>1.200319816627517E-7</v>
      </c>
      <c r="DU42" s="161">
        <f>(AU42-AVERAGE(AU$3:AU$242))^2*'Monthly Returns'!$BI43</f>
        <v>2.704818280138066E-10</v>
      </c>
      <c r="DV42" s="161">
        <f>(AV42-AVERAGE(AV$3:AV$242))^2*'Monthly Returns'!$BI43</f>
        <v>2.700990382079055E-6</v>
      </c>
      <c r="DW42" s="161">
        <f>(AW42-AVERAGE(AW$3:AW$242))^2*'Monthly Returns'!$BI43</f>
        <v>2.8307281670116927E-9</v>
      </c>
      <c r="DX42" s="161">
        <f>(AX42-AVERAGE(AX$3:AX$242))^2*'Monthly Returns'!$BI43</f>
        <v>9.081150347641792E-8</v>
      </c>
      <c r="DY42" s="161">
        <f>(AY42-AVERAGE(AY$3:AY$242))^2*'Monthly Returns'!$BI43</f>
        <v>7.294057992728322E-7</v>
      </c>
      <c r="DZ42" s="161">
        <f>(AZ42-AVERAGE(AZ$3:AZ$242))^2*'Monthly Returns'!$BI43</f>
        <v>2.9941491447574428E-5</v>
      </c>
      <c r="EA42" s="161">
        <f>(BA42-AVERAGE(BA$3:BA$242))^2*'Monthly Returns'!$BI43</f>
        <v>1.1799190528616421E-5</v>
      </c>
    </row>
    <row r="43" spans="1:131" s="80" customFormat="1" x14ac:dyDescent="0.2">
      <c r="A43" s="66"/>
      <c r="B43" s="79">
        <f>'Monthly Returns'!A44</f>
        <v>37407</v>
      </c>
      <c r="C43" s="77">
        <f>'Monthly Returns'!B44</f>
        <v>-5.9898343802912103E-3</v>
      </c>
      <c r="D43" s="77">
        <f>'Monthly Returns'!C44</f>
        <v>-4.5473648326129899E-2</v>
      </c>
      <c r="E43" s="77">
        <f>'Monthly Returns'!D44</f>
        <v>7.3506582488078696E-3</v>
      </c>
      <c r="F43" s="77">
        <f>'Monthly Returns'!E44</f>
        <v>1.00498520108125E-2</v>
      </c>
      <c r="G43" s="77">
        <f>'Monthly Returns'!F44</f>
        <v>-1.4915469988678201E-2</v>
      </c>
      <c r="H43" s="77">
        <f>'Monthly Returns'!G44</f>
        <v>6.3895098202304504E-2</v>
      </c>
      <c r="I43" s="77">
        <f>'Monthly Returns'!H44</f>
        <v>0.10641460662298401</v>
      </c>
      <c r="J43" s="77">
        <f>'Monthly Returns'!I44</f>
        <v>2.3580605757762701E-2</v>
      </c>
      <c r="K43" s="77">
        <f>'Monthly Returns'!J44</f>
        <v>-1.4498747716300499E-2</v>
      </c>
      <c r="L43" s="77">
        <f>'Monthly Returns'!K44</f>
        <v>3.0452713735560501E-2</v>
      </c>
      <c r="M43" s="77">
        <f>'Monthly Returns'!L44</f>
        <v>2.39198825745023E-2</v>
      </c>
      <c r="N43" s="77">
        <f>'Monthly Returns'!M44</f>
        <v>-2.4161829311606302E-3</v>
      </c>
      <c r="O43" s="77">
        <f>'Monthly Returns'!N44</f>
        <v>-5.0404102777868599E-3</v>
      </c>
      <c r="P43" s="77">
        <f>'Monthly Returns'!O44</f>
        <v>-4.0229357775420404E-3</v>
      </c>
      <c r="Q43" s="77">
        <f>'Monthly Returns'!P44</f>
        <v>-6.4524320990778303E-3</v>
      </c>
      <c r="R43" s="77">
        <f>'Monthly Returns'!Q44</f>
        <v>1.4759629766833899E-3</v>
      </c>
      <c r="S43" s="77">
        <f>'Monthly Returns'!R44</f>
        <v>2.0222326572604199E-2</v>
      </c>
      <c r="T43" s="77">
        <f>'Monthly Returns'!S44</f>
        <v>-4.8817044665330211E-3</v>
      </c>
      <c r="U43" s="77">
        <f>'Monthly Returns'!T44</f>
        <v>-7.4365090500913E-3</v>
      </c>
      <c r="V43" s="77">
        <f>'Monthly Returns'!U44</f>
        <v>1.84226434325474E-5</v>
      </c>
      <c r="W43" s="77">
        <f>'Monthly Returns'!V44</f>
        <v>1.8737502927468501E-2</v>
      </c>
      <c r="X43" s="77">
        <f>'Monthly Returns'!W44</f>
        <v>1.1591682967470707E-2</v>
      </c>
      <c r="Y43" s="77">
        <f>'Monthly Returns'!X44</f>
        <v>3.0790977375061424E-3</v>
      </c>
      <c r="Z43" s="77">
        <f>'Monthly Returns'!Y44</f>
        <v>3.5818851332451995E-3</v>
      </c>
      <c r="AA43" s="77">
        <f>'Monthly Returns'!Z44</f>
        <v>1.3312704637858497E-2</v>
      </c>
      <c r="AB43" s="77">
        <f>'Monthly Returns'!AA44</f>
        <v>8.6452347673033891E-3</v>
      </c>
      <c r="AC43" s="77">
        <f>'Monthly Returns'!AB44</f>
        <v>-3.9868667917447587E-3</v>
      </c>
      <c r="AD43" s="77">
        <f>'Monthly Returns'!AC44</f>
        <v>-4.9209524368567297E-3</v>
      </c>
      <c r="AE43" s="77">
        <f>'Monthly Returns'!AD44</f>
        <v>-3.5583560537817199E-3</v>
      </c>
      <c r="AF43" s="77">
        <f>'Monthly Returns'!AE44</f>
        <v>-1.28021004E-2</v>
      </c>
      <c r="AG43" s="77">
        <f>'Monthly Returns'!AF44</f>
        <v>-1.4386356233525601E-2</v>
      </c>
      <c r="AH43" s="77">
        <f>'Monthly Returns'!AG44</f>
        <v>-1.2733154550282394E-2</v>
      </c>
      <c r="AI43" s="77">
        <f>'Monthly Returns'!AH44</f>
        <v>8.9012644360253468E-4</v>
      </c>
      <c r="AJ43" s="77">
        <f>'Monthly Returns'!AI44</f>
        <v>-2.2099961415499858E-2</v>
      </c>
      <c r="AK43" s="77">
        <f>'Monthly Returns'!AJ44</f>
        <v>-2.5600476228810232E-2</v>
      </c>
      <c r="AL43" s="77">
        <f>'Monthly Returns'!AK44</f>
        <v>-3.7995246505745373E-3</v>
      </c>
      <c r="AM43" s="77">
        <f>'Monthly Returns'!AL44</f>
        <v>-1.7100479990016959E-2</v>
      </c>
      <c r="AN43" s="77">
        <f>'Monthly Returns'!AM44</f>
        <v>1.0500767179337345E-2</v>
      </c>
      <c r="AO43" s="77">
        <f>'Monthly Returns'!AN44</f>
        <v>5.1999999999999998E-2</v>
      </c>
      <c r="AP43" s="77">
        <f>'Monthly Returns'!AO44</f>
        <v>-4.2143620585579633E-3</v>
      </c>
      <c r="AQ43" s="77">
        <f>'Monthly Returns'!AP44</f>
        <v>-6.2171060027402768E-2</v>
      </c>
      <c r="AR43" s="77">
        <f>'Monthly Returns'!AQ44</f>
        <v>7.8561635859477168E-3</v>
      </c>
      <c r="AS43" s="77">
        <f>'Monthly Returns'!AR44</f>
        <v>3.937007874015741E-3</v>
      </c>
      <c r="AT43" s="77">
        <f>'Monthly Returns'!AS44</f>
        <v>-2.0443829028630078E-2</v>
      </c>
      <c r="AU43" s="77">
        <f>'Monthly Returns'!AT44</f>
        <v>5.2138079637926325E-3</v>
      </c>
      <c r="AV43" s="77">
        <f>'Monthly Returns'!AU44</f>
        <v>-3.5696495776082617E-2</v>
      </c>
      <c r="AW43" s="77">
        <f>'Monthly Returns'!AV44</f>
        <v>-1.5971780377918576E-2</v>
      </c>
      <c r="AX43" s="77">
        <f>'Monthly Returns'!AW44</f>
        <v>-1.254813725065973E-3</v>
      </c>
      <c r="AY43" s="77">
        <f>'Monthly Returns'!AX44</f>
        <v>-6.0823167734776529E-2</v>
      </c>
      <c r="AZ43" s="77">
        <f>'Monthly Returns'!AY44</f>
        <v>-0.14131903374911473</v>
      </c>
      <c r="BA43" s="77">
        <f>'Monthly Returns'!AZ44</f>
        <v>2.3047375160051065E-2</v>
      </c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CC43" s="161">
        <f>(C43-AVERAGE(C$3:C$242))^2*'Monthly Returns'!$BI44</f>
        <v>2.3108085279436954E-7</v>
      </c>
      <c r="CD43" s="161">
        <f>(D43-AVERAGE(D$3:D$242))^2*'Monthly Returns'!$BI44</f>
        <v>4.6825238631821946E-6</v>
      </c>
      <c r="CE43" s="161">
        <f>(E43-AVERAGE(E$3:E$242))^2*'Monthly Returns'!$BI44</f>
        <v>3.6384298791801636E-9</v>
      </c>
      <c r="CF43" s="161">
        <f>(F43-AVERAGE(F$3:F$242))^2*'Monthly Returns'!$BI44</f>
        <v>9.2633397648648747E-10</v>
      </c>
      <c r="CG43" s="161">
        <f>(G43-AVERAGE(G$3:G$242))^2*'Monthly Returns'!$BI44</f>
        <v>5.4232773723343318E-7</v>
      </c>
      <c r="CH43" s="161">
        <f>(H43-AVERAGE(H$3:H$242))^2*'Monthly Returns'!$BI44</f>
        <v>5.2100666957100401E-6</v>
      </c>
      <c r="CI43" s="161">
        <f>(I43-AVERAGE(I$3:I$242))^2*'Monthly Returns'!$BI44</f>
        <v>1.4592311051862009E-5</v>
      </c>
      <c r="CJ43" s="161">
        <f>(J43-AVERAGE(J$3:J$242))^2*'Monthly Returns'!$BI44</f>
        <v>3.0112213013883339E-7</v>
      </c>
      <c r="CK43" s="161">
        <f>(K43-AVERAGE(K$3:K$242))^2*'Monthly Returns'!$BI44</f>
        <v>8.8766140235309167E-7</v>
      </c>
      <c r="CL43" s="161">
        <f>(L43-AVERAGE(L$3:L$242))^2*'Monthly Returns'!$BI44</f>
        <v>1.0094417797542454E-6</v>
      </c>
      <c r="CM43" s="161">
        <f>(M43-AVERAGE(M$3:M$242))^2*'Monthly Returns'!$BI44</f>
        <v>5.6050093439142618E-7</v>
      </c>
      <c r="CN43" s="161">
        <f>(N43-AVERAGE(N$3:N$242))^2*'Monthly Returns'!$BI44</f>
        <v>1.5554434049076316E-7</v>
      </c>
      <c r="CO43" s="161">
        <f>(O43-AVERAGE(O$3:O$242))^2*'Monthly Returns'!$BI44</f>
        <v>1.7959416543987639E-7</v>
      </c>
      <c r="CP43" s="161">
        <f>(P43-AVERAGE(P$3:P$242))^2*'Monthly Returns'!$BI44</f>
        <v>2.3256900974158995E-7</v>
      </c>
      <c r="CQ43" s="161">
        <f>(Q43-AVERAGE(Q$3:Q$242))^2*'Monthly Returns'!$BI44</f>
        <v>2.8729585818235719E-7</v>
      </c>
      <c r="CR43" s="161">
        <f>(R43-AVERAGE(R$3:R$242))^2*'Monthly Returns'!$BI44</f>
        <v>3.897877896989948E-8</v>
      </c>
      <c r="CS43" s="161">
        <f>(S43-AVERAGE(S$3:S$242))^2*'Monthly Returns'!$BI44</f>
        <v>3.2375825816593319E-7</v>
      </c>
      <c r="CT43" s="161">
        <f>(T43-AVERAGE(T$3:T$242))^2*'Monthly Returns'!$BI44</f>
        <v>2.7972706795498076E-7</v>
      </c>
      <c r="CU43" s="161">
        <f>(U43-AVERAGE(U$3:U$242))^2*'Monthly Returns'!$BI44</f>
        <v>2.4309314653511134E-7</v>
      </c>
      <c r="CV43" s="161">
        <f>(V43-AVERAGE(V$3:V$242))^2*'Monthly Returns'!$BI44</f>
        <v>4.3151774936870032E-8</v>
      </c>
      <c r="CW43" s="161">
        <f>(W43-AVERAGE(W$3:W$242))^2*'Monthly Returns'!$BI44</f>
        <v>3.1738891972503734E-7</v>
      </c>
      <c r="CX43" s="161">
        <f>(X43-AVERAGE(X$3:X$242))^2*'Monthly Returns'!$BI44</f>
        <v>6.5768113540696438E-8</v>
      </c>
      <c r="CY43" s="161">
        <f>(Y43-AVERAGE(Y$3:Y$242))^2*'Monthly Returns'!$BI44</f>
        <v>1.590576089007184E-9</v>
      </c>
      <c r="CZ43" s="161">
        <f>(Z43-AVERAGE(Z$3:Z$242))^2*'Monthly Returns'!$BI44</f>
        <v>2.4905215957652541E-9</v>
      </c>
      <c r="DA43" s="161">
        <f>(AA43-AVERAGE(AA$3:AA$242))^2*'Monthly Returns'!$BI44</f>
        <v>8.2072977868837103E-8</v>
      </c>
      <c r="DB43" s="161">
        <f>(AB43-AVERAGE(AB$3:AB$242))^2*'Monthly Returns'!$BI44</f>
        <v>3.1536710717235842E-8</v>
      </c>
      <c r="DC43" s="161">
        <f>(AC43-AVERAGE(AC$3:AC$242))^2*'Monthly Returns'!$BI44</f>
        <v>8.6187118104546902E-8</v>
      </c>
      <c r="DD43" s="161">
        <f>(AD43-AVERAGE(AD$3:AD$242))^2*'Monthly Returns'!$BI44</f>
        <v>1.0948176795215285E-7</v>
      </c>
      <c r="DE43" s="161">
        <f>(AE43-AVERAGE(AE$3:AE$242))^2*'Monthly Returns'!$BI44</f>
        <v>8.1371254781747211E-8</v>
      </c>
      <c r="DF43" s="161">
        <f>(AF43-AVERAGE(AF$3:AF$242))^2*'Monthly Returns'!$BI44</f>
        <v>6.1273495855511463E-7</v>
      </c>
      <c r="DG43" s="161">
        <f>(AG43-AVERAGE(AG$3:AG$242))^2*'Monthly Returns'!$BI44</f>
        <v>6.9148491518676725E-7</v>
      </c>
      <c r="DH43" s="161">
        <f>(AH43-AVERAGE(AH$3:AH$242))^2*'Monthly Returns'!$BI44</f>
        <v>5.1646575868669282E-7</v>
      </c>
      <c r="DI43" s="161">
        <f>(AI43-AVERAGE(AI$3:AI$242))^2*'Monthly Returns'!$BI44</f>
        <v>1.2126545314339858E-8</v>
      </c>
      <c r="DJ43" s="161">
        <f>(AJ43-AVERAGE(AJ$3:AJ$242))^2*'Monthly Returns'!$BI44</f>
        <v>1.1174129088529231E-6</v>
      </c>
      <c r="DK43" s="161">
        <f>(AK43-AVERAGE(AK$3:AK$242))^2*'Monthly Returns'!$BI44</f>
        <v>1.5111272684473241E-6</v>
      </c>
      <c r="DL43" s="161">
        <f>(AL43-AVERAGE(AL$3:AL$242))^2*'Monthly Returns'!$BI44</f>
        <v>1.4853204519155833E-7</v>
      </c>
      <c r="DM43" s="161">
        <f>(AM43-AVERAGE(AM$3:AM$242))^2*'Monthly Returns'!$BI44</f>
        <v>6.956048354008895E-7</v>
      </c>
      <c r="DN43" s="161">
        <f>(AN43-AVERAGE(AN$3:AN$242))^2*'Monthly Returns'!$BI44</f>
        <v>3.5513234931444218E-8</v>
      </c>
      <c r="DO43" s="161">
        <f>(AO43-AVERAGE(AO$3:AO$242))^2*'Monthly Returns'!$BI44</f>
        <v>3.1024777452246776E-6</v>
      </c>
      <c r="DP43" s="161">
        <f>(AP43-AVERAGE(AP$3:AP$242))^2*'Monthly Returns'!$BI44</f>
        <v>4.4224282950083733E-8</v>
      </c>
      <c r="DQ43" s="161">
        <f>(AQ43-AVERAGE(AQ$3:AQ$242))^2*'Monthly Returns'!$BI44</f>
        <v>6.9132039374928804E-6</v>
      </c>
      <c r="DR43" s="161">
        <f>(AR43-AVERAGE(AR$3:AR$242))^2*'Monthly Returns'!$BI44</f>
        <v>2.1923909001881976E-9</v>
      </c>
      <c r="DS43" s="161">
        <f>(AS43-AVERAGE(AS$3:AS$242))^2*'Monthly Returns'!$BI44</f>
        <v>3.4872676105252223E-10</v>
      </c>
      <c r="DT43" s="161">
        <f>(AT43-AVERAGE(AT$3:AT$242))^2*'Monthly Returns'!$BI44</f>
        <v>9.7393344411158249E-7</v>
      </c>
      <c r="DU43" s="161">
        <f>(AU43-AVERAGE(AU$3:AU$242))^2*'Monthly Returns'!$BI44</f>
        <v>1.3780635505672594E-8</v>
      </c>
      <c r="DV43" s="161">
        <f>(AV43-AVERAGE(AV$3:AV$242))^2*'Monthly Returns'!$BI44</f>
        <v>1.2711520299626825E-6</v>
      </c>
      <c r="DW43" s="161">
        <f>(AW43-AVERAGE(AW$3:AW$242))^2*'Monthly Returns'!$BI44</f>
        <v>9.307662961048004E-7</v>
      </c>
      <c r="DX43" s="161">
        <f>(AX43-AVERAGE(AX$3:AX$242))^2*'Monthly Returns'!$BI44</f>
        <v>1.0628664917265099E-7</v>
      </c>
      <c r="DY43" s="161">
        <f>(AY43-AVERAGE(AY$3:AY$242))^2*'Monthly Returns'!$BI44</f>
        <v>6.7192270411145884E-6</v>
      </c>
      <c r="DZ43" s="161">
        <f>(AZ43-AVERAGE(AZ$3:AZ$242))^2*'Monthly Returns'!$BI44</f>
        <v>3.6280130103528237E-5</v>
      </c>
      <c r="EA43" s="161">
        <f>(BA43-AVERAGE(BA$3:BA$242))^2*'Monthly Returns'!$BI44</f>
        <v>2.4638268407885555E-7</v>
      </c>
    </row>
    <row r="44" spans="1:131" s="80" customFormat="1" x14ac:dyDescent="0.2">
      <c r="A44" s="66"/>
      <c r="B44" s="79">
        <f>'Monthly Returns'!A45</f>
        <v>37437</v>
      </c>
      <c r="C44" s="77">
        <f>'Monthly Returns'!B45</f>
        <v>-0.123267237103212</v>
      </c>
      <c r="D44" s="77">
        <f>'Monthly Returns'!C45</f>
        <v>-0.11089451592781099</v>
      </c>
      <c r="E44" s="77">
        <f>'Monthly Returns'!D45</f>
        <v>-7.8978049979674503E-2</v>
      </c>
      <c r="F44" s="77">
        <f>'Monthly Returns'!E45</f>
        <v>-8.3319302254096395E-2</v>
      </c>
      <c r="G44" s="77">
        <f>'Monthly Returns'!F45</f>
        <v>-9.1021524948335097E-2</v>
      </c>
      <c r="H44" s="77">
        <f>'Monthly Returns'!G45</f>
        <v>-0.100360781649233</v>
      </c>
      <c r="I44" s="77">
        <f>'Monthly Returns'!H45</f>
        <v>-9.2669583807045694E-2</v>
      </c>
      <c r="J44" s="77">
        <f>'Monthly Returns'!I45</f>
        <v>-0.100180328512651</v>
      </c>
      <c r="K44" s="77">
        <f>'Monthly Returns'!J45</f>
        <v>-0.122139134069539</v>
      </c>
      <c r="L44" s="77">
        <f>'Monthly Returns'!K45</f>
        <v>-5.3074854500814103E-3</v>
      </c>
      <c r="M44" s="77">
        <f>'Monthly Returns'!L45</f>
        <v>-1.7895778578512302E-2</v>
      </c>
      <c r="N44" s="77">
        <f>'Monthly Returns'!M45</f>
        <v>-0.11366629193139299</v>
      </c>
      <c r="O44" s="77">
        <f>'Monthly Returns'!N45</f>
        <v>-8.4195902294894903E-2</v>
      </c>
      <c r="P44" s="77">
        <f>'Monthly Returns'!O45</f>
        <v>-9.4099303019954006E-2</v>
      </c>
      <c r="Q44" s="77">
        <f>'Monthly Returns'!P45</f>
        <v>-0.106567540867397</v>
      </c>
      <c r="R44" s="77">
        <f>'Monthly Returns'!Q45</f>
        <v>-7.5910580926743396E-2</v>
      </c>
      <c r="S44" s="77">
        <f>'Monthly Returns'!R45</f>
        <v>-3.9533795084082203E-2</v>
      </c>
      <c r="T44" s="77">
        <f>'Monthly Returns'!S45</f>
        <v>-0.1036699341631504</v>
      </c>
      <c r="U44" s="77">
        <f>'Monthly Returns'!T45</f>
        <v>-7.6210579073174495E-2</v>
      </c>
      <c r="V44" s="77">
        <f>'Monthly Returns'!U45</f>
        <v>-2.63121609488811E-2</v>
      </c>
      <c r="W44" s="77">
        <f>'Monthly Returns'!V45</f>
        <v>1.20170670107762E-2</v>
      </c>
      <c r="X44" s="77">
        <f>'Monthly Returns'!W45</f>
        <v>2.7930960395332605E-3</v>
      </c>
      <c r="Y44" s="77">
        <f>'Monthly Returns'!X45</f>
        <v>7.9116093167796997E-3</v>
      </c>
      <c r="Z44" s="77">
        <f>'Monthly Returns'!Y45</f>
        <v>6.4225993965545403E-3</v>
      </c>
      <c r="AA44" s="77">
        <f>'Monthly Returns'!Z45</f>
        <v>-2.3541526115825717E-2</v>
      </c>
      <c r="AB44" s="77">
        <f>'Monthly Returns'!AA45</f>
        <v>1.180455758571064E-3</v>
      </c>
      <c r="AC44" s="77">
        <f>'Monthly Returns'!AB45</f>
        <v>-4.1158464798681349E-2</v>
      </c>
      <c r="AD44" s="77">
        <f>'Monthly Returns'!AC45</f>
        <v>-4.0663970061768105E-2</v>
      </c>
      <c r="AE44" s="77">
        <f>'Monthly Returns'!AD45</f>
        <v>-4.3901466906004598E-2</v>
      </c>
      <c r="AF44" s="77">
        <f>'Monthly Returns'!AE45</f>
        <v>-9.4700084000000004E-3</v>
      </c>
      <c r="AG44" s="77">
        <f>'Monthly Returns'!AF45</f>
        <v>-1.0641918913312053E-2</v>
      </c>
      <c r="AH44" s="77">
        <f>'Monthly Returns'!AG45</f>
        <v>-9.4190075676701054E-3</v>
      </c>
      <c r="AI44" s="77">
        <f>'Monthly Returns'!AH45</f>
        <v>2.2005336008938947E-2</v>
      </c>
      <c r="AJ44" s="77">
        <f>'Monthly Returns'!AI45</f>
        <v>-1.5900611927836983E-2</v>
      </c>
      <c r="AK44" s="77">
        <f>'Monthly Returns'!AJ45</f>
        <v>-2.2999951082436909E-2</v>
      </c>
      <c r="AL44" s="77">
        <f>'Monthly Returns'!AK45</f>
        <v>-2.5007250461019925E-3</v>
      </c>
      <c r="AM44" s="77">
        <f>'Monthly Returns'!AL45</f>
        <v>8.3007369700194289E-3</v>
      </c>
      <c r="AN44" s="77">
        <f>'Monthly Returns'!AM45</f>
        <v>2.6007361597226719E-3</v>
      </c>
      <c r="AO44" s="77">
        <f>'Monthly Returns'!AN45</f>
        <v>6.6100000000000006E-2</v>
      </c>
      <c r="AP44" s="77">
        <f>'Monthly Returns'!AO45</f>
        <v>-4.2605610304095376E-2</v>
      </c>
      <c r="AQ44" s="77">
        <f>'Monthly Returns'!AP45</f>
        <v>-7.798622478309479E-2</v>
      </c>
      <c r="AR44" s="77">
        <f>'Monthly Returns'!AQ45</f>
        <v>-2.0990836181745628E-2</v>
      </c>
      <c r="AS44" s="77">
        <f>'Monthly Returns'!AR45</f>
        <v>6.8399452804377425E-3</v>
      </c>
      <c r="AT44" s="77">
        <f>'Monthly Returns'!AS45</f>
        <v>-1.4811043512135868E-2</v>
      </c>
      <c r="AU44" s="77">
        <f>'Monthly Returns'!AT45</f>
        <v>-1.2704509414489359E-2</v>
      </c>
      <c r="AV44" s="77">
        <f>'Monthly Returns'!AU45</f>
        <v>-4.2102957704566603E-2</v>
      </c>
      <c r="AW44" s="77">
        <f>'Monthly Returns'!AV45</f>
        <v>9.7054414105353093E-3</v>
      </c>
      <c r="AX44" s="77">
        <f>'Monthly Returns'!AW45</f>
        <v>-6.337405770730431E-2</v>
      </c>
      <c r="AY44" s="77">
        <f>'Monthly Returns'!AX45</f>
        <v>-4.7259772748221247E-2</v>
      </c>
      <c r="AZ44" s="77">
        <f>'Monthly Returns'!AY45</f>
        <v>-6.4013010091331798E-2</v>
      </c>
      <c r="BA44" s="77">
        <f>'Monthly Returns'!AZ45</f>
        <v>2.6190145088768491E-2</v>
      </c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CC44" s="161">
        <f>(C44-AVERAGE(C$3:C$242))^2*'Monthly Returns'!$BI45</f>
        <v>2.5277404176271694E-5</v>
      </c>
      <c r="CD44" s="161">
        <f>(D44-AVERAGE(D$3:D$242))^2*'Monthly Returns'!$BI45</f>
        <v>2.2183092660889833E-5</v>
      </c>
      <c r="CE44" s="161">
        <f>(E44-AVERAGE(E$3:E$242))^2*'Monthly Returns'!$BI45</f>
        <v>1.078885518511845E-5</v>
      </c>
      <c r="CF44" s="161">
        <f>(F44-AVERAGE(F$3:F$242))^2*'Monthly Returns'!$BI45</f>
        <v>1.2870104745192338E-5</v>
      </c>
      <c r="CG44" s="161">
        <f>(G44-AVERAGE(G$3:G$242))^2*'Monthly Returns'!$BI45</f>
        <v>1.3610719070386853E-5</v>
      </c>
      <c r="CH44" s="161">
        <f>(H44-AVERAGE(H$3:H$242))^2*'Monthly Returns'!$BI45</f>
        <v>1.6572283552247054E-5</v>
      </c>
      <c r="CI44" s="161">
        <f>(I44-AVERAGE(I$3:I$242))^2*'Monthly Returns'!$BI45</f>
        <v>1.501824100537692E-5</v>
      </c>
      <c r="CJ44" s="161">
        <f>(J44-AVERAGE(J$3:J$242))^2*'Monthly Returns'!$BI45</f>
        <v>1.8013757884416156E-5</v>
      </c>
      <c r="CK44" s="161">
        <f>(K44-AVERAGE(K$3:K$242))^2*'Monthly Returns'!$BI45</f>
        <v>2.6193929545737791E-5</v>
      </c>
      <c r="CL44" s="161">
        <f>(L44-AVERAGE(L$3:L$242))^2*'Monthly Returns'!$BI45</f>
        <v>1.413359806590861E-7</v>
      </c>
      <c r="CM44" s="161">
        <f>(M44-AVERAGE(M$3:M$242))^2*'Monthly Returns'!$BI45</f>
        <v>7.5330472041095828E-7</v>
      </c>
      <c r="CN44" s="161">
        <f>(N44-AVERAGE(N$3:N$242))^2*'Monthly Returns'!$BI45</f>
        <v>2.2159163359868966E-5</v>
      </c>
      <c r="CO44" s="161">
        <f>(O44-AVERAGE(O$3:O$242))^2*'Monthly Returns'!$BI45</f>
        <v>1.2202577663553493E-5</v>
      </c>
      <c r="CP44" s="161">
        <f>(P44-AVERAGE(P$3:P$242))^2*'Monthly Returns'!$BI45</f>
        <v>1.5801968825415716E-5</v>
      </c>
      <c r="CQ44" s="161">
        <f>(Q44-AVERAGE(Q$3:Q$242))^2*'Monthly Returns'!$BI45</f>
        <v>1.9520400416688762E-5</v>
      </c>
      <c r="CR44" s="161">
        <f>(R44-AVERAGE(R$3:R$242))^2*'Monthly Returns'!$BI45</f>
        <v>1.0221935301620588E-5</v>
      </c>
      <c r="CS44" s="161">
        <f>(S44-AVERAGE(S$3:S$242))^2*'Monthly Returns'!$BI45</f>
        <v>3.0405001532633628E-6</v>
      </c>
      <c r="CT44" s="161">
        <f>(T44-AVERAGE(T$3:T$242))^2*'Monthly Returns'!$BI45</f>
        <v>1.9006368506886648E-5</v>
      </c>
      <c r="CU44" s="161">
        <f>(U44-AVERAGE(U$3:U$242))^2*'Monthly Returns'!$BI45</f>
        <v>9.9890374769726924E-6</v>
      </c>
      <c r="CV44" s="161">
        <f>(V44-AVERAGE(V$3:V$242))^2*'Monthly Returns'!$BI45</f>
        <v>1.5106728763567415E-6</v>
      </c>
      <c r="CW44" s="161">
        <f>(W44-AVERAGE(W$3:W$242))^2*'Monthly Returns'!$BI45</f>
        <v>9.3508825915980232E-8</v>
      </c>
      <c r="CX44" s="161">
        <f>(X44-AVERAGE(X$3:X$242))^2*'Monthly Returns'!$BI45</f>
        <v>6.9227215894183499E-9</v>
      </c>
      <c r="CY44" s="161">
        <f>(Y44-AVERAGE(Y$3:Y$242))^2*'Monthly Returns'!$BI45</f>
        <v>2.1661447257975373E-8</v>
      </c>
      <c r="CZ44" s="161">
        <f>(Z44-AVERAGE(Z$3:Z$242))^2*'Monthly Returns'!$BI45</f>
        <v>2.5675268923457434E-8</v>
      </c>
      <c r="DA44" s="161">
        <f>(AA44-AVERAGE(AA$3:AA$242))^2*'Monthly Returns'!$BI45</f>
        <v>1.3000220423767501E-6</v>
      </c>
      <c r="DB44" s="161">
        <f>(AB44-AVERAGE(AB$3:AB$242))^2*'Monthly Returns'!$BI45</f>
        <v>1.2272635885438393E-8</v>
      </c>
      <c r="DC44" s="161">
        <f>(AC44-AVERAGE(AC$3:AC$242))^2*'Monthly Returns'!$BI45</f>
        <v>3.0118410055413134E-6</v>
      </c>
      <c r="DD44" s="161">
        <f>(AD44-AVERAGE(AD$3:AD$242))^2*'Monthly Returns'!$BI45</f>
        <v>2.9501481658825584E-6</v>
      </c>
      <c r="DE44" s="161">
        <f>(AE44-AVERAGE(AE$3:AE$242))^2*'Monthly Returns'!$BI45</f>
        <v>3.4225030400260999E-6</v>
      </c>
      <c r="DF44" s="161">
        <f>(AF44-AVERAGE(AF$3:AF$242))^2*'Monthly Returns'!$BI45</f>
        <v>4.3243489715814173E-7</v>
      </c>
      <c r="DG44" s="161">
        <f>(AG44-AVERAGE(AG$3:AG$242))^2*'Monthly Returns'!$BI45</f>
        <v>4.7699315237183495E-7</v>
      </c>
      <c r="DH44" s="161">
        <f>(AH44-AVERAGE(AH$3:AH$242))^2*'Monthly Returns'!$BI45</f>
        <v>3.5265997906944321E-7</v>
      </c>
      <c r="DI44" s="161">
        <f>(AI44-AVERAGE(AI$3:AI$242))^2*'Monthly Returns'!$BI45</f>
        <v>5.0062014055608033E-7</v>
      </c>
      <c r="DJ44" s="161">
        <f>(AJ44-AVERAGE(AJ$3:AJ$242))^2*'Monthly Returns'!$BI45</f>
        <v>6.7597386423097871E-7</v>
      </c>
      <c r="DK44" s="161">
        <f>(AK44-AVERAGE(AK$3:AK$242))^2*'Monthly Returns'!$BI45</f>
        <v>1.287546227076226E-6</v>
      </c>
      <c r="DL44" s="161">
        <f>(AL44-AVERAGE(AL$3:AL$242))^2*'Monthly Returns'!$BI45</f>
        <v>1.1357658798580966E-7</v>
      </c>
      <c r="DM44" s="161">
        <f>(AM44-AVERAGE(AM$3:AM$242))^2*'Monthly Returns'!$BI45</f>
        <v>2.1337491659273671E-8</v>
      </c>
      <c r="DN44" s="161">
        <f>(AN44-AVERAGE(AN$3:AN$242))^2*'Monthly Returns'!$BI45</f>
        <v>1.3625792623299404E-8</v>
      </c>
      <c r="DO44" s="161">
        <f>(AO44-AVERAGE(AO$3:AO$242))^2*'Monthly Returns'!$BI45</f>
        <v>5.3668107540032186E-6</v>
      </c>
      <c r="DP44" s="161">
        <f>(AP44-AVERAGE(AP$3:AP$242))^2*'Monthly Returns'!$BI45</f>
        <v>2.8866933278917883E-6</v>
      </c>
      <c r="DQ44" s="161">
        <f>(AQ44-AVERAGE(AQ$3:AQ$242))^2*'Monthly Returns'!$BI45</f>
        <v>1.0597533977839551E-5</v>
      </c>
      <c r="DR44" s="161">
        <f>(AR44-AVERAGE(AR$3:AR$242))^2*'Monthly Returns'!$BI45</f>
        <v>1.1465500467745536E-6</v>
      </c>
      <c r="DS44" s="161">
        <f>(AS44-AVERAGE(AS$3:AS$242))^2*'Monthly Returns'!$BI45</f>
        <v>1.7228655576359712E-8</v>
      </c>
      <c r="DT44" s="161">
        <f>(AT44-AVERAGE(AT$3:AT$242))^2*'Monthly Returns'!$BI45</f>
        <v>5.9842649421344016E-7</v>
      </c>
      <c r="DU44" s="161">
        <f>(AU44-AVERAGE(AU$3:AU$242))^2*'Monthly Returns'!$BI45</f>
        <v>3.3218815789388689E-7</v>
      </c>
      <c r="DV44" s="161">
        <f>(AV44-AVERAGE(AV$3:AV$242))^2*'Monthly Returns'!$BI45</f>
        <v>1.9082271395663653E-6</v>
      </c>
      <c r="DW44" s="161">
        <f>(AW44-AVERAGE(AW$3:AW$242))^2*'Monthly Returns'!$BI45</f>
        <v>6.4400322323260573E-10</v>
      </c>
      <c r="DX44" s="161">
        <f>(AX44-AVERAGE(AX$3:AX$242))^2*'Monthly Returns'!$BI45</f>
        <v>7.4791174530632714E-6</v>
      </c>
      <c r="DY44" s="161">
        <f>(AY44-AVERAGE(AY$3:AY$242))^2*'Monthly Returns'!$BI45</f>
        <v>4.3248211955993711E-6</v>
      </c>
      <c r="DZ44" s="161">
        <f>(AZ44-AVERAGE(AZ$3:AZ$242))^2*'Monthly Returns'!$BI45</f>
        <v>9.3514392442987489E-6</v>
      </c>
      <c r="EA44" s="161">
        <f>(BA44-AVERAGE(BA$3:BA$242))^2*'Monthly Returns'!$BI45</f>
        <v>3.8521060609164004E-7</v>
      </c>
    </row>
    <row r="45" spans="1:131" s="80" customFormat="1" x14ac:dyDescent="0.2">
      <c r="A45" s="66"/>
      <c r="B45" s="79">
        <f>'Monthly Returns'!A46</f>
        <v>37468</v>
      </c>
      <c r="C45" s="77">
        <f>'Monthly Returns'!B46</f>
        <v>-8.9820078229903497E-2</v>
      </c>
      <c r="D45" s="77">
        <f>'Monthly Returns'!C46</f>
        <v>-0.15398074618812699</v>
      </c>
      <c r="E45" s="77">
        <f>'Monthly Returns'!D46</f>
        <v>-0.15385017219015801</v>
      </c>
      <c r="F45" s="77">
        <f>'Monthly Returns'!E46</f>
        <v>-0.124592747335305</v>
      </c>
      <c r="G45" s="77">
        <f>'Monthly Returns'!F46</f>
        <v>-8.5339021762301001E-2</v>
      </c>
      <c r="H45" s="77">
        <f>'Monthly Returns'!G46</f>
        <v>-8.7439970511383094E-2</v>
      </c>
      <c r="I45" s="77">
        <f>'Monthly Returns'!H46</f>
        <v>-5.0333395846316097E-2</v>
      </c>
      <c r="J45" s="77">
        <f>'Monthly Returns'!I46</f>
        <v>-7.8717367247702605E-2</v>
      </c>
      <c r="K45" s="77">
        <f>'Monthly Returns'!J46</f>
        <v>-9.3909309803535596E-2</v>
      </c>
      <c r="L45" s="77">
        <f>'Monthly Returns'!K46</f>
        <v>-9.9875488059435399E-3</v>
      </c>
      <c r="M45" s="77">
        <f>'Monthly Returns'!L46</f>
        <v>-1.04980371406423E-2</v>
      </c>
      <c r="N45" s="77">
        <f>'Monthly Returns'!M46</f>
        <v>-6.7430633282847402E-2</v>
      </c>
      <c r="O45" s="77">
        <f>'Monthly Returns'!N46</f>
        <v>-5.4551930797980701E-2</v>
      </c>
      <c r="P45" s="77">
        <f>'Monthly Returns'!O46</f>
        <v>-6.0365430675347602E-2</v>
      </c>
      <c r="Q45" s="77">
        <f>'Monthly Returns'!P46</f>
        <v>-6.9074129417221797E-2</v>
      </c>
      <c r="R45" s="77">
        <f>'Monthly Returns'!Q46</f>
        <v>-5.7859667234578797E-2</v>
      </c>
      <c r="S45" s="77">
        <f>'Monthly Returns'!R46</f>
        <v>-2.2642767286985398E-2</v>
      </c>
      <c r="T45" s="77">
        <f>'Monthly Returns'!S46</f>
        <v>-6.6673255179957813E-2</v>
      </c>
      <c r="U45" s="77">
        <f>'Monthly Returns'!T46</f>
        <v>-7.1886900725129002E-2</v>
      </c>
      <c r="V45" s="77">
        <f>'Monthly Returns'!U46</f>
        <v>-3.9296777175400803E-2</v>
      </c>
      <c r="W45" s="77">
        <f>'Monthly Returns'!V46</f>
        <v>-3.3860024203957702E-3</v>
      </c>
      <c r="X45" s="77">
        <f>'Monthly Returns'!W46</f>
        <v>-2.5710612769604957E-3</v>
      </c>
      <c r="Y45" s="77">
        <f>'Monthly Returns'!X46</f>
        <v>-9.6838115754671605E-3</v>
      </c>
      <c r="Z45" s="77">
        <f>'Monthly Returns'!Y46</f>
        <v>6.2929144508672152E-6</v>
      </c>
      <c r="AA45" s="77">
        <f>'Monthly Returns'!Z46</f>
        <v>-1.2454545454545496E-2</v>
      </c>
      <c r="AB45" s="77">
        <f>'Monthly Returns'!AA46</f>
        <v>-4.1523555646690857E-3</v>
      </c>
      <c r="AC45" s="77">
        <f>'Monthly Returns'!AB46</f>
        <v>1.3260645351407252E-3</v>
      </c>
      <c r="AD45" s="77">
        <f>'Monthly Returns'!AC46</f>
        <v>7.7869452062232002E-4</v>
      </c>
      <c r="AE45" s="77">
        <f>'Monthly Returns'!AD46</f>
        <v>4.5687338315259203E-3</v>
      </c>
      <c r="AF45" s="77">
        <f>'Monthly Returns'!AE46</f>
        <v>7.1933220000000011E-4</v>
      </c>
      <c r="AG45" s="77">
        <f>'Monthly Returns'!AF46</f>
        <v>8.0834932988384353E-4</v>
      </c>
      <c r="AH45" s="77">
        <f>'Monthly Returns'!AG46</f>
        <v>7.154582286821189E-4</v>
      </c>
      <c r="AI45" s="77">
        <f>'Monthly Returns'!AH46</f>
        <v>5.0203043420049553E-4</v>
      </c>
      <c r="AJ45" s="77">
        <f>'Monthly Returns'!AI46</f>
        <v>1.9501080211281163E-2</v>
      </c>
      <c r="AK45" s="77">
        <f>'Monthly Returns'!AJ46</f>
        <v>2.2700240443189967E-2</v>
      </c>
      <c r="AL45" s="77">
        <f>'Monthly Returns'!AK46</f>
        <v>1.230091246548537E-2</v>
      </c>
      <c r="AM45" s="77">
        <f>'Monthly Returns'!AL46</f>
        <v>-1.2006835351960898E-3</v>
      </c>
      <c r="AN45" s="77">
        <f>'Monthly Returns'!AM46</f>
        <v>7.5994212540395623E-3</v>
      </c>
      <c r="AO45" s="77">
        <f>'Monthly Returns'!AN46</f>
        <v>-4.5400000000000003E-2</v>
      </c>
      <c r="AP45" s="77">
        <f>'Monthly Returns'!AO46</f>
        <v>3.5184227800012735E-2</v>
      </c>
      <c r="AQ45" s="77">
        <f>'Monthly Returns'!AP46</f>
        <v>3.9232925209707288E-2</v>
      </c>
      <c r="AR45" s="77">
        <f>'Monthly Returns'!AQ46</f>
        <v>-1.5326688331153847E-2</v>
      </c>
      <c r="AS45" s="77">
        <f>'Monthly Returns'!AR46</f>
        <v>7.699275362318847E-3</v>
      </c>
      <c r="AT45" s="77">
        <f>'Monthly Returns'!AS46</f>
        <v>2.6168181314898863E-2</v>
      </c>
      <c r="AU45" s="77">
        <f>'Monthly Returns'!AT46</f>
        <v>-1.8532308808379399E-4</v>
      </c>
      <c r="AV45" s="77">
        <f>'Monthly Returns'!AU46</f>
        <v>1.4833762309228561E-3</v>
      </c>
      <c r="AW45" s="77">
        <f>'Monthly Returns'!AV46</f>
        <v>2.3855641867411626E-2</v>
      </c>
      <c r="AX45" s="77">
        <f>'Monthly Returns'!AW46</f>
        <v>2.4802027827116602E-2</v>
      </c>
      <c r="AY45" s="77">
        <f>'Monthly Returns'!AX46</f>
        <v>5.1797926261588315E-2</v>
      </c>
      <c r="AZ45" s="77">
        <f>'Monthly Returns'!AY46</f>
        <v>0.13090354601427417</v>
      </c>
      <c r="BA45" s="77">
        <f>'Monthly Returns'!AZ46</f>
        <v>0.10904327400849234</v>
      </c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CC45" s="161">
        <f>(C45-AVERAGE(C$3:C$242))^2*'Monthly Returns'!$BI46</f>
        <v>1.4065318248291867E-5</v>
      </c>
      <c r="CD45" s="161">
        <f>(D45-AVERAGE(D$3:D$242))^2*'Monthly Returns'!$BI46</f>
        <v>4.1109072929737304E-5</v>
      </c>
      <c r="CE45" s="161">
        <f>(E45-AVERAGE(E$3:E$242))^2*'Monthly Returns'!$BI46</f>
        <v>3.8652574805986156E-5</v>
      </c>
      <c r="CF45" s="161">
        <f>(F45-AVERAGE(F$3:F$242))^2*'Monthly Returns'!$BI46</f>
        <v>2.7175173201305088E-5</v>
      </c>
      <c r="CG45" s="161">
        <f>(G45-AVERAGE(G$3:G$242))^2*'Monthly Returns'!$BI46</f>
        <v>1.215602182335069E-5</v>
      </c>
      <c r="CH45" s="161">
        <f>(H45-AVERAGE(H$3:H$242))^2*'Monthly Returns'!$BI46</f>
        <v>1.2875235912697405E-5</v>
      </c>
      <c r="CI45" s="161">
        <f>(I45-AVERAGE(I$3:I$242))^2*'Monthly Returns'!$BI46</f>
        <v>5.0447695116844437E-6</v>
      </c>
      <c r="CJ45" s="161">
        <f>(J45-AVERAGE(J$3:J$242))^2*'Monthly Returns'!$BI46</f>
        <v>1.1763237493230315E-5</v>
      </c>
      <c r="CK45" s="161">
        <f>(K45-AVERAGE(K$3:K$242))^2*'Monthly Returns'!$BI46</f>
        <v>1.6356841704549078E-5</v>
      </c>
      <c r="CL45" s="161">
        <f>(L45-AVERAGE(L$3:L$242))^2*'Monthly Returns'!$BI46</f>
        <v>3.1372116525571334E-7</v>
      </c>
      <c r="CM45" s="161">
        <f>(M45-AVERAGE(M$3:M$242))^2*'Monthly Returns'!$BI46</f>
        <v>3.4128376219923796E-7</v>
      </c>
      <c r="CN45" s="161">
        <f>(N45-AVERAGE(N$3:N$242))^2*'Monthly Returns'!$BI46</f>
        <v>8.5872185187021354E-6</v>
      </c>
      <c r="CO45" s="161">
        <f>(O45-AVERAGE(O$3:O$242))^2*'Monthly Returns'!$BI46</f>
        <v>5.5522320792963997E-6</v>
      </c>
      <c r="CP45" s="161">
        <f>(P45-AVERAGE(P$3:P$242))^2*'Monthly Returns'!$BI46</f>
        <v>7.1899725326530206E-6</v>
      </c>
      <c r="CQ45" s="161">
        <f>(Q45-AVERAGE(Q$3:Q$242))^2*'Monthly Returns'!$BI46</f>
        <v>8.8818769593218484E-6</v>
      </c>
      <c r="CR45" s="161">
        <f>(R45-AVERAGE(R$3:R$242))^2*'Monthly Returns'!$BI46</f>
        <v>6.3015103467413289E-6</v>
      </c>
      <c r="CS45" s="161">
        <f>(S45-AVERAGE(S$3:S$242))^2*'Monthly Returns'!$BI46</f>
        <v>1.1982757014632058E-6</v>
      </c>
      <c r="CT45" s="161">
        <f>(T45-AVERAGE(T$3:T$242))^2*'Monthly Returns'!$BI46</f>
        <v>8.6479397622976252E-6</v>
      </c>
      <c r="CU45" s="161">
        <f>(U45-AVERAGE(U$3:U$242))^2*'Monthly Returns'!$BI46</f>
        <v>9.0485347313221408E-6</v>
      </c>
      <c r="CV45" s="161">
        <f>(V45-AVERAGE(V$3:V$242))^2*'Monthly Returns'!$BI46</f>
        <v>3.0310070181065141E-6</v>
      </c>
      <c r="CW45" s="161">
        <f>(W45-AVERAGE(W$3:W$242))^2*'Monthly Returns'!$BI46</f>
        <v>8.5584160275228406E-8</v>
      </c>
      <c r="CX45" s="161">
        <f>(X45-AVERAGE(X$3:X$242))^2*'Monthly Returns'!$BI46</f>
        <v>8.5574903680868816E-8</v>
      </c>
      <c r="CY45" s="161">
        <f>(Y45-AVERAGE(Y$3:Y$242))^2*'Monthly Returns'!$BI46</f>
        <v>2.8873734766412094E-7</v>
      </c>
      <c r="CZ45" s="161">
        <f>(Z45-AVERAGE(Z$3:Z$242))^2*'Monthly Returns'!$BI46</f>
        <v>7.8932627490846272E-9</v>
      </c>
      <c r="DA45" s="161">
        <f>(AA45-AVERAGE(AA$3:AA$242))^2*'Monthly Returns'!$BI46</f>
        <v>5.0999742877149569E-7</v>
      </c>
      <c r="DB45" s="161">
        <f>(AB45-AVERAGE(AB$3:AB$242))^2*'Monthly Returns'!$BI46</f>
        <v>1.0177954920262193E-7</v>
      </c>
      <c r="DC45" s="161">
        <f>(AC45-AVERAGE(AC$3:AC$242))^2*'Monthly Returns'!$BI46</f>
        <v>8.0330057602078001E-9</v>
      </c>
      <c r="DD45" s="161">
        <f>(AD45-AVERAGE(AD$3:AD$242))^2*'Monthly Returns'!$BI46</f>
        <v>1.2599360565153068E-8</v>
      </c>
      <c r="DE45" s="161">
        <f>(AE45-AVERAGE(AE$3:AE$242))^2*'Monthly Returns'!$BI46</f>
        <v>8.0518552102986859E-10</v>
      </c>
      <c r="DF45" s="161">
        <f>(AF45-AVERAGE(AF$3:AF$242))^2*'Monthly Returns'!$BI46</f>
        <v>6.97391110068824E-8</v>
      </c>
      <c r="DG45" s="161">
        <f>(AG45-AVERAGE(AG$3:AG$242))^2*'Monthly Returns'!$BI46</f>
        <v>6.1598152170665428E-8</v>
      </c>
      <c r="DH45" s="161">
        <f>(AH45-AVERAGE(AH$3:AH$242))^2*'Monthly Returns'!$BI46</f>
        <v>4.0865275842501315E-8</v>
      </c>
      <c r="DI45" s="161">
        <f>(AI45-AVERAGE(AI$3:AI$242))^2*'Monthly Returns'!$BI46</f>
        <v>1.5963695751179405E-8</v>
      </c>
      <c r="DJ45" s="161">
        <f>(AJ45-AVERAGE(AJ$3:AJ$242))^2*'Monthly Returns'!$BI46</f>
        <v>3.0516631324719338E-7</v>
      </c>
      <c r="DK45" s="161">
        <f>(AK45-AVERAGE(AK$3:AK$242))^2*'Monthly Returns'!$BI46</f>
        <v>4.0883211019613505E-7</v>
      </c>
      <c r="DL45" s="161">
        <f>(AL45-AVERAGE(AL$3:AL$242))^2*'Monthly Returns'!$BI46</f>
        <v>5.6524220385319584E-8</v>
      </c>
      <c r="DM45" s="161">
        <f>(AM45-AVERAGE(AM$3:AM$242))^2*'Monthly Returns'!$BI46</f>
        <v>4.9830816107962335E-8</v>
      </c>
      <c r="DN45" s="161">
        <f>(AN45-AVERAGE(AN$3:AN$242))^2*'Monthly Returns'!$BI46</f>
        <v>5.9843678850959497E-9</v>
      </c>
      <c r="DO45" s="161">
        <f>(AO45-AVERAGE(AO$3:AO$242))^2*'Monthly Returns'!$BI46</f>
        <v>4.0566612498980472E-6</v>
      </c>
      <c r="DP45" s="161">
        <f>(AP45-AVERAGE(AP$3:AP$242))^2*'Monthly Returns'!$BI46</f>
        <v>1.7476263118946015E-6</v>
      </c>
      <c r="DQ45" s="161">
        <f>(AQ45-AVERAGE(AQ$3:AQ$242))^2*'Monthly Returns'!$BI46</f>
        <v>1.6728160332206514E-6</v>
      </c>
      <c r="DR45" s="161">
        <f>(AR45-AVERAGE(AR$3:AR$242))^2*'Monthly Returns'!$BI46</f>
        <v>7.3200345402645429E-7</v>
      </c>
      <c r="DS45" s="161">
        <f>(AS45-AVERAGE(AS$3:AS$242))^2*'Monthly Returns'!$BI46</f>
        <v>2.7352619332336022E-8</v>
      </c>
      <c r="DT45" s="161">
        <f>(AT45-AVERAGE(AT$3:AT$242))^2*'Monthly Returns'!$BI46</f>
        <v>6.6990828551476587E-7</v>
      </c>
      <c r="DU45" s="161">
        <f>(AU45-AVERAGE(AU$3:AU$242))^2*'Monthly Returns'!$BI46</f>
        <v>8.4080062393230168E-9</v>
      </c>
      <c r="DV45" s="161">
        <f>(AV45-AVERAGE(AV$3:AV$242))^2*'Monthly Returns'!$BI46</f>
        <v>9.55717359340707E-8</v>
      </c>
      <c r="DW45" s="161">
        <f>(AW45-AVERAGE(AW$3:AW$242))^2*'Monthly Returns'!$BI46</f>
        <v>3.3245810948051043E-7</v>
      </c>
      <c r="DX45" s="161">
        <f>(AX45-AVERAGE(AX$3:AX$242))^2*'Monthly Returns'!$BI46</f>
        <v>4.6989310697566752E-7</v>
      </c>
      <c r="DY45" s="161">
        <f>(AY45-AVERAGE(AY$3:AY$242))^2*'Monthly Returns'!$BI46</f>
        <v>3.1249584079550522E-6</v>
      </c>
      <c r="DZ45" s="161">
        <f>(AZ45-AVERAGE(AZ$3:AZ$242))^2*'Monthly Returns'!$BI46</f>
        <v>2.0409669571693765E-5</v>
      </c>
      <c r="EA45" s="161">
        <f>(BA45-AVERAGE(BA$3:BA$242))^2*'Monthly Returns'!$BI46</f>
        <v>1.482663731424722E-5</v>
      </c>
    </row>
    <row r="46" spans="1:131" s="80" customFormat="1" x14ac:dyDescent="0.2">
      <c r="A46" s="66"/>
      <c r="B46" s="79">
        <f>'Monthly Returns'!A47</f>
        <v>37499</v>
      </c>
      <c r="C46" s="77">
        <f>'Monthly Returns'!B47</f>
        <v>1.3714591602050401E-2</v>
      </c>
      <c r="D46" s="77">
        <f>'Monthly Returns'!C47</f>
        <v>1.1988079066069499E-2</v>
      </c>
      <c r="E46" s="77">
        <f>'Monthly Returns'!D47</f>
        <v>1.5749280492341099E-2</v>
      </c>
      <c r="F46" s="77">
        <f>'Monthly Returns'!E47</f>
        <v>-6.8953096000179404E-3</v>
      </c>
      <c r="G46" s="77">
        <f>'Monthly Returns'!F47</f>
        <v>-1.60992425277239E-3</v>
      </c>
      <c r="H46" s="77">
        <f>'Monthly Returns'!G47</f>
        <v>-1.77268395684271E-3</v>
      </c>
      <c r="I46" s="77">
        <f>'Monthly Returns'!H47</f>
        <v>-1.4534461532803499E-2</v>
      </c>
      <c r="J46" s="77">
        <f>'Monthly Returns'!I47</f>
        <v>1.36574144257648E-2</v>
      </c>
      <c r="K46" s="77">
        <f>'Monthly Returns'!J47</f>
        <v>2.4459310064113501E-2</v>
      </c>
      <c r="L46" s="77">
        <f>'Monthly Returns'!K47</f>
        <v>2.6729627635573499E-2</v>
      </c>
      <c r="M46" s="77">
        <f>'Monthly Returns'!L47</f>
        <v>2.53768264444145E-2</v>
      </c>
      <c r="N46" s="77">
        <f>'Monthly Returns'!M47</f>
        <v>5.25648519382024E-2</v>
      </c>
      <c r="O46" s="77">
        <f>'Monthly Returns'!N47</f>
        <v>6.2922812563021402E-2</v>
      </c>
      <c r="P46" s="77">
        <f>'Monthly Returns'!O47</f>
        <v>7.3316994321855095E-2</v>
      </c>
      <c r="Q46" s="77">
        <f>'Monthly Returns'!P47</f>
        <v>7.9506801727457804E-2</v>
      </c>
      <c r="R46" s="77">
        <f>'Monthly Returns'!Q47</f>
        <v>1.1776405428546299E-2</v>
      </c>
      <c r="S46" s="77">
        <f>'Monthly Returns'!R47</f>
        <v>1.52611086319127E-2</v>
      </c>
      <c r="T46" s="77">
        <f>'Monthly Returns'!S47</f>
        <v>7.9938037016229924E-2</v>
      </c>
      <c r="U46" s="77">
        <f>'Monthly Returns'!T47</f>
        <v>4.7589605231108598E-3</v>
      </c>
      <c r="V46" s="77">
        <f>'Monthly Returns'!U47</f>
        <v>2.8378971970790499E-3</v>
      </c>
      <c r="W46" s="77">
        <f>'Monthly Returns'!V47</f>
        <v>6.2918148947739196E-3</v>
      </c>
      <c r="X46" s="77">
        <f>'Monthly Returns'!W47</f>
        <v>4.2961477874838838E-3</v>
      </c>
      <c r="Y46" s="77">
        <f>'Monthly Returns'!X47</f>
        <v>1.0686690407165411E-2</v>
      </c>
      <c r="Z46" s="77">
        <f>'Monthly Returns'!Y47</f>
        <v>8.2753386816190044E-3</v>
      </c>
      <c r="AA46" s="77">
        <f>'Monthly Returns'!Z47</f>
        <v>1.8006075669704469E-2</v>
      </c>
      <c r="AB46" s="77">
        <f>'Monthly Returns'!AA47</f>
        <v>1.194275712962023E-2</v>
      </c>
      <c r="AC46" s="77">
        <f>'Monthly Returns'!AB47</f>
        <v>-1.6185991759858354E-3</v>
      </c>
      <c r="AD46" s="77">
        <f>'Monthly Returns'!AC47</f>
        <v>-3.8925045948183102E-3</v>
      </c>
      <c r="AE46" s="77">
        <f>'Monthly Returns'!AD47</f>
        <v>2.8309340753447298E-3</v>
      </c>
      <c r="AF46" s="77">
        <f>'Monthly Returns'!AE47</f>
        <v>2.5126669599999998E-2</v>
      </c>
      <c r="AG46" s="77">
        <f>'Monthly Returns'!AF47</f>
        <v>2.8236086933648652E-2</v>
      </c>
      <c r="AH46" s="77">
        <f>'Monthly Returns'!AG47</f>
        <v>2.4991349649990422E-2</v>
      </c>
      <c r="AI46" s="77">
        <f>'Monthly Returns'!AH47</f>
        <v>-1.0035570522171078E-4</v>
      </c>
      <c r="AJ46" s="77">
        <f>'Monthly Returns'!AI47</f>
        <v>1.1899954703624926E-2</v>
      </c>
      <c r="AK46" s="77">
        <f>'Monthly Returns'!AJ47</f>
        <v>8.9995310930970351E-3</v>
      </c>
      <c r="AL46" s="77">
        <f>'Monthly Returns'!AK47</f>
        <v>1.940039414953465E-2</v>
      </c>
      <c r="AM46" s="77">
        <f>'Monthly Returns'!AL47</f>
        <v>-9.9952125033198058E-4</v>
      </c>
      <c r="AN46" s="77">
        <f>'Monthly Returns'!AM47</f>
        <v>9.3001409112258848E-3</v>
      </c>
      <c r="AO46" s="77">
        <f>'Monthly Returns'!AN47</f>
        <v>8.3999999999999995E-3</v>
      </c>
      <c r="AP46" s="77">
        <f>'Monthly Returns'!AO47</f>
        <v>-2.0969877895492872E-2</v>
      </c>
      <c r="AQ46" s="77">
        <f>'Monthly Returns'!AP47</f>
        <v>9.4773596455371301E-3</v>
      </c>
      <c r="AR46" s="77">
        <f>'Monthly Returns'!AQ47</f>
        <v>-7.3562741789654114E-4</v>
      </c>
      <c r="AS46" s="77">
        <f>'Monthly Returns'!AR47</f>
        <v>8.5393258426966767E-3</v>
      </c>
      <c r="AT46" s="77">
        <f>'Monthly Returns'!AS47</f>
        <v>3.2328460380699393E-3</v>
      </c>
      <c r="AU46" s="77">
        <f>'Monthly Returns'!AT47</f>
        <v>-1.0149322870913323E-2</v>
      </c>
      <c r="AV46" s="77">
        <f>'Monthly Returns'!AU47</f>
        <v>-2.9357851158659205E-2</v>
      </c>
      <c r="AW46" s="77">
        <f>'Monthly Returns'!AV47</f>
        <v>2.4208824133988172E-2</v>
      </c>
      <c r="AX46" s="77">
        <f>'Monthly Returns'!AW47</f>
        <v>9.0632532023795509E-3</v>
      </c>
      <c r="AY46" s="77">
        <f>'Monthly Returns'!AX47</f>
        <v>1.1256849534511818E-3</v>
      </c>
      <c r="AZ46" s="77">
        <f>'Monthly Returns'!AY47</f>
        <v>6.7670485394540514E-2</v>
      </c>
      <c r="BA46" s="77">
        <f>'Monthly Returns'!AZ47</f>
        <v>1.3440860215053752E-2</v>
      </c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CC46" s="161">
        <f>(C46-AVERAGE(C$3:C$242))^2*'Monthly Returns'!$BI47</f>
        <v>8.0233033502764706E-8</v>
      </c>
      <c r="CD46" s="161">
        <f>(D46-AVERAGE(D$3:D$242))^2*'Monthly Returns'!$BI47</f>
        <v>2.7422928278478192E-9</v>
      </c>
      <c r="CE46" s="161">
        <f>(E46-AVERAGE(E$3:E$242))^2*'Monthly Returns'!$BI47</f>
        <v>1.5207820153684123E-7</v>
      </c>
      <c r="CF46" s="161">
        <f>(F46-AVERAGE(F$3:F$242))^2*'Monthly Returns'!$BI47</f>
        <v>3.9988488836006344E-7</v>
      </c>
      <c r="CG46" s="161">
        <f>(G46-AVERAGE(G$3:G$242))^2*'Monthly Returns'!$BI47</f>
        <v>5.1444320360394159E-8</v>
      </c>
      <c r="CH46" s="161">
        <f>(H46-AVERAGE(H$3:H$242))^2*'Monthly Returns'!$BI47</f>
        <v>6.4070095903311832E-8</v>
      </c>
      <c r="CI46" s="161">
        <f>(I46-AVERAGE(I$3:I$242))^2*'Monthly Returns'!$BI47</f>
        <v>7.3297607799609153E-7</v>
      </c>
      <c r="CJ46" s="161">
        <f>(J46-AVERAGE(J$3:J$242))^2*'Monthly Returns'!$BI47</f>
        <v>2.8449770504257639E-8</v>
      </c>
      <c r="CK46" s="161">
        <f>(K46-AVERAGE(K$3:K$242))^2*'Monthly Returns'!$BI47</f>
        <v>3.2309671467993851E-7</v>
      </c>
      <c r="CL46" s="161">
        <f>(L46-AVERAGE(L$3:L$242))^2*'Monthly Returns'!$BI47</f>
        <v>7.6430100285494716E-7</v>
      </c>
      <c r="CM46" s="161">
        <f>(M46-AVERAGE(M$3:M$242))^2*'Monthly Returns'!$BI47</f>
        <v>6.6759586403694345E-7</v>
      </c>
      <c r="CN46" s="161">
        <f>(N46-AVERAGE(N$3:N$242))^2*'Monthly Returns'!$BI47</f>
        <v>3.06834716362916E-6</v>
      </c>
      <c r="CO46" s="161">
        <f>(O46-AVERAGE(O$3:O$242))^2*'Monthly Returns'!$BI47</f>
        <v>4.9727836913560252E-6</v>
      </c>
      <c r="CP46" s="161">
        <f>(P46-AVERAGE(P$3:P$242))^2*'Monthly Returns'!$BI47</f>
        <v>6.4396044043255398E-6</v>
      </c>
      <c r="CQ46" s="161">
        <f>(Q46-AVERAGE(Q$3:Q$242))^2*'Monthly Returns'!$BI47</f>
        <v>7.9549363681396271E-6</v>
      </c>
      <c r="CR46" s="161">
        <f>(R46-AVERAGE(R$3:R$242))^2*'Monthly Returns'!$BI47</f>
        <v>4.1106572190509914E-8</v>
      </c>
      <c r="CS46" s="161">
        <f>(S46-AVERAGE(S$3:S$242))^2*'Monthly Returns'!$BI47</f>
        <v>1.4703386927078401E-7</v>
      </c>
      <c r="CT46" s="161">
        <f>(T46-AVERAGE(T$3:T$242))^2*'Monthly Returns'!$BI47</f>
        <v>7.7454425844938607E-6</v>
      </c>
      <c r="CU46" s="161">
        <f>(U46-AVERAGE(U$3:U$242))^2*'Monthly Returns'!$BI47</f>
        <v>5.3742697128578931E-10</v>
      </c>
      <c r="CV46" s="161">
        <f>(V46-AVERAGE(V$3:V$242))^2*'Monthly Returns'!$BI47</f>
        <v>1.0105549706245326E-8</v>
      </c>
      <c r="CW46" s="161">
        <f>(W46-AVERAGE(W$3:W$242))^2*'Monthly Returns'!$BI47</f>
        <v>7.1884609033996165E-9</v>
      </c>
      <c r="CX46" s="161">
        <f>(X46-AVERAGE(X$3:X$242))^2*'Monthly Returns'!$BI47</f>
        <v>6.3561039563134213E-10</v>
      </c>
      <c r="CY46" s="161">
        <f>(Y46-AVERAGE(Y$3:Y$242))^2*'Monthly Returns'!$BI47</f>
        <v>6.6196264270725823E-8</v>
      </c>
      <c r="CZ46" s="161">
        <f>(Z46-AVERAGE(Z$3:Z$242))^2*'Monthly Returns'!$BI47</f>
        <v>5.4930683694879723E-8</v>
      </c>
      <c r="DA46" s="161">
        <f>(AA46-AVERAGE(AA$3:AA$242))^2*'Monthly Returns'!$BI47</f>
        <v>2.2519009349118148E-7</v>
      </c>
      <c r="DB46" s="161">
        <f>(AB46-AVERAGE(AB$3:AB$242))^2*'Monthly Returns'!$BI47</f>
        <v>9.5699846809541523E-8</v>
      </c>
      <c r="DC46" s="161">
        <f>(AC46-AVERAGE(AC$3:AC$242))^2*'Monthly Returns'!$BI47</f>
        <v>4.2163582725078307E-8</v>
      </c>
      <c r="DD46" s="161">
        <f>(AD46-AVERAGE(AD$3:AD$242))^2*'Monthly Returns'!$BI47</f>
        <v>8.7409551572353873E-8</v>
      </c>
      <c r="DE46" s="161">
        <f>(AE46-AVERAGE(AE$3:AE$242))^2*'Monthly Returns'!$BI47</f>
        <v>1.5603848903790334E-9</v>
      </c>
      <c r="DF46" s="161">
        <f>(AF46-AVERAGE(AF$3:AF$242))^2*'Monthly Returns'!$BI47</f>
        <v>4.7600732498148494E-7</v>
      </c>
      <c r="DG46" s="161">
        <f>(AG46-AVERAGE(AG$3:AG$242))^2*'Monthly Returns'!$BI47</f>
        <v>6.7918763726865941E-7</v>
      </c>
      <c r="DH46" s="161">
        <f>(AH46-AVERAGE(AH$3:AH$242))^2*'Monthly Returns'!$BI47</f>
        <v>5.5805357266256499E-7</v>
      </c>
      <c r="DI46" s="161">
        <f>(AI46-AVERAGE(AI$3:AI$242))^2*'Monthly Returns'!$BI47</f>
        <v>2.266905363077773E-8</v>
      </c>
      <c r="DJ46" s="161">
        <f>(AJ46-AVERAGE(AJ$3:AJ$242))^2*'Monthly Returns'!$BI47</f>
        <v>6.6399266573936631E-8</v>
      </c>
      <c r="DK46" s="161">
        <f>(AK46-AVERAGE(AK$3:AK$242))^2*'Monthly Returns'!$BI47</f>
        <v>1.1310709322275504E-8</v>
      </c>
      <c r="DL46" s="161">
        <f>(AL46-AVERAGE(AL$3:AL$242))^2*'Monthly Returns'!$BI47</f>
        <v>2.6711510880778738E-7</v>
      </c>
      <c r="DM46" s="161">
        <f>(AM46-AVERAGE(AM$3:AM$242))^2*'Monthly Returns'!$BI47</f>
        <v>4.6863121672350186E-8</v>
      </c>
      <c r="DN46" s="161">
        <f>(AN46-AVERAGE(AN$3:AN$242))^2*'Monthly Returns'!$BI47</f>
        <v>2.0827537111768877E-8</v>
      </c>
      <c r="DO46" s="161">
        <f>(AO46-AVERAGE(AO$3:AO$242))^2*'Monthly Returns'!$BI47</f>
        <v>6.6523020103157629E-9</v>
      </c>
      <c r="DP46" s="161">
        <f>(AP46-AVERAGE(AP$3:AP$242))^2*'Monthly Returns'!$BI47</f>
        <v>7.5573385319673061E-7</v>
      </c>
      <c r="DQ46" s="161">
        <f>(AQ46-AVERAGE(AQ$3:AQ$242))^2*'Monthly Returns'!$BI47</f>
        <v>1.8280666981656962E-8</v>
      </c>
      <c r="DR46" s="161">
        <f>(AR46-AVERAGE(AR$3:AR$242))^2*'Monthly Returns'!$BI47</f>
        <v>8.338416990617536E-8</v>
      </c>
      <c r="DS46" s="161">
        <f>(AS46-AVERAGE(AS$3:AS$242))^2*'Monthly Returns'!$BI47</f>
        <v>3.9640996822448606E-8</v>
      </c>
      <c r="DT46" s="161">
        <f>(AT46-AVERAGE(AT$3:AT$242))^2*'Monthly Returns'!$BI47</f>
        <v>5.6438552083740747E-9</v>
      </c>
      <c r="DU46" s="161">
        <f>(AU46-AVERAGE(AU$3:AU$242))^2*'Monthly Returns'!$BI47</f>
        <v>2.324831779143166E-7</v>
      </c>
      <c r="DV46" s="161">
        <f>(AV46-AVERAGE(AV$3:AV$242))^2*'Monthly Returns'!$BI47</f>
        <v>8.0366581909742385E-7</v>
      </c>
      <c r="DW46" s="161">
        <f>(AW46-AVERAGE(AW$3:AW$242))^2*'Monthly Returns'!$BI47</f>
        <v>3.5202948274785612E-7</v>
      </c>
      <c r="DX46" s="161">
        <f>(AX46-AVERAGE(AX$3:AX$242))^2*'Monthly Returns'!$BI47</f>
        <v>5.3141672917799944E-9</v>
      </c>
      <c r="DY46" s="161">
        <f>(AY46-AVERAGE(AY$3:AY$242))^2*'Monthly Returns'!$BI47</f>
        <v>4.2740293699517039E-8</v>
      </c>
      <c r="DZ46" s="161">
        <f>(AZ46-AVERAGE(AZ$3:AZ$242))^2*'Monthly Returns'!$BI47</f>
        <v>4.2659416280251178E-6</v>
      </c>
      <c r="EA46" s="161">
        <f>(BA46-AVERAGE(BA$3:BA$242))^2*'Monthly Returns'!$BI47</f>
        <v>1.6356826928282035E-8</v>
      </c>
    </row>
    <row r="47" spans="1:131" s="80" customFormat="1" x14ac:dyDescent="0.2">
      <c r="A47" s="66"/>
      <c r="B47" s="79">
        <f>'Monthly Returns'!A48</f>
        <v>37529</v>
      </c>
      <c r="C47" s="77">
        <f>'Monthly Returns'!B48</f>
        <v>-0.12356381883352099</v>
      </c>
      <c r="D47" s="77">
        <f>'Monthly Returns'!C48</f>
        <v>-8.5366886032286204E-2</v>
      </c>
      <c r="E47" s="77">
        <f>'Monthly Returns'!D48</f>
        <v>-0.15939957272489499</v>
      </c>
      <c r="F47" s="77">
        <f>'Monthly Returns'!E48</f>
        <v>-0.119529561398159</v>
      </c>
      <c r="G47" s="77">
        <f>'Monthly Returns'!F48</f>
        <v>-0.11434961773279601</v>
      </c>
      <c r="H47" s="77">
        <f>'Monthly Returns'!G48</f>
        <v>-5.5554538897085101E-2</v>
      </c>
      <c r="I47" s="77">
        <f>'Monthly Returns'!H48</f>
        <v>-5.0999013720934898E-2</v>
      </c>
      <c r="J47" s="77">
        <f>'Monthly Returns'!I48</f>
        <v>-7.5773963693036905E-2</v>
      </c>
      <c r="K47" s="77">
        <f>'Monthly Returns'!J48</f>
        <v>-0.118676098381632</v>
      </c>
      <c r="L47" s="77">
        <f>'Monthly Returns'!K48</f>
        <v>-2.6192986646329502E-3</v>
      </c>
      <c r="M47" s="77">
        <f>'Monthly Returns'!L48</f>
        <v>-1.1728588772375E-3</v>
      </c>
      <c r="N47" s="77">
        <f>'Monthly Returns'!M48</f>
        <v>-3.2934119173218701E-2</v>
      </c>
      <c r="O47" s="77">
        <f>'Monthly Returns'!N48</f>
        <v>-3.3731769779754402E-2</v>
      </c>
      <c r="P47" s="77">
        <f>'Monthly Returns'!O48</f>
        <v>-3.6672766753574899E-2</v>
      </c>
      <c r="Q47" s="77">
        <f>'Monthly Returns'!P48</f>
        <v>-4.2740989014744699E-2</v>
      </c>
      <c r="R47" s="77">
        <f>'Monthly Returns'!Q48</f>
        <v>-3.1466068774546899E-2</v>
      </c>
      <c r="S47" s="77">
        <f>'Monthly Returns'!R48</f>
        <v>-2.88334757947028E-3</v>
      </c>
      <c r="T47" s="77">
        <f>'Monthly Returns'!S48</f>
        <v>-4.0689564781771548E-2</v>
      </c>
      <c r="U47" s="77">
        <f>'Monthly Returns'!T48</f>
        <v>-0.112838682007197</v>
      </c>
      <c r="V47" s="77">
        <f>'Monthly Returns'!U48</f>
        <v>-1.96139121012514E-2</v>
      </c>
      <c r="W47" s="77">
        <f>'Monthly Returns'!V48</f>
        <v>9.3185819606615896E-3</v>
      </c>
      <c r="X47" s="77">
        <f>'Monthly Returns'!W48</f>
        <v>1.0694424639954292E-3</v>
      </c>
      <c r="Y47" s="77">
        <f>'Monthly Returns'!X48</f>
        <v>6.9660190914608844E-3</v>
      </c>
      <c r="Z47" s="77">
        <f>'Monthly Returns'!Y48</f>
        <v>4.1665710277267731E-3</v>
      </c>
      <c r="AA47" s="77">
        <f>'Monthly Returns'!Z48</f>
        <v>-2.8050566979545333E-2</v>
      </c>
      <c r="AB47" s="77">
        <f>'Monthly Returns'!AA48</f>
        <v>1.2208769966424171E-3</v>
      </c>
      <c r="AC47" s="77">
        <f>'Monthly Returns'!AB48</f>
        <v>-1.5966592974699045E-2</v>
      </c>
      <c r="AD47" s="77">
        <f>'Monthly Returns'!AC48</f>
        <v>-1.5075479655735399E-2</v>
      </c>
      <c r="AE47" s="77">
        <f>'Monthly Returns'!AD48</f>
        <v>-1.7329316273341999E-2</v>
      </c>
      <c r="AF47" s="77">
        <f>'Monthly Returns'!AE48</f>
        <v>1.88688838E-2</v>
      </c>
      <c r="AG47" s="77">
        <f>'Monthly Returns'!AF48</f>
        <v>2.1203902140605007E-2</v>
      </c>
      <c r="AH47" s="77">
        <f>'Monthly Returns'!AG48</f>
        <v>1.8767265222878561E-2</v>
      </c>
      <c r="AI47" s="77">
        <f>'Monthly Returns'!AH48</f>
        <v>3.8027477919528874E-3</v>
      </c>
      <c r="AJ47" s="77">
        <f>'Monthly Returns'!AI48</f>
        <v>2.8992296481364921E-3</v>
      </c>
      <c r="AK47" s="77">
        <f>'Monthly Returns'!AJ48</f>
        <v>-3.1991598296801094E-3</v>
      </c>
      <c r="AL47" s="77">
        <f>'Monthly Returns'!AK48</f>
        <v>1.1099750680887643E-2</v>
      </c>
      <c r="AM47" s="77">
        <f>'Monthly Returns'!AL48</f>
        <v>4.2995374466876513E-3</v>
      </c>
      <c r="AN47" s="77">
        <f>'Monthly Returns'!AM48</f>
        <v>-2.3002872034888489E-3</v>
      </c>
      <c r="AO47" s="77">
        <f>'Monthly Returns'!AN48</f>
        <v>1.6000000000000001E-3</v>
      </c>
      <c r="AP47" s="77">
        <f>'Monthly Returns'!AO48</f>
        <v>-3.9880553215147496E-2</v>
      </c>
      <c r="AQ47" s="77">
        <f>'Monthly Returns'!AP48</f>
        <v>-1.6298300438719215E-2</v>
      </c>
      <c r="AR47" s="77">
        <f>'Monthly Returns'!AQ48</f>
        <v>4.7739278183354366E-3</v>
      </c>
      <c r="AS47" s="77">
        <f>'Monthly Returns'!AR48</f>
        <v>9.5365418894830523E-3</v>
      </c>
      <c r="AT47" s="77">
        <f>'Monthly Returns'!AS48</f>
        <v>3.0900790597876843E-3</v>
      </c>
      <c r="AU47" s="77">
        <f>'Monthly Returns'!AT48</f>
        <v>-1.2598734621938305E-2</v>
      </c>
      <c r="AV47" s="77">
        <f>'Monthly Returns'!AU48</f>
        <v>-1.3761880862664874E-2</v>
      </c>
      <c r="AW47" s="77">
        <f>'Monthly Returns'!AV48</f>
        <v>5.861345634924886E-2</v>
      </c>
      <c r="AX47" s="77">
        <f>'Monthly Returns'!AW48</f>
        <v>2.5201062792424622E-2</v>
      </c>
      <c r="AY47" s="77">
        <f>'Monthly Returns'!AX48</f>
        <v>-9.9844852752523222E-3</v>
      </c>
      <c r="AZ47" s="77">
        <f>'Monthly Returns'!AY48</f>
        <v>-1.2251517520712334E-2</v>
      </c>
      <c r="BA47" s="77">
        <f>'Monthly Returns'!AZ48</f>
        <v>-1.6517964793826834E-2</v>
      </c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CC47" s="161">
        <f>(C47-AVERAGE(C$3:C$242))^2*'Monthly Returns'!$BI48</f>
        <v>2.6170385006610423E-5</v>
      </c>
      <c r="CD47" s="161">
        <f>(D47-AVERAGE(D$3:D$242))^2*'Monthly Returns'!$BI48</f>
        <v>1.4267286597576975E-5</v>
      </c>
      <c r="CE47" s="161">
        <f>(E47-AVERAGE(E$3:E$242))^2*'Monthly Returns'!$BI48</f>
        <v>4.222694082432893E-5</v>
      </c>
      <c r="CF47" s="161">
        <f>(F47-AVERAGE(F$3:F$242))^2*'Monthly Returns'!$BI48</f>
        <v>2.5668991070292083E-5</v>
      </c>
      <c r="CG47" s="161">
        <f>(G47-AVERAGE(G$3:G$242))^2*'Monthly Returns'!$BI48</f>
        <v>2.1743673434028094E-5</v>
      </c>
      <c r="CH47" s="161">
        <f>(H47-AVERAGE(H$3:H$242))^2*'Monthly Returns'!$BI48</f>
        <v>5.617443797686827E-6</v>
      </c>
      <c r="CI47" s="161">
        <f>(I47-AVERAGE(I$3:I$242))^2*'Monthly Returns'!$BI48</f>
        <v>5.2666970361615196E-6</v>
      </c>
      <c r="CJ47" s="161">
        <f>(J47-AVERAGE(J$3:J$242))^2*'Monthly Returns'!$BI48</f>
        <v>1.1213198387810416E-5</v>
      </c>
      <c r="CK47" s="161">
        <f>(K47-AVERAGE(K$3:K$242))^2*'Monthly Returns'!$BI48</f>
        <v>2.5598636329810372E-5</v>
      </c>
      <c r="CL47" s="161">
        <f>(L47-AVERAGE(L$3:L$242))^2*'Monthly Returns'!$BI48</f>
        <v>7.612467284135198E-8</v>
      </c>
      <c r="CM47" s="161">
        <f>(M47-AVERAGE(M$3:M$242))^2*'Monthly Returns'!$BI48</f>
        <v>4.9842216663953128E-8</v>
      </c>
      <c r="CN47" s="161">
        <f>(N47-AVERAGE(N$3:N$242))^2*'Monthly Returns'!$BI48</f>
        <v>2.56941913620157E-6</v>
      </c>
      <c r="CO47" s="161">
        <f>(O47-AVERAGE(O$3:O$242))^2*'Monthly Returns'!$BI48</f>
        <v>2.4369598604754246E-6</v>
      </c>
      <c r="CP47" s="161">
        <f>(P47-AVERAGE(P$3:P$242))^2*'Monthly Returns'!$BI48</f>
        <v>3.1557892771327842E-6</v>
      </c>
      <c r="CQ47" s="161">
        <f>(Q47-AVERAGE(Q$3:Q$242))^2*'Monthly Returns'!$BI48</f>
        <v>3.8983920928412836E-6</v>
      </c>
      <c r="CR47" s="161">
        <f>(R47-AVERAGE(R$3:R$242))^2*'Monthly Returns'!$BI48</f>
        <v>2.2420338463033022E-6</v>
      </c>
      <c r="CS47" s="161">
        <f>(S47-AVERAGE(S$3:S$242))^2*'Monthly Returns'!$BI48</f>
        <v>1.0784733561917538E-7</v>
      </c>
      <c r="CT47" s="161">
        <f>(T47-AVERAGE(T$3:T$242))^2*'Monthly Returns'!$BI48</f>
        <v>3.795766416039594E-6</v>
      </c>
      <c r="CU47" s="161">
        <f>(U47-AVERAGE(U$3:U$242))^2*'Monthly Returns'!$BI48</f>
        <v>2.1617485411397312E-5</v>
      </c>
      <c r="CV47" s="161">
        <f>(V47-AVERAGE(V$3:V$242))^2*'Monthly Returns'!$BI48</f>
        <v>9.6877208231402465E-7</v>
      </c>
      <c r="CW47" s="161">
        <f>(W47-AVERAGE(W$3:W$242))^2*'Monthly Returns'!$BI48</f>
        <v>4.1730971524917281E-8</v>
      </c>
      <c r="CX47" s="161">
        <f>(X47-AVERAGE(X$3:X$242))^2*'Monthly Returns'!$BI48</f>
        <v>2.3187173732793997E-8</v>
      </c>
      <c r="CY47" s="161">
        <f>(Y47-AVERAGE(Y$3:Y$242))^2*'Monthly Returns'!$BI48</f>
        <v>1.2592296800309997E-8</v>
      </c>
      <c r="CZ47" s="161">
        <f>(Z47-AVERAGE(Z$3:Z$242))^2*'Monthly Returns'!$BI48</f>
        <v>5.4640629307634388E-9</v>
      </c>
      <c r="DA47" s="161">
        <f>(AA47-AVERAGE(AA$3:AA$242))^2*'Monthly Returns'!$BI48</f>
        <v>1.7819176092008439E-6</v>
      </c>
      <c r="DB47" s="161">
        <f>(AB47-AVERAGE(AB$3:AB$242))^2*'Monthly Returns'!$BI48</f>
        <v>1.2293165428716443E-8</v>
      </c>
      <c r="DC47" s="161">
        <f>(AC47-AVERAGE(AC$3:AC$242))^2*'Monthly Returns'!$BI48</f>
        <v>5.9414254810928507E-7</v>
      </c>
      <c r="DD47" s="161">
        <f>(AD47-AVERAGE(AD$3:AD$242))^2*'Monthly Returns'!$BI48</f>
        <v>5.4326687719512936E-7</v>
      </c>
      <c r="DE47" s="161">
        <f>(AE47-AVERAGE(AE$3:AE$242))^2*'Monthly Returns'!$BI48</f>
        <v>6.9352704971593023E-7</v>
      </c>
      <c r="DF47" s="161">
        <f>(AF47-AVERAGE(AF$3:AF$242))^2*'Monthly Returns'!$BI48</f>
        <v>2.0001843527493255E-7</v>
      </c>
      <c r="DG47" s="161">
        <f>(AG47-AVERAGE(AG$3:AG$242))^2*'Monthly Returns'!$BI48</f>
        <v>3.0430870482475298E-7</v>
      </c>
      <c r="DH47" s="161">
        <f>(AH47-AVERAGE(AH$3:AH$242))^2*'Monthly Returns'!$BI48</f>
        <v>2.5597995663030744E-7</v>
      </c>
      <c r="DI47" s="161">
        <f>(AI47-AVERAGE(AI$3:AI$242))^2*'Monthly Returns'!$BI48</f>
        <v>4.9409361229053431E-12</v>
      </c>
      <c r="DJ47" s="161">
        <f>(AJ47-AVERAGE(AJ$3:AJ$242))^2*'Monthly Returns'!$BI48</f>
        <v>9.0439898930243328E-9</v>
      </c>
      <c r="DK47" s="161">
        <f>(AK47-AVERAGE(AK$3:AK$242))^2*'Monthly Returns'!$BI48</f>
        <v>1.3912559976293367E-7</v>
      </c>
      <c r="DL47" s="161">
        <f>(AL47-AVERAGE(AL$3:AL$242))^2*'Monthly Returns'!$BI48</f>
        <v>3.7209386458933856E-8</v>
      </c>
      <c r="DM47" s="161">
        <f>(AM47-AVERAGE(AM$3:AM$242))^2*'Monthly Returns'!$BI48</f>
        <v>8.299894666435344E-11</v>
      </c>
      <c r="DN47" s="161">
        <f>(AN47-AVERAGE(AN$3:AN$242))^2*'Monthly Returns'!$BI48</f>
        <v>9.6909875729107282E-8</v>
      </c>
      <c r="DO47" s="161">
        <f>(AO47-AVERAGE(AO$3:AO$242))^2*'Monthly Returns'!$BI48</f>
        <v>3.4422107898404867E-8</v>
      </c>
      <c r="DP47" s="161">
        <f>(AP47-AVERAGE(AP$3:AP$242))^2*'Monthly Returns'!$BI48</f>
        <v>2.6167402947109407E-6</v>
      </c>
      <c r="DQ47" s="161">
        <f>(AQ47-AVERAGE(AQ$3:AQ$242))^2*'Monthly Returns'!$BI48</f>
        <v>7.7105762254645762E-7</v>
      </c>
      <c r="DR47" s="161">
        <f>(AR47-AVERAGE(AR$3:AR$242))^2*'Monthly Returns'!$BI48</f>
        <v>5.3990288584764839E-9</v>
      </c>
      <c r="DS47" s="161">
        <f>(AS47-AVERAGE(AS$3:AS$242))^2*'Monthly Returns'!$BI48</f>
        <v>5.7280227232678803E-8</v>
      </c>
      <c r="DT47" s="161">
        <f>(AT47-AVERAGE(AT$3:AT$242))^2*'Monthly Returns'!$BI48</f>
        <v>6.580512888413489E-9</v>
      </c>
      <c r="DU47" s="161">
        <f>(AU47-AVERAGE(AU$3:AU$242))^2*'Monthly Returns'!$BI48</f>
        <v>3.3750442276871141E-7</v>
      </c>
      <c r="DV47" s="161">
        <f>(AV47-AVERAGE(AV$3:AV$242))^2*'Monthly Returns'!$BI48</f>
        <v>8.2634465438658223E-8</v>
      </c>
      <c r="DW47" s="161">
        <f>(AW47-AVERAGE(AW$3:AW$242))^2*'Monthly Returns'!$BI48</f>
        <v>3.8015252033822045E-6</v>
      </c>
      <c r="DX47" s="161">
        <f>(AX47-AVERAGE(AX$3:AX$242))^2*'Monthly Returns'!$BI48</f>
        <v>5.0141864937117478E-7</v>
      </c>
      <c r="DY47" s="161">
        <f>(AY47-AVERAGE(AY$3:AY$242))^2*'Monthly Returns'!$BI48</f>
        <v>4.158193995596223E-7</v>
      </c>
      <c r="DZ47" s="161">
        <f>(AZ47-AVERAGE(AZ$3:AZ$242))^2*'Monthly Returns'!$BI48</f>
        <v>1.1410995736658151E-6</v>
      </c>
      <c r="EA47" s="161">
        <f>(BA47-AVERAGE(BA$3:BA$242))^2*'Monthly Returns'!$BI48</f>
        <v>1.1025189088139138E-6</v>
      </c>
    </row>
    <row r="48" spans="1:131" s="80" customFormat="1" x14ac:dyDescent="0.2">
      <c r="A48" s="66"/>
      <c r="B48" s="79">
        <f>'Monthly Returns'!A49</f>
        <v>37560</v>
      </c>
      <c r="C48" s="77">
        <f>'Monthly Returns'!B49</f>
        <v>9.3745449972230097E-2</v>
      </c>
      <c r="D48" s="77">
        <f>'Monthly Returns'!C49</f>
        <v>3.6592956635244499E-2</v>
      </c>
      <c r="E48" s="77">
        <f>'Monthly Returns'!D49</f>
        <v>0.111795213494721</v>
      </c>
      <c r="F48" s="77">
        <f>'Monthly Returns'!E49</f>
        <v>4.4122131406331103E-2</v>
      </c>
      <c r="G48" s="77">
        <f>'Monthly Returns'!F49</f>
        <v>8.1239017470714006E-2</v>
      </c>
      <c r="H48" s="77">
        <f>'Monthly Returns'!G49</f>
        <v>-6.7095343743441199E-2</v>
      </c>
      <c r="I48" s="77">
        <f>'Monthly Returns'!H49</f>
        <v>-0.10106653856167699</v>
      </c>
      <c r="J48" s="77">
        <f>'Monthly Returns'!I49</f>
        <v>5.8283965497740002E-2</v>
      </c>
      <c r="K48" s="77">
        <f>'Monthly Returns'!J49</f>
        <v>6.7727909406955999E-2</v>
      </c>
      <c r="L48" s="77">
        <f>'Monthly Returns'!K49</f>
        <v>-6.3039410593590495E-4</v>
      </c>
      <c r="M48" s="77">
        <f>'Monthly Returns'!L49</f>
        <v>-1.8819797675950699E-4</v>
      </c>
      <c r="N48" s="77">
        <f>'Monthly Returns'!M49</f>
        <v>2.1757131426895601E-2</v>
      </c>
      <c r="O48" s="77">
        <f>'Monthly Returns'!N49</f>
        <v>5.14788683094905E-2</v>
      </c>
      <c r="P48" s="77">
        <f>'Monthly Returns'!O49</f>
        <v>6.0294159152566501E-2</v>
      </c>
      <c r="Q48" s="77">
        <f>'Monthly Returns'!P49</f>
        <v>6.5032610556575998E-2</v>
      </c>
      <c r="R48" s="77">
        <f>'Monthly Returns'!Q49</f>
        <v>8.2386872586990203E-3</v>
      </c>
      <c r="S48" s="77">
        <f>'Monthly Returns'!R49</f>
        <v>-1.38275920630668E-2</v>
      </c>
      <c r="T48" s="77">
        <f>'Monthly Returns'!S49</f>
        <v>6.5655813258676421E-2</v>
      </c>
      <c r="U48" s="77">
        <f>'Monthly Returns'!T49</f>
        <v>9.0836097343607494E-2</v>
      </c>
      <c r="V48" s="77">
        <f>'Monthly Returns'!U49</f>
        <v>5.5567818161395E-3</v>
      </c>
      <c r="W48" s="77">
        <f>'Monthly Returns'!V49</f>
        <v>-1.6450801409792999E-2</v>
      </c>
      <c r="X48" s="77">
        <f>'Monthly Returns'!W49</f>
        <v>2.7918239441635295E-2</v>
      </c>
      <c r="Y48" s="77">
        <f>'Monthly Returns'!X49</f>
        <v>1.2557750349130314E-2</v>
      </c>
      <c r="Z48" s="77">
        <f>'Monthly Returns'!Y49</f>
        <v>6.1103847968915215E-3</v>
      </c>
      <c r="AA48" s="77">
        <f>'Monthly Returns'!Z49</f>
        <v>1.4718469725726768E-2</v>
      </c>
      <c r="AB48" s="77">
        <f>'Monthly Returns'!AA49</f>
        <v>2.5403922365612175E-3</v>
      </c>
      <c r="AC48" s="77">
        <f>'Monthly Returns'!AB49</f>
        <v>2.35147279081378E-2</v>
      </c>
      <c r="AD48" s="77">
        <f>'Monthly Returns'!AC49</f>
        <v>2.4348436737942302E-2</v>
      </c>
      <c r="AE48" s="77">
        <f>'Monthly Returns'!AD49</f>
        <v>2.5589913707757098E-2</v>
      </c>
      <c r="AF48" s="77">
        <f>'Monthly Returns'!AE49</f>
        <v>-6.4652452599999993E-2</v>
      </c>
      <c r="AG48" s="77">
        <f>'Monthly Returns'!AF49</f>
        <v>-7.2653172949239508E-2</v>
      </c>
      <c r="AH48" s="77">
        <f>'Monthly Returns'!AG49</f>
        <v>-6.4304266119535089E-2</v>
      </c>
      <c r="AI48" s="77">
        <f>'Monthly Returns'!AH49</f>
        <v>6.7990179196337763E-3</v>
      </c>
      <c r="AJ48" s="77">
        <f>'Monthly Returns'!AI49</f>
        <v>-8.2988628637564732E-3</v>
      </c>
      <c r="AK48" s="77">
        <f>'Monthly Returns'!AJ49</f>
        <v>-1.0600737292095763E-2</v>
      </c>
      <c r="AL48" s="77">
        <f>'Monthly Returns'!AK49</f>
        <v>3.0003452500082517E-3</v>
      </c>
      <c r="AM48" s="77">
        <f>'Monthly Returns'!AL49</f>
        <v>-2.9991847602520716E-3</v>
      </c>
      <c r="AN48" s="77">
        <f>'Monthly Returns'!AM49</f>
        <v>7.0011772284044316E-3</v>
      </c>
      <c r="AO48" s="77">
        <f>'Monthly Returns'!AN49</f>
        <v>-1.2999999999999999E-3</v>
      </c>
      <c r="AP48" s="77">
        <f>'Monthly Returns'!AO49</f>
        <v>1.3019885023848765E-2</v>
      </c>
      <c r="AQ48" s="77">
        <f>'Monthly Returns'!AP49</f>
        <v>-5.0173259999748518E-2</v>
      </c>
      <c r="AR48" s="77">
        <f>'Monthly Returns'!AQ49</f>
        <v>1.2620943457851783E-3</v>
      </c>
      <c r="AS48" s="77">
        <f>'Monthly Returns'!AR49</f>
        <v>8.4753244460140653E-3</v>
      </c>
      <c r="AT48" s="77">
        <f>'Monthly Returns'!AS49</f>
        <v>-7.1950822673139767E-3</v>
      </c>
      <c r="AU48" s="77">
        <f>'Monthly Returns'!AT49</f>
        <v>5.3940032731433539E-3</v>
      </c>
      <c r="AV48" s="77">
        <f>'Monthly Returns'!AU49</f>
        <v>-3.3857647635107256E-2</v>
      </c>
      <c r="AW48" s="77">
        <f>'Monthly Returns'!AV49</f>
        <v>-1.9863407902671493E-2</v>
      </c>
      <c r="AX48" s="77">
        <f>'Monthly Returns'!AW49</f>
        <v>-1.8063142463219273E-2</v>
      </c>
      <c r="AY48" s="77">
        <f>'Monthly Returns'!AX49</f>
        <v>-2.7632043513624457E-2</v>
      </c>
      <c r="AZ48" s="77">
        <f>'Monthly Returns'!AY49</f>
        <v>-9.0805385065085995E-2</v>
      </c>
      <c r="BA48" s="77">
        <f>'Monthly Returns'!AZ49</f>
        <v>5.5821176085979252E-2</v>
      </c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CC48" s="161">
        <f>(C48-AVERAGE(C$3:C$242))^2*'Monthly Returns'!$BI49</f>
        <v>1.1904582967198401E-5</v>
      </c>
      <c r="CD48" s="161">
        <f>(D48-AVERAGE(D$3:D$242))^2*'Monthly Returns'!$BI49</f>
        <v>1.0520622262108168E-6</v>
      </c>
      <c r="CE48" s="161">
        <f>(E48-AVERAGE(E$3:E$242))^2*'Monthly Returns'!$BI49</f>
        <v>1.7566884870108899E-5</v>
      </c>
      <c r="CF48" s="161">
        <f>(F48-AVERAGE(F$3:F$242))^2*'Monthly Returns'!$BI49</f>
        <v>1.8997895643522796E-6</v>
      </c>
      <c r="CG48" s="161">
        <f>(G48-AVERAGE(G$3:G$242))^2*'Monthly Returns'!$BI49</f>
        <v>9.2811664161338569E-6</v>
      </c>
      <c r="CH48" s="161">
        <f>(H48-AVERAGE(H$3:H$242))^2*'Monthly Returns'!$BI49</f>
        <v>8.0562002530271788E-6</v>
      </c>
      <c r="CI48" s="161">
        <f>(I48-AVERAGE(I$3:I$242))^2*'Monthly Returns'!$BI49</f>
        <v>1.8369912966118025E-5</v>
      </c>
      <c r="CJ48" s="161">
        <f>(J48-AVERAGE(J$3:J$242))^2*'Monthly Returns'!$BI49</f>
        <v>3.7433651535869139E-6</v>
      </c>
      <c r="CK48" s="161">
        <f>(K48-AVERAGE(K$3:K$242))^2*'Monthly Returns'!$BI49</f>
        <v>5.2206380659910556E-6</v>
      </c>
      <c r="CL48" s="161">
        <f>(L48-AVERAGE(L$3:L$242))^2*'Monthly Returns'!$BI49</f>
        <v>3.946638868166445E-8</v>
      </c>
      <c r="CM48" s="161">
        <f>(M48-AVERAGE(M$3:M$242))^2*'Monthly Returns'!$BI49</f>
        <v>3.4390886550315423E-8</v>
      </c>
      <c r="CN48" s="161">
        <f>(N48-AVERAGE(N$3:N$242))^2*'Monthly Returns'!$BI49</f>
        <v>3.0394953517971358E-7</v>
      </c>
      <c r="CO48" s="161">
        <f>(O48-AVERAGE(O$3:O$242))^2*'Monthly Returns'!$BI49</f>
        <v>3.2401396301161262E-6</v>
      </c>
      <c r="CP48" s="161">
        <f>(P48-AVERAGE(P$3:P$242))^2*'Monthly Returns'!$BI49</f>
        <v>4.1958827746709868E-6</v>
      </c>
      <c r="CQ48" s="161">
        <f>(Q48-AVERAGE(Q$3:Q$242))^2*'Monthly Returns'!$BI49</f>
        <v>5.1832346189248132E-6</v>
      </c>
      <c r="CR48" s="161">
        <f>(R48-AVERAGE(R$3:R$242))^2*'Monthly Returns'!$BI49</f>
        <v>4.2151869445629708E-9</v>
      </c>
      <c r="CS48" s="161">
        <f>(S48-AVERAGE(S$3:S$242))^2*'Monthly Returns'!$BI49</f>
        <v>5.8180138558335903E-7</v>
      </c>
      <c r="CT48" s="161">
        <f>(T48-AVERAGE(T$3:T$242))^2*'Monthly Returns'!$BI49</f>
        <v>5.0467526913083362E-6</v>
      </c>
      <c r="CU48" s="161">
        <f>(U48-AVERAGE(U$3:U$242))^2*'Monthly Returns'!$BI49</f>
        <v>1.1423196066808392E-5</v>
      </c>
      <c r="CV48" s="161">
        <f>(V48-AVERAGE(V$3:V$242))^2*'Monthly Returns'!$BI49</f>
        <v>3.5461717970907634E-11</v>
      </c>
      <c r="CW48" s="161">
        <f>(W48-AVERAGE(W$3:W$242))^2*'Monthly Returns'!$BI49</f>
        <v>6.6183985986164598E-7</v>
      </c>
      <c r="CX48" s="161">
        <f>(X48-AVERAGE(X$3:X$242))^2*'Monthly Returns'!$BI49</f>
        <v>8.2534049491659192E-7</v>
      </c>
      <c r="CY48" s="161">
        <f>(Y48-AVERAGE(Y$3:Y$242))^2*'Monthly Returns'!$BI49</f>
        <v>1.1146346317787853E-7</v>
      </c>
      <c r="CZ48" s="161">
        <f>(Z48-AVERAGE(Z$3:Z$242))^2*'Monthly Returns'!$BI49</f>
        <v>2.2844632659396755E-8</v>
      </c>
      <c r="DA48" s="161">
        <f>(AA48-AVERAGE(AA$3:AA$242))^2*'Monthly Returns'!$BI49</f>
        <v>1.2204751940565171E-7</v>
      </c>
      <c r="DB48" s="161">
        <f>(AB48-AVERAGE(AB$3:AB$242))^2*'Monthly Returns'!$BI49</f>
        <v>3.5121429589638423E-9</v>
      </c>
      <c r="DC48" s="161">
        <f>(AC48-AVERAGE(AC$3:AC$242))^2*'Monthly Returns'!$BI49</f>
        <v>6.1824643653604042E-7</v>
      </c>
      <c r="DD48" s="161">
        <f>(AD48-AVERAGE(AD$3:AD$242))^2*'Monthly Returns'!$BI49</f>
        <v>6.6900438581993075E-7</v>
      </c>
      <c r="DE48" s="161">
        <f>(AE48-AVERAGE(AE$3:AE$242))^2*'Monthly Returns'!$BI49</f>
        <v>7.3946731690845755E-7</v>
      </c>
      <c r="DF48" s="161">
        <f>(AF48-AVERAGE(AF$3:AF$242))^2*'Monthly Returns'!$BI49</f>
        <v>8.1379107786888889E-6</v>
      </c>
      <c r="DG48" s="161">
        <f>(AG48-AVERAGE(AG$3:AG$242))^2*'Monthly Returns'!$BI49</f>
        <v>9.962947269011004E-6</v>
      </c>
      <c r="DH48" s="161">
        <f>(AH48-AVERAGE(AH$3:AH$242))^2*'Monthly Returns'!$BI49</f>
        <v>7.7056885540501854E-6</v>
      </c>
      <c r="DI48" s="161">
        <f>(AI48-AVERAGE(AI$3:AI$242))^2*'Monthly Returns'!$BI49</f>
        <v>1.4567955977393373E-8</v>
      </c>
      <c r="DJ48" s="161">
        <f>(AJ48-AVERAGE(AJ$3:AJ$242))^2*'Monthly Returns'!$BI49</f>
        <v>2.8978719005165019E-7</v>
      </c>
      <c r="DK48" s="161">
        <f>(AK48-AVERAGE(AK$3:AK$242))^2*'Monthly Returns'!$BI49</f>
        <v>4.4557130236101698E-7</v>
      </c>
      <c r="DL48" s="161">
        <f>(AL48-AVERAGE(AL$3:AL$242))^2*'Monthly Returns'!$BI49</f>
        <v>1.5966268887847374E-8</v>
      </c>
      <c r="DM48" s="161">
        <f>(AM48-AVERAGE(AM$3:AM$242))^2*'Monthly Returns'!$BI49</f>
        <v>8.8641025193428554E-8</v>
      </c>
      <c r="DN48" s="161">
        <f>(AN48-AVERAGE(AN$3:AN$242))^2*'Monthly Returns'!$BI49</f>
        <v>3.0119166363688264E-9</v>
      </c>
      <c r="DO48" s="161">
        <f>(AO48-AVERAGE(AO$3:AO$242))^2*'Monthly Returns'!$BI49</f>
        <v>9.0675761735903181E-8</v>
      </c>
      <c r="DP48" s="161">
        <f>(AP48-AVERAGE(AP$3:AP$242))^2*'Monthly Returns'!$BI49</f>
        <v>2.1691866965412175E-7</v>
      </c>
      <c r="DQ48" s="161">
        <f>(AQ48-AVERAGE(AQ$3:AQ$242))^2*'Monthly Returns'!$BI49</f>
        <v>4.9365708157902496E-6</v>
      </c>
      <c r="DR48" s="161">
        <f>(AR48-AVERAGE(AR$3:AR$242))^2*'Monthly Returns'!$BI49</f>
        <v>4.5239541515828357E-8</v>
      </c>
      <c r="DS48" s="161">
        <f>(AS48-AVERAGE(AS$3:AS$242))^2*'Monthly Returns'!$BI49</f>
        <v>3.9434475818877715E-8</v>
      </c>
      <c r="DT48" s="161">
        <f>(AT48-AVERAGE(AT$3:AT$242))^2*'Monthly Returns'!$BI49</f>
        <v>2.3831411119949244E-7</v>
      </c>
      <c r="DU48" s="161">
        <f>(AU48-AVERAGE(AU$3:AU$242))^2*'Monthly Returns'!$BI49</f>
        <v>1.6256826591794887E-8</v>
      </c>
      <c r="DV48" s="161">
        <f>(AV48-AVERAGE(AV$3:AV$242))^2*'Monthly Returns'!$BI49</f>
        <v>1.173838345270955E-6</v>
      </c>
      <c r="DW48" s="161">
        <f>(AW48-AVERAGE(AW$3:AW$242))^2*'Monthly Returns'!$BI49</f>
        <v>1.306845524568553E-6</v>
      </c>
      <c r="DX48" s="161">
        <f>(AX48-AVERAGE(AX$3:AX$242))^2*'Monthly Returns'!$BI49</f>
        <v>9.9772880954550467E-7</v>
      </c>
      <c r="DY48" s="161">
        <f>(AY48-AVERAGE(AY$3:AY$242))^2*'Monthly Returns'!$BI49</f>
        <v>1.8112370914392593E-6</v>
      </c>
      <c r="DZ48" s="161">
        <f>(AZ48-AVERAGE(AZ$3:AZ$242))^2*'Monthly Returns'!$BI49</f>
        <v>1.7467339041824455E-5</v>
      </c>
      <c r="EA48" s="161">
        <f>(BA48-AVERAGE(BA$3:BA$242))^2*'Monthly Returns'!$BI49</f>
        <v>3.2572292366361057E-6</v>
      </c>
    </row>
    <row r="49" spans="1:131" s="80" customFormat="1" x14ac:dyDescent="0.2">
      <c r="A49" s="66"/>
      <c r="B49" s="79">
        <f>'Monthly Returns'!A50</f>
        <v>37590</v>
      </c>
      <c r="C49" s="77">
        <f>'Monthly Returns'!B50</f>
        <v>6.5002599459301702E-2</v>
      </c>
      <c r="D49" s="77">
        <f>'Monthly Returns'!C50</f>
        <v>9.0558408020153303E-2</v>
      </c>
      <c r="E49" s="77">
        <f>'Monthly Returns'!D50</f>
        <v>6.6130892993039897E-2</v>
      </c>
      <c r="F49" s="77">
        <f>'Monthly Returns'!E50</f>
        <v>4.8463630801674498E-2</v>
      </c>
      <c r="G49" s="77">
        <f>'Monthly Returns'!F50</f>
        <v>3.4771513675664299E-2</v>
      </c>
      <c r="H49" s="77">
        <f>'Monthly Returns'!G50</f>
        <v>4.5283784839181301E-2</v>
      </c>
      <c r="I49" s="77">
        <f>'Monthly Returns'!H50</f>
        <v>1.2107751063042699E-2</v>
      </c>
      <c r="J49" s="77">
        <f>'Monthly Returns'!I50</f>
        <v>2.96957359618919E-2</v>
      </c>
      <c r="K49" s="77">
        <f>'Monthly Returns'!J50</f>
        <v>7.3683483184675699E-2</v>
      </c>
      <c r="L49" s="77">
        <f>'Monthly Returns'!K50</f>
        <v>5.9035668552593901E-3</v>
      </c>
      <c r="M49" s="77">
        <f>'Monthly Returns'!L50</f>
        <v>7.16570437372632E-3</v>
      </c>
      <c r="N49" s="77">
        <f>'Monthly Returns'!M50</f>
        <v>6.1227331092676501E-2</v>
      </c>
      <c r="O49" s="77">
        <f>'Monthly Returns'!N50</f>
        <v>3.1147279652198399E-2</v>
      </c>
      <c r="P49" s="77">
        <f>'Monthly Returns'!O50</f>
        <v>3.7157474636474098E-2</v>
      </c>
      <c r="Q49" s="77">
        <f>'Monthly Returns'!P50</f>
        <v>3.9317411800467002E-2</v>
      </c>
      <c r="R49" s="77">
        <f>'Monthly Returns'!Q50</f>
        <v>3.1358988741170699E-2</v>
      </c>
      <c r="S49" s="77">
        <f>'Monthly Returns'!R50</f>
        <v>-1.18504510068895E-4</v>
      </c>
      <c r="T49" s="77">
        <f>'Monthly Returns'!S50</f>
        <v>4.0281500389609537E-2</v>
      </c>
      <c r="U49" s="77">
        <f>'Monthly Returns'!T50</f>
        <v>6.0191840053644301E-2</v>
      </c>
      <c r="V49" s="77">
        <f>'Monthly Returns'!U50</f>
        <v>2.67002020319035E-2</v>
      </c>
      <c r="W49" s="77">
        <f>'Monthly Returns'!V50</f>
        <v>-4.6351031657089203E-3</v>
      </c>
      <c r="X49" s="77">
        <f>'Monthly Returns'!W50</f>
        <v>1.572784590868137E-2</v>
      </c>
      <c r="Y49" s="77">
        <f>'Monthly Returns'!X50</f>
        <v>1.6117109347848713E-2</v>
      </c>
      <c r="Z49" s="77">
        <f>'Monthly Returns'!Y50</f>
        <v>7.747088525335899E-3</v>
      </c>
      <c r="AA49" s="77">
        <f>'Monthly Returns'!Z50</f>
        <v>1.1791025617515993E-2</v>
      </c>
      <c r="AB49" s="77">
        <f>'Monthly Returns'!AA50</f>
        <v>8.0072977903913323E-3</v>
      </c>
      <c r="AC49" s="77">
        <f>'Monthly Returns'!AB50</f>
        <v>4.6192868640554163E-2</v>
      </c>
      <c r="AD49" s="77">
        <f>'Monthly Returns'!AC50</f>
        <v>4.6343575360055601E-2</v>
      </c>
      <c r="AE49" s="77">
        <f>'Monthly Returns'!AD50</f>
        <v>4.6884795123713803E-2</v>
      </c>
      <c r="AF49" s="77">
        <f>'Monthly Returns'!AE50</f>
        <v>5.2683819899999998E-2</v>
      </c>
      <c r="AG49" s="77">
        <f>'Monthly Returns'!AF50</f>
        <v>5.9203425777250192E-2</v>
      </c>
      <c r="AH49" s="77">
        <f>'Monthly Returns'!AG50</f>
        <v>5.2400090619969128E-2</v>
      </c>
      <c r="AI49" s="77">
        <f>'Monthly Returns'!AH50</f>
        <v>1.4697931034482803E-2</v>
      </c>
      <c r="AJ49" s="77">
        <f>'Monthly Returns'!AI50</f>
        <v>-4.1012919680271098E-3</v>
      </c>
      <c r="AK49" s="77">
        <f>'Monthly Returns'!AJ50</f>
        <v>-1.2200108455126757E-2</v>
      </c>
      <c r="AL49" s="77">
        <f>'Monthly Returns'!AK50</f>
        <v>1.2898536290456342E-2</v>
      </c>
      <c r="AM49" s="77">
        <f>'Monthly Returns'!AL50</f>
        <v>5.6998394622735926E-3</v>
      </c>
      <c r="AN49" s="77">
        <f>'Monthly Returns'!AM50</f>
        <v>8.4987272863628061E-3</v>
      </c>
      <c r="AO49" s="77">
        <f>'Monthly Returns'!AN50</f>
        <v>1.3299999999999999E-2</v>
      </c>
      <c r="AP49" s="77">
        <f>'Monthly Returns'!AO50</f>
        <v>-4.3607905995490803E-4</v>
      </c>
      <c r="AQ49" s="77">
        <f>'Monthly Returns'!AP50</f>
        <v>-7.8318719415697586E-3</v>
      </c>
      <c r="AR49" s="77">
        <f>'Monthly Returns'!AQ50</f>
        <v>1.5256044426324281E-2</v>
      </c>
      <c r="AS49" s="77">
        <f>'Monthly Returns'!AR50</f>
        <v>6.6532434561847875E-3</v>
      </c>
      <c r="AT49" s="77">
        <f>'Monthly Returns'!AS50</f>
        <v>3.2752776054699355E-3</v>
      </c>
      <c r="AU49" s="77">
        <f>'Monthly Returns'!AT50</f>
        <v>6.9836160575660333E-3</v>
      </c>
      <c r="AV49" s="77">
        <f>'Monthly Returns'!AU50</f>
        <v>-6.1645274164186629E-3</v>
      </c>
      <c r="AW49" s="77">
        <f>'Monthly Returns'!AV50</f>
        <v>3.6564632719830126E-2</v>
      </c>
      <c r="AX49" s="77">
        <f>'Monthly Returns'!AW50</f>
        <v>2.4607208872458486E-2</v>
      </c>
      <c r="AY49" s="77">
        <f>'Monthly Returns'!AX50</f>
        <v>-3.0348804698981234E-2</v>
      </c>
      <c r="AZ49" s="77">
        <f>'Monthly Returns'!AY50</f>
        <v>-9.8734997978342343E-2</v>
      </c>
      <c r="BA49" s="77">
        <f>'Monthly Returns'!AZ50</f>
        <v>4.3464798544722738E-2</v>
      </c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CC49" s="161">
        <f>(C49-AVERAGE(C$3:C$242))^2*'Monthly Returns'!$BI50</f>
        <v>5.4081850825795273E-6</v>
      </c>
      <c r="CD49" s="161">
        <f>(D49-AVERAGE(D$3:D$242))^2*'Monthly Returns'!$BI50</f>
        <v>1.0082233544160588E-5</v>
      </c>
      <c r="CE49" s="161">
        <f>(E49-AVERAGE(E$3:E$242))^2*'Monthly Returns'!$BI50</f>
        <v>5.7497921943630932E-6</v>
      </c>
      <c r="CF49" s="161">
        <f>(F49-AVERAGE(F$3:F$242))^2*'Monthly Returns'!$BI50</f>
        <v>2.4267011164990123E-6</v>
      </c>
      <c r="CG49" s="161">
        <f>(G49-AVERAGE(G$3:G$242))^2*'Monthly Returns'!$BI50</f>
        <v>1.477205945838964E-6</v>
      </c>
      <c r="CH49" s="161">
        <f>(H49-AVERAGE(H$3:H$242))^2*'Monthly Returns'!$BI50</f>
        <v>2.6013899524695139E-6</v>
      </c>
      <c r="CI49" s="161">
        <f>(I49-AVERAGE(I$3:I$242))^2*'Monthly Returns'!$BI50</f>
        <v>3.5916739423756021E-8</v>
      </c>
      <c r="CJ49" s="161">
        <f>(J49-AVERAGE(J$3:J$242))^2*'Monthly Returns'!$BI50</f>
        <v>6.5372974825892802E-7</v>
      </c>
      <c r="CK49" s="161">
        <f>(K49-AVERAGE(K$3:K$242))^2*'Monthly Returns'!$BI50</f>
        <v>6.4162640255418717E-6</v>
      </c>
      <c r="CL49" s="161">
        <f>(L49-AVERAGE(L$3:L$242))^2*'Monthly Returns'!$BI50</f>
        <v>3.5967432188070157E-9</v>
      </c>
      <c r="CM49" s="161">
        <f>(M49-AVERAGE(M$3:M$242))^2*'Monthly Returns'!$BI50</f>
        <v>1.1200945283957464E-8</v>
      </c>
      <c r="CN49" s="161">
        <f>(N49-AVERAGE(N$3:N$242))^2*'Monthly Returns'!$BI50</f>
        <v>4.5049710150384583E-6</v>
      </c>
      <c r="CO49" s="161">
        <f>(O49-AVERAGE(O$3:O$242))^2*'Monthly Returns'!$BI50</f>
        <v>1.0024129957840319E-6</v>
      </c>
      <c r="CP49" s="161">
        <f>(P49-AVERAGE(P$3:P$242))^2*'Monthly Returns'!$BI50</f>
        <v>1.2980944966145866E-6</v>
      </c>
      <c r="CQ49" s="161">
        <f>(Q49-AVERAGE(Q$3:Q$242))^2*'Monthly Returns'!$BI50</f>
        <v>1.6035548881644087E-6</v>
      </c>
      <c r="CR49" s="161">
        <f>(R49-AVERAGE(R$3:R$242))^2*'Monthly Returns'!$BI50</f>
        <v>9.6818877816497455E-7</v>
      </c>
      <c r="CS49" s="161">
        <f>(S49-AVERAGE(S$3:S$242))^2*'Monthly Returns'!$BI50</f>
        <v>4.9219127914440176E-8</v>
      </c>
      <c r="CT49" s="161">
        <f>(T49-AVERAGE(T$3:T$242))^2*'Monthly Returns'!$BI50</f>
        <v>1.5613378152090533E-6</v>
      </c>
      <c r="CU49" s="161">
        <f>(U49-AVERAGE(U$3:U$242))^2*'Monthly Returns'!$BI50</f>
        <v>4.7487412044941742E-6</v>
      </c>
      <c r="CV49" s="161">
        <f>(V49-AVERAGE(V$3:V$242))^2*'Monthly Returns'!$BI50</f>
        <v>7.1596203994528776E-7</v>
      </c>
      <c r="CW49" s="161">
        <f>(W49-AVERAGE(W$3:W$242))^2*'Monthly Returns'!$BI50</f>
        <v>1.2118906643994652E-7</v>
      </c>
      <c r="CX49" s="161">
        <f>(X49-AVERAGE(X$3:X$242))^2*'Monthly Returns'!$BI50</f>
        <v>1.8374824048066947E-7</v>
      </c>
      <c r="CY49" s="161">
        <f>(Y49-AVERAGE(Y$3:Y$242))^2*'Monthly Returns'!$BI50</f>
        <v>2.2750895428337489E-7</v>
      </c>
      <c r="CZ49" s="161">
        <f>(Z49-AVERAGE(Z$3:Z$242))^2*'Monthly Returns'!$BI50</f>
        <v>4.70639750740395E-8</v>
      </c>
      <c r="DA49" s="161">
        <f>(AA49-AVERAGE(AA$3:AA$242))^2*'Monthly Returns'!$BI50</f>
        <v>5.5125075784462855E-8</v>
      </c>
      <c r="DB49" s="161">
        <f>(AB49-AVERAGE(AB$3:AB$242))^2*'Monthly Returns'!$BI50</f>
        <v>2.4860611858264672E-8</v>
      </c>
      <c r="DC49" s="161">
        <f>(AC49-AVERAGE(AC$3:AC$242))^2*'Monthly Returns'!$BI50</f>
        <v>2.8608073384159084E-6</v>
      </c>
      <c r="DD49" s="161">
        <f>(AD49-AVERAGE(AD$3:AD$242))^2*'Monthly Returns'!$BI50</f>
        <v>2.8765923112606899E-6</v>
      </c>
      <c r="DE49" s="161">
        <f>(AE49-AVERAGE(AE$3:AE$242))^2*'Monthly Returns'!$BI50</f>
        <v>2.9255841813737839E-6</v>
      </c>
      <c r="DF49" s="161">
        <f>(AF49-AVERAGE(AF$3:AF$242))^2*'Monthly Returns'!$BI50</f>
        <v>3.22357172369514E-6</v>
      </c>
      <c r="DG49" s="161">
        <f>(AG49-AVERAGE(AG$3:AG$242))^2*'Monthly Returns'!$BI50</f>
        <v>4.2732037506964748E-6</v>
      </c>
      <c r="DH49" s="161">
        <f>(AH49-AVERAGE(AH$3:AH$242))^2*'Monthly Returns'!$BI50</f>
        <v>3.4132482642957047E-6</v>
      </c>
      <c r="DI49" s="161">
        <f>(AI49-AVERAGE(AI$3:AI$242))^2*'Monthly Returns'!$BI50</f>
        <v>1.8938084924133898E-7</v>
      </c>
      <c r="DJ49" s="161">
        <f>(AJ49-AVERAGE(AJ$3:AJ$242))^2*'Monthly Returns'!$BI50</f>
        <v>1.4005186593432065E-7</v>
      </c>
      <c r="DK49" s="161">
        <f>(AK49-AVERAGE(AK$3:AK$242))^2*'Monthly Returns'!$BI50</f>
        <v>5.3938316627677098E-7</v>
      </c>
      <c r="DL49" s="161">
        <f>(AL49-AVERAGE(AL$3:AL$242))^2*'Monthly Returns'!$BI50</f>
        <v>7.0927842478987028E-8</v>
      </c>
      <c r="DM49" s="161">
        <f>(AM49-AVERAGE(AM$3:AM$242))^2*'Monthly Returns'!$BI50</f>
        <v>2.1567074212325692E-9</v>
      </c>
      <c r="DN49" s="161">
        <f>(AN49-AVERAGE(AN$3:AN$242))^2*'Monthly Returns'!$BI50</f>
        <v>1.3147935811027018E-8</v>
      </c>
      <c r="DO49" s="161">
        <f>(AO49-AVERAGE(AO$3:AO$242))^2*'Monthly Returns'!$BI50</f>
        <v>7.7010808654694786E-8</v>
      </c>
      <c r="DP49" s="161">
        <f>(AP49-AVERAGE(AP$3:AP$242))^2*'Monthly Returns'!$BI50</f>
        <v>4.4353008445658449E-9</v>
      </c>
      <c r="DQ49" s="161">
        <f>(AQ49-AVERAGE(AQ$3:AQ$242))^2*'Monthly Returns'!$BI50</f>
        <v>3.0309908821416729E-7</v>
      </c>
      <c r="DR49" s="161">
        <f>(AR49-AVERAGE(AR$3:AR$242))^2*'Monthly Returns'!$BI50</f>
        <v>1.1716916392256194E-7</v>
      </c>
      <c r="DS49" s="161">
        <f>(AS49-AVERAGE(AS$3:AS$242))^2*'Monthly Returns'!$BI50</f>
        <v>1.6174469901714969E-8</v>
      </c>
      <c r="DT49" s="161">
        <f>(AT49-AVERAGE(AT$3:AT$242))^2*'Monthly Returns'!$BI50</f>
        <v>5.5622749450119193E-9</v>
      </c>
      <c r="DU49" s="161">
        <f>(AU49-AVERAGE(AU$3:AU$242))^2*'Monthly Returns'!$BI50</f>
        <v>3.6599462400516966E-8</v>
      </c>
      <c r="DV49" s="161">
        <f>(AV49-AVERAGE(AV$3:AV$242))^2*'Monthly Returns'!$BI50</f>
        <v>1.3281725969788488E-10</v>
      </c>
      <c r="DW49" s="161">
        <f>(AW49-AVERAGE(AW$3:AW$242))^2*'Monthly Returns'!$BI50</f>
        <v>1.1953195605411446E-6</v>
      </c>
      <c r="DX49" s="161">
        <f>(AX49-AVERAGE(AX$3:AX$242))^2*'Monthly Returns'!$BI50</f>
        <v>4.7839949307114167E-7</v>
      </c>
      <c r="DY49" s="161">
        <f>(AY49-AVERAGE(AY$3:AY$242))^2*'Monthly Returns'!$BI50</f>
        <v>2.1332238799342236E-6</v>
      </c>
      <c r="DZ49" s="161">
        <f>(AZ49-AVERAGE(AZ$3:AZ$242))^2*'Monthly Returns'!$BI50</f>
        <v>2.0390126332091729E-5</v>
      </c>
      <c r="EA49" s="161">
        <f>(BA49-AVERAGE(BA$3:BA$242))^2*'Monthly Returns'!$BI50</f>
        <v>1.7499995308412439E-6</v>
      </c>
    </row>
    <row r="50" spans="1:131" s="80" customFormat="1" x14ac:dyDescent="0.2">
      <c r="A50" s="66"/>
      <c r="B50" s="79">
        <f>'Monthly Returns'!A51</f>
        <v>37621</v>
      </c>
      <c r="C50" s="77">
        <f>'Monthly Returns'!B51</f>
        <v>-9.0976259323707301E-2</v>
      </c>
      <c r="D50" s="77">
        <f>'Monthly Returns'!C51</f>
        <v>-0.103435773824558</v>
      </c>
      <c r="E50" s="77">
        <f>'Monthly Returns'!D51</f>
        <v>-7.62559705730846E-2</v>
      </c>
      <c r="F50" s="77">
        <f>'Monthly Returns'!E51</f>
        <v>-5.6759126457922603E-2</v>
      </c>
      <c r="G50" s="77">
        <f>'Monthly Returns'!F51</f>
        <v>-5.34332479779773E-2</v>
      </c>
      <c r="H50" s="77">
        <f>'Monthly Returns'!G51</f>
        <v>-5.7466532172632603E-2</v>
      </c>
      <c r="I50" s="77">
        <f>'Monthly Returns'!H51</f>
        <v>-5.4059240318309602E-2</v>
      </c>
      <c r="J50" s="77">
        <f>'Monthly Returns'!I51</f>
        <v>-6.2011948919529797E-2</v>
      </c>
      <c r="K50" s="77">
        <f>'Monthly Returns'!J51</f>
        <v>-6.4698466880305505E-2</v>
      </c>
      <c r="L50" s="77">
        <f>'Monthly Returns'!K51</f>
        <v>1.52668113470373E-2</v>
      </c>
      <c r="M50" s="77">
        <f>'Monthly Returns'!L51</f>
        <v>6.6586561253245604E-3</v>
      </c>
      <c r="N50" s="77">
        <f>'Monthly Returns'!M51</f>
        <v>-8.6337854337317204E-3</v>
      </c>
      <c r="O50" s="77">
        <f>'Monthly Returns'!N51</f>
        <v>-5.2333722086213997E-3</v>
      </c>
      <c r="P50" s="77">
        <f>'Monthly Returns'!O51</f>
        <v>-4.2425201588999501E-3</v>
      </c>
      <c r="Q50" s="77">
        <f>'Monthly Returns'!P51</f>
        <v>-6.69648850251059E-3</v>
      </c>
      <c r="R50" s="77">
        <f>'Monthly Returns'!Q51</f>
        <v>-4.3535024082418203E-2</v>
      </c>
      <c r="S50" s="77">
        <f>'Monthly Returns'!R51</f>
        <v>4.7406926626591901E-4</v>
      </c>
      <c r="T50" s="77">
        <f>'Monthly Returns'!S51</f>
        <v>-5.1227195598270159E-3</v>
      </c>
      <c r="U50" s="77">
        <f>'Monthly Returns'!T51</f>
        <v>-6.0387632403509903E-2</v>
      </c>
      <c r="V50" s="77">
        <f>'Monthly Returns'!U51</f>
        <v>-1.13500007420906E-2</v>
      </c>
      <c r="W50" s="77">
        <f>'Monthly Returns'!V51</f>
        <v>3.4139997534926303E-2</v>
      </c>
      <c r="X50" s="77">
        <f>'Monthly Returns'!W51</f>
        <v>1.9440654843110527E-2</v>
      </c>
      <c r="Y50" s="77">
        <f>'Monthly Returns'!X51</f>
        <v>-1.6631468964970475E-3</v>
      </c>
      <c r="Z50" s="77">
        <f>'Monthly Returns'!Y51</f>
        <v>4.4190202913108045E-3</v>
      </c>
      <c r="AA50" s="77">
        <f>'Monthly Returns'!Z51</f>
        <v>-6.7203131796433335E-2</v>
      </c>
      <c r="AB50" s="77">
        <f>'Monthly Returns'!AA51</f>
        <v>-1.9105077928607384E-2</v>
      </c>
      <c r="AC50" s="77">
        <f>'Monthly Returns'!AB51</f>
        <v>3.6833271167475701E-3</v>
      </c>
      <c r="AD50" s="77">
        <f>'Monthly Returns'!AC51</f>
        <v>4.1075209227500195E-3</v>
      </c>
      <c r="AE50" s="77">
        <f>'Monthly Returns'!AD51</f>
        <v>-1.37179369706721E-3</v>
      </c>
      <c r="AF50" s="77">
        <f>'Monthly Returns'!AE51</f>
        <v>-3.5773288700000003E-2</v>
      </c>
      <c r="AG50" s="77">
        <f>'Monthly Returns'!AF51</f>
        <v>-4.0200221745093946E-2</v>
      </c>
      <c r="AH50" s="77">
        <f>'Monthly Returns'!AG51</f>
        <v>-3.5580631268051201E-2</v>
      </c>
      <c r="AI50" s="77">
        <f>'Monthly Returns'!AH51</f>
        <v>2.6969126874516469E-3</v>
      </c>
      <c r="AJ50" s="77">
        <f>'Monthly Returns'!AI51</f>
        <v>-2.830001944356364E-2</v>
      </c>
      <c r="AK50" s="77">
        <f>'Monthly Returns'!AJ51</f>
        <v>-3.729918484125716E-2</v>
      </c>
      <c r="AL50" s="77">
        <f>'Monthly Returns'!AK51</f>
        <v>-3.2599901672431097E-2</v>
      </c>
      <c r="AM50" s="77">
        <f>'Monthly Returns'!AL51</f>
        <v>6.3000795155665479E-3</v>
      </c>
      <c r="AN50" s="77">
        <f>'Monthly Returns'!AM51</f>
        <v>2.4014960139104868E-3</v>
      </c>
      <c r="AO50" s="77">
        <f>'Monthly Returns'!AN51</f>
        <v>4.2500000000000003E-2</v>
      </c>
      <c r="AP50" s="77">
        <f>'Monthly Returns'!AO51</f>
        <v>-6.7456667845772977E-2</v>
      </c>
      <c r="AQ50" s="77">
        <f>'Monthly Returns'!AP51</f>
        <v>-0.12289487017518727</v>
      </c>
      <c r="AR50" s="77">
        <f>'Monthly Returns'!AQ51</f>
        <v>-1.760582766511954E-2</v>
      </c>
      <c r="AS50" s="77">
        <f>'Monthly Returns'!AR51</f>
        <v>4.1742760240022214E-3</v>
      </c>
      <c r="AT50" s="77">
        <f>'Monthly Returns'!AS51</f>
        <v>-4.0755167604251838E-2</v>
      </c>
      <c r="AU50" s="77">
        <f>'Monthly Returns'!AT51</f>
        <v>-1.4967750493222977E-2</v>
      </c>
      <c r="AV50" s="77">
        <f>'Monthly Returns'!AU51</f>
        <v>-1.9587380403272892E-2</v>
      </c>
      <c r="AW50" s="77">
        <f>'Monthly Returns'!AV51</f>
        <v>-4.1525074003451734E-2</v>
      </c>
      <c r="AX50" s="77">
        <f>'Monthly Returns'!AW51</f>
        <v>-0.10376679358526253</v>
      </c>
      <c r="AY50" s="77">
        <f>'Monthly Returns'!AX51</f>
        <v>-6.9190989415922499E-2</v>
      </c>
      <c r="AZ50" s="77">
        <f>'Monthly Returns'!AY51</f>
        <v>-0.12587293518364381</v>
      </c>
      <c r="BA50" s="77">
        <f>'Monthly Returns'!AZ51</f>
        <v>-2.9376854599406532E-2</v>
      </c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CC50" s="161">
        <f>(C50-AVERAGE(C$3:C$242))^2*'Monthly Returns'!$BI51</f>
        <v>1.5147466644738549E-5</v>
      </c>
      <c r="CD50" s="161">
        <f>(D50-AVERAGE(D$3:D$242))^2*'Monthly Returns'!$BI51</f>
        <v>2.0758848868842582E-5</v>
      </c>
      <c r="CE50" s="161">
        <f>(E50-AVERAGE(E$3:E$242))^2*'Monthly Returns'!$BI51</f>
        <v>1.0735271494278837E-5</v>
      </c>
      <c r="CF50" s="161">
        <f>(F50-AVERAGE(F$3:F$242))^2*'Monthly Returns'!$BI51</f>
        <v>6.9515940211983047E-6</v>
      </c>
      <c r="CG50" s="161">
        <f>(G50-AVERAGE(G$3:G$242))^2*'Monthly Returns'!$BI51</f>
        <v>5.294867266262479E-6</v>
      </c>
      <c r="CH50" s="161">
        <f>(H50-AVERAGE(H$3:H$242))^2*'Monthly Returns'!$BI51</f>
        <v>6.1626786214547912E-6</v>
      </c>
      <c r="CI50" s="161">
        <f>(I50-AVERAGE(I$3:I$242))^2*'Monthly Returns'!$BI51</f>
        <v>6.012315854161326E-6</v>
      </c>
      <c r="CJ50" s="161">
        <f>(J50-AVERAGE(J$3:J$242))^2*'Monthly Returns'!$BI51</f>
        <v>8.1217586473938605E-6</v>
      </c>
      <c r="CK50" s="161">
        <f>(K50-AVERAGE(K$3:K$242))^2*'Monthly Returns'!$BI51</f>
        <v>8.8844972332248583E-6</v>
      </c>
      <c r="CL50" s="161">
        <f>(L50-AVERAGE(L$3:L$242))^2*'Monthly Returns'!$BI51</f>
        <v>1.8853803555232349E-7</v>
      </c>
      <c r="CM50" s="161">
        <f>(M50-AVERAGE(M$3:M$242))^2*'Monthly Returns'!$BI51</f>
        <v>7.4163081308338139E-9</v>
      </c>
      <c r="CN50" s="161">
        <f>(N50-AVERAGE(N$3:N$242))^2*'Monthly Returns'!$BI51</f>
        <v>4.3141262986983352E-7</v>
      </c>
      <c r="CO50" s="161">
        <f>(O50-AVERAGE(O$3:O$242))^2*'Monthly Returns'!$BI51</f>
        <v>1.9950888519518032E-7</v>
      </c>
      <c r="CP50" s="161">
        <f>(P50-AVERAGE(P$3:P$242))^2*'Monthly Returns'!$BI51</f>
        <v>2.5835796920710727E-7</v>
      </c>
      <c r="CQ50" s="161">
        <f>(Q50-AVERAGE(Q$3:Q$242))^2*'Monthly Returns'!$BI51</f>
        <v>3.1915333244132287E-7</v>
      </c>
      <c r="CR50" s="161">
        <f>(R50-AVERAGE(R$3:R$242))^2*'Monthly Returns'!$BI51</f>
        <v>4.0083147444386186E-6</v>
      </c>
      <c r="CS50" s="161">
        <f>(S50-AVERAGE(S$3:S$242))^2*'Monthly Returns'!$BI51</f>
        <v>3.9722966668595789E-8</v>
      </c>
      <c r="CT50" s="161">
        <f>(T50-AVERAGE(T$3:T$242))^2*'Monthly Returns'!$BI51</f>
        <v>3.107539403162037E-7</v>
      </c>
      <c r="CU50" s="161">
        <f>(U50-AVERAGE(U$3:U$242))^2*'Monthly Returns'!$BI51</f>
        <v>6.8926011134623758E-6</v>
      </c>
      <c r="CV50" s="161">
        <f>(V50-AVERAGE(V$3:V$242))^2*'Monthly Returns'!$BI51</f>
        <v>4.4780406114787526E-7</v>
      </c>
      <c r="CW50" s="161">
        <f>(W50-AVERAGE(W$3:W$242))^2*'Monthly Returns'!$BI51</f>
        <v>1.436794497573281E-6</v>
      </c>
      <c r="CX50" s="161">
        <f>(X50-AVERAGE(X$3:X$242))^2*'Monthly Returns'!$BI51</f>
        <v>3.3535048482060902E-7</v>
      </c>
      <c r="CY50" s="161">
        <f>(Y50-AVERAGE(Y$3:Y$242))^2*'Monthly Returns'!$BI51</f>
        <v>5.3221693544224892E-8</v>
      </c>
      <c r="CZ50" s="161">
        <f>(Z50-AVERAGE(Z$3:Z$242))^2*'Monthly Returns'!$BI51</f>
        <v>7.2461019647927929E-9</v>
      </c>
      <c r="DA50" s="161">
        <f>(AA50-AVERAGE(AA$3:AA$242))^2*'Monthly Returns'!$BI51</f>
        <v>8.5192507957384918E-6</v>
      </c>
      <c r="DB50" s="161">
        <f>(AB50-AVERAGE(AB$3:AB$242))^2*'Monthly Returns'!$BI51</f>
        <v>8.5433981520450819E-7</v>
      </c>
      <c r="DC50" s="161">
        <f>(AC50-AVERAGE(AC$3:AC$242))^2*'Monthly Returns'!$BI51</f>
        <v>4.9870125858747687E-12</v>
      </c>
      <c r="DD50" s="161">
        <f>(AD50-AVERAGE(AD$3:AD$242))^2*'Monthly Returns'!$BI51</f>
        <v>3.1821516549253511E-10</v>
      </c>
      <c r="DE50" s="161">
        <f>(AE50-AVERAGE(AE$3:AE$242))^2*'Monthly Returns'!$BI51</f>
        <v>4.3324653641094804E-8</v>
      </c>
      <c r="DF50" s="161">
        <f>(AF50-AVERAGE(AF$3:AF$242))^2*'Monthly Returns'!$BI51</f>
        <v>2.9866284115832954E-6</v>
      </c>
      <c r="DG50" s="161">
        <f>(AG50-AVERAGE(AG$3:AG$242))^2*'Monthly Returns'!$BI51</f>
        <v>3.5805767471334129E-6</v>
      </c>
      <c r="DH50" s="161">
        <f>(AH50-AVERAGE(AH$3:AH$242))^2*'Monthly Returns'!$BI51</f>
        <v>2.7450919726465333E-6</v>
      </c>
      <c r="DI50" s="161">
        <f>(AI50-AVERAGE(AI$3:AI$242))^2*'Monthly Returns'!$BI51</f>
        <v>1.7561576865728397E-9</v>
      </c>
      <c r="DJ50" s="161">
        <f>(AJ50-AVERAGE(AJ$3:AJ$242))^2*'Monthly Returns'!$BI51</f>
        <v>1.802390755208398E-6</v>
      </c>
      <c r="DK50" s="161">
        <f>(AK50-AVERAGE(AK$3:AK$242))^2*'Monthly Returns'!$BI51</f>
        <v>3.0293223108973918E-6</v>
      </c>
      <c r="DL50" s="161">
        <f>(AL50-AVERAGE(AL$3:AL$242))^2*'Monthly Returns'!$BI51</f>
        <v>2.400582353004866E-6</v>
      </c>
      <c r="DM50" s="161">
        <f>(AM50-AVERAGE(AM$3:AM$242))^2*'Monthly Returns'!$BI51</f>
        <v>4.9908255099460946E-9</v>
      </c>
      <c r="DN50" s="161">
        <f>(AN50-AVERAGE(AN$3:AN$242))^2*'Monthly Returns'!$BI51</f>
        <v>1.6450530929592748E-8</v>
      </c>
      <c r="DO50" s="161">
        <f>(AO50-AVERAGE(AO$3:AO$242))^2*'Monthly Returns'!$BI51</f>
        <v>2.0881706279784514E-6</v>
      </c>
      <c r="DP50" s="161">
        <f>(AP50-AVERAGE(AP$3:AP$242))^2*'Monthly Returns'!$BI51</f>
        <v>7.5267785242588076E-6</v>
      </c>
      <c r="DQ50" s="161">
        <f>(AQ50-AVERAGE(AQ$3:AQ$242))^2*'Monthly Returns'!$BI51</f>
        <v>2.6507307484970949E-5</v>
      </c>
      <c r="DR50" s="161">
        <f>(AR50-AVERAGE(AR$3:AR$242))^2*'Monthly Returns'!$BI51</f>
        <v>9.3772501776333312E-7</v>
      </c>
      <c r="DS50" s="161">
        <f>(AS50-AVERAGE(AS$3:AS$242))^2*'Monthly Returns'!$BI51</f>
        <v>8.3050312602854609E-10</v>
      </c>
      <c r="DT50" s="161">
        <f>(AT50-AVERAGE(AT$3:AT$242))^2*'Monthly Returns'!$BI51</f>
        <v>3.3612666672291612E-6</v>
      </c>
      <c r="DU50" s="161">
        <f>(AU50-AVERAGE(AU$3:AU$242))^2*'Monthly Returns'!$BI51</f>
        <v>4.6838400459344921E-7</v>
      </c>
      <c r="DV50" s="161">
        <f>(AV50-AVERAGE(AV$3:AV$242))^2*'Monthly Returns'!$BI51</f>
        <v>2.7507749709123209E-7</v>
      </c>
      <c r="DW50" s="161">
        <f>(AW50-AVERAGE(AW$3:AW$242))^2*'Monthly Returns'!$BI51</f>
        <v>4.07963465153774E-6</v>
      </c>
      <c r="DX50" s="161">
        <f>(AX50-AVERAGE(AX$3:AX$242))^2*'Monthly Returns'!$BI51</f>
        <v>1.9639541974231573E-5</v>
      </c>
      <c r="DY50" s="161">
        <f>(AY50-AVERAGE(AY$3:AY$242))^2*'Monthly Returns'!$BI51</f>
        <v>9.115162449997876E-6</v>
      </c>
      <c r="DZ50" s="161">
        <f>(AZ50-AVERAGE(AZ$3:AZ$242))^2*'Monthly Returns'!$BI51</f>
        <v>3.1607827465781344E-5</v>
      </c>
      <c r="EA50" s="161">
        <f>(BA50-AVERAGE(BA$3:BA$242))^2*'Monthly Returns'!$BI51</f>
        <v>2.4948097018420725E-6</v>
      </c>
    </row>
    <row r="51" spans="1:131" s="80" customFormat="1" x14ac:dyDescent="0.2">
      <c r="A51" s="66"/>
      <c r="B51" s="79">
        <f>'Monthly Returns'!A52</f>
        <v>37652</v>
      </c>
      <c r="C51" s="77">
        <f>'Monthly Returns'!B52</f>
        <v>-4.6147786944005398E-2</v>
      </c>
      <c r="D51" s="77">
        <f>'Monthly Returns'!C52</f>
        <v>-4.6692345023355598E-2</v>
      </c>
      <c r="E51" s="77">
        <f>'Monthly Returns'!D52</f>
        <v>-5.4265450029977701E-2</v>
      </c>
      <c r="F51" s="77">
        <f>'Monthly Returns'!E52</f>
        <v>-5.3180812348552702E-2</v>
      </c>
      <c r="G51" s="77">
        <f>'Monthly Returns'!F52</f>
        <v>-9.1476010847812803E-2</v>
      </c>
      <c r="H51" s="77">
        <f>'Monthly Returns'!G52</f>
        <v>-6.2144525077957598E-2</v>
      </c>
      <c r="I51" s="77">
        <f>'Monthly Returns'!H52</f>
        <v>-2.82043803135959E-2</v>
      </c>
      <c r="J51" s="77">
        <f>'Monthly Returns'!I52</f>
        <v>-1.3807983249812E-2</v>
      </c>
      <c r="K51" s="77">
        <f>'Monthly Returns'!J52</f>
        <v>-2.67964088885639E-2</v>
      </c>
      <c r="L51" s="77">
        <f>'Monthly Returns'!K52</f>
        <v>-8.8952811445057699E-3</v>
      </c>
      <c r="M51" s="77">
        <f>'Monthly Returns'!L52</f>
        <v>-1.15559598360184E-2</v>
      </c>
      <c r="N51" s="77">
        <f>'Monthly Returns'!M52</f>
        <v>1.1628260196033101E-2</v>
      </c>
      <c r="O51" s="77">
        <f>'Monthly Returns'!N52</f>
        <v>-4.8844253981326696E-3</v>
      </c>
      <c r="P51" s="77">
        <f>'Monthly Returns'!O52</f>
        <v>-3.8454300739459201E-3</v>
      </c>
      <c r="Q51" s="77">
        <f>'Monthly Returns'!P52</f>
        <v>-6.2551439160997398E-3</v>
      </c>
      <c r="R51" s="77">
        <f>'Monthly Returns'!Q52</f>
        <v>-2.26090684016567E-2</v>
      </c>
      <c r="S51" s="77">
        <f>'Monthly Returns'!R52</f>
        <v>2.0913284573917902E-3</v>
      </c>
      <c r="T51" s="77">
        <f>'Monthly Returns'!S52</f>
        <v>-4.6871490533755278E-3</v>
      </c>
      <c r="U51" s="77">
        <f>'Monthly Returns'!T52</f>
        <v>-2.41515244126532E-2</v>
      </c>
      <c r="V51" s="77">
        <f>'Monthly Returns'!U52</f>
        <v>-6.9992397082940805E-5</v>
      </c>
      <c r="W51" s="77">
        <f>'Monthly Returns'!V52</f>
        <v>2.5200006761465901E-2</v>
      </c>
      <c r="X51" s="77">
        <f>'Monthly Returns'!W52</f>
        <v>2.0207427233188469E-2</v>
      </c>
      <c r="Y51" s="77">
        <f>'Monthly Returns'!X52</f>
        <v>1.0195753947930486E-2</v>
      </c>
      <c r="Z51" s="77">
        <f>'Monthly Returns'!Y52</f>
        <v>5.116313350179702E-3</v>
      </c>
      <c r="AA51" s="77">
        <f>'Monthly Returns'!Z52</f>
        <v>2.4733815186135155E-2</v>
      </c>
      <c r="AB51" s="77">
        <f>'Monthly Returns'!AA52</f>
        <v>-1.5633008713480168E-2</v>
      </c>
      <c r="AC51" s="77">
        <f>'Monthly Returns'!AB52</f>
        <v>-6.0389278580397221E-4</v>
      </c>
      <c r="AD51" s="77">
        <f>'Monthly Returns'!AC52</f>
        <v>2.4632108580248E-4</v>
      </c>
      <c r="AE51" s="77">
        <f>'Monthly Returns'!AD52</f>
        <v>-1.8115993907456501E-3</v>
      </c>
      <c r="AF51" s="77">
        <f>'Monthly Returns'!AE52</f>
        <v>-5.0986032999999998E-3</v>
      </c>
      <c r="AG51" s="77">
        <f>'Monthly Returns'!AF52</f>
        <v>-5.7295538290911378E-3</v>
      </c>
      <c r="AH51" s="77">
        <f>'Monthly Returns'!AG52</f>
        <v>-5.0711447169622123E-3</v>
      </c>
      <c r="AI51" s="77">
        <f>'Monthly Returns'!AH52</f>
        <v>1.4196627080961033E-2</v>
      </c>
      <c r="AJ51" s="77">
        <f>'Monthly Returns'!AI52</f>
        <v>2.0099977105855649E-2</v>
      </c>
      <c r="AK51" s="77">
        <f>'Monthly Returns'!AJ52</f>
        <v>1.8499548749432382E-2</v>
      </c>
      <c r="AL51" s="77">
        <f>'Monthly Returns'!AK52</f>
        <v>2.0700895332892211E-2</v>
      </c>
      <c r="AM51" s="77">
        <f>'Monthly Returns'!AL52</f>
        <v>2.7100271002709952E-2</v>
      </c>
      <c r="AN51" s="77">
        <f>'Monthly Returns'!AM52</f>
        <v>8.4985588451560456E-3</v>
      </c>
      <c r="AO51" s="77">
        <f>'Monthly Returns'!AN52</f>
        <v>1.6400000000000001E-2</v>
      </c>
      <c r="AP51" s="77">
        <f>'Monthly Returns'!AO52</f>
        <v>-4.7465513535384196E-2</v>
      </c>
      <c r="AQ51" s="77">
        <f>'Monthly Returns'!AP52</f>
        <v>4.9274731832976933E-2</v>
      </c>
      <c r="AR51" s="77">
        <f>'Monthly Returns'!AQ52</f>
        <v>-2.5328955493100165E-2</v>
      </c>
      <c r="AS51" s="77">
        <f>'Monthly Returns'!AR52</f>
        <v>1.8186541958951086E-3</v>
      </c>
      <c r="AT51" s="77">
        <f>'Monthly Returns'!AS52</f>
        <v>-4.1203369359879109E-3</v>
      </c>
      <c r="AU51" s="77">
        <f>'Monthly Returns'!AT52</f>
        <v>1.273176346818583E-2</v>
      </c>
      <c r="AV51" s="77">
        <f>'Monthly Returns'!AU52</f>
        <v>-1.7205297576431893E-2</v>
      </c>
      <c r="AW51" s="77">
        <f>'Monthly Returns'!AV52</f>
        <v>-2.8613019991431177E-2</v>
      </c>
      <c r="AX51" s="77">
        <f>'Monthly Returns'!AW52</f>
        <v>-1.0509711321649351E-2</v>
      </c>
      <c r="AY51" s="77">
        <f>'Monthly Returns'!AX52</f>
        <v>2.1180244660059137E-2</v>
      </c>
      <c r="AZ51" s="77">
        <f>'Monthly Returns'!AY52</f>
        <v>8.8667505750815181E-2</v>
      </c>
      <c r="BA51" s="77">
        <f>'Monthly Returns'!AZ52</f>
        <v>5.9576582084989171E-2</v>
      </c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CC51" s="161">
        <f>(C51-AVERAGE(C$3:C$242))^2*'Monthly Returns'!$BI52</f>
        <v>4.4616964092266177E-6</v>
      </c>
      <c r="CD51" s="161">
        <f>(D51-AVERAGE(D$3:D$242))^2*'Monthly Returns'!$BI52</f>
        <v>5.2973355909445237E-6</v>
      </c>
      <c r="CE51" s="161">
        <f>(E51-AVERAGE(E$3:E$242))^2*'Monthly Returns'!$BI52</f>
        <v>5.8096963917143958E-6</v>
      </c>
      <c r="CF51" s="161">
        <f>(F51-AVERAGE(F$3:F$242))^2*'Monthly Returns'!$BI52</f>
        <v>6.2812647250480329E-6</v>
      </c>
      <c r="CG51" s="161">
        <f>(G51-AVERAGE(G$3:G$242))^2*'Monthly Returns'!$BI52</f>
        <v>1.4742502938373298E-5</v>
      </c>
      <c r="CH51" s="161">
        <f>(H51-AVERAGE(H$3:H$242))^2*'Monthly Returns'!$BI52</f>
        <v>7.1971159900570247E-6</v>
      </c>
      <c r="CI51" s="161">
        <f>(I51-AVERAGE(I$3:I$242))^2*'Monthly Returns'!$BI52</f>
        <v>2.0351938461593556E-6</v>
      </c>
      <c r="CJ51" s="161">
        <f>(J51-AVERAGE(J$3:J$242))^2*'Monthly Returns'!$BI52</f>
        <v>8.6384727243654072E-7</v>
      </c>
      <c r="CK51" s="161">
        <f>(K51-AVERAGE(K$3:K$242))^2*'Monthly Returns'!$BI52</f>
        <v>2.1738687367149159E-6</v>
      </c>
      <c r="CL51" s="161">
        <f>(L51-AVERAGE(L$3:L$242))^2*'Monthly Returns'!$BI52</f>
        <v>2.8452849811307977E-7</v>
      </c>
      <c r="CM51" s="161">
        <f>(M51-AVERAGE(M$3:M$242))^2*'Monthly Returns'!$BI52</f>
        <v>4.1543153039590352E-7</v>
      </c>
      <c r="CN51" s="161">
        <f>(N51-AVERAGE(N$3:N$242))^2*'Monthly Returns'!$BI52</f>
        <v>2.345234236528103E-8</v>
      </c>
      <c r="CO51" s="161">
        <f>(O51-AVERAGE(O$3:O$242))^2*'Monthly Returns'!$BI52</f>
        <v>1.8914539174936841E-7</v>
      </c>
      <c r="CP51" s="161">
        <f>(P51-AVERAGE(P$3:P$242))^2*'Monthly Returns'!$BI52</f>
        <v>2.4493755879314614E-7</v>
      </c>
      <c r="CQ51" s="161">
        <f>(Q51-AVERAGE(Q$3:Q$242))^2*'Monthly Returns'!$BI52</f>
        <v>3.0257490554204491E-7</v>
      </c>
      <c r="CR51" s="161">
        <f>(R51-AVERAGE(R$3:R$242))^2*'Monthly Returns'!$BI52</f>
        <v>1.374159091467957E-6</v>
      </c>
      <c r="CS51" s="161">
        <f>(S51-AVERAGE(S$3:S$242))^2*'Monthly Returns'!$BI52</f>
        <v>1.8332434568505536E-8</v>
      </c>
      <c r="CT51" s="161">
        <f>(T51-AVERAGE(T$3:T$242))^2*'Monthly Returns'!$BI52</f>
        <v>2.9460867255465567E-7</v>
      </c>
      <c r="CU51" s="161">
        <f>(U51-AVERAGE(U$3:U$242))^2*'Monthly Returns'!$BI52</f>
        <v>1.4022605754949912E-6</v>
      </c>
      <c r="CV51" s="161">
        <f>(V51-AVERAGE(V$3:V$242))^2*'Monthly Returns'!$BI52</f>
        <v>4.8312033134219911E-8</v>
      </c>
      <c r="CW51" s="161">
        <f>(W51-AVERAGE(W$3:W$242))^2*'Monthly Returns'!$BI52</f>
        <v>7.1549975150141642E-7</v>
      </c>
      <c r="CX51" s="161">
        <f>(X51-AVERAGE(X$3:X$242))^2*'Monthly Returns'!$BI52</f>
        <v>3.7550955067016496E-7</v>
      </c>
      <c r="CY51" s="161">
        <f>(Y51-AVERAGE(Y$3:Y$242))^2*'Monthly Returns'!$BI52</f>
        <v>5.9598359077200079E-8</v>
      </c>
      <c r="CZ51" s="161">
        <f>(Z51-AVERAGE(Z$3:Z$242))^2*'Monthly Returns'!$BI52</f>
        <v>1.2891461622329374E-8</v>
      </c>
      <c r="DA51" s="161">
        <f>(AA51-AVERAGE(AA$3:AA$242))^2*'Monthly Returns'!$BI52</f>
        <v>5.7252203603109619E-7</v>
      </c>
      <c r="DB51" s="161">
        <f>(AB51-AVERAGE(AB$3:AB$242))^2*'Monthly Returns'!$BI52</f>
        <v>6.2346953957864037E-7</v>
      </c>
      <c r="DC51" s="161">
        <f>(AC51-AVERAGE(AC$3:AC$242))^2*'Monthly Returns'!$BI52</f>
        <v>2.8843743087946763E-8</v>
      </c>
      <c r="DD51" s="161">
        <f>(AD51-AVERAGE(AD$3:AD$242))^2*'Monthly Returns'!$BI52</f>
        <v>1.878297059624162E-8</v>
      </c>
      <c r="DE51" s="161">
        <f>(AE51-AVERAGE(AE$3:AE$242))^2*'Monthly Returns'!$BI52</f>
        <v>5.1459611978707406E-8</v>
      </c>
      <c r="DF51" s="161">
        <f>(AF51-AVERAGE(AF$3:AF$242))^2*'Monthly Returns'!$BI52</f>
        <v>2.5571569204656813E-7</v>
      </c>
      <c r="DG51" s="161">
        <f>(AG51-AVERAGE(AG$3:AG$242))^2*'Monthly Returns'!$BI52</f>
        <v>2.6853419468232692E-7</v>
      </c>
      <c r="DH51" s="161">
        <f>(AH51-AVERAGE(AH$3:AH$242))^2*'Monthly Returns'!$BI52</f>
        <v>1.9412841997794672E-7</v>
      </c>
      <c r="DI51" s="161">
        <f>(AI51-AVERAGE(AI$3:AI$242))^2*'Monthly Returns'!$BI52</f>
        <v>1.7594140079513603E-7</v>
      </c>
      <c r="DJ51" s="161">
        <f>(AJ51-AVERAGE(AJ$3:AJ$242))^2*'Monthly Returns'!$BI52</f>
        <v>3.5208383426769963E-7</v>
      </c>
      <c r="DK51" s="161">
        <f>(AK51-AVERAGE(AK$3:AK$242))^2*'Monthly Returns'!$BI52</f>
        <v>2.4045890957351366E-7</v>
      </c>
      <c r="DL51" s="161">
        <f>(AL51-AVERAGE(AL$3:AL$242))^2*'Monthly Returns'!$BI52</f>
        <v>3.3893493773618957E-7</v>
      </c>
      <c r="DM51" s="161">
        <f>(AM51-AVERAGE(AM$3:AM$242))^2*'Monthly Returns'!$BI52</f>
        <v>8.2060440918023933E-7</v>
      </c>
      <c r="DN51" s="161">
        <f>(AN51-AVERAGE(AN$3:AN$242))^2*'Monthly Returns'!$BI52</f>
        <v>1.3413326095571456E-8</v>
      </c>
      <c r="DO51" s="161">
        <f>(AO51-AVERAGE(AO$3:AO$242))^2*'Monthly Returns'!$BI52</f>
        <v>1.6381284644709584E-7</v>
      </c>
      <c r="DP51" s="161">
        <f>(AP51-AVERAGE(AP$3:AP$242))^2*'Monthly Returns'!$BI52</f>
        <v>3.8217163712230148E-6</v>
      </c>
      <c r="DQ51" s="161">
        <f>(AQ51-AVERAGE(AQ$3:AQ$242))^2*'Monthly Returns'!$BI52</f>
        <v>3.0137607254738074E-6</v>
      </c>
      <c r="DR51" s="161">
        <f>(AR51-AVERAGE(AR$3:AR$242))^2*'Monthly Returns'!$BI52</f>
        <v>1.6466755055618882E-6</v>
      </c>
      <c r="DS51" s="161">
        <f>(AS51-AVERAGE(AS$3:AS$242))^2*'Monthly Returns'!$BI52</f>
        <v>4.3014522178776868E-9</v>
      </c>
      <c r="DT51" s="161">
        <f>(AT51-AVERAGE(AT$3:AT$242))^2*'Monthly Returns'!$BI52</f>
        <v>1.385153338579461E-7</v>
      </c>
      <c r="DU51" s="161">
        <f>(AU51-AVERAGE(AU$3:AU$242))^2*'Monthly Returns'!$BI52</f>
        <v>1.7974151230221942E-7</v>
      </c>
      <c r="DV51" s="161">
        <f>(AV51-AVERAGE(AV$3:AV$242))^2*'Monthly Returns'!$BI52</f>
        <v>1.8620032934339715E-7</v>
      </c>
      <c r="DW51" s="161">
        <f>(AW51-AVERAGE(AW$3:AW$242))^2*'Monthly Returns'!$BI52</f>
        <v>2.2853175009202605E-6</v>
      </c>
      <c r="DX51" s="161">
        <f>(AX51-AVERAGE(AX$3:AX$242))^2*'Monthly Returns'!$BI52</f>
        <v>5.0532100952308894E-7</v>
      </c>
      <c r="DY51" s="161">
        <f>(AY51-AVERAGE(AY$3:AY$242))^2*'Monthly Returns'!$BI52</f>
        <v>3.5158388838712227E-7</v>
      </c>
      <c r="DZ51" s="161">
        <f>(AZ51-AVERAGE(AZ$3:AZ$242))^2*'Monthly Returns'!$BI52</f>
        <v>8.7659760826229511E-6</v>
      </c>
      <c r="EA51" s="161">
        <f>(BA51-AVERAGE(BA$3:BA$242))^2*'Monthly Returns'!$BI52</f>
        <v>3.9319985089800704E-6</v>
      </c>
    </row>
    <row r="52" spans="1:131" s="80" customFormat="1" x14ac:dyDescent="0.2">
      <c r="A52" s="66"/>
      <c r="B52" s="79">
        <f>'Monthly Returns'!A53</f>
        <v>37680</v>
      </c>
      <c r="C52" s="77">
        <f>'Monthly Returns'!B53</f>
        <v>3.1497643919271102E-2</v>
      </c>
      <c r="D52" s="77">
        <f>'Monthly Returns'!C53</f>
        <v>1.8301031911055199E-2</v>
      </c>
      <c r="E52" s="77">
        <f>'Monthly Returns'!D53</f>
        <v>2.7422938733627699E-3</v>
      </c>
      <c r="F52" s="77">
        <f>'Monthly Returns'!E53</f>
        <v>5.7821010837493204E-3</v>
      </c>
      <c r="G52" s="77">
        <f>'Monthly Returns'!F53</f>
        <v>3.05629014882133E-2</v>
      </c>
      <c r="H52" s="77">
        <f>'Monthly Returns'!G53</f>
        <v>5.36149671237919E-2</v>
      </c>
      <c r="I52" s="77">
        <f>'Monthly Returns'!H53</f>
        <v>0.100651902419522</v>
      </c>
      <c r="J52" s="77">
        <f>'Monthly Returns'!I53</f>
        <v>3.4627579101498003E-2</v>
      </c>
      <c r="K52" s="77">
        <f>'Monthly Returns'!J53</f>
        <v>1.9168366018513999E-2</v>
      </c>
      <c r="L52" s="77">
        <f>'Monthly Returns'!K53</f>
        <v>6.1805837237203898E-2</v>
      </c>
      <c r="M52" s="77">
        <f>'Monthly Returns'!L53</f>
        <v>6.0984580209756799E-2</v>
      </c>
      <c r="N52" s="77">
        <f>'Monthly Returns'!M53</f>
        <v>6.6689964807902E-2</v>
      </c>
      <c r="O52" s="77">
        <f>'Monthly Returns'!N53</f>
        <v>6.3062903973300999E-2</v>
      </c>
      <c r="P52" s="77">
        <f>'Monthly Returns'!O53</f>
        <v>7.3476413775872607E-2</v>
      </c>
      <c r="Q52" s="77">
        <f>'Monthly Returns'!P53</f>
        <v>7.9090143633668397E-2</v>
      </c>
      <c r="R52" s="77">
        <f>'Monthly Returns'!Q53</f>
        <v>3.92476701684547E-2</v>
      </c>
      <c r="S52" s="77">
        <f>'Monthly Returns'!R53</f>
        <v>6.7444716507166297E-2</v>
      </c>
      <c r="T52" s="77">
        <f>'Monthly Returns'!S53</f>
        <v>8.0113205027377177E-2</v>
      </c>
      <c r="U52" s="77">
        <f>'Monthly Returns'!T53</f>
        <v>-1.5219028741327899E-2</v>
      </c>
      <c r="V52" s="77">
        <f>'Monthly Returns'!U53</f>
        <v>-7.82000226565693E-3</v>
      </c>
      <c r="W52" s="77">
        <f>'Monthly Returns'!V53</f>
        <v>1.90999958979409E-2</v>
      </c>
      <c r="X52" s="77">
        <f>'Monthly Returns'!W53</f>
        <v>-1.7577228307207982E-2</v>
      </c>
      <c r="Y52" s="77">
        <f>'Monthly Returns'!X53</f>
        <v>-1.0703865992605421E-2</v>
      </c>
      <c r="Z52" s="77">
        <f>'Monthly Returns'!Y53</f>
        <v>-1.3071956753543112E-3</v>
      </c>
      <c r="AA52" s="77">
        <f>'Monthly Returns'!Z53</f>
        <v>3.6480157752033504E-2</v>
      </c>
      <c r="AB52" s="77">
        <f>'Monthly Returns'!AA53</f>
        <v>1.57250715959385E-2</v>
      </c>
      <c r="AC52" s="77">
        <f>'Monthly Returns'!AB53</f>
        <v>-9.6681230826437536E-3</v>
      </c>
      <c r="AD52" s="77">
        <f>'Monthly Returns'!AC53</f>
        <v>-1.0185676357606701E-2</v>
      </c>
      <c r="AE52" s="77">
        <f>'Monthly Returns'!AD53</f>
        <v>-7.2851595696098899E-3</v>
      </c>
      <c r="AF52" s="77">
        <f>'Monthly Returns'!AE53</f>
        <v>-7.3795957999999995E-3</v>
      </c>
      <c r="AG52" s="77">
        <f>'Monthly Returns'!AF53</f>
        <v>-8.2928184220637212E-3</v>
      </c>
      <c r="AH52" s="77">
        <f>'Monthly Returns'!AG53</f>
        <v>-7.339852907263157E-3</v>
      </c>
      <c r="AI52" s="77">
        <f>'Monthly Returns'!AH53</f>
        <v>-6.5979425540559911E-3</v>
      </c>
      <c r="AJ52" s="77">
        <f>'Monthly Returns'!AI53</f>
        <v>2.0700611617012088E-2</v>
      </c>
      <c r="AK52" s="77">
        <f>'Monthly Returns'!AJ53</f>
        <v>1.9699829325338536E-2</v>
      </c>
      <c r="AL52" s="77">
        <f>'Monthly Returns'!AK53</f>
        <v>1.5899553813202294E-2</v>
      </c>
      <c r="AM52" s="77">
        <f>'Monthly Returns'!AL53</f>
        <v>1.4000912224383377E-3</v>
      </c>
      <c r="AN52" s="77">
        <f>'Monthly Returns'!AM53</f>
        <v>5.4001661589586636E-3</v>
      </c>
      <c r="AO52" s="77">
        <f>'Monthly Returns'!AN53</f>
        <v>-5.7599999999999998E-2</v>
      </c>
      <c r="AP52" s="77">
        <f>'Monthly Returns'!AO53</f>
        <v>7.7254927988319455E-3</v>
      </c>
      <c r="AQ52" s="77">
        <f>'Monthly Returns'!AP53</f>
        <v>8.2896218801177077E-2</v>
      </c>
      <c r="AR52" s="77">
        <f>'Monthly Returns'!AQ53</f>
        <v>-1.1152297298351738E-2</v>
      </c>
      <c r="AS52" s="77">
        <f>'Monthly Returns'!AR53</f>
        <v>1.3831258644536604E-3</v>
      </c>
      <c r="AT52" s="77">
        <f>'Monthly Returns'!AS53</f>
        <v>2.4571007037116666E-2</v>
      </c>
      <c r="AU52" s="77">
        <f>'Monthly Returns'!AT53</f>
        <v>-9.8629839370020442E-3</v>
      </c>
      <c r="AV52" s="77">
        <f>'Monthly Returns'!AU53</f>
        <v>-1.592184949047926E-2</v>
      </c>
      <c r="AW52" s="77">
        <f>'Monthly Returns'!AV53</f>
        <v>5.5031587592393683E-2</v>
      </c>
      <c r="AX52" s="77">
        <f>'Monthly Returns'!AW53</f>
        <v>5.0231302629905938E-2</v>
      </c>
      <c r="AY52" s="77">
        <f>'Monthly Returns'!AX53</f>
        <v>4.599528573140161E-2</v>
      </c>
      <c r="AZ52" s="77">
        <f>'Monthly Returns'!AY53</f>
        <v>0.18317142237650627</v>
      </c>
      <c r="BA52" s="77">
        <f>'Monthly Returns'!AZ53</f>
        <v>-2.7013380459479985E-2</v>
      </c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CC52" s="161">
        <f>(C52-AVERAGE(C$3:C$242))^2*'Monthly Returns'!$BI53</f>
        <v>1.0186669790864798E-6</v>
      </c>
      <c r="CD52" s="161">
        <f>(D52-AVERAGE(D$3:D$242))^2*'Monthly Returns'!$BI53</f>
        <v>9.5254564807394077E-8</v>
      </c>
      <c r="CE52" s="161">
        <f>(E52-AVERAGE(E$3:E$242))^2*'Monthly Returns'!$BI53</f>
        <v>1.5077537258212679E-8</v>
      </c>
      <c r="CF52" s="161">
        <f>(F52-AVERAGE(F$3:F$242))^2*'Monthly Returns'!$BI53</f>
        <v>1.9688736229750057E-8</v>
      </c>
      <c r="CG52" s="161">
        <f>(G52-AVERAGE(G$3:G$242))^2*'Monthly Returns'!$BI53</f>
        <v>1.1322885852920488E-6</v>
      </c>
      <c r="CH52" s="161">
        <f>(H52-AVERAGE(H$3:H$242))^2*'Monthly Returns'!$BI53</f>
        <v>3.8945455276323264E-6</v>
      </c>
      <c r="CI52" s="161">
        <f>(I52-AVERAGE(I$3:I$242))^2*'Monthly Returns'!$BI53</f>
        <v>1.4169599681338528E-5</v>
      </c>
      <c r="CJ52" s="161">
        <f>(J52-AVERAGE(J$3:J$242))^2*'Monthly Returns'!$BI53</f>
        <v>1.0399242272317837E-6</v>
      </c>
      <c r="CK52" s="161">
        <f>(K52-AVERAGE(K$3:K$242))^2*'Monthly Returns'!$BI53</f>
        <v>1.386664357275311E-7</v>
      </c>
      <c r="CL52" s="161">
        <f>(L52-AVERAGE(L$3:L$242))^2*'Monthly Returns'!$BI53</f>
        <v>5.363728880451464E-6</v>
      </c>
      <c r="CM52" s="161">
        <f>(M52-AVERAGE(M$3:M$242))^2*'Monthly Returns'!$BI53</f>
        <v>5.1915031913945552E-6</v>
      </c>
      <c r="CN52" s="161">
        <f>(N52-AVERAGE(N$3:N$242))^2*'Monthly Returns'!$BI53</f>
        <v>5.6410692136440425E-6</v>
      </c>
      <c r="CO52" s="161">
        <f>(O52-AVERAGE(O$3:O$242))^2*'Monthly Returns'!$BI53</f>
        <v>5.3078862220564486E-6</v>
      </c>
      <c r="CP52" s="161">
        <f>(P52-AVERAGE(P$3:P$242))^2*'Monthly Returns'!$BI53</f>
        <v>6.8735520414106091E-6</v>
      </c>
      <c r="CQ52" s="161">
        <f>(Q52-AVERAGE(Q$3:Q$242))^2*'Monthly Returns'!$BI53</f>
        <v>8.3519621298069064E-6</v>
      </c>
      <c r="CR52" s="161">
        <f>(R52-AVERAGE(R$3:R$242))^2*'Monthly Returns'!$BI53</f>
        <v>1.734858199040474E-6</v>
      </c>
      <c r="CS52" s="161">
        <f>(S52-AVERAGE(S$3:S$242))^2*'Monthly Returns'!$BI53</f>
        <v>6.2513295376187242E-6</v>
      </c>
      <c r="CT52" s="161">
        <f>(T52-AVERAGE(T$3:T$242))^2*'Monthly Returns'!$BI53</f>
        <v>8.2674637956322102E-6</v>
      </c>
      <c r="CU52" s="161">
        <f>(U52-AVERAGE(U$3:U$242))^2*'Monthly Returns'!$BI53</f>
        <v>6.8856972011820749E-7</v>
      </c>
      <c r="CV52" s="161">
        <f>(V52-AVERAGE(V$3:V$242))^2*'Monthly Returns'!$BI53</f>
        <v>2.8466649648018903E-7</v>
      </c>
      <c r="CW52" s="161">
        <f>(W52-AVERAGE(W$3:W$242))^2*'Monthly Returns'!$BI53</f>
        <v>3.6488855581637785E-7</v>
      </c>
      <c r="CX52" s="161">
        <f>(X52-AVERAGE(X$3:X$242))^2*'Monthly Returns'!$BI53</f>
        <v>8.251025632437741E-7</v>
      </c>
      <c r="CY52" s="161">
        <f>(Y52-AVERAGE(Y$3:Y$242))^2*'Monthly Returns'!$BI53</f>
        <v>3.5728083681937541E-7</v>
      </c>
      <c r="CZ52" s="161">
        <f>(Z52-AVERAGE(Z$3:Z$242))^2*'Monthly Returns'!$BI53</f>
        <v>2.1028122697059164E-8</v>
      </c>
      <c r="DA52" s="161">
        <f>(AA52-AVERAGE(AA$3:AA$242))^2*'Monthly Returns'!$BI53</f>
        <v>1.5235195217186055E-6</v>
      </c>
      <c r="DB52" s="161">
        <f>(AB52-AVERAGE(AB$3:AB$242))^2*'Monthly Returns'!$BI53</f>
        <v>2.222191434794558E-7</v>
      </c>
      <c r="DC52" s="161">
        <f>(AC52-AVERAGE(AC$3:AC$242))^2*'Monthly Returns'!$BI53</f>
        <v>2.876602381975286E-7</v>
      </c>
      <c r="DD52" s="161">
        <f>(AD52-AVERAGE(AD$3:AD$242))^2*'Monthly Returns'!$BI53</f>
        <v>3.1199657951910681E-7</v>
      </c>
      <c r="DE52" s="161">
        <f>(AE52-AVERAGE(AE$3:AE$242))^2*'Monthly Returns'!$BI53</f>
        <v>2.0141468637278484E-7</v>
      </c>
      <c r="DF52" s="161">
        <f>(AF52-AVERAGE(AF$3:AF$242))^2*'Monthly Returns'!$BI53</f>
        <v>3.602950284978391E-7</v>
      </c>
      <c r="DG52" s="161">
        <f>(AG52-AVERAGE(AG$3:AG$242))^2*'Monthly Returns'!$BI53</f>
        <v>3.8964455194276284E-7</v>
      </c>
      <c r="DH52" s="161">
        <f>(AH52-AVERAGE(AH$3:AH$242))^2*'Monthly Returns'!$BI53</f>
        <v>2.8551822977785176E-7</v>
      </c>
      <c r="DI52" s="161">
        <f>(AI52-AVERAGE(AI$3:AI$242))^2*'Monthly Returns'!$BI53</f>
        <v>1.7412495311487762E-7</v>
      </c>
      <c r="DJ52" s="161">
        <f>(AJ52-AVERAGE(AJ$3:AJ$242))^2*'Monthly Returns'!$BI53</f>
        <v>3.8512611215356928E-7</v>
      </c>
      <c r="DK52" s="161">
        <f>(AK52-AVERAGE(AK$3:AK$242))^2*'Monthly Returns'!$BI53</f>
        <v>2.9295762409670094E-7</v>
      </c>
      <c r="DL52" s="161">
        <f>(AL52-AVERAGE(AL$3:AL$242))^2*'Monthly Returns'!$BI53</f>
        <v>1.5321647004274726E-7</v>
      </c>
      <c r="DM52" s="161">
        <f>(AM52-AVERAGE(AM$3:AM$242))^2*'Monthly Returns'!$BI53</f>
        <v>1.5953049763085149E-8</v>
      </c>
      <c r="DN52" s="161">
        <f>(AN52-AVERAGE(AN$3:AN$242))^2*'Monthly Returns'!$BI53</f>
        <v>7.3776010372533533E-11</v>
      </c>
      <c r="DO52" s="161">
        <f>(AO52-AVERAGE(AO$3:AO$242))^2*'Monthly Returns'!$BI53</f>
        <v>6.647998483347166E-6</v>
      </c>
      <c r="DP52" s="161">
        <f>(AP52-AVERAGE(AP$3:AP$242))^2*'Monthly Returns'!$BI53</f>
        <v>6.8448611908995444E-8</v>
      </c>
      <c r="DQ52" s="161">
        <f>(AQ52-AVERAGE(AQ$3:AQ$242))^2*'Monthly Returns'!$BI53</f>
        <v>9.6165101194837423E-6</v>
      </c>
      <c r="DR52" s="161">
        <f>(AR52-AVERAGE(AR$3:AR$242))^2*'Monthly Returns'!$BI53</f>
        <v>5.1524986126164094E-7</v>
      </c>
      <c r="DS52" s="161">
        <f>(AS52-AVERAGE(AS$3:AS$242))^2*'Monthly Returns'!$BI53</f>
        <v>6.9697466745232913E-9</v>
      </c>
      <c r="DT52" s="161">
        <f>(AT52-AVERAGE(AT$3:AT$242))^2*'Monthly Returns'!$BI53</f>
        <v>6.1364165992964732E-7</v>
      </c>
      <c r="DU52" s="161">
        <f>(AU52-AVERAGE(AU$3:AU$242))^2*'Monthly Returns'!$BI53</f>
        <v>2.3558731188615533E-7</v>
      </c>
      <c r="DV52" s="161">
        <f>(AV52-AVERAGE(AV$3:AV$242))^2*'Monthly Returns'!$BI53</f>
        <v>1.4585458647907671E-7</v>
      </c>
      <c r="DW52" s="161">
        <f>(AW52-AVERAGE(AW$3:AW$242))^2*'Monthly Returns'!$BI53</f>
        <v>3.4405343993526574E-6</v>
      </c>
      <c r="DX52" s="161">
        <f>(AX52-AVERAGE(AX$3:AX$242))^2*'Monthly Returns'!$BI53</f>
        <v>3.0131486878858915E-6</v>
      </c>
      <c r="DY52" s="161">
        <f>(AY52-AVERAGE(AY$3:AY$242))^2*'Monthly Returns'!$BI53</f>
        <v>2.5503038257585842E-6</v>
      </c>
      <c r="DZ52" s="161">
        <f>(AZ52-AVERAGE(AZ$3:AZ$242))^2*'Monthly Returns'!$BI53</f>
        <v>4.6075963732695388E-5</v>
      </c>
      <c r="EA52" s="161">
        <f>(BA52-AVERAGE(BA$3:BA$242))^2*'Monthly Returns'!$BI53</f>
        <v>2.250327012596022E-6</v>
      </c>
    </row>
    <row r="53" spans="1:131" s="80" customFormat="1" x14ac:dyDescent="0.2">
      <c r="A53" s="66"/>
      <c r="B53" s="79">
        <f>'Monthly Returns'!A54</f>
        <v>37711</v>
      </c>
      <c r="C53" s="77">
        <f>'Monthly Returns'!B54</f>
        <v>2.8075925025128302E-3</v>
      </c>
      <c r="D53" s="77">
        <f>'Monthly Returns'!C54</f>
        <v>7.3131403181518799E-3</v>
      </c>
      <c r="E53" s="77">
        <f>'Monthly Returns'!D54</f>
        <v>-2.9040858615457001E-2</v>
      </c>
      <c r="F53" s="77">
        <f>'Monthly Returns'!E54</f>
        <v>-7.1763514201081896E-3</v>
      </c>
      <c r="G53" s="77">
        <f>'Monthly Returns'!F54</f>
        <v>-7.4089623218625E-3</v>
      </c>
      <c r="H53" s="77">
        <f>'Monthly Returns'!G54</f>
        <v>-5.0304814622587901E-2</v>
      </c>
      <c r="I53" s="77">
        <f>'Monthly Returns'!H54</f>
        <v>-2.0792943774163901E-2</v>
      </c>
      <c r="J53" s="77">
        <f>'Monthly Returns'!I54</f>
        <v>5.4382771284202597E-3</v>
      </c>
      <c r="K53" s="77">
        <f>'Monthly Returns'!J54</f>
        <v>-3.4619395487578399E-2</v>
      </c>
      <c r="L53" s="77">
        <f>'Monthly Returns'!K54</f>
        <v>-3.6009993000400901E-3</v>
      </c>
      <c r="M53" s="77">
        <f>'Monthly Returns'!L54</f>
        <v>-3.9664165097043E-3</v>
      </c>
      <c r="N53" s="77">
        <f>'Monthly Returns'!M54</f>
        <v>1.7806010391795999E-2</v>
      </c>
      <c r="O53" s="77">
        <f>'Monthly Returns'!N54</f>
        <v>8.0535375056143294E-3</v>
      </c>
      <c r="P53" s="77">
        <f>'Monthly Returns'!O54</f>
        <v>2.0568627760550299E-2</v>
      </c>
      <c r="Q53" s="77">
        <f>'Monthly Returns'!P54</f>
        <v>1.68917173662719E-3</v>
      </c>
      <c r="R53" s="77">
        <f>'Monthly Returns'!Q54</f>
        <v>-7.09336731699716E-3</v>
      </c>
      <c r="S53" s="77">
        <f>'Monthly Returns'!R54</f>
        <v>-2.8613708028186299E-2</v>
      </c>
      <c r="T53" s="77">
        <f>'Monthly Returns'!S54</f>
        <v>1.1459527417455595E-2</v>
      </c>
      <c r="U53" s="77">
        <f>'Monthly Returns'!T54</f>
        <v>9.3152074586069205E-3</v>
      </c>
      <c r="V53" s="77">
        <f>'Monthly Returns'!U54</f>
        <v>-6.5000360379629998E-4</v>
      </c>
      <c r="W53" s="77">
        <f>'Monthly Returns'!V54</f>
        <v>-2.2309998314535701E-2</v>
      </c>
      <c r="X53" s="77">
        <f>'Monthly Returns'!W54</f>
        <v>-7.8109353094331091E-3</v>
      </c>
      <c r="Y53" s="77">
        <f>'Monthly Returns'!X54</f>
        <v>-5.8100177971203149E-3</v>
      </c>
      <c r="Z53" s="77">
        <f>'Monthly Returns'!Y54</f>
        <v>2.250659861914972E-3</v>
      </c>
      <c r="AA53" s="77">
        <f>'Monthly Returns'!Z54</f>
        <v>-4.0793926644104861E-3</v>
      </c>
      <c r="AB53" s="77">
        <f>'Monthly Returns'!AA54</f>
        <v>1.0406520736145897E-2</v>
      </c>
      <c r="AC53" s="77">
        <f>'Monthly Returns'!AB54</f>
        <v>-3.3230076034919787E-2</v>
      </c>
      <c r="AD53" s="77">
        <f>'Monthly Returns'!AC54</f>
        <v>-3.3791225775972294E-2</v>
      </c>
      <c r="AE53" s="77">
        <f>'Monthly Returns'!AD54</f>
        <v>-3.12527944910551E-2</v>
      </c>
      <c r="AF53" s="77">
        <f>'Monthly Returns'!AE54</f>
        <v>1.1314236600000001E-2</v>
      </c>
      <c r="AG53" s="77">
        <f>'Monthly Returns'!AF54</f>
        <v>1.2714369763729826E-2</v>
      </c>
      <c r="AH53" s="77">
        <f>'Monthly Returns'!AG54</f>
        <v>1.1253303656817253E-2</v>
      </c>
      <c r="AI53" s="77">
        <f>'Monthly Returns'!AH54</f>
        <v>3.6061444395405484E-3</v>
      </c>
      <c r="AJ53" s="77">
        <f>'Monthly Returns'!AI54</f>
        <v>1.7100335704676839E-2</v>
      </c>
      <c r="AK53" s="77">
        <f>'Monthly Returns'!AJ54</f>
        <v>1.9900414901012686E-2</v>
      </c>
      <c r="AL53" s="77">
        <f>'Monthly Returns'!AK54</f>
        <v>1.5100420115321089E-2</v>
      </c>
      <c r="AM53" s="77">
        <f>'Monthly Returns'!AL54</f>
        <v>1.5099844043229727E-2</v>
      </c>
      <c r="AN53" s="77">
        <f>'Monthly Returns'!AM54</f>
        <v>5.9995179727310166E-3</v>
      </c>
      <c r="AO53" s="77">
        <f>'Monthly Returns'!AN54</f>
        <v>-1.9400000000000001E-2</v>
      </c>
      <c r="AP53" s="77">
        <f>'Monthly Returns'!AO54</f>
        <v>-1.9699145119011607E-2</v>
      </c>
      <c r="AQ53" s="77">
        <f>'Monthly Returns'!AP54</f>
        <v>6.3023891286412767E-2</v>
      </c>
      <c r="AR53" s="77">
        <f>'Monthly Returns'!AQ54</f>
        <v>1.0807454272795511E-2</v>
      </c>
      <c r="AS53" s="77">
        <f>'Monthly Returns'!AR54</f>
        <v>1.8991712707181474E-3</v>
      </c>
      <c r="AT53" s="77">
        <f>'Monthly Returns'!AS54</f>
        <v>9.5081112654584778E-3</v>
      </c>
      <c r="AU53" s="77">
        <f>'Monthly Returns'!AT54</f>
        <v>-1.0694371193719783E-2</v>
      </c>
      <c r="AV53" s="77">
        <f>'Monthly Returns'!AU54</f>
        <v>-1.1315156932666715E-2</v>
      </c>
      <c r="AW53" s="77">
        <f>'Monthly Returns'!AV54</f>
        <v>2.4357136890538644E-2</v>
      </c>
      <c r="AX53" s="77">
        <f>'Monthly Returns'!AW54</f>
        <v>1.9770354711639682E-2</v>
      </c>
      <c r="AY53" s="77">
        <f>'Monthly Returns'!AX54</f>
        <v>2.2176084411547965E-2</v>
      </c>
      <c r="AZ53" s="77">
        <f>'Monthly Returns'!AY54</f>
        <v>8.5231758447198658E-2</v>
      </c>
      <c r="BA53" s="77">
        <f>'Monthly Returns'!AZ54</f>
        <v>2.1610200904440768E-2</v>
      </c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CC53" s="161">
        <f>(C53-AVERAGE(C$3:C$242))^2*'Monthly Returns'!$BI54</f>
        <v>2.2143732442963603E-8</v>
      </c>
      <c r="CD53" s="161">
        <f>(D53-AVERAGE(D$3:D$242))^2*'Monthly Returns'!$BI54</f>
        <v>1.8304627815201361E-8</v>
      </c>
      <c r="CE53" s="161">
        <f>(E53-AVERAGE(E$3:E$242))^2*'Monthly Returns'!$BI54</f>
        <v>1.9937317929363579E-6</v>
      </c>
      <c r="CF53" s="161">
        <f>(F53-AVERAGE(F$3:F$242))^2*'Monthly Returns'!$BI54</f>
        <v>4.4408742005423797E-7</v>
      </c>
      <c r="CG53" s="161">
        <f>(G53-AVERAGE(G$3:G$242))^2*'Monthly Returns'!$BI54</f>
        <v>2.2094192814464591E-7</v>
      </c>
      <c r="CH53" s="161">
        <f>(H53-AVERAGE(H$3:H$242))^2*'Monthly Returns'!$BI54</f>
        <v>4.9721167459885267E-6</v>
      </c>
      <c r="CI53" s="161">
        <f>(I53-AVERAGE(I$3:I$242))^2*'Monthly Returns'!$BI54</f>
        <v>1.3008085982654332E-6</v>
      </c>
      <c r="CJ53" s="161">
        <f>(J53-AVERAGE(J$3:J$242))^2*'Monthly Returns'!$BI54</f>
        <v>2.5128481349073014E-8</v>
      </c>
      <c r="CK53" s="161">
        <f>(K53-AVERAGE(K$3:K$242))^2*'Monthly Returns'!$BI54</f>
        <v>3.2633171527065018E-6</v>
      </c>
      <c r="CL53" s="161">
        <f>(L53-AVERAGE(L$3:L$242))^2*'Monthly Returns'!$BI54</f>
        <v>1.0507562738870803E-7</v>
      </c>
      <c r="CM53" s="161">
        <f>(M53-AVERAGE(M$3:M$242))^2*'Monthly Returns'!$BI54</f>
        <v>1.1788711211328574E-7</v>
      </c>
      <c r="CN53" s="161">
        <f>(N53-AVERAGE(N$3:N$242))^2*'Monthly Returns'!$BI54</f>
        <v>1.6414927456144394E-7</v>
      </c>
      <c r="CO53" s="161">
        <f>(O53-AVERAGE(O$3:O$242))^2*'Monthly Returns'!$BI54</f>
        <v>7.2664006906574903E-9</v>
      </c>
      <c r="CP53" s="161">
        <f>(P53-AVERAGE(P$3:P$242))^2*'Monthly Returns'!$BI54</f>
        <v>2.4001179731239247E-7</v>
      </c>
      <c r="CQ53" s="161">
        <f>(Q53-AVERAGE(Q$3:Q$242))^2*'Monthly Returns'!$BI54</f>
        <v>5.4539726166527646E-8</v>
      </c>
      <c r="CR53" s="161">
        <f>(R53-AVERAGE(R$3:R$242))^2*'Monthly Returns'!$BI54</f>
        <v>3.0806061562640842E-7</v>
      </c>
      <c r="CS53" s="161">
        <f>(S53-AVERAGE(S$3:S$242))^2*'Monthly Returns'!$BI54</f>
        <v>1.9089326805565921E-6</v>
      </c>
      <c r="CT53" s="161">
        <f>(T53-AVERAGE(T$3:T$242))^2*'Monthly Returns'!$BI54</f>
        <v>1.1315534758795567E-8</v>
      </c>
      <c r="CU53" s="161">
        <f>(U53-AVERAGE(U$3:U$242))^2*'Monthly Returns'!$BI54</f>
        <v>2.5828272142096578E-8</v>
      </c>
      <c r="CV53" s="161">
        <f>(V53-AVERAGE(V$3:V$242))^2*'Monthly Returns'!$BI54</f>
        <v>6.028774021165167E-8</v>
      </c>
      <c r="CW53" s="161">
        <f>(W53-AVERAGE(W$3:W$242))^2*'Monthly Returns'!$BI54</f>
        <v>1.1487229497634545E-6</v>
      </c>
      <c r="CX53" s="161">
        <f>(X53-AVERAGE(X$3:X$242))^2*'Monthly Returns'!$BI54</f>
        <v>2.6726026275476435E-7</v>
      </c>
      <c r="CY53" s="161">
        <f>(Y53-AVERAGE(Y$3:Y$242))^2*'Monthly Returns'!$BI54</f>
        <v>1.6186892674076078E-7</v>
      </c>
      <c r="CZ53" s="161">
        <f>(Z53-AVERAGE(Z$3:Z$242))^2*'Monthly Returns'!$BI54</f>
        <v>2.23482226591452E-12</v>
      </c>
      <c r="DA53" s="161">
        <f>(AA53-AVERAGE(AA$3:AA$242))^2*'Monthly Returns'!$BI54</f>
        <v>1.6311985224046348E-7</v>
      </c>
      <c r="DB53" s="161">
        <f>(AB53-AVERAGE(AB$3:AB$242))^2*'Monthly Returns'!$BI54</f>
        <v>6.6639216787387608E-8</v>
      </c>
      <c r="DC53" s="161">
        <f>(AC53-AVERAGE(AC$3:AC$242))^2*'Monthly Returns'!$BI54</f>
        <v>2.2329787139710333E-6</v>
      </c>
      <c r="DD53" s="161">
        <f>(AD53-AVERAGE(AD$3:AD$242))^2*'Monthly Returns'!$BI54</f>
        <v>2.3056049117792789E-6</v>
      </c>
      <c r="DE53" s="161">
        <f>(AE53-AVERAGE(AE$3:AE$242))^2*'Monthly Returns'!$BI54</f>
        <v>2.0242881886939908E-6</v>
      </c>
      <c r="DF53" s="161">
        <f>(AF53-AVERAGE(AF$3:AF$242))^2*'Monthly Returns'!$BI54</f>
        <v>2.3912153755162071E-8</v>
      </c>
      <c r="DG53" s="161">
        <f>(AG53-AVERAGE(AG$3:AG$242))^2*'Monthly Returns'!$BI54</f>
        <v>5.0326637822276601E-8</v>
      </c>
      <c r="DH53" s="161">
        <f>(AH53-AVERAGE(AH$3:AH$242))^2*'Monthly Returns'!$BI54</f>
        <v>4.6999039324294093E-8</v>
      </c>
      <c r="DI53" s="161">
        <f>(AI53-AVERAGE(AI$3:AI$242))^2*'Monthly Returns'!$BI54</f>
        <v>3.2262856405364151E-11</v>
      </c>
      <c r="DJ53" s="161">
        <f>(AJ53-AVERAGE(AJ$3:AJ$242))^2*'Monthly Returns'!$BI54</f>
        <v>2.2824073149827898E-7</v>
      </c>
      <c r="DK53" s="161">
        <f>(AK53-AVERAGE(AK$3:AK$242))^2*'Monthly Returns'!$BI54</f>
        <v>3.048306415168576E-7</v>
      </c>
      <c r="DL53" s="161">
        <f>(AL53-AVERAGE(AL$3:AL$242))^2*'Monthly Returns'!$BI54</f>
        <v>1.3032198916951226E-7</v>
      </c>
      <c r="DM53" s="161">
        <f>(AM53-AVERAGE(AM$3:AM$242))^2*'Monthly Returns'!$BI54</f>
        <v>1.8360222340216592E-7</v>
      </c>
      <c r="DN53" s="161">
        <f>(AN53-AVERAGE(AN$3:AN$242))^2*'Monthly Returns'!$BI54</f>
        <v>2.4545466158576401E-10</v>
      </c>
      <c r="DO53" s="161">
        <f>(AO53-AVERAGE(AO$3:AO$242))^2*'Monthly Returns'!$BI54</f>
        <v>1.0870471061821328E-6</v>
      </c>
      <c r="DP53" s="161">
        <f>(AP53-AVERAGE(AP$3:AP$242))^2*'Monthly Returns'!$BI54</f>
        <v>7.2068898422169922E-7</v>
      </c>
      <c r="DQ53" s="161">
        <f>(AQ53-AVERAGE(AQ$3:AQ$242))^2*'Monthly Returns'!$BI54</f>
        <v>5.3406621463003181E-6</v>
      </c>
      <c r="DR53" s="161">
        <f>(AR53-AVERAGE(AR$3:AR$242))^2*'Monthly Returns'!$BI54</f>
        <v>2.8523968317355496E-8</v>
      </c>
      <c r="DS53" s="161">
        <f>(AS53-AVERAGE(AS$3:AS$242))^2*'Monthly Returns'!$BI54</f>
        <v>3.9669247531787931E-9</v>
      </c>
      <c r="DT53" s="161">
        <f>(AT53-AVERAGE(AT$3:AT$242))^2*'Monthly Returns'!$BI54</f>
        <v>3.1188703629803933E-8</v>
      </c>
      <c r="DU53" s="161">
        <f>(AU53-AVERAGE(AU$3:AU$242))^2*'Monthly Returns'!$BI54</f>
        <v>2.7198893446665887E-7</v>
      </c>
      <c r="DV53" s="161">
        <f>(AV53-AVERAGE(AV$3:AV$242))^2*'Monthly Returns'!$BI54</f>
        <v>3.8834093919581765E-8</v>
      </c>
      <c r="DW53" s="161">
        <f>(AW53-AVERAGE(AW$3:AW$242))^2*'Monthly Returns'!$BI54</f>
        <v>3.8511451192182822E-7</v>
      </c>
      <c r="DX53" s="161">
        <f>(AX53-AVERAGE(AX$3:AX$242))^2*'Monthly Returns'!$BI54</f>
        <v>2.5969927431417632E-7</v>
      </c>
      <c r="DY53" s="161">
        <f>(AY53-AVERAGE(AY$3:AY$242))^2*'Monthly Returns'!$BI54</f>
        <v>4.0871579126921603E-7</v>
      </c>
      <c r="DZ53" s="161">
        <f>(AZ53-AVERAGE(AZ$3:AZ$242))^2*'Monthly Returns'!$BI54</f>
        <v>8.1301958870110831E-6</v>
      </c>
      <c r="EA53" s="161">
        <f>(BA53-AVERAGE(BA$3:BA$242))^2*'Monthly Returns'!$BI54</f>
        <v>2.1500174707513303E-7</v>
      </c>
    </row>
    <row r="54" spans="1:131" s="80" customFormat="1" x14ac:dyDescent="0.2">
      <c r="A54" s="66"/>
      <c r="B54" s="79">
        <f>'Monthly Returns'!A55</f>
        <v>37741</v>
      </c>
      <c r="C54" s="77">
        <f>'Monthly Returns'!B55</f>
        <v>7.3084133253198402E-2</v>
      </c>
      <c r="D54" s="77">
        <f>'Monthly Returns'!C55</f>
        <v>0.10377260331030901</v>
      </c>
      <c r="E54" s="77">
        <f>'Monthly Returns'!D55</f>
        <v>0.146050671901642</v>
      </c>
      <c r="F54" s="77">
        <f>'Monthly Returns'!E55</f>
        <v>0.13405769172783599</v>
      </c>
      <c r="G54" s="77">
        <f>'Monthly Returns'!F55</f>
        <v>9.3359798432972305E-2</v>
      </c>
      <c r="H54" s="77">
        <f>'Monthly Returns'!G55</f>
        <v>-1.7376927649157901E-2</v>
      </c>
      <c r="I54" s="77">
        <f>'Monthly Returns'!H55</f>
        <v>2.1250090617099499E-2</v>
      </c>
      <c r="J54" s="77">
        <f>'Monthly Returns'!I55</f>
        <v>4.4402330035795599E-2</v>
      </c>
      <c r="K54" s="77">
        <f>'Monthly Returns'!J55</f>
        <v>7.8557177792146701E-2</v>
      </c>
      <c r="L54" s="77">
        <f>'Monthly Returns'!K55</f>
        <v>2.70837294005454E-3</v>
      </c>
      <c r="M54" s="77">
        <f>'Monthly Returns'!L55</f>
        <v>3.0482109137701602E-3</v>
      </c>
      <c r="N54" s="77">
        <f>'Monthly Returns'!M55</f>
        <v>5.37140645251565E-2</v>
      </c>
      <c r="O54" s="77">
        <f>'Monthly Returns'!N55</f>
        <v>3.7775827243393102E-2</v>
      </c>
      <c r="P54" s="77">
        <f>'Monthly Returns'!O55</f>
        <v>5.27539383223758E-2</v>
      </c>
      <c r="Q54" s="77">
        <f>'Monthly Returns'!P55</f>
        <v>3.2295656049774003E-2</v>
      </c>
      <c r="R54" s="77">
        <f>'Monthly Returns'!Q55</f>
        <v>1.4430235589260199E-2</v>
      </c>
      <c r="S54" s="77">
        <f>'Monthly Returns'!R55</f>
        <v>2.4965808804235899E-3</v>
      </c>
      <c r="T54" s="77">
        <f>'Monthly Returns'!S55</f>
        <v>4.8554098727951578E-2</v>
      </c>
      <c r="U54" s="77">
        <f>'Monthly Returns'!T55</f>
        <v>8.3545717419483301E-2</v>
      </c>
      <c r="V54" s="77">
        <f>'Monthly Returns'!U55</f>
        <v>2.4319998154538301E-2</v>
      </c>
      <c r="W54" s="77">
        <f>'Monthly Returns'!V55</f>
        <v>1.22700012789702E-2</v>
      </c>
      <c r="X54" s="77">
        <f>'Monthly Returns'!W55</f>
        <v>1.1438568160409002E-2</v>
      </c>
      <c r="Y54" s="77">
        <f>'Monthly Returns'!X55</f>
        <v>1.558106748560828E-2</v>
      </c>
      <c r="Z54" s="77">
        <f>'Monthly Returns'!Y55</f>
        <v>8.3893958660521406E-3</v>
      </c>
      <c r="AA54" s="77">
        <f>'Monthly Returns'!Z55</f>
        <v>6.961537048602251E-3</v>
      </c>
      <c r="AB54" s="77">
        <f>'Monthly Returns'!AA55</f>
        <v>5.479452054794498E-3</v>
      </c>
      <c r="AC54" s="77">
        <f>'Monthly Returns'!AB55</f>
        <v>-2.4662588600834923E-2</v>
      </c>
      <c r="AD54" s="77">
        <f>'Monthly Returns'!AC55</f>
        <v>-2.5065263394981899E-2</v>
      </c>
      <c r="AE54" s="77">
        <f>'Monthly Returns'!AD55</f>
        <v>-2.3005138344942201E-2</v>
      </c>
      <c r="AF54" s="77">
        <f>'Monthly Returns'!AE55</f>
        <v>2.2053429400000001E-2</v>
      </c>
      <c r="AG54" s="77">
        <f>'Monthly Returns'!AF55</f>
        <v>2.4782534240967737E-2</v>
      </c>
      <c r="AH54" s="77">
        <f>'Monthly Returns'!AG55</f>
        <v>2.193466041821868E-2</v>
      </c>
      <c r="AI54" s="77">
        <f>'Monthly Returns'!AH55</f>
        <v>1.1584005491676042E-3</v>
      </c>
      <c r="AJ54" s="77">
        <f>'Monthly Returns'!AI55</f>
        <v>4.473435148808047E-3</v>
      </c>
      <c r="AK54" s="77">
        <f>'Monthly Returns'!AJ55</f>
        <v>2.2467641711665376E-3</v>
      </c>
      <c r="AL54" s="77">
        <f>'Monthly Returns'!AK55</f>
        <v>7.8571815791614874E-3</v>
      </c>
      <c r="AM54" s="77">
        <f>'Monthly Returns'!AL55</f>
        <v>4.1121293616828147E-3</v>
      </c>
      <c r="AN54" s="77">
        <f>'Monthly Returns'!AM55</f>
        <v>1.026541630658917E-2</v>
      </c>
      <c r="AO54" s="77">
        <f>'Monthly Returns'!AN55</f>
        <v>-1.72E-2</v>
      </c>
      <c r="AP54" s="77">
        <f>'Monthly Returns'!AO55</f>
        <v>-6.725207097411201E-3</v>
      </c>
      <c r="AQ54" s="77">
        <f>'Monthly Returns'!AP55</f>
        <v>2.6906965234291935E-2</v>
      </c>
      <c r="AR54" s="77">
        <f>'Monthly Returns'!AQ55</f>
        <v>-3.215301081866774E-3</v>
      </c>
      <c r="AS54" s="77">
        <f>'Monthly Returns'!AR55</f>
        <v>3.2741685335171411E-3</v>
      </c>
      <c r="AT54" s="77">
        <f>'Monthly Returns'!AS55</f>
        <v>-1.3618070346690023E-3</v>
      </c>
      <c r="AU54" s="77">
        <f>'Monthly Returns'!AT55</f>
        <v>-1.474754290018649E-2</v>
      </c>
      <c r="AV54" s="77">
        <f>'Monthly Returns'!AU55</f>
        <v>-2.9667122450291301E-2</v>
      </c>
      <c r="AW54" s="77">
        <f>'Monthly Returns'!AV55</f>
        <v>1.960967533407576E-3</v>
      </c>
      <c r="AX54" s="77">
        <f>'Monthly Returns'!AW55</f>
        <v>-1.0364728873303641E-2</v>
      </c>
      <c r="AY54" s="77">
        <f>'Monthly Returns'!AX55</f>
        <v>-7.6766313073170379E-3</v>
      </c>
      <c r="AZ54" s="77">
        <f>'Monthly Returns'!AY55</f>
        <v>4.5081788324720831E-2</v>
      </c>
      <c r="BA54" s="77">
        <f>'Monthly Returns'!AZ55</f>
        <v>-7.3654802075397985E-3</v>
      </c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CC54" s="161">
        <f>(C54-AVERAGE(C$3:C$242))^2*'Monthly Returns'!$BI55</f>
        <v>7.3659206051498378E-6</v>
      </c>
      <c r="CD54" s="161">
        <f>(D54-AVERAGE(D$3:D$242))^2*'Monthly Returns'!$BI55</f>
        <v>1.4398138515935924E-5</v>
      </c>
      <c r="CE54" s="161">
        <f>(E54-AVERAGE(E$3:E$242))^2*'Monthly Returns'!$BI55</f>
        <v>3.266580459940548E-5</v>
      </c>
      <c r="CF54" s="161">
        <f>(F54-AVERAGE(F$3:F$242))^2*'Monthly Returns'!$BI55</f>
        <v>2.5858770545041715E-5</v>
      </c>
      <c r="CG54" s="161">
        <f>(G54-AVERAGE(G$3:G$242))^2*'Monthly Returns'!$BI55</f>
        <v>1.3203367336935711E-5</v>
      </c>
      <c r="CH54" s="161">
        <f>(H54-AVERAGE(H$3:H$242))^2*'Monthly Returns'!$BI55</f>
        <v>8.0880316300571157E-7</v>
      </c>
      <c r="CI54" s="161">
        <f>(I54-AVERAGE(I$3:I$242))^2*'Monthly Returns'!$BI55</f>
        <v>3.2133594156224367E-7</v>
      </c>
      <c r="CJ54" s="161">
        <f>(J54-AVERAGE(J$3:J$242))^2*'Monthly Returns'!$BI55</f>
        <v>2.0402187984329365E-6</v>
      </c>
      <c r="CK54" s="161">
        <f>(K54-AVERAGE(K$3:K$242))^2*'Monthly Returns'!$BI55</f>
        <v>7.8180378542773642E-6</v>
      </c>
      <c r="CL54" s="161">
        <f>(L54-AVERAGE(L$3:L$242))^2*'Monthly Returns'!$BI55</f>
        <v>4.7192447741086209E-9</v>
      </c>
      <c r="CM54" s="161">
        <f>(M54-AVERAGE(M$3:M$242))^2*'Monthly Returns'!$BI55</f>
        <v>3.5104930314023491E-9</v>
      </c>
      <c r="CN54" s="161">
        <f>(N54-AVERAGE(N$3:N$242))^2*'Monthly Returns'!$BI55</f>
        <v>3.4982138642968606E-6</v>
      </c>
      <c r="CO54" s="161">
        <f>(O54-AVERAGE(O$3:O$242))^2*'Monthly Returns'!$BI55</f>
        <v>1.6816283044540259E-6</v>
      </c>
      <c r="CP54" s="161">
        <f>(P54-AVERAGE(P$3:P$242))^2*'Monthly Returns'!$BI55</f>
        <v>3.2538497286264944E-6</v>
      </c>
      <c r="CQ54" s="161">
        <f>(Q54-AVERAGE(Q$3:Q$242))^2*'Monthly Returns'!$BI55</f>
        <v>1.0249904328840933E-6</v>
      </c>
      <c r="CR54" s="161">
        <f>(R54-AVERAGE(R$3:R$242))^2*'Monthly Returns'!$BI55</f>
        <v>1.0188914276670847E-7</v>
      </c>
      <c r="CS54" s="161">
        <f>(S54-AVERAGE(S$3:S$242))^2*'Monthly Returns'!$BI55</f>
        <v>1.4626730189018181E-8</v>
      </c>
      <c r="CT54" s="161">
        <f>(T54-AVERAGE(T$3:T$242))^2*'Monthly Returns'!$BI55</f>
        <v>2.6192657192989399E-6</v>
      </c>
      <c r="CU54" s="161">
        <f>(U54-AVERAGE(U$3:U$242))^2*'Monthly Returns'!$BI55</f>
        <v>1.0151968293883729E-5</v>
      </c>
      <c r="CV54" s="161">
        <f>(V54-AVERAGE(V$3:V$242))^2*'Monthly Returns'!$BI55</f>
        <v>5.9395989852784442E-7</v>
      </c>
      <c r="CW54" s="161">
        <f>(W54-AVERAGE(W$3:W$242))^2*'Monthly Returns'!$BI55</f>
        <v>1.1012955704764333E-7</v>
      </c>
      <c r="CX54" s="161">
        <f>(X54-AVERAGE(X$3:X$242))^2*'Monthly Returns'!$BI55</f>
        <v>7.0113192795814025E-8</v>
      </c>
      <c r="CY54" s="161">
        <f>(Y54-AVERAGE(Y$3:Y$242))^2*'Monthly Returns'!$BI55</f>
        <v>2.1834410096917844E-7</v>
      </c>
      <c r="CZ54" s="161">
        <f>(Z54-AVERAGE(Z$3:Z$242))^2*'Monthly Returns'!$BI55</f>
        <v>6.1819136795544378E-8</v>
      </c>
      <c r="DA54" s="161">
        <f>(AA54-AVERAGE(AA$3:AA$242))^2*'Monthly Returns'!$BI55</f>
        <v>1.9335871297759258E-9</v>
      </c>
      <c r="DB54" s="161">
        <f>(AB54-AVERAGE(AB$3:AB$242))^2*'Monthly Returns'!$BI55</f>
        <v>3.44350670759157E-9</v>
      </c>
      <c r="DC54" s="161">
        <f>(AC54-AVERAGE(AC$3:AC$242))^2*'Monthly Returns'!$BI55</f>
        <v>1.3288128389554124E-6</v>
      </c>
      <c r="DD54" s="161">
        <f>(AD54-AVERAGE(AD$3:AD$242))^2*'Monthly Returns'!$BI55</f>
        <v>1.3700979730456832E-6</v>
      </c>
      <c r="DE54" s="161">
        <f>(AE54-AVERAGE(AE$3:AE$242))^2*'Monthly Returns'!$BI55</f>
        <v>1.196557387488018E-6</v>
      </c>
      <c r="DF54" s="161">
        <f>(AF54-AVERAGE(AF$3:AF$242))^2*'Monthly Returns'!$BI55</f>
        <v>3.5165830514029201E-7</v>
      </c>
      <c r="DG54" s="161">
        <f>(AG54-AVERAGE(AG$3:AG$242))^2*'Monthly Returns'!$BI55</f>
        <v>5.1439226785146495E-7</v>
      </c>
      <c r="DH54" s="161">
        <f>(AH54-AVERAGE(AH$3:AH$242))^2*'Monthly Returns'!$BI55</f>
        <v>4.2656754376063598E-7</v>
      </c>
      <c r="DI54" s="161">
        <f>(AI54-AVERAGE(AI$3:AI$242))^2*'Monthly Returns'!$BI55</f>
        <v>1.1119206018120951E-8</v>
      </c>
      <c r="DJ54" s="161">
        <f>(AJ54-AVERAGE(AJ$3:AJ$242))^2*'Monthly Returns'!$BI55</f>
        <v>1.1806116899443932E-9</v>
      </c>
      <c r="DK54" s="161">
        <f>(AK54-AVERAGE(AK$3:AK$242))^2*'Monthly Returns'!$BI55</f>
        <v>2.7041405222680009E-8</v>
      </c>
      <c r="DL54" s="161">
        <f>(AL54-AVERAGE(AL$3:AL$242))^2*'Monthly Returns'!$BI55</f>
        <v>4.5802450767477411E-9</v>
      </c>
      <c r="DM54" s="161">
        <f>(AM54-AVERAGE(AM$3:AM$242))^2*'Monthly Returns'!$BI55</f>
        <v>2.9148470888794935E-10</v>
      </c>
      <c r="DN54" s="161">
        <f>(AN54-AVERAGE(AN$3:AN$242))^2*'Monthly Returns'!$BI55</f>
        <v>3.5936717488328985E-8</v>
      </c>
      <c r="DO54" s="161">
        <f>(AO54-AVERAGE(AO$3:AO$242))^2*'Monthly Returns'!$BI55</f>
        <v>9.1819308866142608E-7</v>
      </c>
      <c r="DP54" s="161">
        <f>(AP54-AVERAGE(AP$3:AP$242))^2*'Monthly Returns'!$BI55</f>
        <v>1.0533767795103674E-7</v>
      </c>
      <c r="DQ54" s="161">
        <f>(AQ54-AVERAGE(AQ$3:AQ$242))^2*'Monthly Returns'!$BI55</f>
        <v>7.2413605374530217E-7</v>
      </c>
      <c r="DR54" s="161">
        <f>(AR54-AVERAGE(AR$3:AR$242))^2*'Monthly Returns'!$BI55</f>
        <v>1.6132142435227425E-7</v>
      </c>
      <c r="DS54" s="161">
        <f>(AS54-AVERAGE(AS$3:AS$242))^2*'Monthly Returns'!$BI55</f>
        <v>5.2902067999700468E-11</v>
      </c>
      <c r="DT54" s="161">
        <f>(AT54-AVERAGE(AT$3:AT$242))^2*'Monthly Returns'!$BI55</f>
        <v>7.0451518745258934E-8</v>
      </c>
      <c r="DU54" s="161">
        <f>(AU54-AVERAGE(AU$3:AU$242))^2*'Monthly Returns'!$BI55</f>
        <v>4.7514661687465551E-7</v>
      </c>
      <c r="DV54" s="161">
        <f>(AV54-AVERAGE(AV$3:AV$242))^2*'Monthly Returns'!$BI55</f>
        <v>8.9463177840710368E-7</v>
      </c>
      <c r="DW54" s="161">
        <f>(AW54-AVERAGE(AW$3:AW$242))^2*'Monthly Returns'!$BI55</f>
        <v>8.3452499606490845E-8</v>
      </c>
      <c r="DX54" s="161">
        <f>(AX54-AVERAGE(AX$3:AX$242))^2*'Monthly Returns'!$BI55</f>
        <v>5.1229727426209699E-7</v>
      </c>
      <c r="DY54" s="161">
        <f>(AY54-AVERAGE(AY$3:AY$242))^2*'Monthly Returns'!$BI55</f>
        <v>3.2934794681296796E-7</v>
      </c>
      <c r="DZ54" s="161">
        <f>(AZ54-AVERAGE(AZ$3:AZ$242))^2*'Monthly Returns'!$BI55</f>
        <v>1.5121889970686043E-6</v>
      </c>
      <c r="EA54" s="161">
        <f>(BA54-AVERAGE(BA$3:BA$242))^2*'Monthly Returns'!$BI55</f>
        <v>5.1074240448621736E-7</v>
      </c>
    </row>
    <row r="55" spans="1:131" s="80" customFormat="1" x14ac:dyDescent="0.2">
      <c r="A55" s="66"/>
      <c r="B55" s="79">
        <f>'Monthly Returns'!A56</f>
        <v>37772</v>
      </c>
      <c r="C55" s="77">
        <f>'Monthly Returns'!B56</f>
        <v>2.92391294387877E-2</v>
      </c>
      <c r="D55" s="77">
        <f>'Monthly Returns'!C56</f>
        <v>9.3992396789562394E-2</v>
      </c>
      <c r="E55" s="77">
        <f>'Monthly Returns'!D56</f>
        <v>4.4143972044677203E-2</v>
      </c>
      <c r="F55" s="77">
        <f>'Monthly Returns'!E56</f>
        <v>8.7220113041284603E-2</v>
      </c>
      <c r="G55" s="77">
        <f>'Monthly Returns'!F56</f>
        <v>3.6786744126821702E-2</v>
      </c>
      <c r="H55" s="77">
        <f>'Monthly Returns'!G56</f>
        <v>2.42919673546238E-2</v>
      </c>
      <c r="I55" s="77">
        <f>'Monthly Returns'!H56</f>
        <v>2.1513296500350099E-2</v>
      </c>
      <c r="J55" s="77">
        <f>'Monthly Returns'!I56</f>
        <v>2.6917823690723701E-2</v>
      </c>
      <c r="K55" s="77">
        <f>'Monthly Returns'!J56</f>
        <v>4.6934089105633098E-2</v>
      </c>
      <c r="L55" s="77">
        <f>'Monthly Returns'!K56</f>
        <v>1.8287725663463199E-2</v>
      </c>
      <c r="M55" s="77">
        <f>'Monthly Returns'!L56</f>
        <v>1.15471388760437E-2</v>
      </c>
      <c r="N55" s="77">
        <f>'Monthly Returns'!M56</f>
        <v>5.5726760216072702E-3</v>
      </c>
      <c r="O55" s="77">
        <f>'Monthly Returns'!N56</f>
        <v>1.2348883326158499E-2</v>
      </c>
      <c r="P55" s="77">
        <f>'Monthly Returns'!O56</f>
        <v>3.4414657646024201E-2</v>
      </c>
      <c r="Q55" s="77">
        <f>'Monthly Returns'!P56</f>
        <v>1.7998463549445599E-2</v>
      </c>
      <c r="R55" s="77">
        <f>'Monthly Returns'!Q56</f>
        <v>1.6670695287735699E-2</v>
      </c>
      <c r="S55" s="77">
        <f>'Monthly Returns'!R56</f>
        <v>3.2163139425354002E-2</v>
      </c>
      <c r="T55" s="77">
        <f>'Monthly Returns'!S56</f>
        <v>1.6820507582803401E-2</v>
      </c>
      <c r="U55" s="77">
        <f>'Monthly Returns'!T56</f>
        <v>5.3656615330251102E-2</v>
      </c>
      <c r="V55" s="77">
        <f>'Monthly Returns'!U56</f>
        <v>4.0790009884712701E-2</v>
      </c>
      <c r="W55" s="77">
        <f>'Monthly Returns'!V56</f>
        <v>5.6649994009234199E-2</v>
      </c>
      <c r="X55" s="77">
        <f>'Monthly Returns'!W56</f>
        <v>1.6165513571048562E-2</v>
      </c>
      <c r="Y55" s="77">
        <f>'Monthly Returns'!X56</f>
        <v>1.2529983732687988E-2</v>
      </c>
      <c r="Z55" s="77">
        <f>'Monthly Returns'!Y56</f>
        <v>5.540002892989504E-3</v>
      </c>
      <c r="AA55" s="77">
        <f>'Monthly Returns'!Z56</f>
        <v>-1.3954506484741391E-2</v>
      </c>
      <c r="AB55" s="77">
        <f>'Monthly Returns'!AA56</f>
        <v>-3.8348975678677011E-3</v>
      </c>
      <c r="AC55" s="77">
        <f>'Monthly Returns'!AB56</f>
        <v>3.8825286212045285E-3</v>
      </c>
      <c r="AD55" s="77">
        <f>'Monthly Returns'!AC56</f>
        <v>3.7545938663691701E-3</v>
      </c>
      <c r="AE55" s="77">
        <f>'Monthly Returns'!AD56</f>
        <v>2.40855153356964E-3</v>
      </c>
      <c r="AF55" s="77">
        <f>'Monthly Returns'!AE56</f>
        <v>3.7378207500000003E-2</v>
      </c>
      <c r="AG55" s="77">
        <f>'Monthly Returns'!AF56</f>
        <v>4.200374873373422E-2</v>
      </c>
      <c r="AH55" s="77">
        <f>'Monthly Returns'!AG56</f>
        <v>3.7176906760551923E-2</v>
      </c>
      <c r="AI55" s="77">
        <f>'Monthly Returns'!AH56</f>
        <v>1.8641525605314069E-3</v>
      </c>
      <c r="AJ55" s="77">
        <f>'Monthly Returns'!AI56</f>
        <v>-7.0429218296684803E-3</v>
      </c>
      <c r="AK55" s="77">
        <f>'Monthly Returns'!AJ56</f>
        <v>-8.9149280643713302E-3</v>
      </c>
      <c r="AL55" s="77">
        <f>'Monthly Returns'!AK56</f>
        <v>-1.3707587162100854E-2</v>
      </c>
      <c r="AM55" s="77">
        <f>'Monthly Returns'!AL56</f>
        <v>-1.2077991498315788E-2</v>
      </c>
      <c r="AN55" s="77">
        <f>'Monthly Returns'!AM56</f>
        <v>4.2135039625978976E-4</v>
      </c>
      <c r="AO55" s="77">
        <f>'Monthly Returns'!AN56</f>
        <v>-1.6899999999999998E-2</v>
      </c>
      <c r="AP55" s="77">
        <f>'Monthly Returns'!AO56</f>
        <v>2.5912798798717551E-2</v>
      </c>
      <c r="AQ55" s="77">
        <f>'Monthly Returns'!AP56</f>
        <v>1.3044272634257907E-2</v>
      </c>
      <c r="AR55" s="77">
        <f>'Monthly Returns'!AQ56</f>
        <v>4.7390753452342333E-4</v>
      </c>
      <c r="AS55" s="77">
        <f>'Monthly Returns'!AR56</f>
        <v>4.1222947440742175E-3</v>
      </c>
      <c r="AT55" s="77">
        <f>'Monthly Returns'!AS56</f>
        <v>7.4772564655204207E-3</v>
      </c>
      <c r="AU55" s="77">
        <f>'Monthly Returns'!AT56</f>
        <v>1.7746242932626434E-3</v>
      </c>
      <c r="AV55" s="77">
        <f>'Monthly Returns'!AU56</f>
        <v>-1.5099913013002346E-3</v>
      </c>
      <c r="AW55" s="77">
        <f>'Monthly Returns'!AV56</f>
        <v>1.9281046847923644E-2</v>
      </c>
      <c r="AX55" s="77">
        <f>'Monthly Returns'!AW56</f>
        <v>1.2328021334120587E-2</v>
      </c>
      <c r="AY55" s="77">
        <f>'Monthly Returns'!AX56</f>
        <v>-2.6287940499020186E-3</v>
      </c>
      <c r="AZ55" s="77">
        <f>'Monthly Returns'!AY56</f>
        <v>-2.1968227052636048E-2</v>
      </c>
      <c r="BA55" s="77">
        <f>'Monthly Returns'!AZ56</f>
        <v>-7.924555888588336E-2</v>
      </c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CC55" s="161">
        <f>(C55-AVERAGE(C$3:C$242))^2*'Monthly Returns'!$BI56</f>
        <v>8.6886473704043613E-7</v>
      </c>
      <c r="CD55" s="161">
        <f>(D55-AVERAGE(D$3:D$242))^2*'Monthly Returns'!$BI56</f>
        <v>1.1649108480316343E-5</v>
      </c>
      <c r="CE55" s="161">
        <f>(E55-AVERAGE(E$3:E$242))^2*'Monthly Returns'!$BI56</f>
        <v>2.4675705512697913E-6</v>
      </c>
      <c r="CF55" s="161">
        <f>(F55-AVERAGE(F$3:F$242))^2*'Monthly Returns'!$BI56</f>
        <v>1.0193012530053147E-5</v>
      </c>
      <c r="CG55" s="161">
        <f>(G55-AVERAGE(G$3:G$242))^2*'Monthly Returns'!$BI56</f>
        <v>1.7825887118685015E-6</v>
      </c>
      <c r="CH55" s="161">
        <f>(H55-AVERAGE(H$3:H$242))^2*'Monthly Returns'!$BI56</f>
        <v>6.4414065346332372E-7</v>
      </c>
      <c r="CI55" s="161">
        <f>(I55-AVERAGE(I$3:I$242))^2*'Monthly Returns'!$BI56</f>
        <v>3.3697994368915955E-7</v>
      </c>
      <c r="CJ55" s="161">
        <f>(J55-AVERAGE(J$3:J$242))^2*'Monthly Returns'!$BI56</f>
        <v>5.1771226233533997E-7</v>
      </c>
      <c r="CK55" s="161">
        <f>(K55-AVERAGE(K$3:K$242))^2*'Monthly Returns'!$BI56</f>
        <v>2.295570720668382E-6</v>
      </c>
      <c r="CL55" s="161">
        <f>(L55-AVERAGE(L$3:L$242))^2*'Monthly Returns'!$BI56</f>
        <v>3.2372917930168538E-7</v>
      </c>
      <c r="CM55" s="161">
        <f>(M55-AVERAGE(M$3:M$242))^2*'Monthly Returns'!$BI56</f>
        <v>8.3235267414146429E-8</v>
      </c>
      <c r="CN55" s="161">
        <f>(N55-AVERAGE(N$3:N$242))^2*'Monthly Returns'!$BI56</f>
        <v>8.4163924719997445E-9</v>
      </c>
      <c r="CO55" s="161">
        <f>(O55-AVERAGE(O$3:O$242))^2*'Monthly Returns'!$BI56</f>
        <v>6.8649121428117104E-8</v>
      </c>
      <c r="CP55" s="161">
        <f>(P55-AVERAGE(P$3:P$242))^2*'Monthly Returns'!$BI56</f>
        <v>1.1276090764826153E-6</v>
      </c>
      <c r="CQ55" s="161">
        <f>(Q55-AVERAGE(Q$3:Q$242))^2*'Monthly Returns'!$BI56</f>
        <v>1.8663384396019397E-7</v>
      </c>
      <c r="CR55" s="161">
        <f>(R55-AVERAGE(R$3:R$242))^2*'Monthly Returns'!$BI56</f>
        <v>1.7020698671612333E-7</v>
      </c>
      <c r="CS55" s="161">
        <f>(S55-AVERAGE(S$3:S$242))^2*'Monthly Returns'!$BI56</f>
        <v>1.1954627141411154E-6</v>
      </c>
      <c r="CT55" s="161">
        <f>(T55-AVERAGE(T$3:T$242))^2*'Monthly Returns'!$BI56</f>
        <v>1.0692574749254452E-7</v>
      </c>
      <c r="CU55" s="161">
        <f>(U55-AVERAGE(U$3:U$242))^2*'Monthly Returns'!$BI56</f>
        <v>3.9133967487587223E-6</v>
      </c>
      <c r="CV55" s="161">
        <f>(V55-AVERAGE(V$3:V$242))^2*'Monthly Returns'!$BI56</f>
        <v>2.0997754502568118E-6</v>
      </c>
      <c r="CW55" s="161">
        <f>(W55-AVERAGE(W$3:W$242))^2*'Monthly Returns'!$BI56</f>
        <v>4.6268238752743165E-6</v>
      </c>
      <c r="CX55" s="161">
        <f>(X55-AVERAGE(X$3:X$242))^2*'Monthly Returns'!$BI56</f>
        <v>2.1132738559544409E-7</v>
      </c>
      <c r="CY55" s="161">
        <f>(Y55-AVERAGE(Y$3:Y$242))^2*'Monthly Returns'!$BI56</f>
        <v>1.1880243713840393E-7</v>
      </c>
      <c r="CZ55" s="161">
        <f>(Z55-AVERAGE(Z$3:Z$242))^2*'Monthly Returns'!$BI56</f>
        <v>1.7741465096569782E-8</v>
      </c>
      <c r="DA55" s="161">
        <f>(AA55-AVERAGE(AA$3:AA$242))^2*'Monthly Returns'!$BI56</f>
        <v>6.599484331941325E-7</v>
      </c>
      <c r="DB55" s="161">
        <f>(AB55-AVERAGE(AB$3:AB$242))^2*'Monthly Returns'!$BI56</f>
        <v>1.039867302818446E-7</v>
      </c>
      <c r="DC55" s="161">
        <f>(AC55-AVERAGE(AC$3:AC$242))^2*'Monthly Returns'!$BI56</f>
        <v>1.091565437886631E-10</v>
      </c>
      <c r="DD55" s="161">
        <f>(AD55-AVERAGE(AD$3:AD$242))^2*'Monthly Returns'!$BI56</f>
        <v>1.4739428615814051E-11</v>
      </c>
      <c r="DE55" s="161">
        <f>(AE55-AVERAGE(AE$3:AE$242))^2*'Monthly Returns'!$BI56</f>
        <v>3.4371142188120203E-9</v>
      </c>
      <c r="DF55" s="161">
        <f>(AF55-AVERAGE(AF$3:AF$242))^2*'Monthly Returns'!$BI56</f>
        <v>1.4971595119960566E-6</v>
      </c>
      <c r="DG55" s="161">
        <f>(AG55-AVERAGE(AG$3:AG$242))^2*'Monthly Returns'!$BI56</f>
        <v>2.0336984776039717E-6</v>
      </c>
      <c r="DH55" s="161">
        <f>(AH55-AVERAGE(AH$3:AH$242))^2*'Monthly Returns'!$BI56</f>
        <v>1.6399906281998854E-6</v>
      </c>
      <c r="DI55" s="161">
        <f>(AI55-AVERAGE(AI$3:AI$242))^2*'Monthly Returns'!$BI56</f>
        <v>5.9407864393107029E-9</v>
      </c>
      <c r="DJ55" s="161">
        <f>(AJ55-AVERAGE(AJ$3:AJ$242))^2*'Monthly Returns'!$BI56</f>
        <v>2.5619571914363435E-7</v>
      </c>
      <c r="DK55" s="161">
        <f>(AK55-AVERAGE(AK$3:AK$242))^2*'Monthly Returns'!$BI56</f>
        <v>3.873461262084482E-7</v>
      </c>
      <c r="DL55" s="161">
        <f>(AL55-AVERAGE(AL$3:AL$242))^2*'Monthly Returns'!$BI56</f>
        <v>6.6441201494870242E-7</v>
      </c>
      <c r="DM55" s="161">
        <f>(AM55-AVERAGE(AM$3:AM$242))^2*'Monthly Returns'!$BI56</f>
        <v>4.6265347130095739E-7</v>
      </c>
      <c r="DN55" s="161">
        <f>(AN55-AVERAGE(AN$3:AN$242))^2*'Monthly Returns'!$BI56</f>
        <v>4.5205213352898932E-8</v>
      </c>
      <c r="DO55" s="161">
        <f>(AO55-AVERAGE(AO$3:AO$242))^2*'Monthly Returns'!$BI56</f>
        <v>9.0395503888658695E-7</v>
      </c>
      <c r="DP55" s="161">
        <f>(AP55-AVERAGE(AP$3:AP$242))^2*'Monthly Returns'!$BI56</f>
        <v>1.0209449760887853E-6</v>
      </c>
      <c r="DQ55" s="161">
        <f>(AQ55-AVERAGE(AQ$3:AQ$242))^2*'Monthly Returns'!$BI56</f>
        <v>8.2676739864345903E-8</v>
      </c>
      <c r="DR55" s="161">
        <f>(AR55-AVERAGE(AR$3:AR$242))^2*'Monthly Returns'!$BI56</f>
        <v>6.3801282942448397E-8</v>
      </c>
      <c r="DS55" s="161">
        <f>(AS55-AVERAGE(AS$3:AS$242))^2*'Monthly Returns'!$BI56</f>
        <v>7.520178624155158E-10</v>
      </c>
      <c r="DT55" s="161">
        <f>(AT55-AVERAGE(AT$3:AT$242))^2*'Monthly Returns'!$BI56</f>
        <v>9.0665323812206733E-9</v>
      </c>
      <c r="DU55" s="161">
        <f>(AU55-AVERAGE(AU$3:AU$242))^2*'Monthly Returns'!$BI56</f>
        <v>2.6101090214670987E-10</v>
      </c>
      <c r="DV55" s="161">
        <f>(AV55-AVERAGE(AV$3:AV$242))^2*'Monthly Returns'!$BI56</f>
        <v>4.1003304600203282E-8</v>
      </c>
      <c r="DW55" s="161">
        <f>(AW55-AVERAGE(AW$3:AW$242))^2*'Monthly Returns'!$BI56</f>
        <v>1.7553196479328925E-7</v>
      </c>
      <c r="DX55" s="161">
        <f>(AX55-AVERAGE(AX$3:AX$242))^2*'Monthly Returns'!$BI56</f>
        <v>4.4088107167914271E-8</v>
      </c>
      <c r="DY55" s="161">
        <f>(AY55-AVERAGE(AY$3:AY$242))^2*'Monthly Returns'!$BI56</f>
        <v>1.3694260359097446E-7</v>
      </c>
      <c r="DZ55" s="161">
        <f>(AZ55-AVERAGE(AZ$3:AZ$242))^2*'Monthly Returns'!$BI56</f>
        <v>2.2799971351528679E-6</v>
      </c>
      <c r="EA55" s="161">
        <f>(BA55-AVERAGE(BA$3:BA$242))^2*'Monthly Returns'!$BI56</f>
        <v>1.3409792305304835E-5</v>
      </c>
    </row>
    <row r="56" spans="1:131" s="80" customFormat="1" x14ac:dyDescent="0.2">
      <c r="A56" s="66"/>
      <c r="B56" s="79">
        <f>'Monthly Returns'!A57</f>
        <v>37802</v>
      </c>
      <c r="C56" s="77">
        <f>'Monthly Returns'!B57</f>
        <v>9.6560786814703305E-4</v>
      </c>
      <c r="D56" s="77">
        <f>'Monthly Returns'!C57</f>
        <v>2.01230790907391E-3</v>
      </c>
      <c r="E56" s="77">
        <f>'Monthly Returns'!D57</f>
        <v>-9.0821083665537595E-5</v>
      </c>
      <c r="F56" s="77">
        <f>'Monthly Returns'!E57</f>
        <v>9.6432486626760704E-3</v>
      </c>
      <c r="G56" s="77">
        <f>'Monthly Returns'!F57</f>
        <v>-2.81722077683022E-3</v>
      </c>
      <c r="H56" s="77">
        <f>'Monthly Returns'!G57</f>
        <v>6.16380215517102E-2</v>
      </c>
      <c r="I56" s="77">
        <f>'Monthly Returns'!H57</f>
        <v>9.9720717570361106E-2</v>
      </c>
      <c r="J56" s="77">
        <f>'Monthly Returns'!I57</f>
        <v>2.5993633406102799E-2</v>
      </c>
      <c r="K56" s="77">
        <f>'Monthly Returns'!J57</f>
        <v>4.5061944519439699E-2</v>
      </c>
      <c r="L56" s="77">
        <f>'Monthly Returns'!K57</f>
        <v>-2.7125542785187098E-2</v>
      </c>
      <c r="M56" s="77">
        <f>'Monthly Returns'!L57</f>
        <v>-2.20103383104642E-2</v>
      </c>
      <c r="N56" s="77">
        <f>'Monthly Returns'!M57</f>
        <v>8.4077320705861994E-3</v>
      </c>
      <c r="O56" s="77">
        <f>'Monthly Returns'!N57</f>
        <v>-6.7776262484695402E-3</v>
      </c>
      <c r="P56" s="77">
        <f>'Monthly Returns'!O57</f>
        <v>-1.50038220640964E-2</v>
      </c>
      <c r="Q56" s="77">
        <f>'Monthly Returns'!P57</f>
        <v>6.4373086434033003E-3</v>
      </c>
      <c r="R56" s="77">
        <f>'Monthly Returns'!Q57</f>
        <v>3.7292451883446098E-3</v>
      </c>
      <c r="S56" s="77">
        <f>'Monthly Returns'!R57</f>
        <v>-6.0392069776207197E-3</v>
      </c>
      <c r="T56" s="77">
        <f>'Monthly Returns'!S57</f>
        <v>-7.0497389667691923E-3</v>
      </c>
      <c r="U56" s="77">
        <f>'Monthly Returns'!T57</f>
        <v>1.23948031259497E-2</v>
      </c>
      <c r="V56" s="77">
        <f>'Monthly Returns'!U57</f>
        <v>1.5189996126288401E-2</v>
      </c>
      <c r="W56" s="77">
        <f>'Monthly Returns'!V57</f>
        <v>5.3100061149733398E-3</v>
      </c>
      <c r="X56" s="77">
        <f>'Monthly Returns'!W57</f>
        <v>-1.8919803600654594E-2</v>
      </c>
      <c r="Y56" s="77">
        <f>'Monthly Returns'!X57</f>
        <v>-1.9450000711150661E-2</v>
      </c>
      <c r="Z56" s="77">
        <f>'Monthly Returns'!Y57</f>
        <v>-1.0719996060863157E-2</v>
      </c>
      <c r="AA56" s="77">
        <f>'Monthly Returns'!Z57</f>
        <v>2.4067633565191926E-2</v>
      </c>
      <c r="AB56" s="77">
        <f>'Monthly Returns'!AA57</f>
        <v>1.1599635295309607E-2</v>
      </c>
      <c r="AC56" s="77">
        <f>'Monthly Returns'!AB57</f>
        <v>4.4625148750496724E-3</v>
      </c>
      <c r="AD56" s="77">
        <f>'Monthly Returns'!AC57</f>
        <v>4.73522656394278E-3</v>
      </c>
      <c r="AE56" s="77">
        <f>'Monthly Returns'!AD57</f>
        <v>5.3167803015210704E-3</v>
      </c>
      <c r="AF56" s="77">
        <f>'Monthly Returns'!AE57</f>
        <v>-5.1281120000000002E-4</v>
      </c>
      <c r="AG56" s="77">
        <f>'Monthly Returns'!AF57</f>
        <v>-5.7627142212864882E-4</v>
      </c>
      <c r="AH56" s="77">
        <f>'Monthly Returns'!AG57</f>
        <v>-5.1004944975402433E-4</v>
      </c>
      <c r="AI56" s="77">
        <f>'Monthly Returns'!AH57</f>
        <v>2.0788331158970941E-2</v>
      </c>
      <c r="AJ56" s="77">
        <f>'Monthly Returns'!AI57</f>
        <v>1.9111171792333792E-2</v>
      </c>
      <c r="AK56" s="77">
        <f>'Monthly Returns'!AJ57</f>
        <v>2.0271798575772992E-2</v>
      </c>
      <c r="AL56" s="77">
        <f>'Monthly Returns'!AK57</f>
        <v>1.9114782427897659E-2</v>
      </c>
      <c r="AM56" s="77">
        <f>'Monthly Returns'!AL57</f>
        <v>2.111755721694264E-2</v>
      </c>
      <c r="AN56" s="77">
        <f>'Monthly Returns'!AM57</f>
        <v>6.3324091515164493E-3</v>
      </c>
      <c r="AO56" s="77">
        <f>'Monthly Returns'!AN57</f>
        <v>-2.4199999999999999E-2</v>
      </c>
      <c r="AP56" s="77">
        <f>'Monthly Returns'!AO57</f>
        <v>0.1022528729569534</v>
      </c>
      <c r="AQ56" s="77">
        <f>'Monthly Returns'!AP57</f>
        <v>4.7760181234230974E-2</v>
      </c>
      <c r="AR56" s="77">
        <f>'Monthly Returns'!AQ57</f>
        <v>1.1035961244814799E-2</v>
      </c>
      <c r="AS56" s="77">
        <f>'Monthly Returns'!AR57</f>
        <v>8.6383852206637357E-3</v>
      </c>
      <c r="AT56" s="77">
        <f>'Monthly Returns'!AS57</f>
        <v>4.6963068182114175E-2</v>
      </c>
      <c r="AU56" s="77">
        <f>'Monthly Returns'!AT57</f>
        <v>1.1940676056176483E-2</v>
      </c>
      <c r="AV56" s="77">
        <f>'Monthly Returns'!AU57</f>
        <v>6.1758752534229518E-3</v>
      </c>
      <c r="AW56" s="77">
        <f>'Monthly Returns'!AV57</f>
        <v>5.9987605098022367E-2</v>
      </c>
      <c r="AX56" s="77">
        <f>'Monthly Returns'!AW57</f>
        <v>5.1828962600381168E-2</v>
      </c>
      <c r="AY56" s="77">
        <f>'Monthly Returns'!AX57</f>
        <v>3.2675359904290366E-2</v>
      </c>
      <c r="AZ56" s="77">
        <f>'Monthly Returns'!AY57</f>
        <v>6.938521483882984E-2</v>
      </c>
      <c r="BA56" s="77">
        <f>'Monthly Returns'!AZ57</f>
        <v>7.2727272727272751E-2</v>
      </c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CC56" s="161">
        <f>(C56-AVERAGE(C$3:C$242))^2*'Monthly Returns'!$BI57</f>
        <v>5.1475495208524151E-8</v>
      </c>
      <c r="CD56" s="161">
        <f>(D56-AVERAGE(D$3:D$242))^2*'Monthly Returns'!$BI57</f>
        <v>1.2639883156752495E-7</v>
      </c>
      <c r="CE56" s="161">
        <f>(E56-AVERAGE(E$3:E$242))^2*'Monthly Returns'!$BI57</f>
        <v>5.851158320368251E-8</v>
      </c>
      <c r="CF56" s="161">
        <f>(F56-AVERAGE(F$3:F$242))^2*'Monthly Returns'!$BI57</f>
        <v>2.4822159921667706E-10</v>
      </c>
      <c r="CG56" s="161">
        <f>(G56-AVERAGE(G$3:G$242))^2*'Monthly Returns'!$BI57</f>
        <v>8.3055433615323783E-8</v>
      </c>
      <c r="CH56" s="161">
        <f>(H56-AVERAGE(H$3:H$242))^2*'Monthly Returns'!$BI57</f>
        <v>5.4931624486972033E-6</v>
      </c>
      <c r="CI56" s="161">
        <f>(I56-AVERAGE(I$3:I$242))^2*'Monthly Returns'!$BI57</f>
        <v>1.4457910426762434E-5</v>
      </c>
      <c r="CJ56" s="161">
        <f>(J56-AVERAGE(J$3:J$242))^2*'Monthly Returns'!$BI57</f>
        <v>4.6937352941027493E-7</v>
      </c>
      <c r="CK56" s="161">
        <f>(K56-AVERAGE(K$3:K$242))^2*'Monthly Returns'!$BI57</f>
        <v>2.0900240316255266E-6</v>
      </c>
      <c r="CL56" s="161">
        <f>(L56-AVERAGE(L$3:L$242))^2*'Monthly Returns'!$BI57</f>
        <v>1.6830441971901654E-6</v>
      </c>
      <c r="CM56" s="161">
        <f>(M56-AVERAGE(M$3:M$242))^2*'Monthly Returns'!$BI57</f>
        <v>1.1907835871015056E-6</v>
      </c>
      <c r="CN56" s="161">
        <f>(N56-AVERAGE(N$3:N$242))^2*'Monthly Returns'!$BI57</f>
        <v>5.9950184820727402E-10</v>
      </c>
      <c r="CO56" s="161">
        <f>(O56-AVERAGE(O$3:O$242))^2*'Monthly Returns'!$BI57</f>
        <v>2.7446747642554379E-7</v>
      </c>
      <c r="CP56" s="161">
        <f>(P56-AVERAGE(P$3:P$242))^2*'Monthly Returns'!$BI57</f>
        <v>9.3464705298625363E-7</v>
      </c>
      <c r="CQ56" s="161">
        <f>(Q56-AVERAGE(Q$3:Q$242))^2*'Monthly Returns'!$BI57</f>
        <v>1.7352786035618949E-9</v>
      </c>
      <c r="CR56" s="161">
        <f>(R56-AVERAGE(R$3:R$242))^2*'Monthly Returns'!$BI57</f>
        <v>1.3927775376482867E-8</v>
      </c>
      <c r="CS56" s="161">
        <f>(S56-AVERAGE(S$3:S$242))^2*'Monthly Returns'!$BI57</f>
        <v>2.2418929239066829E-7</v>
      </c>
      <c r="CT56" s="161">
        <f>(T56-AVERAGE(T$3:T$242))^2*'Monthly Returns'!$BI57</f>
        <v>4.2749473273726201E-7</v>
      </c>
      <c r="CU56" s="161">
        <f>(U56-AVERAGE(U$3:U$242))^2*'Monthly Returns'!$BI57</f>
        <v>8.4045323319978412E-8</v>
      </c>
      <c r="CV56" s="161">
        <f>(V56-AVERAGE(V$3:V$242))^2*'Monthly Returns'!$BI57</f>
        <v>1.6216067789740836E-7</v>
      </c>
      <c r="CW56" s="161">
        <f>(W56-AVERAGE(W$3:W$242))^2*'Monthly Returns'!$BI57</f>
        <v>2.3759837053133341E-9</v>
      </c>
      <c r="CX56" s="161">
        <f>(X56-AVERAGE(X$3:X$242))^2*'Monthly Returns'!$BI57</f>
        <v>9.6442948365237201E-7</v>
      </c>
      <c r="CY56" s="161">
        <f>(Y56-AVERAGE(Y$3:Y$242))^2*'Monthly Returns'!$BI57</f>
        <v>9.4060395537392682E-7</v>
      </c>
      <c r="CZ56" s="161">
        <f>(Z56-AVERAGE(Z$3:Z$242))^2*'Monthly Returns'!$BI57</f>
        <v>2.866270531957937E-7</v>
      </c>
      <c r="DA56" s="161">
        <f>(AA56-AVERAGE(AA$3:AA$242))^2*'Monthly Returns'!$BI57</f>
        <v>5.6022967597499932E-7</v>
      </c>
      <c r="DB56" s="161">
        <f>(AB56-AVERAGE(AB$3:AB$242))^2*'Monthly Returns'!$BI57</f>
        <v>9.6829366876700532E-8</v>
      </c>
      <c r="DC56" s="161">
        <f>(AC56-AVERAGE(AC$3:AC$242))^2*'Monthly Returns'!$BI57</f>
        <v>1.1814366807174261E-9</v>
      </c>
      <c r="DD56" s="161">
        <f>(AD56-AVERAGE(AD$3:AD$242))^2*'Monthly Returns'!$BI57</f>
        <v>1.9554353167108837E-9</v>
      </c>
      <c r="DE56" s="161">
        <f>(AE56-AVERAGE(AE$3:AE$242))^2*'Monthly Returns'!$BI57</f>
        <v>3.6938740607853531E-9</v>
      </c>
      <c r="DF56" s="161">
        <f>(AF56-AVERAGE(AF$3:AF$242))^2*'Monthly Returns'!$BI57</f>
        <v>1.0877061336656317E-7</v>
      </c>
      <c r="DG56" s="161">
        <f>(AG56-AVERAGE(AG$3:AG$242))^2*'Monthly Returns'!$BI57</f>
        <v>1.0194267450479922E-7</v>
      </c>
      <c r="DH56" s="161">
        <f>(AH56-AVERAGE(AH$3:AH$242))^2*'Monthly Returns'!$BI57</f>
        <v>6.9738818297333395E-8</v>
      </c>
      <c r="DI56" s="161">
        <f>(AI56-AVERAGE(AI$3:AI$242))^2*'Monthly Returns'!$BI57</f>
        <v>4.920091673900679E-7</v>
      </c>
      <c r="DJ56" s="161">
        <f>(AJ56-AVERAGE(AJ$3:AJ$242))^2*'Monthly Returns'!$BI57</f>
        <v>3.2235833584707803E-7</v>
      </c>
      <c r="DK56" s="161">
        <f>(AK56-AVERAGE(AK$3:AK$242))^2*'Monthly Returns'!$BI57</f>
        <v>3.3153056345205803E-7</v>
      </c>
      <c r="DL56" s="161">
        <f>(AL56-AVERAGE(AL$3:AL$242))^2*'Monthly Returns'!$BI57</f>
        <v>2.8271725657851554E-7</v>
      </c>
      <c r="DM56" s="161">
        <f>(AM56-AVERAGE(AM$3:AM$242))^2*'Monthly Returns'!$BI57</f>
        <v>4.6605115183335693E-7</v>
      </c>
      <c r="DN56" s="161">
        <f>(AN56-AVERAGE(AN$3:AN$242))^2*'Monthly Returns'!$BI57</f>
        <v>8.7653926739238902E-10</v>
      </c>
      <c r="DO56" s="161">
        <f>(AO56-AVERAGE(AO$3:AO$242))^2*'Monthly Returns'!$BI57</f>
        <v>1.5775743836491248E-6</v>
      </c>
      <c r="DP56" s="161">
        <f>(AP56-AVERAGE(AP$3:AP$242))^2*'Monthly Returns'!$BI57</f>
        <v>1.7285490457180675E-5</v>
      </c>
      <c r="DQ56" s="161">
        <f>(AQ56-AVERAGE(AQ$3:AQ$242))^2*'Monthly Returns'!$BI57</f>
        <v>2.951018672670085E-6</v>
      </c>
      <c r="DR56" s="161">
        <f>(AR56-AVERAGE(AR$3:AR$242))^2*'Monthly Returns'!$BI57</f>
        <v>3.2710663844742427E-8</v>
      </c>
      <c r="DS56" s="161">
        <f>(AS56-AVERAGE(AS$3:AS$242))^2*'Monthly Returns'!$BI57</f>
        <v>4.5555963047593656E-8</v>
      </c>
      <c r="DT56" s="161">
        <f>(AT56-AVERAGE(AT$3:AT$242))^2*'Monthly Returns'!$BI57</f>
        <v>2.9614650004453932E-6</v>
      </c>
      <c r="DU56" s="161">
        <f>(AU56-AVERAGE(AU$3:AU$242))^2*'Monthly Returns'!$BI57</f>
        <v>1.6175383948653862E-7</v>
      </c>
      <c r="DV56" s="161">
        <f>(AV56-AVERAGE(AV$3:AV$242))^2*'Monthly Returns'!$BI57</f>
        <v>2.7024889889327126E-7</v>
      </c>
      <c r="DW56" s="161">
        <f>(AW56-AVERAGE(AW$3:AW$242))^2*'Monthly Returns'!$BI57</f>
        <v>4.3953681611314522E-6</v>
      </c>
      <c r="DX56" s="161">
        <f>(AX56-AVERAGE(AX$3:AX$242))^2*'Monthly Returns'!$BI57</f>
        <v>3.3739992634811285E-6</v>
      </c>
      <c r="DY56" s="161">
        <f>(AY56-AVERAGE(AY$3:AY$242))^2*'Monthly Returns'!$BI57</f>
        <v>1.1689035416905061E-6</v>
      </c>
      <c r="DZ56" s="161">
        <f>(AZ56-AVERAGE(AZ$3:AZ$242))^2*'Monthly Returns'!$BI57</f>
        <v>5.0285131879861012E-6</v>
      </c>
      <c r="EA56" s="161">
        <f>(BA56-AVERAGE(BA$3:BA$242))^2*'Monthly Returns'!$BI57</f>
        <v>6.6288157097574678E-6</v>
      </c>
    </row>
    <row r="57" spans="1:131" s="80" customFormat="1" x14ac:dyDescent="0.2">
      <c r="A57" s="66"/>
      <c r="B57" s="79">
        <f>'Monthly Returns'!A58</f>
        <v>37833</v>
      </c>
      <c r="C57" s="77">
        <f>'Monthly Returns'!B58</f>
        <v>4.6548033816827802E-2</v>
      </c>
      <c r="D57" s="77">
        <f>'Monthly Returns'!C58</f>
        <v>7.8948895121938298E-2</v>
      </c>
      <c r="E57" s="77">
        <f>'Monthly Returns'!D58</f>
        <v>5.7500152349457802E-2</v>
      </c>
      <c r="F57" s="77">
        <f>'Monthly Returns'!E58</f>
        <v>7.3894440251681404E-2</v>
      </c>
      <c r="G57" s="77">
        <f>'Monthly Returns'!F58</f>
        <v>3.3874043094365799E-2</v>
      </c>
      <c r="H57" s="77">
        <f>'Monthly Returns'!G58</f>
        <v>6.9172350937168198E-2</v>
      </c>
      <c r="I57" s="77">
        <f>'Monthly Returns'!H58</f>
        <v>3.9538205045206803E-2</v>
      </c>
      <c r="J57" s="77">
        <f>'Monthly Returns'!I58</f>
        <v>4.5155801896928201E-2</v>
      </c>
      <c r="K57" s="77">
        <f>'Monthly Returns'!J58</f>
        <v>9.1817621547198594E-2</v>
      </c>
      <c r="L57" s="77">
        <f>'Monthly Returns'!K58</f>
        <v>-2.58439053291692E-3</v>
      </c>
      <c r="M57" s="77">
        <f>'Monthly Returns'!L58</f>
        <v>-2.4671866620075101E-3</v>
      </c>
      <c r="N57" s="77">
        <f>'Monthly Returns'!M58</f>
        <v>1.09007182461327E-2</v>
      </c>
      <c r="O57" s="77">
        <f>'Monthly Returns'!N58</f>
        <v>-4.2239888803481196E-3</v>
      </c>
      <c r="P57" s="77">
        <f>'Monthly Returns'!O58</f>
        <v>1.3680527989062601E-2</v>
      </c>
      <c r="Q57" s="77">
        <f>'Monthly Returns'!P58</f>
        <v>1.9557886714458302E-2</v>
      </c>
      <c r="R57" s="77">
        <f>'Monthly Returns'!Q58</f>
        <v>5.2272922249826798E-2</v>
      </c>
      <c r="S57" s="77">
        <f>'Monthly Returns'!R58</f>
        <v>3.4929225553109698E-2</v>
      </c>
      <c r="T57" s="77">
        <f>'Monthly Returns'!S58</f>
        <v>-3.8628536564779825E-3</v>
      </c>
      <c r="U57" s="77">
        <f>'Monthly Returns'!T58</f>
        <v>1.8568170132886301E-2</v>
      </c>
      <c r="V57" s="77">
        <f>'Monthly Returns'!U58</f>
        <v>2.4140001474585601E-2</v>
      </c>
      <c r="W57" s="77">
        <f>'Monthly Returns'!V58</f>
        <v>7.2599951711131896E-3</v>
      </c>
      <c r="X57" s="77">
        <f>'Monthly Returns'!W58</f>
        <v>2.7959428800213626E-2</v>
      </c>
      <c r="Y57" s="77">
        <f>'Monthly Returns'!X58</f>
        <v>2.1717846751047709E-2</v>
      </c>
      <c r="Z57" s="77">
        <f>'Monthly Returns'!Y58</f>
        <v>1.1473677546067096E-2</v>
      </c>
      <c r="AA57" s="77">
        <f>'Monthly Returns'!Z58</f>
        <v>1.5589717650884349E-2</v>
      </c>
      <c r="AB57" s="77">
        <f>'Monthly Returns'!AA58</f>
        <v>1.0715537529417674E-2</v>
      </c>
      <c r="AC57" s="77">
        <f>'Monthly Returns'!AB58</f>
        <v>3.9293118767893986E-2</v>
      </c>
      <c r="AD57" s="77">
        <f>'Monthly Returns'!AC58</f>
        <v>3.9023624309315996E-2</v>
      </c>
      <c r="AE57" s="77">
        <f>'Monthly Returns'!AD58</f>
        <v>3.86050718823275E-2</v>
      </c>
      <c r="AF57" s="77">
        <f>'Monthly Returns'!AE58</f>
        <v>1.2436378400000002E-2</v>
      </c>
      <c r="AG57" s="77">
        <f>'Monthly Returns'!AF58</f>
        <v>1.3975376252893872E-2</v>
      </c>
      <c r="AH57" s="77">
        <f>'Monthly Returns'!AG58</f>
        <v>1.2369402150056072E-2</v>
      </c>
      <c r="AI57" s="77">
        <f>'Monthly Returns'!AH58</f>
        <v>6.4950030379851142E-3</v>
      </c>
      <c r="AJ57" s="77">
        <f>'Monthly Returns'!AI58</f>
        <v>2.7866255371455928E-3</v>
      </c>
      <c r="AK57" s="77">
        <f>'Monthly Returns'!AJ58</f>
        <v>1.6568224779511809E-3</v>
      </c>
      <c r="AL57" s="77">
        <f>'Monthly Returns'!AK58</f>
        <v>2.7626018625823701E-3</v>
      </c>
      <c r="AM57" s="77">
        <f>'Monthly Returns'!AL58</f>
        <v>3.8998214100476325E-3</v>
      </c>
      <c r="AN57" s="77">
        <f>'Monthly Returns'!AM58</f>
        <v>5.9182051055561846E-3</v>
      </c>
      <c r="AO57" s="77">
        <f>'Monthly Returns'!AN58</f>
        <v>-3.8E-3</v>
      </c>
      <c r="AP57" s="77">
        <f>'Monthly Returns'!AO58</f>
        <v>5.9815051860478974E-6</v>
      </c>
      <c r="AQ57" s="77">
        <f>'Monthly Returns'!AP58</f>
        <v>5.1533893431402302E-3</v>
      </c>
      <c r="AR57" s="77">
        <f>'Monthly Returns'!AQ58</f>
        <v>3.8751179297128235E-2</v>
      </c>
      <c r="AS57" s="77">
        <f>'Monthly Returns'!AR58</f>
        <v>1.0853896379207972E-2</v>
      </c>
      <c r="AT57" s="77">
        <f>'Monthly Returns'!AS58</f>
        <v>-1.9429754196971239E-4</v>
      </c>
      <c r="AU57" s="77">
        <f>'Monthly Returns'!AT58</f>
        <v>1.4839946613450412E-2</v>
      </c>
      <c r="AV57" s="77">
        <f>'Monthly Returns'!AU58</f>
        <v>-3.2358868544832874E-3</v>
      </c>
      <c r="AW57" s="77">
        <f>'Monthly Returns'!AV58</f>
        <v>8.5268967625802272E-3</v>
      </c>
      <c r="AX57" s="77">
        <f>'Monthly Returns'!AW58</f>
        <v>2.9178546358964441E-2</v>
      </c>
      <c r="AY57" s="77">
        <f>'Monthly Returns'!AX58</f>
        <v>-1.8785994552745544E-2</v>
      </c>
      <c r="AZ57" s="77">
        <f>'Monthly Returns'!AY58</f>
        <v>-8.7514307641882089E-2</v>
      </c>
      <c r="BA57" s="77">
        <f>'Monthly Returns'!AZ58</f>
        <v>2.327732958330242E-2</v>
      </c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CC57" s="161">
        <f>(C57-AVERAGE(C$3:C$242))^2*'Monthly Returns'!$BI58</f>
        <v>2.7474691357739767E-6</v>
      </c>
      <c r="CD57" s="161">
        <f>(D57-AVERAGE(D$3:D$242))^2*'Monthly Returns'!$BI58</f>
        <v>7.9821011649346218E-6</v>
      </c>
      <c r="CE57" s="161">
        <f>(E57-AVERAGE(E$3:E$242))^2*'Monthly Returns'!$BI58</f>
        <v>4.5762305259526681E-6</v>
      </c>
      <c r="CF57" s="161">
        <f>(F57-AVERAGE(F$3:F$242))^2*'Monthly Returns'!$BI58</f>
        <v>7.1484876271611137E-6</v>
      </c>
      <c r="CG57" s="161">
        <f>(G57-AVERAGE(G$3:G$242))^2*'Monthly Returns'!$BI58</f>
        <v>1.5083153479816946E-6</v>
      </c>
      <c r="CH57" s="161">
        <f>(H57-AVERAGE(H$3:H$242))^2*'Monthly Returns'!$BI58</f>
        <v>7.1140839838444828E-6</v>
      </c>
      <c r="CI57" s="161">
        <f>(I57-AVERAGE(I$3:I$242))^2*'Monthly Returns'!$BI58</f>
        <v>1.7741875784168598E-6</v>
      </c>
      <c r="CJ57" s="161">
        <f>(J57-AVERAGE(J$3:J$242))^2*'Monthly Returns'!$BI58</f>
        <v>2.1940334242028045E-6</v>
      </c>
      <c r="CK57" s="161">
        <f>(K57-AVERAGE(K$3:K$242))^2*'Monthly Returns'!$BI58</f>
        <v>1.1472323890396226E-5</v>
      </c>
      <c r="CL57" s="161">
        <f>(L57-AVERAGE(L$3:L$242))^2*'Monthly Returns'!$BI58</f>
        <v>8.3337323459378797E-8</v>
      </c>
      <c r="CM57" s="161">
        <f>(M57-AVERAGE(M$3:M$242))^2*'Monthly Returns'!$BI58</f>
        <v>8.3117314585177493E-8</v>
      </c>
      <c r="CN57" s="161">
        <f>(N57-AVERAGE(N$3:N$242))^2*'Monthly Returns'!$BI58</f>
        <v>1.6315866829827712E-8</v>
      </c>
      <c r="CO57" s="161">
        <f>(O57-AVERAGE(O$3:O$242))^2*'Monthly Returns'!$BI58</f>
        <v>1.7715791810489783E-7</v>
      </c>
      <c r="CP57" s="161">
        <f>(P57-AVERAGE(P$3:P$242))^2*'Monthly Returns'!$BI58</f>
        <v>4.6191576324638577E-8</v>
      </c>
      <c r="CQ57" s="161">
        <f>(Q57-AVERAGE(Q$3:Q$242))^2*'Monthly Returns'!$BI58</f>
        <v>2.5088341969568038E-7</v>
      </c>
      <c r="CR57" s="161">
        <f>(R57-AVERAGE(R$3:R$242))^2*'Monthly Returns'!$BI58</f>
        <v>3.5700574729198657E-6</v>
      </c>
      <c r="CS57" s="161">
        <f>(S57-AVERAGE(S$3:S$242))^2*'Monthly Returns'!$BI58</f>
        <v>1.485568415872194E-6</v>
      </c>
      <c r="CT57" s="161">
        <f>(T57-AVERAGE(T$3:T$242))^2*'Monthly Returns'!$BI58</f>
        <v>2.7593502913593713E-7</v>
      </c>
      <c r="CU57" s="161">
        <f>(U57-AVERAGE(U$3:U$242))^2*'Monthly Returns'!$BI58</f>
        <v>2.989194643192808E-7</v>
      </c>
      <c r="CV57" s="161">
        <f>(V57-AVERAGE(V$3:V$242))^2*'Monthly Returns'!$BI58</f>
        <v>6.005454536823557E-7</v>
      </c>
      <c r="CW57" s="161">
        <f>(W57-AVERAGE(W$3:W$242))^2*'Monthly Returns'!$BI58</f>
        <v>1.6809996580525705E-8</v>
      </c>
      <c r="CX57" s="161">
        <f>(X57-AVERAGE(X$3:X$242))^2*'Monthly Returns'!$BI58</f>
        <v>9.0671751340478332E-7</v>
      </c>
      <c r="CY57" s="161">
        <f>(Y57-AVERAGE(Y$3:Y$242))^2*'Monthly Returns'!$BI58</f>
        <v>5.3031363875042E-7</v>
      </c>
      <c r="CZ57" s="161">
        <f>(Z57-AVERAGE(Z$3:Z$242))^2*'Monthly Returns'!$BI58</f>
        <v>1.4439727427433717E-7</v>
      </c>
      <c r="DA57" s="161">
        <f>(AA57-AVERAGE(AA$3:AA$242))^2*'Monthly Returns'!$BI58</f>
        <v>1.6124723705831885E-7</v>
      </c>
      <c r="DB57" s="161">
        <f>(AB57-AVERAGE(AB$3:AB$242))^2*'Monthly Returns'!$BI58</f>
        <v>7.6269868413133046E-8</v>
      </c>
      <c r="DC57" s="161">
        <f>(AC57-AVERAGE(AC$3:AC$242))^2*'Monthly Returns'!$BI58</f>
        <v>2.17667776489412E-6</v>
      </c>
      <c r="DD57" s="161">
        <f>(AD57-AVERAGE(AD$3:AD$242))^2*'Monthly Returns'!$BI58</f>
        <v>2.1398589507363783E-6</v>
      </c>
      <c r="DE57" s="161">
        <f>(AE57-AVERAGE(AE$3:AE$242))^2*'Monthly Returns'!$BI58</f>
        <v>2.068118330749766E-6</v>
      </c>
      <c r="DF57" s="161">
        <f>(AF57-AVERAGE(AF$3:AF$242))^2*'Monthly Returns'!$BI58</f>
        <v>4.1695223530035961E-8</v>
      </c>
      <c r="DG57" s="161">
        <f>(AG57-AVERAGE(AG$3:AG$242))^2*'Monthly Returns'!$BI58</f>
        <v>7.8991372360691162E-8</v>
      </c>
      <c r="DH57" s="161">
        <f>(AH57-AVERAGE(AH$3:AH$242))^2*'Monthly Returns'!$BI58</f>
        <v>7.1483081305679495E-8</v>
      </c>
      <c r="DI57" s="161">
        <f>(AI57-AVERAGE(AI$3:AI$242))^2*'Monthly Returns'!$BI58</f>
        <v>1.2929030024307979E-8</v>
      </c>
      <c r="DJ57" s="161">
        <f>(AJ57-AVERAGE(AJ$3:AJ$242))^2*'Monthly Returns'!$BI58</f>
        <v>1.0953494865648085E-8</v>
      </c>
      <c r="DK57" s="161">
        <f>(AK57-AVERAGE(AK$3:AK$242))^2*'Monthly Returns'!$BI58</f>
        <v>3.6612613170292107E-8</v>
      </c>
      <c r="DL57" s="161">
        <f>(AL57-AVERAGE(AL$3:AL$242))^2*'Monthly Returns'!$BI58</f>
        <v>2.0174842445672658E-8</v>
      </c>
      <c r="DM57" s="161">
        <f>(AM57-AVERAGE(AM$3:AM$242))^2*'Monthly Returns'!$BI58</f>
        <v>6.8197446772238944E-10</v>
      </c>
      <c r="DN57" s="161">
        <f>(AN57-AVERAGE(AN$3:AN$242))^2*'Monthly Returns'!$BI58</f>
        <v>1.5930194367353236E-10</v>
      </c>
      <c r="DO57" s="161">
        <f>(AO57-AVERAGE(AO$3:AO$242))^2*'Monthly Returns'!$BI58</f>
        <v>1.751181925439553E-7</v>
      </c>
      <c r="DP57" s="161">
        <f>(AP57-AVERAGE(AP$3:AP$242))^2*'Monthly Returns'!$BI58</f>
        <v>2.6054430059065408E-9</v>
      </c>
      <c r="DQ57" s="161">
        <f>(AQ57-AVERAGE(AQ$3:AQ$242))^2*'Monthly Returns'!$BI58</f>
        <v>1.2942909653452653E-9</v>
      </c>
      <c r="DR57" s="161">
        <f>(AR57-AVERAGE(AR$3:AR$242))^2*'Monthly Returns'!$BI58</f>
        <v>1.7642395881368236E-6</v>
      </c>
      <c r="DS57" s="161">
        <f>(AS57-AVERAGE(AS$3:AS$242))^2*'Monthly Returns'!$BI58</f>
        <v>9.3734613938009154E-8</v>
      </c>
      <c r="DT57" s="161">
        <f>(AT57-AVERAGE(AT$3:AT$242))^2*'Monthly Returns'!$BI58</f>
        <v>4.8913212005759464E-8</v>
      </c>
      <c r="DU57" s="161">
        <f>(AU57-AVERAGE(AU$3:AU$242))^2*'Monthly Returns'!$BI58</f>
        <v>2.7472738259570536E-7</v>
      </c>
      <c r="DV57" s="161">
        <f>(AV57-AVERAGE(AV$3:AV$242))^2*'Monthly Returns'!$BI58</f>
        <v>1.7727397506077203E-8</v>
      </c>
      <c r="DW57" s="161">
        <f>(AW57-AVERAGE(AW$3:AW$242))^2*'Monthly Returns'!$BI58</f>
        <v>4.6922440415990352E-10</v>
      </c>
      <c r="DX57" s="161">
        <f>(AX57-AVERAGE(AX$3:AX$242))^2*'Monthly Returns'!$BI58</f>
        <v>8.2652775440901213E-7</v>
      </c>
      <c r="DY57" s="161">
        <f>(AY57-AVERAGE(AY$3:AY$242))^2*'Monthly Returns'!$BI58</f>
        <v>1.0860941199587009E-6</v>
      </c>
      <c r="DZ57" s="161">
        <f>(AZ57-AVERAGE(AZ$3:AZ$242))^2*'Monthly Returns'!$BI58</f>
        <v>1.7948898063174168E-5</v>
      </c>
      <c r="EA57" s="161">
        <f>(BA57-AVERAGE(BA$3:BA$242))^2*'Monthly Returns'!$BI58</f>
        <v>2.9382938780437767E-7</v>
      </c>
    </row>
    <row r="58" spans="1:131" s="80" customFormat="1" x14ac:dyDescent="0.2">
      <c r="A58" s="66"/>
      <c r="B58" s="79">
        <f>'Monthly Returns'!A59</f>
        <v>37864</v>
      </c>
      <c r="C58" s="77">
        <f>'Monthly Returns'!B59</f>
        <v>3.8618477159621099E-2</v>
      </c>
      <c r="D58" s="77">
        <f>'Monthly Returns'!C59</f>
        <v>8.0308172064200004E-2</v>
      </c>
      <c r="E58" s="77">
        <f>'Monthly Returns'!D59</f>
        <v>2.0770229012807999E-2</v>
      </c>
      <c r="F58" s="77">
        <f>'Monthly Returns'!E59</f>
        <v>5.5379631507311802E-2</v>
      </c>
      <c r="G58" s="77">
        <f>'Monthly Returns'!F59</f>
        <v>1.2527007436846999E-2</v>
      </c>
      <c r="H58" s="77">
        <f>'Monthly Returns'!G59</f>
        <v>0.12693360490130801</v>
      </c>
      <c r="I58" s="77">
        <f>'Monthly Returns'!H59</f>
        <v>0.148034439182642</v>
      </c>
      <c r="J58" s="77">
        <f>'Monthly Returns'!I59</f>
        <v>6.7077214679853905E-2</v>
      </c>
      <c r="K58" s="77">
        <f>'Monthly Returns'!J59</f>
        <v>8.7915591095897305E-2</v>
      </c>
      <c r="L58" s="77">
        <f>'Monthly Returns'!K59</f>
        <v>1.42458345051121E-2</v>
      </c>
      <c r="M58" s="77">
        <f>'Monthly Returns'!L59</f>
        <v>1.71550986035191E-2</v>
      </c>
      <c r="N58" s="77">
        <f>'Monthly Returns'!M59</f>
        <v>3.1842400131343297E-2</v>
      </c>
      <c r="O58" s="77">
        <f>'Monthly Returns'!N59</f>
        <v>3.2244314303133598E-2</v>
      </c>
      <c r="P58" s="77">
        <f>'Monthly Returns'!O59</f>
        <v>1.37386079548984E-3</v>
      </c>
      <c r="Q58" s="77">
        <f>'Monthly Returns'!P59</f>
        <v>2.15488754297368E-2</v>
      </c>
      <c r="R58" s="77">
        <f>'Monthly Returns'!Q59</f>
        <v>4.3761847299146499E-2</v>
      </c>
      <c r="S58" s="77">
        <f>'Monthly Returns'!R59</f>
        <v>3.8409542921592398E-2</v>
      </c>
      <c r="T58" s="77">
        <f>'Monthly Returns'!S59</f>
        <v>4.1650341317602146E-2</v>
      </c>
      <c r="U58" s="77">
        <f>'Monthly Returns'!T59</f>
        <v>1.8764948607280899E-2</v>
      </c>
      <c r="V58" s="77">
        <f>'Monthly Returns'!U59</f>
        <v>2.3810001560884801E-2</v>
      </c>
      <c r="W58" s="77">
        <f>'Monthly Returns'!V59</f>
        <v>1.8560008214876401E-2</v>
      </c>
      <c r="X58" s="77">
        <f>'Monthly Returns'!W59</f>
        <v>9.9318403115871146E-3</v>
      </c>
      <c r="Y58" s="77">
        <f>'Monthly Returns'!X59</f>
        <v>6.7315675623020876E-3</v>
      </c>
      <c r="Z58" s="77">
        <f>'Monthly Returns'!Y59</f>
        <v>5.2362403249908152E-3</v>
      </c>
      <c r="AA58" s="77">
        <f>'Monthly Returns'!Z59</f>
        <v>-5.1583066524369947E-3</v>
      </c>
      <c r="AB58" s="77">
        <f>'Monthly Returns'!AA59</f>
        <v>-6.9358434481048281E-4</v>
      </c>
      <c r="AC58" s="77">
        <f>'Monthly Returns'!AB59</f>
        <v>3.567018143820655E-2</v>
      </c>
      <c r="AD58" s="77">
        <f>'Monthly Returns'!AC59</f>
        <v>3.5993019695161305E-2</v>
      </c>
      <c r="AE58" s="77">
        <f>'Monthly Returns'!AD59</f>
        <v>3.4528457261791198E-2</v>
      </c>
      <c r="AF58" s="77">
        <f>'Monthly Returns'!AE59</f>
        <v>-5.2023993999999992E-3</v>
      </c>
      <c r="AG58" s="77">
        <f>'Monthly Returns'!AF59</f>
        <v>-5.8461946632975808E-3</v>
      </c>
      <c r="AH58" s="77">
        <f>'Monthly Returns'!AG59</f>
        <v>-5.1743818219466848E-3</v>
      </c>
      <c r="AI58" s="77">
        <f>'Monthly Returns'!AH59</f>
        <v>4.090426528445601E-3</v>
      </c>
      <c r="AJ58" s="77">
        <f>'Monthly Returns'!AI59</f>
        <v>4.1583027444791476E-4</v>
      </c>
      <c r="AK58" s="77">
        <f>'Monthly Returns'!AJ59</f>
        <v>1.8176724810858857E-5</v>
      </c>
      <c r="AL58" s="77">
        <f>'Monthly Returns'!AK59</f>
        <v>-3.3036543653766071E-3</v>
      </c>
      <c r="AM58" s="77">
        <f>'Monthly Returns'!AL59</f>
        <v>1.8737746946162037E-2</v>
      </c>
      <c r="AN58" s="77">
        <f>'Monthly Returns'!AM59</f>
        <v>2.0991185374747978E-3</v>
      </c>
      <c r="AO58" s="77">
        <f>'Monthly Returns'!AN59</f>
        <v>3.3399999999999999E-2</v>
      </c>
      <c r="AP58" s="77">
        <f>'Monthly Returns'!AO59</f>
        <v>-1.5378357847388724E-2</v>
      </c>
      <c r="AQ58" s="77">
        <f>'Monthly Returns'!AP59</f>
        <v>-1.2650824703406758E-2</v>
      </c>
      <c r="AR58" s="77">
        <f>'Monthly Returns'!AQ59</f>
        <v>-1.6771421611545899E-2</v>
      </c>
      <c r="AS58" s="77">
        <f>'Monthly Returns'!AR59</f>
        <v>1.325392165086825E-2</v>
      </c>
      <c r="AT58" s="77">
        <f>'Monthly Returns'!AS59</f>
        <v>-2.3402106411116097E-3</v>
      </c>
      <c r="AU58" s="77">
        <f>'Monthly Returns'!AT59</f>
        <v>-5.1776644748891855E-3</v>
      </c>
      <c r="AV58" s="77">
        <f>'Monthly Returns'!AU59</f>
        <v>-6.375581191195019E-3</v>
      </c>
      <c r="AW58" s="77">
        <f>'Monthly Returns'!AV59</f>
        <v>1.3539925400115393E-2</v>
      </c>
      <c r="AX58" s="77">
        <f>'Monthly Returns'!AW59</f>
        <v>3.0144829909060533E-2</v>
      </c>
      <c r="AY58" s="77">
        <f>'Monthly Returns'!AX59</f>
        <v>-1.4368877561178234E-2</v>
      </c>
      <c r="AZ58" s="77">
        <f>'Monthly Returns'!AY59</f>
        <v>-3.938307879713783E-2</v>
      </c>
      <c r="BA58" s="77">
        <f>'Monthly Returns'!AZ59</f>
        <v>-2.7991754366930688E-2</v>
      </c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CC58" s="161">
        <f>(C58-AVERAGE(C$3:C$242))^2*'Monthly Returns'!$BI59</f>
        <v>1.7855133300126453E-6</v>
      </c>
      <c r="CD58" s="161">
        <f>(D58-AVERAGE(D$3:D$242))^2*'Monthly Returns'!$BI59</f>
        <v>8.3868499632787882E-6</v>
      </c>
      <c r="CE58" s="161">
        <f>(E58-AVERAGE(E$3:E$242))^2*'Monthly Returns'!$BI59</f>
        <v>3.8807397273464471E-7</v>
      </c>
      <c r="CF58" s="161">
        <f>(F58-AVERAGE(F$3:F$242))^2*'Monthly Returns'!$BI59</f>
        <v>3.6763779449414971E-6</v>
      </c>
      <c r="CG58" s="161">
        <f>(G58-AVERAGE(G$3:G$242))^2*'Monthly Returns'!$BI59</f>
        <v>1.2028860801659359E-7</v>
      </c>
      <c r="CH58" s="161">
        <f>(H58-AVERAGE(H$3:H$242))^2*'Monthly Returns'!$BI59</f>
        <v>2.582738402410102E-5</v>
      </c>
      <c r="CI58" s="161">
        <f>(I58-AVERAGE(I$3:I$242))^2*'Monthly Returns'!$BI59</f>
        <v>3.4215358924023962E-5</v>
      </c>
      <c r="CJ58" s="161">
        <f>(J58-AVERAGE(J$3:J$242))^2*'Monthly Returns'!$BI59</f>
        <v>5.7603082483523793E-6</v>
      </c>
      <c r="CK58" s="161">
        <f>(K58-AVERAGE(K$3:K$242))^2*'Monthly Returns'!$BI59</f>
        <v>1.0510044348255021E-5</v>
      </c>
      <c r="CL58" s="161">
        <f>(L58-AVERAGE(L$3:L$242))^2*'Monthly Returns'!$BI59</f>
        <v>1.6775114621316008E-7</v>
      </c>
      <c r="CM58" s="161">
        <f>(M58-AVERAGE(M$3:M$242))^2*'Monthly Returns'!$BI59</f>
        <v>2.7671440493973211E-7</v>
      </c>
      <c r="CN58" s="161">
        <f>(N58-AVERAGE(N$3:N$242))^2*'Monthly Returns'!$BI59</f>
        <v>9.9804131261024865E-7</v>
      </c>
      <c r="CO58" s="161">
        <f>(O58-AVERAGE(O$3:O$242))^2*'Monthly Returns'!$BI59</f>
        <v>1.1949445908460611E-6</v>
      </c>
      <c r="CP58" s="161">
        <f>(P58-AVERAGE(P$3:P$242))^2*'Monthly Returns'!$BI59</f>
        <v>8.7403239933923425E-8</v>
      </c>
      <c r="CQ58" s="161">
        <f>(Q58-AVERAGE(Q$3:Q$242))^2*'Monthly Returns'!$BI59</f>
        <v>3.4360775958486636E-7</v>
      </c>
      <c r="CR58" s="161">
        <f>(R58-AVERAGE(R$3:R$242))^2*'Monthly Returns'!$BI59</f>
        <v>2.387437085865721E-6</v>
      </c>
      <c r="CS58" s="161">
        <f>(S58-AVERAGE(S$3:S$242))^2*'Monthly Returns'!$BI59</f>
        <v>1.8760020045039234E-6</v>
      </c>
      <c r="CT58" s="161">
        <f>(T58-AVERAGE(T$3:T$242))^2*'Monthly Returns'!$BI59</f>
        <v>1.8611879971476752E-6</v>
      </c>
      <c r="CU58" s="161">
        <f>(U58-AVERAGE(U$3:U$242))^2*'Monthly Returns'!$BI59</f>
        <v>3.1099652674835235E-7</v>
      </c>
      <c r="CV58" s="161">
        <f>(V58-AVERAGE(V$3:V$242))^2*'Monthly Returns'!$BI59</f>
        <v>5.8542865362744803E-7</v>
      </c>
      <c r="CW58" s="161">
        <f>(W58-AVERAGE(W$3:W$242))^2*'Monthly Returns'!$BI59</f>
        <v>3.6012076735452696E-7</v>
      </c>
      <c r="CX58" s="161">
        <f>(X58-AVERAGE(X$3:X$242))^2*'Monthly Returns'!$BI59</f>
        <v>4.3066029624890665E-8</v>
      </c>
      <c r="CY58" s="161">
        <f>(Y58-AVERAGE(Y$3:Y$242))^2*'Monthly Returns'!$BI59</f>
        <v>1.1847390484786012E-8</v>
      </c>
      <c r="CZ58" s="161">
        <f>(Z58-AVERAGE(Z$3:Z$242))^2*'Monthly Returns'!$BI59</f>
        <v>1.5028674436735042E-8</v>
      </c>
      <c r="DA58" s="161">
        <f>(AA58-AVERAGE(AA$3:AA$242))^2*'Monthly Returns'!$BI59</f>
        <v>2.1069281433613262E-7</v>
      </c>
      <c r="DB58" s="161">
        <f>(AB58-AVERAGE(AB$3:AB$242))^2*'Monthly Returns'!$BI59</f>
        <v>3.8718023354841941E-8</v>
      </c>
      <c r="DC58" s="161">
        <f>(AC58-AVERAGE(AC$3:AC$242))^2*'Monthly Returns'!$BI59</f>
        <v>1.7746690463664056E-6</v>
      </c>
      <c r="DD58" s="161">
        <f>(AD58-AVERAGE(AD$3:AD$242))^2*'Monthly Returns'!$BI59</f>
        <v>1.8068703922315468E-6</v>
      </c>
      <c r="DE58" s="161">
        <f>(AE58-AVERAGE(AE$3:AE$242))^2*'Monthly Returns'!$BI59</f>
        <v>1.6278095910702636E-6</v>
      </c>
      <c r="DF58" s="161">
        <f>(AF58-AVERAGE(AF$3:AF$242))^2*'Monthly Returns'!$BI59</f>
        <v>2.7889303555880212E-7</v>
      </c>
      <c r="DG58" s="161">
        <f>(AG58-AVERAGE(AG$3:AG$242))^2*'Monthly Returns'!$BI59</f>
        <v>2.9333591352034949E-7</v>
      </c>
      <c r="DH58" s="161">
        <f>(AH58-AVERAGE(AH$3:AH$242))^2*'Monthly Returns'!$BI59</f>
        <v>2.1221367548544568E-7</v>
      </c>
      <c r="DI58" s="161">
        <f>(AI58-AVERAGE(AI$3:AI$242))^2*'Monthly Returns'!$BI59</f>
        <v>2.0475590875658769E-10</v>
      </c>
      <c r="DJ58" s="161">
        <f>(AJ58-AVERAGE(AJ$3:AJ$242))^2*'Monthly Returns'!$BI59</f>
        <v>4.1514544093091593E-8</v>
      </c>
      <c r="DK58" s="161">
        <f>(AK58-AVERAGE(AK$3:AK$242))^2*'Monthly Returns'!$BI59</f>
        <v>6.7826028723992727E-8</v>
      </c>
      <c r="DL58" s="161">
        <f>(AL58-AVERAGE(AL$3:AL$242))^2*'Monthly Returns'!$BI59</f>
        <v>1.5599041234534261E-7</v>
      </c>
      <c r="DM58" s="161">
        <f>(AM58-AVERAGE(AM$3:AM$242))^2*'Monthly Returns'!$BI59</f>
        <v>3.4885013248180346E-7</v>
      </c>
      <c r="DN58" s="161">
        <f>(AN58-AVERAGE(AN$3:AN$242))^2*'Monthly Returns'!$BI59</f>
        <v>2.1342906457264028E-8</v>
      </c>
      <c r="DO58" s="161">
        <f>(AO58-AVERAGE(AO$3:AO$242))^2*'Monthly Returns'!$BI59</f>
        <v>1.2678704890636109E-6</v>
      </c>
      <c r="DP58" s="161">
        <f>(AP58-AVERAGE(AP$3:AP$242))^2*'Monthly Returns'!$BI59</f>
        <v>4.7734172741337233E-7</v>
      </c>
      <c r="DQ58" s="161">
        <f>(AQ58-AVERAGE(AQ$3:AQ$242))^2*'Monthly Returns'!$BI59</f>
        <v>6.0273713169310258E-7</v>
      </c>
      <c r="DR58" s="161">
        <f>(AR58-AVERAGE(AR$3:AR$242))^2*'Monthly Returns'!$BI59</f>
        <v>9.4749674208912509E-7</v>
      </c>
      <c r="DS58" s="161">
        <f>(AS58-AVERAGE(AS$3:AS$242))^2*'Monthly Returns'!$BI59</f>
        <v>1.6604295421364343E-7</v>
      </c>
      <c r="DT58" s="161">
        <f>(AT58-AVERAGE(AT$3:AT$242))^2*'Monthly Returns'!$BI59</f>
        <v>9.7027939996599462E-8</v>
      </c>
      <c r="DU58" s="161">
        <f>(AU58-AVERAGE(AU$3:AU$242))^2*'Monthly Returns'!$BI59</f>
        <v>9.3293720923361447E-8</v>
      </c>
      <c r="DV58" s="161">
        <f>(AV58-AVERAGE(AV$3:AV$242))^2*'Monthly Returns'!$BI59</f>
        <v>1.0780292029108505E-11</v>
      </c>
      <c r="DW58" s="161">
        <f>(AW58-AVERAGE(AW$3:AW$242))^2*'Monthly Returns'!$BI59</f>
        <v>3.4836056323279382E-8</v>
      </c>
      <c r="DX58" s="161">
        <f>(AX58-AVERAGE(AX$3:AX$242))^2*'Monthly Returns'!$BI59</f>
        <v>9.0990360777273103E-7</v>
      </c>
      <c r="DY58" s="161">
        <f>(AY58-AVERAGE(AY$3:AY$242))^2*'Monthly Returns'!$BI59</f>
        <v>7.4609602532531086E-7</v>
      </c>
      <c r="DZ58" s="161">
        <f>(AZ58-AVERAGE(AZ$3:AZ$242))^2*'Monthly Returns'!$BI59</f>
        <v>5.0936800215498797E-6</v>
      </c>
      <c r="EA58" s="161">
        <f>(BA58-AVERAGE(BA$3:BA$242))^2*'Monthly Returns'!$BI59</f>
        <v>2.5176267846282634E-6</v>
      </c>
    </row>
    <row r="59" spans="1:131" s="80" customFormat="1" x14ac:dyDescent="0.2">
      <c r="A59" s="66"/>
      <c r="B59" s="79">
        <f>'Monthly Returns'!A60</f>
        <v>37894</v>
      </c>
      <c r="C59" s="77">
        <f>'Monthly Returns'!B60</f>
        <v>-6.0262597983237E-2</v>
      </c>
      <c r="D59" s="77">
        <f>'Monthly Returns'!C60</f>
        <v>-6.7281386839216306E-2</v>
      </c>
      <c r="E59" s="77">
        <f>'Monthly Returns'!D60</f>
        <v>-3.8283693284252497E-2</v>
      </c>
      <c r="F59" s="77">
        <f>'Monthly Returns'!E60</f>
        <v>-5.2189614451736404E-3</v>
      </c>
      <c r="G59" s="77">
        <f>'Monthly Returns'!F60</f>
        <v>-1.5677633656055401E-2</v>
      </c>
      <c r="H59" s="77">
        <f>'Monthly Returns'!G60</f>
        <v>7.4494099743642704E-3</v>
      </c>
      <c r="I59" s="77">
        <f>'Monthly Returns'!H60</f>
        <v>2.0137749179012801E-2</v>
      </c>
      <c r="J59" s="77">
        <f>'Monthly Returns'!I60</f>
        <v>-7.8826903517208394E-3</v>
      </c>
      <c r="K59" s="77">
        <f>'Monthly Returns'!J60</f>
        <v>-4.2319493580556998E-2</v>
      </c>
      <c r="L59" s="77">
        <f>'Monthly Returns'!K60</f>
        <v>4.29890643233421E-3</v>
      </c>
      <c r="M59" s="77">
        <f>'Monthly Returns'!L60</f>
        <v>-3.5962436876548699E-3</v>
      </c>
      <c r="N59" s="77">
        <f>'Monthly Returns'!M60</f>
        <v>-1.7281774383120799E-2</v>
      </c>
      <c r="O59" s="77">
        <f>'Monthly Returns'!N60</f>
        <v>-1.7401575824988101E-2</v>
      </c>
      <c r="P59" s="77">
        <f>'Monthly Returns'!O60</f>
        <v>1.1897445317454701E-3</v>
      </c>
      <c r="Q59" s="77">
        <f>'Monthly Returns'!P60</f>
        <v>-3.2043543757443199E-2</v>
      </c>
      <c r="R59" s="77">
        <f>'Monthly Returns'!Q60</f>
        <v>-4.18450367454411E-2</v>
      </c>
      <c r="S59" s="77">
        <f>'Monthly Returns'!R60</f>
        <v>-2.78220472118424E-2</v>
      </c>
      <c r="T59" s="77">
        <f>'Monthly Returns'!S60</f>
        <v>-2.0308884134976224E-2</v>
      </c>
      <c r="U59" s="77">
        <f>'Monthly Returns'!T60</f>
        <v>-1.15424136314209E-2</v>
      </c>
      <c r="V59" s="77">
        <f>'Monthly Returns'!U60</f>
        <v>7.8299962448249404E-3</v>
      </c>
      <c r="W59" s="77">
        <f>'Monthly Returns'!V60</f>
        <v>2.2580000190933501E-2</v>
      </c>
      <c r="X59" s="77">
        <f>'Monthly Returns'!W60</f>
        <v>1.6775935210181059E-2</v>
      </c>
      <c r="Y59" s="77">
        <f>'Monthly Returns'!X60</f>
        <v>9.9645287698344465E-3</v>
      </c>
      <c r="Z59" s="77">
        <f>'Monthly Returns'!Y60</f>
        <v>5.8251335414243322E-3</v>
      </c>
      <c r="AA59" s="77">
        <f>'Monthly Returns'!Z60</f>
        <v>-7.3735025925263709E-2</v>
      </c>
      <c r="AB59" s="77">
        <f>'Monthly Returns'!AA60</f>
        <v>-1.507114173813906E-2</v>
      </c>
      <c r="AC59" s="77">
        <f>'Monthly Returns'!AB60</f>
        <v>5.8564549415271561E-2</v>
      </c>
      <c r="AD59" s="77">
        <f>'Monthly Returns'!AC60</f>
        <v>5.8090562930861199E-2</v>
      </c>
      <c r="AE59" s="77">
        <f>'Monthly Returns'!AD60</f>
        <v>5.5555495839226705E-2</v>
      </c>
      <c r="AF59" s="77">
        <f>'Monthly Returns'!AE60</f>
        <v>-5.2280717399999996E-2</v>
      </c>
      <c r="AG59" s="77">
        <f>'Monthly Returns'!AF60</f>
        <v>-5.8750439471688586E-2</v>
      </c>
      <c r="AH59" s="77">
        <f>'Monthly Returns'!AG60</f>
        <v>-5.1999159032828535E-2</v>
      </c>
      <c r="AI59" s="77">
        <f>'Monthly Returns'!AH60</f>
        <v>-2.7365736853561806E-3</v>
      </c>
      <c r="AJ59" s="77">
        <f>'Monthly Returns'!AI60</f>
        <v>-1.9390669575712227E-2</v>
      </c>
      <c r="AK59" s="77">
        <f>'Monthly Returns'!AJ60</f>
        <v>-2.6311934727498487E-2</v>
      </c>
      <c r="AL59" s="77">
        <f>'Monthly Returns'!AK60</f>
        <v>-3.820579662616419E-2</v>
      </c>
      <c r="AM59" s="77">
        <f>'Monthly Returns'!AL60</f>
        <v>1.2016716764875701E-2</v>
      </c>
      <c r="AN59" s="77">
        <f>'Monthly Returns'!AM60</f>
        <v>-1.8923430002085739E-3</v>
      </c>
      <c r="AO59" s="77">
        <f>'Monthly Returns'!AN60</f>
        <v>4.1300000000000003E-2</v>
      </c>
      <c r="AP59" s="77">
        <f>'Monthly Returns'!AO60</f>
        <v>1.9397127791412672E-2</v>
      </c>
      <c r="AQ59" s="77">
        <f>'Monthly Returns'!AP60</f>
        <v>-5.9567373218473905E-2</v>
      </c>
      <c r="AR59" s="77">
        <f>'Monthly Returns'!AQ60</f>
        <v>-1.439334146999293E-2</v>
      </c>
      <c r="AS59" s="77">
        <f>'Monthly Returns'!AR60</f>
        <v>1.2749399784750315E-2</v>
      </c>
      <c r="AT59" s="77">
        <f>'Monthly Returns'!AS60</f>
        <v>-7.1776558718509992E-3</v>
      </c>
      <c r="AU59" s="77">
        <f>'Monthly Returns'!AT60</f>
        <v>-1.7251977543833792E-2</v>
      </c>
      <c r="AV59" s="77">
        <f>'Monthly Returns'!AU60</f>
        <v>-1.7122467991967736E-3</v>
      </c>
      <c r="AW59" s="77">
        <f>'Monthly Returns'!AV60</f>
        <v>2.7330882813040747E-2</v>
      </c>
      <c r="AX59" s="77">
        <f>'Monthly Returns'!AW60</f>
        <v>-5.4847147294425636E-3</v>
      </c>
      <c r="AY59" s="77">
        <f>'Monthly Returns'!AX60</f>
        <v>-6.0489046702640006E-2</v>
      </c>
      <c r="AZ59" s="77">
        <f>'Monthly Returns'!AY60</f>
        <v>-0.14062551543378249</v>
      </c>
      <c r="BA59" s="77">
        <f>'Monthly Returns'!AZ60</f>
        <v>-7.5231610670833726E-2</v>
      </c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CC59" s="161">
        <f>(C59-AVERAGE(C$3:C$242))^2*'Monthly Returns'!$BI60</f>
        <v>7.7768120135730297E-6</v>
      </c>
      <c r="CD59" s="161">
        <f>(D59-AVERAGE(D$3:D$242))^2*'Monthly Returns'!$BI60</f>
        <v>1.0603495191982707E-5</v>
      </c>
      <c r="CE59" s="161">
        <f>(E59-AVERAGE(E$3:E$242))^2*'Monthly Returns'!$BI60</f>
        <v>3.3908297084737752E-6</v>
      </c>
      <c r="CF59" s="161">
        <f>(F59-AVERAGE(F$3:F$242))^2*'Monthly Returns'!$BI60</f>
        <v>3.6603667004053E-7</v>
      </c>
      <c r="CG59" s="161">
        <f>(G59-AVERAGE(G$3:G$242))^2*'Monthly Returns'!$BI60</f>
        <v>6.887866155159388E-7</v>
      </c>
      <c r="CH59" s="161">
        <f>(H59-AVERAGE(H$3:H$242))^2*'Monthly Returns'!$BI60</f>
        <v>1.3254550273823836E-8</v>
      </c>
      <c r="CI59" s="161">
        <f>(I59-AVERAGE(I$3:I$242))^2*'Monthly Returns'!$BI60</f>
        <v>2.8602198349703211E-7</v>
      </c>
      <c r="CJ59" s="161">
        <f>(J59-AVERAGE(J$3:J$242))^2*'Monthly Returns'!$BI60</f>
        <v>5.1836622767327184E-7</v>
      </c>
      <c r="CK59" s="161">
        <f>(K59-AVERAGE(K$3:K$242))^2*'Monthly Returns'!$BI60</f>
        <v>4.7676861846788266E-6</v>
      </c>
      <c r="CL59" s="161">
        <f>(L59-AVERAGE(L$3:L$242))^2*'Monthly Returns'!$BI60</f>
        <v>1.5885699704064011E-11</v>
      </c>
      <c r="CM59" s="161">
        <f>(M59-AVERAGE(M$3:M$242))^2*'Monthly Returns'!$BI60</f>
        <v>1.1450744816163689E-7</v>
      </c>
      <c r="CN59" s="161">
        <f>(N59-AVERAGE(N$3:N$242))^2*'Monthly Returns'!$BI60</f>
        <v>1.0994700058710501E-6</v>
      </c>
      <c r="CO59" s="161">
        <f>(O59-AVERAGE(O$3:O$242))^2*'Monthly Returns'!$BI60</f>
        <v>9.5212006459013569E-7</v>
      </c>
      <c r="CP59" s="161">
        <f>(P59-AVERAGE(P$3:P$242))^2*'Monthly Returns'!$BI60</f>
        <v>9.2917002070248682E-8</v>
      </c>
      <c r="CQ59" s="161">
        <f>(Q59-AVERAGE(Q$3:Q$242))^2*'Monthly Returns'!$BI60</f>
        <v>2.7230842864884002E-6</v>
      </c>
      <c r="CR59" s="161">
        <f>(R59-AVERAGE(R$3:R$242))^2*'Monthly Returns'!$BI60</f>
        <v>4.0969353988852667E-6</v>
      </c>
      <c r="CS59" s="161">
        <f>(S59-AVERAGE(S$3:S$242))^2*'Monthly Returns'!$BI60</f>
        <v>1.934476848230283E-6</v>
      </c>
      <c r="CT59" s="161">
        <f>(T59-AVERAGE(T$3:T$242))^2*'Monthly Returns'!$BI60</f>
        <v>1.4829971544598774E-6</v>
      </c>
      <c r="CU59" s="161">
        <f>(U59-AVERAGE(U$3:U$242))^2*'Monthly Returns'!$BI60</f>
        <v>4.982745599685521E-7</v>
      </c>
      <c r="CV59" s="161">
        <f>(V59-AVERAGE(V$3:V$242))^2*'Monthly Returns'!$BI60</f>
        <v>1.0257157000520043E-8</v>
      </c>
      <c r="CW59" s="161">
        <f>(W59-AVERAGE(W$3:W$242))^2*'Monthly Returns'!$BI60</f>
        <v>5.9458835727808229E-7</v>
      </c>
      <c r="CX59" s="161">
        <f>(X59-AVERAGE(X$3:X$242))^2*'Monthly Returns'!$BI60</f>
        <v>2.4457312059175481E-7</v>
      </c>
      <c r="CY59" s="161">
        <f>(Y59-AVERAGE(Y$3:Y$242))^2*'Monthly Returns'!$BI60</f>
        <v>5.9770677614502927E-8</v>
      </c>
      <c r="CZ59" s="161">
        <f>(Z59-AVERAGE(Z$3:Z$242))^2*'Monthly Returns'!$BI60</f>
        <v>2.1849409608397644E-8</v>
      </c>
      <c r="DA59" s="161">
        <f>(AA59-AVERAGE(AA$3:AA$242))^2*'Monthly Returns'!$BI60</f>
        <v>1.1067208949883665E-5</v>
      </c>
      <c r="DB59" s="161">
        <f>(AB59-AVERAGE(AB$3:AB$242))^2*'Monthly Returns'!$BI60</f>
        <v>6.3762377585356727E-7</v>
      </c>
      <c r="DC59" s="161">
        <f>(AC59-AVERAGE(AC$3:AC$242))^2*'Monthly Returns'!$BI60</f>
        <v>5.2693143856247026E-6</v>
      </c>
      <c r="DD59" s="161">
        <f>(AD59-AVERAGE(AD$3:AD$242))^2*'Monthly Returns'!$BI60</f>
        <v>5.1724244701078085E-6</v>
      </c>
      <c r="DE59" s="161">
        <f>(AE59-AVERAGE(AE$3:AE$242))^2*'Monthly Returns'!$BI60</f>
        <v>4.6694012314632208E-6</v>
      </c>
      <c r="DF59" s="161">
        <f>(AF59-AVERAGE(AF$3:AF$242))^2*'Monthly Returns'!$BI60</f>
        <v>6.2394478267235368E-6</v>
      </c>
      <c r="DG59" s="161">
        <f>(AG59-AVERAGE(AG$3:AG$242))^2*'Monthly Returns'!$BI60</f>
        <v>7.5894160200198805E-6</v>
      </c>
      <c r="DH59" s="161">
        <f>(AH59-AVERAGE(AH$3:AH$242))^2*'Monthly Returns'!$BI60</f>
        <v>5.8540687072678416E-6</v>
      </c>
      <c r="DI59" s="161">
        <f>(AI59-AVERAGE(AI$3:AI$242))^2*'Monthly Returns'!$BI60</f>
        <v>7.3375241995018425E-8</v>
      </c>
      <c r="DJ59" s="161">
        <f>(AJ59-AVERAGE(AJ$3:AJ$242))^2*'Monthly Returns'!$BI60</f>
        <v>1.0657967521558554E-6</v>
      </c>
      <c r="DK59" s="161">
        <f>(AK59-AVERAGE(AK$3:AK$242))^2*'Monthly Returns'!$BI60</f>
        <v>1.8548430399145622E-6</v>
      </c>
      <c r="DL59" s="161">
        <f>(AL59-AVERAGE(AL$3:AL$242))^2*'Monthly Returns'!$BI60</f>
        <v>3.4421395148035738E-6</v>
      </c>
      <c r="DM59" s="161">
        <f>(AM59-AVERAGE(AM$3:AM$242))^2*'Monthly Returns'!$BI60</f>
        <v>9.7830519579142618E-8</v>
      </c>
      <c r="DN59" s="161">
        <f>(AN59-AVERAGE(AN$3:AN$242))^2*'Monthly Returns'!$BI60</f>
        <v>9.8349797179078483E-8</v>
      </c>
      <c r="DO59" s="161">
        <f>(AO59-AVERAGE(AO$3:AO$242))^2*'Monthly Returns'!$BI60</f>
        <v>2.1367553845362684E-6</v>
      </c>
      <c r="DP59" s="161">
        <f>(AP59-AVERAGE(AP$3:AP$242))^2*'Monthly Returns'!$BI60</f>
        <v>5.7559895407674654E-7</v>
      </c>
      <c r="DQ59" s="161">
        <f>(AQ59-AVERAGE(AQ$3:AQ$242))^2*'Monthly Returns'!$BI60</f>
        <v>7.5110976759386473E-6</v>
      </c>
      <c r="DR59" s="161">
        <f>(AR59-AVERAGE(AR$3:AR$242))^2*'Monthly Returns'!$BI60</f>
        <v>7.7252198168884999E-7</v>
      </c>
      <c r="DS59" s="161">
        <f>(AS59-AVERAGE(AS$3:AS$242))^2*'Monthly Returns'!$BI60</f>
        <v>1.508976936809097E-7</v>
      </c>
      <c r="DT59" s="161">
        <f>(AT59-AVERAGE(AT$3:AT$242))^2*'Monthly Returns'!$BI60</f>
        <v>2.6542135511896164E-7</v>
      </c>
      <c r="DU59" s="161">
        <f>(AU59-AVERAGE(AU$3:AU$242))^2*'Monthly Returns'!$BI60</f>
        <v>6.5852123370573003E-7</v>
      </c>
      <c r="DV59" s="161">
        <f>(AV59-AVERAGE(AV$3:AV$242))^2*'Monthly Returns'!$BI60</f>
        <v>3.9264645801552185E-8</v>
      </c>
      <c r="DW59" s="161">
        <f>(AW59-AVERAGE(AW$3:AW$242))^2*'Monthly Returns'!$BI60</f>
        <v>5.8343193070799057E-7</v>
      </c>
      <c r="DX59" s="161">
        <f>(AX59-AVERAGE(AX$3:AX$242))^2*'Monthly Returns'!$BI60</f>
        <v>2.8095736015895685E-7</v>
      </c>
      <c r="DY59" s="161">
        <f>(AY59-AVERAGE(AY$3:AY$242))^2*'Monthly Returns'!$BI60</f>
        <v>7.8131965327751966E-6</v>
      </c>
      <c r="DZ59" s="161">
        <f>(AZ59-AVERAGE(AZ$3:AZ$242))^2*'Monthly Returns'!$BI60</f>
        <v>4.2231956036131035E-5</v>
      </c>
      <c r="EA59" s="161">
        <f>(BA59-AVERAGE(BA$3:BA$242))^2*'Monthly Returns'!$BI60</f>
        <v>1.2734701202153069E-5</v>
      </c>
    </row>
    <row r="60" spans="1:131" s="80" customFormat="1" x14ac:dyDescent="0.2">
      <c r="A60" s="66"/>
      <c r="B60" s="79">
        <f>'Monthly Returns'!A61</f>
        <v>37925</v>
      </c>
      <c r="C60" s="77">
        <f>'Monthly Returns'!B61</f>
        <v>3.5826635830539001E-2</v>
      </c>
      <c r="D60" s="77">
        <f>'Monthly Returns'!C61</f>
        <v>7.5053002805722094E-2</v>
      </c>
      <c r="E60" s="77">
        <f>'Monthly Returns'!D61</f>
        <v>4.4942636039534599E-2</v>
      </c>
      <c r="F60" s="77">
        <f>'Monthly Returns'!E61</f>
        <v>6.1028637062409102E-2</v>
      </c>
      <c r="G60" s="77">
        <f>'Monthly Returns'!F61</f>
        <v>4.6461155802501201E-2</v>
      </c>
      <c r="H60" s="77">
        <f>'Monthly Returns'!G61</f>
        <v>2.47489769739106E-2</v>
      </c>
      <c r="I60" s="77">
        <f>'Monthly Returns'!H61</f>
        <v>5.2523610012437702E-2</v>
      </c>
      <c r="J60" s="77">
        <f>'Monthly Returns'!I61</f>
        <v>4.9310407346646101E-2</v>
      </c>
      <c r="K60" s="77">
        <f>'Monthly Returns'!J61</f>
        <v>6.3280261347192696E-2</v>
      </c>
      <c r="L60" s="77">
        <f>'Monthly Returns'!K61</f>
        <v>-2.4867215472564302E-2</v>
      </c>
      <c r="M60" s="77">
        <f>'Monthly Returns'!L61</f>
        <v>-2.5571843124909999E-2</v>
      </c>
      <c r="N60" s="77">
        <f>'Monthly Returns'!M61</f>
        <v>-4.0832920443046802E-3</v>
      </c>
      <c r="O60" s="77">
        <f>'Monthly Returns'!N61</f>
        <v>-1.0761829455376499E-2</v>
      </c>
      <c r="P60" s="77">
        <f>'Monthly Returns'!O61</f>
        <v>-1.0796182580835E-2</v>
      </c>
      <c r="Q60" s="77">
        <f>'Monthly Returns'!P61</f>
        <v>-8.9597095749896997E-3</v>
      </c>
      <c r="R60" s="77">
        <f>'Monthly Returns'!Q61</f>
        <v>1.04369382746301E-2</v>
      </c>
      <c r="S60" s="77">
        <f>'Monthly Returns'!R61</f>
        <v>-3.1639879776120799E-3</v>
      </c>
      <c r="T60" s="77">
        <f>'Monthly Returns'!S61</f>
        <v>-1.2022239592106354E-2</v>
      </c>
      <c r="U60" s="77">
        <f>'Monthly Returns'!T61</f>
        <v>5.7080667191484503E-2</v>
      </c>
      <c r="V60" s="77">
        <f>'Monthly Returns'!U61</f>
        <v>3.11700007693274E-2</v>
      </c>
      <c r="W60" s="77">
        <f>'Monthly Returns'!V61</f>
        <v>1.7289998363698399E-2</v>
      </c>
      <c r="X60" s="77">
        <f>'Monthly Returns'!W61</f>
        <v>2.14299260383084E-2</v>
      </c>
      <c r="Y60" s="77">
        <f>'Monthly Returns'!X61</f>
        <v>1.3280346436923329E-2</v>
      </c>
      <c r="Z60" s="77">
        <f>'Monthly Returns'!Y61</f>
        <v>6.6599578079413746E-3</v>
      </c>
      <c r="AA60" s="77">
        <f>'Monthly Returns'!Z61</f>
        <v>-4.3682198973091779E-2</v>
      </c>
      <c r="AB60" s="77">
        <f>'Monthly Returns'!AA61</f>
        <v>-1.5150752504152543E-2</v>
      </c>
      <c r="AC60" s="77">
        <f>'Monthly Returns'!AB61</f>
        <v>5.7187418767870035E-3</v>
      </c>
      <c r="AD60" s="77">
        <f>'Monthly Returns'!AC61</f>
        <v>5.5845037687320296E-3</v>
      </c>
      <c r="AE60" s="77">
        <f>'Monthly Returns'!AD61</f>
        <v>4.6533350472685803E-3</v>
      </c>
      <c r="AF60" s="77">
        <f>'Monthly Returns'!AE61</f>
        <v>-4.5572338699999999E-2</v>
      </c>
      <c r="AG60" s="77">
        <f>'Monthly Returns'!AF61</f>
        <v>-5.1211901051259133E-2</v>
      </c>
      <c r="AH60" s="77">
        <f>'Monthly Returns'!AG61</f>
        <v>-4.532690837863726E-2</v>
      </c>
      <c r="AI60" s="77">
        <f>'Monthly Returns'!AH61</f>
        <v>-1.4541561424844307E-2</v>
      </c>
      <c r="AJ60" s="77">
        <f>'Monthly Returns'!AI61</f>
        <v>-2.8607420395448058E-2</v>
      </c>
      <c r="AK60" s="77">
        <f>'Monthly Returns'!AJ61</f>
        <v>-3.9296342253505756E-2</v>
      </c>
      <c r="AL60" s="77">
        <f>'Monthly Returns'!AK61</f>
        <v>-4.3495052398647149E-2</v>
      </c>
      <c r="AM60" s="77">
        <f>'Monthly Returns'!AL61</f>
        <v>-3.3860014573350306E-3</v>
      </c>
      <c r="AN60" s="77">
        <f>'Monthly Returns'!AM61</f>
        <v>-1.9649116939420841E-3</v>
      </c>
      <c r="AO60" s="77">
        <f>'Monthly Returns'!AN61</f>
        <v>4.7300000000000002E-2</v>
      </c>
      <c r="AP60" s="77">
        <f>'Monthly Returns'!AO61</f>
        <v>-5.417001877178973E-3</v>
      </c>
      <c r="AQ60" s="77">
        <f>'Monthly Returns'!AP61</f>
        <v>-6.0388983531522056E-2</v>
      </c>
      <c r="AR60" s="77">
        <f>'Monthly Returns'!AQ61</f>
        <v>-9.1288477632500784E-4</v>
      </c>
      <c r="AS60" s="77">
        <f>'Monthly Returns'!AR61</f>
        <v>1.1117469140848435E-2</v>
      </c>
      <c r="AT60" s="77">
        <f>'Monthly Returns'!AS61</f>
        <v>-3.2121789647537327E-2</v>
      </c>
      <c r="AU60" s="77">
        <f>'Monthly Returns'!AT61</f>
        <v>-9.5126452330135548E-3</v>
      </c>
      <c r="AV60" s="77">
        <f>'Monthly Returns'!AU61</f>
        <v>-1.7812644265804131E-2</v>
      </c>
      <c r="AW60" s="77">
        <f>'Monthly Returns'!AV61</f>
        <v>-5.2306084394385555E-2</v>
      </c>
      <c r="AX60" s="77">
        <f>'Monthly Returns'!AW61</f>
        <v>-5.0086710665822931E-2</v>
      </c>
      <c r="AY60" s="77">
        <f>'Monthly Returns'!AX61</f>
        <v>-5.9736880145829729E-2</v>
      </c>
      <c r="AZ60" s="77">
        <f>'Monthly Returns'!AY61</f>
        <v>-9.3281241229181855E-2</v>
      </c>
      <c r="BA60" s="77">
        <f>'Monthly Returns'!AZ61</f>
        <v>1.1506739086702744E-2</v>
      </c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CC60" s="161">
        <f>(C60-AVERAGE(C$3:C$242))^2*'Monthly Returns'!$BI61</f>
        <v>1.519021864252043E-6</v>
      </c>
      <c r="CD60" s="161">
        <f>(D60-AVERAGE(D$3:D$242))^2*'Monthly Returns'!$BI61</f>
        <v>7.3146974629811631E-6</v>
      </c>
      <c r="CE60" s="161">
        <f>(E60-AVERAGE(E$3:E$242))^2*'Monthly Returns'!$BI61</f>
        <v>2.7039158358145785E-6</v>
      </c>
      <c r="CF60" s="161">
        <f>(F60-AVERAGE(F$3:F$242))^2*'Monthly Returns'!$BI61</f>
        <v>4.7262046048511156E-6</v>
      </c>
      <c r="CG60" s="161">
        <f>(G60-AVERAGE(G$3:G$242))^2*'Monthly Returns'!$BI61</f>
        <v>3.1519764106619671E-6</v>
      </c>
      <c r="CH60" s="161">
        <f>(H60-AVERAGE(H$3:H$242))^2*'Monthly Returns'!$BI61</f>
        <v>7.0929533987719988E-7</v>
      </c>
      <c r="CI60" s="161">
        <f>(I60-AVERAGE(I$3:I$242))^2*'Monthly Returns'!$BI61</f>
        <v>3.6006415657278311E-6</v>
      </c>
      <c r="CJ60" s="161">
        <f>(J60-AVERAGE(J$3:J$242))^2*'Monthly Returns'!$BI61</f>
        <v>2.8163464799433344E-6</v>
      </c>
      <c r="CK60" s="161">
        <f>(K60-AVERAGE(K$3:K$242))^2*'Monthly Returns'!$BI61</f>
        <v>5.0181187728103939E-6</v>
      </c>
      <c r="CL60" s="161">
        <f>(L60-AVERAGE(L$3:L$242))^2*'Monthly Returns'!$BI61</f>
        <v>1.510011566938695E-6</v>
      </c>
      <c r="CM60" s="161">
        <f>(M60-AVERAGE(M$3:M$242))^2*'Monthly Returns'!$BI61</f>
        <v>1.595044372169547E-6</v>
      </c>
      <c r="CN60" s="161">
        <f>(N60-AVERAGE(N$3:N$242))^2*'Monthly Returns'!$BI61</f>
        <v>2.4957383012120729E-7</v>
      </c>
      <c r="CO60" s="161">
        <f>(O60-AVERAGE(O$3:O$242))^2*'Monthly Returns'!$BI61</f>
        <v>4.9259154366128749E-7</v>
      </c>
      <c r="CP60" s="161">
        <f>(P60-AVERAGE(P$3:P$242))^2*'Monthly Returns'!$BI61</f>
        <v>6.5561848491227476E-7</v>
      </c>
      <c r="CQ60" s="161">
        <f>(Q60-AVERAGE(Q$3:Q$242))^2*'Monthly Returns'!$BI61</f>
        <v>4.7485059318746367E-7</v>
      </c>
      <c r="CR60" s="161">
        <f>(R60-AVERAGE(R$3:R$242))^2*'Monthly Returns'!$BI61</f>
        <v>2.6009517189508856E-8</v>
      </c>
      <c r="CS60" s="161">
        <f>(S60-AVERAGE(S$3:S$242))^2*'Monthly Returns'!$BI61</f>
        <v>1.3130212159045712E-7</v>
      </c>
      <c r="CT60" s="161">
        <f>(T60-AVERAGE(T$3:T$242))^2*'Monthly Returns'!$BI61</f>
        <v>7.6724352565706692E-7</v>
      </c>
      <c r="CU60" s="161">
        <f>(U60-AVERAGE(U$3:U$242))^2*'Monthly Returns'!$BI61</f>
        <v>4.7191340397741472E-6</v>
      </c>
      <c r="CV60" s="161">
        <f>(V60-AVERAGE(V$3:V$242))^2*'Monthly Returns'!$BI61</f>
        <v>1.1705982913545582E-6</v>
      </c>
      <c r="CW60" s="161">
        <f>(W60-AVERAGE(W$3:W$242))^2*'Monthly Returns'!$BI61</f>
        <v>3.0561957446192407E-7</v>
      </c>
      <c r="CX60" s="161">
        <f>(X60-AVERAGE(X$3:X$242))^2*'Monthly Returns'!$BI61</f>
        <v>4.7952471303271145E-7</v>
      </c>
      <c r="CY60" s="161">
        <f>(Y60-AVERAGE(Y$3:Y$242))^2*'Monthly Returns'!$BI61</f>
        <v>1.4819304296980979E-7</v>
      </c>
      <c r="CZ60" s="161">
        <f>(Z60-AVERAGE(Z$3:Z$242))^2*'Monthly Returns'!$BI61</f>
        <v>3.3715655460805486E-8</v>
      </c>
      <c r="DA60" s="161">
        <f>(AA60-AVERAGE(AA$3:AA$242))^2*'Monthly Returns'!$BI61</f>
        <v>4.3324119003252892E-6</v>
      </c>
      <c r="DB60" s="161">
        <f>(AB60-AVERAGE(AB$3:AB$242))^2*'Monthly Returns'!$BI61</f>
        <v>6.4944171078863032E-7</v>
      </c>
      <c r="DC60" s="161">
        <f>(AC60-AVERAGE(AC$3:AC$242))^2*'Monthly Returns'!$BI61</f>
        <v>7.7131727726256668E-9</v>
      </c>
      <c r="DD60" s="161">
        <f>(AD60-AVERAGE(AD$3:AD$242))^2*'Monthly Returns'!$BI61</f>
        <v>6.5259268492614707E-9</v>
      </c>
      <c r="DE60" s="161">
        <f>(AE60-AVERAGE(AE$3:AE$242))^2*'Monthly Returns'!$BI61</f>
        <v>1.1662333122097924E-9</v>
      </c>
      <c r="DF60" s="161">
        <f>(AF60-AVERAGE(AF$3:AF$242))^2*'Monthly Returns'!$BI61</f>
        <v>4.9673574109370704E-6</v>
      </c>
      <c r="DG60" s="161">
        <f>(AG60-AVERAGE(AG$3:AG$242))^2*'Monthly Returns'!$BI61</f>
        <v>6.0132368855551354E-6</v>
      </c>
      <c r="DH60" s="161">
        <f>(AH60-AVERAGE(AH$3:AH$242))^2*'Monthly Returns'!$BI61</f>
        <v>4.6289905204751673E-6</v>
      </c>
      <c r="DI60" s="161">
        <f>(AI60-AVERAGE(AI$3:AI$242))^2*'Monthly Returns'!$BI61</f>
        <v>5.8980707095558834E-7</v>
      </c>
      <c r="DJ60" s="161">
        <f>(AJ60-AVERAGE(AJ$3:AJ$242))^2*'Monthly Returns'!$BI61</f>
        <v>2.029567696421856E-6</v>
      </c>
      <c r="DK60" s="161">
        <f>(AK60-AVERAGE(AK$3:AK$242))^2*'Monthly Returns'!$BI61</f>
        <v>3.6636345199656501E-6</v>
      </c>
      <c r="DL60" s="161">
        <f>(AL60-AVERAGE(AL$3:AL$242))^2*'Monthly Returns'!$BI61</f>
        <v>4.3545973684305057E-6</v>
      </c>
      <c r="DM60" s="161">
        <f>(AM60-AVERAGE(AM$3:AM$242))^2*'Monthly Returns'!$BI61</f>
        <v>1.1054062593541896E-7</v>
      </c>
      <c r="DN60" s="161">
        <f>(AN60-AVERAGE(AN$3:AN$242))^2*'Monthly Returns'!$BI61</f>
        <v>1.0127358075298631E-7</v>
      </c>
      <c r="DO60" s="161">
        <f>(AO60-AVERAGE(AO$3:AO$242))^2*'Monthly Returns'!$BI61</f>
        <v>2.9621719687036296E-6</v>
      </c>
      <c r="DP60" s="161">
        <f>(AP60-AVERAGE(AP$3:AP$242))^2*'Monthly Returns'!$BI61</f>
        <v>7.8150927881151947E-8</v>
      </c>
      <c r="DQ60" s="161">
        <f>(AQ60-AVERAGE(AQ$3:AQ$242))^2*'Monthly Returns'!$BI61</f>
        <v>7.7782321178105672E-6</v>
      </c>
      <c r="DR60" s="161">
        <f>(AR60-AVERAGE(AR$3:AR$242))^2*'Monthly Returns'!$BI61</f>
        <v>1.0065001104343915E-7</v>
      </c>
      <c r="DS60" s="161">
        <f>(AS60-AVERAGE(AS$3:AS$242))^2*'Monthly Returns'!$BI61</f>
        <v>1.0360687738561457E-7</v>
      </c>
      <c r="DT60" s="161">
        <f>(AT60-AVERAGE(AT$3:AT$242))^2*'Monthly Returns'!$BI61</f>
        <v>2.450179311856429E-6</v>
      </c>
      <c r="DU60" s="161">
        <f>(AU60-AVERAGE(AU$3:AU$242))^2*'Monthly Returns'!$BI61</f>
        <v>2.4066013140637749E-7</v>
      </c>
      <c r="DV60" s="161">
        <f>(AV60-AVERAGE(AV$3:AV$242))^2*'Monthly Returns'!$BI61</f>
        <v>2.2750834204443243E-7</v>
      </c>
      <c r="DW60" s="161">
        <f>(AW60-AVERAGE(AW$3:AW$242))^2*'Monthly Returns'!$BI61</f>
        <v>6.6391102944375289E-6</v>
      </c>
      <c r="DX60" s="161">
        <f>(AX60-AVERAGE(AX$3:AX$242))^2*'Monthly Returns'!$BI61</f>
        <v>5.7877159941663792E-6</v>
      </c>
      <c r="DY60" s="161">
        <f>(AY60-AVERAGE(AY$3:AY$242))^2*'Monthly Returns'!$BI61</f>
        <v>7.7156416628286718E-6</v>
      </c>
      <c r="DZ60" s="161">
        <f>(AZ60-AVERAGE(AZ$3:AZ$242))^2*'Monthly Returns'!$BI61</f>
        <v>2.0640184491667547E-5</v>
      </c>
      <c r="EA60" s="161">
        <f>(BA60-AVERAGE(BA$3:BA$242))^2*'Monthly Returns'!$BI61</f>
        <v>3.1352006416247515E-9</v>
      </c>
    </row>
    <row r="61" spans="1:131" s="80" customFormat="1" x14ac:dyDescent="0.2">
      <c r="A61" s="66"/>
      <c r="B61" s="79">
        <f>'Monthly Returns'!A62</f>
        <v>37955</v>
      </c>
      <c r="C61" s="77">
        <f>'Monthly Returns'!B62</f>
        <v>-5.5572037671530704E-3</v>
      </c>
      <c r="D61" s="77">
        <f>'Monthly Returns'!C62</f>
        <v>2.0000476931362199E-2</v>
      </c>
      <c r="E61" s="77">
        <f>'Monthly Returns'!D62</f>
        <v>3.4431285804805201E-2</v>
      </c>
      <c r="F61" s="77">
        <f>'Monthly Returns'!E62</f>
        <v>2.2526889156854801E-2</v>
      </c>
      <c r="G61" s="77">
        <f>'Monthly Returns'!F62</f>
        <v>1.4158793058248E-2</v>
      </c>
      <c r="H61" s="77">
        <f>'Monthly Returns'!G62</f>
        <v>-4.5485618227511897E-2</v>
      </c>
      <c r="I61" s="77">
        <f>'Monthly Returns'!H62</f>
        <v>-8.2754398158989606E-2</v>
      </c>
      <c r="J61" s="77">
        <f>'Monthly Returns'!I62</f>
        <v>-1.6391374455602101E-2</v>
      </c>
      <c r="K61" s="77">
        <f>'Monthly Returns'!J62</f>
        <v>-2.9891484029969102E-3</v>
      </c>
      <c r="L61" s="77">
        <f>'Monthly Returns'!K62</f>
        <v>9.7914652871500208E-4</v>
      </c>
      <c r="M61" s="77">
        <f>'Monthly Returns'!L62</f>
        <v>-2.2607383579256101E-3</v>
      </c>
      <c r="N61" s="77">
        <f>'Monthly Returns'!M62</f>
        <v>2.4143628698150002E-3</v>
      </c>
      <c r="O61" s="77">
        <f>'Monthly Returns'!N62</f>
        <v>-2.85058357676044E-3</v>
      </c>
      <c r="P61" s="77">
        <f>'Monthly Returns'!O62</f>
        <v>1.01910876564381E-2</v>
      </c>
      <c r="Q61" s="77">
        <f>'Monthly Returns'!P62</f>
        <v>3.0316920947499599E-3</v>
      </c>
      <c r="R61" s="77">
        <f>'Monthly Returns'!Q62</f>
        <v>-3.9137246071041503E-3</v>
      </c>
      <c r="S61" s="77">
        <f>'Monthly Returns'!R62</f>
        <v>-1.31915508066859E-2</v>
      </c>
      <c r="T61" s="77">
        <f>'Monthly Returns'!S62</f>
        <v>-2.1487880942863136E-3</v>
      </c>
      <c r="U61" s="77">
        <f>'Monthly Returns'!T62</f>
        <v>9.6813308169936205E-3</v>
      </c>
      <c r="V61" s="77">
        <f>'Monthly Returns'!U62</f>
        <v>1.1349994144612E-2</v>
      </c>
      <c r="W61" s="77">
        <f>'Monthly Returns'!V62</f>
        <v>1.92999739892796E-3</v>
      </c>
      <c r="X61" s="77">
        <f>'Monthly Returns'!W62</f>
        <v>2.2651318232454587E-2</v>
      </c>
      <c r="Y61" s="77">
        <f>'Monthly Returns'!X62</f>
        <v>1.104714637744264E-2</v>
      </c>
      <c r="Z61" s="77">
        <f>'Monthly Returns'!Y62</f>
        <v>4.84261566699562E-3</v>
      </c>
      <c r="AA61" s="77">
        <f>'Monthly Returns'!Z62</f>
        <v>2.8520679006115879E-2</v>
      </c>
      <c r="AB61" s="77">
        <f>'Monthly Returns'!AA62</f>
        <v>-2.9132168046611673E-3</v>
      </c>
      <c r="AC61" s="77">
        <f>'Monthly Returns'!AB62</f>
        <v>1.5981735159817489E-2</v>
      </c>
      <c r="AD61" s="77">
        <f>'Monthly Returns'!AC62</f>
        <v>1.65066703504834E-2</v>
      </c>
      <c r="AE61" s="77">
        <f>'Monthly Returns'!AD62</f>
        <v>1.49833054469779E-2</v>
      </c>
      <c r="AF61" s="77">
        <f>'Monthly Returns'!AE62</f>
        <v>7.1450419600000009E-2</v>
      </c>
      <c r="AG61" s="77">
        <f>'Monthly Returns'!AF62</f>
        <v>8.0292386193165602E-2</v>
      </c>
      <c r="AH61" s="77">
        <f>'Monthly Returns'!AG62</f>
        <v>7.1065622594970929E-2</v>
      </c>
      <c r="AI61" s="77">
        <f>'Monthly Returns'!AH62</f>
        <v>7.4149860771242082E-3</v>
      </c>
      <c r="AJ61" s="77">
        <f>'Monthly Returns'!AI62</f>
        <v>5.2994059197728483E-3</v>
      </c>
      <c r="AK61" s="77">
        <f>'Monthly Returns'!AJ62</f>
        <v>2.8380905354310482E-3</v>
      </c>
      <c r="AL61" s="77">
        <f>'Monthly Returns'!AK62</f>
        <v>3.6902852195801472E-3</v>
      </c>
      <c r="AM61" s="77">
        <f>'Monthly Returns'!AL62</f>
        <v>6.2921800297350838E-3</v>
      </c>
      <c r="AN61" s="77">
        <f>'Monthly Returns'!AM62</f>
        <v>6.8383694311273668E-3</v>
      </c>
      <c r="AO61" s="77">
        <f>'Monthly Returns'!AN62</f>
        <v>1.8499999999999999E-2</v>
      </c>
      <c r="AP61" s="77">
        <f>'Monthly Returns'!AO62</f>
        <v>3.9401783146390645E-2</v>
      </c>
      <c r="AQ61" s="77">
        <f>'Monthly Returns'!AP62</f>
        <v>1.2234543875819516E-2</v>
      </c>
      <c r="AR61" s="77">
        <f>'Monthly Returns'!AQ62</f>
        <v>6.7004854819840871E-3</v>
      </c>
      <c r="AS61" s="77">
        <f>'Monthly Returns'!AR62</f>
        <v>8.4081170668608429E-3</v>
      </c>
      <c r="AT61" s="77">
        <f>'Monthly Returns'!AS62</f>
        <v>1.1906755157637675E-2</v>
      </c>
      <c r="AU61" s="77">
        <f>'Monthly Returns'!AT62</f>
        <v>1.9351331613158693E-2</v>
      </c>
      <c r="AV61" s="77">
        <f>'Monthly Returns'!AU62</f>
        <v>-3.1126318803297256E-3</v>
      </c>
      <c r="AW61" s="77">
        <f>'Monthly Returns'!AV62</f>
        <v>-1.9548682516303817E-3</v>
      </c>
      <c r="AX61" s="77">
        <f>'Monthly Returns'!AW62</f>
        <v>-1.3627514600908497E-2</v>
      </c>
      <c r="AY61" s="77">
        <f>'Monthly Returns'!AX62</f>
        <v>9.3724688965310578E-3</v>
      </c>
      <c r="AZ61" s="77">
        <f>'Monthly Returns'!AY62</f>
        <v>-2.9489661890568654E-2</v>
      </c>
      <c r="BA61" s="77">
        <f>'Monthly Returns'!AZ62</f>
        <v>6.4396802036514211E-2</v>
      </c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CC61" s="161">
        <f>(C61-AVERAGE(C$3:C$242))^2*'Monthly Returns'!$BI62</f>
        <v>2.5802108043791088E-7</v>
      </c>
      <c r="CD61" s="161">
        <f>(D61-AVERAGE(D$3:D$242))^2*'Monthly Returns'!$BI62</f>
        <v>1.5574017347086269E-7</v>
      </c>
      <c r="CE61" s="161">
        <f>(E61-AVERAGE(E$3:E$242))^2*'Monthly Returns'!$BI62</f>
        <v>1.4616787428439096E-6</v>
      </c>
      <c r="CF61" s="161">
        <f>(F61-AVERAGE(F$3:F$242))^2*'Monthly Returns'!$BI62</f>
        <v>3.1351587192515286E-7</v>
      </c>
      <c r="CG61" s="161">
        <f>(G61-AVERAGE(G$3:G$242))^2*'Monthly Returns'!$BI62</f>
        <v>1.7721243729117992E-7</v>
      </c>
      <c r="CH61" s="161">
        <f>(H61-AVERAGE(H$3:H$242))^2*'Monthly Returns'!$BI62</f>
        <v>4.4854699279419467E-6</v>
      </c>
      <c r="CI61" s="161">
        <f>(I61-AVERAGE(I$3:I$242))^2*'Monthly Returns'!$BI62</f>
        <v>1.4458776550752056E-5</v>
      </c>
      <c r="CJ61" s="161">
        <f>(J61-AVERAGE(J$3:J$242))^2*'Monthly Returns'!$BI62</f>
        <v>1.1801952061495353E-6</v>
      </c>
      <c r="CK61" s="161">
        <f>(K61-AVERAGE(K$3:K$242))^2*'Monthly Returns'!$BI62</f>
        <v>2.9765322106512694E-7</v>
      </c>
      <c r="CL61" s="161">
        <f>(L61-AVERAGE(L$3:L$242))^2*'Monthly Returns'!$BI62</f>
        <v>2.0776413072244528E-8</v>
      </c>
      <c r="CM61" s="161">
        <f>(M61-AVERAGE(M$3:M$242))^2*'Monthly Returns'!$BI62</f>
        <v>8.1476575620468775E-8</v>
      </c>
      <c r="CN61" s="161">
        <f>(N61-AVERAGE(N$3:N$242))^2*'Monthly Returns'!$BI62</f>
        <v>5.1915332215085229E-8</v>
      </c>
      <c r="CO61" s="161">
        <f>(O61-AVERAGE(O$3:O$242))^2*'Monthly Returns'!$BI62</f>
        <v>1.3799825056869024E-7</v>
      </c>
      <c r="CP61" s="161">
        <f>(P61-AVERAGE(P$3:P$242))^2*'Monthly Returns'!$BI62</f>
        <v>5.1854662284830159E-9</v>
      </c>
      <c r="CQ61" s="161">
        <f>(Q61-AVERAGE(Q$3:Q$242))^2*'Monthly Returns'!$BI62</f>
        <v>3.4765311091454052E-8</v>
      </c>
      <c r="CR61" s="161">
        <f>(R61-AVERAGE(R$3:R$242))^2*'Monthly Returns'!$BI62</f>
        <v>1.9678024894686422E-7</v>
      </c>
      <c r="CS61" s="161">
        <f>(S61-AVERAGE(S$3:S$242))^2*'Monthly Returns'!$BI62</f>
        <v>6.2000934921591571E-7</v>
      </c>
      <c r="CT61" s="161">
        <f>(T61-AVERAGE(T$3:T$242))^2*'Monthly Returns'!$BI62</f>
        <v>2.1494042798689456E-7</v>
      </c>
      <c r="CU61" s="161">
        <f>(U61-AVERAGE(U$3:U$242))^2*'Monthly Returns'!$BI62</f>
        <v>3.3400077616976128E-8</v>
      </c>
      <c r="CV61" s="161">
        <f>(V61-AVERAGE(V$3:V$242))^2*'Monthly Returns'!$BI62</f>
        <v>6.2933857624141518E-8</v>
      </c>
      <c r="CW61" s="161">
        <f>(W61-AVERAGE(W$3:W$242))^2*'Monthly Returns'!$BI62</f>
        <v>8.5882598454188833E-9</v>
      </c>
      <c r="CX61" s="161">
        <f>(X61-AVERAGE(X$3:X$242))^2*'Monthly Returns'!$BI62</f>
        <v>5.5878027882871499E-7</v>
      </c>
      <c r="CY61" s="161">
        <f>(Y61-AVERAGE(Y$3:Y$242))^2*'Monthly Returns'!$BI62</f>
        <v>8.5639955890536771E-8</v>
      </c>
      <c r="CZ61" s="161">
        <f>(Z61-AVERAGE(Z$3:Z$242))^2*'Monthly Returns'!$BI62</f>
        <v>1.1629517248173244E-8</v>
      </c>
      <c r="DA61" s="161">
        <f>(AA61-AVERAGE(AA$3:AA$242))^2*'Monthly Returns'!$BI62</f>
        <v>9.1293328206658368E-7</v>
      </c>
      <c r="DB61" s="161">
        <f>(AB61-AVERAGE(AB$3:AB$242))^2*'Monthly Returns'!$BI62</f>
        <v>8.6107021790659333E-8</v>
      </c>
      <c r="DC61" s="161">
        <f>(AC61-AVERAGE(AC$3:AC$242))^2*'Monthly Returns'!$BI62</f>
        <v>2.7188780943613639E-7</v>
      </c>
      <c r="DD61" s="161">
        <f>(AD61-AVERAGE(AD$3:AD$242))^2*'Monthly Returns'!$BI62</f>
        <v>2.9395141030517103E-7</v>
      </c>
      <c r="DE61" s="161">
        <f>(AE61-AVERAGE(AE$3:AE$242))^2*'Monthly Returns'!$BI62</f>
        <v>2.2119201874472457E-7</v>
      </c>
      <c r="DF61" s="161">
        <f>(AF61-AVERAGE(AF$3:AF$242))^2*'Monthly Returns'!$BI62</f>
        <v>7.2851189646841702E-6</v>
      </c>
      <c r="DG61" s="161">
        <f>(AG61-AVERAGE(AG$3:AG$242))^2*'Monthly Returns'!$BI62</f>
        <v>9.5218328439698441E-6</v>
      </c>
      <c r="DH61" s="161">
        <f>(AH61-AVERAGE(AH$3:AH$242))^2*'Monthly Returns'!$BI62</f>
        <v>7.5632351892985015E-6</v>
      </c>
      <c r="DI61" s="161">
        <f>(AI61-AVERAGE(AI$3:AI$242))^2*'Monthly Returns'!$BI62</f>
        <v>2.3976519301987458E-8</v>
      </c>
      <c r="DJ61" s="161">
        <f>(AJ61-AVERAGE(AJ$3:AJ$242))^2*'Monthly Returns'!$BI62</f>
        <v>5.3164806926898945E-13</v>
      </c>
      <c r="DK61" s="161">
        <f>(AK61-AVERAGE(AK$3:AK$242))^2*'Monthly Returns'!$BI62</f>
        <v>2.1133165028688858E-8</v>
      </c>
      <c r="DL61" s="161">
        <f>(AL61-AVERAGE(AL$3:AL$242))^2*'Monthly Returns'!$BI62</f>
        <v>1.1186906438290011E-8</v>
      </c>
      <c r="DM61" s="161">
        <f>(AM61-AVERAGE(AM$3:AM$242))^2*'Monthly Returns'!$BI62</f>
        <v>5.5245609425073621E-9</v>
      </c>
      <c r="DN61" s="161">
        <f>(AN61-AVERAGE(AN$3:AN$242))^2*'Monthly Returns'!$BI62</f>
        <v>2.6743745053079058E-9</v>
      </c>
      <c r="DO61" s="161">
        <f>(AO61-AVERAGE(AO$3:AO$242))^2*'Monthly Returns'!$BI62</f>
        <v>2.6443186422075651E-7</v>
      </c>
      <c r="DP61" s="161">
        <f>(AP61-AVERAGE(AP$3:AP$242))^2*'Monthly Returns'!$BI62</f>
        <v>2.5942432510777923E-6</v>
      </c>
      <c r="DQ61" s="161">
        <f>(AQ61-AVERAGE(AQ$3:AQ$242))^2*'Monthly Returns'!$BI62</f>
        <v>6.8728705811218179E-8</v>
      </c>
      <c r="DR61" s="161">
        <f>(AR61-AVERAGE(AR$3:AR$242))^2*'Monthly Returns'!$BI62</f>
        <v>6.1453272311586303E-12</v>
      </c>
      <c r="DS61" s="161">
        <f>(AS61-AVERAGE(AS$3:AS$242))^2*'Monthly Returns'!$BI62</f>
        <v>4.3743913038637275E-8</v>
      </c>
      <c r="DT61" s="161">
        <f>(AT61-AVERAGE(AT$3:AT$242))^2*'Monthly Returns'!$BI62</f>
        <v>8.1273518135703627E-8</v>
      </c>
      <c r="DU61" s="161">
        <f>(AU61-AVERAGE(AU$3:AU$242))^2*'Monthly Returns'!$BI62</f>
        <v>5.2590765588626565E-7</v>
      </c>
      <c r="DV61" s="161">
        <f>(AV61-AVERAGE(AV$3:AV$242))^2*'Monthly Returns'!$BI62</f>
        <v>1.9895034841183316E-8</v>
      </c>
      <c r="DW61" s="161">
        <f>(AW61-AVERAGE(AW$3:AW$242))^2*'Monthly Returns'!$BI62</f>
        <v>2.1575693229161177E-7</v>
      </c>
      <c r="DX61" s="161">
        <f>(AX61-AVERAGE(AX$3:AX$242))^2*'Monthly Returns'!$BI62</f>
        <v>7.7278953071970279E-7</v>
      </c>
      <c r="DY61" s="161">
        <f>(AY61-AVERAGE(AY$3:AY$242))^2*'Monthly Returns'!$BI62</f>
        <v>1.5660546394084052E-8</v>
      </c>
      <c r="DZ61" s="161">
        <f>(AZ61-AVERAGE(AZ$3:AZ$242))^2*'Monthly Returns'!$BI62</f>
        <v>3.5105159339913773E-6</v>
      </c>
      <c r="EA61" s="161">
        <f>(BA61-AVERAGE(BA$3:BA$242))^2*'Monthly Returns'!$BI62</f>
        <v>5.2375126329012798E-6</v>
      </c>
    </row>
    <row r="62" spans="1:131" s="80" customFormat="1" x14ac:dyDescent="0.2">
      <c r="A62" s="66"/>
      <c r="B62" s="79">
        <f>'Monthly Returns'!A63</f>
        <v>37986</v>
      </c>
      <c r="C62" s="77">
        <f>'Monthly Returns'!B63</f>
        <v>1.4290847977830499E-2</v>
      </c>
      <c r="D62" s="77">
        <f>'Monthly Returns'!C63</f>
        <v>-1.4919082334541501E-2</v>
      </c>
      <c r="E62" s="77">
        <f>'Monthly Returns'!D63</f>
        <v>4.7398783069378898E-2</v>
      </c>
      <c r="F62" s="77">
        <f>'Monthly Returns'!E63</f>
        <v>1.5952694814980999E-2</v>
      </c>
      <c r="G62" s="77">
        <f>'Monthly Returns'!F63</f>
        <v>3.6434602030123303E-2</v>
      </c>
      <c r="H62" s="77">
        <f>'Monthly Returns'!G63</f>
        <v>3.1082950560680202E-2</v>
      </c>
      <c r="I62" s="77">
        <f>'Monthly Returns'!H63</f>
        <v>3.3174943574368898E-2</v>
      </c>
      <c r="J62" s="77">
        <f>'Monthly Returns'!I63</f>
        <v>2.8262300790650299E-2</v>
      </c>
      <c r="K62" s="77">
        <f>'Monthly Returns'!J63</f>
        <v>3.4087329518509499E-2</v>
      </c>
      <c r="L62" s="77">
        <f>'Monthly Returns'!K63</f>
        <v>1.8818525844692599E-3</v>
      </c>
      <c r="M62" s="77">
        <f>'Monthly Returns'!L63</f>
        <v>-4.3113600113109298E-3</v>
      </c>
      <c r="N62" s="77">
        <f>'Monthly Returns'!M63</f>
        <v>-5.8365298008909898E-3</v>
      </c>
      <c r="O62" s="77">
        <f>'Monthly Returns'!N63</f>
        <v>-7.5433721381141699E-3</v>
      </c>
      <c r="P62" s="77">
        <f>'Monthly Returns'!O63</f>
        <v>-4.7295512092717599E-3</v>
      </c>
      <c r="Q62" s="77">
        <f>'Monthly Returns'!P63</f>
        <v>-1.8593344797196099E-2</v>
      </c>
      <c r="R62" s="77">
        <f>'Monthly Returns'!Q63</f>
        <v>-1.7223136787810098E-2</v>
      </c>
      <c r="S62" s="77">
        <f>'Monthly Returns'!R63</f>
        <v>-3.2038512581589098E-3</v>
      </c>
      <c r="T62" s="77">
        <f>'Monthly Returns'!S63</f>
        <v>-8.0055696143239707E-3</v>
      </c>
      <c r="U62" s="77">
        <f>'Monthly Returns'!T63</f>
        <v>5.1964508045578298E-2</v>
      </c>
      <c r="V62" s="77">
        <f>'Monthly Returns'!U63</f>
        <v>1.9280003845785199E-2</v>
      </c>
      <c r="W62" s="77">
        <f>'Monthly Returns'!V63</f>
        <v>3.38200056951092E-2</v>
      </c>
      <c r="X62" s="77">
        <f>'Monthly Returns'!W63</f>
        <v>2.4630839990317011E-2</v>
      </c>
      <c r="Y62" s="77">
        <f>'Monthly Returns'!X63</f>
        <v>1.9957896895212768E-2</v>
      </c>
      <c r="Z62" s="77">
        <f>'Monthly Returns'!Y63</f>
        <v>4.5566224761590668E-3</v>
      </c>
      <c r="AA62" s="77">
        <f>'Monthly Returns'!Z63</f>
        <v>-1.31289740167988E-2</v>
      </c>
      <c r="AB62" s="77">
        <f>'Monthly Returns'!AA63</f>
        <v>2.1528525296017342E-3</v>
      </c>
      <c r="AC62" s="77">
        <f>'Monthly Returns'!AB63</f>
        <v>6.5719737121052724E-3</v>
      </c>
      <c r="AD62" s="77">
        <f>'Monthly Returns'!AC63</f>
        <v>4.6535019180879997E-3</v>
      </c>
      <c r="AE62" s="77">
        <f>'Monthly Returns'!AD63</f>
        <v>7.6872208755684899E-3</v>
      </c>
      <c r="AF62" s="77">
        <f>'Monthly Returns'!AE63</f>
        <v>-2.7532682199999998E-2</v>
      </c>
      <c r="AG62" s="77">
        <f>'Monthly Returns'!AF63</f>
        <v>-3.0939842824045445E-2</v>
      </c>
      <c r="AH62" s="77">
        <f>'Monthly Returns'!AG63</f>
        <v>-2.7384404643195037E-2</v>
      </c>
      <c r="AI62" s="77">
        <f>'Monthly Returns'!AH63</f>
        <v>-1.9892996618198211E-4</v>
      </c>
      <c r="AJ62" s="77">
        <f>'Monthly Returns'!AI63</f>
        <v>-1.544485003155216E-2</v>
      </c>
      <c r="AK62" s="77">
        <f>'Monthly Returns'!AJ63</f>
        <v>-1.961436890149737E-2</v>
      </c>
      <c r="AL62" s="77">
        <f>'Monthly Returns'!AK63</f>
        <v>-1.4880828339533636E-2</v>
      </c>
      <c r="AM62" s="77">
        <f>'Monthly Returns'!AL63</f>
        <v>9.3184813846451942E-3</v>
      </c>
      <c r="AN62" s="77">
        <f>'Monthly Returns'!AM63</f>
        <v>2.914390557457569E-3</v>
      </c>
      <c r="AO62" s="77">
        <f>'Monthly Returns'!AN63</f>
        <v>4.65E-2</v>
      </c>
      <c r="AP62" s="77">
        <f>'Monthly Returns'!AO63</f>
        <v>3.7660256410256387E-2</v>
      </c>
      <c r="AQ62" s="77">
        <f>'Monthly Returns'!AP63</f>
        <v>-8.5665518992735584E-2</v>
      </c>
      <c r="AR62" s="77">
        <f>'Monthly Returns'!AQ63</f>
        <v>1.4389749602901736E-2</v>
      </c>
      <c r="AS62" s="77">
        <f>'Monthly Returns'!AR63</f>
        <v>6.0931612282528747E-3</v>
      </c>
      <c r="AT62" s="77">
        <f>'Monthly Returns'!AS63</f>
        <v>-1.9096045664858261E-2</v>
      </c>
      <c r="AU62" s="77">
        <f>'Monthly Returns'!AT63</f>
        <v>-7.4469872572269696E-5</v>
      </c>
      <c r="AV62" s="77">
        <f>'Monthly Returns'!AU63</f>
        <v>-3.5511775439121242E-2</v>
      </c>
      <c r="AW62" s="77">
        <f>'Monthly Returns'!AV63</f>
        <v>-3.8378054283716434E-2</v>
      </c>
      <c r="AX62" s="77">
        <f>'Monthly Returns'!AW63</f>
        <v>-4.0236842105263015E-2</v>
      </c>
      <c r="AY62" s="77">
        <f>'Monthly Returns'!AX63</f>
        <v>-7.9118650453097114E-2</v>
      </c>
      <c r="AZ62" s="77">
        <f>'Monthly Returns'!AY63</f>
        <v>-0.21943824405910081</v>
      </c>
      <c r="BA62" s="77">
        <f>'Monthly Returns'!AZ63</f>
        <v>-4.2189835575485835E-2</v>
      </c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CC62" s="161">
        <f>(C62-AVERAGE(C$3:C$242))^2*'Monthly Returns'!$BI63</f>
        <v>1.0983488774195926E-7</v>
      </c>
      <c r="CD62" s="161">
        <f>(D62-AVERAGE(D$3:D$242))^2*'Monthly Returns'!$BI63</f>
        <v>1.1763958358389494E-6</v>
      </c>
      <c r="CE62" s="161">
        <f>(E62-AVERAGE(E$3:E$242))^2*'Monthly Returns'!$BI63</f>
        <v>3.1157730459521877E-6</v>
      </c>
      <c r="CF62" s="161">
        <f>(F62-AVERAGE(F$3:F$242))^2*'Monthly Returns'!$BI63</f>
        <v>8.0585781198840049E-8</v>
      </c>
      <c r="CG62" s="161">
        <f>(G62-AVERAGE(G$3:G$242))^2*'Monthly Returns'!$BI63</f>
        <v>1.8714227865136523E-6</v>
      </c>
      <c r="CH62" s="161">
        <f>(H62-AVERAGE(H$3:H$242))^2*'Monthly Returns'!$BI63</f>
        <v>1.2530188163437838E-6</v>
      </c>
      <c r="CI62" s="161">
        <f>(I62-AVERAGE(I$3:I$242))^2*'Monthly Returns'!$BI63</f>
        <v>1.2011190694077727E-6</v>
      </c>
      <c r="CJ62" s="161">
        <f>(J62-AVERAGE(J$3:J$242))^2*'Monthly Returns'!$BI63</f>
        <v>6.4370742010729673E-7</v>
      </c>
      <c r="CK62" s="161">
        <f>(K62-AVERAGE(K$3:K$242))^2*'Monthly Returns'!$BI63</f>
        <v>1.0494251802632408E-6</v>
      </c>
      <c r="CL62" s="161">
        <f>(L62-AVERAGE(L$3:L$242))^2*'Monthly Returns'!$BI63</f>
        <v>1.1358169573168121E-8</v>
      </c>
      <c r="CM62" s="161">
        <f>(M62-AVERAGE(M$3:M$242))^2*'Monthly Returns'!$BI63</f>
        <v>1.3977421256801865E-7</v>
      </c>
      <c r="CN62" s="161">
        <f>(N62-AVERAGE(N$3:N$242))^2*'Monthly Returns'!$BI63</f>
        <v>3.3522949033195885E-7</v>
      </c>
      <c r="CO62" s="161">
        <f>(O62-AVERAGE(O$3:O$242))^2*'Monthly Returns'!$BI63</f>
        <v>3.2765892755123981E-7</v>
      </c>
      <c r="CP62" s="161">
        <f>(P62-AVERAGE(P$3:P$242))^2*'Monthly Returns'!$BI63</f>
        <v>3.142077855169672E-7</v>
      </c>
      <c r="CQ62" s="161">
        <f>(Q62-AVERAGE(Q$3:Q$242))^2*'Monthly Returns'!$BI63</f>
        <v>1.2203657934347199E-6</v>
      </c>
      <c r="CR62" s="161">
        <f>(R62-AVERAGE(R$3:R$242))^2*'Monthly Returns'!$BI63</f>
        <v>1.0209143252125699E-6</v>
      </c>
      <c r="CS62" s="161">
        <f>(S62-AVERAGE(S$3:S$242))^2*'Monthly Returns'!$BI63</f>
        <v>1.3520877845346183E-7</v>
      </c>
      <c r="CT62" s="161">
        <f>(T62-AVERAGE(T$3:T$242))^2*'Monthly Returns'!$BI63</f>
        <v>5.1035285502006504E-7</v>
      </c>
      <c r="CU62" s="161">
        <f>(U62-AVERAGE(U$3:U$242))^2*'Monthly Returns'!$BI63</f>
        <v>3.9096304312217835E-6</v>
      </c>
      <c r="CV62" s="161">
        <f>(V62-AVERAGE(V$3:V$242))^2*'Monthly Returns'!$BI63</f>
        <v>3.4634566969519296E-7</v>
      </c>
      <c r="CW62" s="161">
        <f>(W62-AVERAGE(W$3:W$242))^2*'Monthly Returns'!$BI63</f>
        <v>1.5865811832946703E-6</v>
      </c>
      <c r="CX62" s="161">
        <f>(X62-AVERAGE(X$3:X$242))^2*'Monthly Returns'!$BI63</f>
        <v>6.9764394321417509E-7</v>
      </c>
      <c r="CY62" s="161">
        <f>(Y62-AVERAGE(Y$3:Y$242))^2*'Monthly Returns'!$BI63</f>
        <v>4.5171913028255266E-7</v>
      </c>
      <c r="CZ62" s="161">
        <f>(Z62-AVERAGE(Z$3:Z$242))^2*'Monthly Returns'!$BI63</f>
        <v>9.264454291697888E-9</v>
      </c>
      <c r="DA62" s="161">
        <f>(AA62-AVERAGE(AA$3:AA$242))^2*'Monthly Returns'!$BI63</f>
        <v>6.5034338959413876E-7</v>
      </c>
      <c r="DB62" s="161">
        <f>(AB62-AVERAGE(AB$3:AB$242))^2*'Monthly Returns'!$BI63</f>
        <v>6.4034844843601282E-9</v>
      </c>
      <c r="DC62" s="161">
        <f>(AC62-AVERAGE(AC$3:AC$242))^2*'Monthly Returns'!$BI63</f>
        <v>1.5601220433162186E-8</v>
      </c>
      <c r="DD62" s="161">
        <f>(AD62-AVERAGE(AD$3:AD$242))^2*'Monthly Returns'!$BI63</f>
        <v>1.7730191960342826E-9</v>
      </c>
      <c r="DE62" s="161">
        <f>(AE62-AVERAGE(AE$3:AE$242))^2*'Monthly Returns'!$BI63</f>
        <v>2.6630603137426762E-8</v>
      </c>
      <c r="DF62" s="161">
        <f>(AF62-AVERAGE(AF$3:AF$242))^2*'Monthly Returns'!$BI63</f>
        <v>2.2083425897422312E-6</v>
      </c>
      <c r="DG62" s="161">
        <f>(AG62-AVERAGE(AG$3:AG$242))^2*'Monthly Returns'!$BI63</f>
        <v>2.6148305203121182E-6</v>
      </c>
      <c r="DH62" s="161">
        <f>(AH62-AVERAGE(AH$3:AH$242))^2*'Monthly Returns'!$BI63</f>
        <v>1.9941453533970753E-6</v>
      </c>
      <c r="DI62" s="161">
        <f>(AI62-AVERAGE(AI$3:AI$242))^2*'Monthly Returns'!$BI63</f>
        <v>2.8005840375988484E-8</v>
      </c>
      <c r="DJ62" s="161">
        <f>(AJ62-AVERAGE(AJ$3:AJ$242))^2*'Monthly Returns'!$BI63</f>
        <v>7.7559537665818864E-7</v>
      </c>
      <c r="DK62" s="161">
        <f>(AK62-AVERAGE(AK$3:AK$242))^2*'Monthly Returns'!$BI63</f>
        <v>1.2067261822764791E-6</v>
      </c>
      <c r="DL62" s="161">
        <f>(AL62-AVERAGE(AL$3:AL$242))^2*'Monthly Returns'!$BI63</f>
        <v>7.9935234901011121E-7</v>
      </c>
      <c r="DM62" s="161">
        <f>(AM62-AVERAGE(AM$3:AM$242))^2*'Monthly Returns'!$BI63</f>
        <v>4.1238993286291562E-8</v>
      </c>
      <c r="DN62" s="161">
        <f>(AN62-AVERAGE(AN$3:AN$242))^2*'Monthly Returns'!$BI63</f>
        <v>1.3104647033725961E-8</v>
      </c>
      <c r="DO62" s="161">
        <f>(AO62-AVERAGE(AO$3:AO$242))^2*'Monthly Returns'!$BI63</f>
        <v>2.9054768465937206E-6</v>
      </c>
      <c r="DP62" s="161">
        <f>(AP62-AVERAGE(AP$3:AP$242))^2*'Monthly Returns'!$BI63</f>
        <v>2.3867353425456252E-6</v>
      </c>
      <c r="DQ62" s="161">
        <f>(AQ62-AVERAGE(AQ$3:AQ$242))^2*'Monthly Returns'!$BI63</f>
        <v>1.5126804648496515E-5</v>
      </c>
      <c r="DR62" s="161">
        <f>(AR62-AVERAGE(AR$3:AR$242))^2*'Monthly Returns'!$BI63</f>
        <v>1.080178558282385E-7</v>
      </c>
      <c r="DS62" s="161">
        <f>(AS62-AVERAGE(AS$3:AS$242))^2*'Monthly Returns'!$BI63</f>
        <v>1.2545457160344516E-8</v>
      </c>
      <c r="DT62" s="161">
        <f>(AT62-AVERAGE(AT$3:AT$242))^2*'Monthly Returns'!$BI63</f>
        <v>1.0579764070687822E-6</v>
      </c>
      <c r="DU62" s="161">
        <f>(AU62-AVERAGE(AU$3:AU$242))^2*'Monthly Returns'!$BI63</f>
        <v>9.0574377602753461E-9</v>
      </c>
      <c r="DV62" s="161">
        <f>(AV62-AVERAGE(AV$3:AV$242))^2*'Monthly Returns'!$BI63</f>
        <v>1.5192335680214697E-6</v>
      </c>
      <c r="DW62" s="161">
        <f>(AW62-AVERAGE(AW$3:AW$242))^2*'Monthly Returns'!$BI63</f>
        <v>4.0475957071178238E-6</v>
      </c>
      <c r="DX62" s="161">
        <f>(AX62-AVERAGE(AX$3:AX$242))^2*'Monthly Returns'!$BI63</f>
        <v>4.049143895131216E-6</v>
      </c>
      <c r="DY62" s="161">
        <f>(AY62-AVERAGE(AY$3:AY$242))^2*'Monthly Returns'!$BI63</f>
        <v>1.3161753729947032E-5</v>
      </c>
      <c r="DZ62" s="161">
        <f>(AZ62-AVERAGE(AZ$3:AZ$242))^2*'Monthly Returns'!$BI63</f>
        <v>9.8812824889013719E-5</v>
      </c>
      <c r="EA62" s="161">
        <f>(BA62-AVERAGE(BA$3:BA$242))^2*'Monthly Returns'!$BI63</f>
        <v>4.9336626244091955E-6</v>
      </c>
    </row>
    <row r="63" spans="1:131" s="80" customFormat="1" x14ac:dyDescent="0.2">
      <c r="A63" s="66"/>
      <c r="B63" s="79">
        <f>'Monthly Returns'!A64</f>
        <v>38017</v>
      </c>
      <c r="C63" s="77">
        <f>'Monthly Returns'!B64</f>
        <v>-3.1555045679135798E-3</v>
      </c>
      <c r="D63" s="77">
        <f>'Monthly Returns'!C64</f>
        <v>2.1233850967499801E-2</v>
      </c>
      <c r="E63" s="77">
        <f>'Monthly Returns'!D64</f>
        <v>-1.02361483499036E-3</v>
      </c>
      <c r="F63" s="77">
        <f>'Monthly Returns'!E64</f>
        <v>3.9411980199341501E-2</v>
      </c>
      <c r="G63" s="77">
        <f>'Monthly Returns'!F64</f>
        <v>-2.3878471255005501E-2</v>
      </c>
      <c r="H63" s="77">
        <f>'Monthly Returns'!G64</f>
        <v>-3.17695479183943E-3</v>
      </c>
      <c r="I63" s="77">
        <f>'Monthly Returns'!H64</f>
        <v>1.47645724277962E-2</v>
      </c>
      <c r="J63" s="77">
        <f>'Monthly Returns'!I64</f>
        <v>4.3111728898268496E-3</v>
      </c>
      <c r="K63" s="77">
        <f>'Monthly Returns'!J64</f>
        <v>1.3880146853443199E-2</v>
      </c>
      <c r="L63" s="77">
        <f>'Monthly Returns'!K64</f>
        <v>-1.76836681363092E-2</v>
      </c>
      <c r="M63" s="77">
        <f>'Monthly Returns'!L64</f>
        <v>-1.7237958228501899E-2</v>
      </c>
      <c r="N63" s="77">
        <f>'Monthly Returns'!M64</f>
        <v>-8.4285951197886604E-3</v>
      </c>
      <c r="O63" s="77">
        <f>'Monthly Returns'!N64</f>
        <v>-1.42330640026658E-2</v>
      </c>
      <c r="P63" s="77">
        <f>'Monthly Returns'!O64</f>
        <v>-2.17653737398718E-2</v>
      </c>
      <c r="Q63" s="77">
        <f>'Monthly Returns'!P64</f>
        <v>-1.5625985706328002E-2</v>
      </c>
      <c r="R63" s="77">
        <f>'Monthly Returns'!Q64</f>
        <v>-1.8002661362369601E-3</v>
      </c>
      <c r="S63" s="77">
        <f>'Monthly Returns'!R64</f>
        <v>-1.45678266658979E-2</v>
      </c>
      <c r="T63" s="77">
        <f>'Monthly Returns'!S64</f>
        <v>-1.6354279121446713E-2</v>
      </c>
      <c r="U63" s="77">
        <f>'Monthly Returns'!T64</f>
        <v>1.81158443223936E-2</v>
      </c>
      <c r="V63" s="77">
        <f>'Monthly Returns'!U64</f>
        <v>1.95000017576278E-2</v>
      </c>
      <c r="W63" s="77">
        <f>'Monthly Returns'!V64</f>
        <v>6.4599982985540302E-3</v>
      </c>
      <c r="X63" s="77">
        <f>'Monthly Returns'!W64</f>
        <v>-1.3584549052033656E-3</v>
      </c>
      <c r="Y63" s="77">
        <f>'Monthly Returns'!X64</f>
        <v>-1.6560008139773208E-2</v>
      </c>
      <c r="Z63" s="77">
        <f>'Monthly Returns'!Y64</f>
        <v>-3.6344954216690484E-3</v>
      </c>
      <c r="AA63" s="77">
        <f>'Monthly Returns'!Z64</f>
        <v>-8.7298904289379031E-3</v>
      </c>
      <c r="AB63" s="77">
        <f>'Monthly Returns'!AA64</f>
        <v>-1.3400849061429132E-2</v>
      </c>
      <c r="AC63" s="77">
        <f>'Monthly Returns'!AB64</f>
        <v>-1.7691659646167368E-3</v>
      </c>
      <c r="AD63" s="77">
        <f>'Monthly Returns'!AC64</f>
        <v>-9.9309190406755995E-4</v>
      </c>
      <c r="AE63" s="77">
        <f>'Monthly Returns'!AD64</f>
        <v>-6.0378628640249997E-3</v>
      </c>
      <c r="AF63" s="77">
        <f>'Monthly Returns'!AE64</f>
        <v>6.6052116800000005E-2</v>
      </c>
      <c r="AG63" s="77">
        <f>'Monthly Returns'!AF64</f>
        <v>7.4226045146719918E-2</v>
      </c>
      <c r="AH63" s="77">
        <f>'Monthly Returns'!AG64</f>
        <v>6.569639241289689E-2</v>
      </c>
      <c r="AI63" s="77">
        <f>'Monthly Returns'!AH64</f>
        <v>9.3201524735064822E-4</v>
      </c>
      <c r="AJ63" s="77">
        <f>'Monthly Returns'!AI64</f>
        <v>5.9048077706209678E-3</v>
      </c>
      <c r="AK63" s="77">
        <f>'Monthly Returns'!AJ64</f>
        <v>5.5571185758893638E-3</v>
      </c>
      <c r="AL63" s="77">
        <f>'Monthly Returns'!AK64</f>
        <v>7.0193639529172458E-3</v>
      </c>
      <c r="AM63" s="77">
        <f>'Monthly Returns'!AL64</f>
        <v>-1.6451153654711836E-2</v>
      </c>
      <c r="AN63" s="77">
        <f>'Monthly Returns'!AM64</f>
        <v>4.1421308846987248E-3</v>
      </c>
      <c r="AO63" s="77">
        <f>'Monthly Returns'!AN64</f>
        <v>-2.7400000000000001E-2</v>
      </c>
      <c r="AP63" s="77">
        <f>'Monthly Returns'!AO64</f>
        <v>-1.0316380100552802E-2</v>
      </c>
      <c r="AQ63" s="77">
        <f>'Monthly Returns'!AP64</f>
        <v>5.1520851683659934E-2</v>
      </c>
      <c r="AR63" s="77">
        <f>'Monthly Returns'!AQ64</f>
        <v>-1.0224230178792816E-2</v>
      </c>
      <c r="AS63" s="77">
        <f>'Monthly Returns'!AR64</f>
        <v>5.1796955932743582E-3</v>
      </c>
      <c r="AT63" s="77">
        <f>'Monthly Returns'!AS64</f>
        <v>2.3409947140920263E-3</v>
      </c>
      <c r="AU63" s="77">
        <f>'Monthly Returns'!AT64</f>
        <v>3.5614307479249312E-3</v>
      </c>
      <c r="AV63" s="77">
        <f>'Monthly Returns'!AU64</f>
        <v>2.9335399532053604E-2</v>
      </c>
      <c r="AW63" s="77">
        <f>'Monthly Returns'!AV64</f>
        <v>-4.8123048599559626E-2</v>
      </c>
      <c r="AX63" s="77">
        <f>'Monthly Returns'!AW64</f>
        <v>-1.3343935364170778E-2</v>
      </c>
      <c r="AY63" s="77">
        <f>'Monthly Returns'!AX64</f>
        <v>6.3307579252600943E-2</v>
      </c>
      <c r="AZ63" s="77">
        <f>'Monthly Returns'!AY64</f>
        <v>0.16876428820972436</v>
      </c>
      <c r="BA63" s="77">
        <f>'Monthly Returns'!AZ64</f>
        <v>2.262884787952002E-3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CC63" s="161">
        <f>(C63-AVERAGE(C$3:C$242))^2*'Monthly Returns'!$BI64</f>
        <v>1.6867304674023485E-7</v>
      </c>
      <c r="CD63" s="161">
        <f>(D63-AVERAGE(D$3:D$242))^2*'Monthly Returns'!$BI64</f>
        <v>2.035880703437293E-7</v>
      </c>
      <c r="CE63" s="161">
        <f>(E63-AVERAGE(E$3:E$242))^2*'Monthly Returns'!$BI64</f>
        <v>8.4285259822886754E-8</v>
      </c>
      <c r="CF63" s="161">
        <f>(F63-AVERAGE(F$3:F$242))^2*'Monthly Returns'!$BI64</f>
        <v>1.6523406422072178E-6</v>
      </c>
      <c r="CG63" s="161">
        <f>(G63-AVERAGE(G$3:G$242))^2*'Monthly Returns'!$BI64</f>
        <v>1.4313842787800522E-6</v>
      </c>
      <c r="CH63" s="161">
        <f>(H63-AVERAGE(H$3:H$242))^2*'Monthly Returns'!$BI64</f>
        <v>1.1260207373280394E-7</v>
      </c>
      <c r="CI63" s="161">
        <f>(I63-AVERAGE(I$3:I$242))^2*'Monthly Returns'!$BI64</f>
        <v>1.0023377675925916E-7</v>
      </c>
      <c r="CJ63" s="161">
        <f>(J63-AVERAGE(J$3:J$242))^2*'Monthly Returns'!$BI64</f>
        <v>4.6113409652120355E-8</v>
      </c>
      <c r="CK63" s="161">
        <f>(K63-AVERAGE(K$3:K$242))^2*'Monthly Returns'!$BI64</f>
        <v>2.8255261141080896E-8</v>
      </c>
      <c r="CL63" s="161">
        <f>(L63-AVERAGE(L$3:L$242))^2*'Monthly Returns'!$BI64</f>
        <v>8.8592959151318131E-7</v>
      </c>
      <c r="CM63" s="161">
        <f>(M63-AVERAGE(M$3:M$242))^2*'Monthly Returns'!$BI64</f>
        <v>8.5903297847005451E-7</v>
      </c>
      <c r="CN63" s="161">
        <f>(N63-AVERAGE(N$3:N$242))^2*'Monthly Returns'!$BI64</f>
        <v>4.7943587870598326E-7</v>
      </c>
      <c r="CO63" s="161">
        <f>(O63-AVERAGE(O$3:O$242))^2*'Monthly Returns'!$BI64</f>
        <v>7.4045488984613265E-7</v>
      </c>
      <c r="CP63" s="161">
        <f>(P63-AVERAGE(P$3:P$242))^2*'Monthly Returns'!$BI64</f>
        <v>1.6631860592286938E-6</v>
      </c>
      <c r="CQ63" s="161">
        <f>(Q63-AVERAGE(Q$3:Q$242))^2*'Monthly Returns'!$BI64</f>
        <v>9.6778585449356568E-7</v>
      </c>
      <c r="CR63" s="161">
        <f>(R63-AVERAGE(R$3:R$242))^2*'Monthly Returns'!$BI64</f>
        <v>1.2814826147620966E-7</v>
      </c>
      <c r="CS63" s="161">
        <f>(S63-AVERAGE(S$3:S$242))^2*'Monthly Returns'!$BI64</f>
        <v>7.2937472787947417E-7</v>
      </c>
      <c r="CT63" s="161">
        <f>(T63-AVERAGE(T$3:T$242))^2*'Monthly Returns'!$BI64</f>
        <v>1.1532934714160187E-6</v>
      </c>
      <c r="CU63" s="161">
        <f>(U63-AVERAGE(U$3:U$242))^2*'Monthly Returns'!$BI64</f>
        <v>2.961396608945112E-7</v>
      </c>
      <c r="CV63" s="161">
        <f>(V63-AVERAGE(V$3:V$242))^2*'Monthly Returns'!$BI64</f>
        <v>3.6102705578973668E-7</v>
      </c>
      <c r="CW63" s="161">
        <f>(W63-AVERAGE(W$3:W$242))^2*'Monthly Returns'!$BI64</f>
        <v>9.9034796264397977E-9</v>
      </c>
      <c r="CX63" s="161">
        <f>(X63-AVERAGE(X$3:X$242))^2*'Monthly Returns'!$BI64</f>
        <v>7.2108083212545405E-8</v>
      </c>
      <c r="CY63" s="161">
        <f>(Y63-AVERAGE(Y$3:Y$242))^2*'Monthly Returns'!$BI64</f>
        <v>7.7679981714051376E-7</v>
      </c>
      <c r="CZ63" s="161">
        <f>(Z63-AVERAGE(Z$3:Z$242))^2*'Monthly Returns'!$BI64</f>
        <v>6.3741480484224141E-8</v>
      </c>
      <c r="DA63" s="161">
        <f>(AA63-AVERAGE(AA$3:AA$242))^2*'Monthly Returns'!$BI64</f>
        <v>3.8807610275906165E-7</v>
      </c>
      <c r="DB63" s="161">
        <f>(AB63-AVERAGE(AB$3:AB$242))^2*'Monthly Returns'!$BI64</f>
        <v>5.5281874017907264E-7</v>
      </c>
      <c r="DC63" s="161">
        <f>(AC63-AVERAGE(AC$3:AC$242))^2*'Monthly Returns'!$BI64</f>
        <v>5.2931926386911981E-8</v>
      </c>
      <c r="DD63" s="161">
        <f>(AD63-AVERAGE(AD$3:AD$242))^2*'Monthly Returns'!$BI64</f>
        <v>3.9366110236417112E-8</v>
      </c>
      <c r="DE63" s="161">
        <f>(AE63-AVERAGE(AE$3:AE$242))^2*'Monthly Returns'!$BI64</f>
        <v>1.7734492977789649E-7</v>
      </c>
      <c r="DF63" s="161">
        <f>(AF63-AVERAGE(AF$3:AF$242))^2*'Monthly Returns'!$BI64</f>
        <v>6.2310968215494624E-6</v>
      </c>
      <c r="DG63" s="161">
        <f>(AG63-AVERAGE(AG$3:AG$242))^2*'Monthly Returns'!$BI64</f>
        <v>8.1698371976046827E-6</v>
      </c>
      <c r="DH63" s="161">
        <f>(AH63-AVERAGE(AH$3:AH$242))^2*'Monthly Returns'!$BI64</f>
        <v>6.4974478302194289E-6</v>
      </c>
      <c r="DI63" s="161">
        <f>(AI63-AVERAGE(AI$3:AI$242))^2*'Monthly Returns'!$BI64</f>
        <v>1.4394607693881229E-8</v>
      </c>
      <c r="DJ63" s="161">
        <f>(AJ63-AVERAGE(AJ$3:AJ$242))^2*'Monthly Returns'!$BI64</f>
        <v>6.2866919324472284E-10</v>
      </c>
      <c r="DK63" s="161">
        <f>(AK63-AVERAGE(AK$3:AK$242))^2*'Monthly Returns'!$BI64</f>
        <v>9.5617004127246289E-10</v>
      </c>
      <c r="DL63" s="161">
        <f>(AL63-AVERAGE(AL$3:AL$242))^2*'Monthly Returns'!$BI64</f>
        <v>1.2313327305343813E-9</v>
      </c>
      <c r="DM63" s="161">
        <f>(AM63-AVERAGE(AM$3:AM$242))^2*'Monthly Returns'!$BI64</f>
        <v>8.0017782684117551E-7</v>
      </c>
      <c r="DN63" s="161">
        <f>(AN63-AVERAGE(AN$3:AN$242))^2*'Monthly Returns'!$BI64</f>
        <v>3.9326217805473521E-9</v>
      </c>
      <c r="DO63" s="161">
        <f>(AO63-AVERAGE(AO$3:AO$242))^2*'Monthly Returns'!$BI64</f>
        <v>2.066139752936523E-6</v>
      </c>
      <c r="DP63" s="161">
        <f>(AP63-AVERAGE(AP$3:AP$242))^2*'Monthly Returns'!$BI64</f>
        <v>2.4272755891312051E-7</v>
      </c>
      <c r="DQ63" s="161">
        <f>(AQ63-AVERAGE(AQ$3:AQ$242))^2*'Monthly Returns'!$BI64</f>
        <v>3.7623682511150342E-6</v>
      </c>
      <c r="DR63" s="161">
        <f>(AR63-AVERAGE(AR$3:AR$242))^2*'Monthly Returns'!$BI64</f>
        <v>5.1701653682954006E-7</v>
      </c>
      <c r="DS63" s="161">
        <f>(AS63-AVERAGE(AS$3:AS$242))^2*'Monthly Returns'!$BI64</f>
        <v>5.4210037142014385E-9</v>
      </c>
      <c r="DT63" s="161">
        <f>(AT63-AVERAGE(AT$3:AT$242))^2*'Monthly Returns'!$BI64</f>
        <v>1.4363388810270272E-8</v>
      </c>
      <c r="DU63" s="161">
        <f>(AU63-AVERAGE(AU$3:AU$242))^2*'Monthly Returns'!$BI64</f>
        <v>3.523306200360728E-9</v>
      </c>
      <c r="DV63" s="161">
        <f>(AV63-AVERAGE(AV$3:AV$242))^2*'Monthly Returns'!$BI64</f>
        <v>2.3281102632840468E-6</v>
      </c>
      <c r="DW63" s="161">
        <f>(AW63-AVERAGE(AW$3:AW$242))^2*'Monthly Returns'!$BI64</f>
        <v>5.9411743634316872E-6</v>
      </c>
      <c r="DX63" s="161">
        <f>(AX63-AVERAGE(AX$3:AX$242))^2*'Monthly Returns'!$BI64</f>
        <v>7.6715603277586715E-7</v>
      </c>
      <c r="DY63" s="161">
        <f>(AY63-AVERAGE(AY$3:AY$242))^2*'Monthly Returns'!$BI64</f>
        <v>5.8844755215854249E-6</v>
      </c>
      <c r="DZ63" s="161">
        <f>(AZ63-AVERAGE(AZ$3:AZ$242))^2*'Monthly Returns'!$BI64</f>
        <v>4.302697806864643E-5</v>
      </c>
      <c r="EA63" s="161">
        <f>(BA63-AVERAGE(BA$3:BA$242))^2*'Monthly Returns'!$BI64</f>
        <v>1.1373424049315641E-7</v>
      </c>
    </row>
    <row r="64" spans="1:131" s="80" customFormat="1" x14ac:dyDescent="0.2">
      <c r="A64" s="66"/>
      <c r="B64" s="79">
        <f>'Monthly Returns'!A65</f>
        <v>38046</v>
      </c>
      <c r="C64" s="77">
        <f>'Monthly Returns'!B65</f>
        <v>-1.20478652996309E-2</v>
      </c>
      <c r="D64" s="77">
        <f>'Monthly Returns'!C65</f>
        <v>-1.39269253195327E-2</v>
      </c>
      <c r="E64" s="77">
        <f>'Monthly Returns'!D65</f>
        <v>-4.0699394126716398E-3</v>
      </c>
      <c r="F64" s="77">
        <f>'Monthly Returns'!E65</f>
        <v>1.9978474005432002E-2</v>
      </c>
      <c r="G64" s="77">
        <f>'Monthly Returns'!F65</f>
        <v>2.0741436629520198E-2</v>
      </c>
      <c r="H64" s="77">
        <f>'Monthly Returns'!G65</f>
        <v>-2.6743618935972199E-2</v>
      </c>
      <c r="I64" s="77">
        <f>'Monthly Returns'!H65</f>
        <v>-2.6379965712821099E-2</v>
      </c>
      <c r="J64" s="77">
        <f>'Monthly Returns'!I65</f>
        <v>1.44744087030797E-2</v>
      </c>
      <c r="K64" s="77">
        <f>'Monthly Returns'!J65</f>
        <v>2.1135761502543302E-2</v>
      </c>
      <c r="L64" s="77">
        <f>'Monthly Returns'!K65</f>
        <v>-2.2615906980555101E-2</v>
      </c>
      <c r="M64" s="77">
        <f>'Monthly Returns'!L65</f>
        <v>-1.8862911665314001E-2</v>
      </c>
      <c r="N64" s="77">
        <f>'Monthly Returns'!M65</f>
        <v>-2.38099357654252E-2</v>
      </c>
      <c r="O64" s="77">
        <f>'Monthly Returns'!N65</f>
        <v>-1.7274742874627901E-2</v>
      </c>
      <c r="P64" s="77">
        <f>'Monthly Returns'!O65</f>
        <v>-2.0720973571702599E-2</v>
      </c>
      <c r="Q64" s="77">
        <f>'Monthly Returns'!P65</f>
        <v>-1.89712588941057E-2</v>
      </c>
      <c r="R64" s="77">
        <f>'Monthly Returns'!Q65</f>
        <v>-1.3057232545521E-2</v>
      </c>
      <c r="S64" s="77">
        <f>'Monthly Returns'!R65</f>
        <v>-4.3796355678928896E-3</v>
      </c>
      <c r="T64" s="77">
        <f>'Monthly Returns'!S65</f>
        <v>-2.0150737005141917E-2</v>
      </c>
      <c r="U64" s="77">
        <f>'Monthly Returns'!T65</f>
        <v>1.21340722276013E-2</v>
      </c>
      <c r="V64" s="77">
        <f>'Monthly Returns'!U65</f>
        <v>1.10999988701248E-2</v>
      </c>
      <c r="W64" s="77">
        <f>'Monthly Returns'!V65</f>
        <v>1.99899959232516E-2</v>
      </c>
      <c r="X64" s="77">
        <f>'Monthly Returns'!W65</f>
        <v>-1.3307310149041851E-2</v>
      </c>
      <c r="Y64" s="77">
        <f>'Monthly Returns'!X65</f>
        <v>-4.2373663037810205E-3</v>
      </c>
      <c r="Z64" s="77">
        <f>'Monthly Returns'!Y65</f>
        <v>2.2773340360717764E-3</v>
      </c>
      <c r="AA64" s="77">
        <f>'Monthly Returns'!Z65</f>
        <v>6.1948322901620889E-2</v>
      </c>
      <c r="AB64" s="77">
        <f>'Monthly Returns'!AA65</f>
        <v>1.7211882420032243E-2</v>
      </c>
      <c r="AC64" s="77">
        <f>'Monthly Returns'!AB65</f>
        <v>5.5700903029791693E-3</v>
      </c>
      <c r="AD64" s="77">
        <f>'Monthly Returns'!AC65</f>
        <v>4.6647885351549798E-3</v>
      </c>
      <c r="AE64" s="77">
        <f>'Monthly Returns'!AD65</f>
        <v>8.8156204041170312E-3</v>
      </c>
      <c r="AF64" s="77">
        <f>'Monthly Returns'!AE65</f>
        <v>3.6317237799999999E-2</v>
      </c>
      <c r="AG64" s="77">
        <f>'Monthly Returns'!AF65</f>
        <v>4.0811484372397323E-2</v>
      </c>
      <c r="AH64" s="77">
        <f>'Monthly Returns'!AG65</f>
        <v>3.6121650924309086E-2</v>
      </c>
      <c r="AI64" s="77">
        <f>'Monthly Returns'!AH65</f>
        <v>1.3370858224961202E-2</v>
      </c>
      <c r="AJ64" s="77">
        <f>'Monthly Returns'!AI65</f>
        <v>2.1183569224595189E-2</v>
      </c>
      <c r="AK64" s="77">
        <f>'Monthly Returns'!AJ65</f>
        <v>2.6700179666057089E-2</v>
      </c>
      <c r="AL64" s="77">
        <f>'Monthly Returns'!AK65</f>
        <v>2.9240759514480574E-2</v>
      </c>
      <c r="AM64" s="77">
        <f>'Monthly Returns'!AL65</f>
        <v>-4.6349390329343265E-3</v>
      </c>
      <c r="AN64" s="77">
        <f>'Monthly Returns'!AM65</f>
        <v>1.1170876401523477E-2</v>
      </c>
      <c r="AO64" s="77">
        <f>'Monthly Returns'!AN65</f>
        <v>-2.86E-2</v>
      </c>
      <c r="AP64" s="77">
        <f>'Monthly Returns'!AO65</f>
        <v>2.8347216920763252E-3</v>
      </c>
      <c r="AQ64" s="77">
        <f>'Monthly Returns'!AP65</f>
        <v>5.4653773530775961E-2</v>
      </c>
      <c r="AR64" s="77">
        <f>'Monthly Returns'!AQ65</f>
        <v>-4.7239282763025612E-3</v>
      </c>
      <c r="AS64" s="77">
        <f>'Monthly Returns'!AR65</f>
        <v>3.963849690819643E-3</v>
      </c>
      <c r="AT64" s="77">
        <f>'Monthly Returns'!AS65</f>
        <v>2.458243819427559E-2</v>
      </c>
      <c r="AU64" s="77">
        <f>'Monthly Returns'!AT65</f>
        <v>5.6623800981336339E-3</v>
      </c>
      <c r="AV64" s="77">
        <f>'Monthly Returns'!AU65</f>
        <v>-1.2382195827949164E-2</v>
      </c>
      <c r="AW64" s="77">
        <f>'Monthly Returns'!AV65</f>
        <v>4.7089696488462174E-2</v>
      </c>
      <c r="AX64" s="77">
        <f>'Monthly Returns'!AW65</f>
        <v>3.7886858169759119E-2</v>
      </c>
      <c r="AY64" s="77">
        <f>'Monthly Returns'!AX65</f>
        <v>3.8433345341283072E-2</v>
      </c>
      <c r="AZ64" s="77">
        <f>'Monthly Returns'!AY65</f>
        <v>9.1995686724595765E-2</v>
      </c>
      <c r="BA64" s="77">
        <f>'Monthly Returns'!AZ65</f>
        <v>3.3088092179534012E-3</v>
      </c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CC64" s="161">
        <f>(C64-AVERAGE(C$3:C$242))^2*'Monthly Returns'!$BI65</f>
        <v>6.3008752545619931E-7</v>
      </c>
      <c r="CD64" s="161">
        <f>(D64-AVERAGE(D$3:D$242))^2*'Monthly Returns'!$BI65</f>
        <v>1.1089403314982732E-6</v>
      </c>
      <c r="CE64" s="161">
        <f>(E64-AVERAGE(E$3:E$242))^2*'Monthly Returns'!$BI65</f>
        <v>1.783444383177444E-7</v>
      </c>
      <c r="CF64" s="161">
        <f>(F64-AVERAGE(F$3:F$242))^2*'Monthly Returns'!$BI65</f>
        <v>2.1089897161914423E-7</v>
      </c>
      <c r="CG64" s="161">
        <f>(G64-AVERAGE(G$3:G$242))^2*'Monthly Returns'!$BI65</f>
        <v>5.032606302885165E-7</v>
      </c>
      <c r="CH64" s="161">
        <f>(H64-AVERAGE(H$3:H$242))^2*'Monthly Returns'!$BI65</f>
        <v>1.8144621598428308E-6</v>
      </c>
      <c r="CI64" s="161">
        <f>(I64-AVERAGE(I$3:I$242))^2*'Monthly Returns'!$BI65</f>
        <v>2.0872691698927932E-6</v>
      </c>
      <c r="CJ64" s="161">
        <f>(J64-AVERAGE(J$3:J$242))^2*'Monthly Returns'!$BI65</f>
        <v>4.8243759260159457E-8</v>
      </c>
      <c r="CK64" s="161">
        <f>(K64-AVERAGE(K$3:K$242))^2*'Monthly Returns'!$BI65</f>
        <v>2.3023012851079319E-7</v>
      </c>
      <c r="CL64" s="161">
        <f>(L64-AVERAGE(L$3:L$242))^2*'Monthly Returns'!$BI65</f>
        <v>1.3393734197037235E-6</v>
      </c>
      <c r="CM64" s="161">
        <f>(M64-AVERAGE(M$3:M$242))^2*'Monthly Returns'!$BI65</f>
        <v>1.0022700209588705E-6</v>
      </c>
      <c r="CN64" s="161">
        <f>(N64-AVERAGE(N$3:N$242))^2*'Monthly Returns'!$BI65</f>
        <v>1.8358883731959866E-6</v>
      </c>
      <c r="CO64" s="161">
        <f>(O64-AVERAGE(O$3:O$242))^2*'Monthly Returns'!$BI65</f>
        <v>9.903424404682094E-7</v>
      </c>
      <c r="CP64" s="161">
        <f>(P64-AVERAGE(P$3:P$242))^2*'Monthly Returns'!$BI65</f>
        <v>1.5659845043533724E-6</v>
      </c>
      <c r="CQ64" s="161">
        <f>(Q64-AVERAGE(Q$3:Q$242))^2*'Monthly Returns'!$BI65</f>
        <v>1.2815436807925259E-6</v>
      </c>
      <c r="CR64" s="161">
        <f>(R64-AVERAGE(R$3:R$242))^2*'Monthly Returns'!$BI65</f>
        <v>7.0915190317143665E-7</v>
      </c>
      <c r="CS64" s="161">
        <f>(S64-AVERAGE(S$3:S$242))^2*'Monthly Returns'!$BI65</f>
        <v>1.7791592502518248E-7</v>
      </c>
      <c r="CT64" s="161">
        <f>(T64-AVERAGE(T$3:T$242))^2*'Monthly Returns'!$BI65</f>
        <v>1.5425466402199637E-6</v>
      </c>
      <c r="CU64" s="161">
        <f>(U64-AVERAGE(U$3:U$242))^2*'Monthly Returns'!$BI65</f>
        <v>8.4463556938293652E-8</v>
      </c>
      <c r="CV64" s="161">
        <f>(V64-AVERAGE(V$3:V$242))^2*'Monthly Returns'!$BI65</f>
        <v>5.9519013225642258E-8</v>
      </c>
      <c r="CW64" s="161">
        <f>(W64-AVERAGE(W$3:W$242))^2*'Monthly Returns'!$BI65</f>
        <v>4.6204762719998443E-7</v>
      </c>
      <c r="CX64" s="161">
        <f>(X64-AVERAGE(X$3:X$242))^2*'Monthly Returns'!$BI65</f>
        <v>6.1130185731555677E-7</v>
      </c>
      <c r="CY64" s="161">
        <f>(Y64-AVERAGE(Y$3:Y$242))^2*'Monthly Returns'!$BI65</f>
        <v>1.2802887041713405E-7</v>
      </c>
      <c r="CZ64" s="161">
        <f>(Z64-AVERAGE(Z$3:Z$242))^2*'Monthly Returns'!$BI65</f>
        <v>1.9095040376894508E-13</v>
      </c>
      <c r="DA64" s="161">
        <f>(AA64-AVERAGE(AA$3:AA$242))^2*'Monthly Returns'!$BI65</f>
        <v>5.7709091088517133E-6</v>
      </c>
      <c r="DB64" s="161">
        <f>(AB64-AVERAGE(AB$3:AB$242))^2*'Monthly Returns'!$BI65</f>
        <v>3.1855643870236344E-7</v>
      </c>
      <c r="DC64" s="161">
        <f>(AC64-AVERAGE(AC$3:AC$242))^2*'Monthly Returns'!$BI65</f>
        <v>6.9286570486642285E-9</v>
      </c>
      <c r="DD64" s="161">
        <f>(AD64-AVERAGE(AD$3:AD$242))^2*'Monthly Returns'!$BI65</f>
        <v>1.8503900783318677E-9</v>
      </c>
      <c r="DE64" s="161">
        <f>(AE64-AVERAGE(AE$3:AE$242))^2*'Monthly Returns'!$BI65</f>
        <v>4.5448293520187267E-8</v>
      </c>
      <c r="DF64" s="161">
        <f>(AF64-AVERAGE(AF$3:AF$242))^2*'Monthly Returns'!$BI65</f>
        <v>1.5245680188168265E-6</v>
      </c>
      <c r="DG64" s="161">
        <f>(AG64-AVERAGE(AG$3:AG$242))^2*'Monthly Returns'!$BI65</f>
        <v>2.0763945298817271E-6</v>
      </c>
      <c r="DH64" s="161">
        <f>(AH64-AVERAGE(AH$3:AH$242))^2*'Monthly Returns'!$BI65</f>
        <v>1.6761291986499917E-6</v>
      </c>
      <c r="DI64" s="161">
        <f>(AI64-AVERAGE(AI$3:AI$242))^2*'Monthly Returns'!$BI65</f>
        <v>1.7006414532366691E-7</v>
      </c>
      <c r="DJ64" s="161">
        <f>(AJ64-AVERAGE(AJ$3:AJ$242))^2*'Monthly Returns'!$BI65</f>
        <v>4.621995635230213E-7</v>
      </c>
      <c r="DK64" s="161">
        <f>(AK64-AVERAGE(AK$3:AK$242))^2*'Monthly Returns'!$BI65</f>
        <v>7.6535270003794269E-7</v>
      </c>
      <c r="DL64" s="161">
        <f>(AL64-AVERAGE(AL$3:AL$242))^2*'Monthly Returns'!$BI65</f>
        <v>9.7494487389855649E-7</v>
      </c>
      <c r="DM64" s="161">
        <f>(AM64-AVERAGE(AM$3:AM$242))^2*'Monthly Returns'!$BI65</f>
        <v>1.5424523618307741E-7</v>
      </c>
      <c r="DN64" s="161">
        <f>(AN64-AVERAGE(AN$3:AN$242))^2*'Monthly Returns'!$BI65</f>
        <v>5.6708716005455187E-8</v>
      </c>
      <c r="DO64" s="161">
        <f>(AO64-AVERAGE(AO$3:AO$242))^2*'Monthly Returns'!$BI65</f>
        <v>2.2382116894470068E-6</v>
      </c>
      <c r="DP64" s="161">
        <f>(AP64-AVERAGE(AP$3:AP$242))^2*'Monthly Returns'!$BI65</f>
        <v>4.669364268849426E-9</v>
      </c>
      <c r="DQ64" s="161">
        <f>(AQ64-AVERAGE(AQ$3:AQ$242))^2*'Monthly Returns'!$BI65</f>
        <v>4.3417697736104092E-6</v>
      </c>
      <c r="DR64" s="161">
        <f>(AR64-AVERAGE(AR$3:AR$242))^2*'Monthly Returns'!$BI65</f>
        <v>2.3715746440568585E-7</v>
      </c>
      <c r="DS64" s="161">
        <f>(AS64-AVERAGE(AS$3:AS$242))^2*'Monthly Returns'!$BI65</f>
        <v>4.7972940210159728E-10</v>
      </c>
      <c r="DT64" s="161">
        <f>(AT64-AVERAGE(AT$3:AT$242))^2*'Monthly Returns'!$BI65</f>
        <v>6.9311238135184245E-7</v>
      </c>
      <c r="DU64" s="161">
        <f>(AU64-AVERAGE(AU$3:AU$242))^2*'Monthly Returns'!$BI65</f>
        <v>2.2403022382806458E-8</v>
      </c>
      <c r="DV64" s="161">
        <f>(AV64-AVERAGE(AV$3:AV$242))^2*'Monthly Returns'!$BI65</f>
        <v>6.4507425251030989E-8</v>
      </c>
      <c r="DW64" s="161">
        <f>(AW64-AVERAGE(AW$3:AW$242))^2*'Monthly Returns'!$BI65</f>
        <v>2.6564861807573548E-6</v>
      </c>
      <c r="DX64" s="161">
        <f>(AX64-AVERAGE(AX$3:AX$242))^2*'Monthly Returns'!$BI65</f>
        <v>1.7287306641926989E-6</v>
      </c>
      <c r="DY64" s="161">
        <f>(AY64-AVERAGE(AY$3:AY$242))^2*'Monthly Returns'!$BI65</f>
        <v>1.8829926924563515E-6</v>
      </c>
      <c r="DZ64" s="161">
        <f>(AZ64-AVERAGE(AZ$3:AZ$242))^2*'Monthly Returns'!$BI65</f>
        <v>1.0911241329069669E-5</v>
      </c>
      <c r="EA64" s="161">
        <f>(BA64-AVERAGE(BA$3:BA$242))^2*'Monthly Returns'!$BI65</f>
        <v>8.6511904362134838E-8</v>
      </c>
    </row>
    <row r="65" spans="1:131" s="80" customFormat="1" x14ac:dyDescent="0.2">
      <c r="A65" s="66"/>
      <c r="B65" s="79">
        <f>'Monthly Returns'!A66</f>
        <v>38077</v>
      </c>
      <c r="C65" s="77">
        <f>'Monthly Returns'!B66</f>
        <v>-3.9299571675925904E-3</v>
      </c>
      <c r="D65" s="77">
        <f>'Monthly Returns'!C66</f>
        <v>2.8585518634121201E-2</v>
      </c>
      <c r="E65" s="77">
        <f>'Monthly Returns'!D66</f>
        <v>-2.3325545375154501E-2</v>
      </c>
      <c r="F65" s="77">
        <f>'Monthly Returns'!E66</f>
        <v>-1.1377067218144601E-2</v>
      </c>
      <c r="G65" s="77">
        <f>'Monthly Returns'!F66</f>
        <v>-1.15870499746961E-2</v>
      </c>
      <c r="H65" s="77">
        <f>'Monthly Returns'!G66</f>
        <v>0.14841410065836499</v>
      </c>
      <c r="I65" s="77">
        <f>'Monthly Returns'!H66</f>
        <v>0.19816918208024401</v>
      </c>
      <c r="J65" s="77">
        <f>'Monthly Returns'!I66</f>
        <v>9.0388440971331807E-3</v>
      </c>
      <c r="K65" s="77">
        <f>'Monthly Returns'!J66</f>
        <v>2.51502631092459E-2</v>
      </c>
      <c r="L65" s="77">
        <f>'Monthly Returns'!K66</f>
        <v>2.7138529684554099E-2</v>
      </c>
      <c r="M65" s="77">
        <f>'Monthly Returns'!L66</f>
        <v>2.3356040777757301E-2</v>
      </c>
      <c r="N65" s="77">
        <f>'Monthly Returns'!M66</f>
        <v>2.33782638435087E-2</v>
      </c>
      <c r="O65" s="77">
        <f>'Monthly Returns'!N66</f>
        <v>2.8654679982940901E-2</v>
      </c>
      <c r="P65" s="77">
        <f>'Monthly Returns'!O66</f>
        <v>2.4382489385275499E-2</v>
      </c>
      <c r="Q65" s="77">
        <f>'Monthly Returns'!P66</f>
        <v>3.4811664060595299E-2</v>
      </c>
      <c r="R65" s="77">
        <f>'Monthly Returns'!Q66</f>
        <v>1.5778590695013799E-2</v>
      </c>
      <c r="S65" s="77">
        <f>'Monthly Returns'!R66</f>
        <v>2.3511380415342301E-2</v>
      </c>
      <c r="T65" s="77">
        <f>'Monthly Returns'!S66</f>
        <v>3.7170549126081642E-2</v>
      </c>
      <c r="U65" s="77">
        <f>'Monthly Returns'!T66</f>
        <v>-1.5882062167427401E-2</v>
      </c>
      <c r="V65" s="77">
        <f>'Monthly Returns'!U66</f>
        <v>3.5899976739366402E-3</v>
      </c>
      <c r="W65" s="77">
        <f>'Monthly Returns'!V66</f>
        <v>1.12299996276377E-2</v>
      </c>
      <c r="X65" s="77">
        <f>'Monthly Returns'!W66</f>
        <v>2.8412156087034512E-2</v>
      </c>
      <c r="Y65" s="77">
        <f>'Monthly Returns'!X66</f>
        <v>2.412176209650041E-2</v>
      </c>
      <c r="Z65" s="77">
        <f>'Monthly Returns'!Y66</f>
        <v>1.0336201353309482E-2</v>
      </c>
      <c r="AA65" s="77">
        <f>'Monthly Returns'!Z66</f>
        <v>1.3979144627474627E-2</v>
      </c>
      <c r="AB65" s="77">
        <f>'Monthly Returns'!AA66</f>
        <v>1.569746699964325E-2</v>
      </c>
      <c r="AC65" s="77">
        <f>'Monthly Returns'!AB66</f>
        <v>5.7742341586235701E-2</v>
      </c>
      <c r="AD65" s="77">
        <f>'Monthly Returns'!AC66</f>
        <v>5.6054374998682696E-2</v>
      </c>
      <c r="AE65" s="77">
        <f>'Monthly Returns'!AD66</f>
        <v>6.0175096640732804E-2</v>
      </c>
      <c r="AF65" s="77">
        <f>'Monthly Returns'!AE66</f>
        <v>2.9134967600000002E-2</v>
      </c>
      <c r="AG65" s="77">
        <f>'Monthly Returns'!AF66</f>
        <v>3.2740410530277236E-2</v>
      </c>
      <c r="AH65" s="77">
        <f>'Monthly Returns'!AG66</f>
        <v>2.8978060917899857E-2</v>
      </c>
      <c r="AI65" s="77">
        <f>'Monthly Returns'!AH66</f>
        <v>7.9600243653143998E-3</v>
      </c>
      <c r="AJ65" s="77">
        <f>'Monthly Returns'!AI66</f>
        <v>-2.1011300253033216E-3</v>
      </c>
      <c r="AK65" s="77">
        <f>'Monthly Returns'!AJ66</f>
        <v>-1.1349816222838705E-2</v>
      </c>
      <c r="AL65" s="77">
        <f>'Monthly Returns'!AK66</f>
        <v>2.5591742492407921E-3</v>
      </c>
      <c r="AM65" s="77">
        <f>'Monthly Returns'!AL66</f>
        <v>3.4140081075688E-2</v>
      </c>
      <c r="AN65" s="77">
        <f>'Monthly Returns'!AM66</f>
        <v>6.9496081908140273E-3</v>
      </c>
      <c r="AO65" s="77">
        <f>'Monthly Returns'!AN66</f>
        <v>4.3499999999999997E-2</v>
      </c>
      <c r="AP65" s="77">
        <f>'Monthly Returns'!AO66</f>
        <v>4.8966432133801474E-2</v>
      </c>
      <c r="AQ65" s="77">
        <f>'Monthly Returns'!AP66</f>
        <v>3.7414356277884142E-2</v>
      </c>
      <c r="AR65" s="77">
        <f>'Monthly Returns'!AQ66</f>
        <v>3.2770964529703663E-2</v>
      </c>
      <c r="AS65" s="77">
        <f>'Monthly Returns'!AR66</f>
        <v>4.0271636133923927E-3</v>
      </c>
      <c r="AT65" s="77">
        <f>'Monthly Returns'!AS66</f>
        <v>4.5029174765773448E-3</v>
      </c>
      <c r="AU65" s="77">
        <f>'Monthly Returns'!AT66</f>
        <v>6.2085943428051779E-3</v>
      </c>
      <c r="AV65" s="77">
        <f>'Monthly Returns'!AU66</f>
        <v>-1.4600999049596584E-2</v>
      </c>
      <c r="AW65" s="77">
        <f>'Monthly Returns'!AV66</f>
        <v>7.4250786781475675E-3</v>
      </c>
      <c r="AX65" s="77">
        <f>'Monthly Returns'!AW66</f>
        <v>4.8820542113297005E-3</v>
      </c>
      <c r="AY65" s="77">
        <f>'Monthly Returns'!AX66</f>
        <v>-3.9735817769073395E-2</v>
      </c>
      <c r="AZ65" s="77">
        <f>'Monthly Returns'!AY66</f>
        <v>-0.17045360942947849</v>
      </c>
      <c r="BA65" s="77">
        <f>'Monthly Returns'!AZ66</f>
        <v>3.3405757740358588E-2</v>
      </c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CC65" s="161">
        <f>(C65-AVERAGE(C$3:C$242))^2*'Monthly Returns'!$BI66</f>
        <v>2.0088059562758256E-7</v>
      </c>
      <c r="CD65" s="161">
        <f>(D65-AVERAGE(D$3:D$242))^2*'Monthly Returns'!$BI66</f>
        <v>5.965255951011114E-7</v>
      </c>
      <c r="CE65" s="161">
        <f>(E65-AVERAGE(E$3:E$242))^2*'Monthly Returns'!$BI66</f>
        <v>1.5716190538789734E-6</v>
      </c>
      <c r="CF65" s="161">
        <f>(F65-AVERAGE(F$3:F$242))^2*'Monthly Returns'!$BI66</f>
        <v>7.8981664038122428E-7</v>
      </c>
      <c r="CG65" s="161">
        <f>(G65-AVERAGE(G$3:G$242))^2*'Monthly Returns'!$BI66</f>
        <v>4.6128922217117568E-7</v>
      </c>
      <c r="CH65" s="161">
        <f>(H65-AVERAGE(H$3:H$242))^2*'Monthly Returns'!$BI66</f>
        <v>3.8304103967472616E-5</v>
      </c>
      <c r="CI65" s="161">
        <f>(I65-AVERAGE(I$3:I$242))^2*'Monthly Returns'!$BI66</f>
        <v>6.7531720823765952E-5</v>
      </c>
      <c r="CJ65" s="161">
        <f>(J65-AVERAGE(J$3:J$242))^2*'Monthly Returns'!$BI66</f>
        <v>1.7745395878915625E-10</v>
      </c>
      <c r="CK65" s="161">
        <f>(K65-AVERAGE(K$3:K$242))^2*'Monthly Returns'!$BI66</f>
        <v>4.2917856511984846E-7</v>
      </c>
      <c r="CL65" s="161">
        <f>(L65-AVERAGE(L$3:L$242))^2*'Monthly Returns'!$BI66</f>
        <v>9.5929799747348751E-7</v>
      </c>
      <c r="CM65" s="161">
        <f>(M65-AVERAGE(M$3:M$242))^2*'Monthly Returns'!$BI66</f>
        <v>6.5918425933208133E-7</v>
      </c>
      <c r="CN65" s="161">
        <f>(N65-AVERAGE(N$3:N$242))^2*'Monthly Returns'!$BI66</f>
        <v>4.4929567250799743E-7</v>
      </c>
      <c r="CO65" s="161">
        <f>(O65-AVERAGE(O$3:O$242))^2*'Monthly Returns'!$BI66</f>
        <v>9.5587969417727326E-7</v>
      </c>
      <c r="CP65" s="161">
        <f>(P65-AVERAGE(P$3:P$242))^2*'Monthly Returns'!$BI66</f>
        <v>4.686747215113063E-7</v>
      </c>
      <c r="CQ65" s="161">
        <f>(Q65-AVERAGE(Q$3:Q$242))^2*'Monthly Returns'!$BI66</f>
        <v>1.3884007063032627E-6</v>
      </c>
      <c r="CR65" s="161">
        <f>(R65-AVERAGE(R$3:R$242))^2*'Monthly Returns'!$BI66</f>
        <v>1.563461769480314E-7</v>
      </c>
      <c r="CS65" s="161">
        <f>(S65-AVERAGE(S$3:S$242))^2*'Monthly Returns'!$BI66</f>
        <v>6.0395934375412536E-7</v>
      </c>
      <c r="CT65" s="161">
        <f>(T65-AVERAGE(T$3:T$242))^2*'Monthly Returns'!$BI66</f>
        <v>1.4888467762722246E-6</v>
      </c>
      <c r="CU65" s="161">
        <f>(U65-AVERAGE(U$3:U$242))^2*'Monthly Returns'!$BI66</f>
        <v>8.3607560569585869E-7</v>
      </c>
      <c r="CV65" s="161">
        <f>(V65-AVERAGE(V$3:V$242))^2*'Monthly Returns'!$BI66</f>
        <v>6.1167715039240599E-9</v>
      </c>
      <c r="CW65" s="161">
        <f>(W65-AVERAGE(W$3:W$242))^2*'Monthly Returns'!$BI66</f>
        <v>9.3594724918382255E-8</v>
      </c>
      <c r="CX65" s="161">
        <f>(X65-AVERAGE(X$3:X$242))^2*'Monthly Returns'!$BI66</f>
        <v>1.0216626427729884E-6</v>
      </c>
      <c r="CY65" s="161">
        <f>(Y65-AVERAGE(Y$3:Y$242))^2*'Monthly Returns'!$BI66</f>
        <v>7.4238652265085853E-7</v>
      </c>
      <c r="CZ65" s="161">
        <f>(Z65-AVERAGE(Z$3:Z$242))^2*'Monthly Returns'!$BI66</f>
        <v>1.2013206983610685E-7</v>
      </c>
      <c r="DA65" s="161">
        <f>(AA65-AVERAGE(AA$3:AA$242))^2*'Monthly Returns'!$BI66</f>
        <v>1.2157195587843383E-7</v>
      </c>
      <c r="DB65" s="161">
        <f>(AB65-AVERAGE(AB$3:AB$242))^2*'Monthly Returns'!$BI66</f>
        <v>2.5204012871821974E-7</v>
      </c>
      <c r="DC65" s="161">
        <f>(AC65-AVERAGE(AC$3:AC$242))^2*'Monthly Returns'!$BI66</f>
        <v>5.430565886359044E-6</v>
      </c>
      <c r="DD65" s="161">
        <f>(AD65-AVERAGE(AD$3:AD$242))^2*'Monthly Returns'!$BI66</f>
        <v>5.0905668086509659E-6</v>
      </c>
      <c r="DE65" s="161">
        <f>(AE65-AVERAGE(AE$3:AE$242))^2*'Monthly Returns'!$BI66</f>
        <v>5.8852769982238488E-6</v>
      </c>
      <c r="DF65" s="161">
        <f>(AF65-AVERAGE(AF$3:AF$242))^2*'Monthly Returns'!$BI66</f>
        <v>8.6799675437287446E-7</v>
      </c>
      <c r="DG65" s="161">
        <f>(AG65-AVERAGE(AG$3:AG$242))^2*'Monthly Returns'!$BI66</f>
        <v>1.2114607350905056E-6</v>
      </c>
      <c r="DH65" s="161">
        <f>(AH65-AVERAGE(AH$3:AH$242))^2*'Monthly Returns'!$BI66</f>
        <v>9.8714376344905185E-7</v>
      </c>
      <c r="DI65" s="161">
        <f>(AI65-AVERAGE(AI$3:AI$242))^2*'Monthly Returns'!$BI66</f>
        <v>3.2927197415649735E-8</v>
      </c>
      <c r="DJ65" s="161">
        <f>(AJ65-AVERAGE(AJ$3:AJ$242))^2*'Monthly Returns'!$BI66</f>
        <v>1.0203812108905128E-7</v>
      </c>
      <c r="DK65" s="161">
        <f>(AK65-AVERAGE(AK$3:AK$242))^2*'Monthly Returns'!$BI66</f>
        <v>5.7653586737075542E-7</v>
      </c>
      <c r="DL65" s="161">
        <f>(AL65-AVERAGE(AL$3:AL$242))^2*'Monthly Returns'!$BI66</f>
        <v>2.453134526475912E-8</v>
      </c>
      <c r="DM65" s="161">
        <f>(AM65-AVERAGE(AM$3:AM$242))^2*'Monthly Returns'!$BI66</f>
        <v>1.6257623273780765E-6</v>
      </c>
      <c r="DN65" s="161">
        <f>(AN65-AVERAGE(AN$3:AN$242))^2*'Monthly Returns'!$BI66</f>
        <v>3.312538094170206E-9</v>
      </c>
      <c r="DO65" s="161">
        <f>(AO65-AVERAGE(AO$3:AO$242))^2*'Monthly Returns'!$BI66</f>
        <v>2.5639956650491078E-6</v>
      </c>
      <c r="DP65" s="161">
        <f>(AP65-AVERAGE(AP$3:AP$242))^2*'Monthly Returns'!$BI66</f>
        <v>4.2240610454603598E-6</v>
      </c>
      <c r="DQ65" s="161">
        <f>(AQ65-AVERAGE(AQ$3:AQ$242))^2*'Monthly Returns'!$BI66</f>
        <v>1.8273785342376911E-6</v>
      </c>
      <c r="DR65" s="161">
        <f>(AR65-AVERAGE(AR$3:AR$242))^2*'Monthly Returns'!$BI66</f>
        <v>1.266086969361842E-6</v>
      </c>
      <c r="DS65" s="161">
        <f>(AS65-AVERAGE(AS$3:AS$242))^2*'Monthly Returns'!$BI66</f>
        <v>6.1204594813923025E-10</v>
      </c>
      <c r="DT65" s="161">
        <f>(AT65-AVERAGE(AT$3:AT$242))^2*'Monthly Returns'!$BI66</f>
        <v>7.8169511130418882E-10</v>
      </c>
      <c r="DU65" s="161">
        <f>(AU65-AVERAGE(AU$3:AU$242))^2*'Monthly Returns'!$BI66</f>
        <v>3.0259340076888452E-8</v>
      </c>
      <c r="DV65" s="161">
        <f>(AV65-AVERAGE(AV$3:AV$242))^2*'Monthly Returns'!$BI66</f>
        <v>1.2306850812966726E-7</v>
      </c>
      <c r="DW65" s="161">
        <f>(AW65-AVERAGE(AW$3:AW$242))^2*'Monthly Returns'!$BI66</f>
        <v>4.8997019694921912E-9</v>
      </c>
      <c r="DX65" s="161">
        <f>(AX65-AVERAGE(AX$3:AX$242))^2*'Monthly Returns'!$BI66</f>
        <v>9.9707819825258282E-9</v>
      </c>
      <c r="DY65" s="161">
        <f>(AY65-AVERAGE(AY$3:AY$242))^2*'Monthly Returns'!$BI66</f>
        <v>3.9484579618591877E-6</v>
      </c>
      <c r="DZ65" s="161">
        <f>(AZ65-AVERAGE(AZ$3:AZ$242))^2*'Monthly Returns'!$BI66</f>
        <v>6.3712738116417273E-5</v>
      </c>
      <c r="EA65" s="161">
        <f>(BA65-AVERAGE(BA$3:BA$242))^2*'Monthly Returns'!$BI66</f>
        <v>1.0009151550483E-6</v>
      </c>
    </row>
    <row r="66" spans="1:131" s="80" customFormat="1" x14ac:dyDescent="0.2">
      <c r="A66" s="66"/>
      <c r="B66" s="79">
        <f>'Monthly Returns'!A67</f>
        <v>38107</v>
      </c>
      <c r="C66" s="77">
        <f>'Monthly Returns'!B67</f>
        <v>2.2273937763021799E-2</v>
      </c>
      <c r="D66" s="77">
        <f>'Monthly Returns'!C67</f>
        <v>-2.0489512967746301E-2</v>
      </c>
      <c r="E66" s="77">
        <f>'Monthly Returns'!D67</f>
        <v>3.0838706417638299E-2</v>
      </c>
      <c r="F66" s="77">
        <f>'Monthly Returns'!E67</f>
        <v>1.5876803311799501E-2</v>
      </c>
      <c r="G66" s="77">
        <f>'Monthly Returns'!F67</f>
        <v>3.08961715039517E-2</v>
      </c>
      <c r="H66" s="77">
        <f>'Monthly Returns'!G67</f>
        <v>-1.80604573123311E-2</v>
      </c>
      <c r="I66" s="77">
        <f>'Monthly Returns'!H67</f>
        <v>5.2237975337616699E-3</v>
      </c>
      <c r="J66" s="77">
        <f>'Monthly Returns'!I67</f>
        <v>-1.58891989649972E-2</v>
      </c>
      <c r="K66" s="77">
        <f>'Monthly Returns'!J67</f>
        <v>-4.6668424626149098E-2</v>
      </c>
      <c r="L66" s="77">
        <f>'Monthly Returns'!K67</f>
        <v>-6.4285203629642603E-3</v>
      </c>
      <c r="M66" s="77">
        <f>'Monthly Returns'!L67</f>
        <v>2.5177397156905801E-4</v>
      </c>
      <c r="N66" s="77">
        <f>'Monthly Returns'!M67</f>
        <v>1.6779062970394901E-2</v>
      </c>
      <c r="O66" s="77">
        <f>'Monthly Returns'!N67</f>
        <v>-1.2568243730862299E-2</v>
      </c>
      <c r="P66" s="77">
        <f>'Monthly Returns'!O67</f>
        <v>2.1451185384912998E-2</v>
      </c>
      <c r="Q66" s="77">
        <f>'Monthly Returns'!P67</f>
        <v>1.4823614069523401E-3</v>
      </c>
      <c r="R66" s="77">
        <f>'Monthly Returns'!Q67</f>
        <v>1.66389688570651E-2</v>
      </c>
      <c r="S66" s="77">
        <f>'Monthly Returns'!R67</f>
        <v>8.7277846081572595E-3</v>
      </c>
      <c r="T66" s="77">
        <f>'Monthly Returns'!S67</f>
        <v>-1.4276563674801679E-2</v>
      </c>
      <c r="U66" s="77">
        <f>'Monthly Returns'!T67</f>
        <v>-1.5352432279109301E-2</v>
      </c>
      <c r="V66" s="77">
        <f>'Monthly Returns'!U67</f>
        <v>-2.07799974575529E-2</v>
      </c>
      <c r="W66" s="77">
        <f>'Monthly Returns'!V67</f>
        <v>-2.8399998360172998E-2</v>
      </c>
      <c r="X66" s="77">
        <f>'Monthly Returns'!W67</f>
        <v>5.8285248003775436E-5</v>
      </c>
      <c r="Y66" s="77">
        <f>'Monthly Returns'!X67</f>
        <v>-5.2843537739822866E-3</v>
      </c>
      <c r="Z66" s="77">
        <f>'Monthly Returns'!Y67</f>
        <v>1.2264345976418234E-3</v>
      </c>
      <c r="AA66" s="77">
        <f>'Monthly Returns'!Z67</f>
        <v>3.3292346672628481E-2</v>
      </c>
      <c r="AB66" s="77">
        <f>'Monthly Returns'!AA67</f>
        <v>1.3548095739876587E-2</v>
      </c>
      <c r="AC66" s="77">
        <f>'Monthly Returns'!AB67</f>
        <v>2.0074585416170798E-2</v>
      </c>
      <c r="AD66" s="77">
        <f>'Monthly Returns'!AC67</f>
        <v>1.8735456562121101E-2</v>
      </c>
      <c r="AE66" s="77">
        <f>'Monthly Returns'!AD67</f>
        <v>2.15211363752889E-2</v>
      </c>
      <c r="AF66" s="77">
        <f>'Monthly Returns'!AE67</f>
        <v>1.78365625E-2</v>
      </c>
      <c r="AG66" s="77">
        <f>'Monthly Returns'!AF67</f>
        <v>2.0043831409613376E-2</v>
      </c>
      <c r="AH66" s="77">
        <f>'Monthly Returns'!AG67</f>
        <v>1.7740503500368682E-2</v>
      </c>
      <c r="AI66" s="77">
        <f>'Monthly Returns'!AH67</f>
        <v>1.2701014032572067E-2</v>
      </c>
      <c r="AJ66" s="77">
        <f>'Monthly Returns'!AI67</f>
        <v>6.5204812201504758E-3</v>
      </c>
      <c r="AK66" s="77">
        <f>'Monthly Returns'!AJ67</f>
        <v>-7.0618814446921085E-5</v>
      </c>
      <c r="AL66" s="77">
        <f>'Monthly Returns'!AK67</f>
        <v>1.3090696665811086E-2</v>
      </c>
      <c r="AM66" s="77">
        <f>'Monthly Returns'!AL67</f>
        <v>2.5199533200024771E-2</v>
      </c>
      <c r="AN66" s="77">
        <f>'Monthly Returns'!AM67</f>
        <v>1.0281462126160879E-2</v>
      </c>
      <c r="AO66" s="77">
        <f>'Monthly Returns'!AN67</f>
        <v>5.2999999999999999E-2</v>
      </c>
      <c r="AP66" s="77">
        <f>'Monthly Returns'!AO67</f>
        <v>7.697397559244612E-2</v>
      </c>
      <c r="AQ66" s="77">
        <f>'Monthly Returns'!AP67</f>
        <v>-3.8032887600433885E-2</v>
      </c>
      <c r="AR66" s="77">
        <f>'Monthly Returns'!AQ67</f>
        <v>1.4188043114074889E-2</v>
      </c>
      <c r="AS66" s="77">
        <f>'Monthly Returns'!AR67</f>
        <v>3.9323633503736133E-3</v>
      </c>
      <c r="AT66" s="77">
        <f>'Monthly Returns'!AS67</f>
        <v>9.0022887841536108E-3</v>
      </c>
      <c r="AU66" s="77">
        <f>'Monthly Returns'!AT67</f>
        <v>4.1726905299926381E-3</v>
      </c>
      <c r="AV66" s="77">
        <f>'Monthly Returns'!AU67</f>
        <v>-1.6340623496832764E-2</v>
      </c>
      <c r="AW66" s="77">
        <f>'Monthly Returns'!AV67</f>
        <v>-2.9070782073804979E-2</v>
      </c>
      <c r="AX66" s="77">
        <f>'Monthly Returns'!AW67</f>
        <v>-2.1289634958699732E-2</v>
      </c>
      <c r="AY66" s="77">
        <f>'Monthly Returns'!AX67</f>
        <v>-2.2113244850595633E-2</v>
      </c>
      <c r="AZ66" s="77">
        <f>'Monthly Returns'!AY67</f>
        <v>-7.2171593732329287E-2</v>
      </c>
      <c r="BA66" s="77">
        <f>'Monthly Returns'!AZ67</f>
        <v>4.4640510606344996E-2</v>
      </c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CC66" s="161">
        <f>(C66-AVERAGE(C$3:C$242))^2*'Monthly Returns'!$BI67</f>
        <v>4.6737881012467782E-7</v>
      </c>
      <c r="CD66" s="161">
        <f>(D66-AVERAGE(D$3:D$242))^2*'Monthly Returns'!$BI67</f>
        <v>1.8163721669270656E-6</v>
      </c>
      <c r="CE66" s="161">
        <f>(E66-AVERAGE(E$3:E$242))^2*'Monthly Returns'!$BI67</f>
        <v>1.1756500711254872E-6</v>
      </c>
      <c r="CF66" s="161">
        <f>(F66-AVERAGE(F$3:F$242))^2*'Monthly Returns'!$BI67</f>
        <v>8.1999529408646352E-8</v>
      </c>
      <c r="CG66" s="161">
        <f>(G66-AVERAGE(G$3:G$242))^2*'Monthly Returns'!$BI67</f>
        <v>1.3365022347961914E-6</v>
      </c>
      <c r="CH66" s="161">
        <f>(H66-AVERAGE(H$3:H$242))^2*'Monthly Returns'!$BI67</f>
        <v>9.6986700632244912E-7</v>
      </c>
      <c r="CI66" s="161">
        <f>(I66-AVERAGE(I$3:I$242))^2*'Monthly Returns'!$BI67</f>
        <v>8.3757418953552142E-9</v>
      </c>
      <c r="CJ66" s="161">
        <f>(J66-AVERAGE(J$3:J$242))^2*'Monthly Returns'!$BI67</f>
        <v>1.1930656025750723E-6</v>
      </c>
      <c r="CK66" s="161">
        <f>(K66-AVERAGE(K$3:K$242))^2*'Monthly Returns'!$BI67</f>
        <v>6.0020067772577799E-6</v>
      </c>
      <c r="CL66" s="161">
        <f>(L66-AVERAGE(L$3:L$242))^2*'Monthly Returns'!$BI67</f>
        <v>2.1940982855635526E-7</v>
      </c>
      <c r="CM66" s="161">
        <f>(M66-AVERAGE(M$3:M$242))^2*'Monthly Returns'!$BI67</f>
        <v>3.3842071663854276E-8</v>
      </c>
      <c r="CN66" s="161">
        <f>(N66-AVERAGE(N$3:N$242))^2*'Monthly Returns'!$BI67</f>
        <v>1.5058920152980914E-7</v>
      </c>
      <c r="CO66" s="161">
        <f>(O66-AVERAGE(O$3:O$242))^2*'Monthly Returns'!$BI67</f>
        <v>6.4242480282290104E-7</v>
      </c>
      <c r="CP66" s="161">
        <f>(P66-AVERAGE(P$3:P$242))^2*'Monthly Returns'!$BI67</f>
        <v>3.1492309737835308E-7</v>
      </c>
      <c r="CQ66" s="161">
        <f>(Q66-AVERAGE(Q$3:Q$242))^2*'Monthly Returns'!$BI67</f>
        <v>6.6695067435876823E-8</v>
      </c>
      <c r="CR66" s="161">
        <f>(R66-AVERAGE(R$3:R$242))^2*'Monthly Returns'!$BI67</f>
        <v>1.8890805635898321E-7</v>
      </c>
      <c r="CS66" s="161">
        <f>(S66-AVERAGE(S$3:S$242))^2*'Monthly Returns'!$BI67</f>
        <v>1.9945480431939556E-8</v>
      </c>
      <c r="CT66" s="161">
        <f>(T66-AVERAGE(T$3:T$242))^2*'Monthly Returns'!$BI67</f>
        <v>1.0006077672114231E-6</v>
      </c>
      <c r="CU66" s="161">
        <f>(U66-AVERAGE(U$3:U$242))^2*'Monthly Returns'!$BI67</f>
        <v>8.0291586014797878E-7</v>
      </c>
      <c r="CV66" s="161">
        <f>(V66-AVERAGE(V$3:V$242))^2*'Monthly Returns'!$BI67</f>
        <v>1.2844563409776882E-6</v>
      </c>
      <c r="CW66" s="161">
        <f>(W66-AVERAGE(W$3:W$242))^2*'Monthly Returns'!$BI67</f>
        <v>1.9816609558339708E-6</v>
      </c>
      <c r="CX66" s="161">
        <f>(X66-AVERAGE(X$3:X$242))^2*'Monthly Returns'!$BI67</f>
        <v>4.4644213619186436E-8</v>
      </c>
      <c r="CY66" s="161">
        <f>(Y66-AVERAGE(Y$3:Y$242))^2*'Monthly Returns'!$BI67</f>
        <v>1.6543673951212375E-7</v>
      </c>
      <c r="CZ66" s="161">
        <f>(Z66-AVERAGE(Z$3:Z$242))^2*'Monthly Returns'!$BI67</f>
        <v>2.1090487219813018E-9</v>
      </c>
      <c r="DA66" s="161">
        <f>(AA66-AVERAGE(AA$3:AA$242))^2*'Monthly Returns'!$BI67</f>
        <v>1.4073189251145451E-6</v>
      </c>
      <c r="DB66" s="161">
        <f>(AB66-AVERAGE(AB$3:AB$242))^2*'Monthly Returns'!$BI67</f>
        <v>1.6936536660569424E-7</v>
      </c>
      <c r="DC66" s="161">
        <f>(AC66-AVERAGE(AC$3:AC$242))^2*'Monthly Returns'!$BI67</f>
        <v>5.0670867851603046E-7</v>
      </c>
      <c r="DD66" s="161">
        <f>(AD66-AVERAGE(AD$3:AD$242))^2*'Monthly Returns'!$BI67</f>
        <v>4.2566488486222369E-7</v>
      </c>
      <c r="DE66" s="161">
        <f>(AE66-AVERAGE(AE$3:AE$242))^2*'Monthly Returns'!$BI67</f>
        <v>5.8558446207628402E-7</v>
      </c>
      <c r="DF66" s="161">
        <f>(AF66-AVERAGE(AF$3:AF$242))^2*'Monthly Returns'!$BI67</f>
        <v>2.0013218921838334E-7</v>
      </c>
      <c r="DG66" s="161">
        <f>(AG66-AVERAGE(AG$3:AG$242))^2*'Monthly Returns'!$BI67</f>
        <v>3.0991493469859424E-7</v>
      </c>
      <c r="DH66" s="161">
        <f>(AH66-AVERAGE(AH$3:AH$242))^2*'Monthly Returns'!$BI67</f>
        <v>2.6234298691204303E-7</v>
      </c>
      <c r="DI66" s="161">
        <f>(AI66-AVERAGE(AI$3:AI$242))^2*'Monthly Returns'!$BI67</f>
        <v>1.5020506865906241E-7</v>
      </c>
      <c r="DJ66" s="161">
        <f>(AJ66-AVERAGE(AJ$3:AJ$242))^2*'Monthly Returns'!$BI67</f>
        <v>2.7144636067468218E-9</v>
      </c>
      <c r="DK66" s="161">
        <f>(AK66-AVERAGE(AK$3:AK$242))^2*'Monthly Returns'!$BI67</f>
        <v>7.5603272077174243E-8</v>
      </c>
      <c r="DL66" s="161">
        <f>(AL66-AVERAGE(AL$3:AL$242))^2*'Monthly Returns'!$BI67</f>
        <v>8.9037183213924359E-8</v>
      </c>
      <c r="DM66" s="161">
        <f>(AM66-AVERAGE(AM$3:AM$242))^2*'Monthly Returns'!$BI67</f>
        <v>8.0018376859941151E-7</v>
      </c>
      <c r="DN66" s="161">
        <f>(AN66-AVERAGE(AN$3:AN$242))^2*'Monthly Returns'!$BI67</f>
        <v>4.082316468904417E-8</v>
      </c>
      <c r="DO66" s="161">
        <f>(AO66-AVERAGE(AO$3:AO$242))^2*'Monthly Returns'!$BI67</f>
        <v>4.0823212237291025E-6</v>
      </c>
      <c r="DP66" s="161">
        <f>(AP66-AVERAGE(AP$3:AP$242))^2*'Monthly Returns'!$BI67</f>
        <v>1.074380323004683E-5</v>
      </c>
      <c r="DQ66" s="161">
        <f>(AQ66-AVERAGE(AQ$3:AQ$242))^2*'Monthly Returns'!$BI67</f>
        <v>3.6356773639907744E-6</v>
      </c>
      <c r="DR66" s="161">
        <f>(AR66-AVERAGE(AR$3:AR$242))^2*'Monthly Returns'!$BI67</f>
        <v>1.0667015666130898E-7</v>
      </c>
      <c r="DS66" s="161">
        <f>(AS66-AVERAGE(AS$3:AS$242))^2*'Monthly Returns'!$BI67</f>
        <v>4.3102887645180259E-10</v>
      </c>
      <c r="DT66" s="161">
        <f>(AT66-AVERAGE(AT$3:AT$242))^2*'Monthly Returns'!$BI67</f>
        <v>2.7766685108310505E-8</v>
      </c>
      <c r="DU66" s="161">
        <f>(AU66-AVERAGE(AU$3:AU$242))^2*'Monthly Returns'!$BI67</f>
        <v>7.5193915387485893E-9</v>
      </c>
      <c r="DV66" s="161">
        <f>(AV66-AVERAGE(AV$3:AV$242))^2*'Monthly Returns'!$BI67</f>
        <v>1.8307237926605303E-7</v>
      </c>
      <c r="DW66" s="161">
        <f>(AW66-AVERAGE(AW$3:AW$242))^2*'Monthly Returns'!$BI67</f>
        <v>2.7221483933647873E-6</v>
      </c>
      <c r="DX66" s="161">
        <f>(AX66-AVERAGE(AX$3:AX$242))^2*'Monthly Returns'!$BI67</f>
        <v>1.5204592890565574E-6</v>
      </c>
      <c r="DY66" s="161">
        <f>(AY66-AVERAGE(AY$3:AY$242))^2*'Monthly Returns'!$BI67</f>
        <v>1.5236872021168216E-6</v>
      </c>
      <c r="DZ66" s="161">
        <f>(AZ66-AVERAGE(AZ$3:AZ$242))^2*'Monthly Returns'!$BI67</f>
        <v>1.4202245336967278E-5</v>
      </c>
      <c r="EA66" s="161">
        <f>(BA66-AVERAGE(BA$3:BA$242))^2*'Monthly Returns'!$BI67</f>
        <v>2.2252832740681042E-6</v>
      </c>
    </row>
    <row r="67" spans="1:131" s="80" customFormat="1" x14ac:dyDescent="0.2">
      <c r="A67" s="66"/>
      <c r="B67" s="79">
        <f>'Monthly Returns'!A68</f>
        <v>38138</v>
      </c>
      <c r="C67" s="77">
        <f>'Monthly Returns'!B68</f>
        <v>-1.6606746569633998E-2</v>
      </c>
      <c r="D67" s="77">
        <f>'Monthly Returns'!C68</f>
        <v>-8.2130759071855595E-3</v>
      </c>
      <c r="E67" s="77">
        <f>'Monthly Returns'!D68</f>
        <v>-1.4818848433609901E-2</v>
      </c>
      <c r="F67" s="77">
        <f>'Monthly Returns'!E68</f>
        <v>-2.6579063622125899E-2</v>
      </c>
      <c r="G67" s="77">
        <f>'Monthly Returns'!F68</f>
        <v>-8.3456750240041792E-3</v>
      </c>
      <c r="H67" s="77">
        <f>'Monthly Returns'!G68</f>
        <v>-6.3560077963886297E-2</v>
      </c>
      <c r="I67" s="77">
        <f>'Monthly Returns'!H68</f>
        <v>-7.7701705426344206E-2</v>
      </c>
      <c r="J67" s="77">
        <f>'Monthly Returns'!I68</f>
        <v>-2.6788337049922999E-2</v>
      </c>
      <c r="K67" s="77">
        <f>'Monthly Returns'!J68</f>
        <v>-4.8630170992552998E-2</v>
      </c>
      <c r="L67" s="77">
        <f>'Monthly Returns'!K68</f>
        <v>-2.2192180609251801E-2</v>
      </c>
      <c r="M67" s="77">
        <f>'Monthly Returns'!L68</f>
        <v>-2.4760638108363299E-2</v>
      </c>
      <c r="N67" s="77">
        <f>'Monthly Returns'!M68</f>
        <v>-4.2135010350844097E-2</v>
      </c>
      <c r="O67" s="77">
        <f>'Monthly Returns'!N68</f>
        <v>-3.4226698967614301E-2</v>
      </c>
      <c r="P67" s="77">
        <f>'Monthly Returns'!O68</f>
        <v>-2.44720585251639E-2</v>
      </c>
      <c r="Q67" s="77">
        <f>'Monthly Returns'!P68</f>
        <v>-3.33041518630652E-2</v>
      </c>
      <c r="R67" s="77">
        <f>'Monthly Returns'!Q68</f>
        <v>-3.13699792318997E-2</v>
      </c>
      <c r="S67" s="77">
        <f>'Monthly Returns'!R68</f>
        <v>-3.6261216078131098E-2</v>
      </c>
      <c r="T67" s="77">
        <f>'Monthly Returns'!S68</f>
        <v>-4.1306964920768241E-2</v>
      </c>
      <c r="U67" s="77">
        <f>'Monthly Returns'!T68</f>
        <v>1.33022457479625E-2</v>
      </c>
      <c r="V67" s="77">
        <f>'Monthly Returns'!U68</f>
        <v>-1.9099969219866699E-3</v>
      </c>
      <c r="W67" s="77">
        <f>'Monthly Returns'!V68</f>
        <v>-6.9499961933691097E-3</v>
      </c>
      <c r="X67" s="77">
        <f>'Monthly Returns'!W68</f>
        <v>1.8591910479076823E-2</v>
      </c>
      <c r="Y67" s="77">
        <f>'Monthly Returns'!X68</f>
        <v>1.604997664161667E-2</v>
      </c>
      <c r="Z67" s="77">
        <f>'Monthly Returns'!Y68</f>
        <v>4.5999572216128826E-3</v>
      </c>
      <c r="AA67" s="77">
        <f>'Monthly Returns'!Z68</f>
        <v>1.2332546021672108E-2</v>
      </c>
      <c r="AB67" s="77">
        <f>'Monthly Returns'!AA68</f>
        <v>5.1982771424328167E-3</v>
      </c>
      <c r="AC67" s="77">
        <f>'Monthly Returns'!AB68</f>
        <v>1.2328873677660335E-2</v>
      </c>
      <c r="AD67" s="77">
        <f>'Monthly Returns'!AC68</f>
        <v>1.2764486889856499E-2</v>
      </c>
      <c r="AE67" s="77">
        <f>'Monthly Returns'!AD68</f>
        <v>8.6319762532606811E-3</v>
      </c>
      <c r="AF67" s="77">
        <f>'Monthly Returns'!AE68</f>
        <v>3.1576662800000002E-2</v>
      </c>
      <c r="AG67" s="77">
        <f>'Monthly Returns'!AF68</f>
        <v>3.02181332E-2</v>
      </c>
      <c r="AH67" s="77">
        <f>'Monthly Returns'!AG68</f>
        <v>3.1406606342077495E-2</v>
      </c>
      <c r="AI67" s="77">
        <f>'Monthly Returns'!AH68</f>
        <v>6.6956609689490243E-3</v>
      </c>
      <c r="AJ67" s="77">
        <f>'Monthly Returns'!AI68</f>
        <v>2.0936298736962122E-4</v>
      </c>
      <c r="AK67" s="77">
        <f>'Monthly Returns'!AJ68</f>
        <v>-7.8198774107490765E-3</v>
      </c>
      <c r="AL67" s="77">
        <f>'Monthly Returns'!AK68</f>
        <v>-9.6977109907392389E-4</v>
      </c>
      <c r="AM67" s="77">
        <f>'Monthly Returns'!AL68</f>
        <v>1.9099970607496575E-2</v>
      </c>
      <c r="AN67" s="77">
        <f>'Monthly Returns'!AM68</f>
        <v>6.9498829303165088E-3</v>
      </c>
      <c r="AO67" s="77">
        <f>'Monthly Returns'!AN68</f>
        <v>1.7399999999999999E-2</v>
      </c>
      <c r="AP67" s="77">
        <f>'Monthly Returns'!AO68</f>
        <v>3.3647795625935117E-2</v>
      </c>
      <c r="AQ67" s="77">
        <f>'Monthly Returns'!AP68</f>
        <v>7.6738082645617656E-3</v>
      </c>
      <c r="AR67" s="77">
        <f>'Monthly Returns'!AQ68</f>
        <v>1.5457972289911125E-2</v>
      </c>
      <c r="AS67" s="77">
        <f>'Monthly Returns'!AR68</f>
        <v>5.3270661966313693E-3</v>
      </c>
      <c r="AT67" s="77">
        <f>'Monthly Returns'!AS68</f>
        <v>8.9979802608521915E-3</v>
      </c>
      <c r="AU67" s="77">
        <f>'Monthly Returns'!AT68</f>
        <v>7.5365862745425168E-3</v>
      </c>
      <c r="AV67" s="77">
        <f>'Monthly Returns'!AU68</f>
        <v>-1.0483482744617793E-2</v>
      </c>
      <c r="AW67" s="77">
        <f>'Monthly Returns'!AV68</f>
        <v>1.6544956432370528E-2</v>
      </c>
      <c r="AX67" s="77">
        <f>'Monthly Returns'!AW68</f>
        <v>4.9821676513026603E-3</v>
      </c>
      <c r="AY67" s="77">
        <f>'Monthly Returns'!AX68</f>
        <v>-1.2107874710363334E-2</v>
      </c>
      <c r="AZ67" s="77">
        <f>'Monthly Returns'!AY68</f>
        <v>-7.3863432693484998E-2</v>
      </c>
      <c r="BA67" s="77">
        <f>'Monthly Returns'!AZ68</f>
        <v>1.2111845888441719E-2</v>
      </c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CC67" s="161">
        <f>(C67-AVERAGE(C$3:C$242))^2*'Monthly Returns'!$BI68</f>
        <v>1.0082980872454067E-6</v>
      </c>
      <c r="CD67" s="161">
        <f>(D67-AVERAGE(D$3:D$242))^2*'Monthly Returns'!$BI68</f>
        <v>6.7324734882466512E-7</v>
      </c>
      <c r="CE67" s="161">
        <f>(E67-AVERAGE(E$3:E$242))^2*'Monthly Returns'!$BI68</f>
        <v>8.0331831195569651E-7</v>
      </c>
      <c r="CF67" s="161">
        <f>(F67-AVERAGE(F$3:F$242))^2*'Monthly Returns'!$BI68</f>
        <v>2.4303285040188083E-6</v>
      </c>
      <c r="CG67" s="161">
        <f>(G67-AVERAGE(G$3:G$242))^2*'Monthly Returns'!$BI68</f>
        <v>2.9707902247325913E-7</v>
      </c>
      <c r="CH67" s="161">
        <f>(H67-AVERAGE(H$3:H$242))^2*'Monthly Returns'!$BI68</f>
        <v>8.8145238257920897E-6</v>
      </c>
      <c r="CI67" s="161">
        <f>(I67-AVERAGE(I$3:I$242))^2*'Monthly Returns'!$BI68</f>
        <v>1.36832037282792E-5</v>
      </c>
      <c r="CJ67" s="161">
        <f>(J67-AVERAGE(J$3:J$242))^2*'Monthly Returns'!$BI68</f>
        <v>2.4707747961095563E-6</v>
      </c>
      <c r="CK67" s="161">
        <f>(K67-AVERAGE(K$3:K$242))^2*'Monthly Returns'!$BI68</f>
        <v>6.4901318010323333E-6</v>
      </c>
      <c r="CL67" s="161">
        <f>(L67-AVERAGE(L$3:L$242))^2*'Monthly Returns'!$BI68</f>
        <v>1.3374019969709066E-6</v>
      </c>
      <c r="CM67" s="161">
        <f>(M67-AVERAGE(M$3:M$242))^2*'Monthly Returns'!$BI68</f>
        <v>1.6202264736377442E-6</v>
      </c>
      <c r="CN67" s="161">
        <f>(N67-AVERAGE(N$3:N$242))^2*'Monthly Returns'!$BI68</f>
        <v>4.7203502187554587E-6</v>
      </c>
      <c r="CO67" s="161">
        <f>(O67-AVERAGE(O$3:O$242))^2*'Monthly Returns'!$BI68</f>
        <v>3.0542926647286768E-6</v>
      </c>
      <c r="CP67" s="161">
        <f>(P67-AVERAGE(P$3:P$242))^2*'Monthly Returns'!$BI68</f>
        <v>2.0551125433390799E-6</v>
      </c>
      <c r="CQ67" s="161">
        <f>(Q67-AVERAGE(Q$3:Q$242))^2*'Monthly Returns'!$BI68</f>
        <v>3.1424721910920276E-6</v>
      </c>
      <c r="CR67" s="161">
        <f>(R67-AVERAGE(R$3:R$242))^2*'Monthly Returns'!$BI68</f>
        <v>2.7273617029480672E-6</v>
      </c>
      <c r="CS67" s="161">
        <f>(S67-AVERAGE(S$3:S$242))^2*'Monthly Returns'!$BI68</f>
        <v>3.2942098838132525E-6</v>
      </c>
      <c r="CT67" s="161">
        <f>(T67-AVERAGE(T$3:T$242))^2*'Monthly Returns'!$BI68</f>
        <v>4.7572588119519583E-6</v>
      </c>
      <c r="CU67" s="161">
        <f>(U67-AVERAGE(U$3:U$242))^2*'Monthly Returns'!$BI68</f>
        <v>1.1961498633500537E-7</v>
      </c>
      <c r="CV67" s="161">
        <f>(V67-AVERAGE(V$3:V$242))^2*'Monthly Returns'!$BI68</f>
        <v>1.0127610711894991E-7</v>
      </c>
      <c r="CW67" s="161">
        <f>(W67-AVERAGE(W$3:W$242))^2*'Monthly Returns'!$BI68</f>
        <v>2.3210463816432475E-7</v>
      </c>
      <c r="CX67" s="161">
        <f>(X67-AVERAGE(X$3:X$242))^2*'Monthly Returns'!$BI68</f>
        <v>3.5262356135881808E-7</v>
      </c>
      <c r="CY67" s="161">
        <f>(Y67-AVERAGE(Y$3:Y$242))^2*'Monthly Returns'!$BI68</f>
        <v>2.6958367853112821E-7</v>
      </c>
      <c r="CZ67" s="161">
        <f>(Z67-AVERAGE(Z$3:Z$242))^2*'Monthly Returns'!$BI68</f>
        <v>1.0117556612657006E-8</v>
      </c>
      <c r="DA67" s="161">
        <f>(AA67-AVERAGE(AA$3:AA$242))^2*'Monthly Returns'!$BI68</f>
        <v>7.8719377516031685E-8</v>
      </c>
      <c r="DB67" s="161">
        <f>(AB67-AVERAGE(AB$3:AB$242))^2*'Monthly Returns'!$BI68</f>
        <v>2.5414005067781054E-9</v>
      </c>
      <c r="DC67" s="161">
        <f>(AC67-AVERAGE(AC$3:AC$242))^2*'Monthly Returns'!$BI68</f>
        <v>1.4326007011252188E-7</v>
      </c>
      <c r="DD67" s="161">
        <f>(AD67-AVERAGE(AD$3:AD$242))^2*'Monthly Returns'!$BI68</f>
        <v>1.5680887635743013E-7</v>
      </c>
      <c r="DE67" s="161">
        <f>(AE67-AVERAGE(AE$3:AE$242))^2*'Monthly Returns'!$BI68</f>
        <v>4.344561530452513E-8</v>
      </c>
      <c r="DF67" s="161">
        <f>(AF67-AVERAGE(AF$3:AF$242))^2*'Monthly Returns'!$BI68</f>
        <v>1.096802234049347E-6</v>
      </c>
      <c r="DG67" s="161">
        <f>(AG67-AVERAGE(AG$3:AG$242))^2*'Monthly Returns'!$BI68</f>
        <v>1.0041389324522536E-6</v>
      </c>
      <c r="DH67" s="161">
        <f>(AH67-AVERAGE(AH$3:AH$242))^2*'Monthly Returns'!$BI68</f>
        <v>1.2303780032354193E-6</v>
      </c>
      <c r="DI67" s="161">
        <f>(AI67-AVERAGE(AI$3:AI$242))^2*'Monthly Returns'!$BI68</f>
        <v>1.6459361843004873E-8</v>
      </c>
      <c r="DJ67" s="161">
        <f>(AJ67-AVERAGE(AJ$3:AJ$242))^2*'Monthly Returns'!$BI68</f>
        <v>4.9354455933775992E-8</v>
      </c>
      <c r="DK67" s="161">
        <f>(AK67-AVERAGE(AK$3:AK$242))^2*'Monthly Returns'!$BI68</f>
        <v>3.7628860140781349E-7</v>
      </c>
      <c r="DL67" s="161">
        <f>(AL67-AVERAGE(AL$3:AL$242))^2*'Monthly Returns'!$BI68</f>
        <v>9.7162701080958068E-8</v>
      </c>
      <c r="DM67" s="161">
        <f>(AM67-AVERAGE(AM$3:AM$242))^2*'Monthly Returns'!$BI68</f>
        <v>4.0159729109192998E-7</v>
      </c>
      <c r="DN67" s="161">
        <f>(AN67-AVERAGE(AN$3:AN$242))^2*'Monthly Returns'!$BI68</f>
        <v>3.3811857037723463E-9</v>
      </c>
      <c r="DO67" s="161">
        <f>(AO67-AVERAGE(AO$3:AO$242))^2*'Monthly Returns'!$BI68</f>
        <v>2.3244174338464381E-7</v>
      </c>
      <c r="DP67" s="161">
        <f>(AP67-AVERAGE(AP$3:AP$242))^2*'Monthly Returns'!$BI68</f>
        <v>1.9871996548126663E-6</v>
      </c>
      <c r="DQ67" s="161">
        <f>(AQ67-AVERAGE(AQ$3:AQ$242))^2*'Monthly Returns'!$BI68</f>
        <v>5.1556854555462714E-9</v>
      </c>
      <c r="DR67" s="161">
        <f>(AR67-AVERAGE(AR$3:AR$242))^2*'Monthly Returns'!$BI68</f>
        <v>1.4706369394376686E-7</v>
      </c>
      <c r="DS67" s="161">
        <f>(AS67-AVERAGE(AS$3:AS$242))^2*'Monthly Returns'!$BI68</f>
        <v>6.6475880067042314E-9</v>
      </c>
      <c r="DT67" s="161">
        <f>(AT67-AVERAGE(AT$3:AT$242))^2*'Monthly Returns'!$BI68</f>
        <v>2.7984418768705543E-8</v>
      </c>
      <c r="DU67" s="161">
        <f>(AU67-AVERAGE(AU$3:AU$242))^2*'Monthly Returns'!$BI68</f>
        <v>5.4510262895199126E-8</v>
      </c>
      <c r="DV67" s="161">
        <f>(AV67-AVERAGE(AV$3:AV$242))^2*'Monthly Returns'!$BI68</f>
        <v>3.0712790357267007E-8</v>
      </c>
      <c r="DW67" s="161">
        <f>(AW67-AVERAGE(AW$3:AW$242))^2*'Monthly Returns'!$BI68</f>
        <v>1.0627103234989102E-7</v>
      </c>
      <c r="DX67" s="161">
        <f>(AX67-AVERAGE(AX$3:AX$242))^2*'Monthly Returns'!$BI68</f>
        <v>9.3137329707430097E-9</v>
      </c>
      <c r="DY67" s="161">
        <f>(AY67-AVERAGE(AY$3:AY$242))^2*'Monthly Returns'!$BI68</f>
        <v>6.4863901413052491E-7</v>
      </c>
      <c r="DZ67" s="161">
        <f>(AZ67-AVERAGE(AZ$3:AZ$242))^2*'Monthly Returns'!$BI68</f>
        <v>1.4908586381102413E-5</v>
      </c>
      <c r="EA67" s="161">
        <f>(BA67-AVERAGE(BA$3:BA$242))^2*'Monthly Returns'!$BI68</f>
        <v>7.1096130421762647E-9</v>
      </c>
    </row>
    <row r="68" spans="1:131" s="80" customFormat="1" x14ac:dyDescent="0.2">
      <c r="A68" s="66"/>
      <c r="B68" s="79">
        <f>'Monthly Returns'!A69</f>
        <v>38168</v>
      </c>
      <c r="C68" s="77">
        <f>'Monthly Returns'!B69</f>
        <v>2.56108062921232E-2</v>
      </c>
      <c r="D68" s="77">
        <f>'Monthly Returns'!C69</f>
        <v>4.4573806862371501E-2</v>
      </c>
      <c r="E68" s="77">
        <f>'Monthly Returns'!D69</f>
        <v>2.8558368936265101E-2</v>
      </c>
      <c r="F68" s="77">
        <f>'Monthly Returns'!E69</f>
        <v>4.2484325136843602E-2</v>
      </c>
      <c r="G68" s="77">
        <f>'Monthly Returns'!F69</f>
        <v>6.77885449996806E-3</v>
      </c>
      <c r="H68" s="77">
        <f>'Monthly Returns'!G69</f>
        <v>6.0830407081967797E-2</v>
      </c>
      <c r="I68" s="77">
        <f>'Monthly Returns'!H69</f>
        <v>0.112502469609763</v>
      </c>
      <c r="J68" s="77">
        <f>'Monthly Returns'!I69</f>
        <v>9.4424518087599107E-3</v>
      </c>
      <c r="K68" s="77">
        <f>'Monthly Returns'!J69</f>
        <v>1.11938004891158E-2</v>
      </c>
      <c r="L68" s="77">
        <f>'Monthly Returns'!K69</f>
        <v>8.3694623542478405E-3</v>
      </c>
      <c r="M68" s="77">
        <f>'Monthly Returns'!L69</f>
        <v>9.5376653502465807E-3</v>
      </c>
      <c r="N68" s="77">
        <f>'Monthly Returns'!M69</f>
        <v>2.2262333129888099E-2</v>
      </c>
      <c r="O68" s="77">
        <f>'Monthly Returns'!N69</f>
        <v>1.55534536971648E-2</v>
      </c>
      <c r="P68" s="77">
        <f>'Monthly Returns'!O69</f>
        <v>8.9170002422502802E-3</v>
      </c>
      <c r="Q68" s="77">
        <f>'Monthly Returns'!P69</f>
        <v>-0.15093905620942599</v>
      </c>
      <c r="R68" s="77">
        <f>'Monthly Returns'!Q69</f>
        <v>1.73160635268561E-2</v>
      </c>
      <c r="S68" s="77">
        <f>'Monthly Returns'!R69</f>
        <v>5.4885620865268098E-3</v>
      </c>
      <c r="T68" s="77">
        <f>'Monthly Returns'!S69</f>
        <v>2.0819729860462433E-2</v>
      </c>
      <c r="U68" s="77">
        <f>'Monthly Returns'!T69</f>
        <v>1.8890386010631002E-2</v>
      </c>
      <c r="V68" s="77">
        <f>'Monthly Returns'!U69</f>
        <v>1.06499954003602E-2</v>
      </c>
      <c r="W68" s="77">
        <f>'Monthly Returns'!V69</f>
        <v>-1.10000512044727E-3</v>
      </c>
      <c r="X68" s="77">
        <f>'Monthly Returns'!W69</f>
        <v>-1.7737597985924003E-3</v>
      </c>
      <c r="Y68" s="77">
        <f>'Monthly Returns'!X69</f>
        <v>-9.9793862226027485E-6</v>
      </c>
      <c r="Z68" s="77">
        <f>'Monthly Returns'!Y69</f>
        <v>-9.3000827384503992E-4</v>
      </c>
      <c r="AA68" s="77">
        <f>'Monthly Returns'!Z69</f>
        <v>2.8763780789712756E-2</v>
      </c>
      <c r="AB68" s="77">
        <f>'Monthly Returns'!AA69</f>
        <v>3.2505910165483431E-3</v>
      </c>
      <c r="AC68" s="77">
        <f>'Monthly Returns'!AB69</f>
        <v>5.186522724653031E-3</v>
      </c>
      <c r="AD68" s="77">
        <f>'Monthly Returns'!AC69</f>
        <v>4.7722725082553702E-3</v>
      </c>
      <c r="AE68" s="77">
        <f>'Monthly Returns'!AD69</f>
        <v>5.6867639643057603E-3</v>
      </c>
      <c r="AF68" s="77">
        <f>'Monthly Returns'!AE69</f>
        <v>1.6824932000000001E-2</v>
      </c>
      <c r="AG68" s="77">
        <f>'Monthly Returns'!AF69</f>
        <v>8.1891575000000005E-3</v>
      </c>
      <c r="AH68" s="77">
        <f>'Monthly Returns'!AG69</f>
        <v>1.6734321147332344E-2</v>
      </c>
      <c r="AI68" s="77">
        <f>'Monthly Returns'!AH69</f>
        <v>4.7020053852027122E-3</v>
      </c>
      <c r="AJ68" s="77">
        <f>'Monthly Returns'!AI69</f>
        <v>1.4206251436923445E-3</v>
      </c>
      <c r="AK68" s="77">
        <f>'Monthly Returns'!AJ69</f>
        <v>-6.4980838689088216E-4</v>
      </c>
      <c r="AL68" s="77">
        <f>'Monthly Returns'!AK69</f>
        <v>9.5094841231668781E-3</v>
      </c>
      <c r="AM68" s="77">
        <f>'Monthly Returns'!AL69</f>
        <v>-2.2310518086737341E-2</v>
      </c>
      <c r="AN68" s="77">
        <f>'Monthly Returns'!AM69</f>
        <v>7.1192828867994162E-3</v>
      </c>
      <c r="AO68" s="77">
        <f>'Monthly Returns'!AN69</f>
        <v>-3.3700000000000001E-2</v>
      </c>
      <c r="AP68" s="77">
        <f>'Monthly Returns'!AO69</f>
        <v>-7.5449268276314929E-2</v>
      </c>
      <c r="AQ68" s="77">
        <f>'Monthly Returns'!AP69</f>
        <v>-2.1865715983362954E-2</v>
      </c>
      <c r="AR68" s="77">
        <f>'Monthly Returns'!AQ69</f>
        <v>-2.3129844223539024E-4</v>
      </c>
      <c r="AS68" s="77">
        <f>'Monthly Returns'!AR69</f>
        <v>7.6365619886229474E-3</v>
      </c>
      <c r="AT68" s="77">
        <f>'Monthly Returns'!AS69</f>
        <v>-9.2778497381752548E-3</v>
      </c>
      <c r="AU68" s="77">
        <f>'Monthly Returns'!AT69</f>
        <v>3.291312393710734E-3</v>
      </c>
      <c r="AV68" s="77">
        <f>'Monthly Returns'!AU69</f>
        <v>1.1270407294287313E-3</v>
      </c>
      <c r="AW68" s="77">
        <f>'Monthly Returns'!AV69</f>
        <v>2.001865829212246E-2</v>
      </c>
      <c r="AX68" s="77">
        <f>'Monthly Returns'!AW69</f>
        <v>-9.1202976287230175E-4</v>
      </c>
      <c r="AY68" s="77">
        <f>'Monthly Returns'!AX69</f>
        <v>2.9187307644211393E-3</v>
      </c>
      <c r="AZ68" s="77">
        <f>'Monthly Returns'!AY69</f>
        <v>9.0435820854642551E-3</v>
      </c>
      <c r="BA68" s="77">
        <f>'Monthly Returns'!AZ69</f>
        <v>1.2712616739462224E-2</v>
      </c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CC68" s="161">
        <f>(C68-AVERAGE(C$3:C$242))^2*'Monthly Returns'!$BI69</f>
        <v>6.9962401424592354E-7</v>
      </c>
      <c r="CD68" s="161">
        <f>(D68-AVERAGE(D$3:D$242))^2*'Monthly Returns'!$BI69</f>
        <v>2.1994258690332852E-6</v>
      </c>
      <c r="CE68" s="161">
        <f>(E68-AVERAGE(E$3:E$242))^2*'Monthly Returns'!$BI69</f>
        <v>9.9109234311065701E-7</v>
      </c>
      <c r="CF68" s="161">
        <f>(F68-AVERAGE(F$3:F$242))^2*'Monthly Returns'!$BI69</f>
        <v>2.1096261625815046E-6</v>
      </c>
      <c r="CG68" s="161">
        <f>(G68-AVERAGE(G$3:G$242))^2*'Monthly Returns'!$BI69</f>
        <v>1.2861172563082288E-8</v>
      </c>
      <c r="CH68" s="161">
        <f>(H68-AVERAGE(H$3:H$242))^2*'Monthly Returns'!$BI69</f>
        <v>6.0227251250970813E-6</v>
      </c>
      <c r="CI68" s="161">
        <f>(I68-AVERAGE(I$3:I$242))^2*'Monthly Returns'!$BI69</f>
        <v>2.1136848229461421E-5</v>
      </c>
      <c r="CJ68" s="161">
        <f>(J68-AVERAGE(J$3:J$242))^2*'Monthly Returns'!$BI69</f>
        <v>1.6983312016818551E-11</v>
      </c>
      <c r="CK68" s="161">
        <f>(K68-AVERAGE(K$3:K$242))^2*'Monthly Returns'!$BI69</f>
        <v>3.0173463509212499E-9</v>
      </c>
      <c r="CL68" s="161">
        <f>(L68-AVERAGE(L$3:L$242))^2*'Monthly Returns'!$BI69</f>
        <v>3.0200650488452489E-8</v>
      </c>
      <c r="CM68" s="161">
        <f>(M68-AVERAGE(M$3:M$242))^2*'Monthly Returns'!$BI69</f>
        <v>4.8458578969232228E-8</v>
      </c>
      <c r="CN68" s="161">
        <f>(N68-AVERAGE(N$3:N$242))^2*'Monthly Returns'!$BI69</f>
        <v>3.9903403155686911E-7</v>
      </c>
      <c r="CO68" s="161">
        <f>(O68-AVERAGE(O$3:O$242))^2*'Monthly Returns'!$BI69</f>
        <v>1.7622576828385131E-7</v>
      </c>
      <c r="CP68" s="161">
        <f>(P68-AVERAGE(P$3:P$242))^2*'Monthly Returns'!$BI69</f>
        <v>3.5678414678526368E-10</v>
      </c>
      <c r="CQ68" s="161">
        <f>(Q68-AVERAGE(Q$3:Q$242))^2*'Monthly Returns'!$BI69</f>
        <v>4.7945994242021181E-5</v>
      </c>
      <c r="CR68" s="161">
        <f>(R68-AVERAGE(R$3:R$242))^2*'Monthly Returns'!$BI69</f>
        <v>2.1961080155700787E-7</v>
      </c>
      <c r="CS68" s="161">
        <f>(S68-AVERAGE(S$3:S$242))^2*'Monthly Returns'!$BI69</f>
        <v>1.0924110208243987E-12</v>
      </c>
      <c r="CT68" s="161">
        <f>(T68-AVERAGE(T$3:T$242))^2*'Monthly Returns'!$BI69</f>
        <v>2.7447624253925811E-7</v>
      </c>
      <c r="CU68" s="161">
        <f>(U68-AVERAGE(U$3:U$242))^2*'Monthly Returns'!$BI69</f>
        <v>3.5033892705850755E-7</v>
      </c>
      <c r="CV68" s="161">
        <f>(V68-AVERAGE(V$3:V$242))^2*'Monthly Returns'!$BI69</f>
        <v>5.2553620824592252E-8</v>
      </c>
      <c r="CW68" s="161">
        <f>(W68-AVERAGE(W$3:W$242))^2*'Monthly Returns'!$BI69</f>
        <v>5.2191262288315693E-8</v>
      </c>
      <c r="CX68" s="161">
        <f>(X68-AVERAGE(X$3:X$242))^2*'Monthly Returns'!$BI69</f>
        <v>8.6152797414122477E-8</v>
      </c>
      <c r="CY68" s="161">
        <f>(Y68-AVERAGE(Y$3:Y$242))^2*'Monthly Returns'!$BI69</f>
        <v>3.2496045199849483E-8</v>
      </c>
      <c r="CZ68" s="161">
        <f>(Z68-AVERAGE(Z$3:Z$242))^2*'Monthly Returns'!$BI69</f>
        <v>1.9785790099935268E-8</v>
      </c>
      <c r="DA68" s="161">
        <f>(AA68-AVERAGE(AA$3:AA$242))^2*'Monthly Returns'!$BI69</f>
        <v>1.0006226116715429E-6</v>
      </c>
      <c r="DB68" s="161">
        <f>(AB68-AVERAGE(AB$3:AB$242))^2*'Monthly Returns'!$BI69</f>
        <v>1.188950973718295E-9</v>
      </c>
      <c r="DC68" s="161">
        <f>(AC68-AVERAGE(AC$3:AC$242))^2*'Monthly Returns'!$BI69</f>
        <v>4.6458023728257377E-9</v>
      </c>
      <c r="DD68" s="161">
        <f>(AD68-AVERAGE(AD$3:AD$242))^2*'Monthly Returns'!$BI69</f>
        <v>2.3608388813795742E-9</v>
      </c>
      <c r="DE68" s="161">
        <f>(AE68-AVERAGE(AE$3:AE$242))^2*'Monthly Returns'!$BI69</f>
        <v>6.5172778578393046E-9</v>
      </c>
      <c r="DF68" s="161">
        <f>(AF68-AVERAGE(AF$3:AF$242))^2*'Monthly Returns'!$BI69</f>
        <v>1.6618217671345403E-7</v>
      </c>
      <c r="DG68" s="161">
        <f>(AG68-AVERAGE(AG$3:AG$242))^2*'Monthly Returns'!$BI69</f>
        <v>1.9421448713181202E-9</v>
      </c>
      <c r="DH68" s="161">
        <f>(AH68-AVERAGE(AH$3:AH$242))^2*'Monthly Returns'!$BI69</f>
        <v>2.2408906094498767E-7</v>
      </c>
      <c r="DI68" s="161">
        <f>(AI68-AVERAGE(AI$3:AI$242))^2*'Monthly Returns'!$BI69</f>
        <v>1.7458414368018522E-9</v>
      </c>
      <c r="DJ68" s="161">
        <f>(AJ68-AVERAGE(AJ$3:AJ$242))^2*'Monthly Returns'!$BI69</f>
        <v>2.9010536234355503E-8</v>
      </c>
      <c r="DK68" s="161">
        <f>(AK68-AVERAGE(AK$3:AK$242))^2*'Monthly Returns'!$BI69</f>
        <v>9.1844414432829407E-8</v>
      </c>
      <c r="DL68" s="161">
        <f>(AL68-AVERAGE(AL$3:AL$242))^2*'Monthly Returns'!$BI69</f>
        <v>2.0979885799403583E-8</v>
      </c>
      <c r="DM68" s="161">
        <f>(AM68-AVERAGE(AM$3:AM$242))^2*'Monthly Returns'!$BI69</f>
        <v>1.3769667040346627E-6</v>
      </c>
      <c r="DN68" s="161">
        <f>(AN68-AVERAGE(AN$3:AN$242))^2*'Monthly Returns'!$BI69</f>
        <v>4.3357746472958366E-9</v>
      </c>
      <c r="DO68" s="161">
        <f>(AO68-AVERAGE(AO$3:AO$242))^2*'Monthly Returns'!$BI69</f>
        <v>3.0603984740256093E-6</v>
      </c>
      <c r="DP68" s="161">
        <f>(AP68-AVERAGE(AP$3:AP$242))^2*'Monthly Returns'!$BI69</f>
        <v>1.1240188119770289E-5</v>
      </c>
      <c r="DQ68" s="161">
        <f>(AQ68-AVERAGE(AQ$3:AQ$242))^2*'Monthly Returns'!$BI69</f>
        <v>1.4865006478882265E-6</v>
      </c>
      <c r="DR68" s="161">
        <f>(AR68-AVERAGE(AR$3:AR$242))^2*'Monthly Returns'!$BI69</f>
        <v>9.0282616875857662E-8</v>
      </c>
      <c r="DS68" s="161">
        <f>(AS68-AVERAGE(AS$3:AS$242))^2*'Monthly Returns'!$BI69</f>
        <v>3.3455426608633619E-8</v>
      </c>
      <c r="DT68" s="161">
        <f>(AT68-AVERAGE(AT$3:AT$242))^2*'Monthly Returns'!$BI69</f>
        <v>3.9795968656947314E-7</v>
      </c>
      <c r="DU68" s="161">
        <f>(AU68-AVERAGE(AU$3:AU$242))^2*'Monthly Returns'!$BI69</f>
        <v>2.4067774567874171E-9</v>
      </c>
      <c r="DV68" s="161">
        <f>(AV68-AVERAGE(AV$3:AV$242))^2*'Monthly Returns'!$BI69</f>
        <v>1.0985670877781212E-7</v>
      </c>
      <c r="DW68" s="161">
        <f>(AW68-AVERAGE(AW$3:AW$242))^2*'Monthly Returns'!$BI69</f>
        <v>2.2991573473359879E-7</v>
      </c>
      <c r="DX68" s="161">
        <f>(AX68-AVERAGE(AX$3:AX$242))^2*'Monthly Returns'!$BI69</f>
        <v>1.2579212296522124E-7</v>
      </c>
      <c r="DY68" s="161">
        <f>(AY68-AVERAGE(AY$3:AY$242))^2*'Monthly Returns'!$BI69</f>
        <v>2.326146174104972E-8</v>
      </c>
      <c r="DZ68" s="161">
        <f>(AZ68-AVERAGE(AZ$3:AZ$242))^2*'Monthly Returns'!$BI69</f>
        <v>6.5613181321188423E-8</v>
      </c>
      <c r="EA68" s="161">
        <f>(BA68-AVERAGE(BA$3:BA$242))^2*'Monthly Returns'!$BI69</f>
        <v>1.2322629458315232E-8</v>
      </c>
    </row>
    <row r="69" spans="1:131" s="80" customFormat="1" x14ac:dyDescent="0.2">
      <c r="A69" s="66"/>
      <c r="B69" s="79">
        <f>'Monthly Returns'!A70</f>
        <v>38199</v>
      </c>
      <c r="C69" s="77">
        <f>'Monthly Returns'!B70</f>
        <v>-3.38730786035049E-2</v>
      </c>
      <c r="D69" s="77">
        <f>'Monthly Returns'!C70</f>
        <v>-5.9408392763133401E-2</v>
      </c>
      <c r="E69" s="77">
        <f>'Monthly Returns'!D70</f>
        <v>-3.7119001341785501E-2</v>
      </c>
      <c r="F69" s="77">
        <f>'Monthly Returns'!E70</f>
        <v>-4.16062888655244E-2</v>
      </c>
      <c r="G69" s="77">
        <f>'Monthly Returns'!F70</f>
        <v>-9.7661257101682095E-3</v>
      </c>
      <c r="H69" s="77">
        <f>'Monthly Returns'!G70</f>
        <v>-5.9107320906079598E-2</v>
      </c>
      <c r="I69" s="77">
        <f>'Monthly Returns'!H70</f>
        <v>-8.1780087566315496E-2</v>
      </c>
      <c r="J69" s="77">
        <f>'Monthly Returns'!I70</f>
        <v>9.2265456017819308E-3</v>
      </c>
      <c r="K69" s="77">
        <f>'Monthly Returns'!J70</f>
        <v>-1.7503433757361901E-2</v>
      </c>
      <c r="L69" s="77">
        <f>'Monthly Returns'!K70</f>
        <v>-4.96920368362707E-3</v>
      </c>
      <c r="M69" s="77">
        <f>'Monthly Returns'!L70</f>
        <v>-2.5503819892414001E-5</v>
      </c>
      <c r="N69" s="77">
        <f>'Monthly Returns'!M70</f>
        <v>1.6634507283999199E-2</v>
      </c>
      <c r="O69" s="77">
        <f>'Monthly Returns'!N70</f>
        <v>2.0570063073878399E-2</v>
      </c>
      <c r="P69" s="77">
        <f>'Monthly Returns'!O70</f>
        <v>3.2799526117752698E-3</v>
      </c>
      <c r="Q69" s="77">
        <f>'Monthly Returns'!P70</f>
        <v>1.6840871798682901E-2</v>
      </c>
      <c r="R69" s="77">
        <f>'Monthly Returns'!Q70</f>
        <v>-1.86414089957045E-2</v>
      </c>
      <c r="S69" s="77">
        <f>'Monthly Returns'!R70</f>
        <v>-3.1085785992185301E-3</v>
      </c>
      <c r="T69" s="77">
        <f>'Monthly Returns'!S70</f>
        <v>2.708079018174403E-2</v>
      </c>
      <c r="U69" s="77">
        <f>'Monthly Returns'!T70</f>
        <v>-3.4048897879464302E-2</v>
      </c>
      <c r="V69" s="77">
        <f>'Monthly Returns'!U70</f>
        <v>-1.8820000186060198E-2</v>
      </c>
      <c r="W69" s="77">
        <f>'Monthly Returns'!V70</f>
        <v>-3.2899965103014798E-3</v>
      </c>
      <c r="X69" s="77">
        <f>'Monthly Returns'!W70</f>
        <v>8.3113607703770853E-3</v>
      </c>
      <c r="Y69" s="77">
        <f>'Monthly Returns'!X70</f>
        <v>7.6200189049373535E-3</v>
      </c>
      <c r="Z69" s="77">
        <f>'Monthly Returns'!Y70</f>
        <v>2.5200500002973136E-3</v>
      </c>
      <c r="AA69" s="77">
        <f>'Monthly Returns'!Z70</f>
        <v>5.9329663100308183E-2</v>
      </c>
      <c r="AB69" s="77">
        <f>'Monthly Returns'!AA70</f>
        <v>1.4089347079037751E-2</v>
      </c>
      <c r="AC69" s="77">
        <f>'Monthly Returns'!AB70</f>
        <v>1.6778780003057658E-2</v>
      </c>
      <c r="AD69" s="77">
        <f>'Monthly Returns'!AC70</f>
        <v>1.4586656687722499E-2</v>
      </c>
      <c r="AE69" s="77">
        <f>'Monthly Returns'!AD70</f>
        <v>2.2789796014358699E-2</v>
      </c>
      <c r="AF69" s="77">
        <f>'Monthly Returns'!AE70</f>
        <v>6.0968300900000001E-2</v>
      </c>
      <c r="AG69" s="77">
        <f>'Monthly Returns'!AF70</f>
        <v>4.2360289800000006E-2</v>
      </c>
      <c r="AH69" s="77">
        <f>'Monthly Returns'!AG70</f>
        <v>6.0639955458232551E-2</v>
      </c>
      <c r="AI69" s="77">
        <f>'Monthly Returns'!AH70</f>
        <v>1.8289999999999917E-2</v>
      </c>
      <c r="AJ69" s="77">
        <f>'Monthly Returns'!AI70</f>
        <v>2.6359072763719293E-2</v>
      </c>
      <c r="AK69" s="77">
        <f>'Monthly Returns'!AJ70</f>
        <v>2.431932541414894E-2</v>
      </c>
      <c r="AL69" s="77">
        <f>'Monthly Returns'!AK70</f>
        <v>3.1520386983655113E-2</v>
      </c>
      <c r="AM69" s="77">
        <f>'Monthly Returns'!AL70</f>
        <v>1.2270875302599293E-2</v>
      </c>
      <c r="AN69" s="77">
        <f>'Monthly Returns'!AM70</f>
        <v>1.3850799465372932E-2</v>
      </c>
      <c r="AO69" s="77">
        <f>'Monthly Returns'!AN70</f>
        <v>1.6999999999999999E-3</v>
      </c>
      <c r="AP69" s="77">
        <f>'Monthly Returns'!AO70</f>
        <v>-6.2267662811015256E-3</v>
      </c>
      <c r="AQ69" s="77">
        <f>'Monthly Returns'!AP70</f>
        <v>1.9813307415056824E-2</v>
      </c>
      <c r="AR69" s="77">
        <f>'Monthly Returns'!AQ70</f>
        <v>2.3800089470491712E-2</v>
      </c>
      <c r="AS69" s="77">
        <f>'Monthly Returns'!AR70</f>
        <v>9.1253576676204595E-3</v>
      </c>
      <c r="AT69" s="77">
        <f>'Monthly Returns'!AS70</f>
        <v>3.0138910761063696E-2</v>
      </c>
      <c r="AU69" s="77">
        <f>'Monthly Returns'!AT70</f>
        <v>2.3938800015222042E-2</v>
      </c>
      <c r="AV69" s="77">
        <f>'Monthly Returns'!AU70</f>
        <v>1.3959183738851735E-2</v>
      </c>
      <c r="AW69" s="77">
        <f>'Monthly Returns'!AV70</f>
        <v>4.3968872487554433E-2</v>
      </c>
      <c r="AX69" s="77">
        <f>'Monthly Returns'!AW70</f>
        <v>4.1738595999674555E-2</v>
      </c>
      <c r="AY69" s="77">
        <f>'Monthly Returns'!AX70</f>
        <v>6.8303374835146383E-2</v>
      </c>
      <c r="AZ69" s="77">
        <f>'Monthly Returns'!AY70</f>
        <v>9.7539763891224207E-2</v>
      </c>
      <c r="BA69" s="77">
        <f>'Monthly Returns'!AZ70</f>
        <v>8.1033696833689772E-2</v>
      </c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CC69" s="161">
        <f>(C69-AVERAGE(C$3:C$242))^2*'Monthly Returns'!$BI70</f>
        <v>3.1432532358449636E-6</v>
      </c>
      <c r="CD69" s="161">
        <f>(D69-AVERAGE(D$3:D$242))^2*'Monthly Returns'!$BI70</f>
        <v>9.4752979904148347E-6</v>
      </c>
      <c r="CE69" s="161">
        <f>(E69-AVERAGE(E$3:E$242))^2*'Monthly Returns'!$BI70</f>
        <v>3.5537749651071923E-6</v>
      </c>
      <c r="CF69" s="161">
        <f>(F69-AVERAGE(F$3:F$242))^2*'Monthly Returns'!$BI70</f>
        <v>4.9950297190243102E-6</v>
      </c>
      <c r="CG69" s="161">
        <f>(G69-AVERAGE(G$3:G$242))^2*'Monthly Returns'!$BI70</f>
        <v>3.7572746245022744E-7</v>
      </c>
      <c r="CH69" s="161">
        <f>(H69-AVERAGE(H$3:H$242))^2*'Monthly Returns'!$BI70</f>
        <v>7.8583375882673416E-6</v>
      </c>
      <c r="CI69" s="161">
        <f>(I69-AVERAGE(I$3:I$242))^2*'Monthly Returns'!$BI70</f>
        <v>1.5332234404164852E-5</v>
      </c>
      <c r="CJ69" s="161">
        <f>(J69-AVERAGE(J$3:J$242))^2*'Monthly Returns'!$BI70</f>
        <v>2.8563996441742396E-11</v>
      </c>
      <c r="CK69" s="161">
        <f>(K69-AVERAGE(K$3:K$242))^2*'Monthly Returns'!$BI70</f>
        <v>1.4536563750445895E-6</v>
      </c>
      <c r="CL69" s="161">
        <f>(L69-AVERAGE(L$3:L$242))^2*'Monthly Returns'!$BI70</f>
        <v>1.6925686458588666E-7</v>
      </c>
      <c r="CM69" s="161">
        <f>(M69-AVERAGE(M$3:M$242))^2*'Monthly Returns'!$BI70</f>
        <v>3.957687046794346E-8</v>
      </c>
      <c r="CN69" s="161">
        <f>(N69-AVERAGE(N$3:N$242))^2*'Monthly Returns'!$BI70</f>
        <v>1.5023478883598652E-7</v>
      </c>
      <c r="CO69" s="161">
        <f>(O69-AVERAGE(O$3:O$242))^2*'Monthly Returns'!$BI70</f>
        <v>4.1258074458226766E-7</v>
      </c>
      <c r="CP69" s="161">
        <f>(P69-AVERAGE(P$3:P$242))^2*'Monthly Returns'!$BI70</f>
        <v>5.2300815734085567E-8</v>
      </c>
      <c r="CQ69" s="161">
        <f>(Q69-AVERAGE(Q$3:Q$242))^2*'Monthly Returns'!$BI70</f>
        <v>1.7026961383098101E-7</v>
      </c>
      <c r="CR69" s="161">
        <f>(R69-AVERAGE(R$3:R$242))^2*'Monthly Returns'!$BI70</f>
        <v>1.2296436174661713E-6</v>
      </c>
      <c r="CS69" s="161">
        <f>(S69-AVERAGE(S$3:S$242))^2*'Monthly Returns'!$BI70</f>
        <v>1.4189245624738629E-7</v>
      </c>
      <c r="CT69" s="161">
        <f>(T69-AVERAGE(T$3:T$242))^2*'Monthly Returns'!$BI70</f>
        <v>6.4262553734506819E-7</v>
      </c>
      <c r="CU69" s="161">
        <f>(U69-AVERAGE(U$3:U$242))^2*'Monthly Returns'!$BI70</f>
        <v>2.9968523722489935E-6</v>
      </c>
      <c r="CV69" s="161">
        <f>(V69-AVERAGE(V$3:V$242))^2*'Monthly Returns'!$BI70</f>
        <v>1.1330247428616773E-6</v>
      </c>
      <c r="CW69" s="161">
        <f>(W69-AVERAGE(W$3:W$242))^2*'Monthly Returns'!$BI70</f>
        <v>1.0616366289050676E-7</v>
      </c>
      <c r="CX69" s="161">
        <f>(X69-AVERAGE(X$3:X$242))^2*'Monthly Returns'!$BI70</f>
        <v>2.1938945969108637E-8</v>
      </c>
      <c r="CY69" s="161">
        <f>(Y69-AVERAGE(Y$3:Y$242))^2*'Monthly Returns'!$BI70</f>
        <v>2.3736969442362897E-8</v>
      </c>
      <c r="CZ69" s="161">
        <f>(Z69-AVERAGE(Z$3:Z$242))^2*'Monthly Returns'!$BI70</f>
        <v>1.0437131125335217E-10</v>
      </c>
      <c r="DA69" s="161">
        <f>(AA69-AVERAGE(AA$3:AA$242))^2*'Monthly Returns'!$BI70</f>
        <v>5.514692030480886E-6</v>
      </c>
      <c r="DB69" s="161">
        <f>(AB69-AVERAGE(AB$3:AB$242))^2*'Monthly Returns'!$BI70</f>
        <v>1.9498638633167999E-7</v>
      </c>
      <c r="DC69" s="161">
        <f>(AC69-AVERAGE(AC$3:AC$242))^2*'Monthly Returns'!$BI70</f>
        <v>3.3389668963567901E-7</v>
      </c>
      <c r="DD69" s="161">
        <f>(AD69-AVERAGE(AD$3:AD$242))^2*'Monthly Returns'!$BI70</f>
        <v>2.3045034827867582E-7</v>
      </c>
      <c r="DE69" s="161">
        <f>(AE69-AVERAGE(AE$3:AE$242))^2*'Monthly Returns'!$BI70</f>
        <v>6.9322325616552354E-7</v>
      </c>
      <c r="DF69" s="161">
        <f>(AF69-AVERAGE(AF$3:AF$242))^2*'Monthly Returns'!$BI70</f>
        <v>5.5190040612783488E-6</v>
      </c>
      <c r="DG69" s="161">
        <f>(AG69-AVERAGE(AG$3:AG$242))^2*'Monthly Returns'!$BI70</f>
        <v>2.3891416517180092E-6</v>
      </c>
      <c r="DH69" s="161">
        <f>(AH69-AVERAGE(AH$3:AH$242))^2*'Monthly Returns'!$BI70</f>
        <v>5.7833886728182634E-6</v>
      </c>
      <c r="DI69" s="161">
        <f>(AI69-AVERAGE(AI$3:AI$242))^2*'Monthly Returns'!$BI70</f>
        <v>4.0834126138773895E-7</v>
      </c>
      <c r="DJ69" s="161">
        <f>(AJ69-AVERAGE(AJ$3:AJ$242))^2*'Monthly Returns'!$BI70</f>
        <v>8.5479160052564268E-7</v>
      </c>
      <c r="DK69" s="161">
        <f>(AK69-AVERAGE(AK$3:AK$242))^2*'Monthly Returns'!$BI70</f>
        <v>6.2804888278337221E-7</v>
      </c>
      <c r="DL69" s="161">
        <f>(AL69-AVERAGE(AL$3:AL$242))^2*'Monthly Returns'!$BI70</f>
        <v>1.2380510140184067E-6</v>
      </c>
      <c r="DM69" s="161">
        <f>(AM69-AVERAGE(AM$3:AM$242))^2*'Monthly Returns'!$BI70</f>
        <v>1.156442474093022E-7</v>
      </c>
      <c r="DN69" s="161">
        <f>(AN69-AVERAGE(AN$3:AN$242))^2*'Monthly Returns'!$BI70</f>
        <v>1.3100354764969004E-7</v>
      </c>
      <c r="DO69" s="161">
        <f>(AO69-AVERAGE(AO$3:AO$242))^2*'Monthly Returns'!$BI70</f>
        <v>4.1138473634630181E-8</v>
      </c>
      <c r="DP69" s="161">
        <f>(AP69-AVERAGE(AP$3:AP$242))^2*'Monthly Returns'!$BI70</f>
        <v>1.0762823853131994E-7</v>
      </c>
      <c r="DQ69" s="161">
        <f>(AQ69-AVERAGE(AQ$3:AQ$242))^2*'Monthly Returns'!$BI70</f>
        <v>3.6712359741908167E-7</v>
      </c>
      <c r="DR69" s="161">
        <f>(AR69-AVERAGE(AR$3:AR$242))^2*'Monthly Returns'!$BI70</f>
        <v>5.6835613757797077E-7</v>
      </c>
      <c r="DS69" s="161">
        <f>(AS69-AVERAGE(AS$3:AS$242))^2*'Monthly Returns'!$BI70</f>
        <v>6.2122381178233438E-8</v>
      </c>
      <c r="DT69" s="161">
        <f>(AT69-AVERAGE(AT$3:AT$242))^2*'Monthly Returns'!$BI70</f>
        <v>1.2052837742173772E-6</v>
      </c>
      <c r="DU69" s="161">
        <f>(AU69-AVERAGE(AU$3:AU$242))^2*'Monthly Returns'!$BI70</f>
        <v>9.1490069010880105E-7</v>
      </c>
      <c r="DV69" s="161">
        <f>(AV69-AVERAGE(AV$3:AV$242))^2*'Monthly Returns'!$BI70</f>
        <v>8.0447990586866092E-7</v>
      </c>
      <c r="DW69" s="161">
        <f>(AW69-AVERAGE(AW$3:AW$242))^2*'Monthly Returns'!$BI70</f>
        <v>2.3538392633484414E-6</v>
      </c>
      <c r="DX69" s="161">
        <f>(AX69-AVERAGE(AX$3:AX$242))^2*'Monthly Returns'!$BI70</f>
        <v>2.3028120669877947E-6</v>
      </c>
      <c r="DY69" s="161">
        <f>(AY69-AVERAGE(AY$3:AY$242))^2*'Monthly Returns'!$BI70</f>
        <v>7.3959539528030328E-6</v>
      </c>
      <c r="DZ69" s="161">
        <f>(AZ69-AVERAGE(AZ$3:AZ$242))^2*'Monthly Returns'!$BI70</f>
        <v>1.3183123209221563E-5</v>
      </c>
      <c r="EA69" s="161">
        <f>(BA69-AVERAGE(BA$3:BA$242))^2*'Monthly Returns'!$BI70</f>
        <v>9.6933959388300369E-6</v>
      </c>
    </row>
    <row r="70" spans="1:131" s="80" customFormat="1" x14ac:dyDescent="0.2">
      <c r="A70" s="66"/>
      <c r="B70" s="79">
        <f>'Monthly Returns'!A71</f>
        <v>38230</v>
      </c>
      <c r="C70" s="77">
        <f>'Monthly Returns'!B71</f>
        <v>1.4815648517259901E-2</v>
      </c>
      <c r="D70" s="77">
        <f>'Monthly Returns'!C71</f>
        <v>1.10583756407645E-3</v>
      </c>
      <c r="E70" s="77">
        <f>'Monthly Returns'!D71</f>
        <v>7.4401335993266003E-3</v>
      </c>
      <c r="F70" s="77">
        <f>'Monthly Returns'!E71</f>
        <v>7.26067735817026E-3</v>
      </c>
      <c r="G70" s="77">
        <f>'Monthly Returns'!F71</f>
        <v>1.5434766905652699E-2</v>
      </c>
      <c r="H70" s="77">
        <f>'Monthly Returns'!G71</f>
        <v>1.6969172104823502E-2</v>
      </c>
      <c r="I70" s="77">
        <f>'Monthly Returns'!H71</f>
        <v>2.0201190217791799E-2</v>
      </c>
      <c r="J70" s="77">
        <f>'Monthly Returns'!I71</f>
        <v>4.1070158437426403E-2</v>
      </c>
      <c r="K70" s="77">
        <f>'Monthly Returns'!J71</f>
        <v>5.1909068170781801E-2</v>
      </c>
      <c r="L70" s="77">
        <f>'Monthly Returns'!K71</f>
        <v>3.3837898368765398E-2</v>
      </c>
      <c r="M70" s="77">
        <f>'Monthly Returns'!L71</f>
        <v>3.1743504514106097E-2</v>
      </c>
      <c r="N70" s="77">
        <f>'Monthly Returns'!M71</f>
        <v>3.5925953292614603E-2</v>
      </c>
      <c r="O70" s="77">
        <f>'Monthly Returns'!N71</f>
        <v>3.9133391257155502E-2</v>
      </c>
      <c r="P70" s="77">
        <f>'Monthly Returns'!O71</f>
        <v>2.7423004415741501E-2</v>
      </c>
      <c r="Q70" s="77">
        <f>'Monthly Returns'!P71</f>
        <v>4.0681704816479099E-2</v>
      </c>
      <c r="R70" s="77">
        <f>'Monthly Returns'!Q71</f>
        <v>5.9397338723705603E-3</v>
      </c>
      <c r="S70" s="77">
        <f>'Monthly Returns'!R71</f>
        <v>7.2926540693403199E-3</v>
      </c>
      <c r="T70" s="77">
        <f>'Monthly Returns'!S71</f>
        <v>5.0248277566296906E-2</v>
      </c>
      <c r="U70" s="77">
        <f>'Monthly Returns'!T71</f>
        <v>5.1211226752601001E-3</v>
      </c>
      <c r="V70" s="77">
        <f>'Monthly Returns'!U71</f>
        <v>-3.6700004274193799E-3</v>
      </c>
      <c r="W70" s="77">
        <f>'Monthly Returns'!V71</f>
        <v>-2.3300046663617901E-3</v>
      </c>
      <c r="X70" s="77">
        <f>'Monthly Returns'!W71</f>
        <v>3.0299585015064689E-2</v>
      </c>
      <c r="Y70" s="77">
        <f>'Monthly Returns'!X71</f>
        <v>2.3219967891394688E-2</v>
      </c>
      <c r="Z70" s="77">
        <f>'Monthly Returns'!Y71</f>
        <v>5.6499982956104144E-3</v>
      </c>
      <c r="AA70" s="77">
        <f>'Monthly Returns'!Z71</f>
        <v>1.0328653843011182E-2</v>
      </c>
      <c r="AB70" s="77">
        <f>'Monthly Returns'!AA71</f>
        <v>1.3409497990995778E-2</v>
      </c>
      <c r="AC70" s="77">
        <f>'Monthly Returns'!AB71</f>
        <v>4.9167387136789253E-2</v>
      </c>
      <c r="AD70" s="77">
        <f>'Monthly Returns'!AC71</f>
        <v>4.6046587952693493E-2</v>
      </c>
      <c r="AE70" s="77">
        <f>'Monthly Returns'!AD71</f>
        <v>5.2145742827958301E-2</v>
      </c>
      <c r="AF70" s="77">
        <f>'Monthly Returns'!AE71</f>
        <v>4.3403139800000004E-2</v>
      </c>
      <c r="AG70" s="77">
        <f>'Monthly Returns'!AF71</f>
        <v>4.2148535699999996E-2</v>
      </c>
      <c r="AH70" s="77">
        <f>'Monthly Returns'!AG71</f>
        <v>4.3169391722698319E-2</v>
      </c>
      <c r="AI70" s="77">
        <f>'Monthly Returns'!AH71</f>
        <v>2.7222107651062144E-2</v>
      </c>
      <c r="AJ70" s="77">
        <f>'Monthly Returns'!AI71</f>
        <v>3.5761324085434421E-2</v>
      </c>
      <c r="AK70" s="77">
        <f>'Monthly Returns'!AJ71</f>
        <v>4.0790508159783911E-2</v>
      </c>
      <c r="AL70" s="77">
        <f>'Monthly Returns'!AK71</f>
        <v>4.1459584295612029E-2</v>
      </c>
      <c r="AM70" s="77">
        <f>'Monthly Returns'!AL71</f>
        <v>5.6649594629657907E-2</v>
      </c>
      <c r="AN70" s="77">
        <f>'Monthly Returns'!AM71</f>
        <v>9.788680129682481E-3</v>
      </c>
      <c r="AO70" s="77">
        <f>'Monthly Returns'!AN71</f>
        <v>5.2200000000000003E-2</v>
      </c>
      <c r="AP70" s="77">
        <f>'Monthly Returns'!AO71</f>
        <v>5.8458022913666863E-2</v>
      </c>
      <c r="AQ70" s="77">
        <f>'Monthly Returns'!AP71</f>
        <v>8.0612336070049473E-2</v>
      </c>
      <c r="AR70" s="77">
        <f>'Monthly Returns'!AQ71</f>
        <v>5.3025678133128813E-2</v>
      </c>
      <c r="AS70" s="77">
        <f>'Monthly Returns'!AR71</f>
        <v>1.0345620354050178E-2</v>
      </c>
      <c r="AT70" s="77">
        <f>'Monthly Returns'!AS71</f>
        <v>4.5958003091132557E-2</v>
      </c>
      <c r="AU70" s="77">
        <f>'Monthly Returns'!AT71</f>
        <v>1.7429609517213149E-2</v>
      </c>
      <c r="AV70" s="77">
        <f>'Monthly Returns'!AU71</f>
        <v>1.0014817620188108E-2</v>
      </c>
      <c r="AW70" s="77">
        <f>'Monthly Returns'!AV71</f>
        <v>6.0391255093296792E-2</v>
      </c>
      <c r="AX70" s="77">
        <f>'Monthly Returns'!AW71</f>
        <v>7.5759810513712722E-2</v>
      </c>
      <c r="AY70" s="77">
        <f>'Monthly Returns'!AX71</f>
        <v>4.795730571220256E-2</v>
      </c>
      <c r="AZ70" s="77">
        <f>'Monthly Returns'!AY71</f>
        <v>1.0796093658766499E-2</v>
      </c>
      <c r="BA70" s="77">
        <f>'Monthly Returns'!AZ71</f>
        <v>3.2825170288679928E-2</v>
      </c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CC70" s="161">
        <f>(C70-AVERAGE(C$3:C$242))^2*'Monthly Returns'!$BI71</f>
        <v>1.355585294480338E-7</v>
      </c>
      <c r="CD70" s="161">
        <f>(D70-AVERAGE(D$3:D$242))^2*'Monthly Returns'!$BI71</f>
        <v>1.7763504088518247E-7</v>
      </c>
      <c r="CE70" s="161">
        <f>(E70-AVERAGE(E$3:E$242))^2*'Monthly Returns'!$BI71</f>
        <v>5.3342318732539068E-9</v>
      </c>
      <c r="CF70" s="161">
        <f>(F70-AVERAGE(F$3:F$242))^2*'Monthly Returns'!$BI71</f>
        <v>7.7983305964390777E-9</v>
      </c>
      <c r="CG70" s="161">
        <f>(G70-AVERAGE(G$3:G$242))^2*'Monthly Returns'!$BI71</f>
        <v>2.4679781426545533E-7</v>
      </c>
      <c r="CH70" s="161">
        <f>(H70-AVERAGE(H$3:H$242))^2*'Monthly Returns'!$BI71</f>
        <v>2.9382141017991006E-7</v>
      </c>
      <c r="CI70" s="161">
        <f>(I70-AVERAGE(I$3:I$242))^2*'Monthly Returns'!$BI71</f>
        <v>3.2263157214725743E-7</v>
      </c>
      <c r="CJ70" s="161">
        <f>(J70-AVERAGE(J$3:J$242))^2*'Monthly Returns'!$BI71</f>
        <v>1.9622541982955428E-6</v>
      </c>
      <c r="CK70" s="161">
        <f>(K70-AVERAGE(K$3:K$242))^2*'Monthly Returns'!$BI71</f>
        <v>3.4351779748220299E-6</v>
      </c>
      <c r="CL70" s="161">
        <f>(L70-AVERAGE(L$3:L$242))^2*'Monthly Returns'!$BI71</f>
        <v>1.6905063974432487E-6</v>
      </c>
      <c r="CM70" s="161">
        <f>(M70-AVERAGE(M$3:M$242))^2*'Monthly Returns'!$BI71</f>
        <v>1.4470652779383435E-6</v>
      </c>
      <c r="CN70" s="161">
        <f>(N70-AVERAGE(N$3:N$242))^2*'Monthly Returns'!$BI71</f>
        <v>1.541176844832529E-6</v>
      </c>
      <c r="CO70" s="161">
        <f>(O70-AVERAGE(O$3:O$242))^2*'Monthly Returns'!$BI71</f>
        <v>2.1470895029434981E-6</v>
      </c>
      <c r="CP70" s="161">
        <f>(P70-AVERAGE(P$3:P$242))^2*'Monthly Returns'!$BI71</f>
        <v>6.9936890554248383E-7</v>
      </c>
      <c r="CQ70" s="161">
        <f>(Q70-AVERAGE(Q$3:Q$242))^2*'Monthly Returns'!$BI71</f>
        <v>2.1535538361700684E-6</v>
      </c>
      <c r="CR70" s="161">
        <f>(R70-AVERAGE(R$3:R$242))^2*'Monthly Returns'!$BI71</f>
        <v>8.4129934949058576E-10</v>
      </c>
      <c r="CS70" s="161">
        <f>(S70-AVERAGE(S$3:S$242))^2*'Monthly Returns'!$BI71</f>
        <v>6.5160915043506619E-9</v>
      </c>
      <c r="CT70" s="161">
        <f>(T70-AVERAGE(T$3:T$242))^2*'Monthly Returns'!$BI71</f>
        <v>3.3442411372801495E-6</v>
      </c>
      <c r="CU70" s="161">
        <f>(U70-AVERAGE(U$3:U$242))^2*'Monthly Returns'!$BI71</f>
        <v>1.0325209608544331E-10</v>
      </c>
      <c r="CV70" s="161">
        <f>(V70-AVERAGE(V$3:V$242))^2*'Monthly Returns'!$BI71</f>
        <v>1.6063479332462535E-7</v>
      </c>
      <c r="CW70" s="161">
        <f>(W70-AVERAGE(W$3:W$242))^2*'Monthly Returns'!$BI71</f>
        <v>8.1268903337067527E-8</v>
      </c>
      <c r="CX70" s="161">
        <f>(X70-AVERAGE(X$3:X$242))^2*'Monthly Returns'!$BI71</f>
        <v>1.2540375731217214E-6</v>
      </c>
      <c r="CY70" s="161">
        <f>(Y70-AVERAGE(Y$3:Y$242))^2*'Monthly Returns'!$BI71</f>
        <v>7.1186265761193607E-7</v>
      </c>
      <c r="CZ70" s="161">
        <f>(Z70-AVERAGE(Z$3:Z$242))^2*'Monthly Returns'!$BI71</f>
        <v>2.2047056209441099E-8</v>
      </c>
      <c r="DA70" s="161">
        <f>(AA70-AVERAGE(AA$3:AA$242))^2*'Monthly Returns'!$BI71</f>
        <v>3.8550181582164348E-8</v>
      </c>
      <c r="DB70" s="161">
        <f>(AB70-AVERAGE(AB$3:AB$242))^2*'Monthly Returns'!$BI71</f>
        <v>1.7121046065871747E-7</v>
      </c>
      <c r="DC70" s="161">
        <f>(AC70-AVERAGE(AC$3:AC$242))^2*'Monthly Returns'!$BI71</f>
        <v>4.0440871451537647E-6</v>
      </c>
      <c r="DD70" s="161">
        <f>(AD70-AVERAGE(AD$3:AD$242))^2*'Monthly Returns'!$BI71</f>
        <v>3.5032767173391204E-6</v>
      </c>
      <c r="DE70" s="161">
        <f>(AE70-AVERAGE(AE$3:AE$242))^2*'Monthly Returns'!$BI71</f>
        <v>4.5501953367275472E-6</v>
      </c>
      <c r="DF70" s="161">
        <f>(AF70-AVERAGE(AF$3:AF$242))^2*'Monthly Returns'!$BI71</f>
        <v>2.5136023535103894E-6</v>
      </c>
      <c r="DG70" s="161">
        <f>(AG70-AVERAGE(AG$3:AG$242))^2*'Monthly Returns'!$BI71</f>
        <v>2.3843093933163048E-6</v>
      </c>
      <c r="DH70" s="161">
        <f>(AH70-AVERAGE(AH$3:AH$242))^2*'Monthly Returns'!$BI71</f>
        <v>2.7076819135768873E-6</v>
      </c>
      <c r="DI70" s="161">
        <f>(AI70-AVERAGE(AI$3:AI$242))^2*'Monthly Returns'!$BI71</f>
        <v>1.0746772476052298E-6</v>
      </c>
      <c r="DJ70" s="161">
        <f>(AJ70-AVERAGE(AJ$3:AJ$242))^2*'Monthly Returns'!$BI71</f>
        <v>1.8074097874213797E-6</v>
      </c>
      <c r="DK70" s="161">
        <f>(AK70-AVERAGE(AK$3:AK$242))^2*'Monthly Returns'!$BI71</f>
        <v>2.3220754023776366E-6</v>
      </c>
      <c r="DL70" s="161">
        <f>(AL70-AVERAGE(AL$3:AL$242))^2*'Monthly Returns'!$BI71</f>
        <v>2.4248284665540876E-6</v>
      </c>
      <c r="DM70" s="161">
        <f>(AM70-AVERAGE(AM$3:AM$242))^2*'Monthly Returns'!$BI71</f>
        <v>5.2968563331064855E-6</v>
      </c>
      <c r="DN70" s="161">
        <f>(AN70-AVERAGE(AN$3:AN$242))^2*'Monthly Returns'!$BI71</f>
        <v>3.3999355951815267E-8</v>
      </c>
      <c r="DO70" s="161">
        <f>(AO70-AVERAGE(AO$3:AO$242))^2*'Monthly Returns'!$BI71</f>
        <v>4.1053740960900487E-6</v>
      </c>
      <c r="DP70" s="161">
        <f>(AP70-AVERAGE(AP$3:AP$242))^2*'Monthly Returns'!$BI71</f>
        <v>6.3841302187946682E-6</v>
      </c>
      <c r="DQ70" s="161">
        <f>(AQ70-AVERAGE(AQ$3:AQ$242))^2*'Monthly Returns'!$BI71</f>
        <v>1.0848940064445062E-5</v>
      </c>
      <c r="DR70" s="161">
        <f>(AR70-AVERAGE(AR$3:AR$242))^2*'Monthly Returns'!$BI71</f>
        <v>4.1953665829531033E-6</v>
      </c>
      <c r="DS70" s="161">
        <f>(AS70-AVERAGE(AS$3:AS$242))^2*'Monthly Returns'!$BI71</f>
        <v>9.2649996245022066E-8</v>
      </c>
      <c r="DT70" s="161">
        <f>(AT70-AVERAGE(AT$3:AT$242))^2*'Monthly Returns'!$BI71</f>
        <v>3.2469782807859729E-6</v>
      </c>
      <c r="DU70" s="161">
        <f>(AU70-AVERAGE(AU$3:AU$242))^2*'Monthly Returns'!$BI71</f>
        <v>4.5412092310665347E-7</v>
      </c>
      <c r="DV70" s="161">
        <f>(AV70-AVERAGE(AV$3:AV$242))^2*'Monthly Returns'!$BI71</f>
        <v>5.2891881903640188E-7</v>
      </c>
      <c r="DW70" s="161">
        <f>(AW70-AVERAGE(AW$3:AW$242))^2*'Monthly Returns'!$BI71</f>
        <v>5.1399456361208009E-6</v>
      </c>
      <c r="DX70" s="161">
        <f>(AX70-AVERAGE(AX$3:AX$242))^2*'Monthly Returns'!$BI71</f>
        <v>9.1656558600213822E-6</v>
      </c>
      <c r="DY70" s="161">
        <f>(AY70-AVERAGE(AY$3:AY$242))^2*'Monthly Returns'!$BI71</f>
        <v>3.3664637264742717E-6</v>
      </c>
      <c r="DZ70" s="161">
        <f>(AZ70-AVERAGE(AZ$3:AZ$242))^2*'Monthly Returns'!$BI71</f>
        <v>3.2887547631280547E-8</v>
      </c>
      <c r="EA70" s="161">
        <f>(BA70-AVERAGE(BA$3:BA$242))^2*'Monthly Returns'!$BI71</f>
        <v>1.0005504985097654E-6</v>
      </c>
    </row>
    <row r="71" spans="1:131" s="80" customFormat="1" x14ac:dyDescent="0.2">
      <c r="A71" s="66"/>
      <c r="B71" s="79">
        <f>'Monthly Returns'!A72</f>
        <v>38260</v>
      </c>
      <c r="C71" s="77">
        <f>'Monthly Returns'!B72</f>
        <v>5.6958548849947999E-3</v>
      </c>
      <c r="D71" s="77">
        <f>'Monthly Returns'!C72</f>
        <v>4.16859821138637E-2</v>
      </c>
      <c r="E71" s="77">
        <f>'Monthly Returns'!D72</f>
        <v>3.9363111942117099E-2</v>
      </c>
      <c r="F71" s="77">
        <f>'Monthly Returns'!E72</f>
        <v>4.2834778523897298E-2</v>
      </c>
      <c r="G71" s="77">
        <f>'Monthly Returns'!F72</f>
        <v>2.6771011324237998E-2</v>
      </c>
      <c r="H71" s="77">
        <f>'Monthly Returns'!G72</f>
        <v>-2.8355744734409299E-2</v>
      </c>
      <c r="I71" s="77">
        <f>'Monthly Returns'!H72</f>
        <v>-3.5060918852719197E-2</v>
      </c>
      <c r="J71" s="77">
        <f>'Monthly Returns'!I72</f>
        <v>4.8513937775153101E-2</v>
      </c>
      <c r="K71" s="77">
        <f>'Monthly Returns'!J72</f>
        <v>5.2227789334965601E-2</v>
      </c>
      <c r="L71" s="77">
        <f>'Monthly Returns'!K72</f>
        <v>8.5460205314427107E-3</v>
      </c>
      <c r="M71" s="77">
        <f>'Monthly Returns'!L72</f>
        <v>6.5282116358218404E-3</v>
      </c>
      <c r="N71" s="77">
        <f>'Monthly Returns'!M72</f>
        <v>1.26040487231848E-2</v>
      </c>
      <c r="O71" s="77">
        <f>'Monthly Returns'!N72</f>
        <v>6.9975620692052497E-3</v>
      </c>
      <c r="P71" s="77">
        <f>'Monthly Returns'!O72</f>
        <v>7.16865578667902E-3</v>
      </c>
      <c r="Q71" s="77">
        <f>'Monthly Returns'!P72</f>
        <v>9.3619770473114504E-3</v>
      </c>
      <c r="R71" s="77">
        <f>'Monthly Returns'!Q72</f>
        <v>1.4539034173109E-2</v>
      </c>
      <c r="S71" s="77">
        <f>'Monthly Returns'!R72</f>
        <v>3.07924684338267E-3</v>
      </c>
      <c r="T71" s="77">
        <f>'Monthly Returns'!S72</f>
        <v>1.0142043566186532E-2</v>
      </c>
      <c r="U71" s="77">
        <f>'Monthly Returns'!T72</f>
        <v>1.09803592864561E-2</v>
      </c>
      <c r="V71" s="77">
        <f>'Monthly Returns'!U72</f>
        <v>1.9870005724299498E-2</v>
      </c>
      <c r="W71" s="77">
        <f>'Monthly Returns'!V72</f>
        <v>8.3500020813711499E-3</v>
      </c>
      <c r="X71" s="77">
        <f>'Monthly Returns'!W72</f>
        <v>-2.0966674023393805E-3</v>
      </c>
      <c r="Y71" s="77">
        <f>'Monthly Returns'!X72</f>
        <v>-4.4300034811163291E-3</v>
      </c>
      <c r="Z71" s="77">
        <f>'Monthly Returns'!Y72</f>
        <v>9.0000439308246527E-4</v>
      </c>
      <c r="AA71" s="77">
        <f>'Monthly Returns'!Z72</f>
        <v>2.8760453567557853E-2</v>
      </c>
      <c r="AB71" s="77">
        <f>'Monthly Returns'!AA72</f>
        <v>1.413967708034769E-2</v>
      </c>
      <c r="AC71" s="77">
        <f>'Monthly Returns'!AB72</f>
        <v>-1.7555802371824858E-2</v>
      </c>
      <c r="AD71" s="77">
        <f>'Monthly Returns'!AC72</f>
        <v>-1.8566437485890701E-2</v>
      </c>
      <c r="AE71" s="77">
        <f>'Monthly Returns'!AD72</f>
        <v>-1.37924684931093E-2</v>
      </c>
      <c r="AF71" s="77">
        <f>'Monthly Returns'!AE72</f>
        <v>2.9857434E-3</v>
      </c>
      <c r="AG71" s="77">
        <f>'Monthly Returns'!AF72</f>
        <v>1.7929672899999999E-2</v>
      </c>
      <c r="AH71" s="77">
        <f>'Monthly Returns'!AG72</f>
        <v>2.9696636467314084E-3</v>
      </c>
      <c r="AI71" s="77">
        <f>'Monthly Returns'!AH72</f>
        <v>8.6136843816024822E-3</v>
      </c>
      <c r="AJ71" s="77">
        <f>'Monthly Returns'!AI72</f>
        <v>1.3458978400523458E-2</v>
      </c>
      <c r="AK71" s="77">
        <f>'Monthly Returns'!AJ72</f>
        <v>1.5189671540594363E-2</v>
      </c>
      <c r="AL71" s="77">
        <f>'Monthly Returns'!AK72</f>
        <v>2.4560566010653817E-2</v>
      </c>
      <c r="AM71" s="77">
        <f>'Monthly Returns'!AL72</f>
        <v>5.3103211353200397E-3</v>
      </c>
      <c r="AN71" s="77">
        <f>'Monthly Returns'!AM72</f>
        <v>4.7908059849295359E-3</v>
      </c>
      <c r="AO71" s="77">
        <f>'Monthly Returns'!AN72</f>
        <v>-1.61E-2</v>
      </c>
      <c r="AP71" s="77">
        <f>'Monthly Returns'!AO72</f>
        <v>-2.472385289899004E-2</v>
      </c>
      <c r="AQ71" s="77">
        <f>'Monthly Returns'!AP72</f>
        <v>3.1153248996315996E-2</v>
      </c>
      <c r="AR71" s="77">
        <f>'Monthly Returns'!AQ72</f>
        <v>1.0321502437320818E-2</v>
      </c>
      <c r="AS71" s="77">
        <f>'Monthly Returns'!AR72</f>
        <v>1.054308252427183E-2</v>
      </c>
      <c r="AT71" s="77">
        <f>'Monthly Returns'!AS72</f>
        <v>7.6603185116526275E-3</v>
      </c>
      <c r="AU71" s="77">
        <f>'Monthly Returns'!AT72</f>
        <v>1.3392517975722479E-3</v>
      </c>
      <c r="AV71" s="77">
        <f>'Monthly Returns'!AU72</f>
        <v>-1.1150544370538742E-2</v>
      </c>
      <c r="AW71" s="77">
        <f>'Monthly Returns'!AV72</f>
        <v>2.1751587082583956E-2</v>
      </c>
      <c r="AX71" s="77">
        <f>'Monthly Returns'!AW72</f>
        <v>2.1154761232670127E-2</v>
      </c>
      <c r="AY71" s="77">
        <f>'Monthly Returns'!AX72</f>
        <v>1.9201195592543283E-2</v>
      </c>
      <c r="AZ71" s="77">
        <f>'Monthly Returns'!AY72</f>
        <v>7.4534367359222239E-2</v>
      </c>
      <c r="BA71" s="77">
        <f>'Monthly Returns'!AZ72</f>
        <v>3.6304252245461965E-2</v>
      </c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CC71" s="161">
        <f>(C71-AVERAGE(C$3:C$242))^2*'Monthly Returns'!$BI72</f>
        <v>1.204822559723305E-9</v>
      </c>
      <c r="CD71" s="161">
        <f>(D71-AVERAGE(D$3:D$242))^2*'Monthly Returns'!$BI72</f>
        <v>1.8972523195186476E-6</v>
      </c>
      <c r="CE71" s="161">
        <f>(E71-AVERAGE(E$3:E$242))^2*'Monthly Returns'!$BI72</f>
        <v>2.2206556858071354E-6</v>
      </c>
      <c r="CF71" s="161">
        <f>(F71-AVERAGE(F$3:F$242))^2*'Monthly Returns'!$BI72</f>
        <v>2.2203120806018897E-6</v>
      </c>
      <c r="CG71" s="161">
        <f>(G71-AVERAGE(G$3:G$242))^2*'Monthly Returns'!$BI72</f>
        <v>1.0048203432689163E-6</v>
      </c>
      <c r="CH71" s="161">
        <f>(H71-AVERAGE(H$3:H$242))^2*'Monthly Returns'!$BI72</f>
        <v>2.1514851628708098E-6</v>
      </c>
      <c r="CI71" s="161">
        <f>(I71-AVERAGE(I$3:I$242))^2*'Monthly Returns'!$BI72</f>
        <v>3.5409267958528095E-6</v>
      </c>
      <c r="CJ71" s="161">
        <f>(J71-AVERAGE(J$3:J$242))^2*'Monthly Returns'!$BI72</f>
        <v>3.0214306798907462E-6</v>
      </c>
      <c r="CK71" s="161">
        <f>(K71-AVERAGE(K$3:K$242))^2*'Monthly Returns'!$BI72</f>
        <v>3.5227752708414864E-6</v>
      </c>
      <c r="CL71" s="161">
        <f>(L71-AVERAGE(L$3:L$242))^2*'Monthly Returns'!$BI72</f>
        <v>3.3951357237420598E-8</v>
      </c>
      <c r="CM71" s="161">
        <f>(M71-AVERAGE(M$3:M$242))^2*'Monthly Returns'!$BI72</f>
        <v>8.0844265509539734E-9</v>
      </c>
      <c r="CN71" s="161">
        <f>(N71-AVERAGE(N$3:N$242))^2*'Monthly Returns'!$BI72</f>
        <v>4.5215589076003801E-8</v>
      </c>
      <c r="CO71" s="161">
        <f>(O71-AVERAGE(O$3:O$242))^2*'Monthly Returns'!$BI72</f>
        <v>2.1573815599453467E-9</v>
      </c>
      <c r="CP71" s="161">
        <f>(P71-AVERAGE(P$3:P$242))^2*'Monthly Returns'!$BI72</f>
        <v>3.4126770534340963E-9</v>
      </c>
      <c r="CQ71" s="161">
        <f>(Q71-AVERAGE(Q$3:Q$242))^2*'Monthly Returns'!$BI72</f>
        <v>7.2050401325189351E-9</v>
      </c>
      <c r="CR71" s="161">
        <f>(R71-AVERAGE(R$3:R$242))^2*'Monthly Returns'!$BI72</f>
        <v>1.2425391315451008E-7</v>
      </c>
      <c r="CS71" s="161">
        <f>(S71-AVERAGE(S$3:S$242))^2*'Monthly Returns'!$BI72</f>
        <v>1.1207914358036353E-8</v>
      </c>
      <c r="CT71" s="161">
        <f>(T71-AVERAGE(T$3:T$242))^2*'Monthly Returns'!$BI72</f>
        <v>3.3609108580593195E-9</v>
      </c>
      <c r="CU71" s="161">
        <f>(U71-AVERAGE(U$3:U$242))^2*'Monthly Returns'!$BI72</f>
        <v>6.2413997456393364E-8</v>
      </c>
      <c r="CV71" s="161">
        <f>(V71-AVERAGE(V$3:V$242))^2*'Monthly Returns'!$BI72</f>
        <v>4.1206618736056985E-7</v>
      </c>
      <c r="CW71" s="161">
        <f>(W71-AVERAGE(W$3:W$242))^2*'Monthly Returns'!$BI72</f>
        <v>3.5148453896593143E-8</v>
      </c>
      <c r="CX71" s="161">
        <f>(X71-AVERAGE(X$3:X$242))^2*'Monthly Returns'!$BI72</f>
        <v>9.7535958696143663E-8</v>
      </c>
      <c r="CY71" s="161">
        <f>(Y71-AVERAGE(Y$3:Y$242))^2*'Monthly Returns'!$BI72</f>
        <v>1.4377074340312878E-7</v>
      </c>
      <c r="CZ71" s="161">
        <f>(Z71-AVERAGE(Z$3:Z$242))^2*'Monthly Returns'!$BI72</f>
        <v>3.7921306791713106E-9</v>
      </c>
      <c r="DA71" s="161">
        <f>(AA71-AVERAGE(AA$3:AA$242))^2*'Monthly Returns'!$BI72</f>
        <v>1.0309519317354694E-6</v>
      </c>
      <c r="DB71" s="161">
        <f>(AB71-AVERAGE(AB$3:AB$242))^2*'Monthly Returns'!$BI72</f>
        <v>2.0094300577348324E-7</v>
      </c>
      <c r="DC71" s="161">
        <f>(AC71-AVERAGE(AC$3:AC$242))^2*'Monthly Returns'!$BI72</f>
        <v>8.8385960929794748E-7</v>
      </c>
      <c r="DD71" s="161">
        <f>(AD71-AVERAGE(AD$3:AD$242))^2*'Monthly Returns'!$BI72</f>
        <v>9.73133620980922E-7</v>
      </c>
      <c r="DE71" s="161">
        <f>(AE71-AVERAGE(AE$3:AE$242))^2*'Monthly Returns'!$BI72</f>
        <v>6.1239605727024464E-7</v>
      </c>
      <c r="DF71" s="161">
        <f>(AF71-AVERAGE(AF$3:AF$242))^2*'Monthly Returns'!$BI72</f>
        <v>4.0141841837293427E-8</v>
      </c>
      <c r="DG71" s="161">
        <f>(AG71-AVERAGE(AG$3:AG$242))^2*'Monthly Returns'!$BI72</f>
        <v>2.2756309473366458E-7</v>
      </c>
      <c r="DH71" s="161">
        <f>(AH71-AVERAGE(AH$3:AH$242))^2*'Monthly Returns'!$BI72</f>
        <v>1.6983867285920576E-8</v>
      </c>
      <c r="DI71" s="161">
        <f>(AI71-AVERAGE(AI$3:AI$242))^2*'Monthly Returns'!$BI72</f>
        <v>4.6666053409267873E-8</v>
      </c>
      <c r="DJ71" s="161">
        <f>(AJ71-AVERAGE(AJ$3:AJ$242))^2*'Monthly Returns'!$BI72</f>
        <v>1.3058507199945393E-7</v>
      </c>
      <c r="DK71" s="161">
        <f>(AK71-AVERAGE(AK$3:AK$242))^2*'Monthly Returns'!$BI72</f>
        <v>1.5627364520587996E-7</v>
      </c>
      <c r="DL71" s="161">
        <f>(AL71-AVERAGE(AL$3:AL$242))^2*'Monthly Returns'!$BI72</f>
        <v>6.6427520290214205E-7</v>
      </c>
      <c r="DM71" s="161">
        <f>(AM71-AVERAGE(AM$3:AM$242))^2*'Monthly Returns'!$BI72</f>
        <v>1.1958973747414504E-9</v>
      </c>
      <c r="DN71" s="161">
        <f>(AN71-AVERAGE(AN$3:AN$242))^2*'Monthly Returns'!$BI72</f>
        <v>1.3318119590109286E-9</v>
      </c>
      <c r="DO71" s="161">
        <f>(AO71-AVERAGE(AO$3:AO$242))^2*'Monthly Returns'!$BI72</f>
        <v>9.897499582755235E-7</v>
      </c>
      <c r="DP71" s="161">
        <f>(AP71-AVERAGE(AP$3:AP$242))^2*'Monthly Returns'!$BI72</f>
        <v>1.3278083185770841E-6</v>
      </c>
      <c r="DQ71" s="161">
        <f>(AQ71-AVERAGE(AQ$3:AQ$242))^2*'Monthly Returns'!$BI72</f>
        <v>1.2439134250170772E-6</v>
      </c>
      <c r="DR71" s="161">
        <f>(AR71-AVERAGE(AR$3:AR$242))^2*'Monthly Returns'!$BI72</f>
        <v>2.6670844057038693E-8</v>
      </c>
      <c r="DS71" s="161">
        <f>(AS71-AVERAGE(AS$3:AS$242))^2*'Monthly Returns'!$BI72</f>
        <v>9.9024557592362442E-8</v>
      </c>
      <c r="DT71" s="161">
        <f>(AT71-AVERAGE(AT$3:AT$242))^2*'Monthly Returns'!$BI72</f>
        <v>1.2391000328254953E-8</v>
      </c>
      <c r="DU71" s="161">
        <f>(AU71-AVERAGE(AU$3:AU$242))^2*'Monthly Returns'!$BI72</f>
        <v>1.3565109261302426E-9</v>
      </c>
      <c r="DV71" s="161">
        <f>(AV71-AVERAGE(AV$3:AV$242))^2*'Monthly Returns'!$BI72</f>
        <v>4.3436394587780897E-8</v>
      </c>
      <c r="DW71" s="161">
        <f>(AW71-AVERAGE(AW$3:AW$242))^2*'Monthly Returns'!$BI72</f>
        <v>3.1774448600399255E-7</v>
      </c>
      <c r="DX71" s="161">
        <f>(AX71-AVERAGE(AX$3:AX$242))^2*'Monthly Returns'!$BI72</f>
        <v>3.8352413007824672E-7</v>
      </c>
      <c r="DY71" s="161">
        <f>(AY71-AVERAGE(AY$3:AY$242))^2*'Monthly Returns'!$BI72</f>
        <v>3.2240011075109922E-7</v>
      </c>
      <c r="DZ71" s="161">
        <f>(AZ71-AVERAGE(AZ$3:AZ$242))^2*'Monthly Returns'!$BI72</f>
        <v>7.0040862719951395E-6</v>
      </c>
      <c r="EA71" s="161">
        <f>(BA71-AVERAGE(BA$3:BA$242))^2*'Monthly Returns'!$BI72</f>
        <v>1.3449517061616505E-6</v>
      </c>
    </row>
    <row r="72" spans="1:131" s="80" customFormat="1" x14ac:dyDescent="0.2">
      <c r="A72" s="66"/>
      <c r="B72" s="79">
        <f>'Monthly Returns'!A73</f>
        <v>38291</v>
      </c>
      <c r="C72" s="77">
        <f>'Monthly Returns'!B73</f>
        <v>1.6775698156745701E-3</v>
      </c>
      <c r="D72" s="77">
        <f>'Monthly Returns'!C73</f>
        <v>6.9617694926944404E-3</v>
      </c>
      <c r="E72" s="77">
        <f>'Monthly Returns'!D73</f>
        <v>2.9004007989674001E-2</v>
      </c>
      <c r="F72" s="77">
        <f>'Monthly Returns'!E73</f>
        <v>2.7111463119936501E-2</v>
      </c>
      <c r="G72" s="77">
        <f>'Monthly Returns'!F73</f>
        <v>1.0627743976687301E-2</v>
      </c>
      <c r="H72" s="77">
        <f>'Monthly Returns'!G73</f>
        <v>1.2423019952905999E-2</v>
      </c>
      <c r="I72" s="77">
        <f>'Monthly Returns'!H73</f>
        <v>4.8439668565003402E-3</v>
      </c>
      <c r="J72" s="77">
        <f>'Monthly Returns'!I73</f>
        <v>2.5207517771744101E-2</v>
      </c>
      <c r="K72" s="77">
        <f>'Monthly Returns'!J73</f>
        <v>1.02274096586847E-2</v>
      </c>
      <c r="L72" s="77">
        <f>'Monthly Returns'!K73</f>
        <v>1.57095774141238E-2</v>
      </c>
      <c r="M72" s="77">
        <f>'Monthly Returns'!L73</f>
        <v>1.02245511772558E-2</v>
      </c>
      <c r="N72" s="77">
        <f>'Monthly Returns'!M73</f>
        <v>6.5502166795330299E-3</v>
      </c>
      <c r="O72" s="77">
        <f>'Monthly Returns'!N73</f>
        <v>1.2535753429838701E-3</v>
      </c>
      <c r="P72" s="77">
        <f>'Monthly Returns'!O73</f>
        <v>1.15953982524446E-2</v>
      </c>
      <c r="Q72" s="77">
        <f>'Monthly Returns'!P73</f>
        <v>3.8719308279371299E-3</v>
      </c>
      <c r="R72" s="77">
        <f>'Monthly Returns'!Q73</f>
        <v>-8.7219224564471995E-3</v>
      </c>
      <c r="S72" s="77">
        <f>'Monthly Returns'!R73</f>
        <v>-5.1405865477912498E-3</v>
      </c>
      <c r="T72" s="77">
        <f>'Monthly Returns'!S73</f>
        <v>2.9730824181000148E-3</v>
      </c>
      <c r="U72" s="77">
        <f>'Monthly Returns'!T73</f>
        <v>1.52908186983853E-2</v>
      </c>
      <c r="V72" s="77">
        <f>'Monthly Returns'!U73</f>
        <v>4.7499926469913804E-3</v>
      </c>
      <c r="W72" s="77">
        <f>'Monthly Returns'!V73</f>
        <v>8.38000052208265E-3</v>
      </c>
      <c r="X72" s="77">
        <f>'Monthly Returns'!W73</f>
        <v>-4.4675439566515651E-2</v>
      </c>
      <c r="Y72" s="77">
        <f>'Monthly Returns'!X73</f>
        <v>-3.436004368274026E-2</v>
      </c>
      <c r="Z72" s="77">
        <f>'Monthly Returns'!Y73</f>
        <v>-4.4900420960577447E-3</v>
      </c>
      <c r="AA72" s="77">
        <f>'Monthly Returns'!Z73</f>
        <v>-1.0990738848095094E-2</v>
      </c>
      <c r="AB72" s="77">
        <f>'Monthly Returns'!AA73</f>
        <v>6.8299576071595425E-3</v>
      </c>
      <c r="AC72" s="77">
        <f>'Monthly Returns'!AB73</f>
        <v>-2.5929032493344328E-2</v>
      </c>
      <c r="AD72" s="77">
        <f>'Monthly Returns'!AC73</f>
        <v>-2.5412913059778299E-2</v>
      </c>
      <c r="AE72" s="77">
        <f>'Monthly Returns'!AD73</f>
        <v>-2.3851654135273501E-2</v>
      </c>
      <c r="AF72" s="77">
        <f>'Monthly Returns'!AE73</f>
        <v>-3.63830006E-2</v>
      </c>
      <c r="AG72" s="77">
        <f>'Monthly Returns'!AF73</f>
        <v>-7.7006046999999996E-3</v>
      </c>
      <c r="AH72" s="77">
        <f>'Monthly Returns'!AG73</f>
        <v>-3.6187059558040725E-2</v>
      </c>
      <c r="AI72" s="77">
        <f>'Monthly Returns'!AH73</f>
        <v>3.6586984133002431E-3</v>
      </c>
      <c r="AJ72" s="77">
        <f>'Monthly Returns'!AI73</f>
        <v>1.3040111063580051E-2</v>
      </c>
      <c r="AK72" s="77">
        <f>'Monthly Returns'!AJ73</f>
        <v>2.4139816048275309E-2</v>
      </c>
      <c r="AL72" s="77">
        <f>'Monthly Returns'!AK73</f>
        <v>1.4599677626525365E-2</v>
      </c>
      <c r="AM72" s="77">
        <f>'Monthly Returns'!AL73</f>
        <v>7.2592114857499279E-3</v>
      </c>
      <c r="AN72" s="77">
        <f>'Monthly Returns'!AM73</f>
        <v>3.7920421012915817E-4</v>
      </c>
      <c r="AO72" s="77">
        <f>'Monthly Returns'!AN73</f>
        <v>-2.76E-2</v>
      </c>
      <c r="AP72" s="77">
        <f>'Monthly Returns'!AO73</f>
        <v>6.0142016021025313E-3</v>
      </c>
      <c r="AQ72" s="77">
        <f>'Monthly Returns'!AP73</f>
        <v>1.7925873129009062E-2</v>
      </c>
      <c r="AR72" s="77">
        <f>'Monthly Returns'!AQ73</f>
        <v>-1.7755283237552183E-2</v>
      </c>
      <c r="AS72" s="77">
        <f>'Monthly Returns'!AR73</f>
        <v>1.0658260151617638E-2</v>
      </c>
      <c r="AT72" s="77">
        <f>'Monthly Returns'!AS73</f>
        <v>1.8685473641347514E-2</v>
      </c>
      <c r="AU72" s="77">
        <f>'Monthly Returns'!AT73</f>
        <v>-1.6760578040815929E-2</v>
      </c>
      <c r="AV72" s="77">
        <f>'Monthly Returns'!AU73</f>
        <v>2.7306790397852998E-3</v>
      </c>
      <c r="AW72" s="77">
        <f>'Monthly Returns'!AV73</f>
        <v>5.3518262630501967E-2</v>
      </c>
      <c r="AX72" s="77">
        <f>'Monthly Returns'!AW73</f>
        <v>3.8953038368584769E-2</v>
      </c>
      <c r="AY72" s="77">
        <f>'Monthly Returns'!AX73</f>
        <v>1.7196094497252772E-2</v>
      </c>
      <c r="AZ72" s="77">
        <f>'Monthly Returns'!AY73</f>
        <v>0.14366155799709235</v>
      </c>
      <c r="BA72" s="77">
        <f>'Monthly Returns'!AZ73</f>
        <v>1.939511485544565E-2</v>
      </c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CC72" s="161">
        <f>(C72-AVERAGE(C$3:C$242))^2*'Monthly Returns'!$BI73</f>
        <v>4.5847583320430278E-8</v>
      </c>
      <c r="CD72" s="161">
        <f>(D72-AVERAGE(D$3:D$242))^2*'Monthly Returns'!$BI73</f>
        <v>2.7067459166419479E-8</v>
      </c>
      <c r="CE72" s="161">
        <f>(E72-AVERAGE(E$3:E$242))^2*'Monthly Returns'!$BI73</f>
        <v>1.072523897927733E-6</v>
      </c>
      <c r="CF72" s="161">
        <f>(F72-AVERAGE(F$3:F$242))^2*'Monthly Returns'!$BI73</f>
        <v>6.3400050612050475E-7</v>
      </c>
      <c r="CG72" s="161">
        <f>(G72-AVERAGE(G$3:G$242))^2*'Monthly Returns'!$BI73</f>
        <v>8.2592399535480102E-8</v>
      </c>
      <c r="CH72" s="161">
        <f>(H72-AVERAGE(H$3:H$242))^2*'Monthly Returns'!$BI73</f>
        <v>1.1885099877806065E-7</v>
      </c>
      <c r="CI72" s="161">
        <f>(I72-AVERAGE(I$3:I$242))^2*'Monthly Returns'!$BI73</f>
        <v>1.2379408203990075E-8</v>
      </c>
      <c r="CJ72" s="161">
        <f>(J72-AVERAGE(J$3:J$242))^2*'Monthly Returns'!$BI73</f>
        <v>5.0041959352974905E-7</v>
      </c>
      <c r="CK72" s="161">
        <f>(K72-AVERAGE(K$3:K$242))^2*'Monthly Returns'!$BI73</f>
        <v>1.6744237404688367E-10</v>
      </c>
      <c r="CL72" s="161">
        <f>(L72-AVERAGE(L$3:L$242))^2*'Monthly Returns'!$BI73</f>
        <v>2.5473894786342511E-7</v>
      </c>
      <c r="CM72" s="161">
        <f>(M72-AVERAGE(M$3:M$242))^2*'Monthly Returns'!$BI73</f>
        <v>6.5148038400988297E-8</v>
      </c>
      <c r="CN72" s="161">
        <f>(N72-AVERAGE(N$3:N$242))^2*'Monthly Returns'!$BI73</f>
        <v>3.1718922551510197E-9</v>
      </c>
      <c r="CO72" s="161">
        <f>(O72-AVERAGE(O$3:O$242))^2*'Monthly Returns'!$BI73</f>
        <v>4.3902043145458872E-8</v>
      </c>
      <c r="CP72" s="161">
        <f>(P72-AVERAGE(P$3:P$242))^2*'Monthly Returns'!$BI73</f>
        <v>1.924929642200997E-8</v>
      </c>
      <c r="CQ72" s="161">
        <f>(Q72-AVERAGE(Q$3:Q$242))^2*'Monthly Returns'!$BI73</f>
        <v>2.5463429889474025E-8</v>
      </c>
      <c r="CR72" s="161">
        <f>(R72-AVERAGE(R$3:R$242))^2*'Monthly Returns'!$BI73</f>
        <v>4.6687068821964655E-7</v>
      </c>
      <c r="CS72" s="161">
        <f>(S72-AVERAGE(S$3:S$242))^2*'Monthly Returns'!$BI73</f>
        <v>2.2377190138082912E-7</v>
      </c>
      <c r="CT72" s="161">
        <f>(T72-AVERAGE(T$3:T$242))^2*'Monthly Returns'!$BI73</f>
        <v>6.8384933780886829E-8</v>
      </c>
      <c r="CU72" s="161">
        <f>(U72-AVERAGE(U$3:U$242))^2*'Monthly Returns'!$BI73</f>
        <v>1.9656275927823289E-7</v>
      </c>
      <c r="CV72" s="161">
        <f>(V72-AVERAGE(V$3:V$242))^2*'Monthly Returns'!$BI73</f>
        <v>8.5664225709966312E-10</v>
      </c>
      <c r="CW72" s="161">
        <f>(W72-AVERAGE(W$3:W$242))^2*'Monthly Returns'!$BI73</f>
        <v>3.6009529846183673E-8</v>
      </c>
      <c r="CX72" s="161">
        <f>(X72-AVERAGE(X$3:X$242))^2*'Monthly Returns'!$BI73</f>
        <v>4.8978172041030814E-6</v>
      </c>
      <c r="CY72" s="161">
        <f>(Y72-AVERAGE(Y$3:Y$242))^2*'Monthly Returns'!$BI73</f>
        <v>2.9450224256225189E-6</v>
      </c>
      <c r="CZ72" s="161">
        <f>(Z72-AVERAGE(Z$3:Z$242))^2*'Monthly Returns'!$BI73</f>
        <v>9.1393036108543753E-8</v>
      </c>
      <c r="DA72" s="161">
        <f>(AA72-AVERAGE(AA$3:AA$242))^2*'Monthly Returns'!$BI73</f>
        <v>5.664419936906954E-7</v>
      </c>
      <c r="DB72" s="161">
        <f>(AB72-AVERAGE(AB$3:AB$242))^2*'Monthly Returns'!$BI73</f>
        <v>1.5494247844744392E-8</v>
      </c>
      <c r="DC72" s="161">
        <f>(AC72-AVERAGE(AC$3:AC$242))^2*'Monthly Returns'!$BI73</f>
        <v>1.7380760754104602E-6</v>
      </c>
      <c r="DD72" s="161">
        <f>(AD72-AVERAGE(AD$3:AD$242))^2*'Monthly Returns'!$BI73</f>
        <v>1.6817710601298573E-6</v>
      </c>
      <c r="DE72" s="161">
        <f>(AE72-AVERAGE(AE$3:AE$242))^2*'Monthly Returns'!$BI73</f>
        <v>1.5256903673231451E-6</v>
      </c>
      <c r="DF72" s="161">
        <f>(AF72-AVERAGE(AF$3:AF$242))^2*'Monthly Returns'!$BI73</f>
        <v>3.8314194707913363E-6</v>
      </c>
      <c r="DG72" s="161">
        <f>(AG72-AVERAGE(AG$3:AG$242))^2*'Monthly Returns'!$BI73</f>
        <v>4.4062533096640662E-7</v>
      </c>
      <c r="DH72" s="161">
        <f>(AH72-AVERAGE(AH$3:AH$242))^2*'Monthly Returns'!$BI73</f>
        <v>3.5252282178882313E-6</v>
      </c>
      <c r="DI72" s="161">
        <f>(AI72-AVERAGE(AI$3:AI$242))^2*'Monthly Returns'!$BI73</f>
        <v>1.5248486468000819E-11</v>
      </c>
      <c r="DJ72" s="161">
        <f>(AJ72-AVERAGE(AJ$3:AJ$242))^2*'Monthly Returns'!$BI73</f>
        <v>1.1868199798116857E-7</v>
      </c>
      <c r="DK72" s="161">
        <f>(AK72-AVERAGE(AK$3:AK$242))^2*'Monthly Returns'!$BI73</f>
        <v>6.3445388706175541E-7</v>
      </c>
      <c r="DL72" s="161">
        <f>(AL72-AVERAGE(AL$3:AL$242))^2*'Monthly Returns'!$BI73</f>
        <v>1.4049953664664447E-7</v>
      </c>
      <c r="DM72" s="161">
        <f>(AM72-AVERAGE(AM$3:AM$242))^2*'Monthly Returns'!$BI73</f>
        <v>1.4807472676031909E-8</v>
      </c>
      <c r="DN72" s="161">
        <f>(AN72-AVERAGE(AN$3:AN$242))^2*'Monthly Returns'!$BI73</f>
        <v>5.4502057174672079E-8</v>
      </c>
      <c r="DO72" s="161">
        <f>(AO72-AVERAGE(AO$3:AO$242))^2*'Monthly Returns'!$BI73</f>
        <v>2.2886536146518506E-6</v>
      </c>
      <c r="DP72" s="161">
        <f>(AP72-AVERAGE(AP$3:AP$242))^2*'Monthly Returns'!$BI73</f>
        <v>4.5350282091675649E-8</v>
      </c>
      <c r="DQ72" s="161">
        <f>(AQ72-AVERAGE(AQ$3:AQ$242))^2*'Monthly Returns'!$BI73</f>
        <v>2.8187822774144379E-7</v>
      </c>
      <c r="DR72" s="161">
        <f>(AR72-AVERAGE(AR$3:AR$242))^2*'Monthly Returns'!$BI73</f>
        <v>1.18423676332599E-6</v>
      </c>
      <c r="DS72" s="161">
        <f>(AS72-AVERAGE(AS$3:AS$242))^2*'Monthly Returns'!$BI73</f>
        <v>1.033008316866509E-7</v>
      </c>
      <c r="DT72" s="161">
        <f>(AT72-AVERAGE(AT$3:AT$242))^2*'Monthly Returns'!$BI73</f>
        <v>3.6439480149748494E-7</v>
      </c>
      <c r="DU72" s="161">
        <f>(AU72-AVERAGE(AU$3:AU$242))^2*'Monthly Returns'!$BI73</f>
        <v>7.129385407966163E-7</v>
      </c>
      <c r="DV72" s="161">
        <f>(AV72-AVERAGE(AV$3:AV$242))^2*'Monthly Returns'!$BI73</f>
        <v>1.6785914226499315E-7</v>
      </c>
      <c r="DW72" s="161">
        <f>(AW72-AVERAGE(AW$3:AW$242))^2*'Monthly Returns'!$BI73</f>
        <v>3.9341784816123791E-6</v>
      </c>
      <c r="DX72" s="161">
        <f>(AX72-AVERAGE(AX$3:AX$242))^2*'Monthly Returns'!$BI73</f>
        <v>2.0059139284352575E-6</v>
      </c>
      <c r="DY72" s="161">
        <f>(AY72-AVERAGE(AY$3:AY$242))^2*'Monthly Returns'!$BI73</f>
        <v>2.3157855914981681E-7</v>
      </c>
      <c r="DZ72" s="161">
        <f>(AZ72-AVERAGE(AZ$3:AZ$242))^2*'Monthly Returns'!$BI73</f>
        <v>3.2985095469513442E-5</v>
      </c>
      <c r="EA72" s="161">
        <f>(BA72-AVERAGE(BA$3:BA$242))^2*'Monthly Returns'!$BI73</f>
        <v>1.6919497976536373E-7</v>
      </c>
    </row>
    <row r="73" spans="1:131" s="80" customFormat="1" x14ac:dyDescent="0.2">
      <c r="A73" s="66"/>
      <c r="B73" s="79">
        <f>'Monthly Returns'!A74</f>
        <v>38321</v>
      </c>
      <c r="C73" s="77">
        <f>'Monthly Returns'!B74</f>
        <v>1.3508509852746501E-3</v>
      </c>
      <c r="D73" s="77">
        <f>'Monthly Returns'!C74</f>
        <v>3.8411042542074197E-2</v>
      </c>
      <c r="E73" s="77">
        <f>'Monthly Returns'!D74</f>
        <v>3.74386210736537E-2</v>
      </c>
      <c r="F73" s="77">
        <f>'Monthly Returns'!E74</f>
        <v>5.9447975672445898E-2</v>
      </c>
      <c r="G73" s="77">
        <f>'Monthly Returns'!F74</f>
        <v>2.4002885740992401E-2</v>
      </c>
      <c r="H73" s="77">
        <f>'Monthly Returns'!G74</f>
        <v>8.2310845704622795E-3</v>
      </c>
      <c r="I73" s="77">
        <f>'Monthly Returns'!H74</f>
        <v>3.65435632373478E-3</v>
      </c>
      <c r="J73" s="77">
        <f>'Monthly Returns'!I74</f>
        <v>4.0551548753334998E-2</v>
      </c>
      <c r="K73" s="77">
        <f>'Monthly Returns'!J74</f>
        <v>5.0886772999300701E-2</v>
      </c>
      <c r="L73" s="77">
        <f>'Monthly Returns'!K74</f>
        <v>-3.34508527650678E-3</v>
      </c>
      <c r="M73" s="77">
        <f>'Monthly Returns'!L74</f>
        <v>-1.27153944184738E-2</v>
      </c>
      <c r="N73" s="77">
        <f>'Monthly Returns'!M74</f>
        <v>-1.9791911081197301E-2</v>
      </c>
      <c r="O73" s="77">
        <f>'Monthly Returns'!N74</f>
        <v>-2.4992833509434501E-2</v>
      </c>
      <c r="P73" s="77">
        <f>'Monthly Returns'!O74</f>
        <v>-2.1748320059253798E-3</v>
      </c>
      <c r="Q73" s="77">
        <f>'Monthly Returns'!P74</f>
        <v>-2.59733279549102E-2</v>
      </c>
      <c r="R73" s="77">
        <f>'Monthly Returns'!Q74</f>
        <v>-5.78752579514918E-3</v>
      </c>
      <c r="S73" s="77">
        <f>'Monthly Returns'!R74</f>
        <v>-1.12216969978578E-2</v>
      </c>
      <c r="T73" s="77">
        <f>'Monthly Returns'!S74</f>
        <v>-2.9782835211532577E-2</v>
      </c>
      <c r="U73" s="77">
        <f>'Monthly Returns'!T74</f>
        <v>4.1121898723471099E-2</v>
      </c>
      <c r="V73" s="77">
        <f>'Monthly Returns'!U74</f>
        <v>3.37000042095498E-2</v>
      </c>
      <c r="W73" s="77">
        <f>'Monthly Returns'!V74</f>
        <v>2.8050001880210701E-2</v>
      </c>
      <c r="X73" s="77">
        <f>'Monthly Returns'!W74</f>
        <v>4.6301655284177734E-3</v>
      </c>
      <c r="Y73" s="77">
        <f>'Monthly Returns'!X74</f>
        <v>9.8566656863132707E-3</v>
      </c>
      <c r="Z73" s="77">
        <f>'Monthly Returns'!Y74</f>
        <v>2.9471503894449302E-3</v>
      </c>
      <c r="AA73" s="77">
        <f>'Monthly Returns'!Z74</f>
        <v>1.1494435612082743E-2</v>
      </c>
      <c r="AB73" s="77">
        <f>'Monthly Returns'!AA74</f>
        <v>2.1520467836257939E-3</v>
      </c>
      <c r="AC73" s="77">
        <f>'Monthly Returns'!AB74</f>
        <v>-9.0228378884313898E-3</v>
      </c>
      <c r="AD73" s="77">
        <f>'Monthly Returns'!AC74</f>
        <v>-7.974000307826629E-3</v>
      </c>
      <c r="AE73" s="77">
        <f>'Monthly Returns'!AD74</f>
        <v>-9.7595682614293692E-3</v>
      </c>
      <c r="AF73" s="77">
        <f>'Monthly Returns'!AE74</f>
        <v>2.3246565700000003E-2</v>
      </c>
      <c r="AG73" s="77">
        <f>'Monthly Returns'!AF74</f>
        <v>2.021845E-3</v>
      </c>
      <c r="AH73" s="77">
        <f>'Monthly Returns'!AG74</f>
        <v>2.312137106981239E-2</v>
      </c>
      <c r="AI73" s="77">
        <f>'Monthly Returns'!AH74</f>
        <v>7.8479147778784952E-3</v>
      </c>
      <c r="AJ73" s="77">
        <f>'Monthly Returns'!AI74</f>
        <v>1.8300579722430266E-2</v>
      </c>
      <c r="AK73" s="77">
        <f>'Monthly Returns'!AJ74</f>
        <v>2.3810239449772341E-2</v>
      </c>
      <c r="AL73" s="77">
        <f>'Monthly Returns'!AK74</f>
        <v>1.9479864652485412E-2</v>
      </c>
      <c r="AM73" s="77">
        <f>'Monthly Returns'!AL74</f>
        <v>1.8560173930702639E-2</v>
      </c>
      <c r="AN73" s="77">
        <f>'Monthly Returns'!AM74</f>
        <v>3.7309555787310433E-3</v>
      </c>
      <c r="AO73" s="77">
        <f>'Monthly Returns'!AN74</f>
        <v>1.6299999999999999E-2</v>
      </c>
      <c r="AP73" s="77">
        <f>'Monthly Returns'!AO74</f>
        <v>3.9491597799603095E-2</v>
      </c>
      <c r="AQ73" s="77">
        <f>'Monthly Returns'!AP74</f>
        <v>6.0847950145292762E-2</v>
      </c>
      <c r="AR73" s="77">
        <f>'Monthly Returns'!AQ74</f>
        <v>2.0820948834578638E-3</v>
      </c>
      <c r="AS73" s="77">
        <f>'Monthly Returns'!AR74</f>
        <v>9.8031934645377294E-3</v>
      </c>
      <c r="AT73" s="77">
        <f>'Monthly Returns'!AS74</f>
        <v>1.8774523320079471E-2</v>
      </c>
      <c r="AU73" s="77">
        <f>'Monthly Returns'!AT74</f>
        <v>2.8216430144574959E-3</v>
      </c>
      <c r="AV73" s="77">
        <f>'Monthly Returns'!AU74</f>
        <v>-8.3138827252459344E-3</v>
      </c>
      <c r="AW73" s="77">
        <f>'Monthly Returns'!AV74</f>
        <v>5.3558749430551167E-3</v>
      </c>
      <c r="AX73" s="77">
        <f>'Monthly Returns'!AW74</f>
        <v>2.8598361029601671E-2</v>
      </c>
      <c r="AY73" s="77">
        <f>'Monthly Returns'!AX74</f>
        <v>2.2876649357430393E-2</v>
      </c>
      <c r="AZ73" s="77">
        <f>'Monthly Returns'!AY74</f>
        <v>6.5734707484566779E-2</v>
      </c>
      <c r="BA73" s="77">
        <f>'Monthly Returns'!AZ74</f>
        <v>5.7672869968488083E-3</v>
      </c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CC73" s="161">
        <f>(C73-AVERAGE(C$3:C$242))^2*'Monthly Returns'!$BI74</f>
        <v>5.2829116795928161E-8</v>
      </c>
      <c r="CD73" s="161">
        <f>(D73-AVERAGE(D$3:D$242))^2*'Monthly Returns'!$BI74</f>
        <v>1.5487973728615033E-6</v>
      </c>
      <c r="CE73" s="161">
        <f>(E73-AVERAGE(E$3:E$242))^2*'Monthly Returns'!$BI74</f>
        <v>2.0134609224790596E-6</v>
      </c>
      <c r="CF73" s="161">
        <f>(F73-AVERAGE(F$3:F$242))^2*'Monthly Returns'!$BI74</f>
        <v>5.061982504777478E-6</v>
      </c>
      <c r="CG73" s="161">
        <f>(G73-AVERAGE(G$3:G$242))^2*'Monthly Returns'!$BI74</f>
        <v>7.8932332362407991E-7</v>
      </c>
      <c r="CH73" s="161">
        <f>(H73-AVERAGE(H$3:H$242))^2*'Monthly Returns'!$BI74</f>
        <v>2.5141849385809742E-8</v>
      </c>
      <c r="CI73" s="161">
        <f>(I73-AVERAGE(I$3:I$242))^2*'Monthly Returns'!$BI74</f>
        <v>2.727552920160219E-8</v>
      </c>
      <c r="CJ73" s="161">
        <f>(J73-AVERAGE(J$3:J$242))^2*'Monthly Returns'!$BI74</f>
        <v>1.9567354659533966E-6</v>
      </c>
      <c r="CK73" s="161">
        <f>(K73-AVERAGE(K$3:K$242))^2*'Monthly Returns'!$BI74</f>
        <v>3.36996785154696E-6</v>
      </c>
      <c r="CL73" s="161">
        <f>(L73-AVERAGE(L$3:L$242))^2*'Monthly Returns'!$BI74</f>
        <v>1.2037645804072477E-7</v>
      </c>
      <c r="CM73" s="161">
        <f>(M73-AVERAGE(M$3:M$242))^2*'Monthly Returns'!$BI74</f>
        <v>5.9576951427820197E-7</v>
      </c>
      <c r="CN73" s="161">
        <f>(N73-AVERAGE(N$3:N$242))^2*'Monthly Returns'!$BI74</f>
        <v>1.5314303527767335E-6</v>
      </c>
      <c r="CO73" s="161">
        <f>(O73-AVERAGE(O$3:O$242))^2*'Monthly Returns'!$BI74</f>
        <v>1.9243214152735554E-6</v>
      </c>
      <c r="CP73" s="161">
        <f>(P73-AVERAGE(P$3:P$242))^2*'Monthly Returns'!$BI74</f>
        <v>2.2836242651193038E-7</v>
      </c>
      <c r="CQ73" s="161">
        <f>(Q73-AVERAGE(Q$3:Q$242))^2*'Monthly Returns'!$BI74</f>
        <v>2.2449834535157106E-6</v>
      </c>
      <c r="CR73" s="161">
        <f>(R73-AVERAGE(R$3:R$242))^2*'Monthly Returns'!$BI74</f>
        <v>3.0821798828627448E-7</v>
      </c>
      <c r="CS73" s="161">
        <f>(S73-AVERAGE(S$3:S$242))^2*'Monthly Returns'!$BI74</f>
        <v>5.595669459383078E-7</v>
      </c>
      <c r="CT73" s="161">
        <f>(T73-AVERAGE(T$3:T$242))^2*'Monthly Returns'!$BI74</f>
        <v>2.9972490399722036E-6</v>
      </c>
      <c r="CU73" s="161">
        <f>(U73-AVERAGE(U$3:U$242))^2*'Monthly Returns'!$BI74</f>
        <v>2.5714814085529649E-6</v>
      </c>
      <c r="CV73" s="161">
        <f>(V73-AVERAGE(V$3:V$242))^2*'Monthly Returns'!$BI74</f>
        <v>1.6088408033663079E-6</v>
      </c>
      <c r="CW73" s="161">
        <f>(W73-AVERAGE(W$3:W$242))^2*'Monthly Returns'!$BI74</f>
        <v>1.1502897229264412E-6</v>
      </c>
      <c r="CX73" s="161">
        <f>(X73-AVERAGE(X$3:X$242))^2*'Monthly Returns'!$BI74</f>
        <v>1.9323829684349886E-10</v>
      </c>
      <c r="CY73" s="161">
        <f>(Y73-AVERAGE(Y$3:Y$242))^2*'Monthly Returns'!$BI74</f>
        <v>6.628781606974624E-8</v>
      </c>
      <c r="CZ73" s="161">
        <f>(Z73-AVERAGE(Z$3:Z$242))^2*'Monthly Returns'!$BI74</f>
        <v>8.7440788263775598E-10</v>
      </c>
      <c r="DA73" s="161">
        <f>(AA73-AVERAGE(AA$3:AA$242))^2*'Monthly Returns'!$BI74</f>
        <v>6.3295457123699489E-8</v>
      </c>
      <c r="DB73" s="161">
        <f>(AB73-AVERAGE(AB$3:AB$242))^2*'Monthly Returns'!$BI74</f>
        <v>7.1581390752437697E-9</v>
      </c>
      <c r="DC73" s="161">
        <f>(AC73-AVERAGE(AC$3:AC$242))^2*'Monthly Returns'!$BI74</f>
        <v>3.2160834431504957E-7</v>
      </c>
      <c r="DD73" s="161">
        <f>(AD73-AVERAGE(AD$3:AD$242))^2*'Monthly Returns'!$BI74</f>
        <v>2.7205119106043938E-7</v>
      </c>
      <c r="DE73" s="161">
        <f>(AE73-AVERAGE(AE$3:AE$242))^2*'Monthly Returns'!$BI74</f>
        <v>3.7169603295949603E-7</v>
      </c>
      <c r="DF73" s="161">
        <f>(AF73-AVERAGE(AF$3:AF$242))^2*'Monthly Returns'!$BI74</f>
        <v>4.9830332402740527E-7</v>
      </c>
      <c r="DG73" s="161">
        <f>(AG73-AVERAGE(AG$3:AG$242))^2*'Monthly Returns'!$BI74</f>
        <v>5.3493640478303399E-8</v>
      </c>
      <c r="DH73" s="161">
        <f>(AH73-AVERAGE(AH$3:AH$242))^2*'Monthly Returns'!$BI74</f>
        <v>5.9560419863716766E-7</v>
      </c>
      <c r="DI73" s="161">
        <f>(AI73-AVERAGE(AI$3:AI$242))^2*'Monthly Returns'!$BI74</f>
        <v>3.3810455463172736E-8</v>
      </c>
      <c r="DJ73" s="161">
        <f>(AJ73-AVERAGE(AJ$3:AJ$242))^2*'Monthly Returns'!$BI74</f>
        <v>3.3879694502284667E-7</v>
      </c>
      <c r="DK73" s="161">
        <f>(AK73-AVERAGE(AK$3:AK$242))^2*'Monthly Returns'!$BI74</f>
        <v>6.1742523494919863E-7</v>
      </c>
      <c r="DL73" s="161">
        <f>(AL73-AVERAGE(AL$3:AL$242))^2*'Monthly Returns'!$BI74</f>
        <v>3.5461755612965301E-7</v>
      </c>
      <c r="DM73" s="161">
        <f>(AM73-AVERAGE(AM$3:AM$242))^2*'Monthly Returns'!$BI74</f>
        <v>3.9553578986670871E-7</v>
      </c>
      <c r="DN73" s="161">
        <f>(AN73-AVERAGE(AN$3:AN$242))^2*'Monthly Returns'!$BI74</f>
        <v>7.1191863641194889E-9</v>
      </c>
      <c r="DO73" s="161">
        <f>(AO73-AVERAGE(AO$3:AO$242))^2*'Monthly Returns'!$BI74</f>
        <v>2.0031659668576753E-7</v>
      </c>
      <c r="DP73" s="161">
        <f>(AP73-AVERAGE(AP$3:AP$242))^2*'Monthly Returns'!$BI74</f>
        <v>2.9405610408658459E-6</v>
      </c>
      <c r="DQ73" s="161">
        <f>(AQ73-AVERAGE(AQ$3:AQ$242))^2*'Monthly Returns'!$BI74</f>
        <v>6.0406595068393985E-6</v>
      </c>
      <c r="DR73" s="161">
        <f>(AR73-AVERAGE(AR$3:AR$242))^2*'Monthly Returns'!$BI74</f>
        <v>4.1782399647226869E-8</v>
      </c>
      <c r="DS73" s="161">
        <f>(AS73-AVERAGE(AS$3:AS$242))^2*'Monthly Returns'!$BI74</f>
        <v>8.104917359493276E-8</v>
      </c>
      <c r="DT73" s="161">
        <f>(AT73-AVERAGE(AT$3:AT$242))^2*'Monthly Returns'!$BI74</f>
        <v>3.7293539715457047E-7</v>
      </c>
      <c r="DU73" s="161">
        <f>(AU73-AVERAGE(AU$3:AU$242))^2*'Monthly Returns'!$BI74</f>
        <v>8.5568541767047497E-10</v>
      </c>
      <c r="DV73" s="161">
        <f>(AV73-AVERAGE(AV$3:AV$242))^2*'Monthly Returns'!$BI74</f>
        <v>6.9476971179849875E-9</v>
      </c>
      <c r="DW73" s="161">
        <f>(AW73-AVERAGE(AW$3:AW$242))^2*'Monthly Returns'!$BI74</f>
        <v>2.7433541308246981E-8</v>
      </c>
      <c r="DX73" s="161">
        <f>(AX73-AVERAGE(AX$3:AX$242))^2*'Monthly Returns'!$BI74</f>
        <v>9.2014554320893743E-7</v>
      </c>
      <c r="DY73" s="161">
        <f>(AY73-AVERAGE(AY$3:AY$242))^2*'Monthly Returns'!$BI74</f>
        <v>5.4509767212930085E-7</v>
      </c>
      <c r="DZ73" s="161">
        <f>(AZ73-AVERAGE(AZ$3:AZ$242))^2*'Monthly Returns'!$BI74</f>
        <v>5.1927970763865829E-6</v>
      </c>
      <c r="EA73" s="161">
        <f>(BA73-AVERAGE(BA$3:BA$242))^2*'Monthly Returns'!$BI74</f>
        <v>3.9015876735170696E-8</v>
      </c>
    </row>
    <row r="74" spans="1:131" s="80" customFormat="1" x14ac:dyDescent="0.2">
      <c r="A74" s="66"/>
      <c r="B74" s="79">
        <f>'Monthly Returns'!A75</f>
        <v>38352</v>
      </c>
      <c r="C74" s="77">
        <f>'Monthly Returns'!B75</f>
        <v>3.0311465445158101E-2</v>
      </c>
      <c r="D74" s="77">
        <f>'Monthly Returns'!C75</f>
        <v>3.03097410389798E-2</v>
      </c>
      <c r="E74" s="77">
        <f>'Monthly Returns'!D75</f>
        <v>4.3108191528220298E-2</v>
      </c>
      <c r="F74" s="77">
        <f>'Monthly Returns'!E75</f>
        <v>4.7997814148069202E-2</v>
      </c>
      <c r="G74" s="77">
        <f>'Monthly Returns'!F75</f>
        <v>2.7783255000317399E-2</v>
      </c>
      <c r="H74" s="77">
        <f>'Monthly Returns'!G75</f>
        <v>4.65016800508593E-2</v>
      </c>
      <c r="I74" s="77">
        <f>'Monthly Returns'!H75</f>
        <v>4.36464448790954E-2</v>
      </c>
      <c r="J74" s="77">
        <f>'Monthly Returns'!I75</f>
        <v>3.2473005346364603E-2</v>
      </c>
      <c r="K74" s="77">
        <f>'Monthly Returns'!J75</f>
        <v>4.3338114056339798E-2</v>
      </c>
      <c r="L74" s="77">
        <f>'Monthly Returns'!K75</f>
        <v>1.2261734826646701E-2</v>
      </c>
      <c r="M74" s="77">
        <f>'Monthly Returns'!L75</f>
        <v>1.0668624891142E-2</v>
      </c>
      <c r="N74" s="77">
        <f>'Monthly Returns'!M75</f>
        <v>1.52480098680303E-2</v>
      </c>
      <c r="O74" s="77">
        <f>'Monthly Returns'!N75</f>
        <v>1.3834526974093E-2</v>
      </c>
      <c r="P74" s="77">
        <f>'Monthly Returns'!O75</f>
        <v>1.8884772209332799E-2</v>
      </c>
      <c r="Q74" s="77">
        <f>'Monthly Returns'!P75</f>
        <v>9.4855297086349193E-3</v>
      </c>
      <c r="R74" s="77">
        <f>'Monthly Returns'!Q75</f>
        <v>1.29465238249675E-2</v>
      </c>
      <c r="S74" s="77">
        <f>'Monthly Returns'!R75</f>
        <v>1.44944944268843E-3</v>
      </c>
      <c r="T74" s="77">
        <f>'Monthly Returns'!S75</f>
        <v>1.8674696007197511E-2</v>
      </c>
      <c r="U74" s="77">
        <f>'Monthly Returns'!T75</f>
        <v>3.5054890569018601E-2</v>
      </c>
      <c r="V74" s="77">
        <f>'Monthly Returns'!U75</f>
        <v>1.7610002929475399E-2</v>
      </c>
      <c r="W74" s="77">
        <f>'Monthly Returns'!V75</f>
        <v>6.0599974547017599E-3</v>
      </c>
      <c r="X74" s="77">
        <f>'Monthly Returns'!W75</f>
        <v>3.439336329070164E-2</v>
      </c>
      <c r="Y74" s="77">
        <f>'Monthly Returns'!X75</f>
        <v>3.0304261080668748E-2</v>
      </c>
      <c r="Z74" s="77">
        <f>'Monthly Returns'!Y75</f>
        <v>9.1130246503008383E-3</v>
      </c>
      <c r="AA74" s="77">
        <f>'Monthly Returns'!Z75</f>
        <v>2.7332882762522992E-2</v>
      </c>
      <c r="AB74" s="77">
        <f>'Monthly Returns'!AA75</f>
        <v>1.0036879697493228E-2</v>
      </c>
      <c r="AC74" s="77">
        <f>'Monthly Returns'!AB75</f>
        <v>6.4528316143412923E-2</v>
      </c>
      <c r="AD74" s="77">
        <f>'Monthly Returns'!AC75</f>
        <v>6.3132678475153692E-2</v>
      </c>
      <c r="AE74" s="77">
        <f>'Monthly Returns'!AD75</f>
        <v>6.7481922486051102E-2</v>
      </c>
      <c r="AF74" s="77">
        <f>'Monthly Returns'!AE75</f>
        <v>3.3206522799999999E-2</v>
      </c>
      <c r="AG74" s="77">
        <f>'Monthly Returns'!AF75</f>
        <v>1.81394608E-2</v>
      </c>
      <c r="AH74" s="77">
        <f>'Monthly Returns'!AG75</f>
        <v>3.3027688713476736E-2</v>
      </c>
      <c r="AI74" s="77">
        <f>'Monthly Returns'!AH75</f>
        <v>7.0840244005283548E-3</v>
      </c>
      <c r="AJ74" s="77">
        <f>'Monthly Returns'!AI75</f>
        <v>1.1629645730529603E-2</v>
      </c>
      <c r="AK74" s="77">
        <f>'Monthly Returns'!AJ75</f>
        <v>7.830453224810574E-3</v>
      </c>
      <c r="AL74" s="77">
        <f>'Monthly Returns'!AK75</f>
        <v>1.2690243319703143E-2</v>
      </c>
      <c r="AM74" s="77">
        <f>'Monthly Returns'!AL75</f>
        <v>2.25801382040971E-2</v>
      </c>
      <c r="AN74" s="77">
        <f>'Monthly Returns'!AM75</f>
        <v>8.5690459987155521E-3</v>
      </c>
      <c r="AO74" s="77">
        <f>'Monthly Returns'!AN75</f>
        <v>1.9199999999999998E-2</v>
      </c>
      <c r="AP74" s="77">
        <f>'Monthly Returns'!AO75</f>
        <v>8.3608807438761978E-4</v>
      </c>
      <c r="AQ74" s="77">
        <f>'Monthly Returns'!AP75</f>
        <v>-4.1335269463054214E-3</v>
      </c>
      <c r="AR74" s="77">
        <f>'Monthly Returns'!AQ75</f>
        <v>2.6930640617967572E-2</v>
      </c>
      <c r="AS74" s="77">
        <f>'Monthly Returns'!AR75</f>
        <v>8.1635654923881695E-3</v>
      </c>
      <c r="AT74" s="77">
        <f>'Monthly Returns'!AS75</f>
        <v>1.0115297172133646E-2</v>
      </c>
      <c r="AU74" s="77">
        <f>'Monthly Returns'!AT75</f>
        <v>1.4841469920511462E-2</v>
      </c>
      <c r="AV74" s="77">
        <f>'Monthly Returns'!AU75</f>
        <v>5.2057944456400038E-4</v>
      </c>
      <c r="AW74" s="77">
        <f>'Monthly Returns'!AV75</f>
        <v>3.4001573042708788E-2</v>
      </c>
      <c r="AX74" s="77">
        <f>'Monthly Returns'!AW75</f>
        <v>4.6671298075501966E-2</v>
      </c>
      <c r="AY74" s="77">
        <f>'Monthly Returns'!AX75</f>
        <v>-2.9748453874861346E-3</v>
      </c>
      <c r="AZ74" s="77">
        <f>'Monthly Returns'!AY75</f>
        <v>-9.2922506107399924E-2</v>
      </c>
      <c r="BA74" s="77">
        <f>'Monthly Returns'!AZ75</f>
        <v>1.6020335776779415E-2</v>
      </c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CC74" s="161">
        <f>(C74-AVERAGE(C$3:C$242))^2*'Monthly Returns'!$BI75</f>
        <v>1.1531084823603135E-6</v>
      </c>
      <c r="CD74" s="161">
        <f>(D74-AVERAGE(D$3:D$242))^2*'Monthly Returns'!$BI75</f>
        <v>7.8458659530175384E-7</v>
      </c>
      <c r="CE74" s="161">
        <f>(E74-AVERAGE(E$3:E$242))^2*'Monthly Returns'!$BI75</f>
        <v>2.8276376422847541E-6</v>
      </c>
      <c r="CF74" s="161">
        <f>(F74-AVERAGE(F$3:F$242))^2*'Monthly Returns'!$BI75</f>
        <v>3.0461686412637269E-6</v>
      </c>
      <c r="CG74" s="161">
        <f>(G74-AVERAGE(G$3:G$242))^2*'Monthly Returns'!$BI75</f>
        <v>1.1304806093607933E-6</v>
      </c>
      <c r="CH74" s="161">
        <f>(H74-AVERAGE(H$3:H$242))^2*'Monthly Returns'!$BI75</f>
        <v>3.5481689498948341E-6</v>
      </c>
      <c r="CI74" s="161">
        <f>(I74-AVERAGE(I$3:I$242))^2*'Monthly Returns'!$BI75</f>
        <v>2.6760880316787732E-6</v>
      </c>
      <c r="CJ74" s="161">
        <f>(J74-AVERAGE(J$3:J$242))^2*'Monthly Returns'!$BI75</f>
        <v>1.0855524920013617E-6</v>
      </c>
      <c r="CK74" s="161">
        <f>(K74-AVERAGE(K$3:K$242))^2*'Monthly Returns'!$BI75</f>
        <v>2.2646859990200144E-6</v>
      </c>
      <c r="CL74" s="161">
        <f>(L74-AVERAGE(L$3:L$242))^2*'Monthly Returns'!$BI75</f>
        <v>1.2564958441315206E-7</v>
      </c>
      <c r="CM74" s="161">
        <f>(M74-AVERAGE(M$3:M$242))^2*'Monthly Returns'!$BI75</f>
        <v>7.7187985844143243E-8</v>
      </c>
      <c r="CN74" s="161">
        <f>(N74-AVERAGE(N$3:N$242))^2*'Monthly Returns'!$BI75</f>
        <v>1.1222117489133109E-7</v>
      </c>
      <c r="CO74" s="161">
        <f>(O74-AVERAGE(O$3:O$242))^2*'Monthly Returns'!$BI75</f>
        <v>1.2616382676478657E-7</v>
      </c>
      <c r="CP74" s="161">
        <f>(P74-AVERAGE(P$3:P$242))^2*'Monthly Returns'!$BI75</f>
        <v>2.1955697862632338E-7</v>
      </c>
      <c r="CQ74" s="161">
        <f>(Q74-AVERAGE(Q$3:Q$242))^2*'Monthly Returns'!$BI75</f>
        <v>8.4159644567954824E-9</v>
      </c>
      <c r="CR74" s="161">
        <f>(R74-AVERAGE(R$3:R$242))^2*'Monthly Returns'!$BI75</f>
        <v>8.1853087031465907E-8</v>
      </c>
      <c r="CS74" s="161">
        <f>(S74-AVERAGE(S$3:S$242))^2*'Monthly Returns'!$BI75</f>
        <v>3.2727248906712029E-8</v>
      </c>
      <c r="CT74" s="161">
        <f>(T74-AVERAGE(T$3:T$242))^2*'Monthly Returns'!$BI75</f>
        <v>1.965115265035986E-7</v>
      </c>
      <c r="CU74" s="161">
        <f>(U74-AVERAGE(U$3:U$242))^2*'Monthly Returns'!$BI75</f>
        <v>1.7910760165986521E-6</v>
      </c>
      <c r="CV74" s="161">
        <f>(V74-AVERAGE(V$3:V$242))^2*'Monthly Returns'!$BI75</f>
        <v>3.0233400987943499E-7</v>
      </c>
      <c r="CW74" s="161">
        <f>(W74-AVERAGE(W$3:W$242))^2*'Monthly Returns'!$BI75</f>
        <v>7.5950951291436178E-9</v>
      </c>
      <c r="CX74" s="161">
        <f>(X74-AVERAGE(X$3:X$242))^2*'Monthly Returns'!$BI75</f>
        <v>1.7609883008842186E-6</v>
      </c>
      <c r="CY74" s="161">
        <f>(Y74-AVERAGE(Y$3:Y$242))^2*'Monthly Returns'!$BI75</f>
        <v>1.3924855996633094E-6</v>
      </c>
      <c r="CZ74" s="161">
        <f>(Z74-AVERAGE(Z$3:Z$242))^2*'Monthly Returns'!$BI75</f>
        <v>9.457188191999532E-8</v>
      </c>
      <c r="DA74" s="161">
        <f>(AA74-AVERAGE(AA$3:AA$242))^2*'Monthly Returns'!$BI75</f>
        <v>9.3404729897840079E-7</v>
      </c>
      <c r="DB74" s="161">
        <f>(AB74-AVERAGE(AB$3:AB$242))^2*'Monthly Returns'!$BI75</f>
        <v>7.3020171594819186E-8</v>
      </c>
      <c r="DC74" s="161">
        <f>(AC74-AVERAGE(AC$3:AC$242))^2*'Monthly Returns'!$BI75</f>
        <v>7.5290748724039737E-6</v>
      </c>
      <c r="DD74" s="161">
        <f>(AD74-AVERAGE(AD$3:AD$242))^2*'Monthly Returns'!$BI75</f>
        <v>7.1798724444429695E-6</v>
      </c>
      <c r="DE74" s="161">
        <f>(AE74-AVERAGE(AE$3:AE$242))^2*'Monthly Returns'!$BI75</f>
        <v>8.2220266999465887E-6</v>
      </c>
      <c r="DF74" s="161">
        <f>(AF74-AVERAGE(AF$3:AF$242))^2*'Monthly Returns'!$BI75</f>
        <v>1.3414557565628011E-6</v>
      </c>
      <c r="DG74" s="161">
        <f>(AG74-AVERAGE(AG$3:AG$242))^2*'Monthly Returns'!$BI75</f>
        <v>2.4377311965781887E-7</v>
      </c>
      <c r="DH74" s="161">
        <f>(AH74-AVERAGE(AH$3:AH$242))^2*'Monthly Returns'!$BI75</f>
        <v>1.493223479947143E-6</v>
      </c>
      <c r="DI74" s="161">
        <f>(AI74-AVERAGE(AI$3:AI$242))^2*'Monthly Returns'!$BI75</f>
        <v>2.2615686757983038E-8</v>
      </c>
      <c r="DJ74" s="161">
        <f>(AJ74-AVERAGE(AJ$3:AJ$242))^2*'Monthly Returns'!$BI75</f>
        <v>8.0902274737632587E-8</v>
      </c>
      <c r="DK74" s="161">
        <f>(AK74-AVERAGE(AK$3:AK$242))^2*'Monthly Returns'!$BI75</f>
        <v>4.864595824542746E-9</v>
      </c>
      <c r="DL74" s="161">
        <f>(AL74-AVERAGE(AL$3:AL$242))^2*'Monthly Returns'!$BI75</f>
        <v>8.5608031001910418E-8</v>
      </c>
      <c r="DM74" s="161">
        <f>(AM74-AVERAGE(AM$3:AM$242))^2*'Monthly Returns'!$BI75</f>
        <v>6.6130384717574558E-7</v>
      </c>
      <c r="DN74" s="161">
        <f>(AN74-AVERAGE(AN$3:AN$242))^2*'Monthly Returns'!$BI75</f>
        <v>1.7737407966924233E-8</v>
      </c>
      <c r="DO74" s="161">
        <f>(AO74-AVERAGE(AO$3:AO$242))^2*'Monthly Returns'!$BI75</f>
        <v>3.3696040066696691E-7</v>
      </c>
      <c r="DP74" s="161">
        <f>(AP74-AVERAGE(AP$3:AP$242))^2*'Monthly Returns'!$BI75</f>
        <v>3.3105637654661999E-10</v>
      </c>
      <c r="DQ74" s="161">
        <f>(AQ74-AVERAGE(AQ$3:AQ$242))^2*'Monthly Returns'!$BI75</f>
        <v>2.0940750182092803E-7</v>
      </c>
      <c r="DR74" s="161">
        <f>(AR74-AVERAGE(AR$3:AR$242))^2*'Monthly Returns'!$BI75</f>
        <v>8.3562355773065623E-7</v>
      </c>
      <c r="DS74" s="161">
        <f>(AS74-AVERAGE(AS$3:AS$242))^2*'Monthly Returns'!$BI75</f>
        <v>4.5050682343196656E-8</v>
      </c>
      <c r="DT74" s="161">
        <f>(AT74-AVERAGE(AT$3:AT$242))^2*'Monthly Returns'!$BI75</f>
        <v>5.0004029174865963E-8</v>
      </c>
      <c r="DU74" s="161">
        <f>(AU74-AVERAGE(AU$3:AU$242))^2*'Monthly Returns'!$BI75</f>
        <v>3.2599283686192404E-7</v>
      </c>
      <c r="DV74" s="161">
        <f>(AV74-AVERAGE(AV$3:AV$242))^2*'Monthly Returns'!$BI75</f>
        <v>9.8764152783065488E-8</v>
      </c>
      <c r="DW74" s="161">
        <f>(AW74-AVERAGE(AW$3:AW$242))^2*'Monthly Returns'!$BI75</f>
        <v>1.2637780198457457E-6</v>
      </c>
      <c r="DX74" s="161">
        <f>(AX74-AVERAGE(AX$3:AX$242))^2*'Monthly Returns'!$BI75</f>
        <v>3.1625587251094025E-6</v>
      </c>
      <c r="DY74" s="161">
        <f>(AY74-AVERAGE(AY$3:AY$242))^2*'Monthly Returns'!$BI75</f>
        <v>1.7869491233012164E-7</v>
      </c>
      <c r="DZ74" s="161">
        <f>(AZ74-AVERAGE(AZ$3:AZ$242))^2*'Monthly Returns'!$BI75</f>
        <v>2.3601295914393124E-5</v>
      </c>
      <c r="EA74" s="161">
        <f>(BA74-AVERAGE(BA$3:BA$242))^2*'Monthly Returns'!$BI75</f>
        <v>6.9398506882360593E-8</v>
      </c>
    </row>
    <row r="75" spans="1:131" s="80" customFormat="1" x14ac:dyDescent="0.2">
      <c r="A75" s="66"/>
      <c r="B75" s="79">
        <f>'Monthly Returns'!A76</f>
        <v>38383</v>
      </c>
      <c r="C75" s="77">
        <f>'Monthly Returns'!B76</f>
        <v>-6.4242550015737301E-3</v>
      </c>
      <c r="D75" s="77">
        <f>'Monthly Returns'!C76</f>
        <v>-2.5706556243149301E-2</v>
      </c>
      <c r="E75" s="77">
        <f>'Monthly Returns'!D76</f>
        <v>-6.3236963322029702E-3</v>
      </c>
      <c r="F75" s="77">
        <f>'Monthly Returns'!E76</f>
        <v>3.40492853525107E-2</v>
      </c>
      <c r="G75" s="77">
        <f>'Monthly Returns'!F76</f>
        <v>1.1504570387172701E-2</v>
      </c>
      <c r="H75" s="77">
        <f>'Monthly Returns'!G76</f>
        <v>-4.8581379278292902E-3</v>
      </c>
      <c r="I75" s="77">
        <f>'Monthly Returns'!H76</f>
        <v>5.34622000655193E-2</v>
      </c>
      <c r="J75" s="77">
        <f>'Monthly Returns'!I76</f>
        <v>1.5794580654651998E-2</v>
      </c>
      <c r="K75" s="77">
        <f>'Monthly Returns'!J76</f>
        <v>2.2023768669386198E-2</v>
      </c>
      <c r="L75" s="77">
        <f>'Monthly Returns'!K76</f>
        <v>4.6543470407231996E-3</v>
      </c>
      <c r="M75" s="77">
        <f>'Monthly Returns'!L76</f>
        <v>8.0773592423630802E-3</v>
      </c>
      <c r="N75" s="77">
        <f>'Monthly Returns'!M76</f>
        <v>1.50641133804692E-2</v>
      </c>
      <c r="O75" s="77">
        <f>'Monthly Returns'!N76</f>
        <v>1.9531974792768799E-2</v>
      </c>
      <c r="P75" s="77">
        <f>'Monthly Returns'!O76</f>
        <v>1.9020509558296199E-2</v>
      </c>
      <c r="Q75" s="77">
        <f>'Monthly Returns'!P76</f>
        <v>2.6432746920328199E-2</v>
      </c>
      <c r="R75" s="77">
        <f>'Monthly Returns'!Q76</f>
        <v>1.2869743541582299E-2</v>
      </c>
      <c r="S75" s="77">
        <f>'Monthly Returns'!R76</f>
        <v>1.2930870816979301E-2</v>
      </c>
      <c r="T75" s="77">
        <f>'Monthly Returns'!S76</f>
        <v>2.5785076846883248E-2</v>
      </c>
      <c r="U75" s="77">
        <f>'Monthly Returns'!T76</f>
        <v>-2.47579817968752E-2</v>
      </c>
      <c r="V75" s="77">
        <f>'Monthly Returns'!U76</f>
        <v>-5.8200013025290201E-3</v>
      </c>
      <c r="W75" s="77">
        <f>'Monthly Returns'!V76</f>
        <v>-5.7600019640531297E-3</v>
      </c>
      <c r="X75" s="77">
        <f>'Monthly Returns'!W76</f>
        <v>-1.1250348092453399E-2</v>
      </c>
      <c r="Y75" s="77">
        <f>'Monthly Returns'!X76</f>
        <v>-5.6499764073830727E-3</v>
      </c>
      <c r="Z75" s="77">
        <f>'Monthly Returns'!Y76</f>
        <v>-1.3599811452857935E-3</v>
      </c>
      <c r="AA75" s="77">
        <f>'Monthly Returns'!Z76</f>
        <v>2.0195220464490182E-2</v>
      </c>
      <c r="AB75" s="77">
        <f>'Monthly Returns'!AA76</f>
        <v>8.9665372527270026E-3</v>
      </c>
      <c r="AC75" s="77">
        <f>'Monthly Returns'!AB76</f>
        <v>-2.8037051495899412E-3</v>
      </c>
      <c r="AD75" s="77">
        <f>'Monthly Returns'!AC76</f>
        <v>-2.22868006916704E-3</v>
      </c>
      <c r="AE75" s="77">
        <f>'Monthly Returns'!AD76</f>
        <v>-3.0013200610397401E-3</v>
      </c>
      <c r="AF75" s="77">
        <f>'Monthly Returns'!AE76</f>
        <v>6.6937601999999992E-3</v>
      </c>
      <c r="AG75" s="77">
        <f>'Monthly Returns'!AF76</f>
        <v>1.13748494E-2</v>
      </c>
      <c r="AH75" s="77">
        <f>'Monthly Returns'!AG76</f>
        <v>6.6577108822806269E-3</v>
      </c>
      <c r="AI75" s="77">
        <f>'Monthly Returns'!AH76</f>
        <v>1.0597813444987336E-2</v>
      </c>
      <c r="AJ75" s="77">
        <f>'Monthly Returns'!AI76</f>
        <v>2.4480708774806459E-2</v>
      </c>
      <c r="AK75" s="77">
        <f>'Monthly Returns'!AJ76</f>
        <v>3.1169861734025028E-2</v>
      </c>
      <c r="AL75" s="77">
        <f>'Monthly Returns'!AK76</f>
        <v>2.5110525382518567E-2</v>
      </c>
      <c r="AM75" s="77">
        <f>'Monthly Returns'!AL76</f>
        <v>1.7289727665284582E-2</v>
      </c>
      <c r="AN75" s="77">
        <f>'Monthly Returns'!AM76</f>
        <v>1.0569932429221884E-2</v>
      </c>
      <c r="AO75" s="77">
        <f>'Monthly Returns'!AN76</f>
        <v>5.3900000000000003E-2</v>
      </c>
      <c r="AP75" s="77">
        <f>'Monthly Returns'!AO76</f>
        <v>4.7757244469769145E-2</v>
      </c>
      <c r="AQ75" s="77">
        <f>'Monthly Returns'!AP76</f>
        <v>6.9227773957565297E-2</v>
      </c>
      <c r="AR75" s="77">
        <f>'Monthly Returns'!AQ76</f>
        <v>9.7906036487338984E-3</v>
      </c>
      <c r="AS75" s="77">
        <f>'Monthly Returns'!AR76</f>
        <v>6.5655091917127262E-3</v>
      </c>
      <c r="AT75" s="77">
        <f>'Monthly Returns'!AS76</f>
        <v>2.9608230190398932E-2</v>
      </c>
      <c r="AU75" s="77">
        <f>'Monthly Returns'!AT76</f>
        <v>5.9122362579716271E-3</v>
      </c>
      <c r="AV75" s="77">
        <f>'Monthly Returns'!AU76</f>
        <v>6.6538856481335824E-3</v>
      </c>
      <c r="AW75" s="77">
        <f>'Monthly Returns'!AV76</f>
        <v>1.8065803174694306E-2</v>
      </c>
      <c r="AX75" s="77">
        <f>'Monthly Returns'!AW76</f>
        <v>3.001631090995116E-2</v>
      </c>
      <c r="AY75" s="77">
        <f>'Monthly Returns'!AX76</f>
        <v>4.7139581087737414E-2</v>
      </c>
      <c r="AZ75" s="77">
        <f>'Monthly Returns'!AY76</f>
        <v>0.11918394804135884</v>
      </c>
      <c r="BA75" s="77">
        <f>'Monthly Returns'!AZ76</f>
        <v>2.429161575609462E-2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CC75" s="161">
        <f>(C75-AVERAGE(C$3:C$242))^2*'Monthly Returns'!$BI76</f>
        <v>3.4133988339017817E-7</v>
      </c>
      <c r="CD75" s="161">
        <f>(D75-AVERAGE(D$3:D$242))^2*'Monthly Returns'!$BI76</f>
        <v>2.7103734669027025E-6</v>
      </c>
      <c r="CE75" s="161">
        <f>(E75-AVERAGE(E$3:E$242))^2*'Monthly Returns'!$BI76</f>
        <v>3.0070429564187342E-7</v>
      </c>
      <c r="CF75" s="161">
        <f>(F75-AVERAGE(F$3:F$242))^2*'Monthly Returns'!$BI76</f>
        <v>1.2600004533733146E-6</v>
      </c>
      <c r="CG75" s="161">
        <f>(G75-AVERAGE(G$3:G$242))^2*'Monthly Returns'!$BI76</f>
        <v>1.0986513167875053E-7</v>
      </c>
      <c r="CH75" s="161">
        <f>(H75-AVERAGE(H$3:H$242))^2*'Monthly Returns'!$BI76</f>
        <v>1.8709775292781202E-7</v>
      </c>
      <c r="CI75" s="161">
        <f>(I75-AVERAGE(I$3:I$242))^2*'Monthly Returns'!$BI76</f>
        <v>4.3622395796170669E-6</v>
      </c>
      <c r="CJ75" s="161">
        <f>(J75-AVERAGE(J$3:J$242))^2*'Monthly Returns'!$BI76</f>
        <v>8.5210440150429612E-8</v>
      </c>
      <c r="CK75" s="161">
        <f>(K75-AVERAGE(K$3:K$242))^2*'Monthly Returns'!$BI76</f>
        <v>2.9954163677637896E-7</v>
      </c>
      <c r="CL75" s="161">
        <f>(L75-AVERAGE(L$3:L$242))^2*'Monthly Returns'!$BI76</f>
        <v>1.3866999049135713E-10</v>
      </c>
      <c r="CM75" s="161">
        <f>(M75-AVERAGE(M$3:M$242))^2*'Monthly Returns'!$BI76</f>
        <v>2.6207779601645499E-8</v>
      </c>
      <c r="CN75" s="161">
        <f>(N75-AVERAGE(N$3:N$242))^2*'Monthly Returns'!$BI76</f>
        <v>1.0781677986079809E-7</v>
      </c>
      <c r="CO75" s="161">
        <f>(O75-AVERAGE(O$3:O$242))^2*'Monthly Returns'!$BI76</f>
        <v>3.7819917703866379E-7</v>
      </c>
      <c r="CP75" s="161">
        <f>(P75-AVERAGE(P$3:P$242))^2*'Monthly Returns'!$BI76</f>
        <v>2.2760165593761054E-7</v>
      </c>
      <c r="CQ75" s="161">
        <f>(Q75-AVERAGE(Q$3:Q$242))^2*'Monthly Returns'!$BI76</f>
        <v>7.3893179495000765E-7</v>
      </c>
      <c r="CR75" s="161">
        <f>(R75-AVERAGE(R$3:R$242))^2*'Monthly Returns'!$BI76</f>
        <v>8.069253070616603E-8</v>
      </c>
      <c r="CS75" s="161">
        <f>(S75-AVERAGE(S$3:S$242))^2*'Monthly Returns'!$BI76</f>
        <v>1.1430364191652444E-7</v>
      </c>
      <c r="CT75" s="161">
        <f>(T75-AVERAGE(T$3:T$242))^2*'Monthly Returns'!$BI76</f>
        <v>5.8906326540139477E-7</v>
      </c>
      <c r="CU75" s="161">
        <f>(U75-AVERAGE(U$3:U$242))^2*'Monthly Returns'!$BI76</f>
        <v>1.8589071515514052E-6</v>
      </c>
      <c r="CV75" s="161">
        <f>(V75-AVERAGE(V$3:V$242))^2*'Monthly Returns'!$BI76</f>
        <v>2.5841742498347659E-7</v>
      </c>
      <c r="CW75" s="161">
        <f>(W75-AVERAGE(W$3:W$242))^2*'Monthly Returns'!$BI76</f>
        <v>2.0038969074864311E-7</v>
      </c>
      <c r="CX75" s="161">
        <f>(X75-AVERAGE(X$3:X$242))^2*'Monthly Returns'!$BI76</f>
        <v>5.3750778623971447E-7</v>
      </c>
      <c r="CY75" s="161">
        <f>(Y75-AVERAGE(Y$3:Y$242))^2*'Monthly Returns'!$BI76</f>
        <v>1.9546402887180308E-7</v>
      </c>
      <c r="CZ75" s="161">
        <f>(Z75-AVERAGE(Z$3:Z$242))^2*'Monthly Returns'!$BI76</f>
        <v>2.7280527626614566E-8</v>
      </c>
      <c r="DA75" s="161">
        <f>(AA75-AVERAGE(AA$3:AA$242))^2*'Monthly Returns'!$BI76</f>
        <v>4.2005900076054775E-7</v>
      </c>
      <c r="DB75" s="161">
        <f>(AB75-AVERAGE(AB$3:AB$242))^2*'Monthly Returns'!$BI76</f>
        <v>4.9780795356029532E-8</v>
      </c>
      <c r="DC75" s="161">
        <f>(AC75-AVERAGE(AC$3:AC$242))^2*'Monthly Returns'!$BI76</f>
        <v>8.4806934839359343E-8</v>
      </c>
      <c r="DD75" s="161">
        <f>(AD75-AVERAGE(AD$3:AD$242))^2*'Monthly Returns'!$BI76</f>
        <v>7.1124573725994278E-8</v>
      </c>
      <c r="DE75" s="161">
        <f>(AE75-AVERAGE(AE$3:AE$242))^2*'Monthly Returns'!$BI76</f>
        <v>9.5974399359515631E-8</v>
      </c>
      <c r="DF75" s="161">
        <f>(AF75-AVERAGE(AF$3:AF$242))^2*'Monthly Returns'!$BI76</f>
        <v>1.3333006147751672E-9</v>
      </c>
      <c r="DG75" s="161">
        <f>(AG75-AVERAGE(AG$3:AG$242))^2*'Monthly Returns'!$BI76</f>
        <v>3.6063280823294882E-8</v>
      </c>
      <c r="DH75" s="161">
        <f>(AH75-AVERAGE(AH$3:AH$242))^2*'Monthly Returns'!$BI76</f>
        <v>1.1584084736992207E-9</v>
      </c>
      <c r="DI75" s="161">
        <f>(AI75-AVERAGE(AI$3:AI$242))^2*'Monthly Returns'!$BI76</f>
        <v>9.6258504264546524E-8</v>
      </c>
      <c r="DJ75" s="161">
        <f>(AJ75-AVERAGE(AJ$3:AJ$242))^2*'Monthly Returns'!$BI76</f>
        <v>7.5306498546676214E-7</v>
      </c>
      <c r="DK75" s="161">
        <f>(AK75-AVERAGE(AK$3:AK$242))^2*'Monthly Returns'!$BI76</f>
        <v>1.2700444559636695E-6</v>
      </c>
      <c r="DL75" s="161">
        <f>(AL75-AVERAGE(AL$3:AL$242))^2*'Monthly Returns'!$BI76</f>
        <v>7.335626263341075E-7</v>
      </c>
      <c r="DM75" s="161">
        <f>(AM75-AVERAGE(AM$3:AM$242))^2*'Monthly Returns'!$BI76</f>
        <v>3.3378373210925529E-7</v>
      </c>
      <c r="DN75" s="161">
        <f>(AN75-AVERAGE(AN$3:AN$242))^2*'Monthly Returns'!$BI76</f>
        <v>5.0381280952762766E-8</v>
      </c>
      <c r="DO75" s="161">
        <f>(AO75-AVERAGE(AO$3:AO$242))^2*'Monthly Returns'!$BI76</f>
        <v>4.6427605266817514E-6</v>
      </c>
      <c r="DP75" s="161">
        <f>(AP75-AVERAGE(AP$3:AP$242))^2*'Monthly Returns'!$BI76</f>
        <v>4.4369884603474183E-6</v>
      </c>
      <c r="DQ75" s="161">
        <f>(AQ75-AVERAGE(AQ$3:AQ$242))^2*'Monthly Returns'!$BI76</f>
        <v>8.1913867326140419E-6</v>
      </c>
      <c r="DR75" s="161">
        <f>(AR75-AVERAGE(AR$3:AR$242))^2*'Monthly Returns'!$BI76</f>
        <v>2.0331232650401514E-8</v>
      </c>
      <c r="DS75" s="161">
        <f>(AS75-AVERAGE(AS$3:AS$242))^2*'Monthly Returns'!$BI76</f>
        <v>1.9868852414620007E-8</v>
      </c>
      <c r="DT75" s="161">
        <f>(AT75-AVERAGE(AT$3:AT$242))^2*'Monthly Returns'!$BI76</f>
        <v>1.2263993454550131E-6</v>
      </c>
      <c r="DU75" s="161">
        <f>(AU75-AVERAGE(AU$3:AU$242))^2*'Monthly Returns'!$BI76</f>
        <v>2.872925362137839E-8</v>
      </c>
      <c r="DV75" s="161">
        <f>(AV75-AVERAGE(AV$3:AV$242))^2*'Monthly Returns'!$BI76</f>
        <v>3.5233923596714192E-7</v>
      </c>
      <c r="DW75" s="161">
        <f>(AW75-AVERAGE(AW$3:AW$242))^2*'Monthly Returns'!$BI76</f>
        <v>1.6665360827228728E-7</v>
      </c>
      <c r="DX75" s="161">
        <f>(AX75-AVERAGE(AX$3:AX$242))^2*'Monthly Returns'!$BI76</f>
        <v>1.0673775609421607E-6</v>
      </c>
      <c r="DY75" s="161">
        <f>(AY75-AVERAGE(AY$3:AY$242))^2*'Monthly Returns'!$BI76</f>
        <v>3.4019912515441834E-6</v>
      </c>
      <c r="DZ75" s="161">
        <f>(AZ75-AVERAGE(AZ$3:AZ$242))^2*'Monthly Returns'!$BI76</f>
        <v>2.2298217206169326E-5</v>
      </c>
      <c r="EA75" s="161">
        <f>(BA75-AVERAGE(BA$3:BA$242))^2*'Monthly Returns'!$BI76</f>
        <v>4.0871283384541926E-7</v>
      </c>
    </row>
    <row r="76" spans="1:131" s="80" customFormat="1" x14ac:dyDescent="0.2">
      <c r="A76" s="66"/>
      <c r="B76" s="79">
        <f>'Monthly Returns'!A77</f>
        <v>38411</v>
      </c>
      <c r="C76" s="77">
        <f>'Monthly Returns'!B77</f>
        <v>4.8269383676879902E-4</v>
      </c>
      <c r="D76" s="77">
        <f>'Monthly Returns'!C77</f>
        <v>2.2739749632538699E-4</v>
      </c>
      <c r="E76" s="77">
        <f>'Monthly Returns'!D77</f>
        <v>3.0085535612205099E-2</v>
      </c>
      <c r="F76" s="77">
        <f>'Monthly Returns'!E77</f>
        <v>3.3645683960422799E-2</v>
      </c>
      <c r="G76" s="77">
        <f>'Monthly Returns'!F77</f>
        <v>2.76068370277908E-2</v>
      </c>
      <c r="H76" s="77">
        <f>'Monthly Returns'!G77</f>
        <v>2.5007689684231001E-4</v>
      </c>
      <c r="I76" s="77">
        <f>'Monthly Returns'!H77</f>
        <v>-1.1944972931821E-3</v>
      </c>
      <c r="J76" s="77">
        <f>'Monthly Returns'!I77</f>
        <v>2.5864218504537899E-2</v>
      </c>
      <c r="K76" s="77">
        <f>'Monthly Returns'!J77</f>
        <v>6.6097698405874497E-2</v>
      </c>
      <c r="L76" s="77">
        <f>'Monthly Returns'!K77</f>
        <v>-1.7894573779592901E-2</v>
      </c>
      <c r="M76" s="77">
        <f>'Monthly Returns'!L77</f>
        <v>-1.8093003104993999E-2</v>
      </c>
      <c r="N76" s="77">
        <f>'Monthly Returns'!M77</f>
        <v>-3.8234844083006002E-3</v>
      </c>
      <c r="O76" s="77">
        <f>'Monthly Returns'!N77</f>
        <v>-7.8962549735598995E-3</v>
      </c>
      <c r="P76" s="77">
        <f>'Monthly Returns'!O77</f>
        <v>-8.7924451056813294E-3</v>
      </c>
      <c r="Q76" s="77">
        <f>'Monthly Returns'!P77</f>
        <v>-6.1722956152194799E-3</v>
      </c>
      <c r="R76" s="77">
        <f>'Monthly Returns'!Q77</f>
        <v>8.9670577972933397E-4</v>
      </c>
      <c r="S76" s="77">
        <f>'Monthly Returns'!R77</f>
        <v>-2.2590215093145601E-3</v>
      </c>
      <c r="T76" s="77">
        <f>'Monthly Returns'!S77</f>
        <v>-8.4458505902827996E-3</v>
      </c>
      <c r="U76" s="77">
        <f>'Monthly Returns'!T77</f>
        <v>2.08575575345013E-2</v>
      </c>
      <c r="V76" s="77">
        <f>'Monthly Returns'!U77</f>
        <v>2.1280000844599901E-2</v>
      </c>
      <c r="W76" s="77">
        <f>'Monthly Returns'!V77</f>
        <v>1.8060007063214398E-2</v>
      </c>
      <c r="X76" s="77">
        <f>'Monthly Returns'!W77</f>
        <v>1.4645412043035044E-3</v>
      </c>
      <c r="Y76" s="77">
        <f>'Monthly Returns'!X77</f>
        <v>9.5916605433936653E-3</v>
      </c>
      <c r="Z76" s="77">
        <f>'Monthly Returns'!Y77</f>
        <v>1.0470759762819526E-3</v>
      </c>
      <c r="AA76" s="77">
        <f>'Monthly Returns'!Z77</f>
        <v>1.5161512852043924E-2</v>
      </c>
      <c r="AB76" s="77">
        <f>'Monthly Returns'!AA77</f>
        <v>7.283554741181808E-3</v>
      </c>
      <c r="AC76" s="77">
        <f>'Monthly Returns'!AB77</f>
        <v>2.089116663107693E-2</v>
      </c>
      <c r="AD76" s="77">
        <f>'Monthly Returns'!AC77</f>
        <v>2.0079343945496403E-2</v>
      </c>
      <c r="AE76" s="77">
        <f>'Monthly Returns'!AD77</f>
        <v>2.2029938172020702E-2</v>
      </c>
      <c r="AF76" s="77">
        <f>'Monthly Returns'!AE77</f>
        <v>1.1699173199999999E-2</v>
      </c>
      <c r="AG76" s="77">
        <f>'Monthly Returns'!AF77</f>
        <v>1.8402343200000001E-2</v>
      </c>
      <c r="AH76" s="77">
        <f>'Monthly Returns'!AG77</f>
        <v>1.163616717660813E-2</v>
      </c>
      <c r="AI76" s="77">
        <f>'Monthly Returns'!AH77</f>
        <v>1.2521406080245878E-3</v>
      </c>
      <c r="AJ76" s="77">
        <f>'Monthly Returns'!AI77</f>
        <v>1.0548924878327481E-2</v>
      </c>
      <c r="AK76" s="77">
        <f>'Monthly Returns'!AJ77</f>
        <v>1.1349378906189145E-2</v>
      </c>
      <c r="AL76" s="77">
        <f>'Monthly Returns'!AK77</f>
        <v>1.628924253263131E-2</v>
      </c>
      <c r="AM76" s="77">
        <f>'Monthly Returns'!AL77</f>
        <v>1.9301449863582398E-3</v>
      </c>
      <c r="AN76" s="77">
        <f>'Monthly Returns'!AM77</f>
        <v>4.8300092537558736E-3</v>
      </c>
      <c r="AO76" s="77">
        <f>'Monthly Returns'!AN77</f>
        <v>2.8999999999999998E-3</v>
      </c>
      <c r="AP76" s="77">
        <f>'Monthly Returns'!AO77</f>
        <v>-3.1477700606972192E-3</v>
      </c>
      <c r="AQ76" s="77">
        <f>'Monthly Returns'!AP77</f>
        <v>1.7883293687383395E-2</v>
      </c>
      <c r="AR76" s="77">
        <f>'Monthly Returns'!AQ77</f>
        <v>1.5654319718741642E-2</v>
      </c>
      <c r="AS76" s="77">
        <f>'Monthly Returns'!AR77</f>
        <v>5.7254674590521137E-3</v>
      </c>
      <c r="AT76" s="77">
        <f>'Monthly Returns'!AS77</f>
        <v>1.2783894357647613E-2</v>
      </c>
      <c r="AU76" s="77">
        <f>'Monthly Returns'!AT77</f>
        <v>6.7880048338822023E-3</v>
      </c>
      <c r="AV76" s="77">
        <f>'Monthly Returns'!AU77</f>
        <v>5.2977551784228263E-3</v>
      </c>
      <c r="AW76" s="77">
        <f>'Monthly Returns'!AV77</f>
        <v>4.3594939988299997E-2</v>
      </c>
      <c r="AX76" s="77">
        <f>'Monthly Returns'!AW77</f>
        <v>3.6106502872341961E-2</v>
      </c>
      <c r="AY76" s="77">
        <f>'Monthly Returns'!AX77</f>
        <v>1.1671236374283224E-2</v>
      </c>
      <c r="AZ76" s="77">
        <f>'Monthly Returns'!AY77</f>
        <v>-7.3869636468528212E-3</v>
      </c>
      <c r="BA76" s="77">
        <f>'Monthly Returns'!AZ77</f>
        <v>3.9166122298275985E-2</v>
      </c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CC76" s="161">
        <f>(C76-AVERAGE(C$3:C$242))^2*'Monthly Returns'!$BI77</f>
        <v>7.4445722876651877E-8</v>
      </c>
      <c r="CD76" s="161">
        <f>(D76-AVERAGE(D$3:D$242))^2*'Monthly Returns'!$BI77</f>
        <v>2.2500524974626554E-7</v>
      </c>
      <c r="CE76" s="161">
        <f>(E76-AVERAGE(E$3:E$242))^2*'Monthly Returns'!$BI77</f>
        <v>1.2229608795159803E-6</v>
      </c>
      <c r="CF76" s="161">
        <f>(F76-AVERAGE(F$3:F$242))^2*'Monthly Returns'!$BI77</f>
        <v>1.2316210616314273E-6</v>
      </c>
      <c r="CG76" s="161">
        <f>(G76-AVERAGE(G$3:G$242))^2*'Monthly Returns'!$BI77</f>
        <v>1.1362526992444845E-6</v>
      </c>
      <c r="CH76" s="161">
        <f>(H76-AVERAGE(H$3:H$242))^2*'Monthly Returns'!$BI77</f>
        <v>4.0904873090790977E-8</v>
      </c>
      <c r="CI76" s="161">
        <f>(I76-AVERAGE(I$3:I$242))^2*'Monthly Returns'!$BI77</f>
        <v>1.5080450158848013E-7</v>
      </c>
      <c r="CJ76" s="161">
        <f>(J76-AVERAGE(J$3:J$242))^2*'Monthly Returns'!$BI77</f>
        <v>5.649827838474571E-7</v>
      </c>
      <c r="CK76" s="161">
        <f>(K76-AVERAGE(K$3:K$242))^2*'Monthly Returns'!$BI77</f>
        <v>6.532568092380736E-6</v>
      </c>
      <c r="CL76" s="161">
        <f>(L76-AVERAGE(L$3:L$242))^2*'Monthly Returns'!$BI77</f>
        <v>1.0289629225551009E-6</v>
      </c>
      <c r="CM76" s="161">
        <f>(M76-AVERAGE(M$3:M$242))^2*'Monthly Returns'!$BI77</f>
        <v>1.0574486417524774E-6</v>
      </c>
      <c r="CN76" s="161">
        <f>(N76-AVERAGE(N$3:N$242))^2*'Monthly Returns'!$BI77</f>
        <v>2.8045038082209582E-7</v>
      </c>
      <c r="CO76" s="161">
        <f>(O76-AVERAGE(O$3:O$242))^2*'Monthly Returns'!$BI77</f>
        <v>3.9714700210776288E-7</v>
      </c>
      <c r="CP76" s="161">
        <f>(P76-AVERAGE(P$3:P$242))^2*'Monthly Returns'!$BI77</f>
        <v>6.1827180485391644E-7</v>
      </c>
      <c r="CQ76" s="161">
        <f>(Q76-AVERAGE(Q$3:Q$242))^2*'Monthly Returns'!$BI77</f>
        <v>3.8431400542679899E-7</v>
      </c>
      <c r="CR76" s="161">
        <f>(R76-AVERAGE(R$3:R$242))^2*'Monthly Returns'!$BI77</f>
        <v>6.7290369498857385E-8</v>
      </c>
      <c r="CS76" s="161">
        <f>(S76-AVERAGE(S$3:S$242))^2*'Monthly Returns'!$BI77</f>
        <v>1.2355825701973333E-7</v>
      </c>
      <c r="CT76" s="161">
        <f>(T76-AVERAGE(T$3:T$242))^2*'Monthly Returns'!$BI77</f>
        <v>6.1857657206832753E-7</v>
      </c>
      <c r="CU76" s="161">
        <f>(U76-AVERAGE(U$3:U$242))^2*'Monthly Returns'!$BI77</f>
        <v>4.9801401716902941E-7</v>
      </c>
      <c r="CV76" s="161">
        <f>(V76-AVERAGE(V$3:V$242))^2*'Monthly Returns'!$BI77</f>
        <v>5.2190025762772205E-7</v>
      </c>
      <c r="CW76" s="161">
        <f>(W76-AVERAGE(W$3:W$242))^2*'Monthly Returns'!$BI77</f>
        <v>4.0215496304980939E-7</v>
      </c>
      <c r="CX76" s="161">
        <f>(X76-AVERAGE(X$3:X$242))^2*'Monthly Returns'!$BI77</f>
        <v>2.5021354619088394E-8</v>
      </c>
      <c r="CY76" s="161">
        <f>(Y76-AVERAGE(Y$3:Y$242))^2*'Monthly Returns'!$BI77</f>
        <v>6.2157713564488747E-8</v>
      </c>
      <c r="CZ76" s="161">
        <f>(Z76-AVERAGE(Z$3:Z$242))^2*'Monthly Returns'!$BI77</f>
        <v>3.1870350713769426E-9</v>
      </c>
      <c r="DA76" s="161">
        <f>(AA76-AVERAGE(AA$3:AA$242))^2*'Monthly Returns'!$BI77</f>
        <v>1.7833561331651855E-7</v>
      </c>
      <c r="DB76" s="161">
        <f>(AB76-AVERAGE(AB$3:AB$242))^2*'Monthly Returns'!$BI77</f>
        <v>2.179954847172117E-8</v>
      </c>
      <c r="DC76" s="161">
        <f>(AC76-AVERAGE(AC$3:AC$242))^2*'Monthly Returns'!$BI77</f>
        <v>6.172972697071472E-7</v>
      </c>
      <c r="DD76" s="161">
        <f>(AD76-AVERAGE(AD$3:AD$242))^2*'Monthly Returns'!$BI77</f>
        <v>5.5832943491668654E-7</v>
      </c>
      <c r="DE76" s="161">
        <f>(AE76-AVERAGE(AE$3:AE$242))^2*'Monthly Returns'!$BI77</f>
        <v>6.8529865146286042E-7</v>
      </c>
      <c r="DF76" s="161">
        <f>(AF76-AVERAGE(AF$3:AF$242))^2*'Monthly Returns'!$BI77</f>
        <v>3.6519452953584996E-8</v>
      </c>
      <c r="DG76" s="161">
        <f>(AG76-AVERAGE(AG$3:AG$242))^2*'Monthly Returns'!$BI77</f>
        <v>2.6079915083558746E-7</v>
      </c>
      <c r="DH76" s="161">
        <f>(AH76-AVERAGE(AH$3:AH$242))^2*'Monthly Returns'!$BI77</f>
        <v>6.8005701483908977E-8</v>
      </c>
      <c r="DI76" s="161">
        <f>(AI76-AVERAGE(AI$3:AI$242))^2*'Monthly Returns'!$BI77</f>
        <v>1.28840497395665E-8</v>
      </c>
      <c r="DJ76" s="161">
        <f>(AJ76-AVERAGE(AJ$3:AJ$242))^2*'Monthly Returns'!$BI77</f>
        <v>5.670215390020595E-8</v>
      </c>
      <c r="DK76" s="161">
        <f>(AK76-AVERAGE(AK$3:AK$242))^2*'Monthly Returns'!$BI77</f>
        <v>5.3176048372614103E-8</v>
      </c>
      <c r="DL76" s="161">
        <f>(AL76-AVERAGE(AL$3:AL$242))^2*'Monthly Returns'!$BI77</f>
        <v>2.109898246901957E-7</v>
      </c>
      <c r="DM76" s="161">
        <f>(AM76-AVERAGE(AM$3:AM$242))^2*'Monthly Returns'!$BI77</f>
        <v>1.4011916508442503E-8</v>
      </c>
      <c r="DN76" s="161">
        <f>(AN76-AVERAGE(AN$3:AN$242))^2*'Monthly Returns'!$BI77</f>
        <v>1.270095304629917E-9</v>
      </c>
      <c r="DO76" s="161">
        <f>(AO76-AVERAGE(AO$3:AO$242))^2*'Monthly Returns'!$BI77</f>
        <v>2.4172539110722111E-8</v>
      </c>
      <c r="DP76" s="161">
        <f>(AP76-AVERAGE(AP$3:AP$242))^2*'Monthly Returns'!$BI77</f>
        <v>3.9874586710217835E-8</v>
      </c>
      <c r="DQ76" s="161">
        <f>(AQ76-AVERAGE(AQ$3:AQ$242))^2*'Monthly Returns'!$BI77</f>
        <v>2.9134529420752313E-7</v>
      </c>
      <c r="DR76" s="161">
        <f>(AR76-AVERAGE(AR$3:AR$242))^2*'Monthly Returns'!$BI77</f>
        <v>1.6823677364561806E-7</v>
      </c>
      <c r="DS76" s="161">
        <f>(AS76-AVERAGE(AS$3:AS$242))^2*'Monthly Returns'!$BI77</f>
        <v>1.0699066258315368E-8</v>
      </c>
      <c r="DT76" s="161">
        <f>(AT76-AVERAGE(AT$3:AT$242))^2*'Monthly Returns'!$BI77</f>
        <v>1.2063383157104189E-7</v>
      </c>
      <c r="DU76" s="161">
        <f>(AU76-AVERAGE(AU$3:AU$242))^2*'Monthly Returns'!$BI77</f>
        <v>4.4187253624636435E-8</v>
      </c>
      <c r="DV76" s="161">
        <f>(AV76-AVERAGE(AV$3:AV$242))^2*'Monthly Returns'!$BI77</f>
        <v>2.860686359078877E-7</v>
      </c>
      <c r="DW76" s="161">
        <f>(AW76-AVERAGE(AW$3:AW$242))^2*'Monthly Returns'!$BI77</f>
        <v>2.4716032258467296E-6</v>
      </c>
      <c r="DX76" s="161">
        <f>(AX76-AVERAGE(AX$3:AX$242))^2*'Monthly Returns'!$BI77</f>
        <v>1.7305725250700951E-6</v>
      </c>
      <c r="DY76" s="161">
        <f>(AY76-AVERAGE(AY$3:AY$242))^2*'Monthly Returns'!$BI77</f>
        <v>5.7387911111265069E-8</v>
      </c>
      <c r="DZ76" s="161">
        <f>(AZ76-AVERAGE(AZ$3:AZ$242))^2*'Monthly Returns'!$BI77</f>
        <v>1.0290496994594897E-6</v>
      </c>
      <c r="EA76" s="161">
        <f>(BA76-AVERAGE(BA$3:BA$242))^2*'Monthly Returns'!$BI77</f>
        <v>1.7410112353331312E-6</v>
      </c>
    </row>
    <row r="77" spans="1:131" s="80" customFormat="1" x14ac:dyDescent="0.2">
      <c r="A77" s="66"/>
      <c r="B77" s="79">
        <f>'Monthly Returns'!A78</f>
        <v>38442</v>
      </c>
      <c r="C77" s="77">
        <f>'Monthly Returns'!B78</f>
        <v>9.6350030676095599E-5</v>
      </c>
      <c r="D77" s="77">
        <f>'Monthly Returns'!C78</f>
        <v>-1.54426551444031E-2</v>
      </c>
      <c r="E77" s="77">
        <f>'Monthly Returns'!D78</f>
        <v>-8.0807796038179208E-3</v>
      </c>
      <c r="F77" s="77">
        <f>'Monthly Returns'!E78</f>
        <v>-4.5789345366894496E-3</v>
      </c>
      <c r="G77" s="77">
        <f>'Monthly Returns'!F78</f>
        <v>-1.05084339278928E-2</v>
      </c>
      <c r="H77" s="77">
        <f>'Monthly Returns'!G78</f>
        <v>-4.2806462601023797E-3</v>
      </c>
      <c r="I77" s="77">
        <f>'Monthly Returns'!H78</f>
        <v>1.43915879258964E-2</v>
      </c>
      <c r="J77" s="77">
        <f>'Monthly Returns'!I78</f>
        <v>-1.9904956446863801E-2</v>
      </c>
      <c r="K77" s="77">
        <f>'Monthly Returns'!J78</f>
        <v>-5.0626378991976598E-2</v>
      </c>
      <c r="L77" s="77">
        <f>'Monthly Returns'!K78</f>
        <v>2.49823855448205E-3</v>
      </c>
      <c r="M77" s="77">
        <f>'Monthly Returns'!L78</f>
        <v>4.0347467831709496E-3</v>
      </c>
      <c r="N77" s="77">
        <f>'Monthly Returns'!M78</f>
        <v>-1.29952734978171E-2</v>
      </c>
      <c r="O77" s="77">
        <f>'Monthly Returns'!N78</f>
        <v>-9.0949081877943708E-3</v>
      </c>
      <c r="P77" s="77">
        <f>'Monthly Returns'!O78</f>
        <v>-1.07572060017936E-2</v>
      </c>
      <c r="Q77" s="77">
        <f>'Monthly Returns'!P78</f>
        <v>6.6101442106500903E-3</v>
      </c>
      <c r="R77" s="77">
        <f>'Monthly Returns'!Q78</f>
        <v>5.6284852953720696E-3</v>
      </c>
      <c r="S77" s="77">
        <f>'Monthly Returns'!R78</f>
        <v>1.02223023750214E-2</v>
      </c>
      <c r="T77" s="77">
        <f>'Monthly Returns'!S78</f>
        <v>-9.9419888733911499E-3</v>
      </c>
      <c r="U77" s="77">
        <f>'Monthly Returns'!T78</f>
        <v>-1.5973251056773601E-2</v>
      </c>
      <c r="V77" s="77">
        <f>'Monthly Returns'!U78</f>
        <v>-1.0530006434326699E-2</v>
      </c>
      <c r="W77" s="77">
        <f>'Monthly Returns'!V78</f>
        <v>-6.0100030506643398E-3</v>
      </c>
      <c r="X77" s="77">
        <f>'Monthly Returns'!W78</f>
        <v>1.0686765284886768E-2</v>
      </c>
      <c r="Y77" s="77">
        <f>'Monthly Returns'!X78</f>
        <v>7.3722035124486052E-3</v>
      </c>
      <c r="Z77" s="77">
        <f>'Monthly Returns'!Y78</f>
        <v>1.6815889625034774E-3</v>
      </c>
      <c r="AA77" s="77">
        <f>'Monthly Returns'!Z78</f>
        <v>2.2646359298598151E-2</v>
      </c>
      <c r="AB77" s="77">
        <f>'Monthly Returns'!AA78</f>
        <v>6.1849106371367757E-3</v>
      </c>
      <c r="AC77" s="77">
        <f>'Monthly Returns'!AB78</f>
        <v>4.8840857591075482E-2</v>
      </c>
      <c r="AD77" s="77">
        <f>'Monthly Returns'!AC78</f>
        <v>4.6444452855768106E-2</v>
      </c>
      <c r="AE77" s="77">
        <f>'Monthly Returns'!AD78</f>
        <v>5.4295316503197001E-2</v>
      </c>
      <c r="AF77" s="77">
        <f>'Monthly Returns'!AE78</f>
        <v>3.1260045899999998E-2</v>
      </c>
      <c r="AG77" s="77">
        <f>'Monthly Returns'!AF78</f>
        <v>1.78584348E-2</v>
      </c>
      <c r="AH77" s="77">
        <f>'Monthly Returns'!AG78</f>
        <v>3.1091694585805737E-2</v>
      </c>
      <c r="AI77" s="77">
        <f>'Monthly Returns'!AH78</f>
        <v>1.7885057471264343E-2</v>
      </c>
      <c r="AJ77" s="77">
        <f>'Monthly Returns'!AI78</f>
        <v>1.874039576795572E-2</v>
      </c>
      <c r="AK77" s="77">
        <f>'Monthly Returns'!AJ78</f>
        <v>1.9280947230229994E-2</v>
      </c>
      <c r="AL77" s="77">
        <f>'Monthly Returns'!AK78</f>
        <v>2.1190572351719394E-2</v>
      </c>
      <c r="AM77" s="77">
        <f>'Monthly Returns'!AL78</f>
        <v>3.3820491238809369E-2</v>
      </c>
      <c r="AN77" s="77">
        <f>'Monthly Returns'!AM78</f>
        <v>1.2331444059268781E-2</v>
      </c>
      <c r="AO77" s="77">
        <f>'Monthly Returns'!AN78</f>
        <v>6.1499999999999999E-2</v>
      </c>
      <c r="AP77" s="77">
        <f>'Monthly Returns'!AO78</f>
        <v>7.3755409253985382E-2</v>
      </c>
      <c r="AQ77" s="77">
        <f>'Monthly Returns'!AP78</f>
        <v>0.11696240303881478</v>
      </c>
      <c r="AR77" s="77">
        <f>'Monthly Returns'!AQ78</f>
        <v>2.1270394287193153E-2</v>
      </c>
      <c r="AS77" s="77">
        <f>'Monthly Returns'!AR78</f>
        <v>6.197304892988198E-3</v>
      </c>
      <c r="AT77" s="77">
        <f>'Monthly Returns'!AS78</f>
        <v>3.6781028023465744E-2</v>
      </c>
      <c r="AU77" s="77">
        <f>'Monthly Returns'!AT78</f>
        <v>1.7040859769085755E-2</v>
      </c>
      <c r="AV77" s="77">
        <f>'Monthly Returns'!AU78</f>
        <v>1.4407541653681008E-2</v>
      </c>
      <c r="AW77" s="77">
        <f>'Monthly Returns'!AV78</f>
        <v>3.4980189469563605E-2</v>
      </c>
      <c r="AX77" s="77">
        <f>'Monthly Returns'!AW78</f>
        <v>4.8080931051137643E-2</v>
      </c>
      <c r="AY77" s="77">
        <f>'Monthly Returns'!AX78</f>
        <v>3.8544088154559668E-2</v>
      </c>
      <c r="AZ77" s="77">
        <f>'Monthly Returns'!AY78</f>
        <v>3.9616641902775362E-2</v>
      </c>
      <c r="BA77" s="77">
        <f>'Monthly Returns'!AZ78</f>
        <v>5.2230239422761615E-2</v>
      </c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CC77" s="161">
        <f>(C77-AVERAGE(C$3:C$242))^2*'Monthly Returns'!$BI78</f>
        <v>8.5201685942095699E-8</v>
      </c>
      <c r="CD77" s="161">
        <f>(D77-AVERAGE(D$3:D$242))^2*'Monthly Returns'!$BI78</f>
        <v>1.4243990961640124E-6</v>
      </c>
      <c r="CE77" s="161">
        <f>(E77-AVERAGE(E$3:E$242))^2*'Monthly Returns'!$BI78</f>
        <v>4.0230197161762895E-7</v>
      </c>
      <c r="CF77" s="161">
        <f>(F77-AVERAGE(F$3:F$242))^2*'Monthly Returns'!$BI78</f>
        <v>4.0070324854998798E-7</v>
      </c>
      <c r="CG77" s="161">
        <f>(G77-AVERAGE(G$3:G$242))^2*'Monthly Returns'!$BI78</f>
        <v>4.5166899280986283E-7</v>
      </c>
      <c r="CH77" s="161">
        <f>(H77-AVERAGE(H$3:H$242))^2*'Monthly Returns'!$BI78</f>
        <v>1.685125455514763E-7</v>
      </c>
      <c r="CI77" s="161">
        <f>(I77-AVERAGE(I$3:I$242))^2*'Monthly Returns'!$BI78</f>
        <v>1.0407882280765307E-7</v>
      </c>
      <c r="CJ77" s="161">
        <f>(J77-AVERAGE(J$3:J$242))^2*'Monthly Returns'!$BI78</f>
        <v>1.7903318411698839E-6</v>
      </c>
      <c r="CK77" s="161">
        <f>(K77-AVERAGE(K$3:K$242))^2*'Monthly Returns'!$BI78</f>
        <v>7.67384675541351E-6</v>
      </c>
      <c r="CL77" s="161">
        <f>(L77-AVERAGE(L$3:L$242))^2*'Monthly Returns'!$BI78</f>
        <v>7.5212602706985498E-9</v>
      </c>
      <c r="CM77" s="161">
        <f>(M77-AVERAGE(M$3:M$242))^2*'Monthly Returns'!$BI78</f>
        <v>4.5731304999847591E-10</v>
      </c>
      <c r="CN77" s="161">
        <f>(N77-AVERAGE(N$3:N$242))^2*'Monthly Returns'!$BI78</f>
        <v>9.0584587723561741E-7</v>
      </c>
      <c r="CO77" s="161">
        <f>(O77-AVERAGE(O$3:O$242))^2*'Monthly Returns'!$BI78</f>
        <v>4.7361507169860465E-7</v>
      </c>
      <c r="CP77" s="161">
        <f>(P77-AVERAGE(P$3:P$242))^2*'Monthly Returns'!$BI78</f>
        <v>7.7463169183398847E-7</v>
      </c>
      <c r="CQ77" s="161">
        <f>(Q77-AVERAGE(Q$3:Q$242))^2*'Monthly Returns'!$BI78</f>
        <v>1.4736007511745611E-9</v>
      </c>
      <c r="CR77" s="161">
        <f>(R77-AVERAGE(R$3:R$242))^2*'Monthly Returns'!$BI78</f>
        <v>1.9607233670566177E-9</v>
      </c>
      <c r="CS77" s="161">
        <f>(S77-AVERAGE(S$3:S$242))^2*'Monthly Returns'!$BI78</f>
        <v>4.7355797008245914E-8</v>
      </c>
      <c r="CT77" s="161">
        <f>(T77-AVERAGE(T$3:T$242))^2*'Monthly Returns'!$BI78</f>
        <v>7.3769491606850657E-7</v>
      </c>
      <c r="CU77" s="161">
        <f>(U77-AVERAGE(U$3:U$242))^2*'Monthly Returns'!$BI78</f>
        <v>9.513613151778212E-7</v>
      </c>
      <c r="CV77" s="161">
        <f>(V77-AVERAGE(V$3:V$242))^2*'Monthly Returns'!$BI78</f>
        <v>5.313203660369826E-7</v>
      </c>
      <c r="CW77" s="161">
        <f>(W77-AVERAGE(W$3:W$242))^2*'Monthly Returns'!$BI78</f>
        <v>2.1493031769921076E-7</v>
      </c>
      <c r="CX77" s="161">
        <f>(X77-AVERAGE(X$3:X$242))^2*'Monthly Returns'!$BI78</f>
        <v>6.9087175109566837E-8</v>
      </c>
      <c r="CY77" s="161">
        <f>(Y77-AVERAGE(Y$3:Y$242))^2*'Monthly Returns'!$BI78</f>
        <v>2.221678731225291E-8</v>
      </c>
      <c r="CZ77" s="161">
        <f>(Z77-AVERAGE(Z$3:Z$242))^2*'Monthly Returns'!$BI78</f>
        <v>7.6816216434906261E-10</v>
      </c>
      <c r="DA77" s="161">
        <f>(AA77-AVERAGE(AA$3:AA$242))^2*'Monthly Returns'!$BI78</f>
        <v>5.8795287115184374E-7</v>
      </c>
      <c r="DB77" s="161">
        <f>(AB77-AVERAGE(AB$3:AB$242))^2*'Monthly Returns'!$BI78</f>
        <v>9.631215695931118E-9</v>
      </c>
      <c r="DC77" s="161">
        <f>(AC77-AVERAGE(AC$3:AC$242))^2*'Monthly Returns'!$BI78</f>
        <v>4.2768475974107594E-6</v>
      </c>
      <c r="DD77" s="161">
        <f>(AD77-AVERAGE(AD$3:AD$242))^2*'Monthly Returns'!$BI78</f>
        <v>3.8295107303250287E-6</v>
      </c>
      <c r="DE77" s="161">
        <f>(AE77-AVERAGE(AE$3:AE$242))^2*'Monthly Returns'!$BI78</f>
        <v>5.3259872116845667E-6</v>
      </c>
      <c r="DF77" s="161">
        <f>(AF77-AVERAGE(AF$3:AF$242))^2*'Monthly Returns'!$BI78</f>
        <v>1.1810772043771625E-6</v>
      </c>
      <c r="DG77" s="161">
        <f>(AG77-AVERAGE(AG$3:AG$242))^2*'Monthly Returns'!$BI78</f>
        <v>2.3851449447001449E-7</v>
      </c>
      <c r="DH77" s="161">
        <f>(AH77-AVERAGE(AH$3:AH$242))^2*'Monthly Returns'!$BI78</f>
        <v>1.327068763591768E-6</v>
      </c>
      <c r="DI77" s="161">
        <f>(AI77-AVERAGE(AI$3:AI$242))^2*'Monthly Returns'!$BI78</f>
        <v>4.1822932475195603E-7</v>
      </c>
      <c r="DJ77" s="161">
        <f>(AJ77-AVERAGE(AJ$3:AJ$242))^2*'Monthly Returns'!$BI78</f>
        <v>3.7699353377980394E-7</v>
      </c>
      <c r="DK77" s="161">
        <f>(AK77-AVERAGE(AK$3:AK$242))^2*'Monthly Returns'!$BI78</f>
        <v>3.5348897177917528E-7</v>
      </c>
      <c r="DL77" s="161">
        <f>(AL77-AVERAGE(AL$3:AL$242))^2*'Monthly Returns'!$BI78</f>
        <v>4.703712677353086E-7</v>
      </c>
      <c r="DM77" s="161">
        <f>(AM77-AVERAGE(AM$3:AM$242))^2*'Monthly Returns'!$BI78</f>
        <v>1.7947686644740761E-6</v>
      </c>
      <c r="DN77" s="161">
        <f>(AN77-AVERAGE(AN$3:AN$242))^2*'Monthly Returns'!$BI78</f>
        <v>9.4430946764485401E-8</v>
      </c>
      <c r="DO77" s="161">
        <f>(AO77-AVERAGE(AO$3:AO$242))^2*'Monthly Returns'!$BI78</f>
        <v>6.371049448608031E-6</v>
      </c>
      <c r="DP77" s="161">
        <f>(AP77-AVERAGE(AP$3:AP$242))^2*'Monthly Returns'!$BI78</f>
        <v>1.1001452761440575E-5</v>
      </c>
      <c r="DQ77" s="161">
        <f>(AQ77-AVERAGE(AQ$3:AQ$242))^2*'Monthly Returns'!$BI78</f>
        <v>2.5748946042617439E-5</v>
      </c>
      <c r="DR77" s="161">
        <f>(AR77-AVERAGE(AR$3:AR$242))^2*'Monthly Returns'!$BI78</f>
        <v>4.4770984077260155E-7</v>
      </c>
      <c r="DS77" s="161">
        <f>(AS77-AVERAGE(AS$3:AS$242))^2*'Monthly Returns'!$BI78</f>
        <v>1.5760073999484088E-8</v>
      </c>
      <c r="DT77" s="161">
        <f>(AT77-AVERAGE(AT$3:AT$242))^2*'Monthly Returns'!$BI78</f>
        <v>2.0929340844536783E-6</v>
      </c>
      <c r="DU77" s="161">
        <f>(AU77-AVERAGE(AU$3:AU$242))^2*'Monthly Returns'!$BI78</f>
        <v>4.6271307024452836E-7</v>
      </c>
      <c r="DV77" s="161">
        <f>(AV77-AVERAGE(AV$3:AV$242))^2*'Monthly Returns'!$BI78</f>
        <v>9.1055135565805508E-7</v>
      </c>
      <c r="DW77" s="161">
        <f>(AW77-AVERAGE(AW$3:AW$242))^2*'Monthly Returns'!$BI78</f>
        <v>1.4066351199241822E-6</v>
      </c>
      <c r="DX77" s="161">
        <f>(AX77-AVERAGE(AX$3:AX$242))^2*'Monthly Returns'!$BI78</f>
        <v>3.4963297414534655E-6</v>
      </c>
      <c r="DY77" s="161">
        <f>(AY77-AVERAGE(AY$3:AY$242))^2*'Monthly Returns'!$BI78</f>
        <v>2.1606749167774648E-6</v>
      </c>
      <c r="DZ77" s="161">
        <f>(AZ77-AVERAGE(AZ$3:AZ$242))^2*'Monthly Returns'!$BI78</f>
        <v>1.2778135577500869E-6</v>
      </c>
      <c r="EA77" s="161">
        <f>(BA77-AVERAGE(BA$3:BA$242))^2*'Monthly Returns'!$BI78</f>
        <v>3.7005109261913799E-6</v>
      </c>
    </row>
    <row r="78" spans="1:131" s="80" customFormat="1" x14ac:dyDescent="0.2">
      <c r="A78" s="66"/>
      <c r="B78" s="79">
        <f>'Monthly Returns'!A79</f>
        <v>38472</v>
      </c>
      <c r="C78" s="77">
        <f>'Monthly Returns'!B79</f>
        <v>-2.7533499657617901E-2</v>
      </c>
      <c r="D78" s="77">
        <f>'Monthly Returns'!C79</f>
        <v>-6.22836253896068E-2</v>
      </c>
      <c r="E78" s="77">
        <f>'Monthly Returns'!D79</f>
        <v>-4.0464117897690999E-2</v>
      </c>
      <c r="F78" s="77">
        <f>'Monthly Returns'!E79</f>
        <v>-4.2772241264169203E-2</v>
      </c>
      <c r="G78" s="77">
        <f>'Monthly Returns'!F79</f>
        <v>-2.00558286252733E-2</v>
      </c>
      <c r="H78" s="77">
        <f>'Monthly Returns'!G79</f>
        <v>-3.5118556170064798E-2</v>
      </c>
      <c r="I78" s="77">
        <f>'Monthly Returns'!H79</f>
        <v>-1.7682646235318698E-2</v>
      </c>
      <c r="J78" s="77">
        <f>'Monthly Returns'!I79</f>
        <v>-1.07664703990653E-2</v>
      </c>
      <c r="K78" s="77">
        <f>'Monthly Returns'!J79</f>
        <v>-3.6037107763914299E-2</v>
      </c>
      <c r="L78" s="77">
        <f>'Monthly Returns'!K79</f>
        <v>5.2429949320396104E-3</v>
      </c>
      <c r="M78" s="77">
        <f>'Monthly Returns'!L79</f>
        <v>3.31972727110541E-3</v>
      </c>
      <c r="N78" s="77">
        <f>'Monthly Returns'!M79</f>
        <v>-1.4174207185562801E-2</v>
      </c>
      <c r="O78" s="77">
        <f>'Monthly Returns'!N79</f>
        <v>1.9234878378622899E-3</v>
      </c>
      <c r="P78" s="77">
        <f>'Monthly Returns'!O79</f>
        <v>1.0610633331310499E-2</v>
      </c>
      <c r="Q78" s="77">
        <f>'Monthly Returns'!P79</f>
        <v>-2.1038767452611299E-3</v>
      </c>
      <c r="R78" s="77">
        <f>'Monthly Returns'!Q79</f>
        <v>-3.1745643781079302E-2</v>
      </c>
      <c r="S78" s="77">
        <f>'Monthly Returns'!R79</f>
        <v>-2.0148544691352899E-2</v>
      </c>
      <c r="T78" s="77">
        <f>'Monthly Returns'!S79</f>
        <v>3.8093702004906582E-3</v>
      </c>
      <c r="U78" s="77">
        <f>'Monthly Returns'!T79</f>
        <v>-1.806684733514E-2</v>
      </c>
      <c r="V78" s="77">
        <f>'Monthly Returns'!U79</f>
        <v>-2.2319995342987099E-2</v>
      </c>
      <c r="W78" s="77">
        <f>'Monthly Returns'!V79</f>
        <v>-1.06100021792818E-2</v>
      </c>
      <c r="X78" s="77">
        <f>'Monthly Returns'!W79</f>
        <v>9.4607379375590828E-3</v>
      </c>
      <c r="Y78" s="77">
        <f>'Monthly Returns'!X79</f>
        <v>4.3310600747688E-3</v>
      </c>
      <c r="Z78" s="77">
        <f>'Monthly Returns'!Y79</f>
        <v>2.812795883465169E-3</v>
      </c>
      <c r="AA78" s="77">
        <f>'Monthly Returns'!Z79</f>
        <v>1.9082425678213388E-2</v>
      </c>
      <c r="AB78" s="77">
        <f>'Monthly Returns'!AA79</f>
        <v>1.0395480225988685E-2</v>
      </c>
      <c r="AC78" s="77">
        <f>'Monthly Returns'!AB79</f>
        <v>7.9771322209665207E-4</v>
      </c>
      <c r="AD78" s="77">
        <f>'Monthly Returns'!AC79</f>
        <v>2.0305414117094299E-3</v>
      </c>
      <c r="AE78" s="77">
        <f>'Monthly Returns'!AD79</f>
        <v>-6.7558359622471001E-4</v>
      </c>
      <c r="AF78" s="77">
        <f>'Monthly Returns'!AE79</f>
        <v>5.4354275999999998E-3</v>
      </c>
      <c r="AG78" s="77">
        <f>'Monthly Returns'!AF79</f>
        <v>5.3792293999999994E-3</v>
      </c>
      <c r="AH78" s="77">
        <f>'Monthly Returns'!AG79</f>
        <v>5.406155046063418E-3</v>
      </c>
      <c r="AI78" s="77">
        <f>'Monthly Returns'!AH79</f>
        <v>1.132842495144315E-2</v>
      </c>
      <c r="AJ78" s="77">
        <f>'Monthly Returns'!AI79</f>
        <v>1.9759579263711524E-2</v>
      </c>
      <c r="AK78" s="77">
        <f>'Monthly Returns'!AJ79</f>
        <v>1.9499265293008605E-2</v>
      </c>
      <c r="AL78" s="77">
        <f>'Monthly Returns'!AK79</f>
        <v>2.7989847041757443E-2</v>
      </c>
      <c r="AM78" s="77">
        <f>'Monthly Returns'!AL79</f>
        <v>6.4598780078977125E-3</v>
      </c>
      <c r="AN78" s="77">
        <f>'Monthly Returns'!AM79</f>
        <v>1.2109120762085146E-2</v>
      </c>
      <c r="AO78" s="77">
        <f>'Monthly Returns'!AN79</f>
        <v>1.9300000000000001E-2</v>
      </c>
      <c r="AP78" s="77">
        <f>'Monthly Returns'!AO79</f>
        <v>1.8131402072775415E-2</v>
      </c>
      <c r="AQ78" s="77">
        <f>'Monthly Returns'!AP79</f>
        <v>-3.7837690483330189E-2</v>
      </c>
      <c r="AR78" s="77">
        <f>'Monthly Returns'!AQ79</f>
        <v>1.94139213806068E-2</v>
      </c>
      <c r="AS78" s="77">
        <f>'Monthly Returns'!AR79</f>
        <v>7.7347274940915423E-3</v>
      </c>
      <c r="AT78" s="77">
        <f>'Monthly Returns'!AS79</f>
        <v>2.1868225719195378E-2</v>
      </c>
      <c r="AU78" s="77">
        <f>'Monthly Returns'!AT79</f>
        <v>3.6211738279573777E-3</v>
      </c>
      <c r="AV78" s="77">
        <f>'Monthly Returns'!AU79</f>
        <v>-9.7164416146567189E-3</v>
      </c>
      <c r="AW78" s="77">
        <f>'Monthly Returns'!AV79</f>
        <v>4.3260990089220908E-2</v>
      </c>
      <c r="AX78" s="77">
        <f>'Monthly Returns'!AW79</f>
        <v>4.5805767385485696E-2</v>
      </c>
      <c r="AY78" s="77">
        <f>'Monthly Returns'!AX79</f>
        <v>1.6860732218825895E-2</v>
      </c>
      <c r="AZ78" s="77">
        <f>'Monthly Returns'!AY79</f>
        <v>3.1395504583539492E-2</v>
      </c>
      <c r="BA78" s="77">
        <f>'Monthly Returns'!AZ79</f>
        <v>-1.3532819034260735E-2</v>
      </c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CC78" s="161">
        <f>(C78-AVERAGE(C$3:C$242))^2*'Monthly Returns'!$BI79</f>
        <v>2.4445768889249531E-6</v>
      </c>
      <c r="CD78" s="161">
        <f>(D78-AVERAGE(D$3:D$242))^2*'Monthly Returns'!$BI79</f>
        <v>1.1241164232919593E-5</v>
      </c>
      <c r="CE78" s="161">
        <f>(E78-AVERAGE(E$3:E$242))^2*'Monthly Returns'!$BI79</f>
        <v>4.5204610375458155E-6</v>
      </c>
      <c r="CF78" s="161">
        <f>(F78-AVERAGE(F$3:F$242))^2*'Monthly Returns'!$BI79</f>
        <v>5.7214500162490634E-6</v>
      </c>
      <c r="CG78" s="161">
        <f>(G78-AVERAGE(G$3:G$242))^2*'Monthly Returns'!$BI79</f>
        <v>1.2417645074191748E-6</v>
      </c>
      <c r="CH78" s="161">
        <f>(H78-AVERAGE(H$3:H$242))^2*'Monthly Returns'!$BI79</f>
        <v>3.3496195431385385E-6</v>
      </c>
      <c r="CI78" s="161">
        <f>(I78-AVERAGE(I$3:I$242))^2*'Monthly Returns'!$BI79</f>
        <v>1.3230108838378812E-6</v>
      </c>
      <c r="CJ78" s="161">
        <f>(J78-AVERAGE(J$3:J$242))^2*'Monthly Returns'!$BI79</f>
        <v>8.5502440902050973E-7</v>
      </c>
      <c r="CK78" s="161">
        <f>(K78-AVERAGE(K$3:K$242))^2*'Monthly Returns'!$BI79</f>
        <v>4.4666893835333234E-6</v>
      </c>
      <c r="CL78" s="161">
        <f>(L78-AVERAGE(L$3:L$242))^2*'Monthly Returns'!$BI79</f>
        <v>1.5221679989825142E-9</v>
      </c>
      <c r="CM78" s="161">
        <f>(M78-AVERAGE(M$3:M$242))^2*'Monthly Returns'!$BI79</f>
        <v>2.9552511957728048E-9</v>
      </c>
      <c r="CN78" s="161">
        <f>(N78-AVERAGE(N$3:N$242))^2*'Monthly Returns'!$BI79</f>
        <v>1.0216155569419413E-6</v>
      </c>
      <c r="CO78" s="161">
        <f>(O78-AVERAGE(O$3:O$242))^2*'Monthly Returns'!$BI79</f>
        <v>3.4278968076027178E-8</v>
      </c>
      <c r="CP78" s="161">
        <f>(P78-AVERAGE(P$3:P$242))^2*'Monthly Returns'!$BI79</f>
        <v>9.5489783947343698E-9</v>
      </c>
      <c r="CQ78" s="161">
        <f>(Q78-AVERAGE(Q$3:Q$242))^2*'Monthly Returns'!$BI79</f>
        <v>1.9286715141200762E-7</v>
      </c>
      <c r="CR78" s="161">
        <f>(R78-AVERAGE(R$3:R$242))^2*'Monthly Returns'!$BI79</f>
        <v>3.1067600624138944E-6</v>
      </c>
      <c r="CS78" s="161">
        <f>(S78-AVERAGE(S$3:S$242))^2*'Monthly Returns'!$BI79</f>
        <v>1.3863757798184781E-6</v>
      </c>
      <c r="CT78" s="161">
        <f>(T78-AVERAGE(T$3:T$242))^2*'Monthly Returns'!$BI79</f>
        <v>5.3391266771718963E-8</v>
      </c>
      <c r="CU78" s="161">
        <f>(U78-AVERAGE(U$3:U$242))^2*'Monthly Returns'!$BI79</f>
        <v>1.1589263029212273E-6</v>
      </c>
      <c r="CV78" s="161">
        <f>(V78-AVERAGE(V$3:V$242))^2*'Monthly Returns'!$BI79</f>
        <v>1.6245487870869921E-6</v>
      </c>
      <c r="CW78" s="161">
        <f>(W78-AVERAGE(W$3:W$242))^2*'Monthly Returns'!$BI79</f>
        <v>4.5887665040220858E-7</v>
      </c>
      <c r="CX78" s="161">
        <f>(X78-AVERAGE(X$3:X$242))^2*'Monthly Returns'!$BI79</f>
        <v>4.3184080918963002E-8</v>
      </c>
      <c r="CY78" s="161">
        <f>(Y78-AVERAGE(Y$3:Y$242))^2*'Monthly Returns'!$BI79</f>
        <v>1.0003624228018143E-10</v>
      </c>
      <c r="CZ78" s="161">
        <f>(Z78-AVERAGE(Z$3:Z$242))^2*'Monthly Returns'!$BI79</f>
        <v>5.8305224743831084E-10</v>
      </c>
      <c r="DA78" s="161">
        <f>(AA78-AVERAGE(AA$3:AA$242))^2*'Monthly Returns'!$BI79</f>
        <v>3.6821705119418823E-7</v>
      </c>
      <c r="DB78" s="161">
        <f>(AB78-AVERAGE(AB$3:AB$242))^2*'Monthly Returns'!$BI79</f>
        <v>8.5377337558692214E-8</v>
      </c>
      <c r="DC78" s="161">
        <f>(AC78-AVERAGE(AC$3:AC$242))^2*'Monthly Returns'!$BI79</f>
        <v>1.6921266976685821E-8</v>
      </c>
      <c r="DD78" s="161">
        <f>(AD78-AVERAGE(AD$3:AD$242))^2*'Monthly Returns'!$BI79</f>
        <v>5.6168277082941992E-9</v>
      </c>
      <c r="DE78" s="161">
        <f>(AE78-AVERAGE(AE$3:AE$242))^2*'Monthly Returns'!$BI79</f>
        <v>4.3092964148506041E-8</v>
      </c>
      <c r="DF78" s="161">
        <f>(AF78-AVERAGE(AF$3:AF$242))^2*'Monthly Returns'!$BI79</f>
        <v>9.0088323310481739E-9</v>
      </c>
      <c r="DG78" s="161">
        <f>(AG78-AVERAGE(AG$3:AG$242))^2*'Monthly Returns'!$BI79</f>
        <v>6.861156091708193E-9</v>
      </c>
      <c r="DH78" s="161">
        <f>(AH78-AVERAGE(AH$3:AH$242))^2*'Monthly Returns'!$BI79</f>
        <v>5.2816860210910482E-10</v>
      </c>
      <c r="DI78" s="161">
        <f>(AI78-AVERAGE(AI$3:AI$242))^2*'Monthly Returns'!$BI79</f>
        <v>1.2149032091583254E-7</v>
      </c>
      <c r="DJ78" s="161">
        <f>(AJ78-AVERAGE(AJ$3:AJ$242))^2*'Monthly Returns'!$BI79</f>
        <v>4.4082070282610298E-7</v>
      </c>
      <c r="DK78" s="161">
        <f>(AK78-AVERAGE(AK$3:AK$242))^2*'Monthly Returns'!$BI79</f>
        <v>3.6915436363211183E-7</v>
      </c>
      <c r="DL78" s="161">
        <f>(AL78-AVERAGE(AL$3:AL$242))^2*'Monthly Returns'!$BI79</f>
        <v>1.0037144544995183E-6</v>
      </c>
      <c r="DM78" s="161">
        <f>(AM78-AVERAGE(AM$3:AM$242))^2*'Monthly Returns'!$BI79</f>
        <v>7.861525255959012E-9</v>
      </c>
      <c r="DN78" s="161">
        <f>(AN78-AVERAGE(AN$3:AN$242))^2*'Monthly Returns'!$BI79</f>
        <v>8.9176314934362459E-8</v>
      </c>
      <c r="DO78" s="161">
        <f>(AO78-AVERAGE(AO$3:AO$242))^2*'Monthly Returns'!$BI79</f>
        <v>3.5624911750420431E-7</v>
      </c>
      <c r="DP78" s="161">
        <f>(AP78-AVERAGE(AP$3:AP$242))^2*'Monthly Returns'!$BI79</f>
        <v>6.0296023797596773E-7</v>
      </c>
      <c r="DQ78" s="161">
        <f>(AQ78-AVERAGE(AQ$3:AQ$242))^2*'Monthly Returns'!$BI79</f>
        <v>4.0654256854858199E-6</v>
      </c>
      <c r="DR78" s="161">
        <f>(AR78-AVERAGE(AR$3:AR$242))^2*'Monthly Returns'!$BI79</f>
        <v>3.4473291903362122E-7</v>
      </c>
      <c r="DS78" s="161">
        <f>(AS78-AVERAGE(AS$3:AS$242))^2*'Monthly Returns'!$BI79</f>
        <v>3.8748837453487639E-8</v>
      </c>
      <c r="DT78" s="161">
        <f>(AT78-AVERAGE(AT$3:AT$242))^2*'Monthly Returns'!$BI79</f>
        <v>5.9050144733859979E-7</v>
      </c>
      <c r="DU78" s="161">
        <f>(AU78-AVERAGE(AU$3:AU$242))^2*'Monthly Returns'!$BI79</f>
        <v>4.4556973242941761E-9</v>
      </c>
      <c r="DV78" s="161">
        <f>(AV78-AVERAGE(AV$3:AV$242))^2*'Monthly Returns'!$BI79</f>
        <v>2.2484895084623934E-8</v>
      </c>
      <c r="DW78" s="161">
        <f>(AW78-AVERAGE(AW$3:AW$242))^2*'Monthly Returns'!$BI79</f>
        <v>2.473264877914877E-6</v>
      </c>
      <c r="DX78" s="161">
        <f>(AX78-AVERAGE(AX$3:AX$242))^2*'Monthly Returns'!$BI79</f>
        <v>3.149480839226509E-6</v>
      </c>
      <c r="DY78" s="161">
        <f>(AY78-AVERAGE(AY$3:AY$242))^2*'Monthly Returns'!$BI79</f>
        <v>2.3091852197967244E-7</v>
      </c>
      <c r="DZ78" s="161">
        <f>(AZ78-AVERAGE(AZ$3:AZ$242))^2*'Monthly Returns'!$BI79</f>
        <v>5.7482382072717757E-7</v>
      </c>
      <c r="EA78" s="161">
        <f>(BA78-AVERAGE(BA$3:BA$242))^2*'Monthly Returns'!$BI79</f>
        <v>1.1876215099054114E-6</v>
      </c>
    </row>
    <row r="79" spans="1:131" s="80" customFormat="1" x14ac:dyDescent="0.2">
      <c r="A79" s="66"/>
      <c r="B79" s="79">
        <f>'Monthly Returns'!A80</f>
        <v>38503</v>
      </c>
      <c r="C79" s="77">
        <f>'Monthly Returns'!B80</f>
        <v>8.4729687379513294E-2</v>
      </c>
      <c r="D79" s="77">
        <f>'Monthly Returns'!C80</f>
        <v>0.1201777661691</v>
      </c>
      <c r="E79" s="77">
        <f>'Monthly Returns'!D80</f>
        <v>6.4251481419039497E-2</v>
      </c>
      <c r="F79" s="77">
        <f>'Monthly Returns'!E80</f>
        <v>5.8800242403206297E-2</v>
      </c>
      <c r="G79" s="77">
        <f>'Monthly Returns'!F80</f>
        <v>4.0445791521285898E-2</v>
      </c>
      <c r="H79" s="77">
        <f>'Monthly Returns'!G80</f>
        <v>4.0834879056968101E-2</v>
      </c>
      <c r="I79" s="77">
        <f>'Monthly Returns'!H80</f>
        <v>3.1068439320247099E-2</v>
      </c>
      <c r="J79" s="77">
        <f>'Monthly Returns'!I80</f>
        <v>5.0237760778210898E-2</v>
      </c>
      <c r="K79" s="77">
        <f>'Monthly Returns'!J80</f>
        <v>8.7373878883414996E-2</v>
      </c>
      <c r="L79" s="77">
        <f>'Monthly Returns'!K80</f>
        <v>2.91921765439608E-2</v>
      </c>
      <c r="M79" s="77">
        <f>'Monthly Returns'!L80</f>
        <v>3.6318807480657897E-2</v>
      </c>
      <c r="N79" s="77">
        <f>'Monthly Returns'!M80</f>
        <v>6.3895437890167495E-2</v>
      </c>
      <c r="O79" s="77">
        <f>'Monthly Returns'!N80</f>
        <v>6.1579027362501398E-2</v>
      </c>
      <c r="P79" s="77">
        <f>'Monthly Returns'!O80</f>
        <v>6.7464060430828005E-2</v>
      </c>
      <c r="Q79" s="77">
        <f>'Monthly Returns'!P80</f>
        <v>6.2568081693734998E-2</v>
      </c>
      <c r="R79" s="77">
        <f>'Monthly Returns'!Q80</f>
        <v>6.6693371864650894E-2</v>
      </c>
      <c r="S79" s="77">
        <f>'Monthly Returns'!R80</f>
        <v>5.4015149139380103E-2</v>
      </c>
      <c r="T79" s="77">
        <f>'Monthly Returns'!S80</f>
        <v>7.8261076528135964E-2</v>
      </c>
      <c r="U79" s="77">
        <f>'Monthly Returns'!T80</f>
        <v>3.26910470981773E-2</v>
      </c>
      <c r="V79" s="77">
        <f>'Monthly Returns'!U80</f>
        <v>1.5520002761930799E-2</v>
      </c>
      <c r="W79" s="77">
        <f>'Monthly Returns'!V80</f>
        <v>3.45000296950992E-3</v>
      </c>
      <c r="X79" s="77">
        <f>'Monthly Returns'!W80</f>
        <v>1.1467004796295255E-2</v>
      </c>
      <c r="Y79" s="77">
        <f>'Monthly Returns'!X80</f>
        <v>1.7142493179735263E-2</v>
      </c>
      <c r="Z79" s="77">
        <f>'Monthly Returns'!Y80</f>
        <v>6.0487858873052858E-3</v>
      </c>
      <c r="AA79" s="77">
        <f>'Monthly Returns'!Z80</f>
        <v>-2.5089656541028571E-3</v>
      </c>
      <c r="AB79" s="77">
        <f>'Monthly Returns'!AA80</f>
        <v>3.0865578170431451E-3</v>
      </c>
      <c r="AC79" s="77">
        <f>'Monthly Returns'!AB80</f>
        <v>1.1956160743937794E-3</v>
      </c>
      <c r="AD79" s="77">
        <f>'Monthly Returns'!AC80</f>
        <v>-1.3494451876582699E-3</v>
      </c>
      <c r="AE79" s="77">
        <f>'Monthly Returns'!AD80</f>
        <v>6.1919389195169098E-3</v>
      </c>
      <c r="AF79" s="77">
        <f>'Monthly Returns'!AE80</f>
        <v>5.2338647999999998E-3</v>
      </c>
      <c r="AG79" s="77">
        <f>'Monthly Returns'!AF80</f>
        <v>5.0412709000000003E-3</v>
      </c>
      <c r="AH79" s="77">
        <f>'Monthly Returns'!AG80</f>
        <v>5.2056777646957717E-3</v>
      </c>
      <c r="AI79" s="77">
        <f>'Monthly Returns'!AH80</f>
        <v>4.4216562899177525E-3</v>
      </c>
      <c r="AJ79" s="77">
        <f>'Monthly Returns'!AI80</f>
        <v>1.1880203344875939E-2</v>
      </c>
      <c r="AK79" s="77">
        <f>'Monthly Returns'!AJ80</f>
        <v>1.1100400415245515E-2</v>
      </c>
      <c r="AL79" s="77">
        <f>'Monthly Returns'!AK80</f>
        <v>1.2020000357247485E-2</v>
      </c>
      <c r="AM79" s="77">
        <f>'Monthly Returns'!AL80</f>
        <v>1.9989553176602115E-2</v>
      </c>
      <c r="AN79" s="77">
        <f>'Monthly Returns'!AM80</f>
        <v>5.5007389734023082E-3</v>
      </c>
      <c r="AO79" s="77">
        <f>'Monthly Returns'!AN80</f>
        <v>4.0099999999999997E-2</v>
      </c>
      <c r="AP79" s="77">
        <f>'Monthly Returns'!AO80</f>
        <v>6.4882009642222682E-2</v>
      </c>
      <c r="AQ79" s="77">
        <f>'Monthly Returns'!AP80</f>
        <v>5.7529395098455893E-2</v>
      </c>
      <c r="AR79" s="77">
        <f>'Monthly Returns'!AQ80</f>
        <v>1.021760135462031E-2</v>
      </c>
      <c r="AS79" s="77">
        <f>'Monthly Returns'!AR80</f>
        <v>9.3809963755240311E-3</v>
      </c>
      <c r="AT79" s="77">
        <f>'Monthly Returns'!AS80</f>
        <v>2.2432991126464165E-2</v>
      </c>
      <c r="AU79" s="77">
        <f>'Monthly Returns'!AT80</f>
        <v>2.1267420124030886E-3</v>
      </c>
      <c r="AV79" s="77">
        <f>'Monthly Returns'!AU80</f>
        <v>-1.0403095925307774E-2</v>
      </c>
      <c r="AW79" s="77">
        <f>'Monthly Returns'!AV80</f>
        <v>1.7485639727940816E-2</v>
      </c>
      <c r="AX79" s="77">
        <f>'Monthly Returns'!AW80</f>
        <v>3.5155495460691633E-2</v>
      </c>
      <c r="AY79" s="77">
        <f>'Monthly Returns'!AX80</f>
        <v>1.3495446627363636E-2</v>
      </c>
      <c r="AZ79" s="77">
        <f>'Monthly Returns'!AY80</f>
        <v>1.8129023212109411E-2</v>
      </c>
      <c r="BA79" s="77">
        <f>'Monthly Returns'!AZ80</f>
        <v>1.1111696245194702E-2</v>
      </c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CC79" s="161">
        <f>(C79-AVERAGE(C$3:C$242))^2*'Monthly Returns'!$BI80</f>
        <v>1.3070917019846562E-5</v>
      </c>
      <c r="CD79" s="161">
        <f>(D79-AVERAGE(D$3:D$242))^2*'Monthly Returns'!$BI80</f>
        <v>2.5607371623051641E-5</v>
      </c>
      <c r="CE79" s="161">
        <f>(E79-AVERAGE(E$3:E$242))^2*'Monthly Returns'!$BI80</f>
        <v>7.2964941141495098E-6</v>
      </c>
      <c r="CF79" s="161">
        <f>(F79-AVERAGE(F$3:F$242))^2*'Monthly Returns'!$BI80</f>
        <v>5.2387329993444166E-6</v>
      </c>
      <c r="CG79" s="161">
        <f>(G79-AVERAGE(G$3:G$242))^2*'Monthly Returns'!$BI80</f>
        <v>2.8067174665149255E-6</v>
      </c>
      <c r="CH79" s="161">
        <f>(H79-AVERAGE(H$3:H$242))^2*'Monthly Returns'!$BI80</f>
        <v>2.78813179742095E-6</v>
      </c>
      <c r="CI79" s="161">
        <f>(I79-AVERAGE(I$3:I$242))^2*'Monthly Returns'!$BI80</f>
        <v>1.202031682899232E-6</v>
      </c>
      <c r="CJ79" s="161">
        <f>(J79-AVERAGE(J$3:J$242))^2*'Monthly Returns'!$BI80</f>
        <v>3.5689735661195918E-6</v>
      </c>
      <c r="CK79" s="161">
        <f>(K79-AVERAGE(K$3:K$242))^2*'Monthly Returns'!$BI80</f>
        <v>1.2800011218689832E-5</v>
      </c>
      <c r="CL79" s="161">
        <f>(L79-AVERAGE(L$3:L$242))^2*'Monthly Returns'!$BI80</f>
        <v>1.312645085646509E-6</v>
      </c>
      <c r="CM79" s="161">
        <f>(M79-AVERAGE(M$3:M$242))^2*'Monthly Returns'!$BI80</f>
        <v>2.1608453055818867E-6</v>
      </c>
      <c r="CN79" s="161">
        <f>(N79-AVERAGE(N$3:N$242))^2*'Monthly Returns'!$BI80</f>
        <v>6.7138900752976871E-6</v>
      </c>
      <c r="CO79" s="161">
        <f>(O79-AVERAGE(O$3:O$242))^2*'Monthly Returns'!$BI80</f>
        <v>6.6054953502760082E-6</v>
      </c>
      <c r="CP79" s="161">
        <f>(P79-AVERAGE(P$3:P$242))^2*'Monthly Returns'!$BI80</f>
        <v>7.4253134463038304E-6</v>
      </c>
      <c r="CQ79" s="161">
        <f>(Q79-AVERAGE(Q$3:Q$242))^2*'Monthly Returns'!$BI80</f>
        <v>6.485085797722071E-6</v>
      </c>
      <c r="CR79" s="161">
        <f>(R79-AVERAGE(R$3:R$242))^2*'Monthly Returns'!$BI80</f>
        <v>7.7094043962265412E-6</v>
      </c>
      <c r="CS79" s="161">
        <f>(S79-AVERAGE(S$3:S$242))^2*'Monthly Returns'!$BI80</f>
        <v>5.0315923155943329E-6</v>
      </c>
      <c r="CT79" s="161">
        <f>(T79-AVERAGE(T$3:T$242))^2*'Monthly Returns'!$BI80</f>
        <v>1.0288534739902671E-5</v>
      </c>
      <c r="CU79" s="161">
        <f>(U79-AVERAGE(U$3:U$242))^2*'Monthly Returns'!$BI80</f>
        <v>1.595545914241892E-6</v>
      </c>
      <c r="CV79" s="161">
        <f>(V79-AVERAGE(V$3:V$242))^2*'Monthly Returns'!$BI80</f>
        <v>2.1834846502176386E-7</v>
      </c>
      <c r="CW79" s="161">
        <f>(W79-AVERAGE(W$3:W$242))^2*'Monthly Returns'!$BI80</f>
        <v>9.7463796135518558E-10</v>
      </c>
      <c r="CX79" s="161">
        <f>(X79-AVERAGE(X$3:X$242))^2*'Monthly Returns'!$BI80</f>
        <v>9.0931118391841213E-8</v>
      </c>
      <c r="CY79" s="161">
        <f>(Y79-AVERAGE(Y$3:Y$242))^2*'Monthly Returns'!$BI80</f>
        <v>3.6236029001959242E-7</v>
      </c>
      <c r="CZ79" s="161">
        <f>(Z79-AVERAGE(Z$3:Z$242))^2*'Monthly Returns'!$BI80</f>
        <v>3.0198355464497484E-8</v>
      </c>
      <c r="DA79" s="161">
        <f>(AA79-AVERAGE(AA$3:AA$242))^2*'Monthly Returns'!$BI80</f>
        <v>1.5030789757693772E-7</v>
      </c>
      <c r="DB79" s="161">
        <f>(AB79-AVERAGE(AB$3:AB$242))^2*'Monthly Returns'!$BI80</f>
        <v>1.9377140879883507E-9</v>
      </c>
      <c r="DC79" s="161">
        <f>(AC79-AVERAGE(AC$3:AC$242))^2*'Monthly Returns'!$BI80</f>
        <v>1.2623255766186821E-8</v>
      </c>
      <c r="DD79" s="161">
        <f>(AD79-AVERAGE(AD$3:AD$242))^2*'Monthly Returns'!$BI80</f>
        <v>5.3585112737357198E-8</v>
      </c>
      <c r="DE79" s="161">
        <f>(AE79-AVERAGE(AE$3:AE$242))^2*'Monthly Returns'!$BI80</f>
        <v>1.1806513482158386E-8</v>
      </c>
      <c r="DF79" s="161">
        <f>(AF79-AVERAGE(AF$3:AF$242))^2*'Monthly Returns'!$BI80</f>
        <v>1.0963262704876137E-8</v>
      </c>
      <c r="DG79" s="161">
        <f>(AG79-AVERAGE(AG$3:AG$242))^2*'Monthly Returns'!$BI80</f>
        <v>9.7740283219113373E-9</v>
      </c>
      <c r="DH79" s="161">
        <f>(AH79-AVERAGE(AH$3:AH$242))^2*'Monthly Returns'!$BI80</f>
        <v>1.047176879581973E-9</v>
      </c>
      <c r="DI79" s="161">
        <f>(AI79-AVERAGE(AI$3:AI$242))^2*'Monthly Returns'!$BI80</f>
        <v>9.7377103461610196E-10</v>
      </c>
      <c r="DJ79" s="161">
        <f>(AJ79-AVERAGE(AJ$3:AJ$242))^2*'Monthly Returns'!$BI80</f>
        <v>9.19585200947771E-8</v>
      </c>
      <c r="DK79" s="161">
        <f>(AK79-AVERAGE(AK$3:AK$242))^2*'Monthly Returns'!$BI80</f>
        <v>4.9550227049919E-8</v>
      </c>
      <c r="DL79" s="161">
        <f>(AL79-AVERAGE(AL$3:AL$242))^2*'Monthly Returns'!$BI80</f>
        <v>7.2396902445276589E-8</v>
      </c>
      <c r="DM79" s="161">
        <f>(AM79-AVERAGE(AM$3:AM$242))^2*'Monthly Returns'!$BI80</f>
        <v>5.1009236206797908E-7</v>
      </c>
      <c r="DN79" s="161">
        <f>(AN79-AVERAGE(AN$3:AN$242))^2*'Monthly Returns'!$BI80</f>
        <v>2.6944418238909575E-11</v>
      </c>
      <c r="DO79" s="161">
        <f>(AO79-AVERAGE(AO$3:AO$242))^2*'Monthly Returns'!$BI80</f>
        <v>2.4363176152148519E-6</v>
      </c>
      <c r="DP79" s="161">
        <f>(AP79-AVERAGE(AP$3:AP$242))^2*'Monthly Returns'!$BI80</f>
        <v>8.6458349992286141E-6</v>
      </c>
      <c r="DQ79" s="161">
        <f>(AQ79-AVERAGE(AQ$3:AQ$242))^2*'Monthly Returns'!$BI80</f>
        <v>5.662900308521167E-6</v>
      </c>
      <c r="DR79" s="161">
        <f>(AR79-AVERAGE(AR$3:AR$242))^2*'Monthly Returns'!$BI80</f>
        <v>2.7294611110591092E-8</v>
      </c>
      <c r="DS79" s="161">
        <f>(AS79-AVERAGE(AS$3:AS$242))^2*'Monthly Returns'!$BI80</f>
        <v>7.5020957251759259E-8</v>
      </c>
      <c r="DT79" s="161">
        <f>(AT79-AVERAGE(AT$3:AT$242))^2*'Monthly Returns'!$BI80</f>
        <v>6.3745113741424848E-7</v>
      </c>
      <c r="DU79" s="161">
        <f>(AU79-AVERAGE(AU$3:AU$242))^2*'Monthly Returns'!$BI80</f>
        <v>3.834457210399623E-12</v>
      </c>
      <c r="DV79" s="161">
        <f>(AV79-AVERAGE(AV$3:AV$242))^2*'Monthly Returns'!$BI80</f>
        <v>3.3280609178315017E-8</v>
      </c>
      <c r="DW79" s="161">
        <f>(AW79-AVERAGE(AW$3:AW$242))^2*'Monthly Returns'!$BI80</f>
        <v>1.5187891951595281E-7</v>
      </c>
      <c r="DX79" s="161">
        <f>(AX79-AVERAGE(AX$3:AX$242))^2*'Monthly Returns'!$BI80</f>
        <v>1.66811754474211E-6</v>
      </c>
      <c r="DY79" s="161">
        <f>(AY79-AVERAGE(AY$3:AY$242))^2*'Monthly Returns'!$BI80</f>
        <v>1.0724209149383916E-7</v>
      </c>
      <c r="DZ79" s="161">
        <f>(AZ79-AVERAGE(AZ$3:AZ$242))^2*'Monthly Returns'!$BI80</f>
        <v>2.2217494649030067E-8</v>
      </c>
      <c r="EA79" s="161">
        <f>(BA79-AVERAGE(BA$3:BA$242))^2*'Monthly Returns'!$BI80</f>
        <v>1.8792918919136496E-9</v>
      </c>
    </row>
    <row r="80" spans="1:131" s="80" customFormat="1" x14ac:dyDescent="0.2">
      <c r="A80" s="66"/>
      <c r="B80" s="79">
        <f>'Monthly Returns'!A81</f>
        <v>38533</v>
      </c>
      <c r="C80" s="77">
        <f>'Monthly Returns'!B81</f>
        <v>1.6898127235430001E-2</v>
      </c>
      <c r="D80" s="77">
        <f>'Monthly Returns'!C81</f>
        <v>4.80711592393996E-2</v>
      </c>
      <c r="E80" s="77">
        <f>'Monthly Returns'!D81</f>
        <v>2.7783573716953801E-2</v>
      </c>
      <c r="F80" s="77">
        <f>'Monthly Returns'!E81</f>
        <v>4.21047937714897E-2</v>
      </c>
      <c r="G80" s="77">
        <f>'Monthly Returns'!F81</f>
        <v>3.04908978810161E-2</v>
      </c>
      <c r="H80" s="77">
        <f>'Monthly Returns'!G81</f>
        <v>1.3373400190378901E-2</v>
      </c>
      <c r="I80" s="77">
        <f>'Monthly Returns'!H81</f>
        <v>2.8116868392521002E-2</v>
      </c>
      <c r="J80" s="77">
        <f>'Monthly Returns'!I81</f>
        <v>6.3921279204225606E-2</v>
      </c>
      <c r="K80" s="77">
        <f>'Monthly Returns'!J81</f>
        <v>4.93703709144084E-2</v>
      </c>
      <c r="L80" s="77">
        <f>'Monthly Returns'!K81</f>
        <v>5.64106878615877E-3</v>
      </c>
      <c r="M80" s="77">
        <f>'Monthly Returns'!L81</f>
        <v>9.8068367683357104E-3</v>
      </c>
      <c r="N80" s="77">
        <f>'Monthly Returns'!M81</f>
        <v>3.17386673615591E-2</v>
      </c>
      <c r="O80" s="77">
        <f>'Monthly Returns'!N81</f>
        <v>2.5085251635765599E-2</v>
      </c>
      <c r="P80" s="77">
        <f>'Monthly Returns'!O81</f>
        <v>3.0406232964996501E-2</v>
      </c>
      <c r="Q80" s="77">
        <f>'Monthly Returns'!P81</f>
        <v>2.8682363123173401E-2</v>
      </c>
      <c r="R80" s="77">
        <f>'Monthly Returns'!Q81</f>
        <v>3.4237171755861599E-2</v>
      </c>
      <c r="S80" s="77">
        <f>'Monthly Returns'!R81</f>
        <v>2.5057261403238901E-2</v>
      </c>
      <c r="T80" s="77">
        <f>'Monthly Returns'!S81</f>
        <v>3.2715728072651107E-2</v>
      </c>
      <c r="U80" s="77">
        <f>'Monthly Returns'!T81</f>
        <v>2.506340769719E-3</v>
      </c>
      <c r="V80" s="77">
        <f>'Monthly Returns'!U81</f>
        <v>1.9599992148424599E-2</v>
      </c>
      <c r="W80" s="77">
        <f>'Monthly Returns'!V81</f>
        <v>1.0550001702261501E-2</v>
      </c>
      <c r="X80" s="77">
        <f>'Monthly Returns'!W81</f>
        <v>1.1500517795824949E-2</v>
      </c>
      <c r="Y80" s="77">
        <f>'Monthly Returns'!X81</f>
        <v>-6.5097166890885072E-3</v>
      </c>
      <c r="Z80" s="77">
        <f>'Monthly Returns'!Y81</f>
        <v>-1.3286287704439292E-3</v>
      </c>
      <c r="AA80" s="77">
        <f>'Monthly Returns'!Z81</f>
        <v>6.7926673298279727E-3</v>
      </c>
      <c r="AB80" s="77">
        <f>'Monthly Returns'!AA81</f>
        <v>4.1473421334283778E-3</v>
      </c>
      <c r="AC80" s="77">
        <f>'Monthly Returns'!AB81</f>
        <v>1.3567305778544592E-2</v>
      </c>
      <c r="AD80" s="77">
        <f>'Monthly Returns'!AC81</f>
        <v>1.6137813138920799E-2</v>
      </c>
      <c r="AE80" s="77">
        <f>'Monthly Returns'!AD81</f>
        <v>9.0523959478166511E-3</v>
      </c>
      <c r="AF80" s="77">
        <f>'Monthly Returns'!AE81</f>
        <v>2.5700820599999997E-2</v>
      </c>
      <c r="AG80" s="77">
        <f>'Monthly Returns'!AF81</f>
        <v>2.2394847699999998E-2</v>
      </c>
      <c r="AH80" s="77">
        <f>'Monthly Returns'!AG81</f>
        <v>2.5562408553590269E-2</v>
      </c>
      <c r="AI80" s="77">
        <f>'Monthly Returns'!AH81</f>
        <v>2.4545551563444068E-3</v>
      </c>
      <c r="AJ80" s="77">
        <f>'Monthly Returns'!AI81</f>
        <v>5.060341846114591E-3</v>
      </c>
      <c r="AK80" s="77">
        <f>'Monthly Returns'!AJ81</f>
        <v>3.5898413722801337E-3</v>
      </c>
      <c r="AL80" s="77">
        <f>'Monthly Returns'!AK81</f>
        <v>5.7974162802842955E-4</v>
      </c>
      <c r="AM80" s="77">
        <f>'Monthly Returns'!AL81</f>
        <v>1.1230248725835335E-2</v>
      </c>
      <c r="AN80" s="77">
        <f>'Monthly Returns'!AM81</f>
        <v>4.3296414192066646E-3</v>
      </c>
      <c r="AO80" s="77">
        <f>'Monthly Returns'!AN81</f>
        <v>-1.5E-3</v>
      </c>
      <c r="AP80" s="77">
        <f>'Monthly Returns'!AO81</f>
        <v>3.0877435445310297E-2</v>
      </c>
      <c r="AQ80" s="77">
        <f>'Monthly Returns'!AP81</f>
        <v>6.0816331998230222E-3</v>
      </c>
      <c r="AR80" s="77">
        <f>'Monthly Returns'!AQ81</f>
        <v>8.1968968187085545E-3</v>
      </c>
      <c r="AS80" s="77">
        <f>'Monthly Returns'!AR81</f>
        <v>1.4433570372456517E-2</v>
      </c>
      <c r="AT80" s="77">
        <f>'Monthly Returns'!AS81</f>
        <v>1.8194258968651213E-2</v>
      </c>
      <c r="AU80" s="77">
        <f>'Monthly Returns'!AT81</f>
        <v>5.4789811450095677E-3</v>
      </c>
      <c r="AV80" s="77">
        <f>'Monthly Returns'!AU81</f>
        <v>-4.0852907957870882E-3</v>
      </c>
      <c r="AW80" s="77">
        <f>'Monthly Returns'!AV81</f>
        <v>5.5264620841685375E-2</v>
      </c>
      <c r="AX80" s="77">
        <f>'Monthly Returns'!AW81</f>
        <v>4.8335743608882265E-2</v>
      </c>
      <c r="AY80" s="77">
        <f>'Monthly Returns'!AX81</f>
        <v>-2.6856584461986089E-3</v>
      </c>
      <c r="AZ80" s="77">
        <f>'Monthly Returns'!AY81</f>
        <v>-1.8384330386033779E-2</v>
      </c>
      <c r="BA80" s="77">
        <f>'Monthly Returns'!AZ81</f>
        <v>2.9114583333333277E-2</v>
      </c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CC80" s="161">
        <f>(C80-AVERAGE(C$3:C$242))^2*'Monthly Returns'!$BI81</f>
        <v>2.3411692961470813E-7</v>
      </c>
      <c r="CD80" s="161">
        <f>(D80-AVERAGE(D$3:D$242))^2*'Monthly Returns'!$BI81</f>
        <v>3.0193452814064291E-6</v>
      </c>
      <c r="CE80" s="161">
        <f>(E80-AVERAGE(E$3:E$242))^2*'Monthly Returns'!$BI81</f>
        <v>1.0433371231632962E-6</v>
      </c>
      <c r="CF80" s="161">
        <f>(F80-AVERAGE(F$3:F$242))^2*'Monthly Returns'!$BI81</f>
        <v>2.3259681850449012E-6</v>
      </c>
      <c r="CG80" s="161">
        <f>(G80-AVERAGE(G$3:G$242))^2*'Monthly Returns'!$BI81</f>
        <v>1.4920984485624851E-6</v>
      </c>
      <c r="CH80" s="161">
        <f>(H80-AVERAGE(H$3:H$242))^2*'Monthly Returns'!$BI81</f>
        <v>1.6242504623413013E-7</v>
      </c>
      <c r="CI80" s="161">
        <f>(I80-AVERAGE(I$3:I$242))^2*'Monthly Returns'!$BI81</f>
        <v>9.309170681964743E-7</v>
      </c>
      <c r="CJ80" s="161">
        <f>(J80-AVERAGE(J$3:J$242))^2*'Monthly Returns'!$BI81</f>
        <v>6.4215531847523364E-6</v>
      </c>
      <c r="CK80" s="161">
        <f>(K80-AVERAGE(K$3:K$242))^2*'Monthly Returns'!$BI81</f>
        <v>3.352771490351149E-6</v>
      </c>
      <c r="CL80" s="161">
        <f>(L80-AVERAGE(L$3:L$242))^2*'Monthly Returns'!$BI81</f>
        <v>3.351651768827715E-9</v>
      </c>
      <c r="CM80" s="161">
        <f>(M80-AVERAGE(M$3:M$242))^2*'Monthly Returns'!$BI81</f>
        <v>6.067099520424873E-8</v>
      </c>
      <c r="CN80" s="161">
        <f>(N80-AVERAGE(N$3:N$242))^2*'Monthly Returns'!$BI81</f>
        <v>1.2342880480511526E-6</v>
      </c>
      <c r="CO80" s="161">
        <f>(O80-AVERAGE(O$3:O$242))^2*'Monthly Returns'!$BI81</f>
        <v>7.89415669679374E-7</v>
      </c>
      <c r="CP80" s="161">
        <f>(P80-AVERAGE(P$3:P$242))^2*'Monthly Returns'!$BI81</f>
        <v>1.036132963746225E-6</v>
      </c>
      <c r="CQ80" s="161">
        <f>(Q80-AVERAGE(Q$3:Q$242))^2*'Monthly Returns'!$BI81</f>
        <v>9.7208453764492887E-7</v>
      </c>
      <c r="CR80" s="161">
        <f>(R80-AVERAGE(R$3:R$242))^2*'Monthly Returns'!$BI81</f>
        <v>1.6473196434094977E-6</v>
      </c>
      <c r="CS80" s="161">
        <f>(S80-AVERAGE(S$3:S$242))^2*'Monthly Returns'!$BI81</f>
        <v>8.2768939310014417E-7</v>
      </c>
      <c r="CT80" s="161">
        <f>(T80-AVERAGE(T$3:T$242))^2*'Monthly Returns'!$BI81</f>
        <v>1.2295592131687961E-6</v>
      </c>
      <c r="CU80" s="161">
        <f>(U80-AVERAGE(U$3:U$242))^2*'Monthly Returns'!$BI81</f>
        <v>1.7450742194835841E-8</v>
      </c>
      <c r="CV80" s="161">
        <f>(V80-AVERAGE(V$3:V$242))^2*'Monthly Returns'!$BI81</f>
        <v>4.3439217312198726E-7</v>
      </c>
      <c r="CW80" s="161">
        <f>(W80-AVERAGE(W$3:W$242))^2*'Monthly Returns'!$BI81</f>
        <v>8.8988227668967847E-8</v>
      </c>
      <c r="CX80" s="161">
        <f>(X80-AVERAGE(X$3:X$242))^2*'Monthly Returns'!$BI81</f>
        <v>9.2795278825735476E-8</v>
      </c>
      <c r="CY80" s="161">
        <f>(Y80-AVERAGE(Y$3:Y$242))^2*'Monthly Returns'!$BI81</f>
        <v>2.43329113276112E-7</v>
      </c>
      <c r="CZ80" s="161">
        <f>(Z80-AVERAGE(Z$3:Z$242))^2*'Monthly Returns'!$BI81</f>
        <v>2.8195417084498706E-8</v>
      </c>
      <c r="DA80" s="161">
        <f>(AA80-AVERAGE(AA$3:AA$242))^2*'Monthly Returns'!$BI81</f>
        <v>1.786634524638336E-9</v>
      </c>
      <c r="DB80" s="161">
        <f>(AB80-AVERAGE(AB$3:AB$242))^2*'Monthly Returns'!$BI81</f>
        <v>2.5158567878423838E-11</v>
      </c>
      <c r="DC80" s="161">
        <f>(AC80-AVERAGE(AC$3:AC$242))^2*'Monthly Returns'!$BI81</f>
        <v>2.1303288953382181E-7</v>
      </c>
      <c r="DD80" s="161">
        <f>(AD80-AVERAGE(AD$3:AD$242))^2*'Monthly Returns'!$BI81</f>
        <v>3.3566105375832047E-7</v>
      </c>
      <c r="DE80" s="161">
        <f>(AE80-AVERAGE(AE$3:AE$242))^2*'Monthly Returns'!$BI81</f>
        <v>5.8578173551278975E-8</v>
      </c>
      <c r="DF80" s="161">
        <f>(AF80-AVERAGE(AF$3:AF$242))^2*'Monthly Returns'!$BI81</f>
        <v>7.1426378769293893E-7</v>
      </c>
      <c r="DG80" s="161">
        <f>(AG80-AVERAGE(AG$3:AG$242))^2*'Monthly Returns'!$BI81</f>
        <v>4.9906340872177345E-7</v>
      </c>
      <c r="DH80" s="161">
        <f>(AH80-AVERAGE(AH$3:AH$242))^2*'Monthly Returns'!$BI81</f>
        <v>8.3308149670228435E-7</v>
      </c>
      <c r="DI80" s="161">
        <f>(AI80-AVERAGE(AI$3:AI$242))^2*'Monthly Returns'!$BI81</f>
        <v>3.5974794430661309E-9</v>
      </c>
      <c r="DJ80" s="161">
        <f>(AJ80-AVERAGE(AJ$3:AJ$242))^2*'Monthly Returns'!$BI81</f>
        <v>1.4168210783439317E-10</v>
      </c>
      <c r="DK80" s="161">
        <f>(AK80-AVERAGE(AK$3:AK$242))^2*'Monthly Returns'!$BI81</f>
        <v>1.5632349338256049E-8</v>
      </c>
      <c r="DL80" s="161">
        <f>(AL80-AVERAGE(AL$3:AL$242))^2*'Monthly Returns'!$BI81</f>
        <v>6.8017320861183641E-8</v>
      </c>
      <c r="DM80" s="161">
        <f>(AM80-AVERAGE(AM$3:AM$242))^2*'Monthly Returns'!$BI81</f>
        <v>9.6765156155548644E-8</v>
      </c>
      <c r="DN80" s="161">
        <f>(AN80-AVERAGE(AN$3:AN$242))^2*'Monthly Returns'!$BI81</f>
        <v>3.5517270142463025E-9</v>
      </c>
      <c r="DO80" s="161">
        <f>(AO80-AVERAGE(AO$3:AO$242))^2*'Monthly Returns'!$BI81</f>
        <v>1.3172842369021125E-7</v>
      </c>
      <c r="DP80" s="161">
        <f>(AP80-AVERAGE(AP$3:AP$242))^2*'Monthly Returns'!$BI81</f>
        <v>1.8939409111116559E-6</v>
      </c>
      <c r="DQ80" s="161">
        <f>(AQ80-AVERAGE(AQ$3:AQ$242))^2*'Monthly Returns'!$BI81</f>
        <v>7.3898740277587982E-12</v>
      </c>
      <c r="DR80" s="161">
        <f>(AR80-AVERAGE(AR$3:AR$242))^2*'Monthly Returns'!$BI81</f>
        <v>5.2146531930930727E-9</v>
      </c>
      <c r="DS80" s="161">
        <f>(AS80-AVERAGE(AS$3:AS$242))^2*'Monthly Returns'!$BI81</f>
        <v>2.5999139583746049E-7</v>
      </c>
      <c r="DT80" s="161">
        <f>(AT80-AVERAGE(AT$3:AT$242))^2*'Monthly Returns'!$BI81</f>
        <v>3.6675604616756232E-7</v>
      </c>
      <c r="DU80" s="161">
        <f>(AU80-AVERAGE(AU$3:AU$242))^2*'Monthly Returns'!$BI81</f>
        <v>2.3621155117255264E-8</v>
      </c>
      <c r="DV80" s="161">
        <f>(AV80-AVERAGE(AV$3:AV$242))^2*'Monthly Returns'!$BI81</f>
        <v>1.2103477087944601E-8</v>
      </c>
      <c r="DW80" s="161">
        <f>(AW80-AVERAGE(AW$3:AW$242))^2*'Monthly Returns'!$BI81</f>
        <v>4.6050184316591979E-6</v>
      </c>
      <c r="DX80" s="161">
        <f>(AX80-AVERAGE(AX$3:AX$242))^2*'Monthly Returns'!$BI81</f>
        <v>3.6484135399802477E-6</v>
      </c>
      <c r="DY80" s="161">
        <f>(AY80-AVERAGE(AY$3:AY$242))^2*'Monthly Returns'!$BI81</f>
        <v>1.7828202320102547E-7</v>
      </c>
      <c r="DZ80" s="161">
        <f>(AZ80-AVERAGE(AZ$3:AZ$242))^2*'Monthly Returns'!$BI81</f>
        <v>2.3891135535726075E-6</v>
      </c>
      <c r="EA80" s="161">
        <f>(BA80-AVERAGE(BA$3:BA$242))^2*'Monthly Returns'!$BI81</f>
        <v>7.7356525195378995E-7</v>
      </c>
    </row>
    <row r="81" spans="1:131" s="80" customFormat="1" x14ac:dyDescent="0.2">
      <c r="A81" s="66"/>
      <c r="B81" s="79">
        <f>'Monthly Returns'!A82</f>
        <v>38564</v>
      </c>
      <c r="C81" s="77">
        <f>'Monthly Returns'!B82</f>
        <v>5.7463505743509502E-2</v>
      </c>
      <c r="D81" s="77">
        <f>'Monthly Returns'!C82</f>
        <v>8.2423976895427298E-2</v>
      </c>
      <c r="E81" s="77">
        <f>'Monthly Returns'!D82</f>
        <v>6.9419527581735002E-2</v>
      </c>
      <c r="F81" s="77">
        <f>'Monthly Returns'!E82</f>
        <v>7.7254036432726894E-2</v>
      </c>
      <c r="G81" s="77">
        <f>'Monthly Returns'!F82</f>
        <v>3.2559204441008502E-2</v>
      </c>
      <c r="H81" s="77">
        <f>'Monthly Returns'!G82</f>
        <v>2.9323288539900998E-2</v>
      </c>
      <c r="I81" s="77">
        <f>'Monthly Returns'!H82</f>
        <v>4.8039670742953997E-2</v>
      </c>
      <c r="J81" s="77">
        <f>'Monthly Returns'!I82</f>
        <v>5.6246968097107303E-2</v>
      </c>
      <c r="K81" s="77">
        <f>'Monthly Returns'!J82</f>
        <v>9.1283054870608699E-2</v>
      </c>
      <c r="L81" s="77">
        <f>'Monthly Returns'!K82</f>
        <v>9.6096150462245903E-3</v>
      </c>
      <c r="M81" s="77">
        <f>'Monthly Returns'!L82</f>
        <v>1.10084287798291E-2</v>
      </c>
      <c r="N81" s="77">
        <f>'Monthly Returns'!M82</f>
        <v>3.2832428098570302E-2</v>
      </c>
      <c r="O81" s="77">
        <f>'Monthly Returns'!N82</f>
        <v>1.57265191085765E-2</v>
      </c>
      <c r="P81" s="77">
        <f>'Monthly Returns'!O82</f>
        <v>2.20826781140257E-2</v>
      </c>
      <c r="Q81" s="77">
        <f>'Monthly Returns'!P82</f>
        <v>2.4904806750900298E-2</v>
      </c>
      <c r="R81" s="77">
        <f>'Monthly Returns'!Q82</f>
        <v>4.9224045189849998E-2</v>
      </c>
      <c r="S81" s="77">
        <f>'Monthly Returns'!R82</f>
        <v>2.67207916568847E-2</v>
      </c>
      <c r="T81" s="77">
        <f>'Monthly Returns'!S82</f>
        <v>2.1035971516695229E-2</v>
      </c>
      <c r="U81" s="77">
        <f>'Monthly Returns'!T82</f>
        <v>3.7574492715814797E-2</v>
      </c>
      <c r="V81" s="77">
        <f>'Monthly Returns'!U82</f>
        <v>2.9490001801677702E-2</v>
      </c>
      <c r="W81" s="77">
        <f>'Monthly Returns'!V82</f>
        <v>7.40999455593804E-3</v>
      </c>
      <c r="X81" s="77">
        <f>'Monthly Returns'!W82</f>
        <v>-3.243884039228373E-2</v>
      </c>
      <c r="Y81" s="77">
        <f>'Monthly Returns'!X82</f>
        <v>-2.3679334934267326E-2</v>
      </c>
      <c r="Z81" s="77">
        <f>'Monthly Returns'!Y82</f>
        <v>-6.5017975104596504E-3</v>
      </c>
      <c r="AA81" s="77">
        <f>'Monthly Returns'!Z82</f>
        <v>-6.8032971996386804E-3</v>
      </c>
      <c r="AB81" s="77">
        <f>'Monthly Returns'!AA82</f>
        <v>4.5743216236622253E-3</v>
      </c>
      <c r="AC81" s="77">
        <f>'Monthly Returns'!AB82</f>
        <v>-4.3953526427753298E-2</v>
      </c>
      <c r="AD81" s="77">
        <f>'Monthly Returns'!AC82</f>
        <v>-4.5656810264946605E-2</v>
      </c>
      <c r="AE81" s="77">
        <f>'Monthly Returns'!AD82</f>
        <v>-4.0097225145990699E-2</v>
      </c>
      <c r="AF81" s="77">
        <f>'Monthly Returns'!AE82</f>
        <v>-5.53551153E-2</v>
      </c>
      <c r="AG81" s="77">
        <f>'Monthly Returns'!AF82</f>
        <v>-3.5379066799999997E-2</v>
      </c>
      <c r="AH81" s="77">
        <f>'Monthly Returns'!AG82</f>
        <v>-5.5056999729794456E-2</v>
      </c>
      <c r="AI81" s="77">
        <f>'Monthly Returns'!AH82</f>
        <v>-1.2331440738112209E-2</v>
      </c>
      <c r="AJ81" s="77">
        <f>'Monthly Returns'!AI82</f>
        <v>-1.4820387436524363E-2</v>
      </c>
      <c r="AK81" s="77">
        <f>'Monthly Returns'!AJ82</f>
        <v>-2.0779669191393291E-2</v>
      </c>
      <c r="AL81" s="77">
        <f>'Monthly Returns'!AK82</f>
        <v>-5.6203711996005712E-3</v>
      </c>
      <c r="AM81" s="77">
        <f>'Monthly Returns'!AL82</f>
        <v>-2.8400256249220268E-2</v>
      </c>
      <c r="AN81" s="77">
        <f>'Monthly Returns'!AM82</f>
        <v>-5.0599249242458955E-3</v>
      </c>
      <c r="AO81" s="77">
        <f>'Monthly Returns'!AN82</f>
        <v>-7.5600000000000001E-2</v>
      </c>
      <c r="AP81" s="77">
        <f>'Monthly Returns'!AO82</f>
        <v>-1.7736548307438538E-2</v>
      </c>
      <c r="AQ81" s="77">
        <f>'Monthly Returns'!AP82</f>
        <v>-2.9838226482923891E-2</v>
      </c>
      <c r="AR81" s="77">
        <f>'Monthly Returns'!AQ82</f>
        <v>-1.0189751949231227E-2</v>
      </c>
      <c r="AS81" s="77">
        <f>'Monthly Returns'!AR82</f>
        <v>1.4575235980011092E-2</v>
      </c>
      <c r="AT81" s="77">
        <f>'Monthly Returns'!AS82</f>
        <v>-4.2316974596696755E-2</v>
      </c>
      <c r="AU81" s="77">
        <f>'Monthly Returns'!AT82</f>
        <v>-3.4015734970091827E-3</v>
      </c>
      <c r="AV81" s="77">
        <f>'Monthly Returns'!AU82</f>
        <v>-5.294470092528235E-3</v>
      </c>
      <c r="AW81" s="77">
        <f>'Monthly Returns'!AV82</f>
        <v>-0.14581402749486161</v>
      </c>
      <c r="AX81" s="77">
        <f>'Monthly Returns'!AW82</f>
        <v>-0.1092242055435344</v>
      </c>
      <c r="AY81" s="77">
        <f>'Monthly Returns'!AX82</f>
        <v>-2.0882469006547041E-2</v>
      </c>
      <c r="AZ81" s="77">
        <f>'Monthly Returns'!AY82</f>
        <v>-1.9993162239930404E-2</v>
      </c>
      <c r="BA81" s="77">
        <f>'Monthly Returns'!AZ82</f>
        <v>-8.2595273040133588E-2</v>
      </c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CC81" s="161">
        <f>(C81-AVERAGE(C$3:C$242))^2*'Monthly Returns'!$BI82</f>
        <v>5.6616365082723779E-6</v>
      </c>
      <c r="CD81" s="161">
        <f>(D81-AVERAGE(D$3:D$242))^2*'Monthly Returns'!$BI82</f>
        <v>1.1219650921241919E-5</v>
      </c>
      <c r="CE81" s="161">
        <f>(E81-AVERAGE(E$3:E$242))^2*'Monthly Returns'!$BI82</f>
        <v>8.8189529409954405E-6</v>
      </c>
      <c r="CF81" s="161">
        <f>(F81-AVERAGE(F$3:F$242))^2*'Monthly Returns'!$BI82</f>
        <v>1.0068933435809817E-5</v>
      </c>
      <c r="CG81" s="161">
        <f>(G81-AVERAGE(G$3:G$242))^2*'Monthly Returns'!$BI82</f>
        <v>1.7534880369568421E-6</v>
      </c>
      <c r="CH81" s="161">
        <f>(H81-AVERAGE(H$3:H$242))^2*'Monthly Returns'!$BI82</f>
        <v>1.3211379559970404E-6</v>
      </c>
      <c r="CI81" s="161">
        <f>(I81-AVERAGE(I$3:I$242))^2*'Monthly Returns'!$BI82</f>
        <v>3.6079805013600503E-6</v>
      </c>
      <c r="CJ81" s="161">
        <f>(J81-AVERAGE(J$3:J$242))^2*'Monthly Returns'!$BI82</f>
        <v>4.7903900946053276E-6</v>
      </c>
      <c r="CK81" s="161">
        <f>(K81-AVERAGE(K$3:K$242))^2*'Monthly Returns'!$BI82</f>
        <v>1.4411773802670924E-5</v>
      </c>
      <c r="CL81" s="161">
        <f>(L81-AVERAGE(L$3:L$242))^2*'Monthly Returns'!$BI82</f>
        <v>5.9239285973597656E-8</v>
      </c>
      <c r="CM81" s="161">
        <f>(M81-AVERAGE(M$3:M$242))^2*'Monthly Returns'!$BI82</f>
        <v>9.2192523815637804E-8</v>
      </c>
      <c r="CN81" s="161">
        <f>(N81-AVERAGE(N$3:N$242))^2*'Monthly Returns'!$BI82</f>
        <v>1.3633511389192164E-6</v>
      </c>
      <c r="CO81" s="161">
        <f>(O81-AVERAGE(O$3:O$242))^2*'Monthly Returns'!$BI82</f>
        <v>2.081263666636726E-7</v>
      </c>
      <c r="CP81" s="161">
        <f>(P81-AVERAGE(P$3:P$242))^2*'Monthly Returns'!$BI82</f>
        <v>4.026998332488721E-7</v>
      </c>
      <c r="CQ81" s="161">
        <f>(Q81-AVERAGE(Q$3:Q$242))^2*'Monthly Returns'!$BI82</f>
        <v>6.6360179746920759E-7</v>
      </c>
      <c r="CR81" s="161">
        <f>(R81-AVERAGE(R$3:R$242))^2*'Monthly Returns'!$BI82</f>
        <v>3.9575547275161004E-6</v>
      </c>
      <c r="CS81" s="161">
        <f>(S81-AVERAGE(S$3:S$242))^2*'Monthly Returns'!$BI82</f>
        <v>9.8404833647948992E-7</v>
      </c>
      <c r="CT81" s="161">
        <f>(T81-AVERAGE(T$3:T$242))^2*'Monthly Returns'!$BI82</f>
        <v>3.241757827385134E-7</v>
      </c>
      <c r="CU81" s="161">
        <f>(U81-AVERAGE(U$3:U$242))^2*'Monthly Returns'!$BI82</f>
        <v>2.2614486745733678E-6</v>
      </c>
      <c r="CV81" s="161">
        <f>(V81-AVERAGE(V$3:V$242))^2*'Monthly Returns'!$BI82</f>
        <v>1.263278508959635E-6</v>
      </c>
      <c r="CW81" s="161">
        <f>(W81-AVERAGE(W$3:W$242))^2*'Monthly Returns'!$BI82</f>
        <v>2.3492410282725871E-8</v>
      </c>
      <c r="CX81" s="161">
        <f>(X81-AVERAGE(X$3:X$242))^2*'Monthly Returns'!$BI82</f>
        <v>3.043022918176112E-6</v>
      </c>
      <c r="CY81" s="161">
        <f>(Y81-AVERAGE(Y$3:Y$242))^2*'Monthly Returns'!$BI82</f>
        <v>1.6823372935753135E-6</v>
      </c>
      <c r="CZ81" s="161">
        <f>(Z81-AVERAGE(Z$3:Z$242))^2*'Monthly Returns'!$BI82</f>
        <v>1.6825163049447658E-7</v>
      </c>
      <c r="DA81" s="161">
        <f>(AA81-AVERAGE(AA$3:AA$242))^2*'Monthly Returns'!$BI82</f>
        <v>3.5048977072297864E-7</v>
      </c>
      <c r="DB81" s="161">
        <f>(AB81-AVERAGE(AB$3:AB$242))^2*'Monthly Returns'!$BI82</f>
        <v>6.2338075139494033E-10</v>
      </c>
      <c r="DC81" s="161">
        <f>(AC81-AVERAGE(AC$3:AC$242))^2*'Monthly Returns'!$BI82</f>
        <v>4.9307580144979281E-6</v>
      </c>
      <c r="DD81" s="161">
        <f>(AD81-AVERAGE(AD$3:AD$242))^2*'Monthly Returns'!$BI82</f>
        <v>5.2972760041082134E-6</v>
      </c>
      <c r="DE81" s="161">
        <f>(AE81-AVERAGE(AE$3:AE$242))^2*'Monthly Returns'!$BI82</f>
        <v>4.2045118672290251E-6</v>
      </c>
      <c r="DF81" s="161">
        <f>(AF81-AVERAGE(AF$3:AF$242))^2*'Monthly Returns'!$BI82</f>
        <v>8.6046021235495007E-6</v>
      </c>
      <c r="DG81" s="161">
        <f>(AG81-AVERAGE(AG$3:AG$242))^2*'Monthly Returns'!$BI82</f>
        <v>3.9450656989391364E-6</v>
      </c>
      <c r="DH81" s="161">
        <f>(AH81-AVERAGE(AH$3:AH$242))^2*'Monthly Returns'!$BI82</f>
        <v>8.0943431090576035E-6</v>
      </c>
      <c r="DI81" s="161">
        <f>(AI81-AVERAGE(AI$3:AI$242))^2*'Monthly Returns'!$BI82</f>
        <v>5.629822681540107E-7</v>
      </c>
      <c r="DJ81" s="161">
        <f>(AJ81-AVERAGE(AJ$3:AJ$242))^2*'Monthly Returns'!$BI82</f>
        <v>8.8316175427613733E-7</v>
      </c>
      <c r="DK81" s="161">
        <f>(AK81-AVERAGE(AK$3:AK$242))^2*'Monthly Returns'!$BI82</f>
        <v>1.5950372389815707E-6</v>
      </c>
      <c r="DL81" s="161">
        <f>(AL81-AVERAGE(AL$3:AL$242))^2*'Monthly Returns'!$BI82</f>
        <v>3.0411381828040345E-7</v>
      </c>
      <c r="DM81" s="161">
        <f>(AM81-AVERAGE(AM$3:AM$242))^2*'Monthly Returns'!$BI82</f>
        <v>2.3619332051904912E-6</v>
      </c>
      <c r="DN81" s="161">
        <f>(AN81-AVERAGE(AN$3:AN$242))^2*'Monthly Returns'!$BI82</f>
        <v>2.4809723899348239E-7</v>
      </c>
      <c r="DO81" s="161">
        <f>(AO81-AVERAGE(AO$3:AO$242))^2*'Monthly Returns'!$BI82</f>
        <v>1.4614630137607961E-5</v>
      </c>
      <c r="DP81" s="161">
        <f>(AP81-AVERAGE(AP$3:AP$242))^2*'Monthly Returns'!$BI82</f>
        <v>7.8429356578469503E-7</v>
      </c>
      <c r="DQ81" s="161">
        <f>(AQ81-AVERAGE(AQ$3:AQ$242))^2*'Monthly Returns'!$BI82</f>
        <v>2.8009166735103394E-6</v>
      </c>
      <c r="DR81" s="161">
        <f>(AR81-AVERAGE(AR$3:AR$242))^2*'Monthly Returns'!$BI82</f>
        <v>6.1701184838968394E-7</v>
      </c>
      <c r="DS81" s="161">
        <f>(AS81-AVERAGE(AS$3:AS$242))^2*'Monthly Returns'!$BI82</f>
        <v>2.6943738697780653E-7</v>
      </c>
      <c r="DT81" s="161">
        <f>(AT81-AVERAGE(AT$3:AT$242))^2*'Monthly Returns'!$BI82</f>
        <v>4.9076155605982678E-6</v>
      </c>
      <c r="DU81" s="161">
        <f>(AU81-AVERAGE(AU$3:AU$242))^2*'Monthly Returns'!$BI82</f>
        <v>6.7587605604873513E-8</v>
      </c>
      <c r="DV81" s="161">
        <f>(AV81-AVERAGE(AV$3:AV$242))^2*'Monthly Returns'!$BI82</f>
        <v>2.9310806852615481E-9</v>
      </c>
      <c r="DW81" s="161">
        <f>(AW81-AVERAGE(AW$3:AW$242))^2*'Monthly Returns'!$BI82</f>
        <v>5.2233835814705247E-5</v>
      </c>
      <c r="DX81" s="161">
        <f>(AX81-AVERAGE(AX$3:AX$242))^2*'Monthly Returns'!$BI82</f>
        <v>2.9521641977224423E-5</v>
      </c>
      <c r="DY81" s="161">
        <f>(AY81-AVERAGE(AY$3:AY$242))^2*'Monthly Returns'!$BI82</f>
        <v>1.6220049997479897E-6</v>
      </c>
      <c r="DZ81" s="161">
        <f>(AZ81-AVERAGE(AZ$3:AZ$242))^2*'Monthly Returns'!$BI82</f>
        <v>2.6521567392367242E-6</v>
      </c>
      <c r="EA81" s="161">
        <f>(BA81-AVERAGE(BA$3:BA$242))^2*'Monthly Returns'!$BI82</f>
        <v>1.8743490110647728E-5</v>
      </c>
    </row>
    <row r="82" spans="1:131" s="80" customFormat="1" x14ac:dyDescent="0.2">
      <c r="A82" s="66"/>
      <c r="B82" s="79">
        <f>'Monthly Returns'!A83</f>
        <v>38595</v>
      </c>
      <c r="C82" s="77">
        <f>'Monthly Returns'!B83</f>
        <v>-3.4712414663814202E-2</v>
      </c>
      <c r="D82" s="77">
        <f>'Monthly Returns'!C83</f>
        <v>-3.9705792684985003E-2</v>
      </c>
      <c r="E82" s="77">
        <f>'Monthly Returns'!D83</f>
        <v>-1.9345073347488601E-2</v>
      </c>
      <c r="F82" s="77">
        <f>'Monthly Returns'!E83</f>
        <v>7.6816198946780797E-3</v>
      </c>
      <c r="G82" s="77">
        <f>'Monthly Returns'!F83</f>
        <v>3.5174288079968799E-3</v>
      </c>
      <c r="H82" s="77">
        <f>'Monthly Returns'!G83</f>
        <v>4.2136281409927701E-2</v>
      </c>
      <c r="I82" s="77">
        <f>'Monthly Returns'!H83</f>
        <v>7.7944839807042501E-3</v>
      </c>
      <c r="J82" s="77">
        <f>'Monthly Returns'!I83</f>
        <v>-2.55231221159961E-2</v>
      </c>
      <c r="K82" s="77">
        <f>'Monthly Returns'!J83</f>
        <v>-1.68927921911959E-2</v>
      </c>
      <c r="L82" s="77">
        <f>'Monthly Returns'!K83</f>
        <v>-8.8524655619386296E-3</v>
      </c>
      <c r="M82" s="77">
        <f>'Monthly Returns'!L83</f>
        <v>-9.62682710454121E-3</v>
      </c>
      <c r="N82" s="77">
        <f>'Monthly Returns'!M83</f>
        <v>-1.8063580359146299E-2</v>
      </c>
      <c r="O82" s="77">
        <f>'Monthly Returns'!N83</f>
        <v>-8.2097141368560993E-3</v>
      </c>
      <c r="P82" s="77">
        <f>'Monthly Returns'!O83</f>
        <v>-1.0688999366164799E-2</v>
      </c>
      <c r="Q82" s="77">
        <f>'Monthly Returns'!P83</f>
        <v>-9.4482128611597105E-3</v>
      </c>
      <c r="R82" s="77">
        <f>'Monthly Returns'!Q83</f>
        <v>-1.8443728632969999E-2</v>
      </c>
      <c r="S82" s="77">
        <f>'Monthly Returns'!R83</f>
        <v>-1.85996237871199E-2</v>
      </c>
      <c r="T82" s="77">
        <f>'Monthly Returns'!S83</f>
        <v>-8.8372222741416318E-3</v>
      </c>
      <c r="U82" s="77">
        <f>'Monthly Returns'!T83</f>
        <v>-9.2871959268339098E-3</v>
      </c>
      <c r="V82" s="77">
        <f>'Monthly Returns'!U83</f>
        <v>7.4099996043719401E-3</v>
      </c>
      <c r="W82" s="77">
        <f>'Monthly Returns'!V83</f>
        <v>7.2499982455480599E-3</v>
      </c>
      <c r="X82" s="77">
        <f>'Monthly Returns'!W83</f>
        <v>-3.7870349743818199E-3</v>
      </c>
      <c r="Y82" s="77">
        <f>'Monthly Returns'!X83</f>
        <v>-9.0482050668971858E-4</v>
      </c>
      <c r="Z82" s="77">
        <f>'Monthly Returns'!Y83</f>
        <v>-1.8264863420777155E-3</v>
      </c>
      <c r="AA82" s="77">
        <f>'Monthly Returns'!Z83</f>
        <v>-1.6939999431543562E-2</v>
      </c>
      <c r="AB82" s="77">
        <f>'Monthly Returns'!AA83</f>
        <v>2.2546419098143922E-3</v>
      </c>
      <c r="AC82" s="77">
        <f>'Monthly Returns'!AB83</f>
        <v>1.1296727372312798E-2</v>
      </c>
      <c r="AD82" s="77">
        <f>'Monthly Returns'!AC83</f>
        <v>1.0295061673501501E-2</v>
      </c>
      <c r="AE82" s="77">
        <f>'Monthly Returns'!AD83</f>
        <v>1.35045793017662E-2</v>
      </c>
      <c r="AF82" s="77">
        <f>'Monthly Returns'!AE83</f>
        <v>-1.4097198500000001E-2</v>
      </c>
      <c r="AG82" s="77">
        <f>'Monthly Returns'!AF83</f>
        <v>-1.4097198500000001E-2</v>
      </c>
      <c r="AH82" s="77">
        <f>'Monthly Returns'!AG83</f>
        <v>-1.4021277885503003E-2</v>
      </c>
      <c r="AI82" s="77">
        <f>'Monthly Returns'!AH83</f>
        <v>-6.1618611335667595E-3</v>
      </c>
      <c r="AJ82" s="77">
        <f>'Monthly Returns'!AI83</f>
        <v>-3.0601408173855926E-3</v>
      </c>
      <c r="AK82" s="77">
        <f>'Monthly Returns'!AJ83</f>
        <v>-1.9104067729889262E-3</v>
      </c>
      <c r="AL82" s="77">
        <f>'Monthly Returns'!AK83</f>
        <v>-3.1194563467153991E-3</v>
      </c>
      <c r="AM82" s="77">
        <f>'Monthly Returns'!AL83</f>
        <v>-6.9496002900701903E-3</v>
      </c>
      <c r="AN82" s="77">
        <f>'Monthly Returns'!AM83</f>
        <v>-3.451047132794316E-3</v>
      </c>
      <c r="AO82" s="77">
        <f>'Monthly Returns'!AN83</f>
        <v>-2.1100000000000001E-2</v>
      </c>
      <c r="AP82" s="77">
        <f>'Monthly Returns'!AO83</f>
        <v>1.6954736383852254E-2</v>
      </c>
      <c r="AQ82" s="77">
        <f>'Monthly Returns'!AP83</f>
        <v>2.6549462011418612E-2</v>
      </c>
      <c r="AR82" s="77">
        <f>'Monthly Returns'!AQ83</f>
        <v>1.6339227131595659E-2</v>
      </c>
      <c r="AS82" s="77">
        <f>'Monthly Returns'!AR83</f>
        <v>1.4776303187850504E-2</v>
      </c>
      <c r="AT82" s="77">
        <f>'Monthly Returns'!AS83</f>
        <v>1.7035605969794199E-2</v>
      </c>
      <c r="AU82" s="77">
        <f>'Monthly Returns'!AT83</f>
        <v>-8.1338474774499082E-4</v>
      </c>
      <c r="AV82" s="77">
        <f>'Monthly Returns'!AU83</f>
        <v>8.3050394414138657E-3</v>
      </c>
      <c r="AW82" s="77">
        <f>'Monthly Returns'!AV83</f>
        <v>7.1279916351512096E-2</v>
      </c>
      <c r="AX82" s="77">
        <f>'Monthly Returns'!AW83</f>
        <v>5.0343135112182358E-2</v>
      </c>
      <c r="AY82" s="77">
        <f>'Monthly Returns'!AX83</f>
        <v>6.1653790645589956E-3</v>
      </c>
      <c r="AZ82" s="77">
        <f>'Monthly Returns'!AY83</f>
        <v>-7.7383780176371701E-3</v>
      </c>
      <c r="BA82" s="77">
        <f>'Monthly Returns'!AZ83</f>
        <v>-4.7718872400287493E-3</v>
      </c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CC82" s="161">
        <f>(C82-AVERAGE(C$3:C$242))^2*'Monthly Returns'!$BI83</f>
        <v>3.7325350413605419E-6</v>
      </c>
      <c r="CD82" s="161">
        <f>(D82-AVERAGE(D$3:D$242))^2*'Monthly Returns'!$BI83</f>
        <v>5.5784667322664004E-6</v>
      </c>
      <c r="CE82" s="161">
        <f>(E82-AVERAGE(E$3:E$242))^2*'Monthly Returns'!$BI83</f>
        <v>1.3894453482325158E-6</v>
      </c>
      <c r="CF82" s="161">
        <f>(F82-AVERAGE(F$3:F$242))^2*'Monthly Returns'!$BI83</f>
        <v>5.4839101727746869E-9</v>
      </c>
      <c r="CG82" s="161">
        <f>(G82-AVERAGE(G$3:G$242))^2*'Monthly Returns'!$BI83</f>
        <v>9.7967255682600833E-10</v>
      </c>
      <c r="CH82" s="161">
        <f>(H82-AVERAGE(H$3:H$242))^2*'Monthly Returns'!$BI83</f>
        <v>3.0841463368280744E-6</v>
      </c>
      <c r="CI82" s="161">
        <f>(I82-AVERAGE(I$3:I$242))^2*'Monthly Returns'!$BI83</f>
        <v>4.5766507932481019E-10</v>
      </c>
      <c r="CJ82" s="161">
        <f>(J82-AVERAGE(J$3:J$242))^2*'Monthly Returns'!$BI83</f>
        <v>2.6751552676781603E-6</v>
      </c>
      <c r="CK82" s="161">
        <f>(K82-AVERAGE(K$3:K$242))^2*'Monthly Returns'!$BI83</f>
        <v>1.5836424070190978E-6</v>
      </c>
      <c r="CL82" s="161">
        <f>(L82-AVERAGE(L$3:L$242))^2*'Monthly Returns'!$BI83</f>
        <v>3.8603959548133457E-7</v>
      </c>
      <c r="CM82" s="161">
        <f>(M82-AVERAGE(M$3:M$242))^2*'Monthly Returns'!$BI83</f>
        <v>4.3917941725982216E-7</v>
      </c>
      <c r="CN82" s="161">
        <f>(N82-AVERAGE(N$3:N$242))^2*'Monthly Returns'!$BI83</f>
        <v>1.4730627346520287E-6</v>
      </c>
      <c r="CO82" s="161">
        <f>(O82-AVERAGE(O$3:O$242))^2*'Monthly Returns'!$BI83</f>
        <v>4.4114671525414064E-7</v>
      </c>
      <c r="CP82" s="161">
        <f>(P82-AVERAGE(P$3:P$242))^2*'Monthly Returns'!$BI83</f>
        <v>8.0878851433637048E-7</v>
      </c>
      <c r="CQ82" s="161">
        <f>(Q82-AVERAGE(Q$3:Q$242))^2*'Monthly Returns'!$BI83</f>
        <v>6.2815002482384707E-7</v>
      </c>
      <c r="CR82" s="161">
        <f>(R82-AVERAGE(R$3:R$242))^2*'Monthly Returns'!$BI83</f>
        <v>1.3794043439859282E-6</v>
      </c>
      <c r="CS82" s="161">
        <f>(S82-AVERAGE(S$3:S$242))^2*'Monthly Returns'!$BI83</f>
        <v>1.2739670989537255E-6</v>
      </c>
      <c r="CT82" s="161">
        <f>(T82-AVERAGE(T$3:T$242))^2*'Monthly Returns'!$BI83</f>
        <v>6.8712147886555654E-7</v>
      </c>
      <c r="CU82" s="161">
        <f>(U82-AVERAGE(U$3:U$242))^2*'Monthly Returns'!$BI83</f>
        <v>4.7141277432153933E-7</v>
      </c>
      <c r="CV82" s="161">
        <f>(V82-AVERAGE(V$3:V$242))^2*'Monthly Returns'!$BI83</f>
        <v>8.8335762212994413E-9</v>
      </c>
      <c r="CW82" s="161">
        <f>(W82-AVERAGE(W$3:W$242))^2*'Monthly Returns'!$BI83</f>
        <v>2.1473998985685746E-8</v>
      </c>
      <c r="CX82" s="161">
        <f>(X82-AVERAGE(X$3:X$242))^2*'Monthly Returns'!$BI83</f>
        <v>1.6756024676627454E-7</v>
      </c>
      <c r="CY82" s="161">
        <f>(Y82-AVERAGE(Y$3:Y$242))^2*'Monthly Returns'!$BI83</f>
        <v>5.5402243260013244E-8</v>
      </c>
      <c r="CZ82" s="161">
        <f>(Z82-AVERAGE(Z$3:Z$242))^2*'Monthly Returns'!$BI83</f>
        <v>3.723446380884804E-8</v>
      </c>
      <c r="DA82" s="161">
        <f>(AA82-AVERAGE(AA$3:AA$242))^2*'Monthly Returns'!$BI83</f>
        <v>1.1458678894107604E-6</v>
      </c>
      <c r="DB82" s="161">
        <f>(AB82-AVERAGE(AB$3:AB$242))^2*'Monthly Returns'!$BI83</f>
        <v>7.0070253003094153E-9</v>
      </c>
      <c r="DC82" s="161">
        <f>(AC82-AVERAGE(AC$3:AC$242))^2*'Monthly Returns'!$BI83</f>
        <v>1.2939754832527254E-7</v>
      </c>
      <c r="DD82" s="161">
        <f>(AD82-AVERAGE(AD$3:AD$242))^2*'Monthly Returns'!$BI83</f>
        <v>9.6825922038957644E-8</v>
      </c>
      <c r="DE82" s="161">
        <f>(AE82-AVERAGE(AE$3:AE$242))^2*'Monthly Returns'!$BI83</f>
        <v>2.0547861811219743E-7</v>
      </c>
      <c r="DF82" s="161">
        <f>(AF82-AVERAGE(AF$3:AF$242))^2*'Monthly Returns'!$BI83</f>
        <v>1.0261542118499574E-6</v>
      </c>
      <c r="DG82" s="161">
        <f>(AG82-AVERAGE(AG$3:AG$242))^2*'Monthly Returns'!$BI83</f>
        <v>9.960612860650905E-7</v>
      </c>
      <c r="DH82" s="161">
        <f>(AH82-AVERAGE(AH$3:AH$242))^2*'Monthly Returns'!$BI83</f>
        <v>8.7359918817635989E-7</v>
      </c>
      <c r="DI82" s="161">
        <f>(AI82-AVERAGE(AI$3:AI$242))^2*'Monthly Returns'!$BI83</f>
        <v>2.1597013312483648E-7</v>
      </c>
      <c r="DJ82" s="161">
        <f>(AJ82-AVERAGE(AJ$3:AJ$242))^2*'Monthly Returns'!$BI83</f>
        <v>1.5437293503579302E-7</v>
      </c>
      <c r="DK82" s="161">
        <f>(AK82-AVERAGE(AK$3:AK$242))^2*'Monthly Returns'!$BI83</f>
        <v>1.4766636153313366E-7</v>
      </c>
      <c r="DL82" s="161">
        <f>(AL82-AVERAGE(AL$3:AL$242))^2*'Monthly Returns'!$BI83</f>
        <v>1.9091778776164026E-7</v>
      </c>
      <c r="DM82" s="161">
        <f>(AM82-AVERAGE(AM$3:AM$242))^2*'Monthly Returns'!$BI83</f>
        <v>2.8996871582505344E-7</v>
      </c>
      <c r="DN82" s="161">
        <f>(AN82-AVERAGE(AN$3:AN$242))^2*'Monthly Returns'!$BI83</f>
        <v>1.8074464187530825E-7</v>
      </c>
      <c r="DO82" s="161">
        <f>(AO82-AVERAGE(AO$3:AO$242))^2*'Monthly Returns'!$BI83</f>
        <v>1.6535927212549841E-6</v>
      </c>
      <c r="DP82" s="161">
        <f>(AP82-AVERAGE(AP$3:AP$242))^2*'Monthly Returns'!$BI83</f>
        <v>5.4328910048360193E-7</v>
      </c>
      <c r="DQ82" s="161">
        <f>(AQ82-AVERAGE(AQ$3:AQ$242))^2*'Monthly Returns'!$BI83</f>
        <v>9.2690864685908876E-7</v>
      </c>
      <c r="DR82" s="161">
        <f>(AR82-AVERAGE(AR$3:AR$242))^2*'Monthly Returns'!$BI83</f>
        <v>2.0688548444897976E-7</v>
      </c>
      <c r="DS82" s="161">
        <f>(AS82-AVERAGE(AS$3:AS$242))^2*'Monthly Returns'!$BI83</f>
        <v>2.8208777460619287E-7</v>
      </c>
      <c r="DT82" s="161">
        <f>(AT82-AVERAGE(AT$3:AT$242))^2*'Monthly Returns'!$BI83</f>
        <v>3.1066808508589783E-7</v>
      </c>
      <c r="DU82" s="161">
        <f>(AU82-AVERAGE(AU$3:AU$242))^2*'Monthly Returns'!$BI83</f>
        <v>1.9569346360728816E-8</v>
      </c>
      <c r="DV82" s="161">
        <f>(AV82-AVERAGE(AV$3:AV$242))^2*'Monthly Returns'!$BI83</f>
        <v>4.7924923216612272E-7</v>
      </c>
      <c r="DW82" s="161">
        <f>(AW82-AVERAGE(AW$3:AW$242))^2*'Monthly Returns'!$BI83</f>
        <v>8.5192878317963096E-6</v>
      </c>
      <c r="DX82" s="161">
        <f>(AX82-AVERAGE(AX$3:AX$242))^2*'Monthly Returns'!$BI83</f>
        <v>4.0946726215207928E-6</v>
      </c>
      <c r="DY82" s="161">
        <f>(AY82-AVERAGE(AY$3:AY$242))^2*'Monthly Returns'!$BI83</f>
        <v>1.2891204600216897E-10</v>
      </c>
      <c r="DZ82" s="161">
        <f>(AZ82-AVERAGE(AZ$3:AZ$242))^2*'Monthly Returns'!$BI83</f>
        <v>1.1277485254464876E-6</v>
      </c>
      <c r="EA82" s="161">
        <f>(BA82-AVERAGE(BA$3:BA$242))^2*'Monthly Returns'!$BI83</f>
        <v>4.9138434106053514E-7</v>
      </c>
    </row>
    <row r="83" spans="1:131" s="80" customFormat="1" x14ac:dyDescent="0.2">
      <c r="A83" s="66"/>
      <c r="B83" s="79">
        <f>'Monthly Returns'!A84</f>
        <v>38625</v>
      </c>
      <c r="C83" s="77">
        <f>'Monthly Returns'!B84</f>
        <v>3.0768976382937501E-2</v>
      </c>
      <c r="D83" s="77">
        <f>'Monthly Returns'!C84</f>
        <v>2.8713621668450401E-2</v>
      </c>
      <c r="E83" s="77">
        <f>'Monthly Returns'!D84</f>
        <v>5.0839069804505803E-2</v>
      </c>
      <c r="F83" s="77">
        <f>'Monthly Returns'!E84</f>
        <v>4.7565583067205E-2</v>
      </c>
      <c r="G83" s="77">
        <f>'Monthly Returns'!F84</f>
        <v>4.00701211449088E-2</v>
      </c>
      <c r="H83" s="77">
        <f>'Monthly Returns'!G84</f>
        <v>0.12796605706789899</v>
      </c>
      <c r="I83" s="77">
        <f>'Monthly Returns'!H84</f>
        <v>8.6104499997014403E-2</v>
      </c>
      <c r="J83" s="77">
        <f>'Monthly Returns'!I84</f>
        <v>8.0197031202302996E-2</v>
      </c>
      <c r="K83" s="77">
        <f>'Monthly Returns'!J84</f>
        <v>0.117308240318914</v>
      </c>
      <c r="L83" s="77">
        <f>'Monthly Returns'!K84</f>
        <v>2.8375579485471199E-3</v>
      </c>
      <c r="M83" s="77">
        <f>'Monthly Returns'!L84</f>
        <v>5.7390653955373596E-3</v>
      </c>
      <c r="N83" s="77">
        <f>'Monthly Returns'!M84</f>
        <v>2.00345091613276E-2</v>
      </c>
      <c r="O83" s="77">
        <f>'Monthly Returns'!N84</f>
        <v>3.4908695546848202E-2</v>
      </c>
      <c r="P83" s="77">
        <f>'Monthly Returns'!O84</f>
        <v>3.1917093677954401E-2</v>
      </c>
      <c r="Q83" s="77">
        <f>'Monthly Returns'!P84</f>
        <v>3.3568087708418702E-2</v>
      </c>
      <c r="R83" s="77">
        <f>'Monthly Returns'!Q84</f>
        <v>4.5035623342531299E-2</v>
      </c>
      <c r="S83" s="77">
        <f>'Monthly Returns'!R84</f>
        <v>4.3553713051523502E-2</v>
      </c>
      <c r="T83" s="77">
        <f>'Monthly Returns'!S84</f>
        <v>4.4975779563773077E-2</v>
      </c>
      <c r="U83" s="77">
        <f>'Monthly Returns'!T84</f>
        <v>8.5705977212044895E-3</v>
      </c>
      <c r="V83" s="77">
        <f>'Monthly Returns'!U84</f>
        <v>2.25300017983498E-2</v>
      </c>
      <c r="W83" s="77">
        <f>'Monthly Returns'!V84</f>
        <v>2.1080005550678699E-2</v>
      </c>
      <c r="X83" s="77">
        <f>'Monthly Returns'!W84</f>
        <v>2.5156529516996429E-3</v>
      </c>
      <c r="Y83" s="77">
        <f>'Monthly Returns'!X84</f>
        <v>4.4652436951317931E-3</v>
      </c>
      <c r="Z83" s="77">
        <f>'Monthly Returns'!Y84</f>
        <v>1.1365350027929821E-3</v>
      </c>
      <c r="AA83" s="77">
        <f>'Monthly Returns'!Z84</f>
        <v>1.4340648220429575E-2</v>
      </c>
      <c r="AB83" s="77">
        <f>'Monthly Returns'!AA84</f>
        <v>6.395836090159257E-3</v>
      </c>
      <c r="AC83" s="77">
        <f>'Monthly Returns'!AB84</f>
        <v>9.8165323945553773E-4</v>
      </c>
      <c r="AD83" s="77">
        <f>'Monthly Returns'!AC84</f>
        <v>1.2124735905147E-3</v>
      </c>
      <c r="AE83" s="77">
        <f>'Monthly Returns'!AD84</f>
        <v>8.5503161025696E-4</v>
      </c>
      <c r="AF83" s="77">
        <f>'Monthly Returns'!AE84</f>
        <v>1.2659318399999999E-2</v>
      </c>
      <c r="AG83" s="77">
        <f>'Monthly Returns'!AF84</f>
        <v>2.0603887599999999E-2</v>
      </c>
      <c r="AH83" s="77">
        <f>'Monthly Returns'!AG84</f>
        <v>1.2591141504282657E-2</v>
      </c>
      <c r="AI83" s="77">
        <f>'Monthly Returns'!AH84</f>
        <v>-1.7081811937386115E-3</v>
      </c>
      <c r="AJ83" s="77">
        <f>'Monthly Returns'!AI84</f>
        <v>7.5206420489279946E-3</v>
      </c>
      <c r="AK83" s="77">
        <f>'Monthly Returns'!AJ84</f>
        <v>1.0649781536951952E-2</v>
      </c>
      <c r="AL83" s="77">
        <f>'Monthly Returns'!AK84</f>
        <v>1.758029058195798E-2</v>
      </c>
      <c r="AM83" s="77">
        <f>'Monthly Returns'!AL84</f>
        <v>-1.0997226786287895E-3</v>
      </c>
      <c r="AN83" s="77">
        <f>'Monthly Returns'!AM84</f>
        <v>1.6110786746459382E-3</v>
      </c>
      <c r="AO83" s="77">
        <f>'Monthly Returns'!AN84</f>
        <v>-1.54E-2</v>
      </c>
      <c r="AP83" s="77">
        <f>'Monthly Returns'!AO84</f>
        <v>-4.1462267061582181E-2</v>
      </c>
      <c r="AQ83" s="77">
        <f>'Monthly Returns'!AP84</f>
        <v>2.1678242210739551E-2</v>
      </c>
      <c r="AR83" s="77">
        <f>'Monthly Returns'!AQ84</f>
        <v>1.497398874217208E-2</v>
      </c>
      <c r="AS83" s="77">
        <f>'Monthly Returns'!AR84</f>
        <v>1.4695968720507047E-2</v>
      </c>
      <c r="AT83" s="77">
        <f>'Monthly Returns'!AS84</f>
        <v>2.3761496290545595E-3</v>
      </c>
      <c r="AU83" s="77">
        <f>'Monthly Returns'!AT84</f>
        <v>3.4882428950260163E-3</v>
      </c>
      <c r="AV83" s="77">
        <f>'Monthly Returns'!AU84</f>
        <v>3.9432064187849879E-3</v>
      </c>
      <c r="AW83" s="77">
        <f>'Monthly Returns'!AV84</f>
        <v>2.9325374822641415E-2</v>
      </c>
      <c r="AX83" s="77">
        <f>'Monthly Returns'!AW84</f>
        <v>2.4696349054416311E-2</v>
      </c>
      <c r="AY83" s="77">
        <f>'Monthly Returns'!AX84</f>
        <v>1.8205179529024181E-2</v>
      </c>
      <c r="AZ83" s="77">
        <f>'Monthly Returns'!AY84</f>
        <v>3.232218806255141E-2</v>
      </c>
      <c r="BA83" s="77">
        <f>'Monthly Returns'!AZ84</f>
        <v>2.2809789085668442E-2</v>
      </c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CC83" s="161">
        <f>(C83-AVERAGE(C$3:C$242))^2*'Monthly Returns'!$BI84</f>
        <v>1.3111999935402511E-6</v>
      </c>
      <c r="CD83" s="161">
        <f>(D83-AVERAGE(D$3:D$242))^2*'Monthly Returns'!$BI84</f>
        <v>7.250658096996074E-7</v>
      </c>
      <c r="CE83" s="161">
        <f>(E83-AVERAGE(E$3:E$242))^2*'Monthly Returns'!$BI84</f>
        <v>4.5104751743625057E-6</v>
      </c>
      <c r="CF83" s="161">
        <f>(F83-AVERAGE(F$3:F$242))^2*'Monthly Returns'!$BI84</f>
        <v>3.2605510684616267E-6</v>
      </c>
      <c r="CG83" s="161">
        <f>(G83-AVERAGE(G$3:G$242))^2*'Monthly Returns'!$BI84</f>
        <v>2.8616219310685049E-6</v>
      </c>
      <c r="CH83" s="161">
        <f>(H83-AVERAGE(H$3:H$242))^2*'Monthly Returns'!$BI84</f>
        <v>3.3768049211008043E-5</v>
      </c>
      <c r="CI83" s="161">
        <f>(I83-AVERAGE(I$3:I$242))^2*'Monthly Returns'!$BI84</f>
        <v>1.3786572002358366E-5</v>
      </c>
      <c r="CJ83" s="161">
        <f>(J83-AVERAGE(J$3:J$242))^2*'Monthly Returns'!$BI84</f>
        <v>1.1154315072788621E-5</v>
      </c>
      <c r="CK83" s="161">
        <f>(K83-AVERAGE(K$3:K$242))^2*'Monthly Returns'!$BI84</f>
        <v>2.5618328718959199E-5</v>
      </c>
      <c r="CL83" s="161">
        <f>(L83-AVERAGE(L$3:L$242))^2*'Monthly Returns'!$BI84</f>
        <v>5.3852684659747207E-9</v>
      </c>
      <c r="CM83" s="161">
        <f>(M83-AVERAGE(M$3:M$242))^2*'Monthly Returns'!$BI84</f>
        <v>3.3991160186235377E-9</v>
      </c>
      <c r="CN83" s="161">
        <f>(N83-AVERAGE(N$3:N$242))^2*'Monthly Returns'!$BI84</f>
        <v>3.319232980312324E-7</v>
      </c>
      <c r="CO83" s="161">
        <f>(O83-AVERAGE(O$3:O$242))^2*'Monthly Returns'!$BI84</f>
        <v>1.8633963580542291E-6</v>
      </c>
      <c r="CP83" s="161">
        <f>(P83-AVERAGE(P$3:P$242))^2*'Monthly Returns'!$BI84</f>
        <v>1.2201183916576718E-6</v>
      </c>
      <c r="CQ83" s="161">
        <f>(Q83-AVERAGE(Q$3:Q$242))^2*'Monthly Returns'!$BI84</f>
        <v>1.5159328539060343E-6</v>
      </c>
      <c r="CR83" s="161">
        <f>(R83-AVERAGE(R$3:R$242))^2*'Monthly Returns'!$BI84</f>
        <v>3.2833916080496542E-6</v>
      </c>
      <c r="CS83" s="161">
        <f>(S83-AVERAGE(S$3:S$242))^2*'Monthly Returns'!$BI84</f>
        <v>3.2238722711755853E-6</v>
      </c>
      <c r="CT83" s="161">
        <f>(T83-AVERAGE(T$3:T$242))^2*'Monthly Returns'!$BI84</f>
        <v>2.9023746649878229E-6</v>
      </c>
      <c r="CU83" s="161">
        <f>(U83-AVERAGE(U$3:U$242))^2*'Monthly Returns'!$BI84</f>
        <v>2.3031291508026985E-8</v>
      </c>
      <c r="CV83" s="161">
        <f>(V83-AVERAGE(V$3:V$242))^2*'Monthly Returns'!$BI84</f>
        <v>6.5159769140280676E-7</v>
      </c>
      <c r="CW83" s="161">
        <f>(W83-AVERAGE(W$3:W$242))^2*'Monthly Returns'!$BI84</f>
        <v>6.387582343694667E-7</v>
      </c>
      <c r="CX83" s="161">
        <f>(X83-AVERAGE(X$3:X$242))^2*'Monthly Returns'!$BI84</f>
        <v>1.3063422829924183E-8</v>
      </c>
      <c r="CY83" s="161">
        <f>(Y83-AVERAGE(Y$3:Y$242))^2*'Monthly Returns'!$BI84</f>
        <v>2.7495284986076642E-10</v>
      </c>
      <c r="CZ83" s="161">
        <f>(Z83-AVERAGE(Z$3:Z$242))^2*'Monthly Returns'!$BI84</f>
        <v>2.943920971264867E-9</v>
      </c>
      <c r="DA83" s="161">
        <f>(AA83-AVERAGE(AA$3:AA$242))^2*'Monthly Returns'!$BI84</f>
        <v>1.5897901360514123E-7</v>
      </c>
      <c r="DB83" s="161">
        <f>(AB83-AVERAGE(AB$3:AB$242))^2*'Monthly Returns'!$BI84</f>
        <v>1.2340056020049159E-8</v>
      </c>
      <c r="DC83" s="161">
        <f>(AC83-AVERAGE(AC$3:AC$242))^2*'Monthly Returns'!$BI84</f>
        <v>1.555524717285833E-8</v>
      </c>
      <c r="DD83" s="161">
        <f>(AD83-AVERAGE(AD$3:AD$242))^2*'Monthly Returns'!$BI84</f>
        <v>1.3320866833550953E-8</v>
      </c>
      <c r="DE83" s="161">
        <f>(AE83-AVERAGE(AE$3:AE$242))^2*'Monthly Returns'!$BI84</f>
        <v>1.9801361647394179E-8</v>
      </c>
      <c r="DF83" s="161">
        <f>(AF83-AVERAGE(AF$3:AF$242))^2*'Monthly Returns'!$BI84</f>
        <v>5.9147993244929816E-8</v>
      </c>
      <c r="DG83" s="161">
        <f>(AG83-AVERAGE(AG$3:AG$242))^2*'Monthly Returns'!$BI84</f>
        <v>4.0037155256760519E-7</v>
      </c>
      <c r="DH83" s="161">
        <f>(AH83-AVERAGE(AH$3:AH$242))^2*'Monthly Returns'!$BI84</f>
        <v>9.9308732400274829E-8</v>
      </c>
      <c r="DI83" s="161">
        <f>(AI83-AVERAGE(AI$3:AI$242))^2*'Monthly Returns'!$BI84</f>
        <v>6.6111227917496498E-8</v>
      </c>
      <c r="DJ83" s="161">
        <f>(AJ83-AVERAGE(AJ$3:AJ$242))^2*'Monthly Returns'!$BI84</f>
        <v>1.0794062280943392E-8</v>
      </c>
      <c r="DK83" s="161">
        <f>(AK83-AVERAGE(AK$3:AK$242))^2*'Monthly Returns'!$BI84</f>
        <v>4.2385063519914245E-8</v>
      </c>
      <c r="DL83" s="161">
        <f>(AL83-AVERAGE(AL$3:AL$242))^2*'Monthly Returns'!$BI84</f>
        <v>2.8798399614000232E-7</v>
      </c>
      <c r="DM83" s="161">
        <f>(AM83-AVERAGE(AM$3:AM$242))^2*'Monthly Returns'!$BI84</f>
        <v>7.0457107918434554E-8</v>
      </c>
      <c r="DN83" s="161">
        <f>(AN83-AVERAGE(AN$3:AN$242))^2*'Monthly Returns'!$BI84</f>
        <v>3.559048247685055E-8</v>
      </c>
      <c r="DO83" s="161">
        <f>(AO83-AVERAGE(AO$3:AO$242))^2*'Monthly Returns'!$BI84</f>
        <v>1.0479652833618761E-6</v>
      </c>
      <c r="DP83" s="161">
        <f>(AP83-AVERAGE(AP$3:AP$242))^2*'Monthly Returns'!$BI84</f>
        <v>4.052076573575388E-6</v>
      </c>
      <c r="DQ83" s="161">
        <f>(AQ83-AVERAGE(AQ$3:AQ$242))^2*'Monthly Returns'!$BI84</f>
        <v>5.4461793334474483E-7</v>
      </c>
      <c r="DR83" s="161">
        <f>(AR83-AVERAGE(AR$3:AR$242))^2*'Monthly Returns'!$BI84</f>
        <v>1.5427682786187898E-7</v>
      </c>
      <c r="DS83" s="161">
        <f>(AS83-AVERAGE(AS$3:AS$242))^2*'Monthly Returns'!$BI84</f>
        <v>2.8090856737032167E-7</v>
      </c>
      <c r="DT83" s="161">
        <f>(AT83-AVERAGE(AT$3:AT$242))^2*'Monthly Returns'!$BI84</f>
        <v>1.7124680120703138E-8</v>
      </c>
      <c r="DU83" s="161">
        <f>(AU83-AVERAGE(AU$3:AU$242))^2*'Monthly Returns'!$BI84</f>
        <v>3.8667356593013499E-9</v>
      </c>
      <c r="DV83" s="161">
        <f>(AV83-AVERAGE(AV$3:AV$242))^2*'Monthly Returns'!$BI84</f>
        <v>2.4024651410186096E-7</v>
      </c>
      <c r="DW83" s="161">
        <f>(AW83-AVERAGE(AW$3:AW$242))^2*'Monthly Returns'!$BI84</f>
        <v>9.1346423888989853E-7</v>
      </c>
      <c r="DX83" s="161">
        <f>(AX83-AVERAGE(AX$3:AX$242))^2*'Monthly Returns'!$BI84</f>
        <v>6.8019101951472561E-7</v>
      </c>
      <c r="DY83" s="161">
        <f>(AY83-AVERAGE(AY$3:AY$242))^2*'Monthly Returns'!$BI84</f>
        <v>3.0929600050489172E-7</v>
      </c>
      <c r="DZ83" s="161">
        <f>(AZ83-AVERAGE(AZ$3:AZ$242))^2*'Monthly Returns'!$BI84</f>
        <v>6.7428102157821235E-7</v>
      </c>
      <c r="EA83" s="161">
        <f>(BA83-AVERAGE(BA$3:BA$242))^2*'Monthly Returns'!$BI84</f>
        <v>3.548322121253868E-7</v>
      </c>
    </row>
    <row r="84" spans="1:131" s="80" customFormat="1" x14ac:dyDescent="0.2">
      <c r="A84" s="66"/>
      <c r="B84" s="79">
        <f>'Monthly Returns'!A85</f>
        <v>38656</v>
      </c>
      <c r="C84" s="77">
        <f>'Monthly Returns'!B85</f>
        <v>-1.8836546170163102E-2</v>
      </c>
      <c r="D84" s="77">
        <f>'Monthly Returns'!C85</f>
        <v>-3.1825744297762602E-2</v>
      </c>
      <c r="E84" s="77">
        <f>'Monthly Returns'!D85</f>
        <v>-3.4352769269702897E-2</v>
      </c>
      <c r="F84" s="77">
        <f>'Monthly Returns'!E85</f>
        <v>-6.0582189099751597E-2</v>
      </c>
      <c r="G84" s="77">
        <f>'Monthly Returns'!F85</f>
        <v>-3.2848618399044099E-2</v>
      </c>
      <c r="H84" s="77">
        <f>'Monthly Returns'!G85</f>
        <v>-1.4423396840301099E-2</v>
      </c>
      <c r="I84" s="77">
        <f>'Monthly Returns'!H85</f>
        <v>1.7456845791754098E-2</v>
      </c>
      <c r="J84" s="77">
        <f>'Monthly Returns'!I85</f>
        <v>-6.2021030825812402E-2</v>
      </c>
      <c r="K84" s="77">
        <f>'Monthly Returns'!J85</f>
        <v>-6.7645176097325899E-2</v>
      </c>
      <c r="L84" s="77">
        <f>'Monthly Returns'!K85</f>
        <v>-2.0504437333422301E-2</v>
      </c>
      <c r="M84" s="77">
        <f>'Monthly Returns'!L85</f>
        <v>-1.73205442417858E-2</v>
      </c>
      <c r="N84" s="77">
        <f>'Monthly Returns'!M85</f>
        <v>-1.12613387122908E-2</v>
      </c>
      <c r="O84" s="77">
        <f>'Monthly Returns'!N85</f>
        <v>-1.4653669159370801E-2</v>
      </c>
      <c r="P84" s="77">
        <f>'Monthly Returns'!O85</f>
        <v>-1.6355966706863002E-2</v>
      </c>
      <c r="Q84" s="77">
        <f>'Monthly Returns'!P85</f>
        <v>-1.2282952644277201E-2</v>
      </c>
      <c r="R84" s="77">
        <f>'Monthly Returns'!Q85</f>
        <v>-2.1155025106041999E-2</v>
      </c>
      <c r="S84" s="77">
        <f>'Monthly Returns'!R85</f>
        <v>-8.79565184204089E-3</v>
      </c>
      <c r="T84" s="77">
        <f>'Monthly Returns'!S85</f>
        <v>-1.6879522657193058E-2</v>
      </c>
      <c r="U84" s="77">
        <f>'Monthly Returns'!T85</f>
        <v>-1.6405774916647398E-2</v>
      </c>
      <c r="V84" s="77">
        <f>'Monthly Returns'!U85</f>
        <v>-1.8729997739467E-2</v>
      </c>
      <c r="W84" s="77">
        <f>'Monthly Returns'!V85</f>
        <v>-6.3400048991615297E-3</v>
      </c>
      <c r="X84" s="77">
        <f>'Monthly Returns'!W85</f>
        <v>1.0427703117158238E-2</v>
      </c>
      <c r="Y84" s="77">
        <f>'Monthly Returns'!X85</f>
        <v>1.1729902576000928E-2</v>
      </c>
      <c r="Z84" s="77">
        <f>'Monthly Returns'!Y85</f>
        <v>5.9100164776406672E-3</v>
      </c>
      <c r="AA84" s="77">
        <f>'Monthly Returns'!Z85</f>
        <v>1.359632870621108E-2</v>
      </c>
      <c r="AB84" s="77">
        <f>'Monthly Returns'!AA85</f>
        <v>3.4624824684432731E-3</v>
      </c>
      <c r="AC84" s="77">
        <f>'Monthly Returns'!AB85</f>
        <v>-7.1353691116294859E-3</v>
      </c>
      <c r="AD84" s="77">
        <f>'Monthly Returns'!AC85</f>
        <v>-8.7668513821427402E-3</v>
      </c>
      <c r="AE84" s="77">
        <f>'Monthly Returns'!AD85</f>
        <v>-4.0015963564138998E-3</v>
      </c>
      <c r="AF84" s="77">
        <f>'Monthly Returns'!AE85</f>
        <v>2.9295301900000001E-2</v>
      </c>
      <c r="AG84" s="77">
        <f>'Monthly Returns'!AF85</f>
        <v>1.66558087E-2</v>
      </c>
      <c r="AH84" s="77">
        <f>'Monthly Returns'!AG85</f>
        <v>2.9137531735798718E-2</v>
      </c>
      <c r="AI84" s="77">
        <f>'Monthly Returns'!AH85</f>
        <v>-9.1802091349416637E-3</v>
      </c>
      <c r="AJ84" s="77">
        <f>'Monthly Returns'!AI85</f>
        <v>-9.6199466418882551E-3</v>
      </c>
      <c r="AK84" s="77">
        <f>'Monthly Returns'!AJ85</f>
        <v>-1.8819645449753564E-2</v>
      </c>
      <c r="AL84" s="77">
        <f>'Monthly Returns'!AK85</f>
        <v>-9.3102154088705591E-3</v>
      </c>
      <c r="AM84" s="77">
        <f>'Monthly Returns'!AL85</f>
        <v>-3.2897456539241476E-3</v>
      </c>
      <c r="AN84" s="77">
        <f>'Monthly Returns'!AM85</f>
        <v>6.519565070870037E-3</v>
      </c>
      <c r="AO84" s="77">
        <f>'Monthly Returns'!AN85</f>
        <v>-1.21E-2</v>
      </c>
      <c r="AP84" s="77">
        <f>'Monthly Returns'!AO85</f>
        <v>1.766682089762428E-2</v>
      </c>
      <c r="AQ84" s="77">
        <f>'Monthly Returns'!AP85</f>
        <v>2.0511646165925157E-2</v>
      </c>
      <c r="AR84" s="77">
        <f>'Monthly Returns'!AQ85</f>
        <v>-2.7555838550509613E-4</v>
      </c>
      <c r="AS84" s="77">
        <f>'Monthly Returns'!AR85</f>
        <v>1.2091416423066548E-2</v>
      </c>
      <c r="AT84" s="77">
        <f>'Monthly Returns'!AS85</f>
        <v>-3.9608115781021858E-3</v>
      </c>
      <c r="AU84" s="77">
        <f>'Monthly Returns'!AT85</f>
        <v>2.8108203883324794E-3</v>
      </c>
      <c r="AV84" s="77">
        <f>'Monthly Returns'!AU85</f>
        <v>-1.8954337053725883E-2</v>
      </c>
      <c r="AW84" s="77">
        <f>'Monthly Returns'!AV85</f>
        <v>3.294046062865208E-3</v>
      </c>
      <c r="AX84" s="77">
        <f>'Monthly Returns'!AW85</f>
        <v>8.0530526755513421E-3</v>
      </c>
      <c r="AY84" s="77">
        <f>'Monthly Returns'!AX85</f>
        <v>-2.1964769074170498E-2</v>
      </c>
      <c r="AZ84" s="77">
        <f>'Monthly Returns'!AY85</f>
        <v>-5.6071489708261799E-2</v>
      </c>
      <c r="BA84" s="77">
        <f>'Monthly Returns'!AZ85</f>
        <v>3.9535009755039985E-2</v>
      </c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CC84" s="161">
        <f>(C84-AVERAGE(C$3:C$242))^2*'Monthly Returns'!$BI85</f>
        <v>1.4384039193991416E-6</v>
      </c>
      <c r="CD84" s="161">
        <f>(D84-AVERAGE(D$3:D$242))^2*'Monthly Returns'!$BI85</f>
        <v>4.0497500282308141E-6</v>
      </c>
      <c r="CE84" s="161">
        <f>(E84-AVERAGE(E$3:E$242))^2*'Monthly Returns'!$BI85</f>
        <v>3.6163840548543663E-6</v>
      </c>
      <c r="CF84" s="161">
        <f>(F84-AVERAGE(F$3:F$242))^2*'Monthly Returns'!$BI85</f>
        <v>1.0949230304010012E-5</v>
      </c>
      <c r="CG84" s="161">
        <f>(G84-AVERAGE(G$3:G$242))^2*'Monthly Returns'!$BI85</f>
        <v>3.0784248410321443E-6</v>
      </c>
      <c r="CH84" s="161">
        <f>(H84-AVERAGE(H$3:H$242))^2*'Monthly Returns'!$BI85</f>
        <v>8.2035892628098708E-7</v>
      </c>
      <c r="CI84" s="161">
        <f>(I84-AVERAGE(I$3:I$242))^2*'Monthly Returns'!$BI85</f>
        <v>2.298115351819547E-7</v>
      </c>
      <c r="CJ84" s="161">
        <f>(J84-AVERAGE(J$3:J$242))^2*'Monthly Returns'!$BI85</f>
        <v>1.1433099952661554E-5</v>
      </c>
      <c r="CK84" s="161">
        <f>(K84-AVERAGE(K$3:K$242))^2*'Monthly Returns'!$BI85</f>
        <v>1.3510440530868145E-5</v>
      </c>
      <c r="CL84" s="161">
        <f>(L84-AVERAGE(L$3:L$242))^2*'Monthly Returns'!$BI85</f>
        <v>1.3915428712744803E-6</v>
      </c>
      <c r="CM84" s="161">
        <f>(M84-AVERAGE(M$3:M$242))^2*'Monthly Returns'!$BI85</f>
        <v>1.0689664197355159E-6</v>
      </c>
      <c r="CN84" s="161">
        <f>(N84-AVERAGE(N$3:N$242))^2*'Monthly Returns'!$BI85</f>
        <v>8.1664679771555371E-7</v>
      </c>
      <c r="CO84" s="161">
        <f>(O84-AVERAGE(O$3:O$242))^2*'Monthly Returns'!$BI85</f>
        <v>9.5295760018153574E-7</v>
      </c>
      <c r="CP84" s="161">
        <f>(P84-AVERAGE(P$3:P$242))^2*'Monthly Returns'!$BI85</f>
        <v>1.3850863018830109E-6</v>
      </c>
      <c r="CQ84" s="161">
        <f>(Q84-AVERAGE(Q$3:Q$242))^2*'Monthly Returns'!$BI85</f>
        <v>8.7397698905918725E-7</v>
      </c>
      <c r="CR84" s="161">
        <f>(R84-AVERAGE(R$3:R$242))^2*'Monthly Returns'!$BI85</f>
        <v>1.728693858474917E-6</v>
      </c>
      <c r="CS84" s="161">
        <f>(S84-AVERAGE(S$3:S$242))^2*'Monthly Returns'!$BI85</f>
        <v>4.5645697151880257E-7</v>
      </c>
      <c r="CT84" s="161">
        <f>(T84-AVERAGE(T$3:T$242))^2*'Monthly Returns'!$BI85</f>
        <v>1.4843135400007368E-6</v>
      </c>
      <c r="CU84" s="161">
        <f>(U84-AVERAGE(U$3:U$242))^2*'Monthly Returns'!$BI85</f>
        <v>1.0625280464093315E-6</v>
      </c>
      <c r="CV84" s="161">
        <f>(V84-AVERAGE(V$3:V$242))^2*'Monthly Returns'!$BI85</f>
        <v>1.3076110369060379E-6</v>
      </c>
      <c r="CW84" s="161">
        <f>(W84-AVERAGE(W$3:W$242))^2*'Monthly Returns'!$BI85</f>
        <v>2.4585581617031987E-7</v>
      </c>
      <c r="CX84" s="161">
        <f>(X84-AVERAGE(X$3:X$242))^2*'Monthly Returns'!$BI85</f>
        <v>6.7590175863532975E-8</v>
      </c>
      <c r="CY84" s="161">
        <f>(Y84-AVERAGE(Y$3:Y$242))^2*'Monthly Returns'!$BI85</f>
        <v>1.3020966943792357E-7</v>
      </c>
      <c r="CZ84" s="161">
        <f>(Z84-AVERAGE(Z$3:Z$242))^2*'Monthly Returns'!$BI85</f>
        <v>2.9454732446000538E-8</v>
      </c>
      <c r="DA84" s="161">
        <f>(AA84-AVERAGE(AA$3:AA$242))^2*'Monthly Returns'!$BI85</f>
        <v>1.3356576235438337E-7</v>
      </c>
      <c r="DB84" s="161">
        <f>(AB84-AVERAGE(AB$3:AB$242))^2*'Monthly Returns'!$BI85</f>
        <v>7.4688439401487643E-10</v>
      </c>
      <c r="DC84" s="161">
        <f>(AC84-AVERAGE(AC$3:AC$242))^2*'Monthly Returns'!$BI85</f>
        <v>2.6001053264474801E-7</v>
      </c>
      <c r="DD84" s="161">
        <f>(AD84-AVERAGE(AD$3:AD$242))^2*'Monthly Returns'!$BI85</f>
        <v>3.4667579965446719E-7</v>
      </c>
      <c r="DE84" s="161">
        <f>(AE84-AVERAGE(AE$3:AE$242))^2*'Monthly Returns'!$BI85</f>
        <v>1.3802751606790675E-7</v>
      </c>
      <c r="DF84" s="161">
        <f>(AF84-AVERAGE(AF$3:AF$242))^2*'Monthly Returns'!$BI85</f>
        <v>1.0662590304050525E-6</v>
      </c>
      <c r="DG84" s="161">
        <f>(AG84-AVERAGE(AG$3:AG$242))^2*'Monthly Returns'!$BI85</f>
        <v>2.0149974195221182E-7</v>
      </c>
      <c r="DH84" s="161">
        <f>(AH84-AVERAGE(AH$3:AH$242))^2*'Monthly Returns'!$BI85</f>
        <v>1.2114197282824264E-6</v>
      </c>
      <c r="DI84" s="161">
        <f>(AI84-AVERAGE(AI$3:AI$242))^2*'Monthly Returns'!$BI85</f>
        <v>3.7506009502420179E-7</v>
      </c>
      <c r="DJ84" s="161">
        <f>(AJ84-AVERAGE(AJ$3:AJ$242))^2*'Monthly Returns'!$BI85</f>
        <v>5.0078036958666389E-7</v>
      </c>
      <c r="DK84" s="161">
        <f>(AK84-AVERAGE(AK$3:AK$242))^2*'Monthly Returns'!$BI85</f>
        <v>1.4143651650881898E-6</v>
      </c>
      <c r="DL84" s="161">
        <f>(AL84-AVERAGE(AL$3:AL$242))^2*'Monthly Returns'!$BI85</f>
        <v>5.3972078757118747E-7</v>
      </c>
      <c r="DM84" s="161">
        <f>(AM84-AVERAGE(AM$3:AM$242))^2*'Monthly Returns'!$BI85</f>
        <v>1.3729423177251687E-7</v>
      </c>
      <c r="DN84" s="161">
        <f>(AN84-AVERAGE(AN$3:AN$242))^2*'Monthly Returns'!$BI85</f>
        <v>1.8443965507424526E-9</v>
      </c>
      <c r="DO84" s="161">
        <f>(AO84-AVERAGE(AO$3:AO$242))^2*'Monthly Returns'!$BI85</f>
        <v>7.612799978069489E-7</v>
      </c>
      <c r="DP84" s="161">
        <f>(AP84-AVERAGE(AP$3:AP$242))^2*'Monthly Returns'!$BI85</f>
        <v>6.0569398749479851E-7</v>
      </c>
      <c r="DQ84" s="161">
        <f>(AQ84-AVERAGE(AQ$3:AQ$242))^2*'Monthly Returns'!$BI85</f>
        <v>4.7118599336297304E-7</v>
      </c>
      <c r="DR84" s="161">
        <f>(AR84-AVERAGE(AR$3:AR$242))^2*'Monthly Returns'!$BI85</f>
        <v>1.0740301931522518E-7</v>
      </c>
      <c r="DS84" s="161">
        <f>(AS84-AVERAGE(AS$3:AS$242))^2*'Monthly Returns'!$BI85</f>
        <v>1.6751117550044564E-7</v>
      </c>
      <c r="DT84" s="161">
        <f>(AT84-AVERAGE(AT$3:AT$242))^2*'Monthly Returns'!$BI85</f>
        <v>1.8640737102133724E-7</v>
      </c>
      <c r="DU84" s="161">
        <f>(AU84-AVERAGE(AU$3:AU$242))^2*'Monthly Returns'!$BI85</f>
        <v>9.242720321736556E-10</v>
      </c>
      <c r="DV84" s="161">
        <f>(AV84-AVERAGE(AV$3:AV$242))^2*'Monthly Returns'!$BI85</f>
        <v>3.5070906056344608E-7</v>
      </c>
      <c r="DW84" s="161">
        <f>(AW84-AVERAGE(AW$3:AW$242))^2*'Monthly Returns'!$BI85</f>
        <v>7.4380623848870339E-8</v>
      </c>
      <c r="DX84" s="161">
        <f>(AX84-AVERAGE(AX$3:AX$242))^2*'Monthly Returns'!$BI85</f>
        <v>1.6302191243968293E-9</v>
      </c>
      <c r="DY84" s="161">
        <f>(AY84-AVERAGE(AY$3:AY$242))^2*'Monthly Returns'!$BI85</f>
        <v>1.8068775499167001E-6</v>
      </c>
      <c r="DZ84" s="161">
        <f>(AZ84-AVERAGE(AZ$3:AZ$242))^2*'Monthly Returns'!$BI85</f>
        <v>1.1306932480155947E-5</v>
      </c>
      <c r="EA84" s="161">
        <f>(BA84-AVERAGE(BA$3:BA$242))^2*'Monthly Returns'!$BI85</f>
        <v>1.9350925965894254E-6</v>
      </c>
    </row>
    <row r="85" spans="1:131" s="80" customFormat="1" x14ac:dyDescent="0.2">
      <c r="A85" s="66"/>
      <c r="B85" s="79">
        <f>'Monthly Returns'!A86</f>
        <v>38686</v>
      </c>
      <c r="C85" s="77">
        <f>'Monthly Returns'!B86</f>
        <v>6.4709967069404004E-2</v>
      </c>
      <c r="D85" s="77">
        <f>'Monthly Returns'!C86</f>
        <v>7.4644319072424595E-2</v>
      </c>
      <c r="E85" s="77">
        <f>'Monthly Returns'!D86</f>
        <v>4.8462928854769098E-2</v>
      </c>
      <c r="F85" s="77">
        <f>'Monthly Returns'!E86</f>
        <v>4.7335100914199998E-2</v>
      </c>
      <c r="G85" s="77">
        <f>'Monthly Returns'!F86</f>
        <v>2.79730962606301E-2</v>
      </c>
      <c r="H85" s="77">
        <f>'Monthly Returns'!G86</f>
        <v>6.7047644246599203E-2</v>
      </c>
      <c r="I85" s="77">
        <f>'Monthly Returns'!H86</f>
        <v>6.7106571741211998E-2</v>
      </c>
      <c r="J85" s="77">
        <f>'Monthly Returns'!I86</f>
        <v>5.92903119335619E-2</v>
      </c>
      <c r="K85" s="77">
        <f>'Monthly Returns'!J86</f>
        <v>0.10808977305536201</v>
      </c>
      <c r="L85" s="77">
        <f>'Monthly Returns'!K86</f>
        <v>1.20525784052136E-2</v>
      </c>
      <c r="M85" s="77">
        <f>'Monthly Returns'!L86</f>
        <v>1.60949956555211E-2</v>
      </c>
      <c r="N85" s="77">
        <f>'Monthly Returns'!M86</f>
        <v>2.8063618031226801E-2</v>
      </c>
      <c r="O85" s="77">
        <f>'Monthly Returns'!N86</f>
        <v>3.0779529291044199E-2</v>
      </c>
      <c r="P85" s="77">
        <f>'Monthly Returns'!O86</f>
        <v>2.5307585086373902E-2</v>
      </c>
      <c r="Q85" s="77">
        <f>'Monthly Returns'!P86</f>
        <v>3.7617460989522698E-2</v>
      </c>
      <c r="R85" s="77">
        <f>'Monthly Returns'!Q86</f>
        <v>4.5207405559710902E-2</v>
      </c>
      <c r="S85" s="77">
        <f>'Monthly Returns'!R86</f>
        <v>3.8320209015039797E-2</v>
      </c>
      <c r="T85" s="77">
        <f>'Monthly Returns'!S86</f>
        <v>3.9822502945177085E-2</v>
      </c>
      <c r="U85" s="77">
        <f>'Monthly Returns'!T86</f>
        <v>4.0407405137333902E-2</v>
      </c>
      <c r="V85" s="77">
        <f>'Monthly Returns'!U86</f>
        <v>2.1349999795595001E-2</v>
      </c>
      <c r="W85" s="77">
        <f>'Monthly Returns'!V86</f>
        <v>1.46200071146445E-2</v>
      </c>
      <c r="X85" s="77">
        <f>'Monthly Returns'!W86</f>
        <v>2.5165562913907369E-2</v>
      </c>
      <c r="Y85" s="77">
        <f>'Monthly Returns'!X86</f>
        <v>1.9740045091755087E-2</v>
      </c>
      <c r="Z85" s="77">
        <f>'Monthly Returns'!Y86</f>
        <v>7.9700077312601092E-3</v>
      </c>
      <c r="AA85" s="77">
        <f>'Monthly Returns'!Z86</f>
        <v>1.9614735658042726E-2</v>
      </c>
      <c r="AB85" s="77">
        <f>'Monthly Returns'!AA86</f>
        <v>1.5723957195894478E-3</v>
      </c>
      <c r="AC85" s="77">
        <f>'Monthly Returns'!AB86</f>
        <v>2.3773841961852726E-2</v>
      </c>
      <c r="AD85" s="77">
        <f>'Monthly Returns'!AC86</f>
        <v>2.4794092008425101E-2</v>
      </c>
      <c r="AE85" s="77">
        <f>'Monthly Returns'!AD86</f>
        <v>2.1736124679311901E-2</v>
      </c>
      <c r="AF85" s="77">
        <f>'Monthly Returns'!AE86</f>
        <v>4.28179084E-2</v>
      </c>
      <c r="AG85" s="77">
        <f>'Monthly Returns'!AF86</f>
        <v>3.0740534199999999E-2</v>
      </c>
      <c r="AH85" s="77">
        <f>'Monthly Returns'!AG86</f>
        <v>4.2587312092712125E-2</v>
      </c>
      <c r="AI85" s="77">
        <f>'Monthly Returns'!AH86</f>
        <v>-2.4944947505962656E-3</v>
      </c>
      <c r="AJ85" s="77">
        <f>'Monthly Returns'!AI86</f>
        <v>1.1500265828148226E-3</v>
      </c>
      <c r="AK85" s="77">
        <f>'Monthly Returns'!AJ86</f>
        <v>-3.670056803883881E-3</v>
      </c>
      <c r="AL85" s="77">
        <f>'Monthly Returns'!AK86</f>
        <v>4.9100014121685742E-3</v>
      </c>
      <c r="AM85" s="77">
        <f>'Monthly Returns'!AL86</f>
        <v>-2.3302874057514744E-3</v>
      </c>
      <c r="AN85" s="77">
        <f>'Monthly Returns'!AM86</f>
        <v>8.2491466712033557E-3</v>
      </c>
      <c r="AO85" s="77">
        <f>'Monthly Returns'!AN86</f>
        <v>-2.01E-2</v>
      </c>
      <c r="AP85" s="77">
        <f>'Monthly Returns'!AO86</f>
        <v>-1.8225954391624777E-2</v>
      </c>
      <c r="AQ85" s="77">
        <f>'Monthly Returns'!AP86</f>
        <v>3.6159640968105311E-3</v>
      </c>
      <c r="AR85" s="77">
        <f>'Monthly Returns'!AQ86</f>
        <v>2.994225565933407E-3</v>
      </c>
      <c r="AS85" s="77">
        <f>'Monthly Returns'!AR86</f>
        <v>9.7151109360640309E-3</v>
      </c>
      <c r="AT85" s="77">
        <f>'Monthly Returns'!AS86</f>
        <v>1.3543520319933462E-2</v>
      </c>
      <c r="AU85" s="77">
        <f>'Monthly Returns'!AT86</f>
        <v>2.4099842059028811E-3</v>
      </c>
      <c r="AV85" s="77">
        <f>'Monthly Returns'!AU86</f>
        <v>-7.9840403627006624E-3</v>
      </c>
      <c r="AW85" s="77">
        <f>'Monthly Returns'!AV86</f>
        <v>7.9365359798647672E-2</v>
      </c>
      <c r="AX85" s="77">
        <f>'Monthly Returns'!AW86</f>
        <v>5.5765633543411353E-2</v>
      </c>
      <c r="AY85" s="77">
        <f>'Monthly Returns'!AX86</f>
        <v>7.9226643604258466E-3</v>
      </c>
      <c r="AZ85" s="77">
        <f>'Monthly Returns'!AY86</f>
        <v>1.7152253513140061E-2</v>
      </c>
      <c r="BA85" s="77">
        <f>'Monthly Returns'!AZ86</f>
        <v>3.1514740765842264E-2</v>
      </c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CC85" s="161">
        <f>(C85-AVERAGE(C$3:C$242))^2*'Monthly Returns'!$BI86</f>
        <v>7.6883043182074065E-6</v>
      </c>
      <c r="CD85" s="161">
        <f>(D85-AVERAGE(D$3:D$242))^2*'Monthly Returns'!$BI86</f>
        <v>9.2851109395564966E-6</v>
      </c>
      <c r="CE85" s="161">
        <f>(E85-AVERAGE(E$3:E$242))^2*'Monthly Returns'!$BI86</f>
        <v>4.1294217066668881E-6</v>
      </c>
      <c r="CF85" s="161">
        <f>(F85-AVERAGE(F$3:F$242))^2*'Monthly Returns'!$BI86</f>
        <v>3.286839711839099E-6</v>
      </c>
      <c r="CG85" s="161">
        <f>(G85-AVERAGE(G$3:G$242))^2*'Monthly Returns'!$BI86</f>
        <v>1.2830261206805716E-6</v>
      </c>
      <c r="CH85" s="161">
        <f>(H85-AVERAGE(H$3:H$242))^2*'Monthly Returns'!$BI86</f>
        <v>8.815142444974325E-6</v>
      </c>
      <c r="CI85" s="161">
        <f>(I85-AVERAGE(I$3:I$242))^2*'Monthly Returns'!$BI86</f>
        <v>8.0992955271595015E-6</v>
      </c>
      <c r="CJ85" s="161">
        <f>(J85-AVERAGE(J$3:J$242))^2*'Monthly Returns'!$BI86</f>
        <v>5.655109550818108E-6</v>
      </c>
      <c r="CK85" s="161">
        <f>(K85-AVERAGE(K$3:K$242))^2*'Monthly Returns'!$BI86</f>
        <v>2.1842853798374034E-5</v>
      </c>
      <c r="CL85" s="161">
        <f>(L85-AVERAGE(L$3:L$242))^2*'Monthly Returns'!$BI86</f>
        <v>1.3297497787743355E-7</v>
      </c>
      <c r="CM85" s="161">
        <f>(M85-AVERAGE(M$3:M$242))^2*'Monthly Returns'!$BI86</f>
        <v>3.0470341165971967E-7</v>
      </c>
      <c r="CN85" s="161">
        <f>(N85-AVERAGE(N$3:N$242))^2*'Monthly Returns'!$BI86</f>
        <v>9.2980095377064798E-7</v>
      </c>
      <c r="CO85" s="161">
        <f>(O85-AVERAGE(O$3:O$242))^2*'Monthly Returns'!$BI86</f>
        <v>1.397683478323348E-6</v>
      </c>
      <c r="CP85" s="161">
        <f>(P85-AVERAGE(P$3:P$242))^2*'Monthly Returns'!$BI86</f>
        <v>6.4164648593612132E-7</v>
      </c>
      <c r="CQ85" s="161">
        <f>(Q85-AVERAGE(Q$3:Q$242))^2*'Monthly Returns'!$BI86</f>
        <v>2.0634867130199186E-6</v>
      </c>
      <c r="CR85" s="161">
        <f>(R85-AVERAGE(R$3:R$242))^2*'Monthly Returns'!$BI86</f>
        <v>3.3800671470397894E-6</v>
      </c>
      <c r="CS85" s="161">
        <f>(S85-AVERAGE(S$3:S$242))^2*'Monthly Returns'!$BI86</f>
        <v>2.447510505547723E-6</v>
      </c>
      <c r="CT85" s="161">
        <f>(T85-AVERAGE(T$3:T$242))^2*'Monthly Returns'!$BI86</f>
        <v>2.1769982078519509E-6</v>
      </c>
      <c r="CU85" s="161">
        <f>(U85-AVERAGE(U$3:U$242))^2*'Monthly Returns'!$BI86</f>
        <v>2.7863520932677766E-6</v>
      </c>
      <c r="CV85" s="161">
        <f>(V85-AVERAGE(V$3:V$242))^2*'Monthly Returns'!$BI86</f>
        <v>5.7635831290810431E-7</v>
      </c>
      <c r="CW85" s="161">
        <f>(W85-AVERAGE(W$3:W$242))^2*'Monthly Returns'!$BI86</f>
        <v>2.4969688856715294E-7</v>
      </c>
      <c r="CX85" s="161">
        <f>(X85-AVERAGE(X$3:X$242))^2*'Monthly Returns'!$BI86</f>
        <v>9.2746471215007869E-7</v>
      </c>
      <c r="CY85" s="161">
        <f>(Y85-AVERAGE(Y$3:Y$242))^2*'Monthly Returns'!$BI86</f>
        <v>5.5364773782219607E-7</v>
      </c>
      <c r="CZ85" s="161">
        <f>(Z85-AVERAGE(Z$3:Z$242))^2*'Monthly Returns'!$BI86</f>
        <v>7.3211962563643915E-8</v>
      </c>
      <c r="DA85" s="161">
        <f>(AA85-AVERAGE(AA$3:AA$242))^2*'Monthly Returns'!$BI86</f>
        <v>4.2755969859308317E-7</v>
      </c>
      <c r="DB85" s="161">
        <f>(AB85-AVERAGE(AB$3:AB$242))^2*'Monthly Returns'!$BI86</f>
        <v>1.3798109271356447E-8</v>
      </c>
      <c r="DC85" s="161">
        <f>(AC85-AVERAGE(AC$3:AC$242))^2*'Monthly Returns'!$BI86</f>
        <v>9.2024458762955772E-7</v>
      </c>
      <c r="DD85" s="161">
        <f>(AD85-AVERAGE(AD$3:AD$242))^2*'Monthly Returns'!$BI86</f>
        <v>1.0126033282824078E-6</v>
      </c>
      <c r="DE85" s="161">
        <f>(AE85-AVERAGE(AE$3:AE$242))^2*'Monthly Returns'!$BI86</f>
        <v>7.2613700657140081E-7</v>
      </c>
      <c r="DF85" s="161">
        <f>(AF85-AVERAGE(AF$3:AF$242))^2*'Monthly Returns'!$BI86</f>
        <v>2.8280930491902213E-6</v>
      </c>
      <c r="DG85" s="161">
        <f>(AG85-AVERAGE(AG$3:AG$242))^2*'Monthly Returns'!$BI86</f>
        <v>1.2584527487903218E-6</v>
      </c>
      <c r="DH85" s="161">
        <f>(AH85-AVERAGE(AH$3:AH$242))^2*'Monthly Returns'!$BI86</f>
        <v>3.0506659419689027E-6</v>
      </c>
      <c r="DI85" s="161">
        <f>(AI85-AVERAGE(AI$3:AI$242))^2*'Monthly Returns'!$BI86</f>
        <v>8.830369413717325E-8</v>
      </c>
      <c r="DJ85" s="161">
        <f>(AJ85-AVERAGE(AJ$3:AJ$242))^2*'Monthly Returns'!$BI86</f>
        <v>3.9362443730461849E-8</v>
      </c>
      <c r="DK85" s="161">
        <f>(AK85-AVERAGE(AK$3:AK$242))^2*'Monthly Returns'!$BI86</f>
        <v>2.2457971698018411E-7</v>
      </c>
      <c r="DL85" s="161">
        <f>(AL85-AVERAGE(AL$3:AL$242))^2*'Monthly Returns'!$BI86</f>
        <v>3.7512261605644506E-9</v>
      </c>
      <c r="DM85" s="161">
        <f>(AM85-AVERAGE(AM$3:AM$242))^2*'Monthly Returns'!$BI86</f>
        <v>1.067416539346496E-7</v>
      </c>
      <c r="DN85" s="161">
        <f>(AN85-AVERAGE(AN$3:AN$242))^2*'Monthly Returns'!$BI86</f>
        <v>1.5754933903822767E-8</v>
      </c>
      <c r="DO85" s="161">
        <f>(AO85-AVERAGE(AO$3:AO$242))^2*'Monthly Returns'!$BI86</f>
        <v>1.5821556029964334E-6</v>
      </c>
      <c r="DP85" s="161">
        <f>(AP85-AVERAGE(AP$3:AP$242))^2*'Monthly Returns'!$BI86</f>
        <v>8.5912216658620863E-7</v>
      </c>
      <c r="DQ85" s="161">
        <f>(AQ85-AVERAGE(AQ$3:AQ$242))^2*'Monthly Returns'!$BI86</f>
        <v>1.3137252246989728E-8</v>
      </c>
      <c r="DR85" s="161">
        <f>(AR85-AVERAGE(AR$3:AR$242))^2*'Monthly Returns'!$BI86</f>
        <v>3.0165011733550371E-8</v>
      </c>
      <c r="DS85" s="161">
        <f>(AS85-AVERAGE(AS$3:AS$242))^2*'Monthly Returns'!$BI86</f>
        <v>8.8918984665485754E-8</v>
      </c>
      <c r="DT85" s="161">
        <f>(AT85-AVERAGE(AT$3:AT$242))^2*'Monthly Returns'!$BI86</f>
        <v>1.5965065963455218E-7</v>
      </c>
      <c r="DU85" s="161">
        <f>(AU85-AVERAGE(AU$3:AU$242))^2*'Monthly Returns'!$BI86</f>
        <v>1.3153247470105018E-10</v>
      </c>
      <c r="DV85" s="161">
        <f>(AV85-AVERAGE(AV$3:AV$242))^2*'Monthly Returns'!$BI86</f>
        <v>5.3039233141064663E-9</v>
      </c>
      <c r="DW85" s="161">
        <f>(AW85-AVERAGE(AW$3:AW$242))^2*'Monthly Returns'!$BI86</f>
        <v>1.120986966964399E-5</v>
      </c>
      <c r="DX85" s="161">
        <f>(AX85-AVERAGE(AX$3:AX$242))^2*'Monthly Returns'!$BI86</f>
        <v>5.3474925308493215E-6</v>
      </c>
      <c r="DY85" s="161">
        <f>(AY85-AVERAGE(AY$3:AY$242))^2*'Monthly Returns'!$BI86</f>
        <v>5.2054203197649796E-9</v>
      </c>
      <c r="DZ85" s="161">
        <f>(AZ85-AVERAGE(AZ$3:AZ$242))^2*'Monthly Returns'!$BI86</f>
        <v>1.1472128105569008E-8</v>
      </c>
      <c r="EA85" s="161">
        <f>(BA85-AVERAGE(BA$3:BA$242))^2*'Monthly Returns'!$BI86</f>
        <v>1.0326429566326415E-6</v>
      </c>
    </row>
    <row r="86" spans="1:131" s="80" customFormat="1" x14ac:dyDescent="0.2">
      <c r="A86" s="66"/>
      <c r="B86" s="79">
        <f>'Monthly Returns'!A87</f>
        <v>38717</v>
      </c>
      <c r="C86" s="77">
        <f>'Monthly Returns'!B87</f>
        <v>4.1943103039683198E-3</v>
      </c>
      <c r="D86" s="77">
        <f>'Monthly Returns'!C87</f>
        <v>1.74798243904095E-3</v>
      </c>
      <c r="E86" s="77">
        <f>'Monthly Returns'!D87</f>
        <v>4.2617766248946198E-2</v>
      </c>
      <c r="F86" s="77">
        <f>'Monthly Returns'!E87</f>
        <v>5.7398776331496197E-2</v>
      </c>
      <c r="G86" s="77">
        <f>'Monthly Returns'!F87</f>
        <v>3.2541017437046099E-2</v>
      </c>
      <c r="H86" s="77">
        <f>'Monthly Returns'!G87</f>
        <v>8.9730652986384302E-2</v>
      </c>
      <c r="I86" s="77">
        <f>'Monthly Returns'!H87</f>
        <v>0.13938771123653701</v>
      </c>
      <c r="J86" s="77">
        <f>'Monthly Returns'!I87</f>
        <v>2.5238623170558999E-2</v>
      </c>
      <c r="K86" s="77">
        <f>'Monthly Returns'!J87</f>
        <v>6.3084259355442998E-2</v>
      </c>
      <c r="L86" s="77">
        <f>'Monthly Returns'!K87</f>
        <v>1.51364303661118E-2</v>
      </c>
      <c r="M86" s="77">
        <f>'Monthly Returns'!L87</f>
        <v>1.35386936573664E-2</v>
      </c>
      <c r="N86" s="77">
        <f>'Monthly Returns'!M87</f>
        <v>1.55563983678397E-2</v>
      </c>
      <c r="O86" s="77">
        <f>'Monthly Returns'!N87</f>
        <v>2.0676862833468E-2</v>
      </c>
      <c r="P86" s="77">
        <f>'Monthly Returns'!O87</f>
        <v>1.34074061058755E-2</v>
      </c>
      <c r="Q86" s="77">
        <f>'Monthly Returns'!P87</f>
        <v>2.0643581116449299E-2</v>
      </c>
      <c r="R86" s="77">
        <f>'Monthly Returns'!Q87</f>
        <v>2.68754373203565E-2</v>
      </c>
      <c r="S86" s="77">
        <f>'Monthly Returns'!R87</f>
        <v>1.6427630402041999E-2</v>
      </c>
      <c r="T86" s="77">
        <f>'Monthly Returns'!S87</f>
        <v>2.7214090416877168E-2</v>
      </c>
      <c r="U86" s="77">
        <f>'Monthly Returns'!T87</f>
        <v>5.6094012540475104E-4</v>
      </c>
      <c r="V86" s="77">
        <f>'Monthly Returns'!U87</f>
        <v>2.3160002416199501E-2</v>
      </c>
      <c r="W86" s="77">
        <f>'Monthly Returns'!V87</f>
        <v>1.2749997693833399E-2</v>
      </c>
      <c r="X86" s="77">
        <f>'Monthly Returns'!W87</f>
        <v>2.2071490094746071E-3</v>
      </c>
      <c r="Y86" s="77">
        <f>'Monthly Returns'!X87</f>
        <v>4.2300384069615671E-3</v>
      </c>
      <c r="Z86" s="77">
        <f>'Monthly Returns'!Y87</f>
        <v>7.1996888599334952E-4</v>
      </c>
      <c r="AA86" s="77">
        <f>'Monthly Returns'!Z87</f>
        <v>1.4521133558573984E-2</v>
      </c>
      <c r="AB86" s="77">
        <f>'Monthly Returns'!AA87</f>
        <v>3.7939906676551782E-3</v>
      </c>
      <c r="AC86" s="77">
        <f>'Monthly Returns'!AB87</f>
        <v>1.8098343203140521E-2</v>
      </c>
      <c r="AD86" s="77">
        <f>'Monthly Returns'!AC87</f>
        <v>1.67026059181134E-2</v>
      </c>
      <c r="AE86" s="77">
        <f>'Monthly Returns'!AD87</f>
        <v>1.9875698064286199E-2</v>
      </c>
      <c r="AF86" s="77">
        <f>'Monthly Returns'!AE87</f>
        <v>1.5265403799999999E-2</v>
      </c>
      <c r="AG86" s="77">
        <f>'Monthly Returns'!AF87</f>
        <v>1.4665316900000001E-2</v>
      </c>
      <c r="AH86" s="77">
        <f>'Monthly Returns'!AG87</f>
        <v>1.518319180326598E-2</v>
      </c>
      <c r="AI86" s="77">
        <f>'Monthly Returns'!AH87</f>
        <v>7.4747178660412583E-3</v>
      </c>
      <c r="AJ86" s="77">
        <f>'Monthly Returns'!AI87</f>
        <v>1.6489391157665123E-2</v>
      </c>
      <c r="AK86" s="77">
        <f>'Monthly Returns'!AJ87</f>
        <v>1.9869930235308031E-2</v>
      </c>
      <c r="AL86" s="77">
        <f>'Monthly Returns'!AK87</f>
        <v>1.3650023240981968E-2</v>
      </c>
      <c r="AM86" s="77">
        <f>'Monthly Returns'!AL87</f>
        <v>8.3495521633676351E-3</v>
      </c>
      <c r="AN86" s="77">
        <f>'Monthly Returns'!AM87</f>
        <v>3.5612995871476816E-3</v>
      </c>
      <c r="AO86" s="77">
        <f>'Monthly Returns'!AN87</f>
        <v>5.0999999999999997E-2</v>
      </c>
      <c r="AP86" s="77">
        <f>'Monthly Returns'!AO87</f>
        <v>6.84664513582951E-2</v>
      </c>
      <c r="AQ86" s="77">
        <f>'Monthly Returns'!AP87</f>
        <v>7.8274423626061296E-2</v>
      </c>
      <c r="AR86" s="77">
        <f>'Monthly Returns'!AQ87</f>
        <v>7.1360908275212949E-3</v>
      </c>
      <c r="AS86" s="77">
        <f>'Monthly Returns'!AR87</f>
        <v>8.3864256923678049E-3</v>
      </c>
      <c r="AT86" s="77">
        <f>'Monthly Returns'!AS87</f>
        <v>2.1281220547601828E-2</v>
      </c>
      <c r="AU86" s="77">
        <f>'Monthly Returns'!AT87</f>
        <v>8.1964962836616542E-3</v>
      </c>
      <c r="AV86" s="77">
        <f>'Monthly Returns'!AU87</f>
        <v>-2.4652640038814607E-3</v>
      </c>
      <c r="AW86" s="77">
        <f>'Monthly Returns'!AV87</f>
        <v>-5.9534768529412307E-4</v>
      </c>
      <c r="AX86" s="77">
        <f>'Monthly Returns'!AW87</f>
        <v>1.0783169968489936E-2</v>
      </c>
      <c r="AY86" s="77">
        <f>'Monthly Returns'!AX87</f>
        <v>1.4570890041301781E-2</v>
      </c>
      <c r="AZ86" s="77">
        <f>'Monthly Returns'!AY87</f>
        <v>1.622254112569417E-2</v>
      </c>
      <c r="BA86" s="77">
        <f>'Monthly Returns'!AZ87</f>
        <v>5.3168907308197566E-2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CC86" s="161">
        <f>(C86-AVERAGE(C$3:C$242))^2*'Monthly Returns'!$BI87</f>
        <v>1.1943411298149056E-8</v>
      </c>
      <c r="CD86" s="161">
        <f>(D86-AVERAGE(D$3:D$242))^2*'Monthly Returns'!$BI87</f>
        <v>1.8149642832694843E-7</v>
      </c>
      <c r="CE86" s="161">
        <f>(E86-AVERAGE(E$3:E$242))^2*'Monthly Returns'!$BI87</f>
        <v>3.106791976079393E-6</v>
      </c>
      <c r="CF86" s="161">
        <f>(F86-AVERAGE(F$3:F$242))^2*'Monthly Returns'!$BI87</f>
        <v>5.3070539738030069E-6</v>
      </c>
      <c r="CG86" s="161">
        <f>(G86-AVERAGE(G$3:G$242))^2*'Monthly Returns'!$BI87</f>
        <v>1.8414923607157559E-6</v>
      </c>
      <c r="CH86" s="161">
        <f>(H86-AVERAGE(H$3:H$242))^2*'Monthly Returns'!$BI87</f>
        <v>1.6560869006797417E-5</v>
      </c>
      <c r="CI86" s="161">
        <f>(I86-AVERAGE(I$3:I$242))^2*'Monthly Returns'!$BI87</f>
        <v>3.9934127356668513E-5</v>
      </c>
      <c r="CJ86" s="161">
        <f>(J86-AVERAGE(J$3:J$242))^2*'Monthly Returns'!$BI87</f>
        <v>5.7828709843665187E-7</v>
      </c>
      <c r="CK86" s="161">
        <f>(K86-AVERAGE(K$3:K$242))^2*'Monthly Returns'!$BI87</f>
        <v>6.4688708077087282E-6</v>
      </c>
      <c r="CL86" s="161">
        <f>(L86-AVERAGE(L$3:L$242))^2*'Monthly Returns'!$BI87</f>
        <v>2.6427317114396176E-7</v>
      </c>
      <c r="CM86" s="161">
        <f>(M86-AVERAGE(M$3:M$242))^2*'Monthly Returns'!$BI87</f>
        <v>1.8700962523633338E-7</v>
      </c>
      <c r="CN86" s="161">
        <f>(N86-AVERAGE(N$3:N$242))^2*'Monthly Returns'!$BI87</f>
        <v>1.3732571885917509E-7</v>
      </c>
      <c r="CO86" s="161">
        <f>(O86-AVERAGE(O$3:O$242))^2*'Monthly Returns'!$BI87</f>
        <v>4.9663013723279683E-7</v>
      </c>
      <c r="CP86" s="161">
        <f>(P86-AVERAGE(P$3:P$242))^2*'Monthly Returns'!$BI87</f>
        <v>5.5493006452528247E-8</v>
      </c>
      <c r="CQ86" s="161">
        <f>(Q86-AVERAGE(Q$3:Q$242))^2*'Monthly Returns'!$BI87</f>
        <v>3.98691040252069E-7</v>
      </c>
      <c r="CR86" s="161">
        <f>(R86-AVERAGE(R$3:R$242))^2*'Monthly Returns'!$BI87</f>
        <v>9.4180088833213715E-7</v>
      </c>
      <c r="CS86" s="161">
        <f>(S86-AVERAGE(S$3:S$242))^2*'Monthly Returns'!$BI87</f>
        <v>2.7525086970488076E-7</v>
      </c>
      <c r="CT86" s="161">
        <f>(T86-AVERAGE(T$3:T$242))^2*'Monthly Returns'!$BI87</f>
        <v>7.735397206619847E-7</v>
      </c>
      <c r="CU86" s="161">
        <f>(U86-AVERAGE(U$3:U$242))^2*'Monthly Returns'!$BI87</f>
        <v>5.2552756373768166E-8</v>
      </c>
      <c r="CV86" s="161">
        <f>(V86-AVERAGE(V$3:V$242))^2*'Monthly Returns'!$BI87</f>
        <v>7.2186547107638546E-7</v>
      </c>
      <c r="CW86" s="161">
        <f>(W86-AVERAGE(W$3:W$242))^2*'Monthly Returns'!$BI87</f>
        <v>1.7034036729846287E-7</v>
      </c>
      <c r="CX86" s="161">
        <f>(X86-AVERAGE(X$3:X$242))^2*'Monthly Returns'!$BI87</f>
        <v>1.7107382242759548E-8</v>
      </c>
      <c r="CY86" s="161">
        <f>(Y86-AVERAGE(Y$3:Y$242))^2*'Monthly Returns'!$BI87</f>
        <v>3.1109651169175446E-11</v>
      </c>
      <c r="CZ86" s="161">
        <f>(Z86-AVERAGE(Z$3:Z$242))^2*'Monthly Returns'!$BI87</f>
        <v>5.6275860120797068E-9</v>
      </c>
      <c r="DA86" s="161">
        <f>(AA86-AVERAGE(AA$3:AA$242))^2*'Monthly Returns'!$BI87</f>
        <v>1.709123664866466E-7</v>
      </c>
      <c r="DB86" s="161">
        <f>(AB86-AVERAGE(AB$3:AB$242))^2*'Monthly Returns'!$BI87</f>
        <v>1.3784170203135162E-10</v>
      </c>
      <c r="DC86" s="161">
        <f>(AC86-AVERAGE(AC$3:AC$242))^2*'Monthly Returns'!$BI87</f>
        <v>4.7958422043732583E-7</v>
      </c>
      <c r="DD86" s="161">
        <f>(AD86-AVERAGE(AD$3:AD$242))^2*'Monthly Returns'!$BI87</f>
        <v>3.8953288501505342E-7</v>
      </c>
      <c r="DE86" s="161">
        <f>(AE86-AVERAGE(AE$3:AE$242))^2*'Monthly Returns'!$BI87</f>
        <v>5.8889841187022613E-7</v>
      </c>
      <c r="DF86" s="161">
        <f>(AF86-AVERAGE(AF$3:AF$242))^2*'Monthly Returns'!$BI87</f>
        <v>1.380973159499835E-7</v>
      </c>
      <c r="DG86" s="161">
        <f>(AG86-AVERAGE(AG$3:AG$242))^2*'Monthly Returns'!$BI87</f>
        <v>1.282818650722571E-7</v>
      </c>
      <c r="DH86" s="161">
        <f>(AH86-AVERAGE(AH$3:AH$242))^2*'Monthly Returns'!$BI87</f>
        <v>1.9710462843717093E-7</v>
      </c>
      <c r="DI86" s="161">
        <f>(AI86-AVERAGE(AI$3:AI$242))^2*'Monthly Returns'!$BI87</f>
        <v>3.1837144916537111E-8</v>
      </c>
      <c r="DJ86" s="161">
        <f>(AJ86-AVERAGE(AJ$3:AJ$242))^2*'Monthly Returns'!$BI87</f>
        <v>2.8588329253554134E-7</v>
      </c>
      <c r="DK86" s="161">
        <f>(AK86-AVERAGE(AK$3:AK$242))^2*'Monthly Returns'!$BI87</f>
        <v>4.2281523774030775E-7</v>
      </c>
      <c r="DL86" s="161">
        <f>(AL86-AVERAGE(AL$3:AL$242))^2*'Monthly Returns'!$BI87</f>
        <v>1.2723929998939109E-7</v>
      </c>
      <c r="DM86" s="161">
        <f>(AM86-AVERAGE(AM$3:AM$242))^2*'Monthly Returns'!$BI87</f>
        <v>3.339188342444932E-8</v>
      </c>
      <c r="DN86" s="161">
        <f>(AN86-AVERAGE(AN$3:AN$242))^2*'Monthly Returns'!$BI87</f>
        <v>9.6413437354630763E-9</v>
      </c>
      <c r="DO86" s="161">
        <f>(AO86-AVERAGE(AO$3:AO$242))^2*'Monthly Returns'!$BI87</f>
        <v>4.572682447337877E-6</v>
      </c>
      <c r="DP86" s="161">
        <f>(AP86-AVERAGE(AP$3:AP$242))^2*'Monthly Returns'!$BI87</f>
        <v>1.0350304550984919E-5</v>
      </c>
      <c r="DQ86" s="161">
        <f>(AQ86-AVERAGE(AQ$3:AQ$242))^2*'Monthly Returns'!$BI87</f>
        <v>1.1955383094824231E-5</v>
      </c>
      <c r="DR86" s="161">
        <f>(AR86-AVERAGE(AR$3:AR$242))^2*'Monthly Returns'!$BI87</f>
        <v>5.5965940685242274E-10</v>
      </c>
      <c r="DS86" s="161">
        <f>(AS86-AVERAGE(AS$3:AS$242))^2*'Monthly Returns'!$BI87</f>
        <v>5.5747752601785739E-8</v>
      </c>
      <c r="DT86" s="161">
        <f>(AT86-AVERAGE(AT$3:AT$242))^2*'Monthly Returns'!$BI87</f>
        <v>5.957847689775191E-7</v>
      </c>
      <c r="DU86" s="161">
        <f>(AU86-AVERAGE(AU$3:AU$242))^2*'Monthly Returns'!$BI87</f>
        <v>8.3200824740849256E-8</v>
      </c>
      <c r="DV86" s="161">
        <f>(AV86-AVERAGE(AV$3:AV$242))^2*'Monthly Returns'!$BI87</f>
        <v>3.6447129983819537E-8</v>
      </c>
      <c r="DW86" s="161">
        <f>(AW86-AVERAGE(AW$3:AW$242))^2*'Monthly Returns'!$BI87</f>
        <v>2.1308706877277202E-7</v>
      </c>
      <c r="DX86" s="161">
        <f>(AX86-AVERAGE(AX$3:AX$242))^2*'Monthly Returns'!$BI87</f>
        <v>2.9390352956299877E-8</v>
      </c>
      <c r="DY86" s="161">
        <f>(AY86-AVERAGE(AY$3:AY$242))^2*'Monthly Returns'!$BI87</f>
        <v>1.5262240882187644E-7</v>
      </c>
      <c r="DZ86" s="161">
        <f>(AZ86-AVERAGE(AZ$3:AZ$242))^2*'Monthly Returns'!$BI87</f>
        <v>3.9885979738903097E-9</v>
      </c>
      <c r="EA86" s="161">
        <f>(BA86-AVERAGE(BA$3:BA$242))^2*'Monthly Returns'!$BI87</f>
        <v>4.233678078734736E-6</v>
      </c>
    </row>
    <row r="87" spans="1:131" s="80" customFormat="1" x14ac:dyDescent="0.2">
      <c r="A87" s="66"/>
      <c r="B87" s="79">
        <f>'Monthly Returns'!A88</f>
        <v>38748</v>
      </c>
      <c r="C87" s="77">
        <f>'Monthly Returns'!B88</f>
        <v>-5.27353556950849E-3</v>
      </c>
      <c r="D87" s="77">
        <f>'Monthly Returns'!C88</f>
        <v>4.7070063176016502E-2</v>
      </c>
      <c r="E87" s="77">
        <f>'Monthly Returns'!D88</f>
        <v>3.4858561172051702E-2</v>
      </c>
      <c r="F87" s="77">
        <f>'Monthly Returns'!E88</f>
        <v>6.75675334678245E-2</v>
      </c>
      <c r="G87" s="77">
        <f>'Monthly Returns'!F88</f>
        <v>2.60103804953968E-2</v>
      </c>
      <c r="H87" s="77">
        <f>'Monthly Returns'!G88</f>
        <v>1.7122120202873001E-2</v>
      </c>
      <c r="I87" s="77">
        <f>'Monthly Returns'!H88</f>
        <v>-8.3468456006174896E-4</v>
      </c>
      <c r="J87" s="77">
        <f>'Monthly Returns'!I88</f>
        <v>3.0222122250236301E-2</v>
      </c>
      <c r="K87" s="77">
        <f>'Monthly Returns'!J88</f>
        <v>7.7042519483164901E-2</v>
      </c>
      <c r="L87" s="77">
        <f>'Monthly Returns'!K88</f>
        <v>-1.7265323538451199E-2</v>
      </c>
      <c r="M87" s="77">
        <f>'Monthly Returns'!L88</f>
        <v>-1.9487878534437598E-2</v>
      </c>
      <c r="N87" s="77">
        <f>'Monthly Returns'!M88</f>
        <v>-1.11829958597868E-2</v>
      </c>
      <c r="O87" s="77">
        <f>'Monthly Returns'!N88</f>
        <v>-1.6888104597346201E-2</v>
      </c>
      <c r="P87" s="77">
        <f>'Monthly Returns'!O88</f>
        <v>-2.2243462699414199E-2</v>
      </c>
      <c r="Q87" s="77">
        <f>'Monthly Returns'!P88</f>
        <v>-3.07797162678877E-2</v>
      </c>
      <c r="R87" s="77">
        <f>'Monthly Returns'!Q88</f>
        <v>6.5648452835807003E-3</v>
      </c>
      <c r="S87" s="77">
        <f>'Monthly Returns'!R88</f>
        <v>-8.4534525220370995E-3</v>
      </c>
      <c r="T87" s="77">
        <f>'Monthly Returns'!S88</f>
        <v>-1.9667923120605169E-2</v>
      </c>
      <c r="U87" s="77">
        <f>'Monthly Returns'!T88</f>
        <v>2.7294021273055399E-2</v>
      </c>
      <c r="V87" s="77">
        <f>'Monthly Returns'!U88</f>
        <v>3.9519993243042999E-2</v>
      </c>
      <c r="W87" s="77">
        <f>'Monthly Returns'!V88</f>
        <v>2.4009993160515299E-2</v>
      </c>
      <c r="X87" s="77">
        <f>'Monthly Returns'!W88</f>
        <v>8.2720094537251931E-3</v>
      </c>
      <c r="Y87" s="77">
        <f>'Monthly Returns'!X88</f>
        <v>7.022039482147191E-3</v>
      </c>
      <c r="Z87" s="77">
        <f>'Monthly Returns'!Y88</f>
        <v>1.5764637549884331E-3</v>
      </c>
      <c r="AA87" s="77">
        <f>'Monthly Returns'!Z88</f>
        <v>1.8064919530230705E-2</v>
      </c>
      <c r="AB87" s="77">
        <f>'Monthly Returns'!AA88</f>
        <v>4.9526457554955883E-3</v>
      </c>
      <c r="AC87" s="77">
        <f>'Monthly Returns'!AB88</f>
        <v>3.4638258937324418E-2</v>
      </c>
      <c r="AD87" s="77">
        <f>'Monthly Returns'!AC88</f>
        <v>3.4994639464266501E-2</v>
      </c>
      <c r="AE87" s="77">
        <f>'Monthly Returns'!AD88</f>
        <v>3.2810816778978402E-2</v>
      </c>
      <c r="AF87" s="77">
        <f>'Monthly Returns'!AE88</f>
        <v>1.7356496499999999E-2</v>
      </c>
      <c r="AG87" s="77">
        <f>'Monthly Returns'!AF88</f>
        <v>1.75150502E-2</v>
      </c>
      <c r="AH87" s="77">
        <f>'Monthly Returns'!AG88</f>
        <v>1.7263022900987045E-2</v>
      </c>
      <c r="AI87" s="77">
        <f>'Monthly Returns'!AH88</f>
        <v>1.6275094559210501E-3</v>
      </c>
      <c r="AJ87" s="77">
        <f>'Monthly Returns'!AI88</f>
        <v>8.4203586055842106E-3</v>
      </c>
      <c r="AK87" s="77">
        <f>'Monthly Returns'!AJ88</f>
        <v>4.749891014998342E-3</v>
      </c>
      <c r="AL87" s="77">
        <f>'Monthly Returns'!AK88</f>
        <v>1.4889878881432894E-2</v>
      </c>
      <c r="AM87" s="77">
        <f>'Monthly Returns'!AL88</f>
        <v>8.3802307275848698E-3</v>
      </c>
      <c r="AN87" s="77">
        <f>'Monthly Returns'!AM88</f>
        <v>3.1104449420837899E-3</v>
      </c>
      <c r="AO87" s="77">
        <f>'Monthly Returns'!AN88</f>
        <v>2.23E-2</v>
      </c>
      <c r="AP87" s="77">
        <f>'Monthly Returns'!AO88</f>
        <v>1.6922450702526737E-2</v>
      </c>
      <c r="AQ87" s="77">
        <f>'Monthly Returns'!AP88</f>
        <v>7.5359021754586308E-3</v>
      </c>
      <c r="AR87" s="77">
        <f>'Monthly Returns'!AQ88</f>
        <v>1.3813351695413969E-2</v>
      </c>
      <c r="AS87" s="77">
        <f>'Monthly Returns'!AR88</f>
        <v>7.6719747276126071E-3</v>
      </c>
      <c r="AT87" s="77">
        <f>'Monthly Returns'!AS88</f>
        <v>1.8965096646700916E-2</v>
      </c>
      <c r="AU87" s="77">
        <f>'Monthly Returns'!AT88</f>
        <v>1.0301309523663392E-2</v>
      </c>
      <c r="AV87" s="77">
        <f>'Monthly Returns'!AU88</f>
        <v>5.5378926344459619E-3</v>
      </c>
      <c r="AW87" s="77">
        <f>'Monthly Returns'!AV88</f>
        <v>5.3592553409788524E-2</v>
      </c>
      <c r="AX87" s="77">
        <f>'Monthly Returns'!AW88</f>
        <v>4.4209652018208034E-2</v>
      </c>
      <c r="AY87" s="77">
        <f>'Monthly Returns'!AX88</f>
        <v>1.4262611059684059E-2</v>
      </c>
      <c r="AZ87" s="77">
        <f>'Monthly Returns'!AY88</f>
        <v>8.3046922541830936E-5</v>
      </c>
      <c r="BA87" s="77">
        <f>'Monthly Returns'!AZ88</f>
        <v>1.0557635089740725E-3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CC87" s="161">
        <f>(C87-AVERAGE(C$3:C$242))^2*'Monthly Returns'!$BI88</f>
        <v>3.1946434417366262E-7</v>
      </c>
      <c r="CD87" s="161">
        <f>(D87-AVERAGE(D$3:D$242))^2*'Monthly Returns'!$BI88</f>
        <v>3.0684087077328492E-6</v>
      </c>
      <c r="CE87" s="161">
        <f>(E87-AVERAGE(E$3:E$242))^2*'Monthly Returns'!$BI88</f>
        <v>1.9552271829220691E-6</v>
      </c>
      <c r="CF87" s="161">
        <f>(F87-AVERAGE(F$3:F$242))^2*'Monthly Returns'!$BI88</f>
        <v>7.8646430001823156E-6</v>
      </c>
      <c r="CG87" s="161">
        <f>(G87-AVERAGE(G$3:G$242))^2*'Monthly Returns'!$BI88</f>
        <v>1.1019711038019616E-6</v>
      </c>
      <c r="CH87" s="161">
        <f>(H87-AVERAGE(H$3:H$242))^2*'Monthly Returns'!$BI88</f>
        <v>3.5730650452639274E-7</v>
      </c>
      <c r="CI87" s="161">
        <f>(I87-AVERAGE(I$3:I$242))^2*'Monthly Returns'!$BI88</f>
        <v>1.5452758084603049E-7</v>
      </c>
      <c r="CJ87" s="161">
        <f>(J87-AVERAGE(J$3:J$242))^2*'Monthly Returns'!$BI88</f>
        <v>1.007964672218127E-6</v>
      </c>
      <c r="CK87" s="161">
        <f>(K87-AVERAGE(K$3:K$242))^2*'Monthly Returns'!$BI88</f>
        <v>1.0417153573639054E-5</v>
      </c>
      <c r="CL87" s="161">
        <f>(L87-AVERAGE(L$3:L$242))^2*'Monthly Returns'!$BI88</f>
        <v>1.0852708464555446E-6</v>
      </c>
      <c r="CM87" s="161">
        <f>(M87-AVERAGE(M$3:M$242))^2*'Monthly Returns'!$BI88</f>
        <v>1.3313823784712638E-6</v>
      </c>
      <c r="CN87" s="161">
        <f>(N87-AVERAGE(N$3:N$242))^2*'Monthly Returns'!$BI88</f>
        <v>8.3474495532272384E-7</v>
      </c>
      <c r="CO87" s="161">
        <f>(O87-AVERAGE(O$3:O$242))^2*'Monthly Returns'!$BI88</f>
        <v>1.2066875628679703E-6</v>
      </c>
      <c r="CP87" s="161">
        <f>(P87-AVERAGE(P$3:P$242))^2*'Monthly Returns'!$BI88</f>
        <v>2.1843205576855554E-6</v>
      </c>
      <c r="CQ87" s="161">
        <f>(Q87-AVERAGE(Q$3:Q$242))^2*'Monthly Returns'!$BI88</f>
        <v>3.3808440714675442E-6</v>
      </c>
      <c r="CR87" s="161">
        <f>(R87-AVERAGE(R$3:R$242))^2*'Monthly Returns'!$BI88</f>
        <v>2.3284423934406899E-12</v>
      </c>
      <c r="CS87" s="161">
        <f>(S87-AVERAGE(S$3:S$242))^2*'Monthly Returns'!$BI88</f>
        <v>4.4812264759740597E-7</v>
      </c>
      <c r="CT87" s="161">
        <f>(T87-AVERAGE(T$3:T$242))^2*'Monthly Returns'!$BI88</f>
        <v>1.8794870409883896E-6</v>
      </c>
      <c r="CU87" s="161">
        <f>(U87-AVERAGE(U$3:U$242))^2*'Monthly Returns'!$BI88</f>
        <v>1.1138335038972681E-6</v>
      </c>
      <c r="CV87" s="161">
        <f>(V87-AVERAGE(V$3:V$242))^2*'Monthly Returns'!$BI88</f>
        <v>2.6921391226254727E-6</v>
      </c>
      <c r="CW87" s="161">
        <f>(W87-AVERAGE(W$3:W$242))^2*'Monthly Returns'!$BI88</f>
        <v>9.1465257455192447E-7</v>
      </c>
      <c r="CX87" s="161">
        <f>(X87-AVERAGE(X$3:X$242))^2*'Monthly Returns'!$BI88</f>
        <v>2.5679317842563521E-8</v>
      </c>
      <c r="CY87" s="161">
        <f>(Y87-AVERAGE(Y$3:Y$242))^2*'Monthly Returns'!$BI88</f>
        <v>1.9569958649700375E-8</v>
      </c>
      <c r="CZ87" s="161">
        <f>(Z87-AVERAGE(Z$3:Z$242))^2*'Monthly Returns'!$BI88</f>
        <v>1.1696604820953795E-9</v>
      </c>
      <c r="DA87" s="161">
        <f>(AA87-AVERAGE(AA$3:AA$242))^2*'Monthly Returns'!$BI88</f>
        <v>3.4333012412413889E-7</v>
      </c>
      <c r="DB87" s="161">
        <f>(AB87-AVERAGE(AB$3:AB$242))^2*'Monthly Returns'!$BI88</f>
        <v>1.9296800765028167E-9</v>
      </c>
      <c r="DC87" s="161">
        <f>(AC87-AVERAGE(AC$3:AC$242))^2*'Monthly Returns'!$BI88</f>
        <v>2.2246612939089453E-6</v>
      </c>
      <c r="DD87" s="161">
        <f>(AD87-AVERAGE(AD$3:AD$242))^2*'Monthly Returns'!$BI88</f>
        <v>2.2712372594322656E-6</v>
      </c>
      <c r="DE87" s="161">
        <f>(AE87-AVERAGE(AE$3:AE$242))^2*'Monthly Returns'!$BI88</f>
        <v>1.9415747036530827E-6</v>
      </c>
      <c r="DF87" s="161">
        <f>(AF87-AVERAGE(AF$3:AF$242))^2*'Monthly Returns'!$BI88</f>
        <v>2.247347334208135E-7</v>
      </c>
      <c r="DG87" s="161">
        <f>(AG87-AVERAGE(AG$3:AG$242))^2*'Monthly Returns'!$BI88</f>
        <v>2.4704146572481344E-7</v>
      </c>
      <c r="DH87" s="161">
        <f>(AH87-AVERAGE(AH$3:AH$242))^2*'Monthly Returns'!$BI88</f>
        <v>2.9837266033725094E-7</v>
      </c>
      <c r="DI87" s="161">
        <f>(AI87-AVERAGE(AI$3:AI$242))^2*'Monthly Returns'!$BI88</f>
        <v>1.0384591136538432E-8</v>
      </c>
      <c r="DJ87" s="161">
        <f>(AJ87-AVERAGE(AJ$3:AJ$242))^2*'Monthly Returns'!$BI88</f>
        <v>2.2283817367781207E-8</v>
      </c>
      <c r="DK87" s="161">
        <f>(AK87-AVERAGE(AK$3:AK$242))^2*'Monthly Returns'!$BI88</f>
        <v>5.4332780165718256E-9</v>
      </c>
      <c r="DL87" s="161">
        <f>(AL87-AVERAGE(AL$3:AL$242))^2*'Monthly Returns'!$BI88</f>
        <v>1.7483819837024249E-7</v>
      </c>
      <c r="DM87" s="161">
        <f>(AM87-AVERAGE(AM$3:AM$242))^2*'Monthly Returns'!$BI88</f>
        <v>3.4273336048023195E-8</v>
      </c>
      <c r="DN87" s="161">
        <f>(AN87-AVERAGE(AN$3:AN$242))^2*'Monthly Returns'!$BI88</f>
        <v>1.448888388683536E-8</v>
      </c>
      <c r="DO87" s="161">
        <f>(AO87-AVERAGE(AO$3:AO$242))^2*'Monthly Returns'!$BI88</f>
        <v>5.9100897645563955E-7</v>
      </c>
      <c r="DP87" s="161">
        <f>(AP87-AVERAGE(AP$3:AP$242))^2*'Monthly Returns'!$BI88</f>
        <v>5.6894291020014582E-7</v>
      </c>
      <c r="DQ87" s="161">
        <f>(AQ87-AVERAGE(AQ$3:AQ$242))^2*'Monthly Returns'!$BI88</f>
        <v>5.2942766875952834E-9</v>
      </c>
      <c r="DR87" s="161">
        <f>(AR87-AVERAGE(AR$3:AR$242))^2*'Monthly Returns'!$BI88</f>
        <v>1.1897859208253408E-7</v>
      </c>
      <c r="DS87" s="161">
        <f>(AS87-AVERAGE(AS$3:AS$242))^2*'Monthly Returns'!$BI88</f>
        <v>4.1183070903884185E-8</v>
      </c>
      <c r="DT87" s="161">
        <f>(AT87-AVERAGE(AT$3:AT$242))^2*'Monthly Returns'!$BI88</f>
        <v>4.4137528594709697E-7</v>
      </c>
      <c r="DU87" s="161">
        <f>(AU87-AVERAGE(AU$3:AU$242))^2*'Monthly Returns'!$BI88</f>
        <v>1.5298575746143132E-7</v>
      </c>
      <c r="DV87" s="161">
        <f>(AV87-AVERAGE(AV$3:AV$242))^2*'Monthly Returns'!$BI88</f>
        <v>3.3269959683402376E-7</v>
      </c>
      <c r="DW87" s="161">
        <f>(AW87-AVERAGE(AW$3:AW$242))^2*'Monthly Returns'!$BI88</f>
        <v>4.5896128471869814E-6</v>
      </c>
      <c r="DX87" s="161">
        <f>(AX87-AVERAGE(AX$3:AX$242))^2*'Monthly Returns'!$BI88</f>
        <v>3.1684512964717751E-6</v>
      </c>
      <c r="DY87" s="161">
        <f>(AY87-AVERAGE(AY$3:AY$242))^2*'Monthly Returns'!$BI88</f>
        <v>1.4274039286813639E-7</v>
      </c>
      <c r="DZ87" s="161">
        <f>(AZ87-AVERAGE(AZ$3:AZ$242))^2*'Monthly Returns'!$BI88</f>
        <v>5.0806711219055804E-7</v>
      </c>
      <c r="EA87" s="161">
        <f>(BA87-AVERAGE(BA$3:BA$242))^2*'Monthly Returns'!$BI88</f>
        <v>1.9230984061786658E-7</v>
      </c>
    </row>
    <row r="88" spans="1:131" s="80" customFormat="1" x14ac:dyDescent="0.2">
      <c r="A88" s="66"/>
      <c r="B88" s="79">
        <f>'Monthly Returns'!A89</f>
        <v>38776</v>
      </c>
      <c r="C88" s="77">
        <f>'Monthly Returns'!B89</f>
        <v>1.5797873260720598E-2</v>
      </c>
      <c r="D88" s="77">
        <f>'Monthly Returns'!C89</f>
        <v>1.25807340969574E-2</v>
      </c>
      <c r="E88" s="77">
        <f>'Monthly Returns'!D89</f>
        <v>1.9868789414405799E-2</v>
      </c>
      <c r="F88" s="77">
        <f>'Monthly Returns'!E89</f>
        <v>3.9728363366626898E-2</v>
      </c>
      <c r="G88" s="77">
        <f>'Monthly Returns'!F89</f>
        <v>8.2102191674531203E-3</v>
      </c>
      <c r="H88" s="77">
        <f>'Monthly Returns'!G89</f>
        <v>6.1777446526141101E-3</v>
      </c>
      <c r="I88" s="77">
        <f>'Monthly Returns'!H89</f>
        <v>-5.12855056324098E-2</v>
      </c>
      <c r="J88" s="77">
        <f>'Monthly Returns'!I89</f>
        <v>8.43462287314844E-3</v>
      </c>
      <c r="K88" s="77">
        <f>'Monthly Returns'!J89</f>
        <v>1.37971518355897E-2</v>
      </c>
      <c r="L88" s="77">
        <f>'Monthly Returns'!K89</f>
        <v>9.9658385538456892E-3</v>
      </c>
      <c r="M88" s="77">
        <f>'Monthly Returns'!L89</f>
        <v>1.1169739317808E-2</v>
      </c>
      <c r="N88" s="77">
        <f>'Monthly Returns'!M89</f>
        <v>2.4044138235253601E-2</v>
      </c>
      <c r="O88" s="77">
        <f>'Monthly Returns'!N89</f>
        <v>2.8484899370570801E-2</v>
      </c>
      <c r="P88" s="77">
        <f>'Monthly Returns'!O89</f>
        <v>2.3505649494970301E-2</v>
      </c>
      <c r="Q88" s="77">
        <f>'Monthly Returns'!P89</f>
        <v>3.1308232097463501E-2</v>
      </c>
      <c r="R88" s="77">
        <f>'Monthly Returns'!Q89</f>
        <v>1.4971642302902001E-2</v>
      </c>
      <c r="S88" s="77">
        <f>'Monthly Returns'!R89</f>
        <v>9.9789838330208696E-3</v>
      </c>
      <c r="T88" s="77">
        <f>'Monthly Returns'!S89</f>
        <v>3.6958603585711014E-2</v>
      </c>
      <c r="U88" s="77">
        <f>'Monthly Returns'!T89</f>
        <v>1.01421141947244E-3</v>
      </c>
      <c r="V88" s="77">
        <f>'Monthly Returns'!U89</f>
        <v>2.0000521520402399E-4</v>
      </c>
      <c r="W88" s="77">
        <f>'Monthly Returns'!V89</f>
        <v>-4.7199913832056597E-3</v>
      </c>
      <c r="X88" s="77">
        <f>'Monthly Returns'!W89</f>
        <v>-1.0175270363859124E-2</v>
      </c>
      <c r="Y88" s="77">
        <f>'Monthly Returns'!X89</f>
        <v>-9.4006421525750783E-3</v>
      </c>
      <c r="Z88" s="77">
        <f>'Monthly Returns'!Y89</f>
        <v>-3.2845841384018248E-3</v>
      </c>
      <c r="AA88" s="77">
        <f>'Monthly Returns'!Z89</f>
        <v>1.2056557672536883E-2</v>
      </c>
      <c r="AB88" s="77">
        <f>'Monthly Returns'!AA89</f>
        <v>5.4469998270794129E-3</v>
      </c>
      <c r="AC88" s="77">
        <f>'Monthly Returns'!AB89</f>
        <v>4.9365169603941661E-2</v>
      </c>
      <c r="AD88" s="77">
        <f>'Monthly Returns'!AC89</f>
        <v>4.8540018571936398E-2</v>
      </c>
      <c r="AE88" s="77">
        <f>'Monthly Returns'!AD89</f>
        <v>5.2390079048328105E-2</v>
      </c>
      <c r="AF88" s="77">
        <f>'Monthly Returns'!AE89</f>
        <v>8.1710726000000008E-3</v>
      </c>
      <c r="AG88" s="77">
        <f>'Monthly Returns'!AF89</f>
        <v>1.2712618799999999E-2</v>
      </c>
      <c r="AH88" s="77">
        <f>'Monthly Returns'!AG89</f>
        <v>8.1270672004242206E-3</v>
      </c>
      <c r="AI88" s="77">
        <f>'Monthly Returns'!AH89</f>
        <v>1.9235133393244341E-2</v>
      </c>
      <c r="AJ88" s="77">
        <f>'Monthly Returns'!AI89</f>
        <v>2.839958332871606E-2</v>
      </c>
      <c r="AK88" s="77">
        <f>'Monthly Returns'!AJ89</f>
        <v>3.3700407384807285E-2</v>
      </c>
      <c r="AL88" s="77">
        <f>'Monthly Returns'!AK89</f>
        <v>4.0329995376597205E-2</v>
      </c>
      <c r="AM88" s="77">
        <f>'Monthly Returns'!AL89</f>
        <v>2.8049841997725533E-2</v>
      </c>
      <c r="AN88" s="77">
        <f>'Monthly Returns'!AM89</f>
        <v>1.0670033147713198E-2</v>
      </c>
      <c r="AO88" s="77">
        <f>'Monthly Returns'!AN89</f>
        <v>5.5199999999999999E-2</v>
      </c>
      <c r="AP88" s="77">
        <f>'Monthly Returns'!AO89</f>
        <v>-1.197844472941012E-2</v>
      </c>
      <c r="AQ88" s="77">
        <f>'Monthly Returns'!AP89</f>
        <v>7.7229748800451636E-2</v>
      </c>
      <c r="AR88" s="77">
        <f>'Monthly Returns'!AQ89</f>
        <v>-2.1955348196605259E-3</v>
      </c>
      <c r="AS88" s="77">
        <f>'Monthly Returns'!AR89</f>
        <v>7.6775431861804133E-3</v>
      </c>
      <c r="AT88" s="77">
        <f>'Monthly Returns'!AS89</f>
        <v>2.2817175319919648E-2</v>
      </c>
      <c r="AU88" s="77">
        <f>'Monthly Returns'!AT89</f>
        <v>-1.3538666083880366E-3</v>
      </c>
      <c r="AV88" s="77">
        <f>'Monthly Returns'!AU89</f>
        <v>1.8866197436592482E-2</v>
      </c>
      <c r="AW88" s="77">
        <f>'Monthly Returns'!AV89</f>
        <v>4.3031669676650175E-2</v>
      </c>
      <c r="AX88" s="77">
        <f>'Monthly Returns'!AW89</f>
        <v>7.0187852837419795E-2</v>
      </c>
      <c r="AY88" s="77">
        <f>'Monthly Returns'!AX89</f>
        <v>3.5397934930397792E-2</v>
      </c>
      <c r="AZ88" s="77">
        <f>'Monthly Returns'!AY89</f>
        <v>0.11614152364477243</v>
      </c>
      <c r="BA88" s="77">
        <f>'Monthly Returns'!AZ89</f>
        <v>5.1342281879194651E-2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CC88" s="161">
        <f>(C88-AVERAGE(C$3:C$242))^2*'Monthly Returns'!$BI89</f>
        <v>2.0296711859675371E-7</v>
      </c>
      <c r="CD88" s="161">
        <f>(D88-AVERAGE(D$3:D$242))^2*'Monthly Returns'!$BI89</f>
        <v>8.7087679179666301E-9</v>
      </c>
      <c r="CE88" s="161">
        <f>(E88-AVERAGE(E$3:E$242))^2*'Monthly Returns'!$BI89</f>
        <v>4.6341118202048628E-7</v>
      </c>
      <c r="CF88" s="161">
        <f>(F88-AVERAGE(F$3:F$242))^2*'Monthly Returns'!$BI89</f>
        <v>2.1691342557447355E-6</v>
      </c>
      <c r="CG88" s="161">
        <f>(G88-AVERAGE(G$3:G$242))^2*'Monthly Returns'!$BI89</f>
        <v>3.786470848482022E-8</v>
      </c>
      <c r="CH88" s="161">
        <f>(H88-AVERAGE(H$3:H$242))^2*'Monthly Returns'!$BI89</f>
        <v>5.1435738039116927E-9</v>
      </c>
      <c r="CI88" s="161">
        <f>(I88-AVERAGE(I$3:I$242))^2*'Monthly Returns'!$BI89</f>
        <v>8.0306465840879621E-6</v>
      </c>
      <c r="CJ88" s="161">
        <f>(J88-AVERAGE(J$3:J$242))^2*'Monthly Returns'!$BI89</f>
        <v>1.9501930088889039E-9</v>
      </c>
      <c r="CK88" s="161">
        <f>(K88-AVERAGE(K$3:K$242))^2*'Monthly Returns'!$BI89</f>
        <v>3.4812953843616536E-8</v>
      </c>
      <c r="CL88" s="161">
        <f>(L88-AVERAGE(L$3:L$242))^2*'Monthly Returns'!$BI89</f>
        <v>7.2535828098562229E-8</v>
      </c>
      <c r="CM88" s="161">
        <f>(M88-AVERAGE(M$3:M$242))^2*'Monthly Returns'!$BI89</f>
        <v>1.0387764866368337E-7</v>
      </c>
      <c r="CN88" s="161">
        <f>(N88-AVERAGE(N$3:N$242))^2*'Monthly Returns'!$BI89</f>
        <v>6.1561244987627065E-7</v>
      </c>
      <c r="CO88" s="161">
        <f>(O88-AVERAGE(O$3:O$242))^2*'Monthly Returns'!$BI89</f>
        <v>1.1865169512577148E-6</v>
      </c>
      <c r="CP88" s="161">
        <f>(P88-AVERAGE(P$3:P$242))^2*'Monthly Returns'!$BI89</f>
        <v>5.2720873941919094E-7</v>
      </c>
      <c r="CQ88" s="161">
        <f>(Q88-AVERAGE(Q$3:Q$242))^2*'Monthly Returns'!$BI89</f>
        <v>1.3301470041670993E-6</v>
      </c>
      <c r="CR88" s="161">
        <f>(R88-AVERAGE(R$3:R$242))^2*'Monthly Returns'!$BI89</f>
        <v>1.6389978157077625E-7</v>
      </c>
      <c r="CS88" s="161">
        <f>(S88-AVERAGE(S$3:S$242))^2*'Monthly Returns'!$BI89</f>
        <v>4.7619836354320929E-8</v>
      </c>
      <c r="CT88" s="161">
        <f>(T88-AVERAGE(T$3:T$242))^2*'Monthly Returns'!$BI89</f>
        <v>1.8480725488350414E-6</v>
      </c>
      <c r="CU88" s="161">
        <f>(U88-AVERAGE(U$3:U$242))^2*'Monthly Returns'!$BI89</f>
        <v>4.3952552584526332E-8</v>
      </c>
      <c r="CV88" s="161">
        <f>(V88-AVERAGE(V$3:V$242))^2*'Monthly Returns'!$BI89</f>
        <v>6.3333902746696076E-8</v>
      </c>
      <c r="CW88" s="161">
        <f>(W88-AVERAGE(W$3:W$242))^2*'Monthly Returns'!$BI89</f>
        <v>1.8283803941245885E-7</v>
      </c>
      <c r="CX88" s="161">
        <f>(X88-AVERAGE(X$3:X$242))^2*'Monthly Returns'!$BI89</f>
        <v>5.3388492272447662E-7</v>
      </c>
      <c r="CY88" s="161">
        <f>(Y88-AVERAGE(Y$3:Y$242))^2*'Monthly Returns'!$BI89</f>
        <v>4.2675400161219347E-7</v>
      </c>
      <c r="CZ88" s="161">
        <f>(Z88-AVERAGE(Z$3:Z$242))^2*'Monthly Returns'!$BI89</f>
        <v>7.2550728554486063E-8</v>
      </c>
      <c r="DA88" s="161">
        <f>(AA88-AVERAGE(AA$3:AA$242))^2*'Monthly Returns'!$BI89</f>
        <v>8.9075649484727952E-8</v>
      </c>
      <c r="DB88" s="161">
        <f>(AB88-AVERAGE(AB$3:AB$242))^2*'Monthly Returns'!$BI89</f>
        <v>4.6302817424688816E-9</v>
      </c>
      <c r="DC88" s="161">
        <f>(AC88-AVERAGE(AC$3:AC$242))^2*'Monthly Returns'!$BI89</f>
        <v>4.8882247011807142E-6</v>
      </c>
      <c r="DD88" s="161">
        <f>(AD88-AVERAGE(AD$3:AD$242))^2*'Monthly Returns'!$BI89</f>
        <v>4.706423931562092E-6</v>
      </c>
      <c r="DE88" s="161">
        <f>(AE88-AVERAGE(AE$3:AE$242))^2*'Monthly Returns'!$BI89</f>
        <v>5.507809401538135E-6</v>
      </c>
      <c r="DF88" s="161">
        <f>(AF88-AVERAGE(AF$3:AF$242))^2*'Monthly Returns'!$BI89</f>
        <v>1.051892360939425E-9</v>
      </c>
      <c r="DG88" s="161">
        <f>(AG88-AVERAGE(AG$3:AG$242))^2*'Monthly Returns'!$BI89</f>
        <v>7.1497557312237114E-8</v>
      </c>
      <c r="DH88" s="161">
        <f>(AH88-AVERAGE(AH$3:AH$242))^2*'Monthly Returns'!$BI89</f>
        <v>1.1526337040834603E-8</v>
      </c>
      <c r="DI88" s="161">
        <f>(AI88-AVERAGE(AI$3:AI$242))^2*'Monthly Returns'!$BI89</f>
        <v>5.6058563359130772E-7</v>
      </c>
      <c r="DJ88" s="161">
        <f>(AJ88-AVERAGE(AJ$3:AJ$242))^2*'Monthly Returns'!$BI89</f>
        <v>1.2450367619088018E-6</v>
      </c>
      <c r="DK88" s="161">
        <f>(AK88-AVERAGE(AK$3:AK$242))^2*'Monthly Returns'!$BI89</f>
        <v>1.7565967323893771E-6</v>
      </c>
      <c r="DL88" s="161">
        <f>(AL88-AVERAGE(AL$3:AL$242))^2*'Monthly Returns'!$BI89</f>
        <v>2.7225047095308121E-6</v>
      </c>
      <c r="DM88" s="161">
        <f>(AM88-AVERAGE(AM$3:AM$242))^2*'Monthly Returns'!$BI89</f>
        <v>1.2924943268058901E-6</v>
      </c>
      <c r="DN88" s="161">
        <f>(AN88-AVERAGE(AN$3:AN$242))^2*'Monthly Returns'!$BI89</f>
        <v>5.9755459347521279E-8</v>
      </c>
      <c r="DO88" s="161">
        <f>(AO88-AVERAGE(AO$3:AO$242))^2*'Monthly Returns'!$BI89</f>
        <v>5.5838076675287262E-6</v>
      </c>
      <c r="DP88" s="161">
        <f>(AP88-AVERAGE(AP$3:AP$242))^2*'Monthly Returns'!$BI89</f>
        <v>4.0827899201785418E-7</v>
      </c>
      <c r="DQ88" s="161">
        <f>(AQ88-AVERAGE(AQ$3:AQ$242))^2*'Monthly Returns'!$BI89</f>
        <v>1.1847932968058732E-5</v>
      </c>
      <c r="DR88" s="161">
        <f>(AR88-AVERAGE(AR$3:AR$242))^2*'Monthly Returns'!$BI89</f>
        <v>1.8249002341929906E-7</v>
      </c>
      <c r="DS88" s="161">
        <f>(AS88-AVERAGE(AS$3:AS$242))^2*'Monthly Returns'!$BI89</f>
        <v>4.1708935264075619E-8</v>
      </c>
      <c r="DT88" s="161">
        <f>(AT88-AVERAGE(AT$3:AT$242))^2*'Monthly Returns'!$BI89</f>
        <v>7.2917025437618187E-7</v>
      </c>
      <c r="DU88" s="161">
        <f>(AU88-AVERAGE(AU$3:AU$242))^2*'Monthly Returns'!$BI89</f>
        <v>2.9001777780247022E-8</v>
      </c>
      <c r="DV88" s="161">
        <f>(AV88-AVERAGE(AV$3:AV$242))^2*'Monthly Returns'!$BI89</f>
        <v>1.4981476172925933E-6</v>
      </c>
      <c r="DW88" s="161">
        <f>(AW88-AVERAGE(AW$3:AW$242))^2*'Monthly Returns'!$BI89</f>
        <v>2.6982161139747208E-6</v>
      </c>
      <c r="DX88" s="161">
        <f>(AX88-AVERAGE(AX$3:AX$242))^2*'Monthly Returns'!$BI89</f>
        <v>9.270507347289903E-6</v>
      </c>
      <c r="DY88" s="161">
        <f>(AY88-AVERAGE(AY$3:AY$242))^2*'Monthly Returns'!$BI89</f>
        <v>1.9638683339026912E-6</v>
      </c>
      <c r="DZ88" s="161">
        <f>(AZ88-AVERAGE(AZ$3:AZ$242))^2*'Monthly Returns'!$BI89</f>
        <v>2.3949382253784961E-5</v>
      </c>
      <c r="EA88" s="161">
        <f>(BA88-AVERAGE(BA$3:BA$242))^2*'Monthly Returns'!$BI89</f>
        <v>3.9604034288673985E-6</v>
      </c>
    </row>
    <row r="89" spans="1:131" s="80" customFormat="1" x14ac:dyDescent="0.2">
      <c r="A89" s="66"/>
      <c r="B89" s="79">
        <f>'Monthly Returns'!A90</f>
        <v>38807</v>
      </c>
      <c r="C89" s="77">
        <f>'Monthly Returns'!B90</f>
        <v>2.2418017132339801E-2</v>
      </c>
      <c r="D89" s="77">
        <f>'Monthly Returns'!C90</f>
        <v>5.6006842634750802E-2</v>
      </c>
      <c r="E89" s="77">
        <f>'Monthly Returns'!D90</f>
        <v>5.50406563158252E-2</v>
      </c>
      <c r="F89" s="77">
        <f>'Monthly Returns'!E90</f>
        <v>6.2348840397542897E-2</v>
      </c>
      <c r="G89" s="77">
        <f>'Monthly Returns'!F90</f>
        <v>3.8417357862098302E-2</v>
      </c>
      <c r="H89" s="77">
        <f>'Monthly Returns'!G90</f>
        <v>3.5305008865234001E-2</v>
      </c>
      <c r="I89" s="77">
        <f>'Monthly Returns'!H90</f>
        <v>5.5128351704553102E-2</v>
      </c>
      <c r="J89" s="77">
        <f>'Monthly Returns'!I90</f>
        <v>1.8425396401716001E-2</v>
      </c>
      <c r="K89" s="77">
        <f>'Monthly Returns'!J90</f>
        <v>1.8517732650168199E-2</v>
      </c>
      <c r="L89" s="77">
        <f>'Monthly Returns'!K90</f>
        <v>-1.9492061091929099E-3</v>
      </c>
      <c r="M89" s="77">
        <f>'Monthly Returns'!L90</f>
        <v>-5.38336542114215E-4</v>
      </c>
      <c r="N89" s="77">
        <f>'Monthly Returns'!M90</f>
        <v>1.19921988091202E-2</v>
      </c>
      <c r="O89" s="77">
        <f>'Monthly Returns'!N90</f>
        <v>-7.9279718830745603E-3</v>
      </c>
      <c r="P89" s="77">
        <f>'Monthly Returns'!O90</f>
        <v>-6.7847815614416798E-3</v>
      </c>
      <c r="Q89" s="77">
        <f>'Monthly Returns'!P90</f>
        <v>-9.4650437612081497E-3</v>
      </c>
      <c r="R89" s="77">
        <f>'Monthly Returns'!Q90</f>
        <v>3.5169770674571901E-2</v>
      </c>
      <c r="S89" s="77">
        <f>'Monthly Returns'!R90</f>
        <v>2.1047298825385499E-2</v>
      </c>
      <c r="T89" s="77">
        <f>'Monthly Returns'!S90</f>
        <v>-8.4855935376119129E-3</v>
      </c>
      <c r="U89" s="77">
        <f>'Monthly Returns'!T90</f>
        <v>1.2827853344751399E-2</v>
      </c>
      <c r="V89" s="77">
        <f>'Monthly Returns'!U90</f>
        <v>2.5459996900657401E-2</v>
      </c>
      <c r="W89" s="77">
        <f>'Monthly Returns'!V90</f>
        <v>1.1469992218373099E-2</v>
      </c>
      <c r="X89" s="77">
        <f>'Monthly Returns'!W90</f>
        <v>8.4499461786866625E-3</v>
      </c>
      <c r="Y89" s="77">
        <f>'Monthly Returns'!X90</f>
        <v>1.2346364801368859E-2</v>
      </c>
      <c r="Z89" s="77">
        <f>'Monthly Returns'!Y90</f>
        <v>4.1985489415203858E-3</v>
      </c>
      <c r="AA89" s="77">
        <f>'Monthly Returns'!Z90</f>
        <v>1.4907651715039494E-2</v>
      </c>
      <c r="AB89" s="77">
        <f>'Monthly Returns'!AA90</f>
        <v>4.5575715882706369E-3</v>
      </c>
      <c r="AC89" s="77">
        <f>'Monthly Returns'!AB90</f>
        <v>1.9172310007524507E-2</v>
      </c>
      <c r="AD89" s="77">
        <f>'Monthly Returns'!AC90</f>
        <v>1.85388317673084E-2</v>
      </c>
      <c r="AE89" s="77">
        <f>'Monthly Returns'!AD90</f>
        <v>2.0544276774004899E-2</v>
      </c>
      <c r="AF89" s="77">
        <f>'Monthly Returns'!AE90</f>
        <v>2.5270109999999998E-2</v>
      </c>
      <c r="AG89" s="77">
        <f>'Monthly Returns'!AF90</f>
        <v>1.41332474E-2</v>
      </c>
      <c r="AH89" s="77">
        <f>'Monthly Returns'!AG90</f>
        <v>2.5134017550169859E-2</v>
      </c>
      <c r="AI89" s="77">
        <f>'Monthly Returns'!AH90</f>
        <v>1.2415168949609034E-2</v>
      </c>
      <c r="AJ89" s="77">
        <f>'Monthly Returns'!AI90</f>
        <v>1.6470594573916975E-2</v>
      </c>
      <c r="AK89" s="77">
        <f>'Monthly Returns'!AJ90</f>
        <v>1.7610070756423069E-2</v>
      </c>
      <c r="AL89" s="77">
        <f>'Monthly Returns'!AK90</f>
        <v>2.7989429946884581E-2</v>
      </c>
      <c r="AM89" s="77">
        <f>'Monthly Returns'!AL90</f>
        <v>6.0597370764856606E-3</v>
      </c>
      <c r="AN89" s="77">
        <f>'Monthly Returns'!AM90</f>
        <v>7.4593291896536407E-3</v>
      </c>
      <c r="AO89" s="77">
        <f>'Monthly Returns'!AN90</f>
        <v>6.3E-3</v>
      </c>
      <c r="AP89" s="77">
        <f>'Monthly Returns'!AO90</f>
        <v>-4.9106104596640554E-2</v>
      </c>
      <c r="AQ89" s="77">
        <f>'Monthly Returns'!AP90</f>
        <v>-9.3450801864649602E-3</v>
      </c>
      <c r="AR89" s="77">
        <f>'Monthly Returns'!AQ90</f>
        <v>8.4517243963160554E-3</v>
      </c>
      <c r="AS89" s="77">
        <f>'Monthly Returns'!AR90</f>
        <v>7.4920634920634388E-3</v>
      </c>
      <c r="AT89" s="77">
        <f>'Monthly Returns'!AS90</f>
        <v>1.18838682593106E-2</v>
      </c>
      <c r="AU89" s="77">
        <f>'Monthly Returns'!AT90</f>
        <v>4.2740554529181185E-3</v>
      </c>
      <c r="AV89" s="77">
        <f>'Monthly Returns'!AU90</f>
        <v>3.4686073310057153E-3</v>
      </c>
      <c r="AW89" s="77">
        <f>'Monthly Returns'!AV90</f>
        <v>4.8534259372791766E-2</v>
      </c>
      <c r="AX89" s="77">
        <f>'Monthly Returns'!AW90</f>
        <v>5.4764042123958578E-2</v>
      </c>
      <c r="AY89" s="77">
        <f>'Monthly Returns'!AX90</f>
        <v>3.1105422996875777E-2</v>
      </c>
      <c r="AZ89" s="77">
        <f>'Monthly Returns'!AY90</f>
        <v>7.0516592586341895E-2</v>
      </c>
      <c r="BA89" s="77">
        <f>'Monthly Returns'!AZ90</f>
        <v>2.4052710774702613E-2</v>
      </c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CC89" s="161">
        <f>(C89-AVERAGE(C$3:C$242))^2*'Monthly Returns'!$BI90</f>
        <v>5.9971686179697533E-7</v>
      </c>
      <c r="CD89" s="161">
        <f>(D89-AVERAGE(D$3:D$242))^2*'Monthly Returns'!$BI90</f>
        <v>4.8556569160515868E-6</v>
      </c>
      <c r="CE89" s="161">
        <f>(E89-AVERAGE(E$3:E$242))^2*'Monthly Returns'!$BI90</f>
        <v>5.726078075081523E-6</v>
      </c>
      <c r="CF89" s="161">
        <f>(F89-AVERAGE(F$3:F$242))^2*'Monthly Returns'!$BI90</f>
        <v>6.6521967357607475E-6</v>
      </c>
      <c r="CG89" s="161">
        <f>(G89-AVERAGE(G$3:G$242))^2*'Monthly Returns'!$BI90</f>
        <v>2.7659617823459879E-6</v>
      </c>
      <c r="CH89" s="161">
        <f>(H89-AVERAGE(H$3:H$242))^2*'Monthly Returns'!$BI90</f>
        <v>2.211662276203663E-6</v>
      </c>
      <c r="CI89" s="161">
        <f>(I89-AVERAGE(I$3:I$242))^2*'Monthly Returns'!$BI90</f>
        <v>5.3906333677110258E-6</v>
      </c>
      <c r="CJ89" s="161">
        <f>(J89-AVERAGE(J$3:J$242))^2*'Monthly Returns'!$BI90</f>
        <v>1.9447826513076369E-7</v>
      </c>
      <c r="CK89" s="161">
        <f>(K89-AVERAGE(K$3:K$242))^2*'Monthly Returns'!$BI90</f>
        <v>1.7377358314317258E-7</v>
      </c>
      <c r="CL89" s="161">
        <f>(L89-AVERAGE(L$3:L$242))^2*'Monthly Returns'!$BI90</f>
        <v>9.4978234384507225E-8</v>
      </c>
      <c r="CM89" s="161">
        <f>(M89-AVERAGE(M$3:M$242))^2*'Monthly Returns'!$BI90</f>
        <v>5.9969925649576034E-8</v>
      </c>
      <c r="CN89" s="161">
        <f>(N89-AVERAGE(N$3:N$242))^2*'Monthly Returns'!$BI90</f>
        <v>4.122717539851958E-8</v>
      </c>
      <c r="CO89" s="161">
        <f>(O89-AVERAGE(O$3:O$242))^2*'Monthly Returns'!$BI90</f>
        <v>4.5465395371675637E-7</v>
      </c>
      <c r="CP89" s="161">
        <f>(P89-AVERAGE(P$3:P$242))^2*'Monthly Returns'!$BI90</f>
        <v>5.5033620182869667E-7</v>
      </c>
      <c r="CQ89" s="161">
        <f>(Q89-AVERAGE(Q$3:Q$242))^2*'Monthly Returns'!$BI90</f>
        <v>6.7527667383900773E-7</v>
      </c>
      <c r="CR89" s="161">
        <f>(R89-AVERAGE(R$3:R$242))^2*'Monthly Returns'!$BI90</f>
        <v>1.9270097955134637E-6</v>
      </c>
      <c r="CS89" s="161">
        <f>(S89-AVERAGE(S$3:S$242))^2*'Monthly Returns'!$BI90</f>
        <v>5.7312388363588456E-7</v>
      </c>
      <c r="CT89" s="161">
        <f>(T89-AVERAGE(T$3:T$242))^2*'Monthly Returns'!$BI90</f>
        <v>7.0815961621858034E-7</v>
      </c>
      <c r="CU89" s="161">
        <f>(U89-AVERAGE(U$3:U$242))^2*'Monthly Returns'!$BI90</f>
        <v>1.3194018409861696E-7</v>
      </c>
      <c r="CV89" s="161">
        <f>(V89-AVERAGE(V$3:V$242))^2*'Monthly Returns'!$BI90</f>
        <v>9.4920702746860068E-7</v>
      </c>
      <c r="CW89" s="161">
        <f>(W89-AVERAGE(W$3:W$242))^2*'Monthly Returns'!$BI90</f>
        <v>1.2731047106801575E-7</v>
      </c>
      <c r="CX89" s="161">
        <f>(X89-AVERAGE(X$3:X$242))^2*'Monthly Returns'!$BI90</f>
        <v>2.9074006295397147E-8</v>
      </c>
      <c r="CY89" s="161">
        <f>(Y89-AVERAGE(Y$3:Y$242))^2*'Monthly Returns'!$BI90</f>
        <v>1.5998134745998351E-7</v>
      </c>
      <c r="CZ89" s="161">
        <f>(Z89-AVERAGE(Z$3:Z$242))^2*'Monthly Returns'!$BI90</f>
        <v>8.6197564906026862E-9</v>
      </c>
      <c r="DA89" s="161">
        <f>(AA89-AVERAGE(AA$3:AA$242))^2*'Monthly Returns'!$BI90</f>
        <v>1.9225884292910878E-7</v>
      </c>
      <c r="DB89" s="161">
        <f>(AB89-AVERAGE(AB$3:AB$242))^2*'Monthly Returns'!$BI90</f>
        <v>6.3393213557334856E-10</v>
      </c>
      <c r="DC89" s="161">
        <f>(AC89-AVERAGE(AC$3:AC$242))^2*'Monthly Returns'!$BI90</f>
        <v>5.703508407683375E-7</v>
      </c>
      <c r="DD89" s="161">
        <f>(AD89-AVERAGE(AD$3:AD$242))^2*'Monthly Returns'!$BI90</f>
        <v>5.2246165708676604E-7</v>
      </c>
      <c r="DE89" s="161">
        <f>(AE89-AVERAGE(AE$3:AE$242))^2*'Monthly Returns'!$BI90</f>
        <v>6.5858934170030684E-7</v>
      </c>
      <c r="DF89" s="161">
        <f>(AF89-AVERAGE(AF$3:AF$242))^2*'Monthly Returns'!$BI90</f>
        <v>7.4531527903722205E-7</v>
      </c>
      <c r="DG89" s="161">
        <f>(AG89-AVERAGE(AG$3:AG$242))^2*'Monthly Returns'!$BI90</f>
        <v>1.140788023987096E-7</v>
      </c>
      <c r="DH89" s="161">
        <f>(AH89-AVERAGE(AH$3:AH$242))^2*'Monthly Returns'!$BI90</f>
        <v>8.7263239657251212E-7</v>
      </c>
      <c r="DI89" s="161">
        <f>(AI89-AVERAGE(AI$3:AI$242))^2*'Monthly Returns'!$BI90</f>
        <v>1.773767634662846E-7</v>
      </c>
      <c r="DJ89" s="161">
        <f>(AJ89-AVERAGE(AJ$3:AJ$242))^2*'Monthly Returns'!$BI90</f>
        <v>2.9364369248080605E-7</v>
      </c>
      <c r="DK89" s="161">
        <f>(AK89-AVERAGE(AK$3:AK$242))^2*'Monthly Returns'!$BI90</f>
        <v>3.0286201004706092E-7</v>
      </c>
      <c r="DL89" s="161">
        <f>(AL89-AVERAGE(AL$3:AL$242))^2*'Monthly Returns'!$BI90</f>
        <v>1.1210020693804861E-6</v>
      </c>
      <c r="DM89" s="161">
        <f>(AM89-AVERAGE(AM$3:AM$242))^2*'Monthly Returns'!$BI90</f>
        <v>5.5151976677669878E-9</v>
      </c>
      <c r="DN89" s="161">
        <f>(AN89-AVERAGE(AN$3:AN$242))^2*'Monthly Returns'!$BI90</f>
        <v>8.0453013241725836E-9</v>
      </c>
      <c r="DO89" s="161">
        <f>(AO89-AVERAGE(AO$3:AO$242))^2*'Monthly Returns'!$BI90</f>
        <v>6.2304671823780605E-13</v>
      </c>
      <c r="DP89" s="161">
        <f>(AP89-AVERAGE(AP$3:AP$242))^2*'Monthly Returns'!$BI90</f>
        <v>5.982691332778468E-6</v>
      </c>
      <c r="DQ89" s="161">
        <f>(AQ89-AVERAGE(AQ$3:AQ$242))^2*'Monthly Returns'!$BI90</f>
        <v>5.5745587226259797E-7</v>
      </c>
      <c r="DR89" s="161">
        <f>(AR89-AVERAGE(AR$3:AR$242))^2*'Monthly Returns'!$BI90</f>
        <v>7.7323372939683886E-9</v>
      </c>
      <c r="DS89" s="161">
        <f>(AS89-AVERAGE(AS$3:AS$242))^2*'Monthly Returns'!$BI90</f>
        <v>3.8512250130537963E-8</v>
      </c>
      <c r="DT89" s="161">
        <f>(AT89-AVERAGE(AT$3:AT$242))^2*'Monthly Returns'!$BI90</f>
        <v>1.069585558506598E-7</v>
      </c>
      <c r="DU89" s="161">
        <f>(AU89-AVERAGE(AU$3:AU$242))^2*'Monthly Returns'!$BI90</f>
        <v>1.0457831166340884E-8</v>
      </c>
      <c r="DV89" s="161">
        <f>(AV89-AVERAGE(AV$3:AV$242))^2*'Monthly Returns'!$BI90</f>
        <v>2.3241621570974245E-7</v>
      </c>
      <c r="DW89" s="161">
        <f>(AW89-AVERAGE(AW$3:AW$242))^2*'Monthly Returns'!$BI90</f>
        <v>3.6796122995483777E-6</v>
      </c>
      <c r="DX89" s="161">
        <f>(AX89-AVERAGE(AX$3:AX$242))^2*'Monthly Returns'!$BI90</f>
        <v>5.3395970920362629E-6</v>
      </c>
      <c r="DY89" s="161">
        <f>(AY89-AVERAGE(AY$3:AY$242))^2*'Monthly Returns'!$BI90</f>
        <v>1.4397558180123059E-6</v>
      </c>
      <c r="DZ89" s="161">
        <f>(AZ89-AVERAGE(AZ$3:AZ$242))^2*'Monthly Returns'!$BI90</f>
        <v>7.3001286596627792E-6</v>
      </c>
      <c r="EA89" s="161">
        <f>(BA89-AVERAGE(BA$3:BA$242))^2*'Monthly Returns'!$BI90</f>
        <v>4.5467567238342758E-7</v>
      </c>
    </row>
    <row r="90" spans="1:131" s="80" customFormat="1" x14ac:dyDescent="0.2">
      <c r="A90" s="66"/>
      <c r="B90" s="79">
        <f>'Monthly Returns'!A91</f>
        <v>38837</v>
      </c>
      <c r="C90" s="77">
        <f>'Monthly Returns'!B91</f>
        <v>-3.6096010060342298E-2</v>
      </c>
      <c r="D90" s="77">
        <f>'Monthly Returns'!C91</f>
        <v>-4.8092192529675802E-2</v>
      </c>
      <c r="E90" s="77">
        <f>'Monthly Returns'!D91</f>
        <v>-2.6784107193036301E-3</v>
      </c>
      <c r="F90" s="77">
        <f>'Monthly Returns'!E91</f>
        <v>1.49366501684673E-2</v>
      </c>
      <c r="G90" s="77">
        <f>'Monthly Returns'!F91</f>
        <v>7.8065979701982197E-3</v>
      </c>
      <c r="H90" s="77">
        <f>'Monthly Returns'!G91</f>
        <v>-2.0943427804903499E-2</v>
      </c>
      <c r="I90" s="77">
        <f>'Monthly Returns'!H91</f>
        <v>-4.3901481879781899E-2</v>
      </c>
      <c r="J90" s="77">
        <f>'Monthly Returns'!I91</f>
        <v>2.8226752320422401E-2</v>
      </c>
      <c r="K90" s="77">
        <f>'Monthly Returns'!J91</f>
        <v>1.92555134588412E-2</v>
      </c>
      <c r="L90" s="77">
        <f>'Monthly Returns'!K91</f>
        <v>-2.59512707129151E-2</v>
      </c>
      <c r="M90" s="77">
        <f>'Monthly Returns'!L91</f>
        <v>-3.0628189015899001E-2</v>
      </c>
      <c r="N90" s="77">
        <f>'Monthly Returns'!M91</f>
        <v>-3.7985598974104001E-2</v>
      </c>
      <c r="O90" s="77">
        <f>'Monthly Returns'!N91</f>
        <v>-4.0636817627248502E-2</v>
      </c>
      <c r="P90" s="77">
        <f>'Monthly Returns'!O91</f>
        <v>-3.9147511023347903E-2</v>
      </c>
      <c r="Q90" s="77">
        <f>'Monthly Returns'!P91</f>
        <v>-5.2111161435842199E-2</v>
      </c>
      <c r="R90" s="77">
        <f>'Monthly Returns'!Q91</f>
        <v>-3.1892444230474097E-2</v>
      </c>
      <c r="S90" s="77">
        <f>'Monthly Returns'!R91</f>
        <v>-2.234075318806E-2</v>
      </c>
      <c r="T90" s="77">
        <f>'Monthly Returns'!S91</f>
        <v>-4.9306968764252224E-2</v>
      </c>
      <c r="U90" s="77">
        <f>'Monthly Returns'!T91</f>
        <v>1.3181535527224401E-2</v>
      </c>
      <c r="V90" s="77">
        <f>'Monthly Returns'!U91</f>
        <v>1.7599999738024501E-2</v>
      </c>
      <c r="W90" s="77">
        <f>'Monthly Returns'!V91</f>
        <v>2.76400007114001E-2</v>
      </c>
      <c r="X90" s="77">
        <f>'Monthly Returns'!W91</f>
        <v>5.9774777178844829E-3</v>
      </c>
      <c r="Y90" s="77">
        <f>'Monthly Returns'!X91</f>
        <v>5.2520876687354168E-3</v>
      </c>
      <c r="Z90" s="77">
        <f>'Monthly Returns'!Y91</f>
        <v>-6.8045704811703356E-4</v>
      </c>
      <c r="AA90" s="77">
        <f>'Monthly Returns'!Z91</f>
        <v>-1.2998830105290793E-3</v>
      </c>
      <c r="AB90" s="77">
        <f>'Monthly Returns'!AA91</f>
        <v>5.1789077212807122E-3</v>
      </c>
      <c r="AC90" s="77">
        <f>'Monthly Returns'!AB91</f>
        <v>-2.0672139861791949E-2</v>
      </c>
      <c r="AD90" s="77">
        <f>'Monthly Returns'!AC91</f>
        <v>-1.8670723215398199E-2</v>
      </c>
      <c r="AE90" s="77">
        <f>'Monthly Returns'!AD91</f>
        <v>-2.2377838148393999E-2</v>
      </c>
      <c r="AF90" s="77">
        <f>'Monthly Returns'!AE91</f>
        <v>7.0449555000000001E-3</v>
      </c>
      <c r="AG90" s="77">
        <f>'Monthly Returns'!AF91</f>
        <v>7.4925041000000001E-3</v>
      </c>
      <c r="AH90" s="77">
        <f>'Monthly Returns'!AG91</f>
        <v>7.0070148162064069E-3</v>
      </c>
      <c r="AI90" s="77">
        <f>'Monthly Returns'!AH91</f>
        <v>-9.456701502515874E-3</v>
      </c>
      <c r="AJ90" s="77">
        <f>'Monthly Returns'!AI91</f>
        <v>-2.0499786653804808E-3</v>
      </c>
      <c r="AK90" s="77">
        <f>'Monthly Returns'!AJ91</f>
        <v>-5.8202191182613605E-3</v>
      </c>
      <c r="AL90" s="77">
        <f>'Monthly Returns'!AK91</f>
        <v>-1.4799476307327808E-3</v>
      </c>
      <c r="AM90" s="77">
        <f>'Monthly Returns'!AL91</f>
        <v>-5.760046271782282E-3</v>
      </c>
      <c r="AN90" s="77">
        <f>'Monthly Returns'!AM91</f>
        <v>3.0103233602143398E-3</v>
      </c>
      <c r="AO90" s="77">
        <f>'Monthly Returns'!AN91</f>
        <v>-2.3900000000000001E-2</v>
      </c>
      <c r="AP90" s="77">
        <f>'Monthly Returns'!AO91</f>
        <v>1.0434130850706991E-2</v>
      </c>
      <c r="AQ90" s="77">
        <f>'Monthly Returns'!AP91</f>
        <v>5.4329259557210907E-3</v>
      </c>
      <c r="AR90" s="77">
        <f>'Monthly Returns'!AQ91</f>
        <v>-1.8872891384604431E-3</v>
      </c>
      <c r="AS90" s="77">
        <f>'Monthly Returns'!AR91</f>
        <v>9.2009074867656082E-3</v>
      </c>
      <c r="AT90" s="77">
        <f>'Monthly Returns'!AS91</f>
        <v>-1.9653188396958773E-2</v>
      </c>
      <c r="AU90" s="77">
        <f>'Monthly Returns'!AT91</f>
        <v>-4.322880899614575E-3</v>
      </c>
      <c r="AV90" s="77">
        <f>'Monthly Returns'!AU91</f>
        <v>-2.3903745487998906E-2</v>
      </c>
      <c r="AW90" s="77">
        <f>'Monthly Returns'!AV91</f>
        <v>-8.3969800563035157E-2</v>
      </c>
      <c r="AX90" s="77">
        <f>'Monthly Returns'!AW91</f>
        <v>-4.5688530966162544E-2</v>
      </c>
      <c r="AY90" s="77">
        <f>'Monthly Returns'!AX91</f>
        <v>-1.322359210456934E-2</v>
      </c>
      <c r="AZ90" s="77">
        <f>'Monthly Returns'!AY91</f>
        <v>-9.3817275415593315E-4</v>
      </c>
      <c r="BA90" s="77">
        <f>'Monthly Returns'!AZ91</f>
        <v>5.0559921633234639E-2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CC90" s="161">
        <f>(C90-AVERAGE(C$3:C$242))^2*'Monthly Returns'!$BI91</f>
        <v>4.3213471609744348E-6</v>
      </c>
      <c r="CD90" s="161">
        <f>(D90-AVERAGE(D$3:D$242))^2*'Monthly Returns'!$BI91</f>
        <v>8.2268623581086354E-6</v>
      </c>
      <c r="CE90" s="161">
        <f>(E90-AVERAGE(E$3:E$242))^2*'Monthly Returns'!$BI91</f>
        <v>1.7082238890664347E-7</v>
      </c>
      <c r="CF90" s="161">
        <f>(F90-AVERAGE(F$3:F$242))^2*'Monthly Returns'!$BI91</f>
        <v>7.6814718060198485E-8</v>
      </c>
      <c r="CG90" s="161">
        <f>(G90-AVERAGE(G$3:G$242))^2*'Monthly Returns'!$BI91</f>
        <v>3.1274593873645802E-8</v>
      </c>
      <c r="CH90" s="161">
        <f>(H90-AVERAGE(H$3:H$242))^2*'Monthly Returns'!$BI91</f>
        <v>1.5670507090687814E-6</v>
      </c>
      <c r="CI90" s="161">
        <f>(I90-AVERAGE(I$3:I$242))^2*'Monthly Returns'!$BI91</f>
        <v>6.2596033761458291E-6</v>
      </c>
      <c r="CJ90" s="161">
        <f>(J90-AVERAGE(J$3:J$242))^2*'Monthly Returns'!$BI91</f>
        <v>8.4970670573908057E-7</v>
      </c>
      <c r="CK90" s="161">
        <f>(K90-AVERAGE(K$3:K$242))^2*'Monthly Returns'!$BI91</f>
        <v>2.070120188361961E-7</v>
      </c>
      <c r="CL90" s="161">
        <f>(L90-AVERAGE(L$3:L$242))^2*'Monthly Returns'!$BI91</f>
        <v>2.195439291052464E-6</v>
      </c>
      <c r="CM90" s="161">
        <f>(M90-AVERAGE(M$3:M$242))^2*'Monthly Returns'!$BI91</f>
        <v>2.9423808132744016E-6</v>
      </c>
      <c r="CN90" s="161">
        <f>(N90-AVERAGE(N$3:N$242))^2*'Monthly Returns'!$BI91</f>
        <v>5.0007196468631077E-6</v>
      </c>
      <c r="CO90" s="161">
        <f>(O90-AVERAGE(O$3:O$242))^2*'Monthly Returns'!$BI91</f>
        <v>5.1745879901113537E-6</v>
      </c>
      <c r="CP90" s="161">
        <f>(P90-AVERAGE(P$3:P$242))^2*'Monthly Returns'!$BI91</f>
        <v>5.409246035156154E-6</v>
      </c>
      <c r="CQ90" s="161">
        <f>(Q90-AVERAGE(Q$3:Q$242))^2*'Monthly Returns'!$BI91</f>
        <v>8.457628112614345E-6</v>
      </c>
      <c r="CR90" s="161">
        <f>(R90-AVERAGE(R$3:R$242))^2*'Monthly Returns'!$BI91</f>
        <v>3.531868994294792E-6</v>
      </c>
      <c r="CS90" s="161">
        <f>(S90-AVERAGE(S$3:S$242))^2*'Monthly Returns'!$BI91</f>
        <v>1.8432723498779757E-6</v>
      </c>
      <c r="CT90" s="161">
        <f>(T90-AVERAGE(T$3:T$242))^2*'Monthly Returns'!$BI91</f>
        <v>8.0597616457013119E-6</v>
      </c>
      <c r="CU90" s="161">
        <f>(U90-AVERAGE(U$3:U$242))^2*'Monthly Returns'!$BI91</f>
        <v>1.4618011744141714E-7</v>
      </c>
      <c r="CV90" s="161">
        <f>(V90-AVERAGE(V$3:V$242))^2*'Monthly Returns'!$BI91</f>
        <v>3.5449624338019522E-7</v>
      </c>
      <c r="CW90" s="161">
        <f>(W90-AVERAGE(W$3:W$242))^2*'Monthly Returns'!$BI91</f>
        <v>1.3182400720779042E-6</v>
      </c>
      <c r="CX90" s="161">
        <f>(X90-AVERAGE(X$3:X$242))^2*'Monthly Returns'!$BI91</f>
        <v>2.5649449690330817E-9</v>
      </c>
      <c r="CY90" s="161">
        <f>(Y90-AVERAGE(Y$3:Y$242))^2*'Monthly Returns'!$BI91</f>
        <v>3.0908124838442564E-9</v>
      </c>
      <c r="CZ90" s="161">
        <f>(Z90-AVERAGE(Z$3:Z$242))^2*'Monthly Returns'!$BI91</f>
        <v>2.100176206098737E-8</v>
      </c>
      <c r="DA90" s="161">
        <f>(AA90-AVERAGE(AA$3:AA$242))^2*'Monthly Returns'!$BI91</f>
        <v>1.2298556032891907E-7</v>
      </c>
      <c r="DB90" s="161">
        <f>(AB90-AVERAGE(AB$3:AB$242))^2*'Monthly Returns'!$BI91</f>
        <v>3.0961669508412774E-9</v>
      </c>
      <c r="DC90" s="161">
        <f>(AC90-AVERAGE(AC$3:AC$242))^2*'Monthly Returns'!$BI91</f>
        <v>1.4077560787488186E-6</v>
      </c>
      <c r="DD90" s="161">
        <f>(AD90-AVERAGE(AD$3:AD$242))^2*'Monthly Returns'!$BI91</f>
        <v>1.18896613791249E-6</v>
      </c>
      <c r="DE90" s="161">
        <f>(AE90-AVERAGE(AE$3:AE$242))^2*'Monthly Returns'!$BI91</f>
        <v>1.6388118363480065E-6</v>
      </c>
      <c r="DF90" s="161">
        <f>(AF90-AVERAGE(AF$3:AF$242))^2*'Monthly Returns'!$BI91</f>
        <v>4.9395571679897345E-10</v>
      </c>
      <c r="DG90" s="161">
        <f>(AG90-AVERAGE(AG$3:AG$242))^2*'Monthly Returns'!$BI91</f>
        <v>2.3120554411897764E-10</v>
      </c>
      <c r="DH90" s="161">
        <f>(AH90-AVERAGE(AH$3:AH$242))^2*'Monthly Returns'!$BI91</f>
        <v>2.8896804548293265E-9</v>
      </c>
      <c r="DI90" s="161">
        <f>(AI90-AVERAGE(AI$3:AI$242))^2*'Monthly Returns'!$BI91</f>
        <v>4.1559718951785033E-7</v>
      </c>
      <c r="DJ90" s="161">
        <f>(AJ90-AVERAGE(AJ$3:AJ$242))^2*'Monthly Returns'!$BI91</f>
        <v>1.293815264720442E-7</v>
      </c>
      <c r="DK90" s="161">
        <f>(AK90-AVERAGE(AK$3:AK$242))^2*'Monthly Returns'!$BI91</f>
        <v>3.4921441158520268E-7</v>
      </c>
      <c r="DL90" s="161">
        <f>(AL90-AVERAGE(AL$3:AL$242))^2*'Monthly Returns'!$BI91</f>
        <v>1.4048373242722842E-7</v>
      </c>
      <c r="DM90" s="161">
        <f>(AM90-AVERAGE(AM$3:AM$242))^2*'Monthly Returns'!$BI91</f>
        <v>2.5249951298690508E-7</v>
      </c>
      <c r="DN90" s="161">
        <f>(AN90-AVERAGE(AN$3:AN$242))^2*'Monthly Returns'!$BI91</f>
        <v>1.6151069971323481E-8</v>
      </c>
      <c r="DO90" s="161">
        <f>(AO90-AVERAGE(AO$3:AO$242))^2*'Monthly Returns'!$BI91</f>
        <v>2.1767674285850682E-6</v>
      </c>
      <c r="DP90" s="161">
        <f>(AP90-AVERAGE(AP$3:AP$242))^2*'Monthly Returns'!$BI91</f>
        <v>2.0153923806796151E-7</v>
      </c>
      <c r="DQ90" s="161">
        <f>(AQ90-AVERAGE(AQ$3:AQ$242))^2*'Monthly Returns'!$BI91</f>
        <v>8.3037899878681149E-10</v>
      </c>
      <c r="DR90" s="161">
        <f>(AR90-AVERAGE(AR$3:AR$242))^2*'Monthly Returns'!$BI91</f>
        <v>1.7343280562967815E-7</v>
      </c>
      <c r="DS90" s="161">
        <f>(AS90-AVERAGE(AS$3:AS$242))^2*'Monthly Returns'!$BI91</f>
        <v>7.8777222434844033E-8</v>
      </c>
      <c r="DT90" s="161">
        <f>(AT90-AVERAGE(AT$3:AT$242))^2*'Monthly Returns'!$BI91</f>
        <v>1.4669725089093554E-6</v>
      </c>
      <c r="DU90" s="161">
        <f>(AU90-AVERAGE(AU$3:AU$242))^2*'Monthly Returns'!$BI91</f>
        <v>1.0048212501639431E-7</v>
      </c>
      <c r="DV90" s="161">
        <f>(AV90-AVERAGE(AV$3:AV$242))^2*'Monthly Returns'!$BI91</f>
        <v>7.2590789078206503E-7</v>
      </c>
      <c r="DW90" s="161">
        <f>(AW90-AVERAGE(AW$3:AW$242))^2*'Monthly Returns'!$BI91</f>
        <v>2.0629415794632786E-5</v>
      </c>
      <c r="DX90" s="161">
        <f>(AX90-AVERAGE(AX$3:AX$242))^2*'Monthly Returns'!$BI91</f>
        <v>6.66910659899319E-6</v>
      </c>
      <c r="DY90" s="161">
        <f>(AY90-AVERAGE(AY$3:AY$242))^2*'Monthly Returns'!$BI91</f>
        <v>9.1879291537368481E-7</v>
      </c>
      <c r="DZ90" s="161">
        <f>(AZ90-AVERAGE(AZ$3:AZ$242))^2*'Monthly Returns'!$BI91</f>
        <v>5.9826981547376854E-7</v>
      </c>
      <c r="EA90" s="161">
        <f>(BA90-AVERAGE(BA$3:BA$242))^2*'Monthly Returns'!$BI91</f>
        <v>3.8886942115685387E-6</v>
      </c>
    </row>
    <row r="91" spans="1:131" s="80" customFormat="1" x14ac:dyDescent="0.2">
      <c r="A91" s="66"/>
      <c r="B91" s="79">
        <f>'Monthly Returns'!A92</f>
        <v>38868</v>
      </c>
      <c r="C91" s="77">
        <f>'Monthly Returns'!B92</f>
        <v>-5.2269898263340699E-2</v>
      </c>
      <c r="D91" s="77">
        <f>'Monthly Returns'!C92</f>
        <v>-7.8942082577703104E-2</v>
      </c>
      <c r="E91" s="77">
        <f>'Monthly Returns'!D92</f>
        <v>-5.2166628329374E-2</v>
      </c>
      <c r="F91" s="77">
        <f>'Monthly Returns'!E92</f>
        <v>-6.4649183805853994E-2</v>
      </c>
      <c r="G91" s="77">
        <f>'Monthly Returns'!F92</f>
        <v>-4.2143452825319297E-2</v>
      </c>
      <c r="H91" s="77">
        <f>'Monthly Returns'!G92</f>
        <v>-8.4094139382612704E-2</v>
      </c>
      <c r="I91" s="77">
        <f>'Monthly Returns'!H92</f>
        <v>-0.10169410599376</v>
      </c>
      <c r="J91" s="77">
        <f>'Monthly Returns'!I92</f>
        <v>-8.0679213486971199E-2</v>
      </c>
      <c r="K91" s="77">
        <f>'Monthly Returns'!J92</f>
        <v>-0.12549095467194099</v>
      </c>
      <c r="L91" s="77">
        <f>'Monthly Returns'!K92</f>
        <v>-6.9611169709122801E-3</v>
      </c>
      <c r="M91" s="77">
        <f>'Monthly Returns'!L92</f>
        <v>-1.0773906579901399E-2</v>
      </c>
      <c r="N91" s="77">
        <f>'Monthly Returns'!M92</f>
        <v>-2.6039934576068399E-2</v>
      </c>
      <c r="O91" s="77">
        <f>'Monthly Returns'!N92</f>
        <v>-3.5522340792470602E-2</v>
      </c>
      <c r="P91" s="77">
        <f>'Monthly Returns'!O92</f>
        <v>-2.9157052643074399E-2</v>
      </c>
      <c r="Q91" s="77">
        <f>'Monthly Returns'!P92</f>
        <v>-3.03572901746983E-2</v>
      </c>
      <c r="R91" s="77">
        <f>'Monthly Returns'!Q92</f>
        <v>-4.6057560324097802E-2</v>
      </c>
      <c r="S91" s="77">
        <f>'Monthly Returns'!R92</f>
        <v>-3.6691685944384399E-2</v>
      </c>
      <c r="T91" s="77">
        <f>'Monthly Returns'!S92</f>
        <v>-4.2923971644475811E-2</v>
      </c>
      <c r="U91" s="77">
        <f>'Monthly Returns'!T92</f>
        <v>-2.9590995099704E-2</v>
      </c>
      <c r="V91" s="77">
        <f>'Monthly Returns'!U92</f>
        <v>-2.3229997736975899E-2</v>
      </c>
      <c r="W91" s="77">
        <f>'Monthly Returns'!V92</f>
        <v>-1.36400007323599E-2</v>
      </c>
      <c r="X91" s="77">
        <f>'Monthly Returns'!W92</f>
        <v>-7.7988222186853307E-3</v>
      </c>
      <c r="Y91" s="77">
        <f>'Monthly Returns'!X92</f>
        <v>-4.8521912669664546E-3</v>
      </c>
      <c r="Z91" s="77">
        <f>'Monthly Returns'!Y92</f>
        <v>-1.1714884559339556E-3</v>
      </c>
      <c r="AA91" s="77">
        <f>'Monthly Returns'!Z92</f>
        <v>1.4707796433684805E-2</v>
      </c>
      <c r="AB91" s="77">
        <f>'Monthly Returns'!AA92</f>
        <v>5.8335107515434803E-3</v>
      </c>
      <c r="AC91" s="77">
        <f>'Monthly Returns'!AB92</f>
        <v>6.7245642602979938E-3</v>
      </c>
      <c r="AD91" s="77">
        <f>'Monthly Returns'!AC92</f>
        <v>4.4890689945158201E-3</v>
      </c>
      <c r="AE91" s="77">
        <f>'Monthly Returns'!AD92</f>
        <v>1.2377344781194599E-2</v>
      </c>
      <c r="AF91" s="77">
        <f>'Monthly Returns'!AE92</f>
        <v>1.2002993500000001E-2</v>
      </c>
      <c r="AG91" s="77">
        <f>'Monthly Returns'!AF92</f>
        <v>1.40667272E-2</v>
      </c>
      <c r="AH91" s="77">
        <f>'Monthly Returns'!AG92</f>
        <v>1.1938351249107139E-2</v>
      </c>
      <c r="AI91" s="77">
        <f>'Monthly Returns'!AH92</f>
        <v>8.7921066420371119E-3</v>
      </c>
      <c r="AJ91" s="77">
        <f>'Monthly Returns'!AI92</f>
        <v>1.8340315630830162E-2</v>
      </c>
      <c r="AK91" s="77">
        <f>'Monthly Returns'!AJ92</f>
        <v>2.1280070336251011E-2</v>
      </c>
      <c r="AL91" s="77">
        <f>'Monthly Returns'!AK92</f>
        <v>1.3850947032827188E-2</v>
      </c>
      <c r="AM91" s="77">
        <f>'Monthly Returns'!AL92</f>
        <v>1.8060351141523823E-2</v>
      </c>
      <c r="AN91" s="77">
        <f>'Monthly Returns'!AM92</f>
        <v>7.8288410032929523E-3</v>
      </c>
      <c r="AO91" s="77">
        <f>'Monthly Returns'!AN92</f>
        <v>6.1999999999999998E-3</v>
      </c>
      <c r="AP91" s="77">
        <f>'Monthly Returns'!AO92</f>
        <v>7.0644959787616202E-2</v>
      </c>
      <c r="AQ91" s="77">
        <f>'Monthly Returns'!AP92</f>
        <v>0.13413016791617327</v>
      </c>
      <c r="AR91" s="77">
        <f>'Monthly Returns'!AQ92</f>
        <v>7.8343706575650547E-3</v>
      </c>
      <c r="AS91" s="77">
        <f>'Monthly Returns'!AR92</f>
        <v>1.1177719495441663E-2</v>
      </c>
      <c r="AT91" s="77">
        <f>'Monthly Returns'!AS92</f>
        <v>3.0763416106754111E-2</v>
      </c>
      <c r="AU91" s="77">
        <f>'Monthly Returns'!AT92</f>
        <v>9.1758564040656399E-3</v>
      </c>
      <c r="AV91" s="77">
        <f>'Monthly Returns'!AU92</f>
        <v>8.4281111943022412E-4</v>
      </c>
      <c r="AW91" s="77">
        <f>'Monthly Returns'!AV92</f>
        <v>3.0668659838611667E-2</v>
      </c>
      <c r="AX91" s="77">
        <f>'Monthly Returns'!AW92</f>
        <v>2.137993862677412E-2</v>
      </c>
      <c r="AY91" s="77">
        <f>'Monthly Returns'!AX92</f>
        <v>2.5371038634675401E-2</v>
      </c>
      <c r="AZ91" s="77">
        <f>'Monthly Returns'!AY92</f>
        <v>5.7146629143298149E-2</v>
      </c>
      <c r="BA91" s="77">
        <f>'Monthly Returns'!AZ92</f>
        <v>8.9217597694328798E-3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CC91" s="161">
        <f>(C91-AVERAGE(C$3:C$242))^2*'Monthly Returns'!$BI92</f>
        <v>8.3115069681960939E-6</v>
      </c>
      <c r="CD91" s="161">
        <f>(D91-AVERAGE(D$3:D$242))^2*'Monthly Returns'!$BI92</f>
        <v>1.9330228240133044E-5</v>
      </c>
      <c r="CE91" s="161">
        <f>(E91-AVERAGE(E$3:E$242))^2*'Monthly Returns'!$BI92</f>
        <v>8.0880724864852568E-6</v>
      </c>
      <c r="CF91" s="161">
        <f>(F91-AVERAGE(F$3:F$242))^2*'Monthly Returns'!$BI92</f>
        <v>1.3155217658059226E-5</v>
      </c>
      <c r="CG91" s="161">
        <f>(G91-AVERAGE(G$3:G$242))^2*'Monthly Returns'!$BI92</f>
        <v>5.1687636465662432E-6</v>
      </c>
      <c r="CH91" s="161">
        <f>(H91-AVERAGE(H$3:H$242))^2*'Monthly Returns'!$BI92</f>
        <v>1.8984825620299469E-5</v>
      </c>
      <c r="CI91" s="161">
        <f>(I91-AVERAGE(I$3:I$242))^2*'Monthly Returns'!$BI92</f>
        <v>2.8629092701206093E-5</v>
      </c>
      <c r="CJ91" s="161">
        <f>(J91-AVERAGE(J$3:J$242))^2*'Monthly Returns'!$BI92</f>
        <v>1.9518443829962472E-5</v>
      </c>
      <c r="CK91" s="161">
        <f>(K91-AVERAGE(K$3:K$242))^2*'Monthly Returns'!$BI92</f>
        <v>4.416867802681035E-5</v>
      </c>
      <c r="CL91" s="161">
        <f>(L91-AVERAGE(L$3:L$242))^2*'Monthly Returns'!$BI92</f>
        <v>3.1052853005895066E-7</v>
      </c>
      <c r="CM91" s="161">
        <f>(M91-AVERAGE(M$3:M$242))^2*'Monthly Returns'!$BI92</f>
        <v>5.6198626313902946E-7</v>
      </c>
      <c r="CN91" s="161">
        <f>(N91-AVERAGE(N$3:N$242))^2*'Monthly Returns'!$BI92</f>
        <v>2.759844177348191E-6</v>
      </c>
      <c r="CO91" s="161">
        <f>(O91-AVERAGE(O$3:O$242))^2*'Monthly Returns'!$BI92</f>
        <v>4.1422270122082922E-6</v>
      </c>
      <c r="CP91" s="161">
        <f>(P91-AVERAGE(P$3:P$242))^2*'Monthly Returns'!$BI92</f>
        <v>3.4122501735016348E-6</v>
      </c>
      <c r="CQ91" s="161">
        <f>(Q91-AVERAGE(Q$3:Q$242))^2*'Monthly Returns'!$BI92</f>
        <v>3.4421767156084176E-6</v>
      </c>
      <c r="CR91" s="161">
        <f>(R91-AVERAGE(R$3:R$242))^2*'Monthly Returns'!$BI92</f>
        <v>6.6766820585826069E-6</v>
      </c>
      <c r="CS91" s="161">
        <f>(S91-AVERAGE(S$3:S$242))^2*'Monthly Returns'!$BI92</f>
        <v>4.2797814151977467E-6</v>
      </c>
      <c r="CT91" s="161">
        <f>(T91-AVERAGE(T$3:T$242))^2*'Monthly Returns'!$BI92</f>
        <v>6.4517906093567499E-6</v>
      </c>
      <c r="CU91" s="161">
        <f>(U91-AVERAGE(U$3:U$242))^2*'Monthly Returns'!$BI92</f>
        <v>2.9403357368828494E-6</v>
      </c>
      <c r="CV91" s="161">
        <f>(V91-AVERAGE(V$3:V$242))^2*'Monthly Returns'!$BI92</f>
        <v>1.9748104277274894E-6</v>
      </c>
      <c r="CW91" s="161">
        <f>(W91-AVERAGE(W$3:W$242))^2*'Monthly Returns'!$BI92</f>
        <v>7.6008345148516685E-7</v>
      </c>
      <c r="CX91" s="161">
        <f>(X91-AVERAGE(X$3:X$242))^2*'Monthly Returns'!$BI92</f>
        <v>3.9081523131025098E-7</v>
      </c>
      <c r="CY91" s="161">
        <f>(Y91-AVERAGE(Y$3:Y$242))^2*'Monthly Returns'!$BI92</f>
        <v>1.9358078180419906E-7</v>
      </c>
      <c r="CZ91" s="161">
        <f>(Z91-AVERAGE(Z$3:Z$242))^2*'Monthly Returns'!$BI92</f>
        <v>2.8813909554070429E-8</v>
      </c>
      <c r="DA91" s="161">
        <f>(AA91-AVERAGE(AA$3:AA$242))^2*'Monthly Returns'!$BI92</f>
        <v>1.8757103216715202E-7</v>
      </c>
      <c r="DB91" s="161">
        <f>(AB91-AVERAGE(AB$3:AB$242))^2*'Monthly Returns'!$BI92</f>
        <v>7.7523194351709799E-9</v>
      </c>
      <c r="DC91" s="161">
        <f>(AC91-AVERAGE(AC$3:AC$242))^2*'Monthly Returns'!$BI92</f>
        <v>2.3100515993546371E-8</v>
      </c>
      <c r="DD91" s="161">
        <f>(AD91-AVERAGE(AD$3:AD$242))^2*'Monthly Returns'!$BI92</f>
        <v>1.6519229905226589E-9</v>
      </c>
      <c r="DE91" s="161">
        <f>(AE91-AVERAGE(AE$3:AE$242))^2*'Monthly Returns'!$BI92</f>
        <v>1.7552058557990962E-7</v>
      </c>
      <c r="DF91" s="161">
        <f>(AF91-AVERAGE(AF$3:AF$242))^2*'Monthly Returns'!$BI92</f>
        <v>4.8828482963449421E-8</v>
      </c>
      <c r="DG91" s="161">
        <f>(AG91-AVERAGE(AG$3:AG$242))^2*'Monthly Returns'!$BI92</f>
        <v>1.1417831781138892E-7</v>
      </c>
      <c r="DH91" s="161">
        <f>(AH91-AVERAGE(AH$3:AH$242))^2*'Monthly Returns'!$BI92</f>
        <v>8.7630787220856953E-8</v>
      </c>
      <c r="DI91" s="161">
        <f>(AI91-AVERAGE(AI$3:AI$242))^2*'Monthly Returns'!$BI92</f>
        <v>6.1315001645137794E-8</v>
      </c>
      <c r="DJ91" s="161">
        <f>(AJ91-AVERAGE(AJ$3:AJ$242))^2*'Monthly Returns'!$BI92</f>
        <v>4.0846998767915224E-7</v>
      </c>
      <c r="DK91" s="161">
        <f>(AK91-AVERAGE(AK$3:AK$242))^2*'Monthly Returns'!$BI92</f>
        <v>5.4167827949849035E-7</v>
      </c>
      <c r="DL91" s="161">
        <f>(AL91-AVERAGE(AL$3:AL$242))^2*'Monthly Returns'!$BI92</f>
        <v>1.4110715393745725E-7</v>
      </c>
      <c r="DM91" s="161">
        <f>(AM91-AVERAGE(AM$3:AM$242))^2*'Monthly Returns'!$BI92</f>
        <v>4.4080015380367566E-7</v>
      </c>
      <c r="DN91" s="161">
        <f>(AN91-AVERAGE(AN$3:AN$242))^2*'Monthly Returns'!$BI92</f>
        <v>1.182327713075847E-8</v>
      </c>
      <c r="DO91" s="161">
        <f>(AO91-AVERAGE(AO$3:AO$242))^2*'Monthly Returns'!$BI92</f>
        <v>3.2543212631748767E-11</v>
      </c>
      <c r="DP91" s="161">
        <f>(AP91-AVERAGE(AP$3:AP$242))^2*'Monthly Returns'!$BI92</f>
        <v>1.160052820764698E-5</v>
      </c>
      <c r="DQ91" s="161">
        <f>(AQ91-AVERAGE(AQ$3:AQ$242))^2*'Monthly Returns'!$BI92</f>
        <v>3.9522284352860863E-5</v>
      </c>
      <c r="DR91" s="161">
        <f>(AR91-AVERAGE(AR$3:AR$242))^2*'Monthly Returns'!$BI92</f>
        <v>3.4253114331582016E-9</v>
      </c>
      <c r="DS91" s="161">
        <f>(AS91-AVERAGE(AS$3:AS$242))^2*'Monthly Returns'!$BI92</f>
        <v>1.4371382053074412E-7</v>
      </c>
      <c r="DT91" s="161">
        <f>(AT91-AVERAGE(AT$3:AT$242))^2*'Monthly Returns'!$BI92</f>
        <v>1.5796367366427933E-6</v>
      </c>
      <c r="DU91" s="161">
        <f>(AU91-AVERAGE(AU$3:AU$242))^2*'Monthly Returns'!$BI92</f>
        <v>1.1822973353033362E-7</v>
      </c>
      <c r="DV91" s="161">
        <f>(AV91-AVERAGE(AV$3:AV$242))^2*'Monthly Returns'!$BI92</f>
        <v>1.2824136644794238E-7</v>
      </c>
      <c r="DW91" s="161">
        <f>(AW91-AVERAGE(AW$3:AW$242))^2*'Monthly Returns'!$BI92</f>
        <v>1.1254629720445211E-6</v>
      </c>
      <c r="DX91" s="161">
        <f>(AX91-AVERAGE(AX$3:AX$242))^2*'Monthly Returns'!$BI92</f>
        <v>4.841651283117512E-7</v>
      </c>
      <c r="DY91" s="161">
        <f>(AY91-AVERAGE(AY$3:AY$242))^2*'Monthly Returns'!$BI92</f>
        <v>8.6603789279899736E-7</v>
      </c>
      <c r="DZ91" s="161">
        <f>(AZ91-AVERAGE(AZ$3:AZ$242))^2*'Monthly Returns'!$BI92</f>
        <v>4.297554931475112E-6</v>
      </c>
      <c r="EA91" s="161">
        <f>(BA91-AVERAGE(BA$3:BA$242))^2*'Monthly Returns'!$BI92</f>
        <v>3.772747097797705E-9</v>
      </c>
    </row>
    <row r="92" spans="1:131" s="80" customFormat="1" x14ac:dyDescent="0.2">
      <c r="A92" s="66"/>
      <c r="B92" s="79">
        <f>'Monthly Returns'!A93</f>
        <v>38898</v>
      </c>
      <c r="C92" s="77">
        <f>'Monthly Returns'!B93</f>
        <v>1.25392393005223E-2</v>
      </c>
      <c r="D92" s="77">
        <f>'Monthly Returns'!C93</f>
        <v>8.1320251882310794E-3</v>
      </c>
      <c r="E92" s="77">
        <f>'Monthly Returns'!D93</f>
        <v>1.1621906342386801E-2</v>
      </c>
      <c r="F92" s="77">
        <f>'Monthly Returns'!E93</f>
        <v>-6.46063269048668E-3</v>
      </c>
      <c r="G92" s="77">
        <f>'Monthly Returns'!F93</f>
        <v>2.15125726730334E-2</v>
      </c>
      <c r="H92" s="77">
        <f>'Monthly Returns'!G93</f>
        <v>2.1658476122388099E-4</v>
      </c>
      <c r="I92" s="77">
        <f>'Monthly Returns'!H93</f>
        <v>-2.0249698033912501E-2</v>
      </c>
      <c r="J92" s="77">
        <f>'Monthly Returns'!I93</f>
        <v>1.8846867976765901E-2</v>
      </c>
      <c r="K92" s="77">
        <f>'Monthly Returns'!J93</f>
        <v>9.2594676996049508E-3</v>
      </c>
      <c r="L92" s="77">
        <f>'Monthly Returns'!K93</f>
        <v>-1.15722992190536E-4</v>
      </c>
      <c r="M92" s="77">
        <f>'Monthly Returns'!L93</f>
        <v>3.3682244708945698E-3</v>
      </c>
      <c r="N92" s="77">
        <f>'Monthly Returns'!M93</f>
        <v>7.2439531818573304E-3</v>
      </c>
      <c r="O92" s="77">
        <f>'Monthly Returns'!N93</f>
        <v>7.8406177701331303E-3</v>
      </c>
      <c r="P92" s="77">
        <f>'Monthly Returns'!O93</f>
        <v>8.5931869179984802E-3</v>
      </c>
      <c r="Q92" s="77">
        <f>'Monthly Returns'!P93</f>
        <v>9.5102829486604003E-3</v>
      </c>
      <c r="R92" s="77">
        <f>'Monthly Returns'!Q93</f>
        <v>5.9929898928514601E-3</v>
      </c>
      <c r="S92" s="77">
        <f>'Monthly Returns'!R93</f>
        <v>6.5088111157303096E-3</v>
      </c>
      <c r="T92" s="77">
        <f>'Monthly Returns'!S93</f>
        <v>1.1194003643110628E-2</v>
      </c>
      <c r="U92" s="77">
        <f>'Monthly Returns'!T93</f>
        <v>1.12243826589542E-3</v>
      </c>
      <c r="V92" s="77">
        <f>'Monthly Returns'!U93</f>
        <v>-5.3499994571417596E-3</v>
      </c>
      <c r="W92" s="77">
        <f>'Monthly Returns'!V93</f>
        <v>-4.8399943330792398E-3</v>
      </c>
      <c r="X92" s="77">
        <f>'Monthly Returns'!W93</f>
        <v>-6.523366484867954E-3</v>
      </c>
      <c r="Y92" s="77">
        <f>'Monthly Returns'!X93</f>
        <v>-8.1590531807617106E-3</v>
      </c>
      <c r="Z92" s="77">
        <f>'Monthly Returns'!Y93</f>
        <v>-1.8369775826178047E-3</v>
      </c>
      <c r="AA92" s="77">
        <f>'Monthly Returns'!Z93</f>
        <v>-2.9079014879425436E-2</v>
      </c>
      <c r="AB92" s="77">
        <f>'Monthly Returns'!AA93</f>
        <v>5.1223435780205495E-3</v>
      </c>
      <c r="AC92" s="77">
        <f>'Monthly Returns'!AB93</f>
        <v>-1.6264789576156957E-2</v>
      </c>
      <c r="AD92" s="77">
        <f>'Monthly Returns'!AC93</f>
        <v>-1.5985397395120001E-2</v>
      </c>
      <c r="AE92" s="77">
        <f>'Monthly Returns'!AD93</f>
        <v>-1.9874525743397899E-2</v>
      </c>
      <c r="AF92" s="77">
        <f>'Monthly Returns'!AE93</f>
        <v>-2.9579469099999998E-2</v>
      </c>
      <c r="AG92" s="77">
        <f>'Monthly Returns'!AF93</f>
        <v>-9.5634155999999998E-3</v>
      </c>
      <c r="AH92" s="77">
        <f>'Monthly Returns'!AG93</f>
        <v>-2.9420168550279641E-2</v>
      </c>
      <c r="AI92" s="77">
        <f>'Monthly Returns'!AH93</f>
        <v>-9.6662587705012015E-3</v>
      </c>
      <c r="AJ92" s="77">
        <f>'Monthly Returns'!AI93</f>
        <v>-8.6607632998525474E-3</v>
      </c>
      <c r="AK92" s="77">
        <f>'Monthly Returns'!AJ93</f>
        <v>-1.0530264462367045E-2</v>
      </c>
      <c r="AL92" s="77">
        <f>'Monthly Returns'!AK93</f>
        <v>-1.9799241514349974E-3</v>
      </c>
      <c r="AM92" s="77">
        <f>'Monthly Returns'!AL93</f>
        <v>-6.0102713152401233E-3</v>
      </c>
      <c r="AN92" s="77">
        <f>'Monthly Returns'!AM93</f>
        <v>-3.4994231149023669E-3</v>
      </c>
      <c r="AO92" s="77">
        <f>'Monthly Returns'!AN93</f>
        <v>-2.12E-2</v>
      </c>
      <c r="AP92" s="77">
        <f>'Monthly Returns'!AO93</f>
        <v>3.5651904388571687E-2</v>
      </c>
      <c r="AQ92" s="77">
        <f>'Monthly Returns'!AP93</f>
        <v>-3.8966498668741245E-2</v>
      </c>
      <c r="AR92" s="77">
        <f>'Monthly Returns'!AQ93</f>
        <v>2.172768999132714E-2</v>
      </c>
      <c r="AS92" s="77">
        <f>'Monthly Returns'!AR93</f>
        <v>1.6365096029148374E-2</v>
      </c>
      <c r="AT92" s="77">
        <f>'Monthly Returns'!AS93</f>
        <v>-2.3511403039193795E-3</v>
      </c>
      <c r="AU92" s="77">
        <f>'Monthly Returns'!AT93</f>
        <v>-1.2807070692666543E-3</v>
      </c>
      <c r="AV92" s="77">
        <f>'Monthly Returns'!AU93</f>
        <v>-7.5444297696217848E-3</v>
      </c>
      <c r="AW92" s="77">
        <f>'Monthly Returns'!AV93</f>
        <v>-1.5498275796222427E-2</v>
      </c>
      <c r="AX92" s="77">
        <f>'Monthly Returns'!AW93</f>
        <v>-2.4542411709753686E-2</v>
      </c>
      <c r="AY92" s="77">
        <f>'Monthly Returns'!AX93</f>
        <v>-1.3582308041592408E-2</v>
      </c>
      <c r="AZ92" s="77">
        <f>'Monthly Returns'!AY93</f>
        <v>-3.7548725357910102E-2</v>
      </c>
      <c r="BA92" s="77">
        <f>'Monthly Returns'!AZ93</f>
        <v>-3.8291079417757112E-2</v>
      </c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CC92" s="161">
        <f>(C92-AVERAGE(C$3:C$242))^2*'Monthly Returns'!$BI93</f>
        <v>8.9369652397152435E-8</v>
      </c>
      <c r="CD92" s="161">
        <f>(D92-AVERAGE(D$3:D$242))^2*'Monthly Returns'!$BI93</f>
        <v>1.5425244017362338E-8</v>
      </c>
      <c r="CE92" s="161">
        <f>(E92-AVERAGE(E$3:E$242))^2*'Monthly Returns'!$BI93</f>
        <v>8.2841451685279422E-8</v>
      </c>
      <c r="CF92" s="161">
        <f>(F92-AVERAGE(F$3:F$242))^2*'Monthly Returns'!$BI93</f>
        <v>6.0121000543168996E-7</v>
      </c>
      <c r="CG92" s="161">
        <f>(G92-AVERAGE(G$3:G$242))^2*'Monthly Returns'!$BI93</f>
        <v>7.3037960549724577E-7</v>
      </c>
      <c r="CH92" s="161">
        <f>(H92-AVERAGE(H$3:H$242))^2*'Monthly Returns'!$BI93</f>
        <v>4.8767834855860278E-8</v>
      </c>
      <c r="CI92" s="161">
        <f>(I92-AVERAGE(I$3:I$242))^2*'Monthly Returns'!$BI93</f>
        <v>1.8514132190393537E-6</v>
      </c>
      <c r="CJ92" s="161">
        <f>(J92-AVERAGE(J$3:J$242))^2*'Monthly Returns'!$BI93</f>
        <v>2.1947617077690781E-7</v>
      </c>
      <c r="CK92" s="161">
        <f>(K92-AVERAGE(K$3:K$242))^2*'Monthly Returns'!$BI93</f>
        <v>1.1176740458824568E-9</v>
      </c>
      <c r="CL92" s="161">
        <f>(L92-AVERAGE(L$3:L$242))^2*'Monthly Returns'!$BI93</f>
        <v>4.9478550228515683E-8</v>
      </c>
      <c r="CM92" s="161">
        <f>(M92-AVERAGE(M$3:M$242))^2*'Monthly Returns'!$BI93</f>
        <v>3.1284505247282398E-9</v>
      </c>
      <c r="CN92" s="161">
        <f>(N92-AVERAGE(N$3:N$242))^2*'Monthly Returns'!$BI93</f>
        <v>7.8727485522588558E-10</v>
      </c>
      <c r="CO92" s="161">
        <f>(O92-AVERAGE(O$3:O$242))^2*'Monthly Returns'!$BI93</f>
        <v>8.6857440498906975E-9</v>
      </c>
      <c r="CP92" s="161">
        <f>(P92-AVERAGE(P$3:P$242))^2*'Monthly Returns'!$BI93</f>
        <v>2.8506130937691521E-11</v>
      </c>
      <c r="CQ92" s="161">
        <f>(Q92-AVERAGE(Q$3:Q$242))^2*'Monthly Returns'!$BI93</f>
        <v>1.0331566457591928E-8</v>
      </c>
      <c r="CR92" s="161">
        <f>(R92-AVERAGE(R$3:R$242))^2*'Monthly Returns'!$BI93</f>
        <v>8.8620089844335773E-10</v>
      </c>
      <c r="CS92" s="161">
        <f>(S92-AVERAGE(S$3:S$242))^2*'Monthly Returns'!$BI93</f>
        <v>2.6521134360826698E-9</v>
      </c>
      <c r="CT92" s="161">
        <f>(T92-AVERAGE(T$3:T$242))^2*'Monthly Returns'!$BI93</f>
        <v>1.3527831405464135E-8</v>
      </c>
      <c r="CU92" s="161">
        <f>(U92-AVERAGE(U$3:U$242))^2*'Monthly Returns'!$BI93</f>
        <v>4.350041060379402E-8</v>
      </c>
      <c r="CV92" s="161">
        <f>(V92-AVERAGE(V$3:V$242))^2*'Monthly Returns'!$BI93</f>
        <v>2.8143325187808744E-7</v>
      </c>
      <c r="CW92" s="161">
        <f>(W92-AVERAGE(W$3:W$242))^2*'Monthly Returns'!$BI93</f>
        <v>1.9553749444913396E-7</v>
      </c>
      <c r="CX92" s="161">
        <f>(X92-AVERAGE(X$3:X$242))^2*'Monthly Returns'!$BI93</f>
        <v>3.1967155558165941E-7</v>
      </c>
      <c r="CY92" s="161">
        <f>(Y92-AVERAGE(Y$3:Y$242))^2*'Monthly Returns'!$BI93</f>
        <v>3.6637820371106041E-7</v>
      </c>
      <c r="CZ92" s="161">
        <f>(Z92-AVERAGE(Z$3:Z$242))^2*'Monthly Returns'!$BI93</f>
        <v>4.1381415731576065E-8</v>
      </c>
      <c r="DA92" s="161">
        <f>(AA92-AVERAGE(AA$3:AA$242))^2*'Monthly Returns'!$BI93</f>
        <v>2.9732964046586973E-6</v>
      </c>
      <c r="DB92" s="161">
        <f>(AB92-AVERAGE(AB$3:AB$242))^2*'Monthly Returns'!$BI93</f>
        <v>2.8532128458129734E-9</v>
      </c>
      <c r="DC92" s="161">
        <f>(AC92-AVERAGE(AC$3:AC$242))^2*'Monthly Returns'!$BI93</f>
        <v>9.6255637440486972E-7</v>
      </c>
      <c r="DD92" s="161">
        <f>(AD92-AVERAGE(AD$3:AD$242))^2*'Monthly Returns'!$BI93</f>
        <v>9.3890068700592275E-7</v>
      </c>
      <c r="DE92" s="161">
        <f>(AE92-AVERAGE(AE$3:AE$242))^2*'Monthly Returns'!$BI93</f>
        <v>1.3680258184388981E-6</v>
      </c>
      <c r="DF92" s="161">
        <f>(AF92-AVERAGE(AF$3:AF$242))^2*'Monthly Returns'!$BI93</f>
        <v>3.3444958966803249E-6</v>
      </c>
      <c r="DG92" s="161">
        <f>(AG92-AVERAGE(AG$3:AG$242))^2*'Monthly Returns'!$BI93</f>
        <v>6.8203305544627375E-7</v>
      </c>
      <c r="DH92" s="161">
        <f>(AH92-AVERAGE(AH$3:AH$242))^2*'Monthly Returns'!$BI93</f>
        <v>3.0356784650428291E-6</v>
      </c>
      <c r="DI92" s="161">
        <f>(AI92-AVERAGE(AI$3:AI$242))^2*'Monthly Returns'!$BI93</f>
        <v>4.3760291013855132E-7</v>
      </c>
      <c r="DJ92" s="161">
        <f>(AJ92-AVERAGE(AJ$3:AJ$242))^2*'Monthly Returns'!$BI93</f>
        <v>4.7524348686854097E-7</v>
      </c>
      <c r="DK92" s="161">
        <f>(AK92-AVERAGE(AK$3:AK$242))^2*'Monthly Returns'!$BI93</f>
        <v>6.8759932842807382E-7</v>
      </c>
      <c r="DL92" s="161">
        <f>(AL92-AVERAGE(AL$3:AL$242))^2*'Monthly Returns'!$BI93</f>
        <v>1.6261606615104184E-7</v>
      </c>
      <c r="DM92" s="161">
        <f>(AM92-AVERAGE(AM$3:AM$242))^2*'Monthly Returns'!$BI93</f>
        <v>2.7030671056078946E-7</v>
      </c>
      <c r="DN92" s="161">
        <f>(AN92-AVERAGE(AN$3:AN$242))^2*'Monthly Returns'!$BI93</f>
        <v>2.0199326250574492E-7</v>
      </c>
      <c r="DO92" s="161">
        <f>(AO92-AVERAGE(AO$3:AO$242))^2*'Monthly Returns'!$BI93</f>
        <v>1.8417852739616038E-6</v>
      </c>
      <c r="DP92" s="161">
        <f>(AP92-AVERAGE(AP$3:AP$242))^2*'Monthly Returns'!$BI93</f>
        <v>2.8805800619813177E-6</v>
      </c>
      <c r="DQ92" s="161">
        <f>(AQ92-AVERAGE(AQ$3:AQ$242))^2*'Monthly Returns'!$BI93</f>
        <v>4.9236212391405942E-6</v>
      </c>
      <c r="DR92" s="161">
        <f>(AR92-AVERAGE(AR$3:AR$242))^2*'Monthly Returns'!$BI93</f>
        <v>5.5361176992420019E-7</v>
      </c>
      <c r="DS92" s="161">
        <f>(AS92-AVERAGE(AS$3:AS$242))^2*'Monthly Returns'!$BI93</f>
        <v>4.0557988658714341E-7</v>
      </c>
      <c r="DT92" s="161">
        <f>(AT92-AVERAGE(AT$3:AT$242))^2*'Monthly Returns'!$BI93</f>
        <v>1.3695135807588255E-7</v>
      </c>
      <c r="DU92" s="161">
        <f>(AU92-AVERAGE(AU$3:AU$242))^2*'Monthly Returns'!$BI93</f>
        <v>2.8950531109294387E-8</v>
      </c>
      <c r="DV92" s="161">
        <f>(AV92-AVERAGE(AV$3:AV$242))^2*'Monthly Returns'!$BI93</f>
        <v>2.8894372860020508E-9</v>
      </c>
      <c r="DW92" s="161">
        <f>(AW92-AVERAGE(AW$3:AW$242))^2*'Monthly Returns'!$BI93</f>
        <v>1.4659597757703018E-6</v>
      </c>
      <c r="DX92" s="161">
        <f>(AX92-AVERAGE(AX$3:AX$242))^2*'Monthly Returns'!$BI93</f>
        <v>2.4511122917620196E-6</v>
      </c>
      <c r="DY92" s="161">
        <f>(AY92-AVERAGE(AY$3:AY$242))^2*'Monthly Returns'!$BI93</f>
        <v>9.7202092737378671E-7</v>
      </c>
      <c r="DZ92" s="161">
        <f>(AZ92-AVERAGE(AZ$3:AZ$242))^2*'Monthly Returns'!$BI93</f>
        <v>6.6923333857450245E-6</v>
      </c>
      <c r="EA92" s="161">
        <f>(BA92-AVERAGE(BA$3:BA$242))^2*'Monthly Returns'!$BI93</f>
        <v>5.7135728813904839E-6</v>
      </c>
    </row>
    <row r="93" spans="1:131" s="80" customFormat="1" x14ac:dyDescent="0.2">
      <c r="A93" s="66"/>
      <c r="B93" s="79">
        <f>'Monthly Returns'!A94</f>
        <v>38929</v>
      </c>
      <c r="C93" s="77">
        <f>'Monthly Returns'!B94</f>
        <v>-7.0471908422102799E-3</v>
      </c>
      <c r="D93" s="77">
        <f>'Monthly Returns'!C94</f>
        <v>-4.2577602278854897E-2</v>
      </c>
      <c r="E93" s="77">
        <f>'Monthly Returns'!D94</f>
        <v>7.7828979297045399E-4</v>
      </c>
      <c r="F93" s="77">
        <f>'Monthly Returns'!E94</f>
        <v>-2.00138374341116E-2</v>
      </c>
      <c r="G93" s="77">
        <f>'Monthly Returns'!F94</f>
        <v>1.2317949650693501E-2</v>
      </c>
      <c r="H93" s="77">
        <f>'Monthly Returns'!G94</f>
        <v>-1.58261852307886E-2</v>
      </c>
      <c r="I93" s="77">
        <f>'Monthly Returns'!H94</f>
        <v>-7.57712046992155E-2</v>
      </c>
      <c r="J93" s="77">
        <f>'Monthly Returns'!I94</f>
        <v>1.59091531314681E-3</v>
      </c>
      <c r="K93" s="77">
        <f>'Monthly Returns'!J94</f>
        <v>4.2024329730727603E-3</v>
      </c>
      <c r="L93" s="77">
        <f>'Monthly Returns'!K94</f>
        <v>-2.1705225612874599E-3</v>
      </c>
      <c r="M93" s="77">
        <f>'Monthly Returns'!L94</f>
        <v>-4.9240156409036096E-4</v>
      </c>
      <c r="N93" s="77">
        <f>'Monthly Returns'!M94</f>
        <v>6.1926439555162098E-3</v>
      </c>
      <c r="O93" s="77">
        <f>'Monthly Returns'!N94</f>
        <v>1.6022682960690302E-2</v>
      </c>
      <c r="P93" s="77">
        <f>'Monthly Returns'!O94</f>
        <v>1.6606203803633601E-2</v>
      </c>
      <c r="Q93" s="77">
        <f>'Monthly Returns'!P94</f>
        <v>1.4446774839555501E-2</v>
      </c>
      <c r="R93" s="77">
        <f>'Monthly Returns'!Q94</f>
        <v>-1.5715097073467001E-2</v>
      </c>
      <c r="S93" s="77">
        <f>'Monthly Returns'!R94</f>
        <v>-1.2924288115696099E-2</v>
      </c>
      <c r="T93" s="77">
        <f>'Monthly Returns'!S94</f>
        <v>2.1405455435083764E-2</v>
      </c>
      <c r="U93" s="77">
        <f>'Monthly Returns'!T94</f>
        <v>3.33856883519656E-3</v>
      </c>
      <c r="V93" s="77">
        <f>'Monthly Returns'!U94</f>
        <v>-5.4199990973956497E-3</v>
      </c>
      <c r="W93" s="77">
        <f>'Monthly Returns'!V94</f>
        <v>-2.59999975829572E-3</v>
      </c>
      <c r="X93" s="77">
        <f>'Monthly Returns'!W94</f>
        <v>1.5069967707211918E-2</v>
      </c>
      <c r="Y93" s="77">
        <f>'Monthly Returns'!X94</f>
        <v>1.5764139300179059E-2</v>
      </c>
      <c r="Z93" s="77">
        <f>'Monthly Returns'!Y94</f>
        <v>3.5713620410093849E-3</v>
      </c>
      <c r="AA93" s="77">
        <f>'Monthly Returns'!Z94</f>
        <v>-9.7499108239863519E-3</v>
      </c>
      <c r="AB93" s="77">
        <f>'Monthly Returns'!AA94</f>
        <v>8.0023585899002825E-4</v>
      </c>
      <c r="AC93" s="77">
        <f>'Monthly Returns'!AB94</f>
        <v>1.2666707265087229E-2</v>
      </c>
      <c r="AD93" s="77">
        <f>'Monthly Returns'!AC94</f>
        <v>1.4429538758724301E-2</v>
      </c>
      <c r="AE93" s="77">
        <f>'Monthly Returns'!AD94</f>
        <v>9.7822506221651503E-3</v>
      </c>
      <c r="AF93" s="77">
        <f>'Monthly Returns'!AE94</f>
        <v>1.5072746100000001E-2</v>
      </c>
      <c r="AG93" s="77">
        <f>'Monthly Returns'!AF94</f>
        <v>7.6097289999999991E-3</v>
      </c>
      <c r="AH93" s="77">
        <f>'Monthly Returns'!AG94</f>
        <v>1.4991571663386284E-2</v>
      </c>
      <c r="AI93" s="77">
        <f>'Monthly Returns'!AH94</f>
        <v>-1.757442685322641E-2</v>
      </c>
      <c r="AJ93" s="77">
        <f>'Monthly Returns'!AI94</f>
        <v>-1.4950050311404506E-2</v>
      </c>
      <c r="AK93" s="77">
        <f>'Monthly Returns'!AJ94</f>
        <v>-2.2319806283893295E-2</v>
      </c>
      <c r="AL93" s="77">
        <f>'Monthly Returns'!AK94</f>
        <v>-1.7060884321490999E-2</v>
      </c>
      <c r="AM93" s="77">
        <f>'Monthly Returns'!AL94</f>
        <v>-1.0609489915246129E-2</v>
      </c>
      <c r="AN93" s="77">
        <f>'Monthly Returns'!AM94</f>
        <v>-8.4402782944901222E-3</v>
      </c>
      <c r="AO93" s="77">
        <f>'Monthly Returns'!AN94</f>
        <v>-2.18E-2</v>
      </c>
      <c r="AP93" s="77">
        <f>'Monthly Returns'!AO94</f>
        <v>-5.8346126220019001E-2</v>
      </c>
      <c r="AQ93" s="77">
        <f>'Monthly Returns'!AP94</f>
        <v>-5.382058798389E-2</v>
      </c>
      <c r="AR93" s="77">
        <f>'Monthly Returns'!AQ94</f>
        <v>5.6784235880891929E-3</v>
      </c>
      <c r="AS93" s="77">
        <f>'Monthly Returns'!AR94</f>
        <v>1.4704095272815465E-2</v>
      </c>
      <c r="AT93" s="77">
        <f>'Monthly Returns'!AS94</f>
        <v>-1.0024718076699191E-2</v>
      </c>
      <c r="AU93" s="77">
        <f>'Monthly Returns'!AT94</f>
        <v>-4.4313666435550451E-3</v>
      </c>
      <c r="AV93" s="77">
        <f>'Monthly Returns'!AU94</f>
        <v>-9.7839817903658827E-3</v>
      </c>
      <c r="AW93" s="77">
        <f>'Monthly Returns'!AV94</f>
        <v>5.3193470452952862E-2</v>
      </c>
      <c r="AX93" s="77">
        <f>'Monthly Returns'!AW94</f>
        <v>3.2580814375983591E-2</v>
      </c>
      <c r="AY93" s="77">
        <f>'Monthly Returns'!AX94</f>
        <v>-1.2446457451798898E-2</v>
      </c>
      <c r="AZ93" s="77">
        <f>'Monthly Returns'!AY94</f>
        <v>-1.4585635149772663E-2</v>
      </c>
      <c r="BA93" s="77">
        <f>'Monthly Returns'!AZ94</f>
        <v>3.0686235967326336E-2</v>
      </c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CC93" s="161">
        <f>(C93-AVERAGE(C$3:C$242))^2*'Monthly Returns'!$BI94</f>
        <v>4.4947882566491176E-7</v>
      </c>
      <c r="CD93" s="161">
        <f>(D93-AVERAGE(D$3:D$242))^2*'Monthly Returns'!$BI94</f>
        <v>6.9614940146443497E-6</v>
      </c>
      <c r="CE93" s="161">
        <f>(E93-AVERAGE(E$3:E$242))^2*'Monthly Returns'!$BI94</f>
        <v>6.1622338537890581E-8</v>
      </c>
      <c r="CF93" s="161">
        <f>(F93-AVERAGE(F$3:F$242))^2*'Monthly Returns'!$BI94</f>
        <v>2.1057094253063102E-6</v>
      </c>
      <c r="CG93" s="161">
        <f>(G93-AVERAGE(G$3:G$242))^2*'Monthly Returns'!$BI94</f>
        <v>1.6253555643205454E-7</v>
      </c>
      <c r="CH93" s="161">
        <f>(H93-AVERAGE(H$3:H$242))^2*'Monthly Returns'!$BI94</f>
        <v>1.0346462999303909E-6</v>
      </c>
      <c r="CI93" s="161">
        <f>(I93-AVERAGE(I$3:I$242))^2*'Monthly Returns'!$BI94</f>
        <v>1.6971787343620816E-5</v>
      </c>
      <c r="CJ93" s="161">
        <f>(J93-AVERAGE(J$3:J$242))^2*'Monthly Returns'!$BI94</f>
        <v>1.4785744075510285E-7</v>
      </c>
      <c r="CK93" s="161">
        <f>(K93-AVERAGE(K$3:K$242))^2*'Monthly Returns'!$BI94</f>
        <v>8.0811522961574257E-8</v>
      </c>
      <c r="CL93" s="161">
        <f>(L93-AVERAGE(L$3:L$242))^2*'Monthly Returns'!$BI94</f>
        <v>1.0589381633662469E-7</v>
      </c>
      <c r="CM93" s="161">
        <f>(M93-AVERAGE(M$3:M$242))^2*'Monthly Returns'!$BI94</f>
        <v>6.129725428924414E-8</v>
      </c>
      <c r="CN93" s="161">
        <f>(N93-AVERAGE(N$3:N$242))^2*'Monthly Returns'!$BI94</f>
        <v>6.4500854105750349E-9</v>
      </c>
      <c r="CO93" s="161">
        <f>(O93-AVERAGE(O$3:O$242))^2*'Monthly Returns'!$BI94</f>
        <v>2.4924658174210158E-7</v>
      </c>
      <c r="CP93" s="161">
        <f>(P93-AVERAGE(P$3:P$242))^2*'Monthly Returns'!$BI94</f>
        <v>1.6205903758016313E-7</v>
      </c>
      <c r="CQ93" s="161">
        <f>(Q93-AVERAGE(Q$3:Q$242))^2*'Monthly Returns'!$BI94</f>
        <v>1.2030823653885044E-7</v>
      </c>
      <c r="CR93" s="161">
        <f>(R93-AVERAGE(R$3:R$242))^2*'Monthly Returns'!$BI94</f>
        <v>1.2231775112944744E-6</v>
      </c>
      <c r="CS93" s="161">
        <f>(S93-AVERAGE(S$3:S$242))^2*'Monthly Returns'!$BI94</f>
        <v>8.3088114041419058E-7</v>
      </c>
      <c r="CT93" s="161">
        <f>(T93-AVERAGE(T$3:T$242))^2*'Monthly Returns'!$BI94</f>
        <v>3.8821568463865144E-7</v>
      </c>
      <c r="CU93" s="161">
        <f>(U93-AVERAGE(U$3:U$242))^2*'Monthly Returns'!$BI94</f>
        <v>9.9532998616309819E-9</v>
      </c>
      <c r="CV93" s="161">
        <f>(V93-AVERAGE(V$3:V$242))^2*'Monthly Returns'!$BI94</f>
        <v>2.8798811040152257E-7</v>
      </c>
      <c r="CW93" s="161">
        <f>(W93-AVERAGE(W$3:W$242))^2*'Monthly Returns'!$BI94</f>
        <v>1.1114821138797021E-7</v>
      </c>
      <c r="CX93" s="161">
        <f>(X93-AVERAGE(X$3:X$242))^2*'Monthly Returns'!$BI94</f>
        <v>2.5212735349676534E-7</v>
      </c>
      <c r="CY93" s="161">
        <f>(Y93-AVERAGE(Y$3:Y$242))^2*'Monthly Returns'!$BI94</f>
        <v>3.3352298162355114E-7</v>
      </c>
      <c r="CZ93" s="161">
        <f>(Z93-AVERAGE(Z$3:Z$242))^2*'Monthly Returns'!$BI94</f>
        <v>4.0498607225651663E-9</v>
      </c>
      <c r="DA93" s="161">
        <f>(AA93-AVERAGE(AA$3:AA$242))^2*'Monthly Returns'!$BI94</f>
        <v>6.0044176823882444E-7</v>
      </c>
      <c r="DB93" s="161">
        <f>(AB93-AVERAGE(AB$3:AB$242))^2*'Monthly Returns'!$BI94</f>
        <v>2.5779269614238288E-8</v>
      </c>
      <c r="DC93" s="161">
        <f>(AC93-AVERAGE(AC$3:AC$242))^2*'Monthly Returns'!$BI94</f>
        <v>2.0076814722096219E-7</v>
      </c>
      <c r="DD93" s="161">
        <f>(AD93-AVERAGE(AD$3:AD$242))^2*'Monthly Returns'!$BI94</f>
        <v>2.8493862750184479E-7</v>
      </c>
      <c r="DE93" s="161">
        <f>(AE93-AVERAGE(AE$3:AE$242))^2*'Monthly Returns'!$BI94</f>
        <v>8.6757717755712056E-8</v>
      </c>
      <c r="DF93" s="161">
        <f>(AF93-AVERAGE(AF$3:AF$242))^2*'Monthly Returns'!$BI94</f>
        <v>1.4090201633968216E-7</v>
      </c>
      <c r="DG93" s="161">
        <f>(AG93-AVERAGE(AG$3:AG$242))^2*'Monthly Returns'!$BI94</f>
        <v>4.5144206127581067E-10</v>
      </c>
      <c r="DH93" s="161">
        <f>(AH93-AVERAGE(AH$3:AH$242))^2*'Monthly Returns'!$BI94</f>
        <v>2.028251177599976E-7</v>
      </c>
      <c r="DI93" s="161">
        <f>(AI93-AVERAGE(AI$3:AI$242))^2*'Monthly Returns'!$BI94</f>
        <v>1.1169329522905456E-6</v>
      </c>
      <c r="DJ93" s="161">
        <f>(AJ93-AVERAGE(AJ$3:AJ$242))^2*'Monthly Returns'!$BI94</f>
        <v>1.009236260407227E-6</v>
      </c>
      <c r="DK93" s="161">
        <f>(AK93-AVERAGE(AK$3:AK$242))^2*'Monthly Returns'!$BI94</f>
        <v>2.010136278577705E-6</v>
      </c>
      <c r="DL93" s="161">
        <f>(AL93-AVERAGE(AL$3:AL$242))^2*'Monthly Returns'!$BI94</f>
        <v>1.329042018460048E-6</v>
      </c>
      <c r="DM93" s="161">
        <f>(AM93-AVERAGE(AM$3:AM$242))^2*'Monthly Returns'!$BI94</f>
        <v>5.6326451537684951E-7</v>
      </c>
      <c r="DN93" s="161">
        <f>(AN93-AVERAGE(AN$3:AN$242))^2*'Monthly Returns'!$BI94</f>
        <v>4.8527311018459909E-7</v>
      </c>
      <c r="DO93" s="161">
        <f>(AO93-AVERAGE(AO$3:AO$242))^2*'Monthly Returns'!$BI94</f>
        <v>1.9424064113454822E-6</v>
      </c>
      <c r="DP93" s="161">
        <f>(AP93-AVERAGE(AP$3:AP$242))^2*'Monthly Returns'!$BI94</f>
        <v>8.7239783905157867E-6</v>
      </c>
      <c r="DQ93" s="161">
        <f>(AQ93-AVERAGE(AQ$3:AQ$242))^2*'Monthly Returns'!$BI94</f>
        <v>8.7995801611236456E-6</v>
      </c>
      <c r="DR93" s="161">
        <f>(AR93-AVERAGE(AR$3:AR$242))^2*'Monthly Returns'!$BI94</f>
        <v>2.2801992702694581E-9</v>
      </c>
      <c r="DS93" s="161">
        <f>(AS93-AVERAGE(AS$3:AS$242))^2*'Monthly Returns'!$BI94</f>
        <v>3.1105745907591631E-7</v>
      </c>
      <c r="DT93" s="161">
        <f>(AT93-AVERAGE(AT$3:AT$242))^2*'Monthly Returns'!$BI94</f>
        <v>5.6596663505932571E-7</v>
      </c>
      <c r="DU93" s="161">
        <f>(AU93-AVERAGE(AU$3:AU$242))^2*'Monthly Returns'!$BI94</f>
        <v>1.0704785919527921E-7</v>
      </c>
      <c r="DV93" s="161">
        <f>(AV93-AVERAGE(AV$3:AV$242))^2*'Monthly Returns'!$BI94</f>
        <v>2.7237307154634837E-8</v>
      </c>
      <c r="DW93" s="161">
        <f>(AW93-AVERAGE(AW$3:AW$242))^2*'Monthly Returns'!$BI94</f>
        <v>4.7879269510686854E-6</v>
      </c>
      <c r="DX93" s="161">
        <f>(AX93-AVERAGE(AX$3:AX$242))^2*'Monthly Returns'!$BI94</f>
        <v>1.5827343236791154E-6</v>
      </c>
      <c r="DY93" s="161">
        <f>(AY93-AVERAGE(AY$3:AY$242))^2*'Monthly Returns'!$BI94</f>
        <v>8.7342995953578414E-7</v>
      </c>
      <c r="DZ93" s="161">
        <f>(AZ93-AVERAGE(AZ$3:AZ$242))^2*'Monthly Returns'!$BI94</f>
        <v>2.1366340708423973E-6</v>
      </c>
      <c r="EA93" s="161">
        <f>(BA93-AVERAGE(BA$3:BA$242))^2*'Monthly Returns'!$BI94</f>
        <v>1.0338954809722893E-6</v>
      </c>
    </row>
    <row r="94" spans="1:131" s="80" customFormat="1" x14ac:dyDescent="0.2">
      <c r="A94" s="66"/>
      <c r="B94" s="79">
        <f>'Monthly Returns'!A95</f>
        <v>38960</v>
      </c>
      <c r="C94" s="77">
        <f>'Monthly Returns'!B95</f>
        <v>4.2643067678509398E-3</v>
      </c>
      <c r="D94" s="77">
        <f>'Monthly Returns'!C95</f>
        <v>6.46157200373065E-3</v>
      </c>
      <c r="E94" s="77">
        <f>'Monthly Returns'!D95</f>
        <v>1.5841204497089E-2</v>
      </c>
      <c r="F94" s="77">
        <f>'Monthly Returns'!E95</f>
        <v>7.8622212528245399E-3</v>
      </c>
      <c r="G94" s="77">
        <f>'Monthly Returns'!F95</f>
        <v>4.4337927308899499E-3</v>
      </c>
      <c r="H94" s="77">
        <f>'Monthly Returns'!G95</f>
        <v>-4.7002162105244097E-3</v>
      </c>
      <c r="I94" s="77">
        <f>'Monthly Returns'!H95</f>
        <v>6.6840184028820098E-3</v>
      </c>
      <c r="J94" s="77">
        <f>'Monthly Returns'!I95</f>
        <v>1.2386340916744801E-2</v>
      </c>
      <c r="K94" s="77">
        <f>'Monthly Returns'!J95</f>
        <v>6.0493884203664996E-3</v>
      </c>
      <c r="L94" s="77">
        <f>'Monthly Returns'!K95</f>
        <v>-1.06513632085357E-2</v>
      </c>
      <c r="M94" s="77">
        <f>'Monthly Returns'!L95</f>
        <v>-8.0941170997593792E-3</v>
      </c>
      <c r="N94" s="77">
        <f>'Monthly Returns'!M95</f>
        <v>-1.15055258503982E-3</v>
      </c>
      <c r="O94" s="77">
        <f>'Monthly Returns'!N95</f>
        <v>2.6624561868517399E-3</v>
      </c>
      <c r="P94" s="77">
        <f>'Monthly Returns'!O95</f>
        <v>-2.7264094869483498E-4</v>
      </c>
      <c r="Q94" s="77">
        <f>'Monthly Returns'!P95</f>
        <v>5.9199415981825399E-4</v>
      </c>
      <c r="R94" s="77">
        <f>'Monthly Returns'!Q95</f>
        <v>-9.3248038790082408E-3</v>
      </c>
      <c r="S94" s="77">
        <f>'Monthly Returns'!R95</f>
        <v>-1.7149798389431599E-2</v>
      </c>
      <c r="T94" s="77">
        <f>'Monthly Returns'!S95</f>
        <v>4.7315470956281747E-3</v>
      </c>
      <c r="U94" s="77">
        <f>'Monthly Returns'!T95</f>
        <v>2.4158304463823301E-2</v>
      </c>
      <c r="V94" s="77">
        <f>'Monthly Returns'!U95</f>
        <v>1.0300000006055099E-2</v>
      </c>
      <c r="W94" s="77">
        <f>'Monthly Returns'!V95</f>
        <v>2.3199960805679802E-3</v>
      </c>
      <c r="X94" s="77">
        <f>'Monthly Returns'!W95</f>
        <v>1.182396606574776E-2</v>
      </c>
      <c r="Y94" s="77">
        <f>'Monthly Returns'!X95</f>
        <v>7.2832795797177496E-3</v>
      </c>
      <c r="Z94" s="77">
        <f>'Monthly Returns'!Y95</f>
        <v>2.244546150411475E-3</v>
      </c>
      <c r="AA94" s="77">
        <f>'Monthly Returns'!Z95</f>
        <v>1.7757321059302278E-2</v>
      </c>
      <c r="AB94" s="77">
        <f>'Monthly Returns'!AA95</f>
        <v>8.4167999326645315E-4</v>
      </c>
      <c r="AC94" s="77">
        <f>'Monthly Returns'!AB95</f>
        <v>-2.8414216128450298E-2</v>
      </c>
      <c r="AD94" s="77">
        <f>'Monthly Returns'!AC95</f>
        <v>-2.7814201391903999E-2</v>
      </c>
      <c r="AE94" s="77">
        <f>'Monthly Returns'!AD95</f>
        <v>-3.1209756873128099E-2</v>
      </c>
      <c r="AF94" s="77">
        <f>'Monthly Returns'!AE95</f>
        <v>2.9888270499999998E-2</v>
      </c>
      <c r="AG94" s="77">
        <f>'Monthly Returns'!AF95</f>
        <v>1.1592589300000001E-2</v>
      </c>
      <c r="AH94" s="77">
        <f>'Monthly Returns'!AG95</f>
        <v>2.9727306897010898E-2</v>
      </c>
      <c r="AI94" s="77">
        <f>'Monthly Returns'!AH95</f>
        <v>1.4206087806289958E-3</v>
      </c>
      <c r="AJ94" s="77">
        <f>'Monthly Returns'!AI95</f>
        <v>1.0429977874186092E-2</v>
      </c>
      <c r="AK94" s="77">
        <f>'Monthly Returns'!AJ95</f>
        <v>1.5519778559475172E-2</v>
      </c>
      <c r="AL94" s="77">
        <f>'Monthly Returns'!AK95</f>
        <v>1.2000885473412826E-2</v>
      </c>
      <c r="AM94" s="77">
        <f>'Monthly Returns'!AL95</f>
        <v>3.4497101031254473E-3</v>
      </c>
      <c r="AN94" s="77">
        <f>'Monthly Returns'!AM95</f>
        <v>-1.0396887596145765E-3</v>
      </c>
      <c r="AO94" s="77">
        <f>'Monthly Returns'!AN95</f>
        <v>9.7999999999999997E-3</v>
      </c>
      <c r="AP94" s="77">
        <f>'Monthly Returns'!AO95</f>
        <v>-7.7624597574791343E-3</v>
      </c>
      <c r="AQ94" s="77">
        <f>'Monthly Returns'!AP95</f>
        <v>1.5740332343141539E-2</v>
      </c>
      <c r="AR94" s="77">
        <f>'Monthly Returns'!AQ95</f>
        <v>1.6566722491765228E-3</v>
      </c>
      <c r="AS94" s="77">
        <f>'Monthly Returns'!AR95</f>
        <v>1.5269461077844326E-2</v>
      </c>
      <c r="AT94" s="77">
        <f>'Monthly Returns'!AS95</f>
        <v>1.3725335843149302E-2</v>
      </c>
      <c r="AU94" s="77">
        <f>'Monthly Returns'!AT95</f>
        <v>4.2029279956996004E-3</v>
      </c>
      <c r="AV94" s="77">
        <f>'Monthly Returns'!AU95</f>
        <v>-1.814626247624947E-2</v>
      </c>
      <c r="AW94" s="77">
        <f>'Monthly Returns'!AV95</f>
        <v>3.4659555350188054E-2</v>
      </c>
      <c r="AX94" s="77">
        <f>'Monthly Returns'!AW95</f>
        <v>1.8959643178396712E-2</v>
      </c>
      <c r="AY94" s="77">
        <f>'Monthly Returns'!AX95</f>
        <v>2.9878996968222511E-2</v>
      </c>
      <c r="AZ94" s="77">
        <f>'Monthly Returns'!AY95</f>
        <v>9.7883269487264085E-2</v>
      </c>
      <c r="BA94" s="77">
        <f>'Monthly Returns'!AZ95</f>
        <v>9.1119069314062884E-3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CC94" s="161">
        <f>(C94-AVERAGE(C$3:C$242))^2*'Monthly Returns'!$BI95</f>
        <v>1.216205509380017E-8</v>
      </c>
      <c r="CD94" s="161">
        <f>(D94-AVERAGE(D$3:D$242))^2*'Monthly Returns'!$BI95</f>
        <v>4.3544529778168119E-8</v>
      </c>
      <c r="CE94" s="161">
        <f>(E94-AVERAGE(E$3:E$242))^2*'Monthly Returns'!$BI95</f>
        <v>2.5093132870426812E-7</v>
      </c>
      <c r="CF94" s="161">
        <f>(F94-AVERAGE(F$3:F$242))^2*'Monthly Returns'!$BI95</f>
        <v>4.8523772343269901E-9</v>
      </c>
      <c r="CG94" s="161">
        <f>(G94-AVERAGE(G$3:G$242))^2*'Monthly Returns'!$BI95</f>
        <v>1.539365595907332E-10</v>
      </c>
      <c r="CH94" s="161">
        <f>(H94-AVERAGE(H$3:H$242))^2*'Monthly Returns'!$BI95</f>
        <v>2.1903824457038202E-7</v>
      </c>
      <c r="CI94" s="161">
        <f>(I94-AVERAGE(I$3:I$242))^2*'Monthly Returns'!$BI95</f>
        <v>1.062724211850648E-9</v>
      </c>
      <c r="CJ94" s="161">
        <f>(J94-AVERAGE(J$3:J$242))^2*'Monthly Returns'!$BI95</f>
        <v>2.290922008876683E-8</v>
      </c>
      <c r="CK94" s="161">
        <f>(K94-AVERAGE(K$3:K$242))^2*'Monthly Returns'!$BI95</f>
        <v>3.7516707331923638E-8</v>
      </c>
      <c r="CL94" s="161">
        <f>(L94-AVERAGE(L$3:L$242))^2*'Monthly Returns'!$BI95</f>
        <v>5.6183984361315166E-7</v>
      </c>
      <c r="CM94" s="161">
        <f>(M94-AVERAGE(M$3:M$242))^2*'Monthly Returns'!$BI95</f>
        <v>3.9380651390428365E-7</v>
      </c>
      <c r="CN94" s="161">
        <f>(N94-AVERAGE(N$3:N$242))^2*'Monthly Returns'!$BI95</f>
        <v>1.9940494865014607E-7</v>
      </c>
      <c r="CO94" s="161">
        <f>(O94-AVERAGE(O$3:O$242))^2*'Monthly Returns'!$BI95</f>
        <v>2.6840977443126399E-8</v>
      </c>
      <c r="CP94" s="161">
        <f>(P94-AVERAGE(P$3:P$242))^2*'Monthly Returns'!$BI95</f>
        <v>1.9035222095538499E-7</v>
      </c>
      <c r="CQ94" s="161">
        <f>(Q94-AVERAGE(Q$3:Q$242))^2*'Monthly Returns'!$BI95</f>
        <v>1.1671058117540924E-7</v>
      </c>
      <c r="CR94" s="161">
        <f>(R94-AVERAGE(R$3:R$242))^2*'Monthly Returns'!$BI95</f>
        <v>6.291458732310707E-7</v>
      </c>
      <c r="CS94" s="161">
        <f>(S94-AVERAGE(S$3:S$242))^2*'Monthly Returns'!$BI95</f>
        <v>1.2692944017474161E-6</v>
      </c>
      <c r="CT94" s="161">
        <f>(T94-AVERAGE(T$3:T$242))^2*'Monthly Returns'!$BI95</f>
        <v>4.1807632261307316E-8</v>
      </c>
      <c r="CU94" s="161">
        <f>(U94-AVERAGE(U$3:U$242))^2*'Monthly Returns'!$BI95</f>
        <v>8.7787494421501153E-7</v>
      </c>
      <c r="CV94" s="161">
        <f>(V94-AVERAGE(V$3:V$242))^2*'Monthly Returns'!$BI95</f>
        <v>5.9441390976428176E-8</v>
      </c>
      <c r="CW94" s="161">
        <f>(W94-AVERAGE(W$3:W$242))^2*'Monthly Returns'!$BI95</f>
        <v>8.0926584355977395E-9</v>
      </c>
      <c r="CX94" s="161">
        <f>(X94-AVERAGE(X$3:X$242))^2*'Monthly Returns'!$BI95</f>
        <v>1.1760774594258369E-7</v>
      </c>
      <c r="CY94" s="161">
        <f>(Y94-AVERAGE(Y$3:Y$242))^2*'Monthly Returns'!$BI95</f>
        <v>2.493741678873926E-8</v>
      </c>
      <c r="CZ94" s="161">
        <f>(Z94-AVERAGE(Z$3:Z$242))^2*'Monthly Returns'!$BI95</f>
        <v>4.5861950919857302E-12</v>
      </c>
      <c r="DA94" s="161">
        <f>(AA94-AVERAGE(AA$3:AA$242))^2*'Monthly Returns'!$BI95</f>
        <v>3.4998772042774329E-7</v>
      </c>
      <c r="DB94" s="161">
        <f>(AB94-AVERAGE(AB$3:AB$242))^2*'Monthly Returns'!$BI95</f>
        <v>2.5377573955722501E-8</v>
      </c>
      <c r="DC94" s="161">
        <f>(AC94-AVERAGE(AC$3:AC$242))^2*'Monthly Returns'!$BI95</f>
        <v>2.5481164985126584E-6</v>
      </c>
      <c r="DD94" s="161">
        <f>(AD94-AVERAGE(AD$3:AD$242))^2*'Monthly Returns'!$BI95</f>
        <v>2.4587988643273323E-6</v>
      </c>
      <c r="DE94" s="161">
        <f>(AE94-AVERAGE(AE$3:AE$242))^2*'Monthly Returns'!$BI95</f>
        <v>3.0490425139471403E-6</v>
      </c>
      <c r="DF94" s="161">
        <f>(AF94-AVERAGE(AF$3:AF$242))^2*'Monthly Returns'!$BI95</f>
        <v>1.2440167476330167E-6</v>
      </c>
      <c r="DG94" s="161">
        <f>(AG94-AVERAGE(AG$3:AG$242))^2*'Monthly Returns'!$BI95</f>
        <v>4.8301651238799462E-8</v>
      </c>
      <c r="DH94" s="161">
        <f>(AH94-AVERAGE(AH$3:AH$242))^2*'Monthly Returns'!$BI95</f>
        <v>1.4083748244519669E-6</v>
      </c>
      <c r="DI94" s="161">
        <f>(AI94-AVERAGE(AI$3:AI$242))^2*'Monthly Returns'!$BI95</f>
        <v>1.3423728493678707E-8</v>
      </c>
      <c r="DJ94" s="161">
        <f>(AJ94-AVERAGE(AJ$3:AJ$242))^2*'Monthly Returns'!$BI95</f>
        <v>6.4892142114529517E-8</v>
      </c>
      <c r="DK94" s="161">
        <f>(AK94-AVERAGE(AK$3:AK$242))^2*'Monthly Returns'!$BI95</f>
        <v>2.1177977624623143E-7</v>
      </c>
      <c r="DL94" s="161">
        <f>(AL94-AVERAGE(AL$3:AL$242))^2*'Monthly Returns'!$BI95</f>
        <v>8.3625062815561169E-8</v>
      </c>
      <c r="DM94" s="161">
        <f>(AM94-AVERAGE(AM$3:AM$242))^2*'Monthly Returns'!$BI95</f>
        <v>2.9025147054256786E-9</v>
      </c>
      <c r="DN94" s="161">
        <f>(AN94-AVERAGE(AN$3:AN$242))^2*'Monthly Returns'!$BI95</f>
        <v>1.0984905078239403E-7</v>
      </c>
      <c r="DO94" s="161">
        <f>(AO94-AVERAGE(AO$3:AO$242))^2*'Monthly Returns'!$BI95</f>
        <v>3.012207444634163E-8</v>
      </c>
      <c r="DP94" s="161">
        <f>(AP94-AVERAGE(AP$3:AP$242))^2*'Monthly Returns'!$BI95</f>
        <v>2.0114310816326937E-7</v>
      </c>
      <c r="DQ94" s="161">
        <f>(AQ94-AVERAGE(AQ$3:AQ$242))^2*'Monthly Returns'!$BI95</f>
        <v>2.3435610902683004E-7</v>
      </c>
      <c r="DR94" s="161">
        <f>(AR94-AVERAGE(AR$3:AR$242))^2*'Monthly Returns'!$BI95</f>
        <v>6.1678551637387613E-8</v>
      </c>
      <c r="DS94" s="161">
        <f>(AS94-AVERAGE(AS$3:AS$242))^2*'Monthly Returns'!$BI95</f>
        <v>3.4656879225806989E-7</v>
      </c>
      <c r="DT94" s="161">
        <f>(AT94-AVERAGE(AT$3:AT$242))^2*'Monthly Returns'!$BI95</f>
        <v>1.8242010866446604E-7</v>
      </c>
      <c r="DU94" s="161">
        <f>(AU94-AVERAGE(AU$3:AU$242))^2*'Monthly Returns'!$BI95</f>
        <v>1.0266157296713973E-8</v>
      </c>
      <c r="DV94" s="161">
        <f>(AV94-AVERAGE(AV$3:AV$242))^2*'Monthly Returns'!$BI95</f>
        <v>3.3927045189117473E-7</v>
      </c>
      <c r="DW94" s="161">
        <f>(AW94-AVERAGE(AW$3:AW$242))^2*'Monthly Returns'!$BI95</f>
        <v>1.627704683857579E-6</v>
      </c>
      <c r="DX94" s="161">
        <f>(AX94-AVERAGE(AX$3:AX$242))^2*'Monthly Returns'!$BI95</f>
        <v>3.4317608486838343E-7</v>
      </c>
      <c r="DY94" s="161">
        <f>(AY94-AVERAGE(AY$3:AY$242))^2*'Monthly Returns'!$BI95</f>
        <v>1.3673310520694821E-6</v>
      </c>
      <c r="DZ94" s="161">
        <f>(AZ94-AVERAGE(AZ$3:AZ$242))^2*'Monthly Returns'!$BI95</f>
        <v>1.7089978561448129E-5</v>
      </c>
      <c r="EA94" s="161">
        <f>(BA94-AVERAGE(BA$3:BA$242))^2*'Monthly Returns'!$BI95</f>
        <v>2.7965843497644057E-9</v>
      </c>
    </row>
    <row r="95" spans="1:131" s="80" customFormat="1" x14ac:dyDescent="0.2">
      <c r="A95" s="66"/>
      <c r="B95" s="79">
        <f>'Monthly Returns'!A96</f>
        <v>38990</v>
      </c>
      <c r="C95" s="77">
        <f>'Monthly Returns'!B96</f>
        <v>4.3231742868830199E-2</v>
      </c>
      <c r="D95" s="77">
        <f>'Monthly Returns'!C96</f>
        <v>2.9360283887847002E-2</v>
      </c>
      <c r="E95" s="77">
        <f>'Monthly Returns'!D96</f>
        <v>3.3681741851396101E-2</v>
      </c>
      <c r="F95" s="77">
        <f>'Monthly Returns'!E96</f>
        <v>3.4649942025363603E-2</v>
      </c>
      <c r="G95" s="77">
        <f>'Monthly Returns'!F96</f>
        <v>1.22310444542161E-2</v>
      </c>
      <c r="H95" s="77">
        <f>'Monthly Returns'!G96</f>
        <v>9.6707486246505603E-4</v>
      </c>
      <c r="I95" s="77">
        <f>'Monthly Returns'!H96</f>
        <v>-4.7056584177853598E-3</v>
      </c>
      <c r="J95" s="77">
        <f>'Monthly Returns'!I96</f>
        <v>1.44175981200314E-2</v>
      </c>
      <c r="K95" s="77">
        <f>'Monthly Returns'!J96</f>
        <v>2.58850664489556E-2</v>
      </c>
      <c r="L95" s="77">
        <f>'Monthly Returns'!K96</f>
        <v>1.50903628552976E-2</v>
      </c>
      <c r="M95" s="77">
        <f>'Monthly Returns'!L96</f>
        <v>1.7257355761168301E-2</v>
      </c>
      <c r="N95" s="77">
        <f>'Monthly Returns'!M96</f>
        <v>2.6953094717812001E-2</v>
      </c>
      <c r="O95" s="77">
        <f>'Monthly Returns'!N96</f>
        <v>1.74848374107789E-2</v>
      </c>
      <c r="P95" s="77">
        <f>'Monthly Returns'!O96</f>
        <v>1.9515244711225E-2</v>
      </c>
      <c r="Q95" s="77">
        <f>'Monthly Returns'!P96</f>
        <v>2.3539781097765299E-2</v>
      </c>
      <c r="R95" s="77">
        <f>'Monthly Returns'!Q96</f>
        <v>1.8940717627824399E-2</v>
      </c>
      <c r="S95" s="77">
        <f>'Monthly Returns'!R96</f>
        <v>9.6015966403939501E-3</v>
      </c>
      <c r="T95" s="77">
        <f>'Monthly Returns'!S96</f>
        <v>2.3230308848534831E-2</v>
      </c>
      <c r="U95" s="77">
        <f>'Monthly Returns'!T96</f>
        <v>2.54571522301738E-2</v>
      </c>
      <c r="V95" s="77">
        <f>'Monthly Returns'!U96</f>
        <v>1.5799976682417899E-3</v>
      </c>
      <c r="W95" s="77">
        <f>'Monthly Returns'!V96</f>
        <v>-7.6000033023650897E-3</v>
      </c>
      <c r="X95" s="77">
        <f>'Monthly Returns'!W96</f>
        <v>5.502279515799291E-3</v>
      </c>
      <c r="Y95" s="77">
        <f>'Monthly Returns'!X96</f>
        <v>5.569083512751094E-3</v>
      </c>
      <c r="Z95" s="77">
        <f>'Monthly Returns'!Y96</f>
        <v>4.5787624323672116E-3</v>
      </c>
      <c r="AA95" s="77">
        <f>'Monthly Returns'!Z96</f>
        <v>1.9623522009280858E-2</v>
      </c>
      <c r="AB95" s="77">
        <f>'Monthly Returns'!AA96</f>
        <v>6.6857287023800449E-3</v>
      </c>
      <c r="AC95" s="77">
        <f>'Monthly Returns'!AB96</f>
        <v>-1.0831553863769994E-2</v>
      </c>
      <c r="AD95" s="77">
        <f>'Monthly Returns'!AC96</f>
        <v>-1.2126283657946E-2</v>
      </c>
      <c r="AE95" s="77">
        <f>'Monthly Returns'!AD96</f>
        <v>-9.0417603078441697E-3</v>
      </c>
      <c r="AF95" s="77">
        <f>'Monthly Returns'!AE96</f>
        <v>1.97785963E-2</v>
      </c>
      <c r="AG95" s="77">
        <f>'Monthly Returns'!AF96</f>
        <v>1.41239125E-2</v>
      </c>
      <c r="AH95" s="77">
        <f>'Monthly Returns'!AG96</f>
        <v>1.967207845640263E-2</v>
      </c>
      <c r="AI95" s="77">
        <f>'Monthly Returns'!AH96</f>
        <v>9.1440550088999206E-3</v>
      </c>
      <c r="AJ95" s="77">
        <f>'Monthly Returns'!AI96</f>
        <v>1.5920233643007098E-2</v>
      </c>
      <c r="AK95" s="77">
        <f>'Monthly Returns'!AJ96</f>
        <v>1.9599907442193087E-2</v>
      </c>
      <c r="AL95" s="77">
        <f>'Monthly Returns'!AK96</f>
        <v>1.3249241425326241E-2</v>
      </c>
      <c r="AM95" s="77">
        <f>'Monthly Returns'!AL96</f>
        <v>1.0549962351318776E-2</v>
      </c>
      <c r="AN95" s="77">
        <f>'Monthly Returns'!AM96</f>
        <v>9.589834494620586E-3</v>
      </c>
      <c r="AO95" s="77">
        <f>'Monthly Returns'!AN96</f>
        <v>1.7399999999999999E-2</v>
      </c>
      <c r="AP95" s="77">
        <f>'Monthly Returns'!AO96</f>
        <v>1.6833418122208954E-2</v>
      </c>
      <c r="AQ95" s="77">
        <f>'Monthly Returns'!AP96</f>
        <v>4.9455637461350399E-2</v>
      </c>
      <c r="AR95" s="77">
        <f>'Monthly Returns'!AQ96</f>
        <v>1.0007132375262575E-2</v>
      </c>
      <c r="AS95" s="77">
        <f>'Monthly Returns'!AR96</f>
        <v>1.4567974048953047E-2</v>
      </c>
      <c r="AT95" s="77">
        <f>'Monthly Returns'!AS96</f>
        <v>2.113074024409493E-2</v>
      </c>
      <c r="AU95" s="77">
        <f>'Monthly Returns'!AT96</f>
        <v>8.6010796695577679E-3</v>
      </c>
      <c r="AV95" s="77">
        <f>'Monthly Returns'!AU96</f>
        <v>-1.2203171939412135E-2</v>
      </c>
      <c r="AW95" s="77">
        <f>'Monthly Returns'!AV96</f>
        <v>5.027381620390492E-2</v>
      </c>
      <c r="AX95" s="77">
        <f>'Monthly Returns'!AW96</f>
        <v>3.8691116000164838E-2</v>
      </c>
      <c r="AY95" s="77">
        <f>'Monthly Returns'!AX96</f>
        <v>1.3482178242453756E-2</v>
      </c>
      <c r="AZ95" s="77">
        <f>'Monthly Returns'!AY96</f>
        <v>3.0531103571026626E-2</v>
      </c>
      <c r="BA95" s="77">
        <f>'Monthly Returns'!AZ96</f>
        <v>4.0780328006551736E-2</v>
      </c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CC95" s="161">
        <f>(C95-AVERAGE(C$3:C$242))^2*'Monthly Returns'!$BI96</f>
        <v>3.3865636722712393E-6</v>
      </c>
      <c r="CD95" s="161">
        <f>(D95-AVERAGE(D$3:D$242))^2*'Monthly Returns'!$BI96</f>
        <v>8.7762001477261204E-7</v>
      </c>
      <c r="CE95" s="161">
        <f>(E95-AVERAGE(E$3:E$242))^2*'Monthly Returns'!$BI96</f>
        <v>1.9508535332069159E-6</v>
      </c>
      <c r="CF95" s="161">
        <f>(F95-AVERAGE(F$3:F$242))^2*'Monthly Returns'!$BI96</f>
        <v>1.6160790412802319E-6</v>
      </c>
      <c r="CG95" s="161">
        <f>(G95-AVERAGE(G$3:G$242))^2*'Monthly Returns'!$BI96</f>
        <v>1.6231063277585488E-7</v>
      </c>
      <c r="CH95" s="161">
        <f>(H95-AVERAGE(H$3:H$242))^2*'Monthly Returns'!$BI96</f>
        <v>3.4823958380369139E-8</v>
      </c>
      <c r="CI95" s="161">
        <f>(I95-AVERAGE(I$3:I$242))^2*'Monthly Returns'!$BI96</f>
        <v>3.6366289274830387E-7</v>
      </c>
      <c r="CJ95" s="161">
        <f>(J95-AVERAGE(J$3:J$242))^2*'Monthly Returns'!$BI96</f>
        <v>6.4427364931172206E-8</v>
      </c>
      <c r="CK95" s="161">
        <f>(K95-AVERAGE(K$3:K$242))^2*'Monthly Returns'!$BI96</f>
        <v>6.3760881958790265E-7</v>
      </c>
      <c r="CL95" s="161">
        <f>(L95-AVERAGE(L$3:L$242))^2*'Monthly Returns'!$BI96</f>
        <v>2.8681600492540502E-7</v>
      </c>
      <c r="CM95" s="161">
        <f>(M95-AVERAGE(M$3:M$242))^2*'Monthly Returns'!$BI96</f>
        <v>4.0786936722375926E-7</v>
      </c>
      <c r="CN95" s="161">
        <f>(N95-AVERAGE(N$3:N$242))^2*'Monthly Returns'!$BI96</f>
        <v>9.1843836716726827E-7</v>
      </c>
      <c r="CO95" s="161">
        <f>(O95-AVERAGE(O$3:O$242))^2*'Monthly Returns'!$BI96</f>
        <v>3.335050498999307E-7</v>
      </c>
      <c r="CP95" s="161">
        <f>(P95-AVERAGE(P$3:P$242))^2*'Monthly Returns'!$BI96</f>
        <v>3.0502152386129606E-7</v>
      </c>
      <c r="CQ95" s="161">
        <f>(Q95-AVERAGE(Q$3:Q$242))^2*'Monthly Returns'!$BI96</f>
        <v>6.4906401629197043E-7</v>
      </c>
      <c r="CR95" s="161">
        <f>(R95-AVERAGE(R$3:R$242))^2*'Monthly Returns'!$BI96</f>
        <v>3.8201211586213339E-7</v>
      </c>
      <c r="CS95" s="161">
        <f>(S95-AVERAGE(S$3:S$242))^2*'Monthly Returns'!$BI96</f>
        <v>4.2905597753175385E-8</v>
      </c>
      <c r="CT95" s="161">
        <f>(T95-AVERAGE(T$3:T$242))^2*'Monthly Returns'!$BI96</f>
        <v>5.1945690859698355E-7</v>
      </c>
      <c r="CU95" s="161">
        <f>(U95-AVERAGE(U$3:U$242))^2*'Monthly Returns'!$BI96</f>
        <v>1.0134515010270409E-6</v>
      </c>
      <c r="CV95" s="161">
        <f>(V95-AVERAGE(V$3:V$242))^2*'Monthly Returns'!$BI96</f>
        <v>3.6701412806745113E-8</v>
      </c>
      <c r="CW95" s="161">
        <f>(W95-AVERAGE(W$3:W$242))^2*'Monthly Returns'!$BI96</f>
        <v>3.4469424426077994E-7</v>
      </c>
      <c r="CX95" s="161">
        <f>(X95-AVERAGE(X$3:X$242))^2*'Monthly Returns'!$BI96</f>
        <v>7.9190141528869681E-10</v>
      </c>
      <c r="CY95" s="161">
        <f>(Y95-AVERAGE(Y$3:Y$242))^2*'Monthly Returns'!$BI96</f>
        <v>5.3117311876998559E-9</v>
      </c>
      <c r="CZ95" s="161">
        <f>(Z95-AVERAGE(Z$3:Z$242))^2*'Monthly Returns'!$BI96</f>
        <v>1.3161104436110416E-8</v>
      </c>
      <c r="DA95" s="161">
        <f>(AA95-AVERAGE(AA$3:AA$242))^2*'Monthly Returns'!$BI96</f>
        <v>4.7336962475765802E-7</v>
      </c>
      <c r="DB95" s="161">
        <f>(AB95-AVERAGE(AB$3:AB$242))^2*'Monthly Returns'!$BI96</f>
        <v>1.7557712050585441E-8</v>
      </c>
      <c r="DC95" s="161">
        <f>(AC95-AVERAGE(AC$3:AC$242))^2*'Monthly Returns'!$BI96</f>
        <v>5.2411827961936893E-7</v>
      </c>
      <c r="DD95" s="161">
        <f>(AD95-AVERAGE(AD$3:AD$242))^2*'Monthly Returns'!$BI96</f>
        <v>6.2482930490805323E-7</v>
      </c>
      <c r="DE95" s="161">
        <f>(AE95-AVERAGE(AE$3:AE$242))^2*'Monthly Returns'!$BI96</f>
        <v>4.1602008448536177E-7</v>
      </c>
      <c r="DF95" s="161">
        <f>(AF95-AVERAGE(AF$3:AF$242))^2*'Monthly Returns'!$BI96</f>
        <v>3.7795771120515428E-7</v>
      </c>
      <c r="DG95" s="161">
        <f>(AG95-AVERAGE(AG$3:AG$242))^2*'Monthly Returns'!$BI96</f>
        <v>1.2084445218109889E-7</v>
      </c>
      <c r="DH95" s="161">
        <f>(AH95-AVERAGE(AH$3:AH$242))^2*'Monthly Returns'!$BI96</f>
        <v>4.7508365872542138E-7</v>
      </c>
      <c r="DI95" s="161">
        <f>(AI95-AVERAGE(AI$3:AI$242))^2*'Monthly Returns'!$BI96</f>
        <v>7.3044994412916433E-8</v>
      </c>
      <c r="DJ95" s="161">
        <f>(AJ95-AVERAGE(AJ$3:AJ$242))^2*'Monthly Returns'!$BI96</f>
        <v>2.8187577284863744E-7</v>
      </c>
      <c r="DK95" s="161">
        <f>(AK95-AVERAGE(AK$3:AK$242))^2*'Monthly Returns'!$BI96</f>
        <v>4.4462992029410054E-7</v>
      </c>
      <c r="DL95" s="161">
        <f>(AL95-AVERAGE(AL$3:AL$242))^2*'Monthly Returns'!$BI96</f>
        <v>1.2470926423957632E-7</v>
      </c>
      <c r="DM95" s="161">
        <f>(AM95-AVERAGE(AM$3:AM$242))^2*'Monthly Returns'!$BI96</f>
        <v>9.0819751364899304E-8</v>
      </c>
      <c r="DN95" s="161">
        <f>(AN95-AVERAGE(AN$3:AN$242))^2*'Monthly Returns'!$BI96</f>
        <v>3.9647013831612777E-8</v>
      </c>
      <c r="DO95" s="161">
        <f>(AO95-AVERAGE(AO$3:AO$242))^2*'Monthly Returns'!$BI96</f>
        <v>3.0798436892461211E-7</v>
      </c>
      <c r="DP95" s="161">
        <f>(AP95-AVERAGE(AP$3:AP$242))^2*'Monthly Returns'!$BI96</f>
        <v>6.0959576874863277E-7</v>
      </c>
      <c r="DQ95" s="161">
        <f>(AQ95-AVERAGE(AQ$3:AQ$242))^2*'Monthly Returns'!$BI96</f>
        <v>4.7291775209894498E-6</v>
      </c>
      <c r="DR95" s="161">
        <f>(AR95-AVERAGE(AR$3:AR$242))^2*'Monthly Returns'!$BI96</f>
        <v>2.8393812294730079E-8</v>
      </c>
      <c r="DS95" s="161">
        <f>(AS95-AVERAGE(AS$3:AS$242))^2*'Monthly Returns'!$BI96</f>
        <v>3.0974039382041289E-7</v>
      </c>
      <c r="DT95" s="161">
        <f>(AT95-AVERAGE(AT$3:AT$242))^2*'Monthly Returns'!$BI96</f>
        <v>6.4007501026555584E-7</v>
      </c>
      <c r="DU95" s="161">
        <f>(AU95-AVERAGE(AU$3:AU$242))^2*'Monthly Returns'!$BI96</f>
        <v>1.0371484956352368E-7</v>
      </c>
      <c r="DV95" s="161">
        <f>(AV95-AVERAGE(AV$3:AV$242))^2*'Monthly Returns'!$BI96</f>
        <v>8.2847928042120386E-8</v>
      </c>
      <c r="DW95" s="161">
        <f>(AW95-AVERAGE(AW$3:AW$242))^2*'Monthly Returns'!$BI96</f>
        <v>4.2602962437717755E-6</v>
      </c>
      <c r="DX95" s="161">
        <f>(AX95-AVERAGE(AX$3:AX$242))^2*'Monthly Returns'!$BI96</f>
        <v>2.4860402508468353E-6</v>
      </c>
      <c r="DY95" s="161">
        <f>(AY95-AVERAGE(AY$3:AY$242))^2*'Monthly Returns'!$BI96</f>
        <v>1.2548004966253072E-7</v>
      </c>
      <c r="DZ95" s="161">
        <f>(AZ95-AVERAGE(AZ$3:AZ$242))^2*'Monthly Returns'!$BI96</f>
        <v>6.1231688802855338E-7</v>
      </c>
      <c r="EA95" s="161">
        <f>(BA95-AVERAGE(BA$3:BA$242))^2*'Monthly Returns'!$BI96</f>
        <v>2.3485206081692578E-6</v>
      </c>
    </row>
    <row r="96" spans="1:131" s="80" customFormat="1" x14ac:dyDescent="0.2">
      <c r="A96" s="66"/>
      <c r="B96" s="79">
        <f>'Monthly Returns'!A97</f>
        <v>39021</v>
      </c>
      <c r="C96" s="77">
        <f>'Monthly Returns'!B97</f>
        <v>1.51980501171171E-2</v>
      </c>
      <c r="D96" s="77">
        <f>'Monthly Returns'!C97</f>
        <v>3.0484939009528901E-2</v>
      </c>
      <c r="E96" s="77">
        <f>'Monthly Returns'!D97</f>
        <v>2.0196178743714599E-2</v>
      </c>
      <c r="F96" s="77">
        <f>'Monthly Returns'!E97</f>
        <v>3.5519261982744903E-2</v>
      </c>
      <c r="G96" s="77">
        <f>'Monthly Returns'!F97</f>
        <v>3.0662839679432299E-2</v>
      </c>
      <c r="H96" s="77">
        <f>'Monthly Returns'!G97</f>
        <v>-1.2582562637698501E-3</v>
      </c>
      <c r="I96" s="77">
        <f>'Monthly Returns'!H97</f>
        <v>-2.4644752211728099E-2</v>
      </c>
      <c r="J96" s="77">
        <f>'Monthly Returns'!I97</f>
        <v>4.92346871067725E-2</v>
      </c>
      <c r="K96" s="77">
        <f>'Monthly Returns'!J97</f>
        <v>2.8329146465677399E-2</v>
      </c>
      <c r="L96" s="77">
        <f>'Monthly Returns'!K97</f>
        <v>-8.5699934058251995E-3</v>
      </c>
      <c r="M96" s="77">
        <f>'Monthly Returns'!L97</f>
        <v>-8.8525352104087407E-3</v>
      </c>
      <c r="N96" s="77">
        <f>'Monthly Returns'!M97</f>
        <v>-1.6378902533941101E-3</v>
      </c>
      <c r="O96" s="77">
        <f>'Monthly Returns'!N97</f>
        <v>-1.7394154216348601E-3</v>
      </c>
      <c r="P96" s="77">
        <f>'Monthly Returns'!O97</f>
        <v>-3.8316706838349402E-3</v>
      </c>
      <c r="Q96" s="77">
        <f>'Monthly Returns'!P97</f>
        <v>-5.8858970782512598E-3</v>
      </c>
      <c r="R96" s="77">
        <f>'Monthly Returns'!Q97</f>
        <v>-6.0456979913081598E-5</v>
      </c>
      <c r="S96" s="77">
        <f>'Monthly Returns'!R97</f>
        <v>-7.1872428842050199E-3</v>
      </c>
      <c r="T96" s="77">
        <f>'Monthly Returns'!S97</f>
        <v>-7.6192921743178932E-4</v>
      </c>
      <c r="U96" s="77">
        <f>'Monthly Returns'!T97</f>
        <v>3.41737146052878E-2</v>
      </c>
      <c r="V96" s="77">
        <f>'Monthly Returns'!U97</f>
        <v>1.8630001768126001E-2</v>
      </c>
      <c r="W96" s="77">
        <f>'Monthly Returns'!V97</f>
        <v>1.13700049123519E-2</v>
      </c>
      <c r="X96" s="77">
        <f>'Monthly Returns'!W97</f>
        <v>-1.323744006670835E-2</v>
      </c>
      <c r="Y96" s="77">
        <f>'Monthly Returns'!X97</f>
        <v>-6.736507801048397E-3</v>
      </c>
      <c r="Z96" s="77">
        <f>'Monthly Returns'!Y97</f>
        <v>-6.0456293279576023E-4</v>
      </c>
      <c r="AA96" s="77">
        <f>'Monthly Returns'!Z97</f>
        <v>1.7484540323720932E-2</v>
      </c>
      <c r="AB96" s="77">
        <f>'Monthly Returns'!AA97</f>
        <v>7.8108683847792904E-3</v>
      </c>
      <c r="AC96" s="77">
        <f>'Monthly Returns'!AB97</f>
        <v>-7.3209648656258342E-3</v>
      </c>
      <c r="AD96" s="77">
        <f>'Monthly Returns'!AC97</f>
        <v>-8.3500078849614301E-3</v>
      </c>
      <c r="AE96" s="77">
        <f>'Monthly Returns'!AD97</f>
        <v>-5.57222305642718E-3</v>
      </c>
      <c r="AF96" s="77">
        <f>'Monthly Returns'!AE97</f>
        <v>1.4987389000000002E-3</v>
      </c>
      <c r="AG96" s="77">
        <f>'Monthly Returns'!AF97</f>
        <v>5.6282717000000005E-3</v>
      </c>
      <c r="AH96" s="77">
        <f>'Monthly Returns'!AG97</f>
        <v>1.490667425496853E-3</v>
      </c>
      <c r="AI96" s="77">
        <f>'Monthly Returns'!AH97</f>
        <v>1.6689797197475098E-2</v>
      </c>
      <c r="AJ96" s="77">
        <f>'Monthly Returns'!AI97</f>
        <v>2.2969546943962804E-2</v>
      </c>
      <c r="AK96" s="77">
        <f>'Monthly Returns'!AJ97</f>
        <v>2.9490086843667607E-2</v>
      </c>
      <c r="AL96" s="77">
        <f>'Monthly Returns'!AK97</f>
        <v>2.3510739272486258E-2</v>
      </c>
      <c r="AM96" s="77">
        <f>'Monthly Returns'!AL97</f>
        <v>7.4099037124750744E-3</v>
      </c>
      <c r="AN96" s="77">
        <f>'Monthly Returns'!AM97</f>
        <v>1.3399764269844905E-2</v>
      </c>
      <c r="AO96" s="77">
        <f>'Monthly Returns'!AN97</f>
        <v>1.23E-2</v>
      </c>
      <c r="AP96" s="77">
        <f>'Monthly Returns'!AO97</f>
        <v>4.4831598920809901E-2</v>
      </c>
      <c r="AQ96" s="77">
        <f>'Monthly Returns'!AP97</f>
        <v>6.0280965532368835E-2</v>
      </c>
      <c r="AR96" s="77">
        <f>'Monthly Returns'!AQ97</f>
        <v>5.6249520510518614E-3</v>
      </c>
      <c r="AS96" s="77">
        <f>'Monthly Returns'!AR97</f>
        <v>1.2091617253807696E-2</v>
      </c>
      <c r="AT96" s="77">
        <f>'Monthly Returns'!AS97</f>
        <v>3.753015683979434E-2</v>
      </c>
      <c r="AU96" s="77">
        <f>'Monthly Returns'!AT97</f>
        <v>3.6185274770680915E-3</v>
      </c>
      <c r="AV96" s="77">
        <f>'Monthly Returns'!AU97</f>
        <v>-4.5680776752266387E-3</v>
      </c>
      <c r="AW96" s="77">
        <f>'Monthly Returns'!AV97</f>
        <v>7.1362886069055609E-2</v>
      </c>
      <c r="AX96" s="77">
        <f>'Monthly Returns'!AW97</f>
        <v>4.9421369689283345E-2</v>
      </c>
      <c r="AY96" s="77">
        <f>'Monthly Returns'!AX97</f>
        <v>3.1796955067668296E-2</v>
      </c>
      <c r="AZ96" s="77">
        <f>'Monthly Returns'!AY97</f>
        <v>9.8094477291094953E-2</v>
      </c>
      <c r="BA96" s="77">
        <f>'Monthly Returns'!AZ97</f>
        <v>5.1853196941266777E-2</v>
      </c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CC96" s="161">
        <f>(C96-AVERAGE(C$3:C$242))^2*'Monthly Returns'!$BI97</f>
        <v>1.9255835822416666E-7</v>
      </c>
      <c r="CD96" s="161">
        <f>(D96-AVERAGE(D$3:D$242))^2*'Monthly Returns'!$BI97</f>
        <v>9.9626032050965819E-7</v>
      </c>
      <c r="CE96" s="161">
        <f>(E96-AVERAGE(E$3:E$242))^2*'Monthly Returns'!$BI97</f>
        <v>5.2583149576418509E-7</v>
      </c>
      <c r="CF96" s="161">
        <f>(F96-AVERAGE(F$3:F$242))^2*'Monthly Returns'!$BI97</f>
        <v>1.7461017240102218E-6</v>
      </c>
      <c r="CG96" s="161">
        <f>(G96-AVERAGE(G$3:G$242))^2*'Monthly Returns'!$BI97</f>
        <v>1.7753874604974521E-6</v>
      </c>
      <c r="CH96" s="161">
        <f>(H96-AVERAGE(H$3:H$242))^2*'Monthly Returns'!$BI97</f>
        <v>8.9721535608037726E-8</v>
      </c>
      <c r="CI96" s="161">
        <f>(I96-AVERAGE(I$3:I$242))^2*'Monthly Returns'!$BI97</f>
        <v>2.5903693585438661E-6</v>
      </c>
      <c r="CJ96" s="161">
        <f>(J96-AVERAGE(J$3:J$242))^2*'Monthly Returns'!$BI97</f>
        <v>4.0287629775164793E-6</v>
      </c>
      <c r="CK96" s="161">
        <f>(K96-AVERAGE(K$3:K$242))^2*'Monthly Returns'!$BI97</f>
        <v>8.5658429917780322E-7</v>
      </c>
      <c r="CL96" s="161">
        <f>(L96-AVERAGE(L$3:L$242))^2*'Monthly Returns'!$BI97</f>
        <v>4.2561519171882296E-7</v>
      </c>
      <c r="CM96" s="161">
        <f>(M96-AVERAGE(M$3:M$242))^2*'Monthly Returns'!$BI97</f>
        <v>4.5164331423203884E-7</v>
      </c>
      <c r="CN96" s="161">
        <f>(N96-AVERAGE(N$3:N$242))^2*'Monthly Returns'!$BI97</f>
        <v>2.2617853939483636E-7</v>
      </c>
      <c r="CO96" s="161">
        <f>(O96-AVERAGE(O$3:O$242))^2*'Monthly Returns'!$BI97</f>
        <v>1.497682592930391E-7</v>
      </c>
      <c r="CP96" s="161">
        <f>(P96-AVERAGE(P$3:P$242))^2*'Monthly Returns'!$BI97</f>
        <v>3.8415088055646753E-7</v>
      </c>
      <c r="CQ96" s="161">
        <f>(Q96-AVERAGE(Q$3:Q$242))^2*'Monthly Returns'!$BI97</f>
        <v>4.5032428742968553E-7</v>
      </c>
      <c r="CR96" s="161">
        <f>(R96-AVERAGE(R$3:R$242))^2*'Monthly Returns'!$BI97</f>
        <v>1.1222267281002298E-7</v>
      </c>
      <c r="CS96" s="161">
        <f>(S96-AVERAGE(S$3:S$242))^2*'Monthly Returns'!$BI97</f>
        <v>4.0535087850676628E-7</v>
      </c>
      <c r="CT96" s="161">
        <f>(T96-AVERAGE(T$3:T$242))^2*'Monthly Returns'!$BI97</f>
        <v>2.3326822114262653E-7</v>
      </c>
      <c r="CU96" s="161">
        <f>(U96-AVERAGE(U$3:U$242))^2*'Monthly Returns'!$BI97</f>
        <v>2.1036942576953303E-6</v>
      </c>
      <c r="CV96" s="161">
        <f>(V96-AVERAGE(V$3:V$242))^2*'Monthly Returns'!$BI97</f>
        <v>4.4282773760086453E-7</v>
      </c>
      <c r="CW96" s="161">
        <f>(W96-AVERAGE(W$3:W$242))^2*'Monthly Returns'!$BI97</f>
        <v>1.3289580800554343E-7</v>
      </c>
      <c r="CX96" s="161">
        <f>(X96-AVERAGE(X$3:X$242))^2*'Monthly Returns'!$BI97</f>
        <v>8.3675298315459367E-7</v>
      </c>
      <c r="CY96" s="161">
        <f>(Y96-AVERAGE(Y$3:Y$242))^2*'Monthly Returns'!$BI97</f>
        <v>2.9811168549754555E-7</v>
      </c>
      <c r="CZ96" s="161">
        <f>(Z96-AVERAGE(Z$3:Z$242))^2*'Monthly Returns'!$BI97</f>
        <v>2.11809322708355E-8</v>
      </c>
      <c r="DA96" s="161">
        <f>(AA96-AVERAGE(AA$3:AA$242))^2*'Monthly Returns'!$BI97</f>
        <v>3.4087661597959368E-7</v>
      </c>
      <c r="DB96" s="161">
        <f>(AB96-AVERAGE(AB$3:AB$242))^2*'Monthly Returns'!$BI97</f>
        <v>3.6021229885006823E-8</v>
      </c>
      <c r="DC96" s="161">
        <f>(AC96-AVERAGE(AC$3:AC$242))^2*'Monthly Returns'!$BI97</f>
        <v>3.0354219507979876E-7</v>
      </c>
      <c r="DD96" s="161">
        <f>(AD96-AVERAGE(AD$3:AD$242))^2*'Monthly Returns'!$BI97</f>
        <v>3.6531509720372497E-7</v>
      </c>
      <c r="DE96" s="161">
        <f>(AE96-AVERAGE(AE$3:AE$242))^2*'Monthly Returns'!$BI97</f>
        <v>2.2434498368765886E-7</v>
      </c>
      <c r="DF96" s="161">
        <f>(AF96-AVERAGE(AF$3:AF$242))^2*'Monthly Returns'!$BI97</f>
        <v>9.1206074541504689E-8</v>
      </c>
      <c r="DG96" s="161">
        <f>(AG96-AVERAGE(AG$3:AG$242))^2*'Monthly Returns'!$BI97</f>
        <v>6.1060865719608525E-9</v>
      </c>
      <c r="DH96" s="161">
        <f>(AH96-AVERAGE(AH$3:AH$242))^2*'Monthly Returns'!$BI97</f>
        <v>4.9370040722521358E-8</v>
      </c>
      <c r="DI96" s="161">
        <f>(AI96-AVERAGE(AI$3:AI$242))^2*'Monthly Returns'!$BI97</f>
        <v>4.2425491555672118E-7</v>
      </c>
      <c r="DJ96" s="161">
        <f>(AJ96-AVERAGE(AJ$3:AJ$242))^2*'Monthly Returns'!$BI97</f>
        <v>7.8913304374351176E-7</v>
      </c>
      <c r="DK96" s="161">
        <f>(AK96-AVERAGE(AK$3:AK$242))^2*'Monthly Returns'!$BI97</f>
        <v>1.3638991261311037E-6</v>
      </c>
      <c r="DL96" s="161">
        <f>(AL96-AVERAGE(AL$3:AL$242))^2*'Monthly Returns'!$BI97</f>
        <v>7.5916811983713594E-7</v>
      </c>
      <c r="DM96" s="161">
        <f>(AM96-AVERAGE(AM$3:AM$242))^2*'Monthly Returns'!$BI97</f>
        <v>2.0986332846827271E-8</v>
      </c>
      <c r="DN96" s="161">
        <f>(AN96-AVERAGE(AN$3:AN$242))^2*'Monthly Returns'!$BI97</f>
        <v>1.5354082833000753E-7</v>
      </c>
      <c r="DO96" s="161">
        <f>(AO96-AVERAGE(AO$3:AO$242))^2*'Monthly Returns'!$BI97</f>
        <v>9.0670729335550939E-8</v>
      </c>
      <c r="DP96" s="161">
        <f>(AP96-AVERAGE(AP$3:AP$242))^2*'Monthly Returns'!$BI97</f>
        <v>4.8120147061015351E-6</v>
      </c>
      <c r="DQ96" s="161">
        <f>(AQ96-AVERAGE(AQ$3:AQ$242))^2*'Monthly Returns'!$BI97</f>
        <v>7.4549611710148693E-6</v>
      </c>
      <c r="DR96" s="161">
        <f>(AR96-AVERAGE(AR$3:AR$242))^2*'Monthly Returns'!$BI97</f>
        <v>2.6181202004969115E-9</v>
      </c>
      <c r="DS96" s="161">
        <f>(AS96-AVERAGE(AS$3:AS$242))^2*'Monthly Returns'!$BI97</f>
        <v>1.8899122652515106E-7</v>
      </c>
      <c r="DT96" s="161">
        <f>(AT96-AVERAGE(AT$3:AT$242))^2*'Monthly Returns'!$BI97</f>
        <v>2.6547248425831596E-6</v>
      </c>
      <c r="DU96" s="161">
        <f>(AU96-AVERAGE(AU$3:AU$242))^2*'Monthly Returns'!$BI97</f>
        <v>5.3198297744543575E-9</v>
      </c>
      <c r="DV96" s="161">
        <f>(AV96-AVERAGE(AV$3:AV$242))^2*'Monthly Returns'!$BI97</f>
        <v>9.0120437760798597E-9</v>
      </c>
      <c r="DW96" s="161">
        <f>(AW96-AVERAGE(AW$3:AW$242))^2*'Monthly Returns'!$BI97</f>
        <v>9.8325887652792722E-6</v>
      </c>
      <c r="DX96" s="161">
        <f>(AX96-AVERAGE(AX$3:AX$242))^2*'Monthly Returns'!$BI97</f>
        <v>4.5140600096941501E-6</v>
      </c>
      <c r="DY96" s="161">
        <f>(AY96-AVERAGE(AY$3:AY$242))^2*'Monthly Returns'!$BI97</f>
        <v>1.6324065395286431E-6</v>
      </c>
      <c r="DZ96" s="161">
        <f>(AZ96-AVERAGE(AZ$3:AZ$242))^2*'Monthly Returns'!$BI97</f>
        <v>1.7525851021306477E-5</v>
      </c>
      <c r="EA96" s="161">
        <f>(BA96-AVERAGE(BA$3:BA$242))^2*'Monthly Returns'!$BI97</f>
        <v>4.3991717428859579E-6</v>
      </c>
    </row>
    <row r="97" spans="1:131" s="80" customFormat="1" x14ac:dyDescent="0.2">
      <c r="A97" s="66"/>
      <c r="B97" s="79">
        <f>'Monthly Returns'!A98</f>
        <v>39051</v>
      </c>
      <c r="C97" s="77">
        <f>'Monthly Returns'!B98</f>
        <v>-1.0500750306328299E-2</v>
      </c>
      <c r="D97" s="77">
        <f>'Monthly Returns'!C98</f>
        <v>-6.5268359264595201E-3</v>
      </c>
      <c r="E97" s="77">
        <f>'Monthly Returns'!D98</f>
        <v>1.10031706551989E-2</v>
      </c>
      <c r="F97" s="77">
        <f>'Monthly Returns'!E98</f>
        <v>3.64513751833992E-2</v>
      </c>
      <c r="G97" s="77">
        <f>'Monthly Returns'!F98</f>
        <v>-6.0348682623012602E-3</v>
      </c>
      <c r="H97" s="77">
        <f>'Monthly Returns'!G98</f>
        <v>-2.28613842291619E-2</v>
      </c>
      <c r="I97" s="77">
        <f>'Monthly Returns'!H98</f>
        <v>-3.7913386626822497E-2</v>
      </c>
      <c r="J97" s="77">
        <f>'Monthly Returns'!I98</f>
        <v>1.6708280185386299E-2</v>
      </c>
      <c r="K97" s="77">
        <f>'Monthly Returns'!J98</f>
        <v>4.2505403024957998E-2</v>
      </c>
      <c r="L97" s="77">
        <f>'Monthly Returns'!K98</f>
        <v>-3.2757565829707402E-3</v>
      </c>
      <c r="M97" s="77">
        <f>'Monthly Returns'!L98</f>
        <v>-6.1241305029142703E-3</v>
      </c>
      <c r="N97" s="77">
        <f>'Monthly Returns'!M98</f>
        <v>-1.03243645837669E-2</v>
      </c>
      <c r="O97" s="77">
        <f>'Monthly Returns'!N98</f>
        <v>-1.5930832467579099E-2</v>
      </c>
      <c r="P97" s="77">
        <f>'Monthly Returns'!O98</f>
        <v>-9.2526833926239692E-3</v>
      </c>
      <c r="Q97" s="77">
        <f>'Monthly Returns'!P98</f>
        <v>-1.6527400673137502E-2</v>
      </c>
      <c r="R97" s="77">
        <f>'Monthly Returns'!Q98</f>
        <v>-1.03490383784246E-2</v>
      </c>
      <c r="S97" s="77">
        <f>'Monthly Returns'!R98</f>
        <v>-6.88525518533322E-3</v>
      </c>
      <c r="T97" s="77">
        <f>'Monthly Returns'!S98</f>
        <v>-1.8473361095688756E-2</v>
      </c>
      <c r="U97" s="77">
        <f>'Monthly Returns'!T98</f>
        <v>1.9843633997232098E-2</v>
      </c>
      <c r="V97" s="77">
        <f>'Monthly Returns'!U98</f>
        <v>1.9999998384493602E-2</v>
      </c>
      <c r="W97" s="77">
        <f>'Monthly Returns'!V98</f>
        <v>2.35700033542947E-2</v>
      </c>
      <c r="X97" s="77">
        <f>'Monthly Returns'!W98</f>
        <v>1.6742368226470905E-2</v>
      </c>
      <c r="Y97" s="77">
        <f>'Monthly Returns'!X98</f>
        <v>1.0362812012233213E-2</v>
      </c>
      <c r="Z97" s="77">
        <f>'Monthly Returns'!Y98</f>
        <v>2.957288083148768E-3</v>
      </c>
      <c r="AA97" s="77">
        <f>'Monthly Returns'!Z98</f>
        <v>1.907938794334374E-3</v>
      </c>
      <c r="AB97" s="77">
        <f>'Monthly Returns'!AA98</f>
        <v>6.96286472148544E-3</v>
      </c>
      <c r="AC97" s="77">
        <f>'Monthly Returns'!AB98</f>
        <v>1.8815594566484739E-2</v>
      </c>
      <c r="AD97" s="77">
        <f>'Monthly Returns'!AC98</f>
        <v>1.75901036283613E-2</v>
      </c>
      <c r="AE97" s="77">
        <f>'Monthly Returns'!AD98</f>
        <v>2.1785289872322998E-2</v>
      </c>
      <c r="AF97" s="77">
        <f>'Monthly Returns'!AE98</f>
        <v>1.8618638E-2</v>
      </c>
      <c r="AG97" s="77">
        <f>'Monthly Returns'!AF98</f>
        <v>1.66427512E-2</v>
      </c>
      <c r="AH97" s="77">
        <f>'Monthly Returns'!AG98</f>
        <v>1.8518367124332243E-2</v>
      </c>
      <c r="AI97" s="77">
        <f>'Monthly Returns'!AH98</f>
        <v>4.2624769923116368E-3</v>
      </c>
      <c r="AJ97" s="77">
        <f>'Monthly Returns'!AI98</f>
        <v>8.2005048225175514E-3</v>
      </c>
      <c r="AK97" s="77">
        <f>'Monthly Returns'!AJ98</f>
        <v>7.4104870000057943E-3</v>
      </c>
      <c r="AL97" s="77">
        <f>'Monthly Returns'!AK98</f>
        <v>8.869412134845378E-3</v>
      </c>
      <c r="AM97" s="77">
        <f>'Monthly Returns'!AL98</f>
        <v>7.2500314573822333E-3</v>
      </c>
      <c r="AN97" s="77">
        <f>'Monthly Returns'!AM98</f>
        <v>6.9097783312919159E-3</v>
      </c>
      <c r="AO97" s="77">
        <f>'Monthly Returns'!AN98</f>
        <v>1.67E-2</v>
      </c>
      <c r="AP97" s="77">
        <f>'Monthly Returns'!AO98</f>
        <v>7.5479996736767196E-2</v>
      </c>
      <c r="AQ97" s="77">
        <f>'Monthly Returns'!AP98</f>
        <v>4.650047487845943E-2</v>
      </c>
      <c r="AR97" s="77">
        <f>'Monthly Returns'!AQ98</f>
        <v>2.6646645952181851E-2</v>
      </c>
      <c r="AS97" s="77">
        <f>'Monthly Returns'!AR98</f>
        <v>1.0511200459506043E-2</v>
      </c>
      <c r="AT97" s="77">
        <f>'Monthly Returns'!AS98</f>
        <v>1.0835762946432785E-2</v>
      </c>
      <c r="AU97" s="77">
        <f>'Monthly Returns'!AT98</f>
        <v>1.5306918046099273E-2</v>
      </c>
      <c r="AV97" s="77">
        <f>'Monthly Returns'!AU98</f>
        <v>-7.0907190836521717E-3</v>
      </c>
      <c r="AW97" s="77">
        <f>'Monthly Returns'!AV98</f>
        <v>-3.6562925314393757E-2</v>
      </c>
      <c r="AX97" s="77">
        <f>'Monthly Returns'!AW98</f>
        <v>-9.8946334831375715E-3</v>
      </c>
      <c r="AY97" s="77">
        <f>'Monthly Returns'!AX98</f>
        <v>2.7987614949612984E-3</v>
      </c>
      <c r="AZ97" s="77">
        <f>'Monthly Returns'!AY98</f>
        <v>-5.9862342459604145E-2</v>
      </c>
      <c r="BA97" s="77">
        <f>'Monthly Returns'!AZ98</f>
        <v>-2.4073043945293859E-2</v>
      </c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CC97" s="161">
        <f>(C97-AVERAGE(C$3:C$242))^2*'Monthly Returns'!$BI98</f>
        <v>7.3738398595641619E-7</v>
      </c>
      <c r="CD97" s="161">
        <f>(D97-AVERAGE(D$3:D$242))^2*'Monthly Returns'!$BI98</f>
        <v>7.5471159765537034E-7</v>
      </c>
      <c r="CE97" s="161">
        <f>(E97-AVERAGE(E$3:E$242))^2*'Monthly Returns'!$BI98</f>
        <v>6.9618022904791034E-8</v>
      </c>
      <c r="CF97" s="161">
        <f>(F97-AVERAGE(F$3:F$242))^2*'Monthly Returns'!$BI98</f>
        <v>1.8911770267666327E-6</v>
      </c>
      <c r="CG97" s="161">
        <f>(G97-AVERAGE(G$3:G$242))^2*'Monthly Returns'!$BI98</f>
        <v>2.6714919756502434E-7</v>
      </c>
      <c r="CH97" s="161">
        <f>(H97-AVERAGE(H$3:H$242))^2*'Monthly Returns'!$BI98</f>
        <v>1.9422293341945632E-6</v>
      </c>
      <c r="CI97" s="161">
        <f>(I97-AVERAGE(I$3:I$242))^2*'Monthly Returns'!$BI98</f>
        <v>5.2378809309108521E-6</v>
      </c>
      <c r="CJ97" s="161">
        <f>(J97-AVERAGE(J$3:J$242))^2*'Monthly Returns'!$BI98</f>
        <v>1.3856433941256895E-7</v>
      </c>
      <c r="CK97" s="161">
        <f>(K97-AVERAGE(K$3:K$242))^2*'Monthly Returns'!$BI98</f>
        <v>2.7131220887776885E-6</v>
      </c>
      <c r="CL97" s="161">
        <f>(L97-AVERAGE(L$3:L$242))^2*'Monthly Returns'!$BI98</f>
        <v>1.5048079809674193E-7</v>
      </c>
      <c r="CM97" s="161">
        <f>(M97-AVERAGE(M$3:M$242))^2*'Monthly Returns'!$BI98</f>
        <v>2.8884031097302137E-7</v>
      </c>
      <c r="CN97" s="161">
        <f>(N97-AVERAGE(N$3:N$242))^2*'Monthly Returns'!$BI98</f>
        <v>8.4144505811241543E-7</v>
      </c>
      <c r="CO97" s="161">
        <f>(O97-AVERAGE(O$3:O$242))^2*'Monthly Returns'!$BI98</f>
        <v>1.2247631930353875E-6</v>
      </c>
      <c r="CP97" s="161">
        <f>(P97-AVERAGE(P$3:P$242))^2*'Monthly Returns'!$BI98</f>
        <v>8.0477633081110532E-7</v>
      </c>
      <c r="CQ97" s="161">
        <f>(Q97-AVERAGE(Q$3:Q$242))^2*'Monthly Returns'!$BI98</f>
        <v>1.4705072762678647E-6</v>
      </c>
      <c r="CR97" s="161">
        <f>(R97-AVERAGE(R$3:R$242))^2*'Monthly Returns'!$BI98</f>
        <v>7.3451219958748883E-7</v>
      </c>
      <c r="CS97" s="161">
        <f>(S97-AVERAGE(S$3:S$242))^2*'Monthly Returns'!$BI98</f>
        <v>3.9013253091812927E-7</v>
      </c>
      <c r="CT97" s="161">
        <f>(T97-AVERAGE(T$3:T$242))^2*'Monthly Returns'!$BI98</f>
        <v>1.9076597163030061E-6</v>
      </c>
      <c r="CU97" s="161">
        <f>(U97-AVERAGE(U$3:U$242))^2*'Monthly Returns'!$BI98</f>
        <v>5.3723640559864217E-7</v>
      </c>
      <c r="CV97" s="161">
        <f>(V97-AVERAGE(V$3:V$242))^2*'Monthly Returns'!$BI98</f>
        <v>5.4478284759186744E-7</v>
      </c>
      <c r="CW97" s="161">
        <f>(W97-AVERAGE(W$3:W$242))^2*'Monthly Returns'!$BI98</f>
        <v>9.6709393553668235E-7</v>
      </c>
      <c r="CX97" s="161">
        <f>(X97-AVERAGE(X$3:X$242))^2*'Monthly Returns'!$BI98</f>
        <v>3.5629066178537147E-7</v>
      </c>
      <c r="CY97" s="161">
        <f>(Y97-AVERAGE(Y$3:Y$242))^2*'Monthly Returns'!$BI98</f>
        <v>9.9896581381587681E-8</v>
      </c>
      <c r="CZ97" s="161">
        <f>(Z97-AVERAGE(Z$3:Z$242))^2*'Monthly Returns'!$BI98</f>
        <v>1.1474062968523527E-9</v>
      </c>
      <c r="DA97" s="161">
        <f>(AA97-AVERAGE(AA$3:AA$242))^2*'Monthly Returns'!$BI98</f>
        <v>4.040524420912977E-8</v>
      </c>
      <c r="DB97" s="161">
        <f>(AB97-AVERAGE(AB$3:AB$242))^2*'Monthly Returns'!$BI98</f>
        <v>2.1862673621191415E-8</v>
      </c>
      <c r="DC97" s="161">
        <f>(AC97-AVERAGE(AC$3:AC$242))^2*'Monthly Returns'!$BI98</f>
        <v>5.9006030147148973E-7</v>
      </c>
      <c r="DD97" s="161">
        <f>(AD97-AVERAGE(AD$3:AD$242))^2*'Monthly Returns'!$BI98</f>
        <v>4.9629571862759249E-7</v>
      </c>
      <c r="DE97" s="161">
        <f>(AE97-AVERAGE(AE$3:AE$242))^2*'Monthly Returns'!$BI98</f>
        <v>8.2371924962957873E-7</v>
      </c>
      <c r="DF97" s="161">
        <f>(AF97-AVERAGE(AF$3:AF$242))^2*'Monthly Returns'!$BI98</f>
        <v>3.1621145403467634E-7</v>
      </c>
      <c r="DG97" s="161">
        <f>(AG97-AVERAGE(AG$3:AG$242))^2*'Monthly Returns'!$BI98</f>
        <v>2.2899136204145012E-7</v>
      </c>
      <c r="DH97" s="161">
        <f>(AH97-AVERAGE(AH$3:AH$242))^2*'Monthly Returns'!$BI98</f>
        <v>4.0688524048385413E-7</v>
      </c>
      <c r="DI97" s="161">
        <f>(AI97-AVERAGE(AI$3:AI$242))^2*'Monthly Returns'!$BI98</f>
        <v>6.8167473077911135E-10</v>
      </c>
      <c r="DJ97" s="161">
        <f>(AJ97-AVERAGE(AJ$3:AJ$242))^2*'Monthly Returns'!$BI98</f>
        <v>2.1272663764044136E-8</v>
      </c>
      <c r="DK97" s="161">
        <f>(AK97-AVERAGE(AK$3:AK$242))^2*'Monthly Returns'!$BI98</f>
        <v>3.2549444767011731E-9</v>
      </c>
      <c r="DL97" s="161">
        <f>(AL97-AVERAGE(AL$3:AL$242))^2*'Monthly Returns'!$BI98</f>
        <v>1.8277942039340268E-8</v>
      </c>
      <c r="DM97" s="161">
        <f>(AM97-AVERAGE(AM$3:AM$242))^2*'Monthly Returns'!$BI98</f>
        <v>1.8909208019600396E-8</v>
      </c>
      <c r="DN97" s="161">
        <f>(AN97-AVERAGE(AN$3:AN$242))^2*'Monthly Returns'!$BI98</f>
        <v>4.3008680647657406E-9</v>
      </c>
      <c r="DO97" s="161">
        <f>(AO97-AVERAGE(AO$3:AO$242))^2*'Monthly Returns'!$BI98</f>
        <v>2.7579939251322524E-7</v>
      </c>
      <c r="DP97" s="161">
        <f>(AP97-AVERAGE(AP$3:AP$242))^2*'Monthly Returns'!$BI98</f>
        <v>1.4098126675906197E-5</v>
      </c>
      <c r="DQ97" s="161">
        <f>(AQ97-AVERAGE(AQ$3:AQ$242))^2*'Monthly Returns'!$BI98</f>
        <v>4.1909213854347777E-6</v>
      </c>
      <c r="DR97" s="161">
        <f>(AR97-AVERAGE(AR$3:AR$242))^2*'Monthly Returns'!$BI98</f>
        <v>1.0236634363107764E-6</v>
      </c>
      <c r="DS97" s="161">
        <f>(AS97-AVERAGE(AS$3:AS$242))^2*'Monthly Returns'!$BI98</f>
        <v>1.274422504087436E-7</v>
      </c>
      <c r="DT97" s="161">
        <f>(AT97-AVERAGE(AT$3:AT$242))^2*'Monthly Returns'!$BI98</f>
        <v>8.2628646369762007E-8</v>
      </c>
      <c r="DU97" s="161">
        <f>(AU97-AVERAGE(AU$3:AU$242))^2*'Monthly Returns'!$BI98</f>
        <v>4.4149871526548297E-7</v>
      </c>
      <c r="DV97" s="161">
        <f>(AV97-AVERAGE(AV$3:AV$242))^2*'Monthly Returns'!$BI98</f>
        <v>1.0351946646223234E-9</v>
      </c>
      <c r="DW97" s="161">
        <f>(AW97-AVERAGE(AW$3:AW$242))^2*'Monthly Returns'!$BI98</f>
        <v>5.3219519867918667E-6</v>
      </c>
      <c r="DX97" s="161">
        <f>(AX97-AVERAGE(AX$3:AX$242))^2*'Monthly Returns'!$BI98</f>
        <v>7.4756075815829161E-7</v>
      </c>
      <c r="DY97" s="161">
        <f>(AY97-AVERAGE(AY$3:AY$242))^2*'Monthly Returns'!$BI98</f>
        <v>3.3310651103760223E-8</v>
      </c>
      <c r="DZ97" s="161">
        <f>(AZ97-AVERAGE(AZ$3:AZ$242))^2*'Monthly Returns'!$BI98</f>
        <v>1.4298268959467585E-5</v>
      </c>
      <c r="EA97" s="161">
        <f>(BA97-AVERAGE(BA$3:BA$242))^2*'Monthly Returns'!$BI98</f>
        <v>2.9999615583231216E-6</v>
      </c>
    </row>
    <row r="98" spans="1:131" s="80" customFormat="1" x14ac:dyDescent="0.2">
      <c r="A98" s="66"/>
      <c r="B98" s="79">
        <f>'Monthly Returns'!A99</f>
        <v>39082</v>
      </c>
      <c r="C98" s="77">
        <f>'Monthly Returns'!B99</f>
        <v>1.5725504895128101E-2</v>
      </c>
      <c r="D98" s="77">
        <f>'Monthly Returns'!C99</f>
        <v>3.6534677975210701E-3</v>
      </c>
      <c r="E98" s="77">
        <f>'Monthly Returns'!D99</f>
        <v>3.9363219051358402E-2</v>
      </c>
      <c r="F98" s="77">
        <f>'Monthly Returns'!E99</f>
        <v>5.0925628400818997E-2</v>
      </c>
      <c r="G98" s="77">
        <f>'Monthly Returns'!F99</f>
        <v>2.90237902098049E-2</v>
      </c>
      <c r="H98" s="77">
        <f>'Monthly Returns'!G99</f>
        <v>2.85097803695506E-2</v>
      </c>
      <c r="I98" s="77">
        <f>'Monthly Returns'!H99</f>
        <v>9.4328222752257905E-3</v>
      </c>
      <c r="J98" s="77">
        <f>'Monthly Returns'!I99</f>
        <v>4.7406211104627297E-2</v>
      </c>
      <c r="K98" s="77">
        <f>'Monthly Returns'!J99</f>
        <v>4.8821573546215601E-2</v>
      </c>
      <c r="L98" s="77">
        <f>'Monthly Returns'!K99</f>
        <v>-1.32348836405659E-2</v>
      </c>
      <c r="M98" s="77">
        <f>'Monthly Returns'!L99</f>
        <v>-9.7647880418509896E-3</v>
      </c>
      <c r="N98" s="77">
        <f>'Monthly Returns'!M99</f>
        <v>1.3969587744227401E-2</v>
      </c>
      <c r="O98" s="77">
        <f>'Monthly Returns'!N99</f>
        <v>8.9635150328218702E-3</v>
      </c>
      <c r="P98" s="77">
        <f>'Monthly Returns'!O99</f>
        <v>5.3586447594302601E-3</v>
      </c>
      <c r="Q98" s="77">
        <f>'Monthly Returns'!P99</f>
        <v>6.5871510699040403E-3</v>
      </c>
      <c r="R98" s="77">
        <f>'Monthly Returns'!Q99</f>
        <v>1.7046056052773199E-2</v>
      </c>
      <c r="S98" s="77">
        <f>'Monthly Returns'!R99</f>
        <v>1.6283365029358999E-2</v>
      </c>
      <c r="T98" s="77">
        <f>'Monthly Returns'!S99</f>
        <v>1.2595438595143893E-2</v>
      </c>
      <c r="U98" s="77">
        <f>'Monthly Returns'!T99</f>
        <v>1.21441025272315E-2</v>
      </c>
      <c r="V98" s="77">
        <f>'Monthly Returns'!U99</f>
        <v>1.3459997480990801E-2</v>
      </c>
      <c r="W98" s="77">
        <f>'Monthly Returns'!V99</f>
        <v>1.2699995671763E-2</v>
      </c>
      <c r="X98" s="77">
        <f>'Monthly Returns'!W99</f>
        <v>-1.3557737260401992E-2</v>
      </c>
      <c r="Y98" s="77">
        <f>'Monthly Returns'!X99</f>
        <v>-6.121166072613482E-3</v>
      </c>
      <c r="Z98" s="77">
        <f>'Monthly Returns'!Y99</f>
        <v>9.9085168755874697E-4</v>
      </c>
      <c r="AA98" s="77">
        <f>'Monthly Returns'!Z99</f>
        <v>-9.9755340883296295E-3</v>
      </c>
      <c r="AB98" s="77">
        <f>'Monthly Returns'!AA99</f>
        <v>4.6921303918339152E-3</v>
      </c>
      <c r="AC98" s="77">
        <f>'Monthly Returns'!AB99</f>
        <v>-1.9674565365340624E-2</v>
      </c>
      <c r="AD98" s="77">
        <f>'Monthly Returns'!AC99</f>
        <v>-2.0092023276736398E-2</v>
      </c>
      <c r="AE98" s="77">
        <f>'Monthly Returns'!AD99</f>
        <v>-1.9910365588675399E-2</v>
      </c>
      <c r="AF98" s="77">
        <f>'Monthly Returns'!AE99</f>
        <v>2.5526195099999999E-2</v>
      </c>
      <c r="AG98" s="77">
        <f>'Monthly Returns'!AF99</f>
        <v>1.13092408E-2</v>
      </c>
      <c r="AH98" s="77">
        <f>'Monthly Returns'!AG99</f>
        <v>2.5388723501103078E-2</v>
      </c>
      <c r="AI98" s="77">
        <f>'Monthly Returns'!AH99</f>
        <v>1.1058202450167975E-2</v>
      </c>
      <c r="AJ98" s="77">
        <f>'Monthly Returns'!AI99</f>
        <v>1.9280734148605649E-2</v>
      </c>
      <c r="AK98" s="77">
        <f>'Monthly Returns'!AJ99</f>
        <v>2.2529703464572171E-2</v>
      </c>
      <c r="AL98" s="77">
        <f>'Monthly Returns'!AK99</f>
        <v>9.9804478996092794E-3</v>
      </c>
      <c r="AM98" s="77">
        <f>'Monthly Returns'!AL99</f>
        <v>2.1080641885029339E-2</v>
      </c>
      <c r="AN98" s="77">
        <f>'Monthly Returns'!AM99</f>
        <v>1.1750174625619669E-2</v>
      </c>
      <c r="AO98" s="77">
        <f>'Monthly Returns'!AN99</f>
        <v>3.1899999999999998E-2</v>
      </c>
      <c r="AP98" s="77">
        <f>'Monthly Returns'!AO99</f>
        <v>4.6525663816047613E-2</v>
      </c>
      <c r="AQ98" s="77">
        <f>'Monthly Returns'!AP99</f>
        <v>8.1311552009201149E-2</v>
      </c>
      <c r="AR98" s="77">
        <f>'Monthly Returns'!AQ99</f>
        <v>1.6308522022920324E-3</v>
      </c>
      <c r="AS98" s="77">
        <f>'Monthly Returns'!AR99</f>
        <v>9.6060933325754494E-3</v>
      </c>
      <c r="AT98" s="77">
        <f>'Monthly Returns'!AS99</f>
        <v>2.1842191139036092E-2</v>
      </c>
      <c r="AU98" s="77">
        <f>'Monthly Returns'!AT99</f>
        <v>1.1284258269497046E-3</v>
      </c>
      <c r="AV98" s="77">
        <f>'Monthly Returns'!AU99</f>
        <v>-1.9638775758549307E-3</v>
      </c>
      <c r="AW98" s="77">
        <f>'Monthly Returns'!AV99</f>
        <v>5.9563005505096633E-3</v>
      </c>
      <c r="AX98" s="77">
        <f>'Monthly Returns'!AW99</f>
        <v>2.0906705996533104E-2</v>
      </c>
      <c r="AY98" s="77">
        <f>'Monthly Returns'!AX99</f>
        <v>2.6390054729849566E-2</v>
      </c>
      <c r="AZ98" s="77">
        <f>'Monthly Returns'!AY99</f>
        <v>0.10515407461340005</v>
      </c>
      <c r="BA98" s="77">
        <f>'Monthly Returns'!AZ99</f>
        <v>1.2480836510869286E-2</v>
      </c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CC98" s="161">
        <f>(C98-AVERAGE(C$3:C$242))^2*'Monthly Returns'!$BI99</f>
        <v>2.209545253772458E-7</v>
      </c>
      <c r="CD98" s="161">
        <f>(D98-AVERAGE(D$3:D$242))^2*'Monthly Returns'!$BI99</f>
        <v>1.2648523167245745E-7</v>
      </c>
      <c r="CE98" s="161">
        <f>(E98-AVERAGE(E$3:E$242))^2*'Monthly Returns'!$BI99</f>
        <v>2.9129547796198607E-6</v>
      </c>
      <c r="CF98" s="161">
        <f>(F98-AVERAGE(F$3:F$242))^2*'Monthly Returns'!$BI99</f>
        <v>4.4853429176642295E-6</v>
      </c>
      <c r="CG98" s="161">
        <f>(G98-AVERAGE(G$3:G$242))^2*'Monthly Returns'!$BI99</f>
        <v>1.5941129316762933E-6</v>
      </c>
      <c r="CH98" s="161">
        <f>(H98-AVERAGE(H$3:H$242))^2*'Monthly Returns'!$BI99</f>
        <v>1.4654656694794239E-6</v>
      </c>
      <c r="CI98" s="161">
        <f>(I98-AVERAGE(I$3:I$242))^2*'Monthly Returns'!$BI99</f>
        <v>1.1334121186631803E-8</v>
      </c>
      <c r="CJ98" s="161">
        <f>(J98-AVERAGE(J$3:J$242))^2*'Monthly Returns'!$BI99</f>
        <v>3.7423288146059223E-6</v>
      </c>
      <c r="CK98" s="161">
        <f>(K98-AVERAGE(K$3:K$242))^2*'Monthly Returns'!$BI99</f>
        <v>3.9065845621347855E-6</v>
      </c>
      <c r="CL98" s="161">
        <f>(L98-AVERAGE(L$3:L$242))^2*'Monthly Returns'!$BI99</f>
        <v>8.0299628778363725E-7</v>
      </c>
      <c r="CM98" s="161">
        <f>(M98-AVERAGE(M$3:M$242))^2*'Monthly Returns'!$BI99</f>
        <v>5.2591904109497627E-7</v>
      </c>
      <c r="CN98" s="161">
        <f>(N98-AVERAGE(N$3:N$242))^2*'Monthly Returns'!$BI99</f>
        <v>9.7937913483708741E-8</v>
      </c>
      <c r="CO98" s="161">
        <f>(O98-AVERAGE(O$3:O$242))^2*'Monthly Returns'!$BI99</f>
        <v>2.3448060910905414E-8</v>
      </c>
      <c r="CP98" s="161">
        <f>(P98-AVERAGE(P$3:P$242))^2*'Monthly Returns'!$BI99</f>
        <v>2.5252698329235623E-8</v>
      </c>
      <c r="CQ98" s="161">
        <f>(Q98-AVERAGE(Q$3:Q$242))^2*'Monthly Returns'!$BI99</f>
        <v>1.9209555441508208E-9</v>
      </c>
      <c r="CR98" s="161">
        <f>(R98-AVERAGE(R$3:R$242))^2*'Monthly Returns'!$BI99</f>
        <v>2.821234494243768E-7</v>
      </c>
      <c r="CS98" s="161">
        <f>(S98-AVERAGE(S$3:S$242))^2*'Monthly Returns'!$BI99</f>
        <v>3.0241299376185057E-7</v>
      </c>
      <c r="CT98" s="161">
        <f>(T98-AVERAGE(T$3:T$242))^2*'Monthly Returns'!$BI99</f>
        <v>3.6521175349173821E-8</v>
      </c>
      <c r="CU98" s="161">
        <f>(U98-AVERAGE(U$3:U$242))^2*'Monthly Returns'!$BI99</f>
        <v>1.1922195785720278E-7</v>
      </c>
      <c r="CV98" s="161">
        <f>(V98-AVERAGE(V$3:V$242))^2*'Monthly Returns'!$BI99</f>
        <v>1.6759253825115385E-7</v>
      </c>
      <c r="CW98" s="161">
        <f>(W98-AVERAGE(W$3:W$242))^2*'Monthly Returns'!$BI99</f>
        <v>1.8995234841442815E-7</v>
      </c>
      <c r="CX98" s="161">
        <f>(X98-AVERAGE(X$3:X$242))^2*'Monthly Returns'!$BI99</f>
        <v>8.8409399830318588E-7</v>
      </c>
      <c r="CY98" s="161">
        <f>(Y98-AVERAGE(Y$3:Y$242))^2*'Monthly Returns'!$BI99</f>
        <v>2.7064238367093089E-7</v>
      </c>
      <c r="CZ98" s="161">
        <f>(Z98-AVERAGE(Z$3:Z$242))^2*'Monthly Returns'!$BI99</f>
        <v>4.3442582415301713E-9</v>
      </c>
      <c r="DA98" s="161">
        <f>(AA98-AVERAGE(AA$3:AA$242))^2*'Monthly Returns'!$BI99</f>
        <v>6.4974326727195426E-7</v>
      </c>
      <c r="DB98" s="161">
        <f>(AB98-AVERAGE(AB$3:AB$242))^2*'Monthly Returns'!$BI99</f>
        <v>1.1010823940925429E-9</v>
      </c>
      <c r="DC98" s="161">
        <f>(AC98-AVERAGE(AC$3:AC$242))^2*'Monthly Returns'!$BI99</f>
        <v>1.4029263548543797E-6</v>
      </c>
      <c r="DD98" s="161">
        <f>(AD98-AVERAGE(AD$3:AD$242))^2*'Monthly Returns'!$BI99</f>
        <v>1.4577451396764922E-6</v>
      </c>
      <c r="DE98" s="161">
        <f>(AE98-AVERAGE(AE$3:AE$242))^2*'Monthly Returns'!$BI99</f>
        <v>1.4574539095131135E-6</v>
      </c>
      <c r="DF98" s="161">
        <f>(AF98-AVERAGE(AF$3:AF$242))^2*'Monthly Returns'!$BI99</f>
        <v>8.3955908538699209E-7</v>
      </c>
      <c r="DG98" s="161">
        <f>(AG98-AVERAGE(AG$3:AG$242))^2*'Monthly Returns'!$BI99</f>
        <v>4.4031130102763838E-8</v>
      </c>
      <c r="DH98" s="161">
        <f>(AH98-AVERAGE(AH$3:AH$242))^2*'Monthly Returns'!$BI99</f>
        <v>9.807198051163181E-7</v>
      </c>
      <c r="DI98" s="161">
        <f>(AI98-AVERAGE(AI$3:AI$242))^2*'Monthly Returns'!$BI99</f>
        <v>1.3813919794674883E-7</v>
      </c>
      <c r="DJ98" s="161">
        <f>(AJ98-AVERAGE(AJ$3:AJ$242))^2*'Monthly Returns'!$BI99</f>
        <v>5.038164824853301E-7</v>
      </c>
      <c r="DK98" s="161">
        <f>(AK98-AVERAGE(AK$3:AK$242))^2*'Monthly Returns'!$BI99</f>
        <v>6.8204053920303738E-7</v>
      </c>
      <c r="DL98" s="161">
        <f>(AL98-AVERAGE(AL$3:AL$242))^2*'Monthly Returns'!$BI99</f>
        <v>3.699912959043467E-8</v>
      </c>
      <c r="DM98" s="161">
        <f>(AM98-AVERAGE(AM$3:AM$242))^2*'Monthly Returns'!$BI99</f>
        <v>7.076525839637856E-7</v>
      </c>
      <c r="DN98" s="161">
        <f>(AN98-AVERAGE(AN$3:AN$242))^2*'Monthly Returns'!$BI99</f>
        <v>9.7313638635949945E-8</v>
      </c>
      <c r="DO98" s="161">
        <f>(AO98-AVERAGE(AO$3:AO$242))^2*'Monthly Returns'!$BI99</f>
        <v>1.6911336347627936E-6</v>
      </c>
      <c r="DP98" s="161">
        <f>(AP98-AVERAGE(AP$3:AP$242))^2*'Monthly Returns'!$BI99</f>
        <v>5.2987371660093031E-6</v>
      </c>
      <c r="DQ98" s="161">
        <f>(AQ98-AVERAGE(AQ$3:AQ$242))^2*'Monthly Returns'!$BI99</f>
        <v>1.4645569944241073E-5</v>
      </c>
      <c r="DR98" s="161">
        <f>(AR98-AVERAGE(AR$3:AR$242))^2*'Monthly Returns'!$BI99</f>
        <v>6.4875483178880357E-8</v>
      </c>
      <c r="DS98" s="161">
        <f>(AS98-AVERAGE(AS$3:AS$242))^2*'Monthly Returns'!$BI99</f>
        <v>9.7832527108523494E-8</v>
      </c>
      <c r="DT98" s="161">
        <f>(AT98-AVERAGE(AT$3:AT$242))^2*'Monthly Returns'!$BI99</f>
        <v>7.1971943078533214E-7</v>
      </c>
      <c r="DU98" s="161">
        <f>(AU98-AVERAGE(AU$3:AU$242))^2*'Monthly Returns'!$BI99</f>
        <v>2.798336593946233E-9</v>
      </c>
      <c r="DV98" s="161">
        <f>(AV98-AVERAGE(AV$3:AV$242))^2*'Monthly Returns'!$BI99</f>
        <v>5.2104264606629948E-8</v>
      </c>
      <c r="DW98" s="161">
        <f>(AW98-AVERAGE(AW$3:AW$242))^2*'Monthly Returns'!$BI99</f>
        <v>2.473774861734992E-8</v>
      </c>
      <c r="DX98" s="161">
        <f>(AX98-AVERAGE(AX$3:AX$242))^2*'Monthly Returns'!$BI99</f>
        <v>4.853587646229766E-7</v>
      </c>
      <c r="DY98" s="161">
        <f>(AY98-AVERAGE(AY$3:AY$242))^2*'Monthly Returns'!$BI99</f>
        <v>1.0317005772008043E-6</v>
      </c>
      <c r="DZ98" s="161">
        <f>(AZ98-AVERAGE(AZ$3:AZ$242))^2*'Monthly Returns'!$BI99</f>
        <v>2.104532755685165E-5</v>
      </c>
      <c r="EA98" s="161">
        <f>(BA98-AVERAGE(BA$3:BA$242))^2*'Monthly Returns'!$BI99</f>
        <v>1.3756482010924904E-8</v>
      </c>
    </row>
    <row r="99" spans="1:131" s="80" customFormat="1" x14ac:dyDescent="0.2">
      <c r="A99" s="66"/>
      <c r="B99" s="79">
        <f>'Monthly Returns'!A100</f>
        <v>39113</v>
      </c>
      <c r="C99" s="77">
        <f>'Monthly Returns'!B100</f>
        <v>1.4732592397536701E-2</v>
      </c>
      <c r="D99" s="77">
        <f>'Monthly Returns'!C100</f>
        <v>1.1699424144279101E-2</v>
      </c>
      <c r="E99" s="77">
        <f>'Monthly Returns'!D100</f>
        <v>6.6213402937085296E-3</v>
      </c>
      <c r="F99" s="77">
        <f>'Monthly Returns'!E100</f>
        <v>1.7198880469904299E-2</v>
      </c>
      <c r="G99" s="77">
        <f>'Monthly Returns'!F100</f>
        <v>-4.8855788805841601E-3</v>
      </c>
      <c r="H99" s="77">
        <f>'Monthly Returns'!G100</f>
        <v>5.10447027006488E-3</v>
      </c>
      <c r="I99" s="77">
        <f>'Monthly Returns'!H100</f>
        <v>1.6049020058935302E-2</v>
      </c>
      <c r="J99" s="77">
        <f>'Monthly Returns'!I100</f>
        <v>5.8912044278271996E-3</v>
      </c>
      <c r="K99" s="77">
        <f>'Monthly Returns'!J100</f>
        <v>-1.3397100624621801E-2</v>
      </c>
      <c r="L99" s="77">
        <f>'Monthly Returns'!K100</f>
        <v>-1.68870778786421E-2</v>
      </c>
      <c r="M99" s="77">
        <f>'Monthly Returns'!L100</f>
        <v>-1.31257996055854E-2</v>
      </c>
      <c r="N99" s="77">
        <f>'Monthly Returns'!M100</f>
        <v>2.7580868171075399E-3</v>
      </c>
      <c r="O99" s="77">
        <f>'Monthly Returns'!N100</f>
        <v>-5.7217365755610396E-3</v>
      </c>
      <c r="P99" s="77">
        <f>'Monthly Returns'!O100</f>
        <v>-1.1118947876490801E-2</v>
      </c>
      <c r="Q99" s="77">
        <f>'Monthly Returns'!P100</f>
        <v>-3.9427493673709303E-3</v>
      </c>
      <c r="R99" s="77">
        <f>'Monthly Returns'!Q100</f>
        <v>8.2058917187772806E-3</v>
      </c>
      <c r="S99" s="77">
        <f>'Monthly Returns'!R100</f>
        <v>3.7557804397669799E-4</v>
      </c>
      <c r="T99" s="77">
        <f>'Monthly Returns'!S100</f>
        <v>-5.7319843911456392E-3</v>
      </c>
      <c r="U99" s="77">
        <f>'Monthly Returns'!T100</f>
        <v>1.8123011829682598E-2</v>
      </c>
      <c r="V99" s="77">
        <f>'Monthly Returns'!U100</f>
        <v>1.15745041714538E-2</v>
      </c>
      <c r="W99" s="77">
        <f>'Monthly Returns'!V100</f>
        <v>3.7180278920005902E-3</v>
      </c>
      <c r="X99" s="77">
        <f>'Monthly Returns'!W100</f>
        <v>-7.8462348604528831E-3</v>
      </c>
      <c r="Y99" s="77">
        <f>'Monthly Returns'!X100</f>
        <v>-6.1588655112266855E-3</v>
      </c>
      <c r="Z99" s="77">
        <f>'Monthly Returns'!Y100</f>
        <v>-5.7520675606992366E-4</v>
      </c>
      <c r="AA99" s="77">
        <f>'Monthly Returns'!Z100</f>
        <v>-6.9806249442696533E-3</v>
      </c>
      <c r="AB99" s="77">
        <f>'Monthly Returns'!AA100</f>
        <v>3.2363785333879846E-3</v>
      </c>
      <c r="AC99" s="77">
        <f>'Monthly Returns'!AB100</f>
        <v>-1.9312085831492576E-2</v>
      </c>
      <c r="AD99" s="77">
        <f>'Monthly Returns'!AC100</f>
        <v>-2.06006644545755E-2</v>
      </c>
      <c r="AE99" s="77">
        <f>'Monthly Returns'!AD100</f>
        <v>-1.60820257979425E-2</v>
      </c>
      <c r="AF99" s="77">
        <f>'Monthly Returns'!AE100</f>
        <v>-1.5769034299999998E-2</v>
      </c>
      <c r="AG99" s="77">
        <f>'Monthly Returns'!AF100</f>
        <v>-9.8357024000000001E-3</v>
      </c>
      <c r="AH99" s="77">
        <f>'Monthly Returns'!AG100</f>
        <v>-1.5684109995778826E-2</v>
      </c>
      <c r="AI99" s="77">
        <f>'Monthly Returns'!AH100</f>
        <v>-1.8517876038649184E-2</v>
      </c>
      <c r="AJ99" s="77">
        <f>'Monthly Returns'!AI100</f>
        <v>-1.4070390310721659E-2</v>
      </c>
      <c r="AK99" s="77">
        <f>'Monthly Returns'!AJ100</f>
        <v>-1.8729688077216644E-2</v>
      </c>
      <c r="AL99" s="77">
        <f>'Monthly Returns'!AK100</f>
        <v>-1.7980407508103924E-2</v>
      </c>
      <c r="AM99" s="77">
        <f>'Monthly Returns'!AL100</f>
        <v>-6.3400427311320895E-3</v>
      </c>
      <c r="AN99" s="77">
        <f>'Monthly Returns'!AM100</f>
        <v>-3.549616328235139E-3</v>
      </c>
      <c r="AO99" s="77">
        <f>'Monthly Returns'!AN100</f>
        <v>-3.4000000000000002E-2</v>
      </c>
      <c r="AP99" s="77">
        <f>'Monthly Returns'!AO100</f>
        <v>-6.2839566867097796E-2</v>
      </c>
      <c r="AQ99" s="77">
        <f>'Monthly Returns'!AP100</f>
        <v>-8.5522324804507277E-2</v>
      </c>
      <c r="AR99" s="77">
        <f>'Monthly Returns'!AQ100</f>
        <v>8.7936126455179266E-3</v>
      </c>
      <c r="AS99" s="77">
        <f>'Monthly Returns'!AR100</f>
        <v>6.4181961490821227E-3</v>
      </c>
      <c r="AT99" s="77">
        <f>'Monthly Returns'!AS100</f>
        <v>-2.6276416817501546E-2</v>
      </c>
      <c r="AU99" s="77">
        <f>'Monthly Returns'!AT100</f>
        <v>1.1922353415507684E-3</v>
      </c>
      <c r="AV99" s="77">
        <f>'Monthly Returns'!AU100</f>
        <v>-3.9186542516225983E-3</v>
      </c>
      <c r="AW99" s="77">
        <f>'Monthly Returns'!AV100</f>
        <v>-2.3659554411395778E-2</v>
      </c>
      <c r="AX99" s="77">
        <f>'Monthly Returns'!AW100</f>
        <v>-2.9885506006990914E-2</v>
      </c>
      <c r="AY99" s="77">
        <f>'Monthly Returns'!AX100</f>
        <v>-1.2294696459643309E-2</v>
      </c>
      <c r="AZ99" s="77">
        <f>'Monthly Returns'!AY100</f>
        <v>-2.9787057514717986E-2</v>
      </c>
      <c r="BA99" s="77">
        <f>'Monthly Returns'!AZ100</f>
        <v>-1.7335429891483733E-2</v>
      </c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CC99" s="161">
        <f>(C99-AVERAGE(C$3:C$242))^2*'Monthly Returns'!$BI100</f>
        <v>1.7783218075157198E-7</v>
      </c>
      <c r="CD99" s="161">
        <f>(D99-AVERAGE(D$3:D$242))^2*'Monthly Returns'!$BI100</f>
        <v>2.8731050468383431E-9</v>
      </c>
      <c r="CE99" s="161">
        <f>(E99-AVERAGE(E$3:E$242))^2*'Monthly Returns'!$BI100</f>
        <v>1.8202659359969048E-9</v>
      </c>
      <c r="CF99" s="161">
        <f>(F99-AVERAGE(F$3:F$242))^2*'Monthly Returns'!$BI100</f>
        <v>1.644682722244912E-7</v>
      </c>
      <c r="CG99" s="161">
        <f>(G99-AVERAGE(G$3:G$242))^2*'Monthly Returns'!$BI100</f>
        <v>2.1471391679983141E-7</v>
      </c>
      <c r="CH99" s="161">
        <f>(H99-AVERAGE(H$3:H$242))^2*'Monthly Returns'!$BI100</f>
        <v>4.395211688010262E-10</v>
      </c>
      <c r="CI99" s="161">
        <f>(I99-AVERAGE(I$3:I$242))^2*'Monthly Returns'!$BI100</f>
        <v>1.9802260096066573E-7</v>
      </c>
      <c r="CJ99" s="161">
        <f>(J99-AVERAGE(J$3:J$242))^2*'Monthly Returns'!$BI100</f>
        <v>3.1189479110205497E-8</v>
      </c>
      <c r="CK99" s="161">
        <f>(K99-AVERAGE(K$3:K$242))^2*'Monthly Returns'!$BI100</f>
        <v>1.4210449731349199E-6</v>
      </c>
      <c r="CL99" s="161">
        <f>(L99-AVERAGE(L$3:L$242))^2*'Monthly Returns'!$BI100</f>
        <v>1.1819891117479897E-6</v>
      </c>
      <c r="CM99" s="161">
        <f>(M99-AVERAGE(M$3:M$242))^2*'Monthly Returns'!$BI100</f>
        <v>8.1100632373008217E-7</v>
      </c>
      <c r="CN99" s="161">
        <f>(N99-AVERAGE(N$3:N$242))^2*'Monthly Returns'!$BI100</f>
        <v>6.6683090651053357E-8</v>
      </c>
      <c r="CO99" s="161">
        <f>(O99-AVERAGE(O$3:O$242))^2*'Monthly Returns'!$BI100</f>
        <v>3.5559843592790355E-7</v>
      </c>
      <c r="CP99" s="161">
        <f>(P99-AVERAGE(P$3:P$242))^2*'Monthly Returns'!$BI100</f>
        <v>1.0029941345545189E-6</v>
      </c>
      <c r="CQ99" s="161">
        <f>(Q99-AVERAGE(Q$3:Q$242))^2*'Monthly Returns'!$BI100</f>
        <v>3.3870824275630118E-7</v>
      </c>
      <c r="CR99" s="161">
        <f>(R99-AVERAGE(R$3:R$242))^2*'Monthly Returns'!$BI100</f>
        <v>6.7592625562054242E-9</v>
      </c>
      <c r="CS99" s="161">
        <f>(S99-AVERAGE(S$3:S$242))^2*'Monthly Returns'!$BI100</f>
        <v>6.7591508341117998E-8</v>
      </c>
      <c r="CT99" s="161">
        <f>(T99-AVERAGE(T$3:T$242))^2*'Monthly Returns'!$BI100</f>
        <v>5.5386055342682292E-7</v>
      </c>
      <c r="CU99" s="161">
        <f>(U99-AVERAGE(U$3:U$242))^2*'Monthly Returns'!$BI100</f>
        <v>4.2571323982079035E-7</v>
      </c>
      <c r="CV99" s="161">
        <f>(V99-AVERAGE(V$3:V$242))^2*'Monthly Returns'!$BI100</f>
        <v>9.9300357586547043E-8</v>
      </c>
      <c r="CW99" s="161">
        <f>(W99-AVERAGE(W$3:W$242))^2*'Monthly Returns'!$BI100</f>
        <v>4.3378180586190111E-10</v>
      </c>
      <c r="CX99" s="161">
        <f>(X99-AVERAGE(X$3:X$242))^2*'Monthly Returns'!$BI100</f>
        <v>4.2669412402075871E-7</v>
      </c>
      <c r="CY99" s="161">
        <f>(Y99-AVERAGE(Y$3:Y$242))^2*'Monthly Returns'!$BI100</f>
        <v>2.7539382113009629E-7</v>
      </c>
      <c r="CZ99" s="161">
        <f>(Z99-AVERAGE(Z$3:Z$242))^2*'Monthly Returns'!$BI100</f>
        <v>2.1388377244018361E-8</v>
      </c>
      <c r="DA99" s="161">
        <f>(AA99-AVERAGE(AA$3:AA$242))^2*'Monthly Returns'!$BI100</f>
        <v>4.3181666733743817E-7</v>
      </c>
      <c r="DB99" s="161">
        <f>(AB99-AVERAGE(AB$3:AB$242))^2*'Monthly Returns'!$BI100</f>
        <v>1.6826160737760483E-9</v>
      </c>
      <c r="DC99" s="161">
        <f>(AC99-AVERAGE(AC$3:AC$242))^2*'Monthly Returns'!$BI100</f>
        <v>1.3733522345778702E-6</v>
      </c>
      <c r="DD99" s="161">
        <f>(AD99-AVERAGE(AD$3:AD$242))^2*'Monthly Returns'!$BI100</f>
        <v>1.5362076395842375E-6</v>
      </c>
      <c r="DE99" s="161">
        <f>(AE99-AVERAGE(AE$3:AE$242))^2*'Monthly Returns'!$BI100</f>
        <v>1.0358263545447593E-6</v>
      </c>
      <c r="DF99" s="161">
        <f>(AF99-AVERAGE(AF$3:AF$242))^2*'Monthly Returns'!$BI100</f>
        <v>1.4131095330165676E-6</v>
      </c>
      <c r="DG99" s="161">
        <f>(AG99-AVERAGE(AG$3:AG$242))^2*'Monthly Returns'!$BI100</f>
        <v>7.5573546280563931E-7</v>
      </c>
      <c r="DH99" s="161">
        <f>(AH99-AVERAGE(AH$3:AH$242))^2*'Monthly Returns'!$BI100</f>
        <v>1.2165427704913844E-6</v>
      </c>
      <c r="DI99" s="161">
        <f>(AI99-AVERAGE(AI$3:AI$242))^2*'Monthly Returns'!$BI100</f>
        <v>1.2936752690429505E-6</v>
      </c>
      <c r="DJ99" s="161">
        <f>(AJ99-AVERAGE(AJ$3:AJ$242))^2*'Monthly Returns'!$BI100</f>
        <v>9.8093148705661058E-7</v>
      </c>
      <c r="DK99" s="161">
        <f>(AK99-AVERAGE(AK$3:AK$242))^2*'Monthly Returns'!$BI100</f>
        <v>1.6327335323615024E-6</v>
      </c>
      <c r="DL99" s="161">
        <f>(AL99-AVERAGE(AL$3:AL$242))^2*'Monthly Returns'!$BI100</f>
        <v>1.5254838828332653E-6</v>
      </c>
      <c r="DM99" s="161">
        <f>(AM99-AVERAGE(AM$3:AM$242))^2*'Monthly Returns'!$BI100</f>
        <v>3.0843707576529814E-7</v>
      </c>
      <c r="DN99" s="161">
        <f>(AN99-AVERAGE(AN$3:AN$242))^2*'Monthly Returns'!$BI100</f>
        <v>2.1910976028213438E-7</v>
      </c>
      <c r="DO99" s="161">
        <f>(AO99-AVERAGE(AO$3:AO$242))^2*'Monthly Returns'!$BI100</f>
        <v>4.2420367692600815E-6</v>
      </c>
      <c r="DP99" s="161">
        <f>(AP99-AVERAGE(AP$3:AP$242))^2*'Monthly Returns'!$BI100</f>
        <v>1.0716484073882684E-5</v>
      </c>
      <c r="DQ99" s="161">
        <f>(AQ99-AVERAGE(AQ$3:AQ$242))^2*'Monthly Returns'!$BI100</f>
        <v>2.1871945937889888E-5</v>
      </c>
      <c r="DR99" s="161">
        <f>(AR99-AVERAGE(AR$3:AR$242))^2*'Monthly Returns'!$BI100</f>
        <v>1.208490148115719E-8</v>
      </c>
      <c r="DS99" s="161">
        <f>(AS99-AVERAGE(AS$3:AS$242))^2*'Monthly Returns'!$BI100</f>
        <v>2.2951880978708084E-8</v>
      </c>
      <c r="DT99" s="161">
        <f>(AT99-AVERAGE(AT$3:AT$242))^2*'Monthly Returns'!$BI100</f>
        <v>2.5778872726263753E-6</v>
      </c>
      <c r="DU99" s="161">
        <f>(AU99-AVERAGE(AU$3:AU$242))^2*'Monthly Returns'!$BI100</f>
        <v>2.4906079468425231E-9</v>
      </c>
      <c r="DV99" s="161">
        <f>(AV99-AVERAGE(AV$3:AV$242))^2*'Monthly Returns'!$BI100</f>
        <v>1.6783361813416133E-8</v>
      </c>
      <c r="DW99" s="161">
        <f>(AW99-AVERAGE(AW$3:AW$242))^2*'Monthly Returns'!$BI100</f>
        <v>2.7924030342257342E-6</v>
      </c>
      <c r="DX99" s="161">
        <f>(AX99-AVERAGE(AX$3:AX$242))^2*'Monthly Returns'!$BI100</f>
        <v>3.5895676453133863E-6</v>
      </c>
      <c r="DY99" s="161">
        <f>(AY99-AVERAGE(AY$3:AY$242))^2*'Monthly Returns'!$BI100</f>
        <v>9.1284508617088936E-7</v>
      </c>
      <c r="DZ99" s="161">
        <f>(AZ99-AVERAGE(AZ$3:AZ$242))^2*'Monthly Returns'!$BI100</f>
        <v>5.2123434825464498E-6</v>
      </c>
      <c r="EA99" s="161">
        <f>(BA99-AVERAGE(BA$3:BA$242))^2*'Monthly Returns'!$BI100</f>
        <v>1.9749613333632865E-6</v>
      </c>
    </row>
    <row r="100" spans="1:131" s="80" customFormat="1" x14ac:dyDescent="0.2">
      <c r="A100" s="66"/>
      <c r="B100" s="79">
        <f>'Monthly Returns'!A101</f>
        <v>39141</v>
      </c>
      <c r="C100" s="77">
        <f>'Monthly Returns'!B101</f>
        <v>-1.7517028603468199E-2</v>
      </c>
      <c r="D100" s="77">
        <f>'Monthly Returns'!C101</f>
        <v>-5.3995658838787899E-3</v>
      </c>
      <c r="E100" s="77">
        <f>'Monthly Returns'!D101</f>
        <v>-3.8993397569251301E-3</v>
      </c>
      <c r="F100" s="77">
        <f>'Monthly Returns'!E101</f>
        <v>4.7710370370415102E-3</v>
      </c>
      <c r="G100" s="77">
        <f>'Monthly Returns'!F101</f>
        <v>-5.7323621386839996E-4</v>
      </c>
      <c r="H100" s="77">
        <f>'Monthly Returns'!G101</f>
        <v>4.1057870188420997E-2</v>
      </c>
      <c r="I100" s="77">
        <f>'Monthly Returns'!H101</f>
        <v>4.0303174427187297E-2</v>
      </c>
      <c r="J100" s="77">
        <f>'Monthly Returns'!I101</f>
        <v>1.9102684525007199E-2</v>
      </c>
      <c r="K100" s="77">
        <f>'Monthly Returns'!J101</f>
        <v>-5.01106671939377E-3</v>
      </c>
      <c r="L100" s="77">
        <f>'Monthly Returns'!K101</f>
        <v>2.32056723168063E-2</v>
      </c>
      <c r="M100" s="77">
        <f>'Monthly Returns'!L101</f>
        <v>2.13808072634891E-2</v>
      </c>
      <c r="N100" s="77">
        <f>'Monthly Returns'!M101</f>
        <v>1.6067109445015701E-2</v>
      </c>
      <c r="O100" s="77">
        <f>'Monthly Returns'!N101</f>
        <v>1.2200907064393701E-2</v>
      </c>
      <c r="P100" s="77">
        <f>'Monthly Returns'!O101</f>
        <v>1.7134635740583E-2</v>
      </c>
      <c r="Q100" s="77">
        <f>'Monthly Returns'!P101</f>
        <v>1.9924858849952098E-2</v>
      </c>
      <c r="R100" s="77">
        <f>'Monthly Returns'!Q101</f>
        <v>7.0611923828165502E-3</v>
      </c>
      <c r="S100" s="77">
        <f>'Monthly Returns'!R101</f>
        <v>3.0215555387069701E-3</v>
      </c>
      <c r="T100" s="77">
        <f>'Monthly Returns'!S101</f>
        <v>1.6635848778144391E-2</v>
      </c>
      <c r="U100" s="77">
        <f>'Monthly Returns'!T101</f>
        <v>-1.8288814126953299E-2</v>
      </c>
      <c r="V100" s="77">
        <f>'Monthly Returns'!U101</f>
        <v>6.2700995372684202E-3</v>
      </c>
      <c r="W100" s="77">
        <f>'Monthly Returns'!V101</f>
        <v>2.2336360135390902E-3</v>
      </c>
      <c r="X100" s="77">
        <f>'Monthly Returns'!W101</f>
        <v>4.1929833872935696E-3</v>
      </c>
      <c r="Y100" s="77">
        <f>'Monthly Returns'!X101</f>
        <v>4.4810691514369783E-3</v>
      </c>
      <c r="Z100" s="77">
        <f>'Monthly Returns'!Y101</f>
        <v>5.5173476087810869E-4</v>
      </c>
      <c r="AA100" s="77">
        <f>'Monthly Returns'!Z101</f>
        <v>5.2209608107240957E-3</v>
      </c>
      <c r="AB100" s="77">
        <f>'Monthly Returns'!AA101</f>
        <v>3.3076074972435698E-3</v>
      </c>
      <c r="AC100" s="77">
        <f>'Monthly Returns'!AB101</f>
        <v>-1.4704935967565502E-2</v>
      </c>
      <c r="AD100" s="77">
        <f>'Monthly Returns'!AC101</f>
        <v>-1.4977075142418399E-2</v>
      </c>
      <c r="AE100" s="77">
        <f>'Monthly Returns'!AD101</f>
        <v>-1.5068641822894699E-2</v>
      </c>
      <c r="AF100" s="77">
        <f>'Monthly Returns'!AE101</f>
        <v>1.71772343E-2</v>
      </c>
      <c r="AG100" s="77">
        <f>'Monthly Returns'!AF101</f>
        <v>1.3932541599999999E-2</v>
      </c>
      <c r="AH100" s="77">
        <f>'Monthly Returns'!AG101</f>
        <v>1.7084726119497688E-2</v>
      </c>
      <c r="AI100" s="77">
        <f>'Monthly Returns'!AH101</f>
        <v>1.6878904903719683E-2</v>
      </c>
      <c r="AJ100" s="77">
        <f>'Monthly Returns'!AI101</f>
        <v>1.6629433469715682E-2</v>
      </c>
      <c r="AK100" s="77">
        <f>'Monthly Returns'!AJ101</f>
        <v>2.1349320861734578E-2</v>
      </c>
      <c r="AL100" s="77">
        <f>'Monthly Returns'!AK101</f>
        <v>1.2899639766313475E-2</v>
      </c>
      <c r="AM100" s="77">
        <f>'Monthly Returns'!AL101</f>
        <v>1.4619883040935866E-2</v>
      </c>
      <c r="AN100" s="77">
        <f>'Monthly Returns'!AM101</f>
        <v>8.239840881169469E-3</v>
      </c>
      <c r="AO100" s="77">
        <f>'Monthly Returns'!AN101</f>
        <v>5.0799999999999998E-2</v>
      </c>
      <c r="AP100" s="77">
        <f>'Monthly Returns'!AO101</f>
        <v>2.5825890455182243E-3</v>
      </c>
      <c r="AQ100" s="77">
        <f>'Monthly Returns'!AP101</f>
        <v>2.3949184655438049E-2</v>
      </c>
      <c r="AR100" s="77">
        <f>'Monthly Returns'!AQ101</f>
        <v>2.7688244556738854E-3</v>
      </c>
      <c r="AS100" s="77">
        <f>'Monthly Returns'!AR101</f>
        <v>5.1465652271203144E-3</v>
      </c>
      <c r="AT100" s="77">
        <f>'Monthly Returns'!AS101</f>
        <v>2.2701101261526857E-2</v>
      </c>
      <c r="AU100" s="77">
        <f>'Monthly Returns'!AT101</f>
        <v>-5.2154693552085383E-4</v>
      </c>
      <c r="AV100" s="77">
        <f>'Monthly Returns'!AU101</f>
        <v>-1.4661774967801085E-2</v>
      </c>
      <c r="AW100" s="77">
        <f>'Monthly Returns'!AV101</f>
        <v>4.21353858612874E-2</v>
      </c>
      <c r="AX100" s="77">
        <f>'Monthly Returns'!AW101</f>
        <v>3.5774347738641854E-2</v>
      </c>
      <c r="AY100" s="77">
        <f>'Monthly Returns'!AX101</f>
        <v>3.5279193027393303E-2</v>
      </c>
      <c r="AZ100" s="77">
        <f>'Monthly Returns'!AY101</f>
        <v>0.12234520790577381</v>
      </c>
      <c r="BA100" s="77">
        <f>'Monthly Returns'!AZ101</f>
        <v>-3.7514816278150898E-2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CC100" s="161">
        <f>(C100-AVERAGE(C$3:C$242))^2*'Monthly Returns'!$BI101</f>
        <v>1.5178187351079677E-6</v>
      </c>
      <c r="CD100" s="161">
        <f>(D100-AVERAGE(D$3:D$242))^2*'Monthly Returns'!$BI101</f>
        <v>6.7907288945060565E-7</v>
      </c>
      <c r="CE100" s="161">
        <f>(E100-AVERAGE(E$3:E$242))^2*'Monthly Returns'!$BI101</f>
        <v>2.4730138172793713E-7</v>
      </c>
      <c r="CF100" s="161">
        <f>(F100-AVERAGE(F$3:F$242))^2*'Monthly Returns'!$BI101</f>
        <v>5.3132543789664577E-8</v>
      </c>
      <c r="CG100" s="161">
        <f>(G100-AVERAGE(G$3:G$242))^2*'Monthly Returns'!$BI101</f>
        <v>5.9679502524945409E-8</v>
      </c>
      <c r="CH100" s="161">
        <f>(H100-AVERAGE(H$3:H$242))^2*'Monthly Returns'!$BI101</f>
        <v>3.4859166658244135E-6</v>
      </c>
      <c r="CI100" s="161">
        <f>(I100-AVERAGE(I$3:I$242))^2*'Monthly Returns'!$BI101</f>
        <v>2.8647048522715999E-6</v>
      </c>
      <c r="CJ100" s="161">
        <f>(J100-AVERAGE(J$3:J$242))^2*'Monthly Returns'!$BI101</f>
        <v>2.5083550833444937E-7</v>
      </c>
      <c r="CK100" s="161">
        <f>(K100-AVERAGE(K$3:K$242))^2*'Monthly Returns'!$BI101</f>
        <v>5.8907009977984921E-7</v>
      </c>
      <c r="CL100" s="161">
        <f>(L100-AVERAGE(L$3:L$242))^2*'Monthly Returns'!$BI101</f>
        <v>9.3286815397786871E-7</v>
      </c>
      <c r="CM100" s="161">
        <f>(M100-AVERAGE(M$3:M$242))^2*'Monthly Returns'!$BI101</f>
        <v>7.5101417031729392E-7</v>
      </c>
      <c r="CN100" s="161">
        <f>(N100-AVERAGE(N$3:N$242))^2*'Monthly Returns'!$BI101</f>
        <v>1.7961200094634736E-7</v>
      </c>
      <c r="CO100" s="161">
        <f>(O100-AVERAGE(O$3:O$242))^2*'Monthly Returns'!$BI101</f>
        <v>1.0297355428706782E-7</v>
      </c>
      <c r="CP100" s="161">
        <f>(P100-AVERAGE(P$3:P$242))^2*'Monthly Returns'!$BI101</f>
        <v>1.9723377252775221E-7</v>
      </c>
      <c r="CQ100" s="161">
        <f>(Q100-AVERAGE(Q$3:Q$242))^2*'Monthly Returns'!$BI101</f>
        <v>4.1029092889866912E-7</v>
      </c>
      <c r="CR100" s="161">
        <f>(R100-AVERAGE(R$3:R$242))^2*'Monthly Returns'!$BI101</f>
        <v>5.690848298741158E-10</v>
      </c>
      <c r="CS100" s="161">
        <f>(S100-AVERAGE(S$3:S$242))^2*'Monthly Returns'!$BI101</f>
        <v>1.5734794052476486E-8</v>
      </c>
      <c r="CT100" s="161">
        <f>(T100-AVERAGE(T$3:T$242))^2*'Monthly Returns'!$BI101</f>
        <v>1.6038922103445743E-7</v>
      </c>
      <c r="CU100" s="161">
        <f>(U100-AVERAGE(U$3:U$242))^2*'Monthly Returns'!$BI101</f>
        <v>1.4732472268288124E-6</v>
      </c>
      <c r="CV100" s="161">
        <f>(V100-AVERAGE(V$3:V$242))^2*'Monthly Returns'!$BI101</f>
        <v>1.9676205586313675E-9</v>
      </c>
      <c r="CW100" s="161">
        <f>(W100-AVERAGE(W$3:W$242))^2*'Monthly Returns'!$BI101</f>
        <v>9.4375276872078304E-9</v>
      </c>
      <c r="CX100" s="161">
        <f>(X100-AVERAGE(X$3:X$242))^2*'Monthly Returns'!$BI101</f>
        <v>1.4720813188335217E-9</v>
      </c>
      <c r="CY100" s="161">
        <f>(Y100-AVERAGE(Y$3:Y$242))^2*'Monthly Returns'!$BI101</f>
        <v>3.5619200709517624E-10</v>
      </c>
      <c r="CZ100" s="161">
        <f>(Z100-AVERAGE(Z$3:Z$242))^2*'Monthly Returns'!$BI101</f>
        <v>7.9428672164224843E-9</v>
      </c>
      <c r="DA100" s="161">
        <f>(AA100-AVERAGE(AA$3:AA$242))^2*'Monthly Returns'!$BI101</f>
        <v>1.1532896655770066E-9</v>
      </c>
      <c r="DB100" s="161">
        <f>(AB100-AVERAGE(AB$3:AB$242))^2*'Monthly Returns'!$BI101</f>
        <v>1.4114428936451332E-9</v>
      </c>
      <c r="DC100" s="161">
        <f>(AC100-AVERAGE(AC$3:AC$242))^2*'Monthly Returns'!$BI101</f>
        <v>8.8596198681390001E-7</v>
      </c>
      <c r="DD100" s="161">
        <f>(AD100-AVERAGE(AD$3:AD$242))^2*'Monthly Returns'!$BI101</f>
        <v>9.1574382908229977E-7</v>
      </c>
      <c r="DE100" s="161">
        <f>(AE100-AVERAGE(AE$3:AE$242))^2*'Monthly Returns'!$BI101</f>
        <v>9.4255292031583983E-7</v>
      </c>
      <c r="DF100" s="161">
        <f>(AF100-AVERAGE(AF$3:AF$242))^2*'Monthly Returns'!$BI101</f>
        <v>2.4687085673615074E-7</v>
      </c>
      <c r="DG100" s="161">
        <f>(AG100-AVERAGE(AG$3:AG$242))^2*'Monthly Returns'!$BI101</f>
        <v>1.2016359842506643E-7</v>
      </c>
      <c r="DH100" s="161">
        <f>(AH100-AVERAGE(AH$3:AH$242))^2*'Monthly Returns'!$BI101</f>
        <v>3.2942535406398676E-7</v>
      </c>
      <c r="DI100" s="161">
        <f>(AI100-AVERAGE(AI$3:AI$242))^2*'Monthly Returns'!$BI101</f>
        <v>4.5465768789869057E-7</v>
      </c>
      <c r="DJ100" s="161">
        <f>(AJ100-AVERAGE(AJ$3:AJ$242))^2*'Monthly Returns'!$BI101</f>
        <v>3.3737706500521509E-7</v>
      </c>
      <c r="DK100" s="161">
        <f>(AK100-AVERAGE(AK$3:AK$242))^2*'Monthly Returns'!$BI101</f>
        <v>5.9844754138918098E-7</v>
      </c>
      <c r="DL100" s="161">
        <f>(AL100-AVERAGE(AL$3:AL$242))^2*'Monthly Returns'!$BI101</f>
        <v>1.1845811559248694E-7</v>
      </c>
      <c r="DM100" s="161">
        <f>(AM100-AVERAGE(AM$3:AM$242))^2*'Monthly Returns'!$BI101</f>
        <v>2.6832089851515012E-7</v>
      </c>
      <c r="DN100" s="161">
        <f>(AN100-AVERAGE(AN$3:AN$242))^2*'Monthly Returns'!$BI101</f>
        <v>1.8189340584465228E-8</v>
      </c>
      <c r="DO100" s="161">
        <f>(AO100-AVERAGE(AO$3:AO$242))^2*'Monthly Returns'!$BI101</f>
        <v>5.2165319838865687E-6</v>
      </c>
      <c r="DP100" s="161">
        <f>(AP100-AVERAGE(AP$3:AP$242))^2*'Monthly Returns'!$BI101</f>
        <v>4.7524221985887528E-9</v>
      </c>
      <c r="DQ100" s="161">
        <f>(AQ100-AVERAGE(AQ$3:AQ$242))^2*'Monthly Returns'!$BI101</f>
        <v>8.4713068021570691E-7</v>
      </c>
      <c r="DR100" s="161">
        <f>(AR100-AVERAGE(AR$3:AR$242))^2*'Monthly Returns'!$BI101</f>
        <v>3.9541892270398609E-8</v>
      </c>
      <c r="DS100" s="161">
        <f>(AS100-AVERAGE(AS$3:AS$242))^2*'Monthly Returns'!$BI101</f>
        <v>7.5640268934058281E-9</v>
      </c>
      <c r="DT100" s="161">
        <f>(AT100-AVERAGE(AT$3:AT$242))^2*'Monthly Returns'!$BI101</f>
        <v>8.1185862602276863E-7</v>
      </c>
      <c r="DU100" s="161">
        <f>(AU100-AVERAGE(AU$3:AU$242))^2*'Monthly Returns'!$BI101</f>
        <v>1.9085369639489586E-8</v>
      </c>
      <c r="DV100" s="161">
        <f>(AV100-AVERAGE(AV$3:AV$242))^2*'Monthly Returns'!$BI101</f>
        <v>1.7757062130968342E-7</v>
      </c>
      <c r="DW100" s="161">
        <f>(AW100-AVERAGE(AW$3:AW$242))^2*'Monthly Returns'!$BI101</f>
        <v>2.8856057548761699E-6</v>
      </c>
      <c r="DX100" s="161">
        <f>(AX100-AVERAGE(AX$3:AX$242))^2*'Monthly Returns'!$BI101</f>
        <v>2.1523177506762346E-6</v>
      </c>
      <c r="DY100" s="161">
        <f>(AY100-AVERAGE(AY$3:AY$242))^2*'Monthly Returns'!$BI101</f>
        <v>2.1974807524297102E-6</v>
      </c>
      <c r="DZ100" s="161">
        <f>(AZ100-AVERAGE(AZ$3:AZ$242))^2*'Monthly Returns'!$BI101</f>
        <v>3.0431975500409865E-5</v>
      </c>
      <c r="EA100" s="161">
        <f>(BA100-AVERAGE(BA$3:BA$242))^2*'Monthly Returns'!$BI101</f>
        <v>5.9951667715677336E-6</v>
      </c>
    </row>
    <row r="101" spans="1:131" s="80" customFormat="1" x14ac:dyDescent="0.2">
      <c r="A101" s="66"/>
      <c r="B101" s="79">
        <f>'Monthly Returns'!A102</f>
        <v>39172</v>
      </c>
      <c r="C101" s="77">
        <f>'Monthly Returns'!B102</f>
        <v>8.8310348214122297E-3</v>
      </c>
      <c r="D101" s="77">
        <f>'Monthly Returns'!C102</f>
        <v>1.06968383306191E-2</v>
      </c>
      <c r="E101" s="77">
        <f>'Monthly Returns'!D102</f>
        <v>3.6438529243447003E-2</v>
      </c>
      <c r="F101" s="77">
        <f>'Monthly Returns'!E102</f>
        <v>4.7938432550989903E-2</v>
      </c>
      <c r="G101" s="77">
        <f>'Monthly Returns'!F102</f>
        <v>3.1148501050621301E-2</v>
      </c>
      <c r="H101" s="77">
        <f>'Monthly Returns'!G102</f>
        <v>-1.4771464773283E-2</v>
      </c>
      <c r="I101" s="77">
        <f>'Monthly Returns'!H102</f>
        <v>-1.0732536128141699E-2</v>
      </c>
      <c r="J101" s="77">
        <f>'Monthly Returns'!I102</f>
        <v>4.4810525587296098E-2</v>
      </c>
      <c r="K101" s="77">
        <f>'Monthly Returns'!J102</f>
        <v>3.8015613583308197E-2</v>
      </c>
      <c r="L101" s="77">
        <f>'Monthly Returns'!K102</f>
        <v>9.7574472978534301E-4</v>
      </c>
      <c r="M101" s="77">
        <f>'Monthly Returns'!L102</f>
        <v>3.95313376459371E-4</v>
      </c>
      <c r="N101" s="77">
        <f>'Monthly Returns'!M102</f>
        <v>1.9462987878251499E-3</v>
      </c>
      <c r="O101" s="77">
        <f>'Monthly Returns'!N102</f>
        <v>3.7505559160206001E-3</v>
      </c>
      <c r="P101" s="77">
        <f>'Monthly Returns'!O102</f>
        <v>4.8538166830993596E-3</v>
      </c>
      <c r="Q101" s="77">
        <f>'Monthly Returns'!P102</f>
        <v>-3.8648009490878099E-3</v>
      </c>
      <c r="R101" s="77">
        <f>'Monthly Returns'!Q102</f>
        <v>8.1045865435489493E-3</v>
      </c>
      <c r="S101" s="77">
        <f>'Monthly Returns'!R102</f>
        <v>-2.8589641981843199E-3</v>
      </c>
      <c r="T101" s="77">
        <f>'Monthly Returns'!S102</f>
        <v>6.0894279141783247E-3</v>
      </c>
      <c r="U101" s="77">
        <f>'Monthly Returns'!T102</f>
        <v>1.08161411473104E-2</v>
      </c>
      <c r="V101" s="77">
        <f>'Monthly Returns'!U102</f>
        <v>1.0088263415928901E-2</v>
      </c>
      <c r="W101" s="77">
        <f>'Monthly Returns'!V102</f>
        <v>-8.9686062517790801E-4</v>
      </c>
      <c r="X101" s="77">
        <f>'Monthly Returns'!W102</f>
        <v>8.4038054968287312E-3</v>
      </c>
      <c r="Y101" s="77">
        <f>'Monthly Returns'!X102</f>
        <v>8.171483189867601E-3</v>
      </c>
      <c r="Z101" s="77">
        <f>'Monthly Returns'!Y102</f>
        <v>3.9508478727661167E-3</v>
      </c>
      <c r="AA101" s="77">
        <f>'Monthly Returns'!Z102</f>
        <v>8.5883463923841497E-3</v>
      </c>
      <c r="AB101" s="77">
        <f>'Monthly Returns'!AA102</f>
        <v>5.0061050061049883E-3</v>
      </c>
      <c r="AC101" s="77">
        <f>'Monthly Returns'!AB102</f>
        <v>1.0189085921426422E-2</v>
      </c>
      <c r="AD101" s="77">
        <f>'Monthly Returns'!AC102</f>
        <v>1.1734893957884501E-2</v>
      </c>
      <c r="AE101" s="77">
        <f>'Monthly Returns'!AD102</f>
        <v>6.6131413937807601E-3</v>
      </c>
      <c r="AF101" s="77">
        <f>'Monthly Returns'!AE102</f>
        <v>2.5849201299999999E-2</v>
      </c>
      <c r="AG101" s="77">
        <f>'Monthly Returns'!AF102</f>
        <v>1.69509108E-2</v>
      </c>
      <c r="AH101" s="77">
        <f>'Monthly Returns'!AG102</f>
        <v>2.5709990147730802E-2</v>
      </c>
      <c r="AI101" s="77">
        <f>'Monthly Returns'!AH102</f>
        <v>1.4773744448982828E-2</v>
      </c>
      <c r="AJ101" s="77">
        <f>'Monthly Returns'!AI102</f>
        <v>1.8230189005345343E-2</v>
      </c>
      <c r="AK101" s="77">
        <f>'Monthly Returns'!AJ102</f>
        <v>2.3160123602931293E-2</v>
      </c>
      <c r="AL101" s="77">
        <f>'Monthly Returns'!AK102</f>
        <v>1.5669815433803302E-2</v>
      </c>
      <c r="AM101" s="77">
        <f>'Monthly Returns'!AL102</f>
        <v>1.2749768890090385E-2</v>
      </c>
      <c r="AN101" s="77">
        <f>'Monthly Returns'!AM102</f>
        <v>1.474938614060517E-2</v>
      </c>
      <c r="AO101" s="77">
        <f>'Monthly Returns'!AN102</f>
        <v>2.0199999999999999E-2</v>
      </c>
      <c r="AP101" s="77">
        <f>'Monthly Returns'!AO102</f>
        <v>3.18839218632605E-2</v>
      </c>
      <c r="AQ101" s="77">
        <f>'Monthly Returns'!AP102</f>
        <v>1.5960987211686151E-2</v>
      </c>
      <c r="AR101" s="77">
        <f>'Monthly Returns'!AQ102</f>
        <v>1.130146930167784E-2</v>
      </c>
      <c r="AS101" s="77">
        <f>'Monthly Returns'!AR102</f>
        <v>2.4487978628673357E-3</v>
      </c>
      <c r="AT101" s="77">
        <f>'Monthly Returns'!AS102</f>
        <v>1.5985957821795987E-2</v>
      </c>
      <c r="AU101" s="77">
        <f>'Monthly Returns'!AT102</f>
        <v>1.1404035097716056E-2</v>
      </c>
      <c r="AV101" s="77">
        <f>'Monthly Returns'!AU102</f>
        <v>-6.5737873182277265E-3</v>
      </c>
      <c r="AW101" s="77">
        <f>'Monthly Returns'!AV102</f>
        <v>-2.000513657029801E-3</v>
      </c>
      <c r="AX101" s="77">
        <f>'Monthly Returns'!AW102</f>
        <v>4.1516730221816456E-2</v>
      </c>
      <c r="AY101" s="77">
        <f>'Monthly Returns'!AX102</f>
        <v>1.7042447448421073E-2</v>
      </c>
      <c r="AZ101" s="77">
        <f>'Monthly Returns'!AY102</f>
        <v>2.865174484640251E-2</v>
      </c>
      <c r="BA101" s="77">
        <f>'Monthly Returns'!AZ102</f>
        <v>-1.9806654214814867E-2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CC101" s="161">
        <f>(C101-AVERAGE(C$3:C$242))^2*'Monthly Returns'!$BI102</f>
        <v>1.4744076954556308E-8</v>
      </c>
      <c r="CD101" s="161">
        <f>(D101-AVERAGE(D$3:D$242))^2*'Monthly Returns'!$BI102</f>
        <v>5.7922338961082991E-12</v>
      </c>
      <c r="CE101" s="161">
        <f>(E101-AVERAGE(E$3:E$242))^2*'Monthly Returns'!$BI102</f>
        <v>2.5019052151874807E-6</v>
      </c>
      <c r="CF101" s="161">
        <f>(F101-AVERAGE(F$3:F$242))^2*'Monthly Returns'!$BI102</f>
        <v>3.9835583441031821E-6</v>
      </c>
      <c r="CG101" s="161">
        <f>(G101-AVERAGE(G$3:G$242))^2*'Monthly Returns'!$BI102</f>
        <v>1.9359961731288572E-6</v>
      </c>
      <c r="CH101" s="161">
        <f>(H101-AVERAGE(H$3:H$242))^2*'Monthly Returns'!$BI102</f>
        <v>1.0089684091009992E-6</v>
      </c>
      <c r="CI101" s="161">
        <f>(I101-AVERAGE(I$3:I$242))^2*'Monthly Returns'!$BI102</f>
        <v>8.6956888714398163E-7</v>
      </c>
      <c r="CJ101" s="161">
        <f>(J101-AVERAGE(J$3:J$242))^2*'Monthly Returns'!$BI102</f>
        <v>3.3487184381428555E-6</v>
      </c>
      <c r="CK101" s="161">
        <f>(K101-AVERAGE(K$3:K$242))^2*'Monthly Returns'!$BI102</f>
        <v>2.0993538162791773E-6</v>
      </c>
      <c r="CL101" s="161">
        <f>(L101-AVERAGE(L$3:L$242))^2*'Monthly Returns'!$BI102</f>
        <v>3.1119137438063076E-8</v>
      </c>
      <c r="CM101" s="161">
        <f>(M101-AVERAGE(M$3:M$242))^2*'Monthly Returns'!$BI102</f>
        <v>4.4914462253033877E-8</v>
      </c>
      <c r="CN101" s="161">
        <f>(N101-AVERAGE(N$3:N$242))^2*'Monthly Returns'!$BI102</f>
        <v>9.1645143489862937E-8</v>
      </c>
      <c r="CO101" s="161">
        <f>(O101-AVERAGE(O$3:O$242))^2*'Monthly Returns'!$BI102</f>
        <v>1.2893350799317924E-8</v>
      </c>
      <c r="CP101" s="161">
        <f>(P101-AVERAGE(P$3:P$242))^2*'Monthly Returns'!$BI102</f>
        <v>3.5109484170519269E-8</v>
      </c>
      <c r="CQ101" s="161">
        <f>(Q101-AVERAGE(Q$3:Q$242))^2*'Monthly Returns'!$BI102</f>
        <v>3.4087237968714982E-7</v>
      </c>
      <c r="CR101" s="161">
        <f>(R101-AVERAGE(R$3:R$242))^2*'Monthly Returns'!$BI102</f>
        <v>6.0555744805219536E-9</v>
      </c>
      <c r="CS101" s="161">
        <f>(S101-AVERAGE(S$3:S$242))^2*'Monthly Returns'!$BI102</f>
        <v>1.8448801965037529E-7</v>
      </c>
      <c r="CT101" s="161">
        <f>(T101-AVERAGE(T$3:T$242))^2*'Monthly Returns'!$BI102</f>
        <v>2.0084374943255218E-8</v>
      </c>
      <c r="CU101" s="161">
        <f>(U101-AVERAGE(U$3:U$242))^2*'Monthly Returns'!$BI102</f>
        <v>7.9526143203636524E-8</v>
      </c>
      <c r="CV101" s="161">
        <f>(V101-AVERAGE(V$3:V$242))^2*'Monthly Returns'!$BI102</f>
        <v>5.8374750403451618E-8</v>
      </c>
      <c r="CW101" s="161">
        <f>(W101-AVERAGE(W$3:W$242))^2*'Monthly Returns'!$BI102</f>
        <v>6.7173359077448928E-8</v>
      </c>
      <c r="CX101" s="161">
        <f>(X101-AVERAGE(X$3:X$242))^2*'Monthly Returns'!$BI102</f>
        <v>3.1943889601373023E-8</v>
      </c>
      <c r="CY101" s="161">
        <f>(Y101-AVERAGE(Y$3:Y$242))^2*'Monthly Returns'!$BI102</f>
        <v>4.3849715155157613E-8</v>
      </c>
      <c r="CZ101" s="161">
        <f>(Z101-AVERAGE(Z$3:Z$242))^2*'Monthly Returns'!$BI102</f>
        <v>7.3670397584403824E-9</v>
      </c>
      <c r="DA101" s="161">
        <f>(AA101-AVERAGE(AA$3:AA$242))^2*'Monthly Returns'!$BI102</f>
        <v>1.9497872446179739E-8</v>
      </c>
      <c r="DB101" s="161">
        <f>(AB101-AVERAGE(AB$3:AB$242))^2*'Monthly Returns'!$BI102</f>
        <v>2.4888638444232451E-9</v>
      </c>
      <c r="DC101" s="161">
        <f>(AC101-AVERAGE(AC$3:AC$242))^2*'Monthly Returns'!$BI102</f>
        <v>1.1464985217550051E-7</v>
      </c>
      <c r="DD101" s="161">
        <f>(AD101-AVERAGE(AD$3:AD$242))^2*'Monthly Returns'!$BI102</f>
        <v>1.7359069172245049E-7</v>
      </c>
      <c r="DE101" s="161">
        <f>(AE101-AVERAGE(AE$3:AE$242))^2*'Monthly Returns'!$BI102</f>
        <v>2.0476074792063991E-8</v>
      </c>
      <c r="DF101" s="161">
        <f>(AF101-AVERAGE(AF$3:AF$242))^2*'Monthly Returns'!$BI102</f>
        <v>8.9654478486724892E-7</v>
      </c>
      <c r="DG101" s="161">
        <f>(AG101-AVERAGE(AG$3:AG$242))^2*'Monthly Returns'!$BI102</f>
        <v>2.5416558289442144E-7</v>
      </c>
      <c r="DH101" s="161">
        <f>(AH101-AVERAGE(AH$3:AH$242))^2*'Monthly Returns'!$BI102</f>
        <v>1.0443486096458575E-6</v>
      </c>
      <c r="DI101" s="161">
        <f>(AI101-AVERAGE(AI$3:AI$242))^2*'Monthly Returns'!$BI102</f>
        <v>3.2381581791807616E-7</v>
      </c>
      <c r="DJ101" s="161">
        <f>(AJ101-AVERAGE(AJ$3:AJ$242))^2*'Monthly Returns'!$BI102</f>
        <v>4.4405040486139528E-7</v>
      </c>
      <c r="DK101" s="161">
        <f>(AK101-AVERAGE(AK$3:AK$242))^2*'Monthly Returns'!$BI102</f>
        <v>7.5852487861720226E-7</v>
      </c>
      <c r="DL101" s="161">
        <f>(AL101-AVERAGE(AL$3:AL$242))^2*'Monthly Returns'!$BI102</f>
        <v>2.3898383360044744E-7</v>
      </c>
      <c r="DM101" s="161">
        <f>(AM101-AVERAGE(AM$3:AM$242))^2*'Monthly Returns'!$BI102</f>
        <v>1.79863992640798E-7</v>
      </c>
      <c r="DN101" s="161">
        <f>(AN101-AVERAGE(AN$3:AN$242))^2*'Monthly Returns'!$BI102</f>
        <v>2.2227172492049386E-7</v>
      </c>
      <c r="DO101" s="161">
        <f>(AO101-AVERAGE(AO$3:AO$242))^2*'Monthly Returns'!$BI102</f>
        <v>5.1328383792271253E-7</v>
      </c>
      <c r="DP101" s="161">
        <f>(AP101-AVERAGE(AP$3:AP$242))^2*'Monthly Returns'!$BI102</f>
        <v>2.5005452344610858E-6</v>
      </c>
      <c r="DQ101" s="161">
        <f>(AQ101-AVERAGE(AQ$3:AQ$242))^2*'Monthly Returns'!$BI102</f>
        <v>2.6298613327650708E-7</v>
      </c>
      <c r="DR101" s="161">
        <f>(AR101-AVERAGE(AR$3:AR$242))^2*'Monthly Returns'!$BI102</f>
        <v>5.7818025519016858E-8</v>
      </c>
      <c r="DS101" s="161">
        <f>(AS101-AVERAGE(AS$3:AS$242))^2*'Monthly Returns'!$BI102</f>
        <v>2.6834842901528371E-9</v>
      </c>
      <c r="DT101" s="161">
        <f>(AT101-AVERAGE(AT$3:AT$242))^2*'Monthly Returns'!$BI102</f>
        <v>3.1253922985223683E-7</v>
      </c>
      <c r="DU101" s="161">
        <f>(AU101-AVERAGE(AU$3:AU$242))^2*'Monthly Returns'!$BI102</f>
        <v>2.2709583715111399E-7</v>
      </c>
      <c r="DV101" s="161">
        <f>(AV101-AVERAGE(AV$3:AV$242))^2*'Monthly Returns'!$BI102</f>
        <v>3.7855334038715523E-11</v>
      </c>
      <c r="DW101" s="161">
        <f>(AW101-AVERAGE(AW$3:AW$242))^2*'Monthly Returns'!$BI102</f>
        <v>3.2520111896042695E-7</v>
      </c>
      <c r="DX101" s="161">
        <f>(AX101-AVERAGE(AX$3:AX$242))^2*'Monthly Returns'!$BI102</f>
        <v>3.1357005077876743E-6</v>
      </c>
      <c r="DY101" s="161">
        <f>(AY101-AVERAGE(AY$3:AY$242))^2*'Monthly Returns'!$BI102</f>
        <v>3.0117486222557313E-7</v>
      </c>
      <c r="DZ101" s="161">
        <f>(AZ101-AVERAGE(AZ$3:AZ$242))^2*'Monthly Returns'!$BI102</f>
        <v>5.0336127137351891E-7</v>
      </c>
      <c r="EA101" s="161">
        <f>(BA101-AVERAGE(BA$3:BA$242))^2*'Monthly Returns'!$BI102</f>
        <v>2.3933641942671692E-6</v>
      </c>
    </row>
    <row r="102" spans="1:131" s="80" customFormat="1" x14ac:dyDescent="0.2">
      <c r="A102" s="66"/>
      <c r="B102" s="79">
        <f>'Monthly Returns'!A103</f>
        <v>39202</v>
      </c>
      <c r="C102" s="77">
        <f>'Monthly Returns'!B103</f>
        <v>2.6243514730443299E-2</v>
      </c>
      <c r="D102" s="77">
        <f>'Monthly Returns'!C103</f>
        <v>7.29461596406588E-3</v>
      </c>
      <c r="E102" s="77">
        <f>'Monthly Returns'!D103</f>
        <v>5.9663752872129702E-2</v>
      </c>
      <c r="F102" s="77">
        <f>'Monthly Returns'!E103</f>
        <v>4.1184825086737403E-2</v>
      </c>
      <c r="G102" s="77">
        <f>'Monthly Returns'!F103</f>
        <v>2.7671118079389798E-2</v>
      </c>
      <c r="H102" s="77">
        <f>'Monthly Returns'!G103</f>
        <v>-3.5066703649549301E-2</v>
      </c>
      <c r="I102" s="77">
        <f>'Monthly Returns'!H103</f>
        <v>-3.2754251626402497E-2</v>
      </c>
      <c r="J102" s="77">
        <f>'Monthly Returns'!I103</f>
        <v>3.4018329765397697E-2</v>
      </c>
      <c r="K102" s="77">
        <f>'Monthly Returns'!J103</f>
        <v>3.0888680500284101E-2</v>
      </c>
      <c r="L102" s="77">
        <f>'Monthly Returns'!K103</f>
        <v>-5.6861370319331002E-3</v>
      </c>
      <c r="M102" s="77">
        <f>'Monthly Returns'!L103</f>
        <v>-4.8160438267934504E-3</v>
      </c>
      <c r="N102" s="77">
        <f>'Monthly Returns'!M103</f>
        <v>-1.3330481789617301E-3</v>
      </c>
      <c r="O102" s="77">
        <f>'Monthly Returns'!N103</f>
        <v>-5.9880856416234902E-3</v>
      </c>
      <c r="P102" s="77">
        <f>'Monthly Returns'!O103</f>
        <v>2.18500807511934E-3</v>
      </c>
      <c r="Q102" s="77">
        <f>'Monthly Returns'!P103</f>
        <v>-5.1273149670427697E-3</v>
      </c>
      <c r="R102" s="77">
        <f>'Monthly Returns'!Q103</f>
        <v>2.3444660360507599E-3</v>
      </c>
      <c r="S102" s="77">
        <f>'Monthly Returns'!R103</f>
        <v>7.5236353195506895E-5</v>
      </c>
      <c r="T102" s="77">
        <f>'Monthly Returns'!S103</f>
        <v>-6.064510916114485E-3</v>
      </c>
      <c r="U102" s="77">
        <f>'Monthly Returns'!T103</f>
        <v>4.2865335304961498E-2</v>
      </c>
      <c r="V102" s="77">
        <f>'Monthly Returns'!U103</f>
        <v>1.8579199439153898E-2</v>
      </c>
      <c r="W102" s="77">
        <f>'Monthly Returns'!V103</f>
        <v>1.6273215586270501E-2</v>
      </c>
      <c r="X102" s="77">
        <f>'Monthly Returns'!W103</f>
        <v>1.5724094554214751E-4</v>
      </c>
      <c r="Y102" s="77">
        <f>'Monthly Returns'!X103</f>
        <v>2.9796064828371271E-3</v>
      </c>
      <c r="Z102" s="77">
        <f>'Monthly Returns'!Y103</f>
        <v>2.5844772191228049E-3</v>
      </c>
      <c r="AA102" s="77">
        <f>'Monthly Returns'!Z103</f>
        <v>1.595495666476876E-2</v>
      </c>
      <c r="AB102" s="77">
        <f>'Monthly Returns'!AA103</f>
        <v>6.560563722512569E-3</v>
      </c>
      <c r="AC102" s="77">
        <f>'Monthly Returns'!AB103</f>
        <v>2.0786861927391431E-2</v>
      </c>
      <c r="AD102" s="77">
        <f>'Monthly Returns'!AC103</f>
        <v>1.9298083509046601E-2</v>
      </c>
      <c r="AE102" s="77">
        <f>'Monthly Returns'!AD103</f>
        <v>2.4987257089707601E-2</v>
      </c>
      <c r="AF102" s="77">
        <f>'Monthly Returns'!AE103</f>
        <v>1.39966608E-2</v>
      </c>
      <c r="AG102" s="77">
        <f>'Monthly Returns'!AF103</f>
        <v>9.5319669999999993E-4</v>
      </c>
      <c r="AH102" s="77">
        <f>'Monthly Returns'!AG103</f>
        <v>1.39212816323702E-2</v>
      </c>
      <c r="AI102" s="77">
        <f>'Monthly Returns'!AH103</f>
        <v>2.4518493778314276E-2</v>
      </c>
      <c r="AJ102" s="77">
        <f>'Monthly Returns'!AI103</f>
        <v>3.4860699056858957E-2</v>
      </c>
      <c r="AK102" s="77">
        <f>'Monthly Returns'!AJ103</f>
        <v>3.9520334673848412E-2</v>
      </c>
      <c r="AL102" s="77">
        <f>'Monthly Returns'!AK103</f>
        <v>3.3221039762912907E-2</v>
      </c>
      <c r="AM102" s="77">
        <f>'Monthly Returns'!AL103</f>
        <v>2.4010482119024568E-2</v>
      </c>
      <c r="AN102" s="77">
        <f>'Monthly Returns'!AM103</f>
        <v>2.1990800003303335E-2</v>
      </c>
      <c r="AO102" s="77">
        <f>'Monthly Returns'!AN103</f>
        <v>3.6400000000000002E-2</v>
      </c>
      <c r="AP102" s="77">
        <f>'Monthly Returns'!AO103</f>
        <v>1.8495043068421868E-2</v>
      </c>
      <c r="AQ102" s="77">
        <f>'Monthly Returns'!AP103</f>
        <v>0.12173795308330315</v>
      </c>
      <c r="AR102" s="77">
        <f>'Monthly Returns'!AQ103</f>
        <v>8.5990908718783093E-3</v>
      </c>
      <c r="AS102" s="77">
        <f>'Monthly Returns'!AR103</f>
        <v>3.9973351099267251E-3</v>
      </c>
      <c r="AT102" s="77">
        <f>'Monthly Returns'!AS103</f>
        <v>3.7528693601055964E-2</v>
      </c>
      <c r="AU102" s="77">
        <f>'Monthly Returns'!AT103</f>
        <v>6.2718262764951769E-3</v>
      </c>
      <c r="AV102" s="77">
        <f>'Monthly Returns'!AU103</f>
        <v>1.7316318100151626E-3</v>
      </c>
      <c r="AW102" s="77">
        <f>'Monthly Returns'!AV103</f>
        <v>7.305351275180727E-2</v>
      </c>
      <c r="AX102" s="77">
        <f>'Monthly Returns'!AW103</f>
        <v>6.6272372429550641E-2</v>
      </c>
      <c r="AY102" s="77">
        <f>'Monthly Returns'!AX103</f>
        <v>3.6715719349877433E-2</v>
      </c>
      <c r="AZ102" s="77">
        <f>'Monthly Returns'!AY103</f>
        <v>0.10337375584414943</v>
      </c>
      <c r="BA102" s="77">
        <f>'Monthly Returns'!AZ103</f>
        <v>5.5364770918837403E-2</v>
      </c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CC102" s="161">
        <f>(C102-AVERAGE(C$3:C$242))^2*'Monthly Returns'!$BI103</f>
        <v>1.0508166192770045E-6</v>
      </c>
      <c r="CD102" s="161">
        <f>(D102-AVERAGE(D$3:D$242))^2*'Monthly Returns'!$BI103</f>
        <v>3.0286191233225839E-8</v>
      </c>
      <c r="CE102" s="161">
        <f>(E102-AVERAGE(E$3:E$242))^2*'Monthly Returns'!$BI103</f>
        <v>7.807723004791331E-6</v>
      </c>
      <c r="CF102" s="161">
        <f>(F102-AVERAGE(F$3:F$242))^2*'Monthly Returns'!$BI103</f>
        <v>2.7412781889402205E-6</v>
      </c>
      <c r="CG102" s="161">
        <f>(G102-AVERAGE(G$3:G$242))^2*'Monthly Returns'!$BI103</f>
        <v>1.4836805840519502E-6</v>
      </c>
      <c r="CH102" s="161">
        <f>(H102-AVERAGE(H$3:H$242))^2*'Monthly Returns'!$BI103</f>
        <v>4.2522502206444652E-6</v>
      </c>
      <c r="CI102" s="161">
        <f>(I102-AVERAGE(I$3:I$242))^2*'Monthly Returns'!$BI103</f>
        <v>4.3235221565354244E-6</v>
      </c>
      <c r="CJ102" s="161">
        <f>(J102-AVERAGE(J$3:J$242))^2*'Monthly Returns'!$BI103</f>
        <v>1.6370126712042309E-6</v>
      </c>
      <c r="CK102" s="161">
        <f>(K102-AVERAGE(K$3:K$242))^2*'Monthly Returns'!$BI103</f>
        <v>1.1806838156931129E-6</v>
      </c>
      <c r="CL102" s="161">
        <f>(L102-AVERAGE(L$3:L$242))^2*'Monthly Returns'!$BI103</f>
        <v>2.7331713501017032E-7</v>
      </c>
      <c r="CM102" s="161">
        <f>(M102-AVERAGE(M$3:M$242))^2*'Monthly Returns'!$BI103</f>
        <v>2.3355235543558914E-7</v>
      </c>
      <c r="CN102" s="161">
        <f>(N102-AVERAGE(N$3:N$242))^2*'Monthly Returns'!$BI103</f>
        <v>2.2498900505239976E-7</v>
      </c>
      <c r="CO102" s="161">
        <f>(O102-AVERAGE(O$3:O$242))^2*'Monthly Returns'!$BI103</f>
        <v>3.8339903770514022E-7</v>
      </c>
      <c r="CP102" s="161">
        <f>(P102-AVERAGE(P$3:P$242))^2*'Monthly Returns'!$BI103</f>
        <v>1.0675286996053698E-7</v>
      </c>
      <c r="CQ102" s="161">
        <f>(Q102-AVERAGE(Q$3:Q$242))^2*'Monthly Returns'!$BI103</f>
        <v>4.2544483863927567E-7</v>
      </c>
      <c r="CR102" s="161">
        <f>(R102-AVERAGE(R$3:R$242))^2*'Monthly Returns'!$BI103</f>
        <v>4.8631385802332048E-8</v>
      </c>
      <c r="CS102" s="161">
        <f>(S102-AVERAGE(S$3:S$242))^2*'Monthly Returns'!$BI103</f>
        <v>7.8125420209918052E-8</v>
      </c>
      <c r="CT102" s="161">
        <f>(T102-AVERAGE(T$3:T$242))^2*'Monthly Returns'!$BI103</f>
        <v>5.9717074067852922E-7</v>
      </c>
      <c r="CU102" s="161">
        <f>(U102-AVERAGE(U$3:U$242))^2*'Monthly Returns'!$BI103</f>
        <v>3.7852782927665403E-6</v>
      </c>
      <c r="CV102" s="161">
        <f>(V102-AVERAGE(V$3:V$242))^2*'Monthly Returns'!$BI103</f>
        <v>4.6674571940337795E-7</v>
      </c>
      <c r="CW102" s="161">
        <f>(W102-AVERAGE(W$3:W$242))^2*'Monthly Returns'!$BI103</f>
        <v>3.9690118800343904E-7</v>
      </c>
      <c r="CX102" s="161">
        <f>(X102-AVERAGE(X$3:X$242))^2*'Monthly Returns'!$BI103</f>
        <v>6.1533455499657108E-8</v>
      </c>
      <c r="CY102" s="161">
        <f>(Y102-AVERAGE(Y$3:Y$242))^2*'Monthly Returns'!$BI103</f>
        <v>3.458154813946974E-9</v>
      </c>
      <c r="CZ102" s="161">
        <f>(Z102-AVERAGE(Z$3:Z$242))^2*'Monthly Returns'!$BI103</f>
        <v>2.3716996376746585E-10</v>
      </c>
      <c r="DA102" s="161">
        <f>(AA102-AVERAGE(AA$3:AA$242))^2*'Monthly Returns'!$BI103</f>
        <v>2.7289113676474205E-7</v>
      </c>
      <c r="DB102" s="161">
        <f>(AB102-AVERAGE(AB$3:AB$242))^2*'Monthly Returns'!$BI103</f>
        <v>1.7097686207560422E-8</v>
      </c>
      <c r="DC102" s="161">
        <f>(AC102-AVERAGE(AC$3:AC$242))^2*'Monthly Returns'!$BI103</f>
        <v>7.919823651311355E-7</v>
      </c>
      <c r="DD102" s="161">
        <f>(AD102-AVERAGE(AD$3:AD$242))^2*'Monthly Returns'!$BI103</f>
        <v>6.5770127322750652E-7</v>
      </c>
      <c r="DE102" s="161">
        <f>(AE102-AVERAGE(AE$3:AE$242))^2*'Monthly Returns'!$BI103</f>
        <v>1.2028496318529216E-6</v>
      </c>
      <c r="DF102" s="161">
        <f>(AF102-AVERAGE(AF$3:AF$242))^2*'Monthly Returns'!$BI103</f>
        <v>1.1351978696463461E-7</v>
      </c>
      <c r="DG102" s="161">
        <f>(AG102-AVERAGE(AG$3:AG$242))^2*'Monthly Returns'!$BI103</f>
        <v>1.0432573135028244E-7</v>
      </c>
      <c r="DH102" s="161">
        <f>(AH102-AVERAGE(AH$3:AH$242))^2*'Monthly Returns'!$BI103</f>
        <v>1.7279729922695312E-7</v>
      </c>
      <c r="DI102" s="161">
        <f>(AI102-AVERAGE(AI$3:AI$242))^2*'Monthly Returns'!$BI103</f>
        <v>1.1605817732205591E-6</v>
      </c>
      <c r="DJ102" s="161">
        <f>(AJ102-AVERAGE(AJ$3:AJ$242))^2*'Monthly Returns'!$BI103</f>
        <v>2.347727830260737E-6</v>
      </c>
      <c r="DK102" s="161">
        <f>(AK102-AVERAGE(AK$3:AK$242))^2*'Monthly Returns'!$BI103</f>
        <v>2.9715005625986075E-6</v>
      </c>
      <c r="DL102" s="161">
        <f>(AL102-AVERAGE(AL$3:AL$242))^2*'Monthly Returns'!$BI103</f>
        <v>1.9644116958382081E-6</v>
      </c>
      <c r="DM102" s="161">
        <f>(AM102-AVERAGE(AM$3:AM$242))^2*'Monthly Returns'!$BI103</f>
        <v>1.0206055189999594E-6</v>
      </c>
      <c r="DN102" s="161">
        <f>(AN102-AVERAGE(AN$3:AN$242))^2*'Monthly Returns'!$BI103</f>
        <v>7.2146459604156952E-7</v>
      </c>
      <c r="DO102" s="161">
        <f>(AO102-AVERAGE(AO$3:AO$242))^2*'Monthly Returns'!$BI103</f>
        <v>2.4342919964944249E-6</v>
      </c>
      <c r="DP102" s="161">
        <f>(AP102-AVERAGE(AP$3:AP$242))^2*'Monthly Returns'!$BI103</f>
        <v>8.0083789556535326E-7</v>
      </c>
      <c r="DQ102" s="161">
        <f>(AQ102-AVERAGE(AQ$3:AQ$242))^2*'Monthly Returns'!$BI103</f>
        <v>3.6015291917057882E-5</v>
      </c>
      <c r="DR102" s="161">
        <f>(AR102-AVERAGE(AR$3:AR$242))^2*'Monthly Returns'!$BI103</f>
        <v>1.0304842207553547E-8</v>
      </c>
      <c r="DS102" s="161">
        <f>(AS102-AVERAGE(AS$3:AS$242))^2*'Monthly Returns'!$BI103</f>
        <v>7.979408170408943E-10</v>
      </c>
      <c r="DT102" s="161">
        <f>(AT102-AVERAGE(AT$3:AT$242))^2*'Monthly Returns'!$BI103</f>
        <v>2.8194804775819295E-6</v>
      </c>
      <c r="DU102" s="161">
        <f>(AU102-AVERAGE(AU$3:AU$242))^2*'Monthly Returns'!$BI103</f>
        <v>4.527395269977628E-8</v>
      </c>
      <c r="DV102" s="161">
        <f>(AV102-AVERAGE(AV$3:AV$242))^2*'Monthly Returns'!$BI103</f>
        <v>1.8024864894177272E-7</v>
      </c>
      <c r="DW102" s="161">
        <f>(AW102-AVERAGE(AW$3:AW$242))^2*'Monthly Returns'!$BI103</f>
        <v>1.1018152998243539E-5</v>
      </c>
      <c r="DX102" s="161">
        <f>(AX102-AVERAGE(AX$3:AX$242))^2*'Monthly Returns'!$BI103</f>
        <v>9.385669024155744E-6</v>
      </c>
      <c r="DY102" s="161">
        <f>(AY102-AVERAGE(AY$3:AY$242))^2*'Monthly Returns'!$BI103</f>
        <v>2.4707622539841226E-6</v>
      </c>
      <c r="DZ102" s="161">
        <f>(AZ102-AVERAGE(AZ$3:AZ$242))^2*'Monthly Returns'!$BI103</f>
        <v>2.1052789752366434E-5</v>
      </c>
      <c r="EA102" s="161">
        <f>(BA102-AVERAGE(BA$3:BA$242))^2*'Monthly Returns'!$BI103</f>
        <v>5.4931264914419992E-6</v>
      </c>
    </row>
    <row r="103" spans="1:131" s="80" customFormat="1" x14ac:dyDescent="0.2">
      <c r="A103" s="66"/>
      <c r="B103" s="79">
        <f>'Monthly Returns'!A104</f>
        <v>39233</v>
      </c>
      <c r="C103" s="77">
        <f>'Monthly Returns'!B104</f>
        <v>4.5366826700394998E-2</v>
      </c>
      <c r="D103" s="77">
        <f>'Monthly Returns'!C104</f>
        <v>5.2748270791700601E-2</v>
      </c>
      <c r="E103" s="77">
        <f>'Monthly Returns'!D104</f>
        <v>3.0742933126641999E-2</v>
      </c>
      <c r="F103" s="77">
        <f>'Monthly Returns'!E104</f>
        <v>2.49446882989665E-2</v>
      </c>
      <c r="G103" s="77">
        <f>'Monthly Returns'!F104</f>
        <v>2.72425612722999E-2</v>
      </c>
      <c r="H103" s="77">
        <f>'Monthly Returns'!G104</f>
        <v>2.6496408881863699E-2</v>
      </c>
      <c r="I103" s="77">
        <f>'Monthly Returns'!H104</f>
        <v>-1.40510054606634E-2</v>
      </c>
      <c r="J103" s="77">
        <f>'Monthly Returns'!I104</f>
        <v>3.0723884231498001E-2</v>
      </c>
      <c r="K103" s="77">
        <f>'Monthly Returns'!J104</f>
        <v>5.9324957570169E-2</v>
      </c>
      <c r="L103" s="77">
        <f>'Monthly Returns'!K104</f>
        <v>-9.3551559841939993E-3</v>
      </c>
      <c r="M103" s="77">
        <f>'Monthly Returns'!L104</f>
        <v>-5.7505554174161998E-3</v>
      </c>
      <c r="N103" s="77">
        <f>'Monthly Returns'!M104</f>
        <v>1.26964741782173E-2</v>
      </c>
      <c r="O103" s="77">
        <f>'Monthly Returns'!N104</f>
        <v>3.7602742657260701E-3</v>
      </c>
      <c r="P103" s="77">
        <f>'Monthly Returns'!O104</f>
        <v>2.9233501594896302E-3</v>
      </c>
      <c r="Q103" s="77">
        <f>'Monthly Returns'!P104</f>
        <v>5.9300834530060503E-3</v>
      </c>
      <c r="R103" s="77">
        <f>'Monthly Returns'!Q104</f>
        <v>3.2596989470209302E-2</v>
      </c>
      <c r="S103" s="77">
        <f>'Monthly Returns'!R104</f>
        <v>2.8286376537364401E-2</v>
      </c>
      <c r="T103" s="77">
        <f>'Monthly Returns'!S104</f>
        <v>6.1017782806829235E-3</v>
      </c>
      <c r="U103" s="77">
        <f>'Monthly Returns'!T104</f>
        <v>3.5018709231572999E-2</v>
      </c>
      <c r="V103" s="77">
        <f>'Monthly Returns'!U104</f>
        <v>2.2375281001884399E-2</v>
      </c>
      <c r="W103" s="77">
        <f>'Monthly Returns'!V104</f>
        <v>1.8107338955327599E-2</v>
      </c>
      <c r="X103" s="77">
        <f>'Monthly Returns'!W104</f>
        <v>1.7817838800964214E-3</v>
      </c>
      <c r="Y103" s="77">
        <f>'Monthly Returns'!X104</f>
        <v>4.4094153316902585E-3</v>
      </c>
      <c r="Z103" s="77">
        <f>'Monthly Returns'!Y104</f>
        <v>1.1762245583428754E-3</v>
      </c>
      <c r="AA103" s="77">
        <f>'Monthly Returns'!Z104</f>
        <v>6.6753013848759313E-3</v>
      </c>
      <c r="AB103" s="77">
        <f>'Monthly Returns'!AA104</f>
        <v>7.0006035003016276E-3</v>
      </c>
      <c r="AC103" s="77">
        <f>'Monthly Returns'!AB104</f>
        <v>-7.8857360020269107E-3</v>
      </c>
      <c r="AD103" s="77">
        <f>'Monthly Returns'!AC104</f>
        <v>-6.2152261583243692E-3</v>
      </c>
      <c r="AE103" s="77">
        <f>'Monthly Returns'!AD104</f>
        <v>-1.1805440825230799E-2</v>
      </c>
      <c r="AF103" s="77">
        <f>'Monthly Returns'!AE104</f>
        <v>2.4084805099999999E-2</v>
      </c>
      <c r="AG103" s="77">
        <f>'Monthly Returns'!AF104</f>
        <v>1.6298642200000001E-2</v>
      </c>
      <c r="AH103" s="77">
        <f>'Monthly Returns'!AG104</f>
        <v>2.3955096122487023E-2</v>
      </c>
      <c r="AI103" s="77">
        <f>'Monthly Returns'!AH104</f>
        <v>1.7135883375685168E-3</v>
      </c>
      <c r="AJ103" s="77">
        <f>'Monthly Returns'!AI104</f>
        <v>4.5094019096714177E-3</v>
      </c>
      <c r="AK103" s="77">
        <f>'Monthly Returns'!AJ104</f>
        <v>1.9999755728172808E-4</v>
      </c>
      <c r="AL103" s="77">
        <f>'Monthly Returns'!AK104</f>
        <v>9.6496330148179155E-3</v>
      </c>
      <c r="AM103" s="77">
        <f>'Monthly Returns'!AL104</f>
        <v>-4.7205127302580863E-3</v>
      </c>
      <c r="AN103" s="77">
        <f>'Monthly Returns'!AM104</f>
        <v>6.2303130994958433E-3</v>
      </c>
      <c r="AO103" s="77">
        <f>'Monthly Returns'!AN104</f>
        <v>-5.1000000000000004E-3</v>
      </c>
      <c r="AP103" s="77">
        <f>'Monthly Returns'!AO104</f>
        <v>-6.2602923342056527E-2</v>
      </c>
      <c r="AQ103" s="77">
        <f>'Monthly Returns'!AP104</f>
        <v>-5.5246230999252521E-2</v>
      </c>
      <c r="AR103" s="77">
        <f>'Monthly Returns'!AQ104</f>
        <v>3.6718059054665275E-3</v>
      </c>
      <c r="AS103" s="77">
        <f>'Monthly Returns'!AR104</f>
        <v>3.704932537049288E-3</v>
      </c>
      <c r="AT103" s="77">
        <f>'Monthly Returns'!AS104</f>
        <v>-6.3225277308488776E-3</v>
      </c>
      <c r="AU103" s="77">
        <f>'Monthly Returns'!AT104</f>
        <v>-2.8071390614685891E-3</v>
      </c>
      <c r="AV103" s="77">
        <f>'Monthly Returns'!AU104</f>
        <v>-9.8783730771728161E-3</v>
      </c>
      <c r="AW103" s="77">
        <f>'Monthly Returns'!AV104</f>
        <v>1.7890851007215547E-2</v>
      </c>
      <c r="AX103" s="77">
        <f>'Monthly Returns'!AW104</f>
        <v>2.2581593211385309E-2</v>
      </c>
      <c r="AY103" s="77">
        <f>'Monthly Returns'!AX104</f>
        <v>6.876443433356659E-3</v>
      </c>
      <c r="AZ103" s="77">
        <f>'Monthly Returns'!AY104</f>
        <v>3.9422755670022125E-2</v>
      </c>
      <c r="BA103" s="77">
        <f>'Monthly Returns'!AZ104</f>
        <v>-8.670634920634912E-3</v>
      </c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CC103" s="161">
        <f>(C103-AVERAGE(C$3:C$242))^2*'Monthly Returns'!$BI104</f>
        <v>4.1088866829396326E-6</v>
      </c>
      <c r="CD103" s="161">
        <f>(D103-AVERAGE(D$3:D$242))^2*'Monthly Returns'!$BI104</f>
        <v>4.8150173746140356E-6</v>
      </c>
      <c r="CE103" s="161">
        <f>(E103-AVERAGE(E$3:E$242))^2*'Monthly Returns'!$BI104</f>
        <v>1.6921894392643016E-6</v>
      </c>
      <c r="CF103" s="161">
        <f>(F103-AVERAGE(F$3:F$242))^2*'Monthly Returns'!$BI104</f>
        <v>6.6834332124249562E-7</v>
      </c>
      <c r="CG103" s="161">
        <f>(G103-AVERAGE(G$3:G$242))^2*'Monthly Returns'!$BI104</f>
        <v>1.4444737506409276E-6</v>
      </c>
      <c r="CH103" s="161">
        <f>(H103-AVERAGE(H$3:H$242))^2*'Monthly Returns'!$BI104</f>
        <v>1.2914532461187187E-6</v>
      </c>
      <c r="CI103" s="161">
        <f>(I103-AVERAGE(I$3:I$242))^2*'Monthly Returns'!$BI104</f>
        <v>1.2429965013863659E-6</v>
      </c>
      <c r="CJ103" s="161">
        <f>(J103-AVERAGE(J$3:J$242))^2*'Monthly Returns'!$BI104</f>
        <v>1.2414067726114986E-6</v>
      </c>
      <c r="CK103" s="161">
        <f>(K103-AVERAGE(K$3:K$242))^2*'Monthly Returns'!$BI104</f>
        <v>6.6268962447066452E-6</v>
      </c>
      <c r="CL103" s="161">
        <f>(L103-AVERAGE(L$3:L$242))^2*'Monthly Returns'!$BI104</f>
        <v>5.1362258104933894E-7</v>
      </c>
      <c r="CM103" s="161">
        <f>(M103-AVERAGE(M$3:M$242))^2*'Monthly Returns'!$BI104</f>
        <v>2.8560212252708757E-7</v>
      </c>
      <c r="CN103" s="161">
        <f>(N103-AVERAGE(N$3:N$242))^2*'Monthly Returns'!$BI104</f>
        <v>6.4797472364582832E-8</v>
      </c>
      <c r="CO103" s="161">
        <f>(O103-AVERAGE(O$3:O$242))^2*'Monthly Returns'!$BI104</f>
        <v>1.3039194427759537E-8</v>
      </c>
      <c r="CP103" s="161">
        <f>(P103-AVERAGE(P$3:P$242))^2*'Monthly Returns'!$BI104</f>
        <v>8.4036984366394208E-8</v>
      </c>
      <c r="CQ103" s="161">
        <f>(Q103-AVERAGE(Q$3:Q$242))^2*'Monthly Returns'!$BI104</f>
        <v>6.2715002107354008E-9</v>
      </c>
      <c r="CR103" s="161">
        <f>(R103-AVERAGE(R$3:R$242))^2*'Monthly Returns'!$BI104</f>
        <v>1.8366826385246569E-6</v>
      </c>
      <c r="CS103" s="161">
        <f>(S103-AVERAGE(S$3:S$242))^2*'Monthly Returns'!$BI104</f>
        <v>1.4150451107861727E-6</v>
      </c>
      <c r="CT103" s="161">
        <f>(T103-AVERAGE(T$3:T$242))^2*'Monthly Returns'!$BI104</f>
        <v>2.030827707167757E-8</v>
      </c>
      <c r="CU103" s="161">
        <f>(U103-AVERAGE(U$3:U$242))^2*'Monthly Returns'!$BI104</f>
        <v>2.3913036253245282E-6</v>
      </c>
      <c r="CV103" s="161">
        <f>(V103-AVERAGE(V$3:V$242))^2*'Monthly Returns'!$BI104</f>
        <v>7.8233349070396606E-7</v>
      </c>
      <c r="CW103" s="161">
        <f>(W103-AVERAGE(W$3:W$242))^2*'Monthly Returns'!$BI104</f>
        <v>5.3111503448946952E-7</v>
      </c>
      <c r="CX103" s="161">
        <f>(X103-AVERAGE(X$3:X$242))^2*'Monthly Returns'!$BI104</f>
        <v>2.7103556242061178E-8</v>
      </c>
      <c r="CY103" s="161">
        <f>(Y103-AVERAGE(Y$3:Y$242))^2*'Monthly Returns'!$BI104</f>
        <v>2.3792602646871243E-10</v>
      </c>
      <c r="CZ103" s="161">
        <f>(Z103-AVERAGE(Z$3:Z$242))^2*'Monthly Returns'!$BI104</f>
        <v>3.3553848108826838E-9</v>
      </c>
      <c r="DA103" s="161">
        <f>(AA103-AVERAGE(AA$3:AA$242))^2*'Monthly Returns'!$BI104</f>
        <v>1.7081613465424893E-9</v>
      </c>
      <c r="DB103" s="161">
        <f>(AB103-AVERAGE(AB$3:AB$242))^2*'Monthly Returns'!$BI104</f>
        <v>2.3824983297053321E-8</v>
      </c>
      <c r="DC103" s="161">
        <f>(AC103-AVERAGE(AC$3:AC$242))^2*'Monthly Returns'!$BI104</f>
        <v>3.6013175514315333E-7</v>
      </c>
      <c r="DD103" s="161">
        <f>(AD103-AVERAGE(AD$3:AD$242))^2*'Monthly Returns'!$BI104</f>
        <v>2.6499764106091757E-7</v>
      </c>
      <c r="DE103" s="161">
        <f>(AE103-AVERAGE(AE$3:AE$242))^2*'Monthly Returns'!$BI104</f>
        <v>6.6505315278259501E-7</v>
      </c>
      <c r="DF103" s="161">
        <f>(AF103-AVERAGE(AF$3:AF$242))^2*'Monthly Returns'!$BI104</f>
        <v>7.4728687700002294E-7</v>
      </c>
      <c r="DG103" s="161">
        <f>(AG103-AVERAGE(AG$3:AG$242))^2*'Monthly Returns'!$BI104</f>
        <v>2.2585497021718092E-7</v>
      </c>
      <c r="DH103" s="161">
        <f>(AH103-AVERAGE(AH$3:AH$242))^2*'Monthly Returns'!$BI104</f>
        <v>8.8507536194462119E-7</v>
      </c>
      <c r="DI103" s="161">
        <f>(AI103-AVERAGE(AI$3:AI$242))^2*'Monthly Returns'!$BI104</f>
        <v>1.122537378270679E-8</v>
      </c>
      <c r="DJ103" s="161">
        <f>(AJ103-AVERAGE(AJ$3:AJ$242))^2*'Monthly Returns'!$BI104</f>
        <v>1.7706044639810766E-9</v>
      </c>
      <c r="DK103" s="161">
        <f>(AK103-AVERAGE(AK$3:AK$242))^2*'Monthly Returns'!$BI104</f>
        <v>1.005144775963375E-7</v>
      </c>
      <c r="DL103" s="161">
        <f>(AL103-AVERAGE(AL$3:AL$242))^2*'Monthly Returns'!$BI104</f>
        <v>3.240088066836461E-8</v>
      </c>
      <c r="DM103" s="161">
        <f>(AM103-AVERAGE(AM$3:AM$242))^2*'Monthly Returns'!$BI104</f>
        <v>2.3254694290593234E-7</v>
      </c>
      <c r="DN103" s="161">
        <f>(AN103-AVERAGE(AN$3:AN$242))^2*'Monthly Returns'!$BI104</f>
        <v>1.0350430507081277E-9</v>
      </c>
      <c r="DO103" s="161">
        <f>(AO103-AVERAGE(AO$3:AO$242))^2*'Monthly Returns'!$BI104</f>
        <v>3.5409531195657068E-7</v>
      </c>
      <c r="DP103" s="161">
        <f>(AP103-AVERAGE(AP$3:AP$242))^2*'Monthly Returns'!$BI104</f>
        <v>1.1073832123741373E-5</v>
      </c>
      <c r="DQ103" s="161">
        <f>(AQ103-AVERAGE(AQ$3:AQ$242))^2*'Monthly Returns'!$BI104</f>
        <v>1.0199046834168866E-5</v>
      </c>
      <c r="DR103" s="161">
        <f>(AR103-AVERAGE(AR$3:AR$242))^2*'Monthly Returns'!$BI104</f>
        <v>2.3964598269551223E-8</v>
      </c>
      <c r="DS103" s="161">
        <f>(AS103-AVERAGE(AS$3:AS$242))^2*'Monthly Returns'!$BI104</f>
        <v>1.7289613265951959E-10</v>
      </c>
      <c r="DT103" s="161">
        <f>(AT103-AVERAGE(AT$3:AT$242))^2*'Monthly Returns'!$BI104</f>
        <v>3.5773045792440309E-7</v>
      </c>
      <c r="DU103" s="161">
        <f>(AU103-AVERAGE(AU$3:AU$242))^2*'Monthly Returns'!$BI104</f>
        <v>6.727912125775098E-8</v>
      </c>
      <c r="DV103" s="161">
        <f>(AV103-AVERAGE(AV$3:AV$242))^2*'Monthly Returns'!$BI104</f>
        <v>3.1848915509602886E-8</v>
      </c>
      <c r="DW103" s="161">
        <f>(AW103-AVERAGE(AW$3:AW$242))^2*'Monthly Returns'!$BI104</f>
        <v>2.1232812381717961E-7</v>
      </c>
      <c r="DX103" s="161">
        <f>(AX103-AVERAGE(AX$3:AX$242))^2*'Monthly Returns'!$BI104</f>
        <v>6.4273077523897281E-7</v>
      </c>
      <c r="DY103" s="161">
        <f>(AY103-AVERAGE(AY$3:AY$242))^2*'Monthly Returns'!$BI104</f>
        <v>5.9759810766585321E-10</v>
      </c>
      <c r="DZ103" s="161">
        <f>(AZ103-AVERAGE(AZ$3:AZ$242))^2*'Monthly Returns'!$BI104</f>
        <v>1.6334703398759199E-6</v>
      </c>
      <c r="EA103" s="161">
        <f>(BA103-AVERAGE(BA$3:BA$242))^2*'Monthly Returns'!$BI104</f>
        <v>9.6476478829937895E-7</v>
      </c>
    </row>
    <row r="104" spans="1:131" s="80" customFormat="1" x14ac:dyDescent="0.2">
      <c r="A104" s="66"/>
      <c r="B104" s="79">
        <f>'Monthly Returns'!A105</f>
        <v>39263</v>
      </c>
      <c r="C104" s="77">
        <f>'Monthly Returns'!B105</f>
        <v>-3.0931437675022402E-2</v>
      </c>
      <c r="D104" s="77">
        <f>'Monthly Returns'!C105</f>
        <v>-2.98942864130393E-2</v>
      </c>
      <c r="E104" s="77">
        <f>'Monthly Returns'!D105</f>
        <v>-2.04781967730484E-2</v>
      </c>
      <c r="F104" s="77">
        <f>'Monthly Returns'!E105</f>
        <v>-2.94207189837246E-2</v>
      </c>
      <c r="G104" s="77">
        <f>'Monthly Returns'!F105</f>
        <v>-1.66049632030407E-3</v>
      </c>
      <c r="H104" s="77">
        <f>'Monthly Returns'!G105</f>
        <v>-1.7407000745599699E-2</v>
      </c>
      <c r="I104" s="77">
        <f>'Monthly Returns'!H105</f>
        <v>-7.9815412841236499E-3</v>
      </c>
      <c r="J104" s="77">
        <f>'Monthly Returns'!I105</f>
        <v>7.9549972025443304E-3</v>
      </c>
      <c r="K104" s="77">
        <f>'Monthly Returns'!J105</f>
        <v>3.2164342143923497E-2</v>
      </c>
      <c r="L104" s="77">
        <f>'Monthly Returns'!K105</f>
        <v>-2.0176549195065299E-2</v>
      </c>
      <c r="M104" s="77">
        <f>'Monthly Returns'!L105</f>
        <v>-1.8823393379435501E-2</v>
      </c>
      <c r="N104" s="77">
        <f>'Monthly Returns'!M105</f>
        <v>-3.10426783686262E-2</v>
      </c>
      <c r="O104" s="77">
        <f>'Monthly Returns'!N105</f>
        <v>-2.6374388520589799E-2</v>
      </c>
      <c r="P104" s="77">
        <f>'Monthly Returns'!O105</f>
        <v>-2.84964752223025E-2</v>
      </c>
      <c r="Q104" s="77">
        <f>'Monthly Returns'!P105</f>
        <v>-2.2538053487317099E-2</v>
      </c>
      <c r="R104" s="77">
        <f>'Monthly Returns'!Q105</f>
        <v>-5.7002636919017899E-3</v>
      </c>
      <c r="S104" s="77">
        <f>'Monthly Returns'!R105</f>
        <v>3.94706719087922E-4</v>
      </c>
      <c r="T104" s="77">
        <f>'Monthly Returns'!S105</f>
        <v>-3.150716631162187E-2</v>
      </c>
      <c r="U104" s="77">
        <f>'Monthly Returns'!T105</f>
        <v>-1.6720508577046701E-2</v>
      </c>
      <c r="V104" s="77">
        <f>'Monthly Returns'!U105</f>
        <v>8.8806685601052707E-3</v>
      </c>
      <c r="W104" s="77">
        <f>'Monthly Returns'!V105</f>
        <v>1.50650188103882E-2</v>
      </c>
      <c r="X104" s="77">
        <f>'Monthly Returns'!W105</f>
        <v>-6.3820883029922504E-3</v>
      </c>
      <c r="Y104" s="77">
        <f>'Monthly Returns'!X105</f>
        <v>-6.5516895965244126E-3</v>
      </c>
      <c r="Z104" s="77">
        <f>'Monthly Returns'!Y105</f>
        <v>-8.4678215184652572E-5</v>
      </c>
      <c r="AA104" s="77">
        <f>'Monthly Returns'!Z105</f>
        <v>5.9877276326205653E-3</v>
      </c>
      <c r="AB104" s="77">
        <f>'Monthly Returns'!AA105</f>
        <v>7.3514722921410591E-3</v>
      </c>
      <c r="AC104" s="77">
        <f>'Monthly Returns'!AB105</f>
        <v>-9.9913812366329013E-3</v>
      </c>
      <c r="AD104" s="77">
        <f>'Monthly Returns'!AC105</f>
        <v>-1.14359486191283E-2</v>
      </c>
      <c r="AE104" s="77">
        <f>'Monthly Returns'!AD105</f>
        <v>-7.6843729935343295E-3</v>
      </c>
      <c r="AF104" s="77">
        <f>'Monthly Returns'!AE105</f>
        <v>-1.92053298E-2</v>
      </c>
      <c r="AG104" s="77">
        <f>'Monthly Returns'!AF105</f>
        <v>-1.87559398E-2</v>
      </c>
      <c r="AH104" s="77">
        <f>'Monthly Returns'!AG105</f>
        <v>-1.9101899289318498E-2</v>
      </c>
      <c r="AI104" s="77">
        <f>'Monthly Returns'!AH105</f>
        <v>1.1507297412318485E-2</v>
      </c>
      <c r="AJ104" s="77">
        <f>'Monthly Returns'!AI105</f>
        <v>1.951016971095143E-2</v>
      </c>
      <c r="AK104" s="77">
        <f>'Monthly Returns'!AJ105</f>
        <v>2.546024584095874E-2</v>
      </c>
      <c r="AL104" s="77">
        <f>'Monthly Returns'!AK105</f>
        <v>2.4760379004427513E-2</v>
      </c>
      <c r="AM104" s="77">
        <f>'Monthly Returns'!AL105</f>
        <v>1.1470137020345161E-2</v>
      </c>
      <c r="AN104" s="77">
        <f>'Monthly Returns'!AM105</f>
        <v>1.3339136915278438E-2</v>
      </c>
      <c r="AO104" s="77">
        <f>'Monthly Returns'!AN105</f>
        <v>4.7399999999999998E-2</v>
      </c>
      <c r="AP104" s="77">
        <f>'Monthly Returns'!AO105</f>
        <v>2.2241968650842381E-2</v>
      </c>
      <c r="AQ104" s="77">
        <f>'Monthly Returns'!AP105</f>
        <v>4.4530441842542512E-2</v>
      </c>
      <c r="AR104" s="77">
        <f>'Monthly Returns'!AQ105</f>
        <v>2.1267738345148751E-2</v>
      </c>
      <c r="AS104" s="77">
        <f>'Monthly Returns'!AR105</f>
        <v>6.8866729105834246E-3</v>
      </c>
      <c r="AT104" s="77">
        <f>'Monthly Returns'!AS105</f>
        <v>2.4832878997718896E-2</v>
      </c>
      <c r="AU104" s="77">
        <f>'Monthly Returns'!AT105</f>
        <v>1.5631204288372485E-2</v>
      </c>
      <c r="AV104" s="77">
        <f>'Monthly Returns'!AU105</f>
        <v>3.6137039481249559E-4</v>
      </c>
      <c r="AW104" s="77">
        <f>'Monthly Returns'!AV105</f>
        <v>5.0505449553108539E-2</v>
      </c>
      <c r="AX104" s="77">
        <f>'Monthly Returns'!AW105</f>
        <v>4.5399147970153431E-2</v>
      </c>
      <c r="AY104" s="77">
        <f>'Monthly Returns'!AX105</f>
        <v>2.0399509661373647E-2</v>
      </c>
      <c r="AZ104" s="77">
        <f>'Monthly Returns'!AY105</f>
        <v>2.6720484161346505E-2</v>
      </c>
      <c r="BA104" s="77">
        <f>'Monthly Returns'!AZ105</f>
        <v>1.142845705822304E-2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CC104" s="161">
        <f>(C104-AVERAGE(C$3:C$242))^2*'Monthly Returns'!$BI105</f>
        <v>3.8406041443999917E-6</v>
      </c>
      <c r="CD104" s="161">
        <f>(D104-AVERAGE(D$3:D$242))^2*'Monthly Returns'!$BI105</f>
        <v>4.5113014288609023E-6</v>
      </c>
      <c r="CE104" s="161">
        <f>(E104-AVERAGE(E$3:E$242))^2*'Monthly Returns'!$BI105</f>
        <v>1.8930978569080102E-6</v>
      </c>
      <c r="CF104" s="161">
        <f>(F104-AVERAGE(F$3:F$242))^2*'Monthly Returns'!$BI105</f>
        <v>4.1061775497060523E-6</v>
      </c>
      <c r="CG104" s="161">
        <f>(G104-AVERAGE(G$3:G$242))^2*'Monthly Returns'!$BI105</f>
        <v>9.3765641428085927E-8</v>
      </c>
      <c r="CH104" s="161">
        <f>(H104-AVERAGE(H$3:H$242))^2*'Monthly Returns'!$BI105</f>
        <v>1.3404968888157633E-6</v>
      </c>
      <c r="CI104" s="161">
        <f>(I104-AVERAGE(I$3:I$242))^2*'Monthly Returns'!$BI105</f>
        <v>6.4409674116529397E-7</v>
      </c>
      <c r="CJ104" s="161">
        <f>(J104-AVERAGE(J$3:J$242))^2*'Monthly Returns'!$BI105</f>
        <v>5.3266923526961347E-9</v>
      </c>
      <c r="CK104" s="161">
        <f>(K104-AVERAGE(K$3:K$242))^2*'Monthly Returns'!$BI105</f>
        <v>1.3558176933976561E-6</v>
      </c>
      <c r="CL104" s="161">
        <f>(L104-AVERAGE(L$3:L$242))^2*'Monthly Returns'!$BI105</f>
        <v>1.6568316478139168E-6</v>
      </c>
      <c r="CM104" s="161">
        <f>(M104-AVERAGE(M$3:M$242))^2*'Monthly Returns'!$BI105</f>
        <v>1.4931610093401486E-6</v>
      </c>
      <c r="CN104" s="161">
        <f>(N104-AVERAGE(N$3:N$242))^2*'Monthly Returns'!$BI105</f>
        <v>4.1432761295286281E-6</v>
      </c>
      <c r="CO104" s="161">
        <f>(O104-AVERAGE(O$3:O$242))^2*'Monthly Returns'!$BI105</f>
        <v>2.8676480709838698E-6</v>
      </c>
      <c r="CP104" s="161">
        <f>(P104-AVERAGE(P$3:P$242))^2*'Monthly Returns'!$BI105</f>
        <v>3.7532299672902184E-6</v>
      </c>
      <c r="CQ104" s="161">
        <f>(Q104-AVERAGE(Q$3:Q$242))^2*'Monthly Returns'!$BI105</f>
        <v>2.467842880565339E-6</v>
      </c>
      <c r="CR104" s="161">
        <f>(R104-AVERAGE(R$3:R$242))^2*'Monthly Returns'!$BI105</f>
        <v>4.1497787554656352E-7</v>
      </c>
      <c r="CS104" s="161">
        <f>(S104-AVERAGE(S$3:S$242))^2*'Monthly Returns'!$BI105</f>
        <v>7.054158055707947E-8</v>
      </c>
      <c r="CT104" s="161">
        <f>(T104-AVERAGE(T$3:T$242))^2*'Monthly Returns'!$BI105</f>
        <v>4.4665646250878522E-6</v>
      </c>
      <c r="CU104" s="161">
        <f>(U104-AVERAGE(U$3:U$242))^2*'Monthly Returns'!$BI105</f>
        <v>1.3369383387362283E-6</v>
      </c>
      <c r="CV104" s="161">
        <f>(V104-AVERAGE(V$3:V$242))^2*'Monthly Returns'!$BI105</f>
        <v>3.3130191011336792E-8</v>
      </c>
      <c r="CW104" s="161">
        <f>(W104-AVERAGE(W$3:W$242))^2*'Monthly Returns'!$BI105</f>
        <v>3.2841085870603892E-7</v>
      </c>
      <c r="CX104" s="161">
        <f>(X104-AVERAGE(X$3:X$242))^2*'Monthly Returns'!$BI105</f>
        <v>3.5181197521703154E-7</v>
      </c>
      <c r="CY104" s="161">
        <f>(Y104-AVERAGE(Y$3:Y$242))^2*'Monthly Returns'!$BI105</f>
        <v>3.1215801271652412E-7</v>
      </c>
      <c r="CZ104" s="161">
        <f>(Z104-AVERAGE(Z$3:Z$242))^2*'Monthly Returns'!$BI105</f>
        <v>1.5443467052100002E-8</v>
      </c>
      <c r="DA104" s="161">
        <f>(AA104-AVERAGE(AA$3:AA$242))^2*'Monthly Returns'!$BI105</f>
        <v>3.0454502554566359E-11</v>
      </c>
      <c r="DB104" s="161">
        <f>(AB104-AVERAGE(AB$3:AB$242))^2*'Monthly Returns'!$BI105</f>
        <v>3.0106350837741999E-8</v>
      </c>
      <c r="DC104" s="161">
        <f>(AC104-AVERAGE(AC$3:AC$242))^2*'Monthly Returns'!$BI105</f>
        <v>5.0899712944892427E-7</v>
      </c>
      <c r="DD104" s="161">
        <f>(AD104-AVERAGE(AD$3:AD$242))^2*'Monthly Returns'!$BI105</f>
        <v>6.2547186940508568E-7</v>
      </c>
      <c r="DE104" s="161">
        <f>(AE104-AVERAGE(AE$3:AE$242))^2*'Monthly Returns'!$BI105</f>
        <v>3.6448761369400948E-7</v>
      </c>
      <c r="DF104" s="161">
        <f>(AF104-AVERAGE(AF$3:AF$242))^2*'Monthly Returns'!$BI105</f>
        <v>1.9572143787185693E-6</v>
      </c>
      <c r="DG104" s="161">
        <f>(AG104-AVERAGE(AG$3:AG$242))^2*'Monthly Returns'!$BI105</f>
        <v>1.8462004448791278E-6</v>
      </c>
      <c r="DH104" s="161">
        <f>(AH104-AVERAGE(AH$3:AH$242))^2*'Monthly Returns'!$BI105</f>
        <v>1.7163096818361694E-6</v>
      </c>
      <c r="DI104" s="161">
        <f>(AI104-AVERAGE(AI$3:AI$242))^2*'Monthly Returns'!$BI105</f>
        <v>1.6530259562814173E-7</v>
      </c>
      <c r="DJ104" s="161">
        <f>(AJ104-AVERAGE(AJ$3:AJ$242))^2*'Monthly Returns'!$BI105</f>
        <v>5.5286173412227612E-7</v>
      </c>
      <c r="DK104" s="161">
        <f>(AK104-AVERAGE(AK$3:AK$242))^2*'Monthly Returns'!$BI105</f>
        <v>1.0093373904802492E-6</v>
      </c>
      <c r="DL104" s="161">
        <f>(AL104-AVERAGE(AL$3:AL$242))^2*'Monthly Returns'!$BI105</f>
        <v>9.4577160714700462E-7</v>
      </c>
      <c r="DM104" s="161">
        <f>(AM104-AVERAGE(AM$3:AM$242))^2*'Monthly Returns'!$BI105</f>
        <v>1.3213978954648985E-7</v>
      </c>
      <c r="DN104" s="161">
        <f>(AN104-AVERAGE(AN$3:AN$242))^2*'Monthly Returns'!$BI105</f>
        <v>1.6381474468448257E-7</v>
      </c>
      <c r="DO104" s="161">
        <f>(AO104-AVERAGE(AO$3:AO$242))^2*'Monthly Returns'!$BI105</f>
        <v>4.6321058351838478E-6</v>
      </c>
      <c r="DP104" s="161">
        <f>(AP104-AVERAGE(AP$3:AP$242))^2*'Monthly Returns'!$BI105</f>
        <v>1.2104906855409835E-6</v>
      </c>
      <c r="DQ104" s="161">
        <f>(AQ104-AVERAGE(AQ$3:AQ$242))^2*'Monthly Returns'!$BI105</f>
        <v>4.069354884468675E-6</v>
      </c>
      <c r="DR104" s="161">
        <f>(AR104-AVERAGE(AR$3:AR$242))^2*'Monthly Returns'!$BI105</f>
        <v>5.8706835760777573E-7</v>
      </c>
      <c r="DS104" s="161">
        <f>(AS104-AVERAGE(AS$3:AS$242))^2*'Monthly Returns'!$BI105</f>
        <v>3.2362349148711508E-8</v>
      </c>
      <c r="DT104" s="161">
        <f>(AT104-AVERAGE(AT$3:AT$242))^2*'Monthly Returns'!$BI105</f>
        <v>1.0629669511386412E-6</v>
      </c>
      <c r="DU104" s="161">
        <f>(AU104-AVERAGE(AU$3:AU$242))^2*'Monthly Returns'!$BI105</f>
        <v>4.9735047577410777E-7</v>
      </c>
      <c r="DV104" s="161">
        <f>(AV104-AVERAGE(AV$3:AV$242))^2*'Monthly Returns'!$BI105</f>
        <v>1.2749348625241908E-7</v>
      </c>
      <c r="DW104" s="161">
        <f>(AW104-AVERAGE(AW$3:AW$242))^2*'Monthly Returns'!$BI105</f>
        <v>4.7161757899027127E-6</v>
      </c>
      <c r="DX104" s="161">
        <f>(AX104-AVERAGE(AX$3:AX$242))^2*'Monthly Returns'!$BI105</f>
        <v>4.0043007157615378E-6</v>
      </c>
      <c r="DY104" s="161">
        <f>(AY104-AVERAGE(AY$3:AY$242))^2*'Monthly Returns'!$BI105</f>
        <v>5.3728118134251498E-7</v>
      </c>
      <c r="DZ104" s="161">
        <f>(AZ104-AVERAGE(AZ$3:AZ$242))^2*'Monthly Returns'!$BI105</f>
        <v>3.8326554391760471E-7</v>
      </c>
      <c r="EA104" s="161">
        <f>(BA104-AVERAGE(BA$3:BA$242))^2*'Monthly Returns'!$BI105</f>
        <v>4.322771984931873E-9</v>
      </c>
    </row>
    <row r="105" spans="1:131" s="80" customFormat="1" x14ac:dyDescent="0.2">
      <c r="A105" s="66"/>
      <c r="B105" s="79">
        <f>'Monthly Returns'!A106</f>
        <v>39294</v>
      </c>
      <c r="C105" s="77">
        <f>'Monthly Returns'!B106</f>
        <v>-4.1658589852514E-2</v>
      </c>
      <c r="D105" s="77">
        <f>'Monthly Returns'!C106</f>
        <v>-8.3983072386314903E-2</v>
      </c>
      <c r="E105" s="77">
        <f>'Monthly Returns'!D106</f>
        <v>-3.00559158463777E-2</v>
      </c>
      <c r="F105" s="77">
        <f>'Monthly Returns'!E106</f>
        <v>-1.7626247109173199E-2</v>
      </c>
      <c r="G105" s="77">
        <f>'Monthly Returns'!F106</f>
        <v>-3.5815133940497498E-2</v>
      </c>
      <c r="H105" s="77">
        <f>'Monthly Returns'!G106</f>
        <v>-1.26250293077181E-2</v>
      </c>
      <c r="I105" s="77">
        <f>'Monthly Returns'!H106</f>
        <v>-1.12723807846987E-2</v>
      </c>
      <c r="J105" s="77">
        <f>'Monthly Returns'!I106</f>
        <v>-6.12286340564272E-3</v>
      </c>
      <c r="K105" s="77">
        <f>'Monthly Returns'!J106</f>
        <v>4.1643999328069697E-2</v>
      </c>
      <c r="L105" s="77">
        <f>'Monthly Returns'!K106</f>
        <v>1.7122270483837101E-2</v>
      </c>
      <c r="M105" s="77">
        <f>'Monthly Returns'!L106</f>
        <v>9.0351420295078297E-3</v>
      </c>
      <c r="N105" s="77">
        <f>'Monthly Returns'!M106</f>
        <v>-4.0616033251884197E-2</v>
      </c>
      <c r="O105" s="77">
        <f>'Monthly Returns'!N106</f>
        <v>-1.9542195614521699E-2</v>
      </c>
      <c r="P105" s="77">
        <f>'Monthly Returns'!O106</f>
        <v>-1.6195791149724598E-2</v>
      </c>
      <c r="Q105" s="77">
        <f>'Monthly Returns'!P106</f>
        <v>-2.5745701433611299E-2</v>
      </c>
      <c r="R105" s="77">
        <f>'Monthly Returns'!Q106</f>
        <v>-9.3937767491930595E-3</v>
      </c>
      <c r="S105" s="77">
        <f>'Monthly Returns'!R106</f>
        <v>-3.20546209803873E-3</v>
      </c>
      <c r="T105" s="77">
        <f>'Monthly Returns'!S106</f>
        <v>-2.2980292793210122E-2</v>
      </c>
      <c r="U105" s="77">
        <f>'Monthly Returns'!T106</f>
        <v>-3.0951952119808099E-2</v>
      </c>
      <c r="V105" s="77">
        <f>'Monthly Returns'!U106</f>
        <v>1.673325074653E-3</v>
      </c>
      <c r="W105" s="77">
        <f>'Monthly Returns'!V106</f>
        <v>7.9307758838031896E-3</v>
      </c>
      <c r="X105" s="77">
        <f>'Monthly Returns'!W106</f>
        <v>2.1059281878477165E-4</v>
      </c>
      <c r="Y105" s="77">
        <f>'Monthly Returns'!X106</f>
        <v>-3.5249564828476743E-4</v>
      </c>
      <c r="Z105" s="77">
        <f>'Monthly Returns'!Y106</f>
        <v>1.3705465354814095E-3</v>
      </c>
      <c r="AA105" s="77">
        <f>'Monthly Returns'!Z106</f>
        <v>6.1611490973485505E-3</v>
      </c>
      <c r="AB105" s="77">
        <f>'Monthly Returns'!AA106</f>
        <v>4.7991115694285824E-3</v>
      </c>
      <c r="AC105" s="77">
        <f>'Monthly Returns'!AB106</f>
        <v>3.2372476945895512E-2</v>
      </c>
      <c r="AD105" s="77">
        <f>'Monthly Returns'!AC106</f>
        <v>3.0701249381966101E-2</v>
      </c>
      <c r="AE105" s="77">
        <f>'Monthly Returns'!AD106</f>
        <v>3.6418756113137898E-2</v>
      </c>
      <c r="AF105" s="77">
        <f>'Monthly Returns'!AE106</f>
        <v>-8.1848809999999995E-4</v>
      </c>
      <c r="AG105" s="77">
        <f>'Monthly Returns'!AF106</f>
        <v>-3.6525334999999996E-3</v>
      </c>
      <c r="AH105" s="77">
        <f>'Monthly Returns'!AG106</f>
        <v>-8.1408012351371576E-4</v>
      </c>
      <c r="AI105" s="77">
        <f>'Monthly Returns'!AH106</f>
        <v>1.1541380675818447E-2</v>
      </c>
      <c r="AJ105" s="77">
        <f>'Monthly Returns'!AI106</f>
        <v>1.8670055952967779E-2</v>
      </c>
      <c r="AK105" s="77">
        <f>'Monthly Returns'!AJ106</f>
        <v>1.7599978565655539E-2</v>
      </c>
      <c r="AL105" s="77">
        <f>'Monthly Returns'!AK106</f>
        <v>1.6289752650176625E-2</v>
      </c>
      <c r="AM105" s="77">
        <f>'Monthly Returns'!AL106</f>
        <v>2.7639518236241889E-2</v>
      </c>
      <c r="AN105" s="77">
        <f>'Monthly Returns'!AM106</f>
        <v>1.1150577975587606E-2</v>
      </c>
      <c r="AO105" s="77">
        <f>'Monthly Returns'!AN106</f>
        <v>7.9500000000000001E-2</v>
      </c>
      <c r="AP105" s="77">
        <f>'Monthly Returns'!AO106</f>
        <v>6.7798585878097617E-2</v>
      </c>
      <c r="AQ105" s="77">
        <f>'Monthly Returns'!AP106</f>
        <v>8.3961996149111595E-2</v>
      </c>
      <c r="AR105" s="77">
        <f>'Monthly Returns'!AQ106</f>
        <v>9.5407500983424459E-3</v>
      </c>
      <c r="AS105" s="77">
        <f>'Monthly Returns'!AR106</f>
        <v>4.924491135916087E-3</v>
      </c>
      <c r="AT105" s="77">
        <f>'Monthly Returns'!AS106</f>
        <v>1.5454509961269226E-2</v>
      </c>
      <c r="AU105" s="77">
        <f>'Monthly Returns'!AT106</f>
        <v>1.0611423146806312E-2</v>
      </c>
      <c r="AV105" s="77">
        <f>'Monthly Returns'!AU106</f>
        <v>5.3647775241150077E-4</v>
      </c>
      <c r="AW105" s="77">
        <f>'Monthly Returns'!AV106</f>
        <v>-3.7163904065153019E-2</v>
      </c>
      <c r="AX105" s="77">
        <f>'Monthly Returns'!AW106</f>
        <v>-4.7815919151423802E-3</v>
      </c>
      <c r="AY105" s="77">
        <f>'Monthly Returns'!AX106</f>
        <v>1.6426431364615305E-2</v>
      </c>
      <c r="AZ105" s="77">
        <f>'Monthly Returns'!AY106</f>
        <v>2.2637462995734027E-2</v>
      </c>
      <c r="BA105" s="77">
        <f>'Monthly Returns'!AZ106</f>
        <v>1.6582894684766813E-2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CC105" s="161">
        <f>(C105-AVERAGE(C$3:C$242))^2*'Monthly Returns'!$BI106</f>
        <v>6.4232210884785067E-6</v>
      </c>
      <c r="CD105" s="161">
        <f>(D105-AVERAGE(D$3:D$242))^2*'Monthly Returns'!$BI106</f>
        <v>2.4825086556700874E-5</v>
      </c>
      <c r="CE105" s="161">
        <f>(E105-AVERAGE(E$3:E$242))^2*'Monthly Returns'!$BI106</f>
        <v>3.5611502795587034E-6</v>
      </c>
      <c r="CF105" s="161">
        <f>(F105-AVERAGE(F$3:F$242))^2*'Monthly Returns'!$BI106</f>
        <v>2.003910788310353E-6</v>
      </c>
      <c r="CG105" s="161">
        <f>(G105-AVERAGE(G$3:G$242))^2*'Monthly Returns'!$BI106</f>
        <v>4.4352744819254366E-6</v>
      </c>
      <c r="CH105" s="161">
        <f>(H105-AVERAGE(H$3:H$242))^2*'Monthly Returns'!$BI106</f>
        <v>8.3148581771789389E-7</v>
      </c>
      <c r="CI105" s="161">
        <f>(I105-AVERAGE(I$3:I$242))^2*'Monthly Returns'!$BI106</f>
        <v>9.6013241673433689E-7</v>
      </c>
      <c r="CJ105" s="161">
        <f>(J105-AVERAGE(J$3:J$242))^2*'Monthly Returns'!$BI106</f>
        <v>6.6350248850518591E-7</v>
      </c>
      <c r="CK105" s="161">
        <f>(K105-AVERAGE(K$3:K$242))^2*'Monthly Returns'!$BI106</f>
        <v>2.7867943208477431E-6</v>
      </c>
      <c r="CL105" s="161">
        <f>(L105-AVERAGE(L$3:L$242))^2*'Monthly Returns'!$BI106</f>
        <v>4.4907800619064691E-7</v>
      </c>
      <c r="CM105" s="161">
        <f>(M105-AVERAGE(M$3:M$242))^2*'Monthly Returns'!$BI106</f>
        <v>5.6957123673375756E-8</v>
      </c>
      <c r="CN105" s="161">
        <f>(N105-AVERAGE(N$3:N$242))^2*'Monthly Returns'!$BI106</f>
        <v>6.5014759133135493E-6</v>
      </c>
      <c r="CO105" s="161">
        <f>(O105-AVERAGE(O$3:O$242))^2*'Monthly Returns'!$BI106</f>
        <v>1.8015724454490665E-6</v>
      </c>
      <c r="CP105" s="161">
        <f>(P105-AVERAGE(P$3:P$242))^2*'Monthly Returns'!$BI106</f>
        <v>1.6885693474105117E-6</v>
      </c>
      <c r="CQ105" s="161">
        <f>(Q105-AVERAGE(Q$3:Q$242))^2*'Monthly Returns'!$BI106</f>
        <v>3.0545773691599574E-6</v>
      </c>
      <c r="CR105" s="161">
        <f>(R105-AVERAGE(R$3:R$242))^2*'Monthly Returns'!$BI106</f>
        <v>7.0879213938234269E-7</v>
      </c>
      <c r="CS105" s="161">
        <f>(S105-AVERAGE(S$3:S$242))^2*'Monthly Returns'!$BI106</f>
        <v>2.0837850290027771E-7</v>
      </c>
      <c r="CT105" s="161">
        <f>(T105-AVERAGE(T$3:T$242))^2*'Monthly Returns'!$BI106</f>
        <v>2.8060563205798208E-6</v>
      </c>
      <c r="CU105" s="161">
        <f>(U105-AVERAGE(U$3:U$242))^2*'Monthly Returns'!$BI106</f>
        <v>3.6533600187800064E-6</v>
      </c>
      <c r="CV105" s="161">
        <f>(V105-AVERAGE(V$3:V$242))^2*'Monthly Returns'!$BI106</f>
        <v>3.8626169987331053E-8</v>
      </c>
      <c r="CW105" s="161">
        <f>(W105-AVERAGE(W$3:W$242))^2*'Monthly Returns'!$BI106</f>
        <v>4.0135247607694621E-8</v>
      </c>
      <c r="CX105" s="161">
        <f>(X105-AVERAGE(X$3:X$242))^2*'Monthly Returns'!$BI106</f>
        <v>6.2010130200226445E-8</v>
      </c>
      <c r="CY105" s="161">
        <f>(Y105-AVERAGE(Y$3:Y$242))^2*'Monthly Returns'!$BI106</f>
        <v>5.5288833893035938E-8</v>
      </c>
      <c r="CZ105" s="161">
        <f>(Z105-AVERAGE(Z$3:Z$242))^2*'Monthly Returns'!$BI106</f>
        <v>2.3309260509551867E-9</v>
      </c>
      <c r="DA105" s="161">
        <f>(AA105-AVERAGE(AA$3:AA$242))^2*'Monthly Returns'!$BI106</f>
        <v>2.1541631870426708E-10</v>
      </c>
      <c r="DB105" s="161">
        <f>(AB105-AVERAGE(AB$3:AB$242))^2*'Monthly Returns'!$BI106</f>
        <v>1.6002535643817181E-9</v>
      </c>
      <c r="DC105" s="161">
        <f>(AC105-AVERAGE(AC$3:AC$242))^2*'Monthly Returns'!$BI106</f>
        <v>2.2904970444988831E-6</v>
      </c>
      <c r="DD105" s="161">
        <f>(AD105-AVERAGE(AD$3:AD$242))^2*'Monthly Returns'!$BI106</f>
        <v>2.0268862575616121E-6</v>
      </c>
      <c r="DE105" s="161">
        <f>(AE105-AVERAGE(AE$3:AE$242))^2*'Monthly Returns'!$BI106</f>
        <v>2.9421753775321145E-6</v>
      </c>
      <c r="DF105" s="161">
        <f>(AF105-AVERAGE(AF$3:AF$242))^2*'Monthly Returns'!$BI106</f>
        <v>1.9182513014380616E-7</v>
      </c>
      <c r="DG105" s="161">
        <f>(AG105-AVERAGE(AG$3:AG$242))^2*'Monthly Returns'!$BI106</f>
        <v>3.2534999700816082E-7</v>
      </c>
      <c r="DH105" s="161">
        <f>(AH105-AVERAGE(AH$3:AH$242))^2*'Monthly Returns'!$BI106</f>
        <v>1.2518809255549939E-7</v>
      </c>
      <c r="DI105" s="161">
        <f>(AI105-AVERAGE(AI$3:AI$242))^2*'Monthly Returns'!$BI106</f>
        <v>1.6844208249900754E-7</v>
      </c>
      <c r="DJ105" s="161">
        <f>(AJ105-AVERAGE(AJ$3:AJ$242))^2*'Monthly Returns'!$BI106</f>
        <v>4.9429373832755486E-7</v>
      </c>
      <c r="DK105" s="161">
        <f>(AK105-AVERAGE(AK$3:AK$242))^2*'Monthly Returns'!$BI106</f>
        <v>3.5506469003390347E-7</v>
      </c>
      <c r="DL105" s="161">
        <f>(AL105-AVERAGE(AL$3:AL$242))^2*'Monthly Returns'!$BI106</f>
        <v>2.8241305379731758E-7</v>
      </c>
      <c r="DM105" s="161">
        <f>(AM105-AVERAGE(AM$3:AM$242))^2*'Monthly Returns'!$BI106</f>
        <v>1.4802756114689617E-6</v>
      </c>
      <c r="DN105" s="161">
        <f>(AN105-AVERAGE(AN$3:AN$242))^2*'Monthly Returns'!$BI106</f>
        <v>8.5001917854852238E-8</v>
      </c>
      <c r="DO105" s="161">
        <f>(AO105-AVERAGE(AO$3:AO$242))^2*'Monthly Returns'!$BI106</f>
        <v>1.4846784872781086E-5</v>
      </c>
      <c r="DP105" s="161">
        <f>(AP105-AVERAGE(AP$3:AP$242))^2*'Monthly Returns'!$BI106</f>
        <v>1.2280392277679201E-5</v>
      </c>
      <c r="DQ105" s="161">
        <f>(AQ105-AVERAGE(AQ$3:AQ$242))^2*'Monthly Returns'!$BI106</f>
        <v>1.683882085932121E-5</v>
      </c>
      <c r="DR105" s="161">
        <f>(AR105-AVERAGE(AR$3:AR$242))^2*'Monthly Returns'!$BI106</f>
        <v>2.3296966096462345E-8</v>
      </c>
      <c r="DS105" s="161">
        <f>(AS105-AVERAGE(AS$3:AS$242))^2*'Monthly Returns'!$BI106</f>
        <v>6.0050166369894054E-9</v>
      </c>
      <c r="DT105" s="161">
        <f>(AT105-AVERAGE(AT$3:AT$242))^2*'Monthly Returns'!$BI106</f>
        <v>2.9422181059207275E-7</v>
      </c>
      <c r="DU105" s="161">
        <f>(AU105-AVERAGE(AU$3:AU$242))^2*'Monthly Returns'!$BI106</f>
        <v>1.9757155639977173E-7</v>
      </c>
      <c r="DV105" s="161">
        <f>(AV105-AVERAGE(AV$3:AV$242))^2*'Monthly Returns'!$BI106</f>
        <v>1.3548331596506106E-7</v>
      </c>
      <c r="DW105" s="161">
        <f>(AW105-AVERAGE(AW$3:AW$242))^2*'Monthly Returns'!$BI106</f>
        <v>5.9205046169789415E-6</v>
      </c>
      <c r="DX105" s="161">
        <f>(AX105-AVERAGE(AX$3:AX$242))^2*'Monthly Returns'!$BI106</f>
        <v>3.9800858927232916E-7</v>
      </c>
      <c r="DY105" s="161">
        <f>(AY105-AVERAGE(AY$3:AY$242))^2*'Monthly Returns'!$BI106</f>
        <v>2.7825969551354952E-7</v>
      </c>
      <c r="DZ105" s="161">
        <f>(AZ105-AVERAGE(AZ$3:AZ$242))^2*'Monthly Returns'!$BI106</f>
        <v>1.6583679944196564E-7</v>
      </c>
      <c r="EA105" s="161">
        <f>(BA105-AVERAGE(BA$3:BA$242))^2*'Monthly Returns'!$BI106</f>
        <v>1.1388068861574981E-7</v>
      </c>
    </row>
    <row r="106" spans="1:131" s="80" customFormat="1" x14ac:dyDescent="0.2">
      <c r="A106" s="66"/>
      <c r="B106" s="79">
        <f>'Monthly Returns'!A107</f>
        <v>39325</v>
      </c>
      <c r="C106" s="77">
        <f>'Monthly Returns'!B107</f>
        <v>2.21964110472299E-2</v>
      </c>
      <c r="D106" s="77">
        <f>'Monthly Returns'!C107</f>
        <v>1.7590464508212101E-2</v>
      </c>
      <c r="E106" s="77">
        <f>'Monthly Returns'!D107</f>
        <v>-5.31123482646034E-3</v>
      </c>
      <c r="F106" s="77">
        <f>'Monthly Returns'!E107</f>
        <v>-3.5917991581827201E-2</v>
      </c>
      <c r="G106" s="77">
        <f>'Monthly Returns'!F107</f>
        <v>-1.5006189007749E-3</v>
      </c>
      <c r="H106" s="77">
        <f>'Monthly Returns'!G107</f>
        <v>-2.2661091582299502E-2</v>
      </c>
      <c r="I106" s="77">
        <f>'Monthly Returns'!H107</f>
        <v>-5.4393647174294901E-2</v>
      </c>
      <c r="J106" s="77">
        <f>'Monthly Returns'!I107</f>
        <v>-9.3851562735365306E-3</v>
      </c>
      <c r="K106" s="77">
        <f>'Monthly Returns'!J107</f>
        <v>-1.41625001534104E-2</v>
      </c>
      <c r="L106" s="77">
        <f>'Monthly Returns'!K107</f>
        <v>2.2261594387504101E-2</v>
      </c>
      <c r="M106" s="77">
        <f>'Monthly Returns'!L107</f>
        <v>1.9304071352317102E-2</v>
      </c>
      <c r="N106" s="77">
        <f>'Monthly Returns'!M107</f>
        <v>1.5540961431108301E-2</v>
      </c>
      <c r="O106" s="77">
        <f>'Monthly Returns'!N107</f>
        <v>1.20762327629824E-2</v>
      </c>
      <c r="P106" s="77">
        <f>'Monthly Returns'!O107</f>
        <v>3.35699888410401E-3</v>
      </c>
      <c r="Q106" s="77">
        <f>'Monthly Returns'!P107</f>
        <v>1.42994016707349E-2</v>
      </c>
      <c r="R106" s="77">
        <f>'Monthly Returns'!Q107</f>
        <v>-9.8829327989530206E-3</v>
      </c>
      <c r="S106" s="77">
        <f>'Monthly Returns'!R107</f>
        <v>-1.43489166379475E-2</v>
      </c>
      <c r="T106" s="77">
        <f>'Monthly Returns'!S107</f>
        <v>1.6480082970343757E-2</v>
      </c>
      <c r="U106" s="77">
        <f>'Monthly Returns'!T107</f>
        <v>1.51851788552579E-2</v>
      </c>
      <c r="V106" s="77">
        <f>'Monthly Returns'!U107</f>
        <v>-1.667413317919E-2</v>
      </c>
      <c r="W106" s="77">
        <f>'Monthly Returns'!V107</f>
        <v>-2.1109484891792599E-2</v>
      </c>
      <c r="X106" s="77">
        <f>'Monthly Returns'!W107</f>
        <v>-1.5791135909042353E-3</v>
      </c>
      <c r="Y106" s="77">
        <f>'Monthly Returns'!X107</f>
        <v>5.7653033634192941E-3</v>
      </c>
      <c r="Z106" s="77">
        <f>'Monthly Returns'!Y107</f>
        <v>4.0852432820885909E-3</v>
      </c>
      <c r="AA106" s="77">
        <f>'Monthly Returns'!Z107</f>
        <v>-1.3444638644777296E-4</v>
      </c>
      <c r="AB106" s="77">
        <f>'Monthly Returns'!AA107</f>
        <v>3.8683192547563916E-3</v>
      </c>
      <c r="AC106" s="77">
        <f>'Monthly Returns'!AB107</f>
        <v>2.1644075207695623E-2</v>
      </c>
      <c r="AD106" s="77">
        <f>'Monthly Returns'!AC107</f>
        <v>2.0712486763513199E-2</v>
      </c>
      <c r="AE106" s="77">
        <f>'Monthly Returns'!AD107</f>
        <v>2.42679533388044E-2</v>
      </c>
      <c r="AF106" s="77">
        <f>'Monthly Returns'!AE107</f>
        <v>-2.23255924E-2</v>
      </c>
      <c r="AG106" s="77">
        <f>'Monthly Returns'!AF107</f>
        <v>-7.1539630000000002E-3</v>
      </c>
      <c r="AH106" s="77">
        <f>'Monthly Returns'!AG107</f>
        <v>-2.2205357681448119E-2</v>
      </c>
      <c r="AI106" s="77">
        <f>'Monthly Returns'!AH107</f>
        <v>-1.3138686131386912E-2</v>
      </c>
      <c r="AJ106" s="77">
        <f>'Monthly Returns'!AI107</f>
        <v>-1.5600030097243311E-2</v>
      </c>
      <c r="AK106" s="77">
        <f>'Monthly Returns'!AJ107</f>
        <v>-2.3230692042484291E-2</v>
      </c>
      <c r="AL106" s="77">
        <f>'Monthly Returns'!AK107</f>
        <v>-5.4197972211947887E-3</v>
      </c>
      <c r="AM106" s="77">
        <f>'Monthly Returns'!AL107</f>
        <v>-1.3639335578968237E-2</v>
      </c>
      <c r="AN106" s="77">
        <f>'Monthly Returns'!AM107</f>
        <v>2.0393639567108934E-3</v>
      </c>
      <c r="AO106" s="77">
        <f>'Monthly Returns'!AN107</f>
        <v>-1.18E-2</v>
      </c>
      <c r="AP106" s="77">
        <f>'Monthly Returns'!AO107</f>
        <v>9.5660201987437521E-3</v>
      </c>
      <c r="AQ106" s="77">
        <f>'Monthly Returns'!AP107</f>
        <v>-3.0590256544655192E-2</v>
      </c>
      <c r="AR106" s="77">
        <f>'Monthly Returns'!AQ107</f>
        <v>1.1578607362209822E-2</v>
      </c>
      <c r="AS106" s="77">
        <f>'Monthly Returns'!AR107</f>
        <v>3.9747359250787984E-3</v>
      </c>
      <c r="AT106" s="77">
        <f>'Monthly Returns'!AS107</f>
        <v>-1.5874217599742675E-2</v>
      </c>
      <c r="AU106" s="77">
        <f>'Monthly Returns'!AT107</f>
        <v>9.4231040257259369E-3</v>
      </c>
      <c r="AV106" s="77">
        <f>'Monthly Returns'!AU107</f>
        <v>-8.947325581635298E-3</v>
      </c>
      <c r="AW106" s="77">
        <f>'Monthly Returns'!AV107</f>
        <v>-2.8466237893538637E-2</v>
      </c>
      <c r="AX106" s="77">
        <f>'Monthly Returns'!AW107</f>
        <v>-3.3922189818797355E-2</v>
      </c>
      <c r="AY106" s="77">
        <f>'Monthly Returns'!AX107</f>
        <v>-3.1732154075288274E-2</v>
      </c>
      <c r="AZ106" s="77">
        <f>'Monthly Returns'!AY107</f>
        <v>-0.11006562501496658</v>
      </c>
      <c r="BA106" s="77">
        <f>'Monthly Returns'!AZ107</f>
        <v>1.1835240987308149E-2</v>
      </c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CC106" s="161">
        <f>(C106-AVERAGE(C$3:C$242))^2*'Monthly Returns'!$BI107</f>
        <v>6.9181138166351911E-7</v>
      </c>
      <c r="CD106" s="161">
        <f>(D106-AVERAGE(D$3:D$242))^2*'Monthly Returns'!$BI107</f>
        <v>1.3487144892476238E-7</v>
      </c>
      <c r="CE106" s="161">
        <f>(E106-AVERAGE(E$3:E$242))^2*'Monthly Returns'!$BI107</f>
        <v>3.4483627440439083E-7</v>
      </c>
      <c r="CF106" s="161">
        <f>(F106-AVERAGE(F$3:F$242))^2*'Monthly Returns'!$BI107</f>
        <v>5.7151891057080184E-6</v>
      </c>
      <c r="CG106" s="161">
        <f>(G106-AVERAGE(G$3:G$242))^2*'Monthly Returns'!$BI107</f>
        <v>9.0507589799622935E-8</v>
      </c>
      <c r="CH106" s="161">
        <f>(H106-AVERAGE(H$3:H$242))^2*'Monthly Returns'!$BI107</f>
        <v>2.0953046809547138E-6</v>
      </c>
      <c r="CI106" s="161">
        <f>(I106-AVERAGE(I$3:I$242))^2*'Monthly Returns'!$BI107</f>
        <v>1.0670601236281865E-5</v>
      </c>
      <c r="CJ106" s="161">
        <f>(J106-AVERAGE(J$3:J$242))^2*'Monthly Returns'!$BI107</f>
        <v>9.8264887415031274E-7</v>
      </c>
      <c r="CK106" s="161">
        <f>(K106-AVERAGE(K$3:K$242))^2*'Monthly Returns'!$BI107</f>
        <v>1.6262789242312455E-6</v>
      </c>
      <c r="CL106" s="161">
        <f>(L106-AVERAGE(L$3:L$242))^2*'Monthly Returns'!$BI107</f>
        <v>8.9389342364467825E-7</v>
      </c>
      <c r="CM106" s="161">
        <f>(M106-AVERAGE(M$3:M$242))^2*'Monthly Returns'!$BI107</f>
        <v>6.1347436578095877E-7</v>
      </c>
      <c r="CN106" s="161">
        <f>(N106-AVERAGE(N$3:N$242))^2*'Monthly Returns'!$BI107</f>
        <v>1.6723020016023196E-7</v>
      </c>
      <c r="CO106" s="161">
        <f>(O106-AVERAGE(O$3:O$242))^2*'Monthly Returns'!$BI107</f>
        <v>1.0505400197680668E-7</v>
      </c>
      <c r="CP106" s="161">
        <f>(P106-AVERAGE(P$3:P$242))^2*'Monthly Returns'!$BI107</f>
        <v>7.3629685240397599E-8</v>
      </c>
      <c r="CQ106" s="161">
        <f>(Q106-AVERAGE(Q$3:Q$242))^2*'Monthly Returns'!$BI107</f>
        <v>1.3138594259058794E-7</v>
      </c>
      <c r="CR106" s="161">
        <f>(R106-AVERAGE(R$3:R$242))^2*'Monthly Returns'!$BI107</f>
        <v>7.6042457199364137E-7</v>
      </c>
      <c r="CS106" s="161">
        <f>(S106-AVERAGE(S$3:S$242))^2*'Monthly Returns'!$BI107</f>
        <v>1.099242153765259E-6</v>
      </c>
      <c r="CT106" s="161">
        <f>(T106-AVERAGE(T$3:T$242))^2*'Monthly Returns'!$BI107</f>
        <v>1.6362245862817396E-7</v>
      </c>
      <c r="CU106" s="161">
        <f>(U106-AVERAGE(U$3:U$242))^2*'Monthly Returns'!$BI107</f>
        <v>2.7078442829127876E-7</v>
      </c>
      <c r="CV106" s="161">
        <f>(V106-AVERAGE(V$3:V$242))^2*'Monthly Returns'!$BI107</f>
        <v>1.3651416320538456E-6</v>
      </c>
      <c r="CW106" s="161">
        <f>(W106-AVERAGE(W$3:W$242))^2*'Monthly Returns'!$BI107</f>
        <v>1.7831234759652636E-6</v>
      </c>
      <c r="CX106" s="161">
        <f>(X106-AVERAGE(X$3:X$242))^2*'Monthly Returns'!$BI107</f>
        <v>1.1900863071327359E-7</v>
      </c>
      <c r="CY106" s="161">
        <f>(Y106-AVERAGE(Y$3:Y$242))^2*'Monthly Returns'!$BI107</f>
        <v>7.639951014494691E-9</v>
      </c>
      <c r="CZ106" s="161">
        <f>(Z106-AVERAGE(Z$3:Z$242))^2*'Monthly Returns'!$BI107</f>
        <v>9.049143735742782E-9</v>
      </c>
      <c r="DA106" s="161">
        <f>(AA106-AVERAGE(AA$3:AA$242))^2*'Monthly Returns'!$BI107</f>
        <v>1.0136860380799681E-7</v>
      </c>
      <c r="DB106" s="161">
        <f>(AB106-AVERAGE(AB$3:AB$242))^2*'Monthly Returns'!$BI107</f>
        <v>8.188004941846637E-11</v>
      </c>
      <c r="DC106" s="161">
        <f>(AC106-AVERAGE(AC$3:AC$242))^2*'Monthly Returns'!$BI107</f>
        <v>9.0890129697371841E-7</v>
      </c>
      <c r="DD106" s="161">
        <f>(AD106-AVERAGE(AD$3:AD$242))^2*'Monthly Returns'!$BI107</f>
        <v>8.1414205787519304E-7</v>
      </c>
      <c r="DE106" s="161">
        <f>(AE106-AVERAGE(AE$3:AE$242))^2*'Monthly Returns'!$BI107</f>
        <v>1.1684550107800832E-6</v>
      </c>
      <c r="DF106" s="161">
        <f>(AF106-AVERAGE(AF$3:AF$242))^2*'Monthly Returns'!$BI107</f>
        <v>2.4908629308048526E-6</v>
      </c>
      <c r="DG106" s="161">
        <f>(AG106-AVERAGE(AG$3:AG$242))^2*'Monthly Returns'!$BI107</f>
        <v>5.7539578503903847E-7</v>
      </c>
      <c r="DH106" s="161">
        <f>(AH106-AVERAGE(AH$3:AH$242))^2*'Monthly Returns'!$BI107</f>
        <v>2.2127591935821491E-6</v>
      </c>
      <c r="DI106" s="161">
        <f>(AI106-AVERAGE(AI$3:AI$242))^2*'Monthly Returns'!$BI107</f>
        <v>7.9830044606026922E-7</v>
      </c>
      <c r="DJ106" s="161">
        <f>(AJ106-AVERAGE(AJ$3:AJ$242))^2*'Monthly Returns'!$BI107</f>
        <v>1.2250524729240355E-6</v>
      </c>
      <c r="DK106" s="161">
        <f>(AK106-AVERAGE(AK$3:AK$242))^2*'Monthly Returns'!$BI107</f>
        <v>2.4389241580959797E-6</v>
      </c>
      <c r="DL106" s="161">
        <f>(AL106-AVERAGE(AL$3:AL$242))^2*'Monthly Returns'!$BI107</f>
        <v>3.7782129320232071E-7</v>
      </c>
      <c r="DM106" s="161">
        <f>(AM106-AVERAGE(AM$3:AM$242))^2*'Monthly Returns'!$BI107</f>
        <v>9.2448466619163608E-7</v>
      </c>
      <c r="DN106" s="161">
        <f>(AN106-AVERAGE(AN$3:AN$242))^2*'Monthly Returns'!$BI107</f>
        <v>3.5761051144480512E-8</v>
      </c>
      <c r="DO106" s="161">
        <f>(AO106-AVERAGE(AO$3:AO$242))^2*'Monthly Returns'!$BI107</f>
        <v>9.1897636597839583E-7</v>
      </c>
      <c r="DP106" s="161">
        <f>(AP106-AVERAGE(AP$3:AP$242))^2*'Monthly Returns'!$BI107</f>
        <v>1.9411129919976648E-7</v>
      </c>
      <c r="DQ106" s="161">
        <f>(AQ106-AVERAGE(AQ$3:AQ$242))^2*'Monthly Returns'!$BI107</f>
        <v>3.7535890121791491E-6</v>
      </c>
      <c r="DR106" s="161">
        <f>(AR106-AVERAGE(AR$3:AR$242))^2*'Monthly Returns'!$BI107</f>
        <v>6.8244701156028644E-8</v>
      </c>
      <c r="DS106" s="161">
        <f>(AS106-AVERAGE(AS$3:AS$242))^2*'Monthly Returns'!$BI107</f>
        <v>7.631705671654451E-10</v>
      </c>
      <c r="DT106" s="161">
        <f>(AT106-AVERAGE(AT$3:AT$242))^2*'Monthly Returns'!$BI107</f>
        <v>1.2379331062133274E-6</v>
      </c>
      <c r="DU106" s="161">
        <f>(AU106-AVERAGE(AU$3:AU$242))^2*'Monthly Returns'!$BI107</f>
        <v>1.4733992492567475E-7</v>
      </c>
      <c r="DV106" s="161">
        <f>(AV106-AVERAGE(AV$3:AV$242))^2*'Monthly Returns'!$BI107</f>
        <v>1.7399319520526411E-8</v>
      </c>
      <c r="DW106" s="161">
        <f>(AW106-AVERAGE(AW$3:AW$242))^2*'Monthly Returns'!$BI107</f>
        <v>3.9411155927914456E-6</v>
      </c>
      <c r="DX106" s="161">
        <f>(AX106-AVERAGE(AX$3:AX$242))^2*'Monthly Returns'!$BI107</f>
        <v>4.7351955097281067E-6</v>
      </c>
      <c r="DY106" s="161">
        <f>(AY106-AVERAGE(AY$3:AY$242))^2*'Monthly Returns'!$BI107</f>
        <v>4.0730543175506004E-6</v>
      </c>
      <c r="DZ106" s="161">
        <f>(AZ106-AVERAGE(AZ$3:AZ$242))^2*'Monthly Returns'!$BI107</f>
        <v>4.3728921633495526E-5</v>
      </c>
      <c r="EA106" s="161">
        <f>(BA106-AVERAGE(BA$3:BA$242))^2*'Monthly Returns'!$BI107</f>
        <v>7.732939866621892E-9</v>
      </c>
    </row>
    <row r="107" spans="1:131" s="80" customFormat="1" x14ac:dyDescent="0.2">
      <c r="A107" s="66"/>
      <c r="B107" s="79">
        <f>'Monthly Returns'!A108</f>
        <v>39355</v>
      </c>
      <c r="C107" s="77">
        <f>'Monthly Returns'!B108</f>
        <v>2.2880733346842101E-2</v>
      </c>
      <c r="D107" s="77">
        <f>'Monthly Returns'!C108</f>
        <v>3.4110403580500598E-3</v>
      </c>
      <c r="E107" s="77">
        <f>'Monthly Returns'!D108</f>
        <v>4.2368644762735101E-2</v>
      </c>
      <c r="F107" s="77">
        <f>'Monthly Returns'!E108</f>
        <v>-1.8140427371461001E-2</v>
      </c>
      <c r="G107" s="77">
        <f>'Monthly Returns'!F108</f>
        <v>2.1069462022727799E-2</v>
      </c>
      <c r="H107" s="77">
        <f>'Monthly Returns'!G108</f>
        <v>8.5811995409585898E-3</v>
      </c>
      <c r="I107" s="77">
        <f>'Monthly Returns'!H108</f>
        <v>-2.02246502580362E-2</v>
      </c>
      <c r="J107" s="77">
        <f>'Monthly Returns'!I108</f>
        <v>0.129837678700092</v>
      </c>
      <c r="K107" s="77">
        <f>'Monthly Returns'!J108</f>
        <v>9.43897596997125E-2</v>
      </c>
      <c r="L107" s="77">
        <f>'Monthly Returns'!K108</f>
        <v>9.4562724928834996E-3</v>
      </c>
      <c r="M107" s="77">
        <f>'Monthly Returns'!L108</f>
        <v>7.5926756277806496E-3</v>
      </c>
      <c r="N107" s="77">
        <f>'Monthly Returns'!M108</f>
        <v>1.66508665695312E-2</v>
      </c>
      <c r="O107" s="77">
        <f>'Monthly Returns'!N108</f>
        <v>5.5049344407316E-3</v>
      </c>
      <c r="P107" s="77">
        <f>'Monthly Returns'!O108</f>
        <v>1.6422780136531701E-2</v>
      </c>
      <c r="Q107" s="77">
        <f>'Monthly Returns'!P108</f>
        <v>-3.5335910937311899E-3</v>
      </c>
      <c r="R107" s="77">
        <f>'Monthly Returns'!Q108</f>
        <v>1.6777365900656701E-2</v>
      </c>
      <c r="S107" s="77">
        <f>'Monthly Returns'!R108</f>
        <v>1.7298384616799299E-2</v>
      </c>
      <c r="T107" s="77">
        <f>'Monthly Returns'!S108</f>
        <v>8.2791857768824695E-3</v>
      </c>
      <c r="U107" s="77">
        <f>'Monthly Returns'!T108</f>
        <v>3.79569693347587E-2</v>
      </c>
      <c r="V107" s="77">
        <f>'Monthly Returns'!U108</f>
        <v>3.1763644374525002E-2</v>
      </c>
      <c r="W107" s="77">
        <f>'Monthly Returns'!V108</f>
        <v>3.2292342383925199E-2</v>
      </c>
      <c r="X107" s="77">
        <f>'Monthly Returns'!W108</f>
        <v>1.423450021088124E-3</v>
      </c>
      <c r="Y107" s="77">
        <f>'Monthly Returns'!X108</f>
        <v>-3.7955090652105339E-3</v>
      </c>
      <c r="Z107" s="77">
        <f>'Monthly Returns'!Y108</f>
        <v>-3.9407763707288712E-4</v>
      </c>
      <c r="AA107" s="77">
        <f>'Monthly Returns'!Z108</f>
        <v>-3.5083001246850598E-3</v>
      </c>
      <c r="AB107" s="77">
        <f>'Monthly Returns'!AA108</f>
        <v>4.1286568103178212E-3</v>
      </c>
      <c r="AC107" s="77">
        <f>'Monthly Returns'!AB108</f>
        <v>-1.397083549876188E-2</v>
      </c>
      <c r="AD107" s="77">
        <f>'Monthly Returns'!AC108</f>
        <v>-1.46990992124435E-2</v>
      </c>
      <c r="AE107" s="77">
        <f>'Monthly Returns'!AD108</f>
        <v>-1.3869158448322601E-2</v>
      </c>
      <c r="AF107" s="77">
        <f>'Monthly Returns'!AE108</f>
        <v>-4.4988819999999997E-4</v>
      </c>
      <c r="AG107" s="77">
        <f>'Monthly Returns'!AF108</f>
        <v>-1.8724603000000002E-3</v>
      </c>
      <c r="AH107" s="77">
        <f>'Monthly Returns'!AG108</f>
        <v>-4.4746532224886748E-4</v>
      </c>
      <c r="AI107" s="77">
        <f>'Monthly Returns'!AH108</f>
        <v>-4.9089286304585533E-3</v>
      </c>
      <c r="AJ107" s="77">
        <f>'Monthly Returns'!AI108</f>
        <v>-2.3501065533748644E-3</v>
      </c>
      <c r="AK107" s="77">
        <f>'Monthly Returns'!AJ108</f>
        <v>-5.349964021585496E-3</v>
      </c>
      <c r="AL107" s="77">
        <f>'Monthly Returns'!AK108</f>
        <v>-1.1599957201985367E-3</v>
      </c>
      <c r="AM107" s="77">
        <f>'Monthly Returns'!AL108</f>
        <v>-4.8405246636478161E-3</v>
      </c>
      <c r="AN107" s="77">
        <f>'Monthly Returns'!AM108</f>
        <v>5.5205750533833253E-3</v>
      </c>
      <c r="AO107" s="77">
        <f>'Monthly Returns'!AN108</f>
        <v>-3.0200000000000001E-2</v>
      </c>
      <c r="AP107" s="77">
        <f>'Monthly Returns'!AO108</f>
        <v>-1.5536902073337577E-2</v>
      </c>
      <c r="AQ107" s="77">
        <f>'Monthly Returns'!AP108</f>
        <v>7.4383082260707223E-3</v>
      </c>
      <c r="AR107" s="77">
        <f>'Monthly Returns'!AQ108</f>
        <v>1.1634634207621505E-2</v>
      </c>
      <c r="AS107" s="77">
        <f>'Monthly Returns'!AR108</f>
        <v>9.2195889148016796E-4</v>
      </c>
      <c r="AT107" s="77">
        <f>'Monthly Returns'!AS108</f>
        <v>7.2971101086453409E-3</v>
      </c>
      <c r="AU107" s="77">
        <f>'Monthly Returns'!AT108</f>
        <v>3.408443062638641E-3</v>
      </c>
      <c r="AV107" s="77">
        <f>'Monthly Returns'!AU108</f>
        <v>-1.1707587347656362E-2</v>
      </c>
      <c r="AW107" s="77">
        <f>'Monthly Returns'!AV108</f>
        <v>5.2025943628530857E-2</v>
      </c>
      <c r="AX107" s="77">
        <f>'Monthly Returns'!AW108</f>
        <v>3.6242611581854378E-2</v>
      </c>
      <c r="AY107" s="77">
        <f>'Monthly Returns'!AX108</f>
        <v>7.255544171866842E-3</v>
      </c>
      <c r="AZ107" s="77">
        <f>'Monthly Returns'!AY108</f>
        <v>1.6069575674877452E-2</v>
      </c>
      <c r="BA107" s="77">
        <f>'Monthly Returns'!AZ108</f>
        <v>-1.5332820315505868E-2</v>
      </c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CC107" s="161">
        <f>(C107-AVERAGE(C$3:C$242))^2*'Monthly Returns'!$BI108</f>
        <v>7.6097005637458371E-7</v>
      </c>
      <c r="CD107" s="161">
        <f>(D107-AVERAGE(D$3:D$242))^2*'Monthly Returns'!$BI108</f>
        <v>1.4822070593320471E-7</v>
      </c>
      <c r="CE107" s="161">
        <f>(E107-AVERAGE(E$3:E$242))^2*'Monthly Returns'!$BI108</f>
        <v>3.7851070322804578E-6</v>
      </c>
      <c r="CF107" s="161">
        <f>(F107-AVERAGE(F$3:F$242))^2*'Monthly Returns'!$BI108</f>
        <v>2.1235476731599267E-6</v>
      </c>
      <c r="CG107" s="161">
        <f>(G107-AVERAGE(G$3:G$242))^2*'Monthly Returns'!$BI108</f>
        <v>8.0634342010371397E-7</v>
      </c>
      <c r="CH107" s="161">
        <f>(H107-AVERAGE(H$3:H$242))^2*'Monthly Returns'!$BI108</f>
        <v>4.2735171764169299E-8</v>
      </c>
      <c r="CI107" s="161">
        <f>(I107-AVERAGE(I$3:I$242))^2*'Monthly Returns'!$BI108</f>
        <v>2.1487528880792597E-6</v>
      </c>
      <c r="CJ107" s="161">
        <f>(J107-AVERAGE(J$3:J$242))^2*'Monthly Returns'!$BI108</f>
        <v>4.1061142821315604E-5</v>
      </c>
      <c r="CK107" s="161">
        <f>(K107-AVERAGE(K$3:K$242))^2*'Monthly Returns'!$BI108</f>
        <v>2.0172382728455376E-5</v>
      </c>
      <c r="CL107" s="161">
        <f>(L107-AVERAGE(L$3:L$242))^2*'Monthly Returns'!$BI108</f>
        <v>7.2472501255778519E-8</v>
      </c>
      <c r="CM107" s="161">
        <f>(M107-AVERAGE(M$3:M$242))^2*'Monthly Returns'!$BI108</f>
        <v>2.7012253348334777E-8</v>
      </c>
      <c r="CN107" s="161">
        <f>(N107-AVERAGE(N$3:N$242))^2*'Monthly Returns'!$BI108</f>
        <v>2.2092373429871982E-7</v>
      </c>
      <c r="CO107" s="161">
        <f>(O107-AVERAGE(O$3:O$242))^2*'Monthly Returns'!$BI108</f>
        <v>5.6277706423196471E-10</v>
      </c>
      <c r="CP107" s="161">
        <f>(P107-AVERAGE(P$3:P$242))^2*'Monthly Returns'!$BI108</f>
        <v>1.7821243572887444E-7</v>
      </c>
      <c r="CQ107" s="161">
        <f>(Q107-AVERAGE(Q$3:Q$242))^2*'Monthly Returns'!$BI108</f>
        <v>3.4117259428814935E-7</v>
      </c>
      <c r="CR107" s="161">
        <f>(R107-AVERAGE(R$3:R$242))^2*'Monthly Returns'!$BI108</f>
        <v>2.9315414005568181E-7</v>
      </c>
      <c r="CS107" s="161">
        <f>(S107-AVERAGE(S$3:S$242))^2*'Monthly Returns'!$BI108</f>
        <v>3.9607370755068288E-7</v>
      </c>
      <c r="CT107" s="161">
        <f>(T107-AVERAGE(T$3:T$242))^2*'Monthly Returns'!$BI108</f>
        <v>8.762341719101552E-10</v>
      </c>
      <c r="CU107" s="161">
        <f>(U107-AVERAGE(U$3:U$242))^2*'Monthly Returns'!$BI108</f>
        <v>3.006912265246262E-6</v>
      </c>
      <c r="CV107" s="161">
        <f>(V107-AVERAGE(V$3:V$242))^2*'Monthly Returns'!$BI108</f>
        <v>1.9648999689517731E-6</v>
      </c>
      <c r="CW107" s="161">
        <f>(W107-AVERAGE(W$3:W$242))^2*'Monthly Returns'!$BI108</f>
        <v>2.2438939394004602E-6</v>
      </c>
      <c r="CX107" s="161">
        <f>(X107-AVERAGE(X$3:X$242))^2*'Monthly Returns'!$BI108</f>
        <v>3.4980688400899331E-8</v>
      </c>
      <c r="CY107" s="161">
        <f>(Y107-AVERAGE(Y$3:Y$242))^2*'Monthly Returns'!$BI108</f>
        <v>1.7691944356843575E-7</v>
      </c>
      <c r="CZ107" s="161">
        <f>(Z107-AVERAGE(Z$3:Z$242))^2*'Monthly Returns'!$BI108</f>
        <v>2.0338736528728391E-8</v>
      </c>
      <c r="DA107" s="161">
        <f>(AA107-AVERAGE(AA$3:AA$242))^2*'Monthly Returns'!$BI108</f>
        <v>2.4941764604717529E-7</v>
      </c>
      <c r="DB107" s="161">
        <f>(AB107-AVERAGE(AB$3:AB$242))^2*'Monthly Returns'!$BI108</f>
        <v>2.2571807455305401E-11</v>
      </c>
      <c r="DC107" s="161">
        <f>(AC107-AVERAGE(AC$3:AC$242))^2*'Monthly Returns'!$BI108</f>
        <v>8.759339900159742E-7</v>
      </c>
      <c r="DD107" s="161">
        <f>(AD107-AVERAGE(AD$3:AD$242))^2*'Monthly Returns'!$BI108</f>
        <v>9.5340068797440087E-7</v>
      </c>
      <c r="DE107" s="161">
        <f>(AE107-AVERAGE(AE$3:AE$242))^2*'Monthly Returns'!$BI108</f>
        <v>8.8702317534273615E-7</v>
      </c>
      <c r="DF107" s="161">
        <f>(AF107-AVERAGE(AF$3:AF$242))^2*'Monthly Returns'!$BI108</f>
        <v>1.7875944092063431E-7</v>
      </c>
      <c r="DG107" s="161">
        <f>(AG107-AVERAGE(AG$3:AG$242))^2*'Monthly Returns'!$BI108</f>
        <v>2.3183063827829444E-7</v>
      </c>
      <c r="DH107" s="161">
        <f>(AH107-AVERAGE(AH$3:AH$242))^2*'Monthly Returns'!$BI108</f>
        <v>1.1417360038596522E-7</v>
      </c>
      <c r="DI107" s="161">
        <f>(AI107-AVERAGE(AI$3:AI$242))^2*'Monthly Returns'!$BI108</f>
        <v>2.1187712905258746E-7</v>
      </c>
      <c r="DJ107" s="161">
        <f>(AJ107-AVERAGE(AJ$3:AJ$242))^2*'Monthly Returns'!$BI108</f>
        <v>1.6624921580823834E-7</v>
      </c>
      <c r="DK107" s="161">
        <f>(AK107-AVERAGE(AK$3:AK$242))^2*'Monthly Returns'!$BI108</f>
        <v>3.8271121244293118E-7</v>
      </c>
      <c r="DL107" s="161">
        <f>(AL107-AVERAGE(AL$3:AL$242))^2*'Monthly Returns'!$BI108</f>
        <v>1.5305517177691622E-7</v>
      </c>
      <c r="DM107" s="161">
        <f>(AM107-AVERAGE(AM$3:AM$242))^2*'Monthly Returns'!$BI108</f>
        <v>2.4840750343266113E-7</v>
      </c>
      <c r="DN107" s="161">
        <f>(AN107-AVERAGE(AN$3:AN$242))^2*'Monthly Returns'!$BI108</f>
        <v>2.4207634188168823E-11</v>
      </c>
      <c r="DO107" s="161">
        <f>(AO107-AVERAGE(AO$3:AO$242))^2*'Monthly Returns'!$BI108</f>
        <v>3.7714204328876562E-6</v>
      </c>
      <c r="DP107" s="161">
        <f>(AP107-AVERAGE(AP$3:AP$242))^2*'Monthly Returns'!$BI108</f>
        <v>7.960717807157492E-7</v>
      </c>
      <c r="DQ107" s="161">
        <f>(AQ107-AVERAGE(AQ$3:AQ$242))^2*'Monthly Returns'!$BI108</f>
        <v>5.6647343667224002E-9</v>
      </c>
      <c r="DR107" s="161">
        <f>(AR107-AVERAGE(AR$3:AR$242))^2*'Monthly Returns'!$BI108</f>
        <v>7.0507541561896327E-8</v>
      </c>
      <c r="DS107" s="161">
        <f>(AS107-AVERAGE(AS$3:AS$242))^2*'Monthly Returns'!$BI108</f>
        <v>1.8114117812770892E-8</v>
      </c>
      <c r="DT107" s="161">
        <f>(AT107-AVERAGE(AT$3:AT$242))^2*'Monthly Returns'!$BI108</f>
        <v>1.3012574819743176E-8</v>
      </c>
      <c r="DU107" s="161">
        <f>(AU107-AVERAGE(AU$3:AU$242))^2*'Monthly Returns'!$BI108</f>
        <v>4.3440832816280861E-9</v>
      </c>
      <c r="DV107" s="161">
        <f>(AV107-AVERAGE(AV$3:AV$242))^2*'Monthly Returns'!$BI108</f>
        <v>7.8046371504471031E-8</v>
      </c>
      <c r="DW107" s="161">
        <f>(AW107-AVERAGE(AW$3:AW$242))^2*'Monthly Returns'!$BI108</f>
        <v>5.2236298286977286E-6</v>
      </c>
      <c r="DX107" s="161">
        <f>(AX107-AVERAGE(AX$3:AX$242))^2*'Monthly Returns'!$BI108</f>
        <v>2.385498320438562E-6</v>
      </c>
      <c r="DY107" s="161">
        <f>(AY107-AVERAGE(AY$3:AY$242))^2*'Monthly Returns'!$BI108</f>
        <v>2.0343331152732606E-9</v>
      </c>
      <c r="DZ107" s="161">
        <f>(AZ107-AVERAGE(AZ$3:AZ$242))^2*'Monthly Returns'!$BI108</f>
        <v>3.8501230343971428E-9</v>
      </c>
      <c r="EA107" s="161">
        <f>(BA107-AVERAGE(BA$3:BA$242))^2*'Monthly Returns'!$BI108</f>
        <v>1.8400305286534204E-6</v>
      </c>
    </row>
    <row r="108" spans="1:131" s="80" customFormat="1" x14ac:dyDescent="0.2">
      <c r="A108" s="66"/>
      <c r="B108" s="79">
        <f>'Monthly Returns'!A109</f>
        <v>39386</v>
      </c>
      <c r="C108" s="77">
        <f>'Monthly Returns'!B109</f>
        <v>8.2390611900717804E-4</v>
      </c>
      <c r="D108" s="77">
        <f>'Monthly Returns'!C109</f>
        <v>5.2121570146896803E-3</v>
      </c>
      <c r="E108" s="77">
        <f>'Monthly Returns'!D109</f>
        <v>2.3873332072195701E-2</v>
      </c>
      <c r="F108" s="77">
        <f>'Monthly Returns'!E109</f>
        <v>5.7572188651029199E-2</v>
      </c>
      <c r="G108" s="77">
        <f>'Monthly Returns'!F109</f>
        <v>4.3521599915772702E-2</v>
      </c>
      <c r="H108" s="77">
        <f>'Monthly Returns'!G109</f>
        <v>-1.95000658219944E-2</v>
      </c>
      <c r="I108" s="77">
        <f>'Monthly Returns'!H109</f>
        <v>1.9831027918377701E-2</v>
      </c>
      <c r="J108" s="77">
        <f>'Monthly Returns'!I109</f>
        <v>6.0953088950226997E-2</v>
      </c>
      <c r="K108" s="77">
        <f>'Monthly Returns'!J109</f>
        <v>9.4076782658522207E-2</v>
      </c>
      <c r="L108" s="77">
        <f>'Monthly Returns'!K109</f>
        <v>3.8279084450754098E-4</v>
      </c>
      <c r="M108" s="77">
        <f>'Monthly Returns'!L109</f>
        <v>2.7983066862424799E-4</v>
      </c>
      <c r="N108" s="77">
        <f>'Monthly Returns'!M109</f>
        <v>-3.3069919896363499E-3</v>
      </c>
      <c r="O108" s="77">
        <f>'Monthly Returns'!N109</f>
        <v>2.5108236412730101E-3</v>
      </c>
      <c r="P108" s="77">
        <f>'Monthly Returns'!O109</f>
        <v>1.8924102751482999E-3</v>
      </c>
      <c r="Q108" s="77">
        <f>'Monthly Returns'!P109</f>
        <v>-7.6236448722503099E-3</v>
      </c>
      <c r="R108" s="77">
        <f>'Monthly Returns'!Q109</f>
        <v>1.46783697254773E-2</v>
      </c>
      <c r="S108" s="77">
        <f>'Monthly Returns'!R109</f>
        <v>1.6300285449334501E-2</v>
      </c>
      <c r="T108" s="77">
        <f>'Monthly Returns'!S109</f>
        <v>4.5423653900502625E-3</v>
      </c>
      <c r="U108" s="77">
        <f>'Monthly Returns'!T109</f>
        <v>1.68520759965371E-2</v>
      </c>
      <c r="V108" s="77">
        <f>'Monthly Returns'!U109</f>
        <v>3.0928418491879599E-2</v>
      </c>
      <c r="W108" s="77">
        <f>'Monthly Returns'!V109</f>
        <v>3.2576309155573899E-2</v>
      </c>
      <c r="X108" s="77">
        <f>'Monthly Returns'!W109</f>
        <v>1.4898657541458249E-2</v>
      </c>
      <c r="Y108" s="77">
        <f>'Monthly Returns'!X109</f>
        <v>1.1736804139292234E-2</v>
      </c>
      <c r="Z108" s="77">
        <f>'Monthly Returns'!Y109</f>
        <v>5.8604426419048838E-3</v>
      </c>
      <c r="AA108" s="77">
        <f>'Monthly Returns'!Z109</f>
        <v>9.789128914731382E-3</v>
      </c>
      <c r="AB108" s="77">
        <f>'Monthly Returns'!AA109</f>
        <v>5.1689705133726171E-3</v>
      </c>
      <c r="AC108" s="77">
        <f>'Monthly Returns'!AB109</f>
        <v>7.7199727165622178E-3</v>
      </c>
      <c r="AD108" s="77">
        <f>'Monthly Returns'!AC109</f>
        <v>7.3152718001429492E-3</v>
      </c>
      <c r="AE108" s="77">
        <f>'Monthly Returns'!AD109</f>
        <v>9.4338335530012793E-3</v>
      </c>
      <c r="AF108" s="77">
        <f>'Monthly Returns'!AE109</f>
        <v>3.35548149E-2</v>
      </c>
      <c r="AG108" s="77">
        <f>'Monthly Returns'!AF109</f>
        <v>2.50572199E-2</v>
      </c>
      <c r="AH108" s="77">
        <f>'Monthly Returns'!AG109</f>
        <v>3.3374105082617414E-2</v>
      </c>
      <c r="AI108" s="77">
        <f>'Monthly Returns'!AH109</f>
        <v>-5.6972012291337526E-3</v>
      </c>
      <c r="AJ108" s="77">
        <f>'Monthly Returns'!AI109</f>
        <v>-1.7701624707259223E-3</v>
      </c>
      <c r="AK108" s="77">
        <f>'Monthly Returns'!AJ109</f>
        <v>-5.4193911672731909E-3</v>
      </c>
      <c r="AL108" s="77">
        <f>'Monthly Returns'!AK109</f>
        <v>-4.3706794333070453E-3</v>
      </c>
      <c r="AM108" s="77">
        <f>'Monthly Returns'!AL109</f>
        <v>-2.5997288787251716E-3</v>
      </c>
      <c r="AN108" s="77">
        <f>'Monthly Returns'!AM109</f>
        <v>4.1803184322950493E-3</v>
      </c>
      <c r="AO108" s="77">
        <f>'Monthly Returns'!AN109</f>
        <v>-7.0000000000000001E-3</v>
      </c>
      <c r="AP108" s="77">
        <f>'Monthly Returns'!AO109</f>
        <v>3.2100849829908462E-2</v>
      </c>
      <c r="AQ108" s="77">
        <f>'Monthly Returns'!AP109</f>
        <v>2.7424013715733997E-2</v>
      </c>
      <c r="AR108" s="77">
        <f>'Monthly Returns'!AQ109</f>
        <v>8.2705523428233639E-3</v>
      </c>
      <c r="AS108" s="77">
        <f>'Monthly Returns'!AR109</f>
        <v>3.2509752925879987E-4</v>
      </c>
      <c r="AT108" s="77">
        <f>'Monthly Returns'!AS109</f>
        <v>1.2971131963973963E-2</v>
      </c>
      <c r="AU108" s="77">
        <f>'Monthly Returns'!AT109</f>
        <v>7.1861548558012547E-3</v>
      </c>
      <c r="AV108" s="77">
        <f>'Monthly Returns'!AU109</f>
        <v>-1.7021076699725246E-2</v>
      </c>
      <c r="AW108" s="77">
        <f>'Monthly Returns'!AV109</f>
        <v>3.3730090167774396E-2</v>
      </c>
      <c r="AX108" s="77">
        <f>'Monthly Returns'!AW109</f>
        <v>3.5893674246393337E-2</v>
      </c>
      <c r="AY108" s="77">
        <f>'Monthly Returns'!AX109</f>
        <v>6.4920835220466334E-3</v>
      </c>
      <c r="AZ108" s="77">
        <f>'Monthly Returns'!AY109</f>
        <v>6.8903747315686506E-3</v>
      </c>
      <c r="BA108" s="77">
        <f>'Monthly Returns'!AZ109</f>
        <v>4.360822929488295E-2</v>
      </c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CC108" s="161">
        <f>(C108-AVERAGE(C$3:C$242))^2*'Monthly Returns'!$BI109</f>
        <v>9.1330622716080837E-8</v>
      </c>
      <c r="CD108" s="161">
        <f>(D108-AVERAGE(D$3:D$242))^2*'Monthly Returns'!$BI109</f>
        <v>8.4485584368103968E-8</v>
      </c>
      <c r="CE108" s="161">
        <f>(E108-AVERAGE(E$3:E$242))^2*'Monthly Returns'!$BI109</f>
        <v>9.3462410798895576E-7</v>
      </c>
      <c r="CF108" s="161">
        <f>(F108-AVERAGE(F$3:F$242))^2*'Monthly Returns'!$BI109</f>
        <v>6.6681073858707649E-6</v>
      </c>
      <c r="CG108" s="161">
        <f>(G108-AVERAGE(G$3:G$242))^2*'Monthly Returns'!$BI109</f>
        <v>4.420757183040641E-6</v>
      </c>
      <c r="CH108" s="161">
        <f>(H108-AVERAGE(H$3:H$242))^2*'Monthly Returns'!$BI109</f>
        <v>1.6723167949075149E-6</v>
      </c>
      <c r="CI108" s="161">
        <f>(I108-AVERAGE(I$3:I$242))^2*'Monthly Returns'!$BI109</f>
        <v>4.4586846234087522E-7</v>
      </c>
      <c r="CJ108" s="161">
        <f>(J108-AVERAGE(J$3:J$242))^2*'Monthly Returns'!$BI109</f>
        <v>7.6081563102760476E-6</v>
      </c>
      <c r="CK108" s="161">
        <f>(K108-AVERAGE(K$3:K$242))^2*'Monthly Returns'!$BI109</f>
        <v>2.0225397845041854E-5</v>
      </c>
      <c r="CL108" s="161">
        <f>(L108-AVERAGE(L$3:L$242))^2*'Monthly Returns'!$BI109</f>
        <v>4.5973945260506456E-8</v>
      </c>
      <c r="CM108" s="161">
        <f>(M108-AVERAGE(M$3:M$242))^2*'Monthly Returns'!$BI109</f>
        <v>5.0936181984268016E-8</v>
      </c>
      <c r="CN108" s="161">
        <f>(N108-AVERAGE(N$3:N$242))^2*'Monthly Returns'!$BI109</f>
        <v>3.5326015002831132E-7</v>
      </c>
      <c r="CO108" s="161">
        <f>(O108-AVERAGE(O$3:O$242))^2*'Monthly Returns'!$BI109</f>
        <v>3.381113223441302E-8</v>
      </c>
      <c r="CP108" s="161">
        <f>(P108-AVERAGE(P$3:P$242))^2*'Monthly Returns'!$BI109</f>
        <v>1.2416549021134251E-7</v>
      </c>
      <c r="CQ108" s="161">
        <f>(Q108-AVERAGE(Q$3:Q$242))^2*'Monthly Returns'!$BI109</f>
        <v>6.4908206620647414E-7</v>
      </c>
      <c r="CR108" s="161">
        <f>(R108-AVERAGE(R$3:R$242))^2*'Monthly Returns'!$BI109</f>
        <v>1.8660080638933814E-7</v>
      </c>
      <c r="CS108" s="161">
        <f>(S108-AVERAGE(S$3:S$242))^2*'Monthly Returns'!$BI109</f>
        <v>3.3543309545141163E-7</v>
      </c>
      <c r="CT108" s="161">
        <f>(T108-AVERAGE(T$3:T$242))^2*'Monthly Returns'!$BI109</f>
        <v>5.2662861264209096E-8</v>
      </c>
      <c r="CU108" s="161">
        <f>(U108-AVERAGE(U$3:U$242))^2*'Monthly Returns'!$BI109</f>
        <v>3.7788268550083834E-7</v>
      </c>
      <c r="CV108" s="161">
        <f>(V108-AVERAGE(V$3:V$242))^2*'Monthly Returns'!$BI109</f>
        <v>1.8609535661041734E-6</v>
      </c>
      <c r="CW108" s="161">
        <f>(W108-AVERAGE(W$3:W$242))^2*'Monthly Returns'!$BI109</f>
        <v>2.3124913419939175E-6</v>
      </c>
      <c r="CX108" s="161">
        <f>(X108-AVERAGE(X$3:X$242))^2*'Monthly Returns'!$BI109</f>
        <v>2.8331994565892941E-7</v>
      </c>
      <c r="CY108" s="161">
        <f>(Y108-AVERAGE(Y$3:Y$242))^2*'Monthly Returns'!$BI109</f>
        <v>1.6602950603129524E-7</v>
      </c>
      <c r="CZ108" s="161">
        <f>(Z108-AVERAGE(Z$3:Z$242))^2*'Monthly Returns'!$BI109</f>
        <v>3.6470494584956798E-8</v>
      </c>
      <c r="DA108" s="161">
        <f>(AA108-AVERAGE(AA$3:AA$242))^2*'Monthly Returns'!$BI109</f>
        <v>4.3604117444004922E-8</v>
      </c>
      <c r="DB108" s="161">
        <f>(AB108-AVERAGE(AB$3:AB$242))^2*'Monthly Returns'!$BI109</f>
        <v>3.6457218799640365E-9</v>
      </c>
      <c r="DC108" s="161">
        <f>(AC108-AVERAGE(AC$3:AC$242))^2*'Monthly Returns'!$BI109</f>
        <v>4.7850704091884924E-8</v>
      </c>
      <c r="DD108" s="161">
        <f>(AD108-AVERAGE(AD$3:AD$242))^2*'Monthly Returns'!$BI109</f>
        <v>3.8153611190275626E-8</v>
      </c>
      <c r="DE108" s="161">
        <f>(AE108-AVERAGE(AE$3:AE$242))^2*'Monthly Returns'!$BI109</f>
        <v>8.9391485243934976E-8</v>
      </c>
      <c r="DF108" s="161">
        <f>(AF108-AVERAGE(AF$3:AF$242))^2*'Monthly Returns'!$BI109</f>
        <v>1.939407671746574E-6</v>
      </c>
      <c r="DG108" s="161">
        <f>(AG108-AVERAGE(AG$3:AG$242))^2*'Monthly Returns'!$BI109</f>
        <v>9.1294438412448011E-7</v>
      </c>
      <c r="DH108" s="161">
        <f>(AH108-AVERAGE(AH$3:AH$242))^2*'Monthly Returns'!$BI109</f>
        <v>2.1555205851365281E-6</v>
      </c>
      <c r="DI108" s="161">
        <f>(AI108-AVERAGE(AI$3:AI$242))^2*'Monthly Returns'!$BI109</f>
        <v>2.5477590502412628E-7</v>
      </c>
      <c r="DJ108" s="161">
        <f>(AJ108-AVERAGE(AJ$3:AJ$242))^2*'Monthly Returns'!$BI109</f>
        <v>1.4348392210161428E-7</v>
      </c>
      <c r="DK108" s="161">
        <f>(AK108-AVERAGE(AK$3:AK$242))^2*'Monthly Returns'!$BI109</f>
        <v>3.9120526775404949E-7</v>
      </c>
      <c r="DL108" s="161">
        <f>(AL108-AVERAGE(AL$3:AL$242))^2*'Monthly Returns'!$BI109</f>
        <v>3.1900471252765275E-7</v>
      </c>
      <c r="DM108" s="161">
        <f>(AM108-AVERAGE(AM$3:AM$242))^2*'Monthly Returns'!$BI109</f>
        <v>1.4527152061631119E-7</v>
      </c>
      <c r="DN108" s="161">
        <f>(AN108-AVERAGE(AN$3:AN$242))^2*'Monthly Returns'!$BI109</f>
        <v>5.8647718506668316E-9</v>
      </c>
      <c r="DO108" s="161">
        <f>(AO108-AVERAGE(AO$3:AO$242))^2*'Monthly Returns'!$BI109</f>
        <v>5.0659532028501813E-7</v>
      </c>
      <c r="DP108" s="161">
        <f>(AP108-AVERAGE(AP$3:AP$242))^2*'Monthly Returns'!$BI109</f>
        <v>2.720917711870849E-6</v>
      </c>
      <c r="DQ108" s="161">
        <f>(AQ108-AVERAGE(AQ$3:AQ$242))^2*'Monthly Returns'!$BI109</f>
        <v>1.3084662363668309E-6</v>
      </c>
      <c r="DR108" s="161">
        <f>(AR108-AVERAGE(AR$3:AR$242))^2*'Monthly Returns'!$BI109</f>
        <v>7.5793850875922758E-9</v>
      </c>
      <c r="DS108" s="161">
        <f>(AS108-AVERAGE(AS$3:AS$242))^2*'Monthly Returns'!$BI109</f>
        <v>2.794549033023118E-8</v>
      </c>
      <c r="DT108" s="161">
        <f>(AT108-AVERAGE(AT$3:AT$242))^2*'Monthly Returns'!$BI109</f>
        <v>1.7466091947901873E-7</v>
      </c>
      <c r="DU108" s="161">
        <f>(AU108-AVERAGE(AU$3:AU$242))^2*'Monthly Returns'!$BI109</f>
        <v>7.1910254879190733E-8</v>
      </c>
      <c r="DV108" s="161">
        <f>(AV108-AVERAGE(AV$3:AV$242))^2*'Monthly Returns'!$BI109</f>
        <v>3.1897858303764512E-7</v>
      </c>
      <c r="DW108" s="161">
        <f>(AW108-AVERAGE(AW$3:AW$242))^2*'Monthly Returns'!$BI109</f>
        <v>1.7400895298177001E-6</v>
      </c>
      <c r="DX108" s="161">
        <f>(AX108-AVERAGE(AX$3:AX$242))^2*'Monthly Returns'!$BI109</f>
        <v>2.3520395039185491E-6</v>
      </c>
      <c r="DY108" s="161">
        <f>(AY108-AVERAGE(AY$3:AY$242))^2*'Monthly Returns'!$BI109</f>
        <v>2.0464196918350723E-11</v>
      </c>
      <c r="DZ108" s="161">
        <f>(AZ108-AVERAGE(AZ$3:AZ$242))^2*'Monthly Returns'!$BI109</f>
        <v>1.8341305270186199E-7</v>
      </c>
      <c r="EA108" s="161">
        <f>(BA108-AVERAGE(BA$3:BA$242))^2*'Monthly Returns'!$BI109</f>
        <v>3.1937108378461591E-6</v>
      </c>
    </row>
    <row r="109" spans="1:131" s="80" customFormat="1" x14ac:dyDescent="0.2">
      <c r="A109" s="66"/>
      <c r="B109" s="79">
        <f>'Monthly Returns'!A110</f>
        <v>39416</v>
      </c>
      <c r="C109" s="77">
        <f>'Monthly Returns'!B110</f>
        <v>-3.1454375032729499E-2</v>
      </c>
      <c r="D109" s="77">
        <f>'Monthly Returns'!C110</f>
        <v>-5.4988792203346799E-2</v>
      </c>
      <c r="E109" s="77">
        <f>'Monthly Returns'!D110</f>
        <v>-9.9118927226495793E-3</v>
      </c>
      <c r="F109" s="77">
        <f>'Monthly Returns'!E110</f>
        <v>-7.4434779917253696E-2</v>
      </c>
      <c r="G109" s="77">
        <f>'Monthly Returns'!F110</f>
        <v>-4.3141291935546201E-2</v>
      </c>
      <c r="H109" s="77">
        <f>'Monthly Returns'!G110</f>
        <v>-7.2912546658494498E-3</v>
      </c>
      <c r="I109" s="77">
        <f>'Monthly Returns'!H110</f>
        <v>-3.1262761457537001E-2</v>
      </c>
      <c r="J109" s="77">
        <f>'Monthly Returns'!I110</f>
        <v>-5.5065965602625798E-2</v>
      </c>
      <c r="K109" s="77">
        <f>'Monthly Returns'!J110</f>
        <v>-6.0407101579651498E-2</v>
      </c>
      <c r="L109" s="77">
        <f>'Monthly Returns'!K110</f>
        <v>3.7378884124607797E-2</v>
      </c>
      <c r="M109" s="77">
        <f>'Monthly Returns'!L110</f>
        <v>3.05564416749852E-2</v>
      </c>
      <c r="N109" s="77">
        <f>'Monthly Returns'!M110</f>
        <v>-7.9405718444606199E-3</v>
      </c>
      <c r="O109" s="77">
        <f>'Monthly Returns'!N110</f>
        <v>2.52150289074807E-3</v>
      </c>
      <c r="P109" s="77">
        <f>'Monthly Returns'!O110</f>
        <v>-1.5804377020369701E-3</v>
      </c>
      <c r="Q109" s="77">
        <f>'Monthly Returns'!P110</f>
        <v>5.5733643996691497E-4</v>
      </c>
      <c r="R109" s="77">
        <f>'Monthly Returns'!Q110</f>
        <v>-1.7995748141236102E-2</v>
      </c>
      <c r="S109" s="77">
        <f>'Monthly Returns'!R110</f>
        <v>2.2071284305826798E-3</v>
      </c>
      <c r="T109" s="77">
        <f>'Monthly Returns'!S110</f>
        <v>4.555650737812833E-3</v>
      </c>
      <c r="U109" s="77">
        <f>'Monthly Returns'!T110</f>
        <v>-4.2211566260255698E-2</v>
      </c>
      <c r="V109" s="77">
        <f>'Monthly Returns'!U110</f>
        <v>-2.8902418153653599E-2</v>
      </c>
      <c r="W109" s="77">
        <f>'Monthly Returns'!V110</f>
        <v>-8.9239256490659599E-3</v>
      </c>
      <c r="X109" s="77">
        <f>'Monthly Returns'!W110</f>
        <v>1.5976761074800283E-2</v>
      </c>
      <c r="Y109" s="77">
        <f>'Monthly Returns'!X110</f>
        <v>1.3990052561322353E-2</v>
      </c>
      <c r="Z109" s="77">
        <f>'Monthly Returns'!Y110</f>
        <v>6.8805574206109998E-3</v>
      </c>
      <c r="AA109" s="77">
        <f>'Monthly Returns'!Z110</f>
        <v>1.6217792193593095E-2</v>
      </c>
      <c r="AB109" s="77">
        <f>'Monthly Returns'!AA110</f>
        <v>6.7396470450737933E-3</v>
      </c>
      <c r="AC109" s="77">
        <f>'Monthly Returns'!AB110</f>
        <v>9.2299172384087136E-3</v>
      </c>
      <c r="AD109" s="77">
        <f>'Monthly Returns'!AC110</f>
        <v>7.5871677368614596E-3</v>
      </c>
      <c r="AE109" s="77">
        <f>'Monthly Returns'!AD110</f>
        <v>1.21675052373674E-2</v>
      </c>
      <c r="AF109" s="77">
        <f>'Monthly Returns'!AE110</f>
        <v>2.6173784499999998E-2</v>
      </c>
      <c r="AG109" s="77">
        <f>'Monthly Returns'!AF110</f>
        <v>2.0413653200000003E-2</v>
      </c>
      <c r="AH109" s="77">
        <f>'Monthly Returns'!AG110</f>
        <v>2.6032825301408023E-2</v>
      </c>
      <c r="AI109" s="77">
        <f>'Monthly Returns'!AH110</f>
        <v>7.6258728408671317E-3</v>
      </c>
      <c r="AJ109" s="77">
        <f>'Monthly Returns'!AI110</f>
        <v>1.0100257976420224E-2</v>
      </c>
      <c r="AK109" s="77">
        <f>'Monthly Returns'!AJ110</f>
        <v>1.0299891233511937E-2</v>
      </c>
      <c r="AL109" s="77">
        <f>'Monthly Returns'!AK110</f>
        <v>1.0550166018111096E-2</v>
      </c>
      <c r="AM109" s="77">
        <f>'Monthly Returns'!AL110</f>
        <v>2.3200243461662939E-3</v>
      </c>
      <c r="AN109" s="77">
        <f>'Monthly Returns'!AM110</f>
        <v>7.109647213387138E-3</v>
      </c>
      <c r="AO109" s="77">
        <f>'Monthly Returns'!AN110</f>
        <v>2.1700000000000001E-2</v>
      </c>
      <c r="AP109" s="77">
        <f>'Monthly Returns'!AO110</f>
        <v>-3.6037350895916642E-2</v>
      </c>
      <c r="AQ109" s="77">
        <f>'Monthly Returns'!AP110</f>
        <v>-7.8066334618719369E-3</v>
      </c>
      <c r="AR109" s="77">
        <f>'Monthly Returns'!AQ110</f>
        <v>9.9466995179004099E-3</v>
      </c>
      <c r="AS109" s="77">
        <f>'Monthly Returns'!AR110</f>
        <v>-1.0833062506772073E-3</v>
      </c>
      <c r="AT109" s="77">
        <f>'Monthly Returns'!AS110</f>
        <v>8.5574638112133027E-3</v>
      </c>
      <c r="AU109" s="77">
        <f>'Monthly Returns'!AT110</f>
        <v>5.3066228712397058E-3</v>
      </c>
      <c r="AV109" s="77">
        <f>'Monthly Returns'!AU110</f>
        <v>-1.3293912868320521E-2</v>
      </c>
      <c r="AW109" s="77">
        <f>'Monthly Returns'!AV110</f>
        <v>3.7849170959105116E-2</v>
      </c>
      <c r="AX109" s="77">
        <f>'Monthly Returns'!AW110</f>
        <v>3.7738648395298169E-2</v>
      </c>
      <c r="AY109" s="77">
        <f>'Monthly Returns'!AX110</f>
        <v>2.3249368175590687E-2</v>
      </c>
      <c r="AZ109" s="77">
        <f>'Monthly Returns'!AY110</f>
        <v>5.3175350896531894E-2</v>
      </c>
      <c r="BA109" s="77">
        <f>'Monthly Returns'!AZ110</f>
        <v>2.4730880838715885E-2</v>
      </c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CC109" s="161">
        <f>(C109-AVERAGE(C$3:C$242))^2*'Monthly Returns'!$BI110</f>
        <v>4.152229018752481E-6</v>
      </c>
      <c r="CD109" s="161">
        <f>(D109-AVERAGE(D$3:D$242))^2*'Monthly Returns'!$BI110</f>
        <v>1.2433290534805828E-5</v>
      </c>
      <c r="CE109" s="161">
        <f>(E109-AVERAGE(E$3:E$242))^2*'Monthly Returns'!$BI110</f>
        <v>7.1114141646991604E-7</v>
      </c>
      <c r="CF109" s="161">
        <f>(F109-AVERAGE(F$3:F$242))^2*'Monthly Returns'!$BI110</f>
        <v>2.0214538475402583E-5</v>
      </c>
      <c r="CG109" s="161">
        <f>(G109-AVERAGE(G$3:G$242))^2*'Monthly Returns'!$BI110</f>
        <v>6.4634237998724222E-6</v>
      </c>
      <c r="CH109" s="161">
        <f>(H109-AVERAGE(H$3:H$242))^2*'Monthly Returns'!$BI110</f>
        <v>4.1453727943603925E-7</v>
      </c>
      <c r="CI109" s="161">
        <f>(I109-AVERAGE(I$3:I$242))^2*'Monthly Returns'!$BI110</f>
        <v>4.2999409389192037E-6</v>
      </c>
      <c r="CJ109" s="161">
        <f>(J109-AVERAGE(J$3:J$242))^2*'Monthly Returns'!$BI110</f>
        <v>1.1973602992952008E-5</v>
      </c>
      <c r="CK109" s="161">
        <f>(K109-AVERAGE(K$3:K$242))^2*'Monthly Returns'!$BI110</f>
        <v>1.4279778158430343E-5</v>
      </c>
      <c r="CL109" s="161">
        <f>(L109-AVERAGE(L$3:L$242))^2*'Monthly Returns'!$BI110</f>
        <v>3.1396733462357672E-6</v>
      </c>
      <c r="CM109" s="161">
        <f>(M109-AVERAGE(M$3:M$242))^2*'Monthly Returns'!$BI110</f>
        <v>1.9589190508022218E-6</v>
      </c>
      <c r="CN109" s="161">
        <f>(N109-AVERAGE(N$3:N$242))^2*'Monthly Returns'!$BI110</f>
        <v>7.1616327421454645E-7</v>
      </c>
      <c r="CO109" s="161">
        <f>(O109-AVERAGE(O$3:O$242))^2*'Monthly Returns'!$BI110</f>
        <v>3.3940949724345525E-8</v>
      </c>
      <c r="CP109" s="161">
        <f>(P109-AVERAGE(P$3:P$242))^2*'Monthly Returns'!$BI110</f>
        <v>2.9236268141207374E-7</v>
      </c>
      <c r="CQ109" s="161">
        <f>(Q109-AVERAGE(Q$3:Q$242))^2*'Monthly Returns'!$BI110</f>
        <v>1.3707591484966535E-7</v>
      </c>
      <c r="CR109" s="161">
        <f>(R109-AVERAGE(R$3:R$242))^2*'Monthly Returns'!$BI110</f>
        <v>1.7452645403201464E-6</v>
      </c>
      <c r="CS109" s="161">
        <f>(S109-AVERAGE(S$3:S$242))^2*'Monthly Returns'!$BI110</f>
        <v>3.0622314764187032E-8</v>
      </c>
      <c r="CT109" s="161">
        <f>(T109-AVERAGE(T$3:T$242))^2*'Monthly Returns'!$BI110</f>
        <v>5.2866111976786917E-8</v>
      </c>
      <c r="CU109" s="161">
        <f>(U109-AVERAGE(U$3:U$242))^2*'Monthly Returns'!$BI110</f>
        <v>6.528254224120098E-6</v>
      </c>
      <c r="CV109" s="161">
        <f>(V109-AVERAGE(V$3:V$242))^2*'Monthly Returns'!$BI110</f>
        <v>3.3967832497452445E-6</v>
      </c>
      <c r="CW109" s="161">
        <f>(W109-AVERAGE(W$3:W$242))^2*'Monthly Returns'!$BI110</f>
        <v>4.9142753680420983E-7</v>
      </c>
      <c r="CX109" s="161">
        <f>(X109-AVERAGE(X$3:X$242))^2*'Monthly Returns'!$BI110</f>
        <v>3.5150036701019235E-7</v>
      </c>
      <c r="CY109" s="161">
        <f>(Y109-AVERAGE(Y$3:Y$242))^2*'Monthly Returns'!$BI110</f>
        <v>2.8149718040589831E-7</v>
      </c>
      <c r="CZ109" s="161">
        <f>(Z109-AVERAGE(Z$3:Z$242))^2*'Monthly Returns'!$BI110</f>
        <v>6.0877930050296017E-8</v>
      </c>
      <c r="DA109" s="161">
        <f>(AA109-AVERAGE(AA$3:AA$242))^2*'Monthly Returns'!$BI110</f>
        <v>3.0826024421496369E-7</v>
      </c>
      <c r="DB109" s="161">
        <f>(AB109-AVERAGE(AB$3:AB$242))^2*'Monthly Returns'!$BI110</f>
        <v>2.1042344014079826E-8</v>
      </c>
      <c r="DC109" s="161">
        <f>(AC109-AVERAGE(AC$3:AC$242))^2*'Monthly Returns'!$BI110</f>
        <v>9.0578945162275967E-8</v>
      </c>
      <c r="DD109" s="161">
        <f>(AD109-AVERAGE(AD$3:AD$242))^2*'Monthly Returns'!$BI110</f>
        <v>4.4487083581991166E-8</v>
      </c>
      <c r="DE109" s="161">
        <f>(AE109-AVERAGE(AE$3:AE$242))^2*'Monthly Returns'!$BI110</f>
        <v>2.001144303334893E-7</v>
      </c>
      <c r="DF109" s="161">
        <f>(AF109-AVERAGE(AF$3:AF$242))^2*'Monthly Returns'!$BI110</f>
        <v>1.0062847575160174E-6</v>
      </c>
      <c r="DG109" s="161">
        <f>(AG109-AVERAGE(AG$3:AG$242))^2*'Monthly Returns'!$BI110</f>
        <v>5.0530083994714761E-7</v>
      </c>
      <c r="DH109" s="161">
        <f>(AH109-AVERAGE(AH$3:AH$242))^2*'Monthly Returns'!$BI110</f>
        <v>1.1689855614123949E-6</v>
      </c>
      <c r="DI109" s="161">
        <f>(AI109-AVERAGE(AI$3:AI$242))^2*'Monthly Returns'!$BI110</f>
        <v>4.3435295901354166E-8</v>
      </c>
      <c r="DJ109" s="161">
        <f>(AJ109-AVERAGE(AJ$3:AJ$242))^2*'Monthly Returns'!$BI110</f>
        <v>6.6034014602986839E-8</v>
      </c>
      <c r="DK109" s="161">
        <f>(AK109-AVERAGE(AK$3:AK$242))^2*'Monthly Returns'!$BI110</f>
        <v>4.6576279775924643E-8</v>
      </c>
      <c r="DL109" s="161">
        <f>(AL109-AVERAGE(AL$3:AL$242))^2*'Monthly Returns'!$BI110</f>
        <v>5.4703802342202073E-8</v>
      </c>
      <c r="DM109" s="161">
        <f>(AM109-AVERAGE(AM$3:AM$242))^2*'Monthly Returns'!$BI110</f>
        <v>1.4108442762992825E-8</v>
      </c>
      <c r="DN109" s="161">
        <f>(AN109-AVERAGE(AN$3:AN$242))^2*'Monthly Returns'!$BI110</f>
        <v>6.463223725418648E-9</v>
      </c>
      <c r="DO109" s="161">
        <f>(AO109-AVERAGE(AO$3:AO$242))^2*'Monthly Returns'!$BI110</f>
        <v>6.8294679754090178E-7</v>
      </c>
      <c r="DP109" s="161">
        <f>(AP109-AVERAGE(AP$3:AP$242))^2*'Monthly Returns'!$BI110</f>
        <v>4.0100572727651036E-6</v>
      </c>
      <c r="DQ109" s="161">
        <f>(AQ109-AVERAGE(AQ$3:AQ$242))^2*'Monthly Returns'!$BI110</f>
        <v>5.5193669909249938E-7</v>
      </c>
      <c r="DR109" s="161">
        <f>(AR109-AVERAGE(AR$3:AR$242))^2*'Monthly Returns'!$BI110</f>
        <v>3.1520406416175945E-8</v>
      </c>
      <c r="DS109" s="161">
        <f>(AS109-AVERAGE(AS$3:AS$242))^2*'Monthly Returns'!$BI110</f>
        <v>5.9374980231727972E-8</v>
      </c>
      <c r="DT109" s="161">
        <f>(AT109-AVERAGE(AT$3:AT$242))^2*'Monthly Returns'!$BI110</f>
        <v>3.3463518668856622E-8</v>
      </c>
      <c r="DU109" s="161">
        <f>(AU109-AVERAGE(AU$3:AU$242))^2*'Monthly Returns'!$BI110</f>
        <v>2.8407245780569587E-8</v>
      </c>
      <c r="DV109" s="161">
        <f>(AV109-AVERAGE(AV$3:AV$242))^2*'Monthly Returns'!$BI110</f>
        <v>1.3498728414452133E-7</v>
      </c>
      <c r="DW109" s="161">
        <f>(AW109-AVERAGE(AW$3:AW$242))^2*'Monthly Returns'!$BI110</f>
        <v>2.3933469336680421E-6</v>
      </c>
      <c r="DX109" s="161">
        <f>(AX109-AVERAGE(AX$3:AX$242))^2*'Monthly Returns'!$BI110</f>
        <v>2.6911520478879768E-6</v>
      </c>
      <c r="DY109" s="161">
        <f>(AY109-AVERAGE(AY$3:AY$242))^2*'Monthly Returns'!$BI110</f>
        <v>8.1855045308721256E-7</v>
      </c>
      <c r="DZ109" s="161">
        <f>(AZ109-AVERAGE(AZ$3:AZ$242))^2*'Monthly Returns'!$BI110</f>
        <v>4.2270375272811309E-6</v>
      </c>
      <c r="EA109" s="161">
        <f>(BA109-AVERAGE(BA$3:BA$242))^2*'Monthly Returns'!$BI110</f>
        <v>6.1155355010987421E-7</v>
      </c>
    </row>
    <row r="110" spans="1:131" s="80" customFormat="1" x14ac:dyDescent="0.2">
      <c r="A110" s="66"/>
      <c r="B110" s="79">
        <f>'Monthly Returns'!A111</f>
        <v>39447</v>
      </c>
      <c r="C110" s="77">
        <f>'Monthly Returns'!B111</f>
        <v>3.0077756910636501E-2</v>
      </c>
      <c r="D110" s="77">
        <f>'Monthly Returns'!C111</f>
        <v>2.9677546455822101E-2</v>
      </c>
      <c r="E110" s="77">
        <f>'Monthly Returns'!D111</f>
        <v>2.2468310030724501E-2</v>
      </c>
      <c r="F110" s="77">
        <f>'Monthly Returns'!E111</f>
        <v>5.2180224628650598E-3</v>
      </c>
      <c r="G110" s="77">
        <f>'Monthly Returns'!F111</f>
        <v>8.0811047593134493E-3</v>
      </c>
      <c r="H110" s="77">
        <f>'Monthly Returns'!G111</f>
        <v>-4.9704367332419298E-3</v>
      </c>
      <c r="I110" s="77">
        <f>'Monthly Returns'!H111</f>
        <v>-2.59440559440559E-2</v>
      </c>
      <c r="J110" s="77">
        <f>'Monthly Returns'!I111</f>
        <v>1.29197318677507E-2</v>
      </c>
      <c r="K110" s="77">
        <f>'Monthly Returns'!J111</f>
        <v>3.9713320187582501E-2</v>
      </c>
      <c r="L110" s="77">
        <f>'Monthly Returns'!K111</f>
        <v>3.0655429648850801E-2</v>
      </c>
      <c r="M110" s="77">
        <f>'Monthly Returns'!L111</f>
        <v>3.2904828805935898E-2</v>
      </c>
      <c r="N110" s="77">
        <f>'Monthly Returns'!M111</f>
        <v>3.8908383597606698E-2</v>
      </c>
      <c r="O110" s="77">
        <f>'Monthly Returns'!N111</f>
        <v>3.2970338014005299E-2</v>
      </c>
      <c r="P110" s="77">
        <f>'Monthly Returns'!O111</f>
        <v>3.9380876843171798E-2</v>
      </c>
      <c r="Q110" s="77">
        <f>'Monthly Returns'!P111</f>
        <v>3.7793357460478898E-2</v>
      </c>
      <c r="R110" s="77">
        <f>'Monthly Returns'!Q111</f>
        <v>4.1464865262739098E-2</v>
      </c>
      <c r="S110" s="77">
        <f>'Monthly Returns'!R111</f>
        <v>4.6194218680803499E-2</v>
      </c>
      <c r="T110" s="77">
        <f>'Monthly Returns'!S111</f>
        <v>4.2556632661538307E-2</v>
      </c>
      <c r="U110" s="77">
        <f>'Monthly Returns'!T111</f>
        <v>-5.7101341871124102E-3</v>
      </c>
      <c r="V110" s="77">
        <f>'Monthly Returns'!U111</f>
        <v>5.2813529695130397E-3</v>
      </c>
      <c r="W110" s="77">
        <f>'Monthly Returns'!V111</f>
        <v>9.8463949227847094E-3</v>
      </c>
      <c r="X110" s="77">
        <f>'Monthly Returns'!W111</f>
        <v>1.0109261717553331E-2</v>
      </c>
      <c r="Y110" s="77">
        <f>'Monthly Returns'!X111</f>
        <v>6.3072145350595576E-3</v>
      </c>
      <c r="Z110" s="77">
        <f>'Monthly Returns'!Y111</f>
        <v>3.8346849670478633E-3</v>
      </c>
      <c r="AA110" s="77">
        <f>'Monthly Returns'!Z111</f>
        <v>1.4177784153397432E-2</v>
      </c>
      <c r="AB110" s="77">
        <f>'Monthly Returns'!AA111</f>
        <v>5.3401439517064553E-3</v>
      </c>
      <c r="AC110" s="77">
        <f>'Monthly Returns'!AB111</f>
        <v>-5.6397280736516509E-3</v>
      </c>
      <c r="AD110" s="77">
        <f>'Monthly Returns'!AC111</f>
        <v>-4.91005352930765E-3</v>
      </c>
      <c r="AE110" s="77">
        <f>'Monthly Returns'!AD111</f>
        <v>-7.9773544628895E-3</v>
      </c>
      <c r="AF110" s="77">
        <f>'Monthly Returns'!AE111</f>
        <v>5.7069181000000005E-3</v>
      </c>
      <c r="AG110" s="77">
        <f>'Monthly Returns'!AF111</f>
        <v>6.1000560000000004E-3</v>
      </c>
      <c r="AH110" s="77">
        <f>'Monthly Returns'!AG111</f>
        <v>5.6761834310488576E-3</v>
      </c>
      <c r="AI110" s="77">
        <f>'Monthly Returns'!AH111</f>
        <v>4.9901771429994302E-3</v>
      </c>
      <c r="AJ110" s="77">
        <f>'Monthly Returns'!AI111</f>
        <v>1.7601061507317439E-3</v>
      </c>
      <c r="AK110" s="77">
        <f>'Monthly Returns'!AJ111</f>
        <v>1.5800273751540583E-3</v>
      </c>
      <c r="AL110" s="77">
        <f>'Monthly Returns'!AK111</f>
        <v>2.3296091211049141E-3</v>
      </c>
      <c r="AM110" s="77">
        <f>'Monthly Returns'!AL111</f>
        <v>-7.5999377760950226E-3</v>
      </c>
      <c r="AN110" s="77">
        <f>'Monthly Returns'!AM111</f>
        <v>3.6997154065072646E-3</v>
      </c>
      <c r="AO110" s="77">
        <f>'Monthly Returns'!AN111</f>
        <v>-2.3E-3</v>
      </c>
      <c r="AP110" s="77">
        <f>'Monthly Returns'!AO111</f>
        <v>-6.021215724744422E-2</v>
      </c>
      <c r="AQ110" s="77">
        <f>'Monthly Returns'!AP111</f>
        <v>-4.3647239050714659E-2</v>
      </c>
      <c r="AR110" s="77">
        <f>'Monthly Returns'!AQ111</f>
        <v>4.8207298750920294E-3</v>
      </c>
      <c r="AS110" s="77">
        <f>'Monthly Returns'!AR111</f>
        <v>-1.084481075805166E-3</v>
      </c>
      <c r="AT110" s="77">
        <f>'Monthly Returns'!AS111</f>
        <v>-3.6062701727527756E-3</v>
      </c>
      <c r="AU110" s="77">
        <f>'Monthly Returns'!AT111</f>
        <v>1.4544372584592128E-3</v>
      </c>
      <c r="AV110" s="77">
        <f>'Monthly Returns'!AU111</f>
        <v>-1.8017567440784463E-2</v>
      </c>
      <c r="AW110" s="77">
        <f>'Monthly Returns'!AV111</f>
        <v>1.8481350451670098E-2</v>
      </c>
      <c r="AX110" s="77">
        <f>'Monthly Returns'!AW111</f>
        <v>2.2511193860111023E-2</v>
      </c>
      <c r="AY110" s="77">
        <f>'Monthly Returns'!AX111</f>
        <v>1.694917263827907E-2</v>
      </c>
      <c r="AZ110" s="77">
        <f>'Monthly Returns'!AY111</f>
        <v>6.5504430796703969E-2</v>
      </c>
      <c r="BA110" s="77">
        <f>'Monthly Returns'!AZ111</f>
        <v>-1.3665594855305496E-2</v>
      </c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CC110" s="161">
        <f>(C110-AVERAGE(C$3:C$242))^2*'Monthly Returns'!$BI111</f>
        <v>1.6234684317588493E-6</v>
      </c>
      <c r="CD110" s="161">
        <f>(D110-AVERAGE(D$3:D$242))^2*'Monthly Returns'!$BI111</f>
        <v>1.0553185743705885E-6</v>
      </c>
      <c r="CE110" s="161">
        <f>(E110-AVERAGE(E$3:E$242))^2*'Monthly Returns'!$BI111</f>
        <v>8.1120223734836858E-7</v>
      </c>
      <c r="CF110" s="161">
        <f>(F110-AVERAGE(F$3:F$242))^2*'Monthly Returns'!$BI111</f>
        <v>4.7633699190204764E-8</v>
      </c>
      <c r="CG110" s="161">
        <f>(G110-AVERAGE(G$3:G$242))^2*'Monthly Returns'!$BI111</f>
        <v>4.4253163201013427E-8</v>
      </c>
      <c r="CH110" s="161">
        <f>(H110-AVERAGE(H$3:H$242))^2*'Monthly Returns'!$BI111</f>
        <v>2.7226297581016443E-7</v>
      </c>
      <c r="CI110" s="161">
        <f>(I110-AVERAGE(I$3:I$242))^2*'Monthly Returns'!$BI111</f>
        <v>3.2289193449760598E-6</v>
      </c>
      <c r="CJ110" s="161">
        <f>(J110-AVERAGE(J$3:J$242))^2*'Monthly Returns'!$BI111</f>
        <v>3.7182602559079274E-8</v>
      </c>
      <c r="CK110" s="161">
        <f>(K110-AVERAGE(K$3:K$242))^2*'Monthly Returns'!$BI111</f>
        <v>2.5844025556821883E-6</v>
      </c>
      <c r="CL110" s="161">
        <f>(L110-AVERAGE(L$3:L$242))^2*'Monthly Returns'!$BI111</f>
        <v>2.0102686196399696E-6</v>
      </c>
      <c r="CM110" s="161">
        <f>(M110-AVERAGE(M$3:M$242))^2*'Monthly Returns'!$BI111</f>
        <v>2.3514823184911274E-6</v>
      </c>
      <c r="CN110" s="161">
        <f>(N110-AVERAGE(N$3:N$242))^2*'Monthly Returns'!$BI111</f>
        <v>2.8185331034240261E-6</v>
      </c>
      <c r="CO110" s="161">
        <f>(O110-AVERAGE(O$3:O$242))^2*'Monthly Returns'!$BI111</f>
        <v>2.1280233770631338E-6</v>
      </c>
      <c r="CP110" s="161">
        <f>(P110-AVERAGE(P$3:P$242))^2*'Monthly Returns'!$BI111</f>
        <v>2.7824667982390358E-6</v>
      </c>
      <c r="CQ110" s="161">
        <f>(Q110-AVERAGE(Q$3:Q$242))^2*'Monthly Returns'!$BI111</f>
        <v>2.6839316959263526E-6</v>
      </c>
      <c r="CR110" s="161">
        <f>(R110-AVERAGE(R$3:R$242))^2*'Monthly Returns'!$BI111</f>
        <v>3.5439573738290895E-6</v>
      </c>
      <c r="CS110" s="161">
        <f>(S110-AVERAGE(S$3:S$242))^2*'Monthly Returns'!$BI111</f>
        <v>4.8355582778369627E-6</v>
      </c>
      <c r="CT110" s="161">
        <f>(T110-AVERAGE(T$3:T$242))^2*'Monthly Returns'!$BI111</f>
        <v>3.3145457536419083E-6</v>
      </c>
      <c r="CU110" s="161">
        <f>(U110-AVERAGE(U$3:U$242))^2*'Monthly Returns'!$BI111</f>
        <v>3.5665189656535945E-7</v>
      </c>
      <c r="CV110" s="161">
        <f>(V110-AVERAGE(V$3:V$242))^2*'Monthly Returns'!$BI111</f>
        <v>4.5408330394841812E-11</v>
      </c>
      <c r="CW110" s="161">
        <f>(W110-AVERAGE(W$3:W$242))^2*'Monthly Returns'!$BI111</f>
        <v>9.5394242697163866E-8</v>
      </c>
      <c r="CX110" s="161">
        <f>(X110-AVERAGE(X$3:X$242))^2*'Monthly Returns'!$BI111</f>
        <v>7.7882859982831904E-8</v>
      </c>
      <c r="CY110" s="161">
        <f>(Y110-AVERAGE(Y$3:Y$242))^2*'Monthly Returns'!$BI111</f>
        <v>1.4027873587633967E-8</v>
      </c>
      <c r="CZ110" s="161">
        <f>(Z110-AVERAGE(Z$3:Z$242))^2*'Monthly Returns'!$BI111</f>
        <v>6.9773946119951846E-9</v>
      </c>
      <c r="DA110" s="161">
        <f>(AA110-AVERAGE(AA$3:AA$242))^2*'Monthly Returns'!$BI111</f>
        <v>2.0058651300755779E-7</v>
      </c>
      <c r="DB110" s="161">
        <f>(AB110-AVERAGE(AB$3:AB$242))^2*'Monthly Returns'!$BI111</f>
        <v>4.9324452178742907E-9</v>
      </c>
      <c r="DC110" s="161">
        <f>(AC110-AVERAGE(AC$3:AC$242))^2*'Monthly Returns'!$BI111</f>
        <v>2.5033310395349035E-7</v>
      </c>
      <c r="DD110" s="161">
        <f>(AD110-AVERAGE(AD$3:AD$242))^2*'Monthly Returns'!$BI111</f>
        <v>2.1413120085274985E-7</v>
      </c>
      <c r="DE110" s="161">
        <f>(AE110-AVERAGE(AE$3:AE$242))^2*'Monthly Returns'!$BI111</f>
        <v>4.0707766431241848E-7</v>
      </c>
      <c r="DF110" s="161">
        <f>(AF110-AVERAGE(AF$3:AF$242))^2*'Monthly Returns'!$BI111</f>
        <v>9.3732589631578971E-9</v>
      </c>
      <c r="DG110" s="161">
        <f>(AG110-AVERAGE(AG$3:AG$242))^2*'Monthly Returns'!$BI111</f>
        <v>3.4065006097725731E-9</v>
      </c>
      <c r="DH110" s="161">
        <f>(AH110-AVERAGE(AH$3:AH$242))^2*'Monthly Returns'!$BI111</f>
        <v>1.5406820255677685E-10</v>
      </c>
      <c r="DI110" s="161">
        <f>(AI110-AVERAGE(AI$3:AI$242))^2*'Monthly Returns'!$BI111</f>
        <v>4.5104680337073327E-9</v>
      </c>
      <c r="DJ110" s="161">
        <f>(AJ110-AVERAGE(AJ$3:AJ$242))^2*'Monthly Returns'!$BI111</f>
        <v>3.6871529551267743E-8</v>
      </c>
      <c r="DK110" s="161">
        <f>(AK110-AVERAGE(AK$3:AK$242))^2*'Monthly Returns'!$BI111</f>
        <v>6.4456610215493752E-8</v>
      </c>
      <c r="DL110" s="161">
        <f>(AL110-AVERAGE(AL$3:AL$242))^2*'Monthly Returns'!$BI111</f>
        <v>4.358130650793276E-8</v>
      </c>
      <c r="DM110" s="161">
        <f>(AM110-AVERAGE(AM$3:AM$242))^2*'Monthly Returns'!$BI111</f>
        <v>4.2896785427897783E-7</v>
      </c>
      <c r="DN110" s="161">
        <f>(AN110-AVERAGE(AN$3:AN$242))^2*'Monthly Returns'!$BI111</f>
        <v>1.0671535079888277E-8</v>
      </c>
      <c r="DO110" s="161">
        <f>(AO110-AVERAGE(AO$3:AO$242))^2*'Monthly Returns'!$BI111</f>
        <v>2.1640305427099185E-7</v>
      </c>
      <c r="DP110" s="161">
        <f>(AP110-AVERAGE(AP$3:AP$242))^2*'Monthly Returns'!$BI111</f>
        <v>1.1007793375939615E-5</v>
      </c>
      <c r="DQ110" s="161">
        <f>(AQ110-AVERAGE(AQ$3:AQ$242))^2*'Monthly Returns'!$BI111</f>
        <v>7.1915277889103682E-6</v>
      </c>
      <c r="DR110" s="161">
        <f>(AR110-AVERAGE(AR$3:AR$242))^2*'Monthly Returns'!$BI111</f>
        <v>9.6662234190049283E-9</v>
      </c>
      <c r="DS110" s="161">
        <f>(AS110-AVERAGE(AS$3:AS$242))^2*'Monthly Returns'!$BI111</f>
        <v>6.0005798643897383E-8</v>
      </c>
      <c r="DT110" s="161">
        <f>(AT110-AVERAGE(AT$3:AT$242))^2*'Monthly Returns'!$BI111</f>
        <v>2.2360451604120306E-7</v>
      </c>
      <c r="DU110" s="161">
        <f>(AU110-AVERAGE(AU$3:AU$242))^2*'Monthly Returns'!$BI111</f>
        <v>1.4888807429890913E-9</v>
      </c>
      <c r="DV110" s="161">
        <f>(AV110-AVERAGE(AV$3:AV$242))^2*'Monthly Returns'!$BI111</f>
        <v>3.8973465721003827E-7</v>
      </c>
      <c r="DW110" s="161">
        <f>(AW110-AVERAGE(AW$3:AW$242))^2*'Monthly Returns'!$BI111</f>
        <v>2.5925322530209234E-7</v>
      </c>
      <c r="DX110" s="161">
        <f>(AX110-AVERAGE(AX$3:AX$242))^2*'Monthly Returns'!$BI111</f>
        <v>6.8327886006387566E-7</v>
      </c>
      <c r="DY110" s="161">
        <f>(AY110-AVERAGE(AY$3:AY$242))^2*'Monthly Returns'!$BI111</f>
        <v>3.2392939545415211E-7</v>
      </c>
      <c r="DZ110" s="161">
        <f>(AZ110-AVERAGE(AZ$3:AZ$242))^2*'Monthly Returns'!$BI111</f>
        <v>7.4637203872408739E-6</v>
      </c>
      <c r="EA110" s="161">
        <f>(BA110-AVERAGE(BA$3:BA$242))^2*'Monthly Returns'!$BI111</f>
        <v>1.6565445544369157E-6</v>
      </c>
    </row>
    <row r="111" spans="1:131" s="80" customFormat="1" x14ac:dyDescent="0.2">
      <c r="A111" s="66"/>
      <c r="B111" s="79">
        <f>'Monthly Returns'!A112</f>
        <v>39478</v>
      </c>
      <c r="C111" s="77">
        <f>'Monthly Returns'!B112</f>
        <v>-6.1621520424092399E-2</v>
      </c>
      <c r="D111" s="77">
        <f>'Monthly Returns'!C112</f>
        <v>-6.19262620944519E-2</v>
      </c>
      <c r="E111" s="77">
        <f>'Monthly Returns'!D112</f>
        <v>-0.112043451168789</v>
      </c>
      <c r="F111" s="77">
        <f>'Monthly Returns'!E112</f>
        <v>-0.108823768407289</v>
      </c>
      <c r="G111" s="77">
        <f>'Monthly Returns'!F112</f>
        <v>-9.0209608954731096E-2</v>
      </c>
      <c r="H111" s="77">
        <f>'Monthly Returns'!G112</f>
        <v>-4.6647112654066701E-2</v>
      </c>
      <c r="I111" s="77">
        <f>'Monthly Returns'!H112</f>
        <v>-5.0043761882509002E-2</v>
      </c>
      <c r="J111" s="77">
        <f>'Monthly Returns'!I112</f>
        <v>-0.10227493733852699</v>
      </c>
      <c r="K111" s="77">
        <f>'Monthly Returns'!J112</f>
        <v>-0.125370244743012</v>
      </c>
      <c r="L111" s="77">
        <f>'Monthly Returns'!K112</f>
        <v>3.5156457524371902E-2</v>
      </c>
      <c r="M111" s="77">
        <f>'Monthly Returns'!L112</f>
        <v>2.6758597495378698E-2</v>
      </c>
      <c r="N111" s="77">
        <f>'Monthly Returns'!M112</f>
        <v>-1.17425070572567E-2</v>
      </c>
      <c r="O111" s="77">
        <f>'Monthly Returns'!N112</f>
        <v>2.8219866706176199E-3</v>
      </c>
      <c r="P111" s="77">
        <f>'Monthly Returns'!O112</f>
        <v>9.7878522779541993E-3</v>
      </c>
      <c r="Q111" s="77">
        <f>'Monthly Returns'!P112</f>
        <v>-4.5438552786199998E-3</v>
      </c>
      <c r="R111" s="77">
        <f>'Monthly Returns'!Q112</f>
        <v>-4.5687315470631901E-2</v>
      </c>
      <c r="S111" s="77">
        <f>'Monthly Returns'!R112</f>
        <v>9.8230929879945493E-3</v>
      </c>
      <c r="T111" s="77">
        <f>'Monthly Returns'!S112</f>
        <v>4.9306211346431539E-3</v>
      </c>
      <c r="U111" s="77">
        <f>'Monthly Returns'!T112</f>
        <v>-6.06891093752292E-2</v>
      </c>
      <c r="V111" s="77">
        <f>'Monthly Returns'!U112</f>
        <v>-4.4739071547212302E-2</v>
      </c>
      <c r="W111" s="77">
        <f>'Monthly Returns'!V112</f>
        <v>1.08264943125055E-2</v>
      </c>
      <c r="X111" s="77">
        <f>'Monthly Returns'!W112</f>
        <v>6.4193287505054375E-3</v>
      </c>
      <c r="Y111" s="77">
        <f>'Monthly Returns'!X112</f>
        <v>5.1166859019124988E-3</v>
      </c>
      <c r="Z111" s="77">
        <f>'Monthly Returns'!Y112</f>
        <v>3.0162990986788429E-3</v>
      </c>
      <c r="AA111" s="77">
        <f>'Monthly Returns'!Z112</f>
        <v>1.3602395153115232E-2</v>
      </c>
      <c r="AB111" s="77">
        <f>'Monthly Returns'!AA112</f>
        <v>6.8514241724402236E-3</v>
      </c>
      <c r="AC111" s="77">
        <f>'Monthly Returns'!AB112</f>
        <v>1.1619351278435275E-2</v>
      </c>
      <c r="AD111" s="77">
        <f>'Monthly Returns'!AC112</f>
        <v>1.1141749767993701E-2</v>
      </c>
      <c r="AE111" s="77">
        <f>'Monthly Returns'!AD112</f>
        <v>1.46477785972297E-2</v>
      </c>
      <c r="AF111" s="77">
        <f>'Monthly Returns'!AE112</f>
        <v>1.92585082E-2</v>
      </c>
      <c r="AG111" s="77">
        <f>'Monthly Returns'!AF112</f>
        <v>1.26963118E-2</v>
      </c>
      <c r="AH111" s="77">
        <f>'Monthly Returns'!AG112</f>
        <v>1.9154791296472004E-2</v>
      </c>
      <c r="AI111" s="77">
        <f>'Monthly Returns'!AH112</f>
        <v>2.0216267042783231E-2</v>
      </c>
      <c r="AJ111" s="77">
        <f>'Monthly Returns'!AI112</f>
        <v>1.7679949553784269E-2</v>
      </c>
      <c r="AK111" s="77">
        <f>'Monthly Returns'!AJ112</f>
        <v>1.862972138446084E-2</v>
      </c>
      <c r="AL111" s="77">
        <f>'Monthly Returns'!AK112</f>
        <v>2.3290323462692442E-2</v>
      </c>
      <c r="AM111" s="77">
        <f>'Monthly Returns'!AL112</f>
        <v>1.1370117582180983E-2</v>
      </c>
      <c r="AN111" s="77">
        <f>'Monthly Returns'!AM112</f>
        <v>1.2270578047528069E-2</v>
      </c>
      <c r="AO111" s="77">
        <f>'Monthly Returns'!AN112</f>
        <v>4.1000000000000003E-3</v>
      </c>
      <c r="AP111" s="77">
        <f>'Monthly Returns'!AO112</f>
        <v>4.7435725313821564E-2</v>
      </c>
      <c r="AQ111" s="77">
        <f>'Monthly Returns'!AP112</f>
        <v>4.9863709174876591E-2</v>
      </c>
      <c r="AR111" s="77">
        <f>'Monthly Returns'!AQ112</f>
        <v>1.4441979039144872E-2</v>
      </c>
      <c r="AS111" s="77">
        <f>'Monthly Returns'!AR112</f>
        <v>-7.5996091629570994E-4</v>
      </c>
      <c r="AT111" s="77">
        <f>'Monthly Returns'!AS112</f>
        <v>3.5592204451313843E-2</v>
      </c>
      <c r="AU111" s="77">
        <f>'Monthly Returns'!AT112</f>
        <v>9.7441239350644551E-3</v>
      </c>
      <c r="AV111" s="77">
        <f>'Monthly Returns'!AU112</f>
        <v>-7.3395403362059106E-3</v>
      </c>
      <c r="AW111" s="77">
        <f>'Monthly Returns'!AV112</f>
        <v>6.2641000465830876E-2</v>
      </c>
      <c r="AX111" s="77">
        <f>'Monthly Returns'!AW112</f>
        <v>5.6739098657073939E-2</v>
      </c>
      <c r="AY111" s="77">
        <f>'Monthly Returns'!AX112</f>
        <v>2.9988079880349267E-2</v>
      </c>
      <c r="AZ111" s="77">
        <f>'Monthly Returns'!AY112</f>
        <v>5.6162075042837302E-2</v>
      </c>
      <c r="BA111" s="77">
        <f>'Monthly Returns'!AZ112</f>
        <v>5.175224123879385E-2</v>
      </c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CC111" s="161">
        <f>(C111-AVERAGE(C$3:C$242))^2*'Monthly Returns'!$BI112</f>
        <v>1.3654613566617203E-5</v>
      </c>
      <c r="CD111" s="161">
        <f>(D111-AVERAGE(D$3:D$242))^2*'Monthly Returns'!$BI112</f>
        <v>1.5508988451336977E-5</v>
      </c>
      <c r="CE111" s="161">
        <f>(E111-AVERAGE(E$3:E$242))^2*'Monthly Returns'!$BI112</f>
        <v>4.0879075669404979E-5</v>
      </c>
      <c r="CF111" s="161">
        <f>(F111-AVERAGE(F$3:F$242))^2*'Monthly Returns'!$BI112</f>
        <v>4.1055912385022445E-5</v>
      </c>
      <c r="CG111" s="161">
        <f>(G111-AVERAGE(G$3:G$242))^2*'Monthly Returns'!$BI112</f>
        <v>2.6235175178346704E-5</v>
      </c>
      <c r="CH111" s="161">
        <f>(H111-AVERAGE(H$3:H$242))^2*'Monthly Returns'!$BI112</f>
        <v>7.7611134159589812E-6</v>
      </c>
      <c r="CI111" s="161">
        <f>(I111-AVERAGE(I$3:I$242))^2*'Monthly Returns'!$BI112</f>
        <v>9.6949449151949994E-6</v>
      </c>
      <c r="CJ111" s="161">
        <f>(J111-AVERAGE(J$3:J$242))^2*'Monthly Returns'!$BI112</f>
        <v>3.6685988791084627E-5</v>
      </c>
      <c r="CK111" s="161">
        <f>(K111-AVERAGE(K$3:K$242))^2*'Monthly Returns'!$BI112</f>
        <v>5.3905859250315193E-5</v>
      </c>
      <c r="CL111" s="161">
        <f>(L111-AVERAGE(L$3:L$242))^2*'Monthly Returns'!$BI112</f>
        <v>2.7862857001900442E-6</v>
      </c>
      <c r="CM111" s="161">
        <f>(M111-AVERAGE(M$3:M$242))^2*'Monthly Returns'!$BI112</f>
        <v>1.45847338686887E-6</v>
      </c>
      <c r="CN111" s="161">
        <f>(N111-AVERAGE(N$3:N$242))^2*'Monthly Returns'!$BI112</f>
        <v>1.1259610313840893E-6</v>
      </c>
      <c r="CO111" s="161">
        <f>(O111-AVERAGE(O$3:O$242))^2*'Monthly Returns'!$BI112</f>
        <v>2.8827542726013785E-8</v>
      </c>
      <c r="CP111" s="161">
        <f>(P111-AVERAGE(P$3:P$242))^2*'Monthly Returns'!$BI112</f>
        <v>4.9983437542860776E-9</v>
      </c>
      <c r="CQ111" s="161">
        <f>(Q111-AVERAGE(Q$3:Q$242))^2*'Monthly Returns'!$BI112</f>
        <v>4.2351250220420607E-7</v>
      </c>
      <c r="CR111" s="161">
        <f>(R111-AVERAGE(R$3:R$242))^2*'Monthly Returns'!$BI112</f>
        <v>8.0487349347684482E-6</v>
      </c>
      <c r="CS111" s="161">
        <f>(S111-AVERAGE(S$3:S$242))^2*'Monthly Returns'!$BI112</f>
        <v>5.5931155145777506E-8</v>
      </c>
      <c r="CT111" s="161">
        <f>(T111-AVERAGE(T$3:T$242))^2*'Monthly Returns'!$BI112</f>
        <v>4.4902523680214022E-8</v>
      </c>
      <c r="CU111" s="161">
        <f>(U111-AVERAGE(U$3:U$242))^2*'Monthly Returns'!$BI112</f>
        <v>1.284134456347172E-5</v>
      </c>
      <c r="CV111" s="161">
        <f>(V111-AVERAGE(V$3:V$242))^2*'Monthly Returns'!$BI112</f>
        <v>7.4037416046482094E-6</v>
      </c>
      <c r="CW111" s="161">
        <f>(W111-AVERAGE(W$3:W$242))^2*'Monthly Returns'!$BI112</f>
        <v>1.3220331157733736E-7</v>
      </c>
      <c r="CX111" s="161">
        <f>(X111-AVERAGE(X$3:X$242))^2*'Monthly Returns'!$BI112</f>
        <v>6.4413022569363776E-9</v>
      </c>
      <c r="CY111" s="161">
        <f>(Y111-AVERAGE(Y$3:Y$242))^2*'Monthly Returns'!$BI112</f>
        <v>2.9632250554672196E-9</v>
      </c>
      <c r="CZ111" s="161">
        <f>(Z111-AVERAGE(Z$3:Z$242))^2*'Monthly Returns'!$BI112</f>
        <v>1.5637551197387916E-9</v>
      </c>
      <c r="DA111" s="161">
        <f>(AA111-AVERAGE(AA$3:AA$242))^2*'Monthly Returns'!$BI112</f>
        <v>1.7548003232385322E-7</v>
      </c>
      <c r="DB111" s="161">
        <f>(AB111-AVERAGE(AB$3:AB$242))^2*'Monthly Returns'!$BI112</f>
        <v>2.328379893925405E-8</v>
      </c>
      <c r="DC111" s="161">
        <f>(AC111-AVERAGE(AC$3:AC$242))^2*'Monthly Returns'!$BI112</f>
        <v>1.8806005081013148E-7</v>
      </c>
      <c r="DD111" s="161">
        <f>(AD111-AVERAGE(AD$3:AD$242))^2*'Monthly Returns'!$BI112</f>
        <v>1.647782818539516E-7</v>
      </c>
      <c r="DE111" s="161">
        <f>(AE111-AVERAGE(AE$3:AE$242))^2*'Monthly Returns'!$BI112</f>
        <v>3.4391745082889626E-7</v>
      </c>
      <c r="DF111" s="161">
        <f>(AF111-AVERAGE(AF$3:AF$242))^2*'Monthly Returns'!$BI112</f>
        <v>4.0708649913509676E-7</v>
      </c>
      <c r="DG111" s="161">
        <f>(AG111-AVERAGE(AG$3:AG$242))^2*'Monthly Returns'!$BI112</f>
        <v>8.9560670620287545E-8</v>
      </c>
      <c r="DH111" s="161">
        <f>(AH111-AVERAGE(AH$3:AH$242))^2*'Monthly Returns'!$BI112</f>
        <v>5.1681939706939701E-7</v>
      </c>
      <c r="DI111" s="161">
        <f>(AI111-AVERAGE(AI$3:AI$242))^2*'Monthly Returns'!$BI112</f>
        <v>7.9869385389565826E-7</v>
      </c>
      <c r="DJ111" s="161">
        <f>(AJ111-AVERAGE(AJ$3:AJ$242))^2*'Monthly Returns'!$BI112</f>
        <v>4.5004760653283072E-7</v>
      </c>
      <c r="DK111" s="161">
        <f>(AK111-AVERAGE(AK$3:AK$242))^2*'Monthly Returns'!$BI112</f>
        <v>4.4888490835988651E-7</v>
      </c>
      <c r="DL111" s="161">
        <f>(AL111-AVERAGE(AL$3:AL$242))^2*'Monthly Returns'!$BI112</f>
        <v>8.6036312488625736E-7</v>
      </c>
      <c r="DM111" s="161">
        <f>(AM111-AVERAGE(AM$3:AM$242))^2*'Monthly Returns'!$BI112</f>
        <v>1.3771341100931984E-7</v>
      </c>
      <c r="DN111" s="161">
        <f>(AN111-AVERAGE(AN$3:AN$242))^2*'Monthly Returns'!$BI112</f>
        <v>1.3050067073924502E-7</v>
      </c>
      <c r="DO111" s="161">
        <f>(AO111-AVERAGE(AO$3:AO$242))^2*'Monthly Returns'!$BI112</f>
        <v>1.4461997305515691E-8</v>
      </c>
      <c r="DP111" s="161">
        <f>(AP111-AVERAGE(AP$3:AP$242))^2*'Monthly Returns'!$BI112</f>
        <v>6.2834320521217793E-6</v>
      </c>
      <c r="DQ111" s="161">
        <f>(AQ111-AVERAGE(AQ$3:AQ$242))^2*'Monthly Returns'!$BI112</f>
        <v>5.6590724709494054E-6</v>
      </c>
      <c r="DR111" s="161">
        <f>(AR111-AVERAGE(AR$3:AR$242))^2*'Monthly Returns'!$BI112</f>
        <v>1.7914576585751514E-7</v>
      </c>
      <c r="DS111" s="161">
        <f>(AS111-AVERAGE(AS$3:AS$242))^2*'Monthly Returns'!$BI112</f>
        <v>5.2251449091706335E-8</v>
      </c>
      <c r="DT111" s="161">
        <f>(AT111-AVERAGE(AT$3:AT$242))^2*'Monthly Returns'!$BI112</f>
        <v>2.7282376046845733E-6</v>
      </c>
      <c r="DU111" s="161">
        <f>(AU111-AVERAGE(AU$3:AU$242))^2*'Monthly Returns'!$BI112</f>
        <v>1.6894954756228243E-7</v>
      </c>
      <c r="DV111" s="161">
        <f>(AV111-AVERAGE(AV$3:AV$242))^2*'Monthly Returns'!$BI112</f>
        <v>2.3060217921832251E-9</v>
      </c>
      <c r="DW111" s="161">
        <f>(AW111-AVERAGE(AW$3:AW$242))^2*'Monthly Returns'!$BI112</f>
        <v>8.4560336972975158E-6</v>
      </c>
      <c r="DX111" s="161">
        <f>(AX111-AVERAGE(AX$3:AX$242))^2*'Monthly Returns'!$BI112</f>
        <v>7.2255931402548451E-6</v>
      </c>
      <c r="DY111" s="161">
        <f>(AY111-AVERAGE(AY$3:AY$242))^2*'Monthly Returns'!$BI112</f>
        <v>1.6372037981548808E-6</v>
      </c>
      <c r="DZ111" s="161">
        <f>(AZ111-AVERAGE(AZ$3:AZ$242))^2*'Monthly Returns'!$BI112</f>
        <v>5.0122664950966223E-6</v>
      </c>
      <c r="EA111" s="161">
        <f>(BA111-AVERAGE(BA$3:BA$242))^2*'Monthly Returns'!$BI112</f>
        <v>5.0902202295008095E-6</v>
      </c>
    </row>
    <row r="112" spans="1:131" s="80" customFormat="1" x14ac:dyDescent="0.2">
      <c r="A112" s="66"/>
      <c r="B112" s="79">
        <f>'Monthly Returns'!A113</f>
        <v>39507</v>
      </c>
      <c r="C112" s="77">
        <f>'Monthly Returns'!B113</f>
        <v>-3.2051986959637901E-2</v>
      </c>
      <c r="D112" s="77">
        <f>'Monthly Returns'!C113</f>
        <v>-3.1715060649890797E-2</v>
      </c>
      <c r="E112" s="77">
        <f>'Monthly Returns'!D113</f>
        <v>2.0995523525759199E-2</v>
      </c>
      <c r="F112" s="77">
        <f>'Monthly Returns'!E113</f>
        <v>5.10458999363139E-2</v>
      </c>
      <c r="G112" s="77">
        <f>'Monthly Returns'!F113</f>
        <v>3.1722551233452898E-3</v>
      </c>
      <c r="H112" s="77">
        <f>'Monthly Returns'!G113</f>
        <v>5.9083207188104199E-3</v>
      </c>
      <c r="I112" s="77">
        <f>'Monthly Returns'!H113</f>
        <v>1.0020578942224001E-2</v>
      </c>
      <c r="J112" s="77">
        <f>'Monthly Returns'!I113</f>
        <v>1.8481204273176701E-2</v>
      </c>
      <c r="K112" s="77">
        <f>'Monthly Returns'!J113</f>
        <v>7.3108486952096305E-2</v>
      </c>
      <c r="L112" s="77">
        <f>'Monthly Returns'!K113</f>
        <v>2.3053633308452701E-2</v>
      </c>
      <c r="M112" s="77">
        <f>'Monthly Returns'!L113</f>
        <v>1.5717235737064499E-2</v>
      </c>
      <c r="N112" s="77">
        <f>'Monthly Returns'!M113</f>
        <v>-1.03864794666216E-2</v>
      </c>
      <c r="O112" s="77">
        <f>'Monthly Returns'!N113</f>
        <v>-3.3342568973232199E-3</v>
      </c>
      <c r="P112" s="77">
        <f>'Monthly Returns'!O113</f>
        <v>-6.8381087340585402E-4</v>
      </c>
      <c r="Q112" s="77">
        <f>'Monthly Returns'!P113</f>
        <v>8.2463392066316407E-3</v>
      </c>
      <c r="R112" s="77">
        <f>'Monthly Returns'!Q113</f>
        <v>1.20832959170451E-2</v>
      </c>
      <c r="S112" s="77">
        <f>'Monthly Returns'!R113</f>
        <v>4.1156902884429802E-2</v>
      </c>
      <c r="T112" s="77">
        <f>'Monthly Returns'!S113</f>
        <v>-2.7524451416133244E-3</v>
      </c>
      <c r="U112" s="77">
        <f>'Monthly Returns'!T113</f>
        <v>-3.1089237792102299E-2</v>
      </c>
      <c r="V112" s="77">
        <f>'Monthly Returns'!U113</f>
        <v>1.30899433170024E-2</v>
      </c>
      <c r="W112" s="77">
        <f>'Monthly Returns'!V113</f>
        <v>4.2192467737109697E-2</v>
      </c>
      <c r="X112" s="77">
        <f>'Monthly Returns'!W113</f>
        <v>1.2405203154035371E-2</v>
      </c>
      <c r="Y112" s="77">
        <f>'Monthly Returns'!X113</f>
        <v>6.5355671610700661E-3</v>
      </c>
      <c r="Z112" s="77">
        <f>'Monthly Returns'!Y113</f>
        <v>3.5240999590941957E-3</v>
      </c>
      <c r="AA112" s="77">
        <f>'Monthly Returns'!Z113</f>
        <v>1.6803888733835759E-2</v>
      </c>
      <c r="AB112" s="77">
        <f>'Monthly Returns'!AA113</f>
        <v>5.466778805719219E-3</v>
      </c>
      <c r="AC112" s="77">
        <f>'Monthly Returns'!AB113</f>
        <v>3.2487801921386783E-2</v>
      </c>
      <c r="AD112" s="77">
        <f>'Monthly Returns'!AC113</f>
        <v>3.1351068962427397E-2</v>
      </c>
      <c r="AE112" s="77">
        <f>'Monthly Returns'!AD113</f>
        <v>3.5519183458121703E-2</v>
      </c>
      <c r="AF112" s="77">
        <f>'Monthly Returns'!AE113</f>
        <v>1.15915668E-2</v>
      </c>
      <c r="AG112" s="77">
        <f>'Monthly Returns'!AF113</f>
        <v>1.3631811899999999E-2</v>
      </c>
      <c r="AH112" s="77">
        <f>'Monthly Returns'!AG113</f>
        <v>1.1529140292035384E-2</v>
      </c>
      <c r="AI112" s="77">
        <f>'Monthly Returns'!AH113</f>
        <v>1.5401406742663104E-2</v>
      </c>
      <c r="AJ112" s="77">
        <f>'Monthly Returns'!AI113</f>
        <v>2.0700073642781369E-2</v>
      </c>
      <c r="AK112" s="77">
        <f>'Monthly Returns'!AJ113</f>
        <v>1.9999970627154307E-2</v>
      </c>
      <c r="AL112" s="77">
        <f>'Monthly Returns'!AK113</f>
        <v>1.8690397764469902E-2</v>
      </c>
      <c r="AM112" s="77">
        <f>'Monthly Returns'!AL113</f>
        <v>2.3569504549295184E-2</v>
      </c>
      <c r="AN112" s="77">
        <f>'Monthly Returns'!AM113</f>
        <v>1.3729803879411584E-2</v>
      </c>
      <c r="AO112" s="77">
        <f>'Monthly Returns'!AN113</f>
        <v>4.1799999999999997E-2</v>
      </c>
      <c r="AP112" s="77">
        <f>'Monthly Returns'!AO113</f>
        <v>5.4689127223438216E-2</v>
      </c>
      <c r="AQ112" s="77">
        <f>'Monthly Returns'!AP113</f>
        <v>6.0448043813907448E-2</v>
      </c>
      <c r="AR112" s="77">
        <f>'Monthly Returns'!AQ113</f>
        <v>5.5596269601479106E-3</v>
      </c>
      <c r="AS112" s="77">
        <f>'Monthly Returns'!AR113</f>
        <v>-2.3359408952630112E-3</v>
      </c>
      <c r="AT112" s="77">
        <f>'Monthly Returns'!AS113</f>
        <v>3.1100774386030906E-2</v>
      </c>
      <c r="AU112" s="77">
        <f>'Monthly Returns'!AT113</f>
        <v>5.6027200458816217E-3</v>
      </c>
      <c r="AV112" s="77">
        <f>'Monthly Returns'!AU113</f>
        <v>-1.5540365844494301E-2</v>
      </c>
      <c r="AW112" s="77">
        <f>'Monthly Returns'!AV113</f>
        <v>4.6486381788957809E-2</v>
      </c>
      <c r="AX112" s="77">
        <f>'Monthly Returns'!AW113</f>
        <v>5.0444907545235118E-2</v>
      </c>
      <c r="AY112" s="77">
        <f>'Monthly Returns'!AX113</f>
        <v>1.8226882532314029E-2</v>
      </c>
      <c r="AZ112" s="77">
        <f>'Monthly Returns'!AY113</f>
        <v>4.4963547774723743E-2</v>
      </c>
      <c r="BA112" s="77">
        <f>'Monthly Returns'!AZ113</f>
        <v>4.2760029586840886E-2</v>
      </c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CC112" s="161">
        <f>(C112-AVERAGE(C$3:C$242))^2*'Monthly Returns'!$BI113</f>
        <v>4.4152305341055679E-6</v>
      </c>
      <c r="CD112" s="161">
        <f>(D112-AVERAGE(D$3:D$242))^2*'Monthly Returns'!$BI113</f>
        <v>5.337973931969419E-6</v>
      </c>
      <c r="CE112" s="161">
        <f>(E112-AVERAGE(E$3:E$242))^2*'Monthly Returns'!$BI113</f>
        <v>6.8798123451795919E-7</v>
      </c>
      <c r="CF112" s="161">
        <f>(F112-AVERAGE(F$3:F$242))^2*'Monthly Returns'!$BI113</f>
        <v>5.1928598613083673E-6</v>
      </c>
      <c r="CG112" s="161">
        <f>(G112-AVERAGE(G$3:G$242))^2*'Monthly Returns'!$BI113</f>
        <v>3.0488876913192245E-9</v>
      </c>
      <c r="CH112" s="161">
        <f>(H112-AVERAGE(H$3:H$242))^2*'Monthly Returns'!$BI113</f>
        <v>4.384869156531757E-9</v>
      </c>
      <c r="CI112" s="161">
        <f>(I112-AVERAGE(I$3:I$242))^2*'Monthly Returns'!$BI113</f>
        <v>2.1396362750739384E-8</v>
      </c>
      <c r="CJ112" s="161">
        <f>(J112-AVERAGE(J$3:J$242))^2*'Monthly Returns'!$BI113</f>
        <v>2.4807639619411055E-7</v>
      </c>
      <c r="CK112" s="161">
        <f>(K112-AVERAGE(K$3:K$242))^2*'Monthly Returns'!$BI113</f>
        <v>1.1868468115761215E-5</v>
      </c>
      <c r="CL112" s="161">
        <f>(L112-AVERAGE(L$3:L$242))^2*'Monthly Returns'!$BI113</f>
        <v>1.0354978972035367E-6</v>
      </c>
      <c r="CM112" s="161">
        <f>(M112-AVERAGE(M$3:M$242))^2*'Monthly Returns'!$BI113</f>
        <v>3.7406908980846298E-7</v>
      </c>
      <c r="CN112" s="161">
        <f>(N112-AVERAGE(N$3:N$242))^2*'Monthly Returns'!$BI113</f>
        <v>9.8507078086087324E-7</v>
      </c>
      <c r="CO112" s="161">
        <f>(O112-AVERAGE(O$3:O$242))^2*'Monthly Returns'!$BI113</f>
        <v>2.5641584177187658E-7</v>
      </c>
      <c r="CP112" s="161">
        <f>(P112-AVERAGE(P$3:P$242))^2*'Monthly Returns'!$BI113</f>
        <v>2.5002100463682325E-7</v>
      </c>
      <c r="CQ112" s="161">
        <f>(Q112-AVERAGE(Q$3:Q$242))^2*'Monthly Returns'!$BI113</f>
        <v>1.8888797766305468E-9</v>
      </c>
      <c r="CR112" s="161">
        <f>(R112-AVERAGE(R$3:R$242))^2*'Monthly Returns'!$BI113</f>
        <v>8.9532980024573199E-8</v>
      </c>
      <c r="CS112" s="161">
        <f>(S112-AVERAGE(S$3:S$242))^2*'Monthly Returns'!$BI113</f>
        <v>3.7888247744396007E-6</v>
      </c>
      <c r="CT112" s="161">
        <f>(T112-AVERAGE(T$3:T$242))^2*'Monthly Returns'!$BI113</f>
        <v>3.9938434350447011E-7</v>
      </c>
      <c r="CU112" s="161">
        <f>(U112-AVERAGE(U$3:U$242))^2*'Monthly Returns'!$BI113</f>
        <v>3.9493407610337437E-6</v>
      </c>
      <c r="CV112" s="161">
        <f>(V112-AVERAGE(V$3:V$242))^2*'Monthly Returns'!$BI113</f>
        <v>1.7559268779989348E-7</v>
      </c>
      <c r="CW112" s="161">
        <f>(W112-AVERAGE(W$3:W$242))^2*'Monthly Returns'!$BI113</f>
        <v>4.3097127997257835E-6</v>
      </c>
      <c r="CX112" s="161">
        <f>(X112-AVERAGE(X$3:X$242))^2*'Monthly Returns'!$BI113</f>
        <v>1.6573365701469938E-7</v>
      </c>
      <c r="CY112" s="161">
        <f>(Y112-AVERAGE(Y$3:Y$242))^2*'Monthly Returns'!$BI113</f>
        <v>1.7447498305223807E-8</v>
      </c>
      <c r="CZ112" s="161">
        <f>(Z112-AVERAGE(Z$3:Z$242))^2*'Monthly Returns'!$BI113</f>
        <v>4.5477050187909758E-9</v>
      </c>
      <c r="DA112" s="161">
        <f>(AA112-AVERAGE(AA$3:AA$242))^2*'Monthly Returns'!$BI113</f>
        <v>3.5474936408071286E-7</v>
      </c>
      <c r="DB112" s="161">
        <f>(AB112-AVERAGE(AB$3:AB$242))^2*'Monthly Returns'!$BI113</f>
        <v>6.0601331371274455E-9</v>
      </c>
      <c r="DC112" s="161">
        <f>(AC112-AVERAGE(AC$3:AC$242))^2*'Monthly Returns'!$BI113</f>
        <v>2.4772005829204084E-6</v>
      </c>
      <c r="DD112" s="161">
        <f>(AD112-AVERAGE(AD$3:AD$242))^2*'Monthly Returns'!$BI113</f>
        <v>2.2803924253159371E-6</v>
      </c>
      <c r="DE112" s="161">
        <f>(AE112-AVERAGE(AE$3:AE$242))^2*'Monthly Returns'!$BI113</f>
        <v>2.9847025447000354E-6</v>
      </c>
      <c r="DF112" s="161">
        <f>(AF112-AVERAGE(AF$3:AF$242))^2*'Monthly Returns'!$BI113</f>
        <v>4.978611789183755E-8</v>
      </c>
      <c r="DG112" s="161">
        <f>(AG112-AVERAGE(AG$3:AG$242))^2*'Monthly Returns'!$BI113</f>
        <v>1.2375788859153722E-7</v>
      </c>
      <c r="DH112" s="161">
        <f>(AH112-AVERAGE(AH$3:AH$242))^2*'Monthly Returns'!$BI113</f>
        <v>9.403755416205729E-8</v>
      </c>
      <c r="DI112" s="161">
        <f>(AI112-AVERAGE(AI$3:AI$242))^2*'Monthly Returns'!$BI113</f>
        <v>4.0401122538863902E-7</v>
      </c>
      <c r="DJ112" s="161">
        <f>(AJ112-AVERAGE(AJ$3:AJ$242))^2*'Monthly Returns'!$BI113</f>
        <v>7.038188832209598E-7</v>
      </c>
      <c r="DK112" s="161">
        <f>(AK112-AVERAGE(AK$3:AK$242))^2*'Monthly Returns'!$BI113</f>
        <v>5.5964026592433228E-7</v>
      </c>
      <c r="DL112" s="161">
        <f>(AL112-AVERAGE(AL$3:AL$242))^2*'Monthly Returns'!$BI113</f>
        <v>4.6426749807995074E-7</v>
      </c>
      <c r="DM112" s="161">
        <f>(AM112-AVERAGE(AM$3:AM$242))^2*'Monthly Returns'!$BI113</f>
        <v>1.0779948575407265E-6</v>
      </c>
      <c r="DN112" s="161">
        <f>(AN112-AVERAGE(AN$3:AN$242))^2*'Monthly Returns'!$BI113</f>
        <v>1.9593734643659167E-7</v>
      </c>
      <c r="DO112" s="161">
        <f>(AO112-AVERAGE(AO$3:AO$242))^2*'Monthly Returns'!$BI113</f>
        <v>3.7446893220120549E-6</v>
      </c>
      <c r="DP112" s="161">
        <f>(AP112-AVERAGE(AP$3:AP$242))^2*'Monthly Returns'!$BI113</f>
        <v>8.4964828949308425E-6</v>
      </c>
      <c r="DQ112" s="161">
        <f>(AQ112-AVERAGE(AQ$3:AQ$242))^2*'Monthly Returns'!$BI113</f>
        <v>8.8095320646957973E-6</v>
      </c>
      <c r="DR112" s="161">
        <f>(AR112-AVERAGE(AR$3:AR$242))^2*'Monthly Returns'!$BI113</f>
        <v>3.4826546113851348E-9</v>
      </c>
      <c r="DS112" s="161">
        <f>(AS112-AVERAGE(AS$3:AS$242))^2*'Monthly Returns'!$BI113</f>
        <v>9.9656387815697774E-8</v>
      </c>
      <c r="DT112" s="161">
        <f>(AT112-AVERAGE(AT$3:AT$242))^2*'Monthly Returns'!$BI113</f>
        <v>2.0025562748755048E-6</v>
      </c>
      <c r="DU112" s="161">
        <f>(AU112-AVERAGE(AU$3:AU$242))^2*'Monthly Returns'!$BI113</f>
        <v>3.5063463755156805E-8</v>
      </c>
      <c r="DV112" s="161">
        <f>(AV112-AVERAGE(AV$3:AV$242))^2*'Monthly Returns'!$BI113</f>
        <v>2.4551838635298003E-7</v>
      </c>
      <c r="DW112" s="161">
        <f>(AW112-AVERAGE(AW$3:AW$242))^2*'Monthly Returns'!$BI113</f>
        <v>4.1680379731783108E-6</v>
      </c>
      <c r="DX112" s="161">
        <f>(AX112-AVERAGE(AX$3:AX$242))^2*'Monthly Returns'!$BI113</f>
        <v>5.5617303600022934E-6</v>
      </c>
      <c r="DY112" s="161">
        <f>(AY112-AVERAGE(AY$3:AY$242))^2*'Monthly Returns'!$BI113</f>
        <v>4.1547992227654603E-7</v>
      </c>
      <c r="DZ112" s="161">
        <f>(AZ112-AVERAGE(AZ$3:AZ$242))^2*'Monthly Returns'!$BI113</f>
        <v>2.687540312675816E-6</v>
      </c>
      <c r="EA112" s="161">
        <f>(BA112-AVERAGE(BA$3:BA$242))^2*'Monthly Returns'!$BI113</f>
        <v>3.1581698159552223E-6</v>
      </c>
    </row>
    <row r="113" spans="1:131" s="80" customFormat="1" x14ac:dyDescent="0.2">
      <c r="A113" s="66"/>
      <c r="B113" s="79">
        <f>'Monthly Returns'!A114</f>
        <v>39538</v>
      </c>
      <c r="C113" s="77">
        <f>'Monthly Returns'!B114</f>
        <v>-9.0832955671349403E-4</v>
      </c>
      <c r="D113" s="77">
        <f>'Monthly Returns'!C114</f>
        <v>-5.7732721864169802E-3</v>
      </c>
      <c r="E113" s="77">
        <f>'Monthly Returns'!D114</f>
        <v>1.93512751491089E-2</v>
      </c>
      <c r="F113" s="77">
        <f>'Monthly Returns'!E114</f>
        <v>1.3420268605428901E-2</v>
      </c>
      <c r="G113" s="77">
        <f>'Monthly Returns'!F114</f>
        <v>-1.8769676362733901E-2</v>
      </c>
      <c r="H113" s="77">
        <f>'Monthly Returns'!G114</f>
        <v>-3.7271799577014299E-2</v>
      </c>
      <c r="I113" s="77">
        <f>'Monthly Returns'!H114</f>
        <v>3.75625510466148E-3</v>
      </c>
      <c r="J113" s="77">
        <f>'Monthly Returns'!I114</f>
        <v>-4.53585687119522E-2</v>
      </c>
      <c r="K113" s="77">
        <f>'Monthly Returns'!J114</f>
        <v>-5.01911293812735E-2</v>
      </c>
      <c r="L113" s="77">
        <f>'Monthly Returns'!K114</f>
        <v>3.2776419044181902E-2</v>
      </c>
      <c r="M113" s="77">
        <f>'Monthly Returns'!L114</f>
        <v>2.3241459207277299E-2</v>
      </c>
      <c r="N113" s="77">
        <f>'Monthly Returns'!M114</f>
        <v>1.58114609074111E-3</v>
      </c>
      <c r="O113" s="77">
        <f>'Monthly Returns'!N114</f>
        <v>-5.3255735230574796E-4</v>
      </c>
      <c r="P113" s="77">
        <f>'Monthly Returns'!O114</f>
        <v>7.1001025668690999E-3</v>
      </c>
      <c r="Q113" s="77">
        <f>'Monthly Returns'!P114</f>
        <v>-7.4934537364912401E-4</v>
      </c>
      <c r="R113" s="77">
        <f>'Monthly Returns'!Q114</f>
        <v>-2.5721282029727E-2</v>
      </c>
      <c r="S113" s="77">
        <f>'Monthly Returns'!R114</f>
        <v>-9.4607643628754606E-3</v>
      </c>
      <c r="T113" s="77">
        <f>'Monthly Returns'!S114</f>
        <v>7.4416154607037655E-4</v>
      </c>
      <c r="U113" s="77">
        <f>'Monthly Returns'!T114</f>
        <v>-3.6830336603051999E-3</v>
      </c>
      <c r="V113" s="77">
        <f>'Monthly Returns'!U114</f>
        <v>-2.84270749381942E-2</v>
      </c>
      <c r="W113" s="77">
        <f>'Monthly Returns'!V114</f>
        <v>-1.2211716415825E-2</v>
      </c>
      <c r="X113" s="77">
        <f>'Monthly Returns'!W114</f>
        <v>-7.0939577339022009E-3</v>
      </c>
      <c r="Y113" s="77">
        <f>'Monthly Returns'!X114</f>
        <v>-3.1407101405850346E-3</v>
      </c>
      <c r="Z113" s="77">
        <f>'Monthly Returns'!Y114</f>
        <v>1.0757868700717044E-3</v>
      </c>
      <c r="AA113" s="77">
        <f>'Monthly Returns'!Z114</f>
        <v>1.0979333691686577E-2</v>
      </c>
      <c r="AB113" s="77">
        <f>'Monthly Returns'!AA114</f>
        <v>7.7183377057907787E-3</v>
      </c>
      <c r="AC113" s="77">
        <f>'Monthly Returns'!AB114</f>
        <v>-1.7963544571311219E-2</v>
      </c>
      <c r="AD113" s="77">
        <f>'Monthly Returns'!AC114</f>
        <v>-1.86887584844832E-2</v>
      </c>
      <c r="AE113" s="77">
        <f>'Monthly Returns'!AD114</f>
        <v>-1.62067703692064E-2</v>
      </c>
      <c r="AF113" s="77">
        <f>'Monthly Returns'!AE114</f>
        <v>1.0020815400000001E-2</v>
      </c>
      <c r="AG113" s="77">
        <f>'Monthly Returns'!AF114</f>
        <v>3.0381855000000003E-3</v>
      </c>
      <c r="AH113" s="77">
        <f>'Monthly Returns'!AG114</f>
        <v>9.9668481906336152E-3</v>
      </c>
      <c r="AI113" s="77">
        <f>'Monthly Returns'!AH114</f>
        <v>1.578884509733669E-2</v>
      </c>
      <c r="AJ113" s="77">
        <f>'Monthly Returns'!AI114</f>
        <v>1.4820030036772014E-2</v>
      </c>
      <c r="AK113" s="77">
        <f>'Monthly Returns'!AJ114</f>
        <v>1.3460394892004457E-2</v>
      </c>
      <c r="AL113" s="77">
        <f>'Monthly Returns'!AK114</f>
        <v>1.6500218422335067E-2</v>
      </c>
      <c r="AM113" s="77">
        <f>'Monthly Returns'!AL114</f>
        <v>1.2700118308220043E-2</v>
      </c>
      <c r="AN113" s="77">
        <f>'Monthly Returns'!AM114</f>
        <v>1.6109832434442639E-2</v>
      </c>
      <c r="AO113" s="77">
        <f>'Monthly Returns'!AN114</f>
        <v>4.0000000000000001E-3</v>
      </c>
      <c r="AP113" s="77">
        <f>'Monthly Returns'!AO114</f>
        <v>-4.5928784104028564E-2</v>
      </c>
      <c r="AQ113" s="77">
        <f>'Monthly Returns'!AP114</f>
        <v>1.5194906873248648E-2</v>
      </c>
      <c r="AR113" s="77">
        <f>'Monthly Returns'!AQ114</f>
        <v>9.1391695120590748E-3</v>
      </c>
      <c r="AS113" s="77">
        <f>'Monthly Returns'!AR114</f>
        <v>-2.1780560849442576E-3</v>
      </c>
      <c r="AT113" s="77">
        <f>'Monthly Returns'!AS114</f>
        <v>-1.3358811739456993E-3</v>
      </c>
      <c r="AU113" s="77">
        <f>'Monthly Returns'!AT114</f>
        <v>6.7201706386083712E-3</v>
      </c>
      <c r="AV113" s="77">
        <f>'Monthly Returns'!AU114</f>
        <v>-5.2040183028626502E-3</v>
      </c>
      <c r="AW113" s="77">
        <f>'Monthly Returns'!AV114</f>
        <v>-1.5632422568053861E-2</v>
      </c>
      <c r="AX113" s="77">
        <f>'Monthly Returns'!AW114</f>
        <v>2.7344868256821808E-2</v>
      </c>
      <c r="AY113" s="77">
        <f>'Monthly Returns'!AX114</f>
        <v>2.4272925668245224E-2</v>
      </c>
      <c r="AZ113" s="77">
        <f>'Monthly Returns'!AY114</f>
        <v>8.157320830700733E-2</v>
      </c>
      <c r="BA113" s="77">
        <f>'Monthly Returns'!AZ114</f>
        <v>1.6821482857625192E-2</v>
      </c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CC113" s="161">
        <f>(C113-AVERAGE(C$3:C$242))^2*'Monthly Returns'!$BI114</f>
        <v>1.6389791911657341E-7</v>
      </c>
      <c r="CD113" s="161">
        <f>(D113-AVERAGE(D$3:D$242))^2*'Monthly Returns'!$BI114</f>
        <v>8.1031041120064354E-7</v>
      </c>
      <c r="CE113" s="161">
        <f>(E113-AVERAGE(E$3:E$242))^2*'Monthly Returns'!$BI114</f>
        <v>5.5279743770738765E-7</v>
      </c>
      <c r="CF113" s="161">
        <f>(F113-AVERAGE(F$3:F$242))^2*'Monthly Returns'!$BI114</f>
        <v>5.1983753831325537E-8</v>
      </c>
      <c r="CG113" s="161">
        <f>(G113-AVERAGE(G$3:G$242))^2*'Monthly Returns'!$BI114</f>
        <v>1.582903185372816E-6</v>
      </c>
      <c r="CH113" s="161">
        <f>(H113-AVERAGE(H$3:H$242))^2*'Monthly Returns'!$BI114</f>
        <v>5.2907159514262041E-6</v>
      </c>
      <c r="CI113" s="161">
        <f>(I113-AVERAGE(I$3:I$242))^2*'Monthly Returns'!$BI114</f>
        <v>3.8548013103704569E-8</v>
      </c>
      <c r="CJ113" s="161">
        <f>(J113-AVERAGE(J$3:J$242))^2*'Monthly Returns'!$BI114</f>
        <v>8.990904743607734E-6</v>
      </c>
      <c r="CK113" s="161">
        <f>(K113-AVERAGE(K$3:K$242))^2*'Monthly Returns'!$BI114</f>
        <v>1.0861288239716564E-5</v>
      </c>
      <c r="CL113" s="161">
        <f>(L113-AVERAGE(L$3:L$242))^2*'Monthly Returns'!$BI114</f>
        <v>2.4199774660282332E-6</v>
      </c>
      <c r="CM113" s="161">
        <f>(M113-AVERAGE(M$3:M$242))^2*'Monthly Returns'!$BI114</f>
        <v>1.0549275441776631E-6</v>
      </c>
      <c r="CN113" s="161">
        <f>(N113-AVERAGE(N$3:N$242))^2*'Monthly Returns'!$BI114</f>
        <v>1.1666350374163624E-7</v>
      </c>
      <c r="CO113" s="161">
        <f>(O113-AVERAGE(O$3:O$242))^2*'Monthly Returns'!$BI114</f>
        <v>1.2628409484064327E-7</v>
      </c>
      <c r="CP113" s="161">
        <f>(P113-AVERAGE(P$3:P$242))^2*'Monthly Returns'!$BI114</f>
        <v>5.7612331667594205E-9</v>
      </c>
      <c r="CQ113" s="161">
        <f>(Q113-AVERAGE(Q$3:Q$242))^2*'Monthly Returns'!$BI114</f>
        <v>2.0193731310476865E-7</v>
      </c>
      <c r="CR113" s="161">
        <f>(R113-AVERAGE(R$3:R$242))^2*'Monthly Returns'!$BI114</f>
        <v>3.1376645830477019E-6</v>
      </c>
      <c r="CS113" s="161">
        <f>(S113-AVERAGE(S$3:S$242))^2*'Monthly Returns'!$BI114</f>
        <v>6.6922868423314355E-7</v>
      </c>
      <c r="CT113" s="161">
        <f>(T113-AVERAGE(T$3:T$242))^2*'Monthly Returns'!$BI114</f>
        <v>1.9669485274694279E-7</v>
      </c>
      <c r="CU113" s="161">
        <f>(U113-AVERAGE(U$3:U$242))^2*'Monthly Returns'!$BI114</f>
        <v>2.4519245832299363E-7</v>
      </c>
      <c r="CV113" s="161">
        <f>(V113-AVERAGE(V$3:V$242))^2*'Monthly Returns'!$BI114</f>
        <v>3.4388138511625121E-6</v>
      </c>
      <c r="CW113" s="161">
        <f>(W113-AVERAGE(W$3:W$242))^2*'Monthly Returns'!$BI114</f>
        <v>8.0184262623955726E-7</v>
      </c>
      <c r="CX113" s="161">
        <f>(X113-AVERAGE(X$3:X$242))^2*'Monthly Returns'!$BI114</f>
        <v>4.3506747193978928E-7</v>
      </c>
      <c r="CY113" s="161">
        <f>(Y113-AVERAGE(Y$3:Y$242))^2*'Monthly Returns'!$BI114</f>
        <v>1.5808854465618239E-7</v>
      </c>
      <c r="CZ113" s="161">
        <f>(Z113-AVERAGE(Z$3:Z$242))^2*'Monthly Returns'!$BI114</f>
        <v>4.4110753137788187E-9</v>
      </c>
      <c r="DA113" s="161">
        <f>(AA113-AVERAGE(AA$3:AA$242))^2*'Monthly Returns'!$BI114</f>
        <v>7.8044469276794989E-8</v>
      </c>
      <c r="DB113" s="161">
        <f>(AB113-AVERAGE(AB$3:AB$242))^2*'Monthly Returns'!$BI114</f>
        <v>4.0661612876696934E-8</v>
      </c>
      <c r="DC113" s="161">
        <f>(AC113-AVERAGE(AC$3:AC$242))^2*'Monthly Returns'!$BI114</f>
        <v>1.400442113441424E-6</v>
      </c>
      <c r="DD113" s="161">
        <f>(AD113-AVERAGE(AD$3:AD$242))^2*'Monthly Returns'!$BI114</f>
        <v>1.5005871079819894E-6</v>
      </c>
      <c r="DE113" s="161">
        <f>(AE113-AVERAGE(AE$3:AE$242))^2*'Monthly Returns'!$BI114</f>
        <v>1.207302310022188E-6</v>
      </c>
      <c r="DF113" s="161">
        <f>(AF113-AVERAGE(AF$3:AF$242))^2*'Monthly Returns'!$BI114</f>
        <v>1.9087919029509764E-8</v>
      </c>
      <c r="DG113" s="161">
        <f>(AG113-AVERAGE(AG$3:AG$242))^2*'Monthly Returns'!$BI114</f>
        <v>5.1562272388761279E-8</v>
      </c>
      <c r="DH113" s="161">
        <f>(AH113-AVERAGE(AH$3:AH$242))^2*'Monthly Returns'!$BI114</f>
        <v>4.9537800233072675E-8</v>
      </c>
      <c r="DI113" s="161">
        <f>(AI113-AVERAGE(AI$3:AI$242))^2*'Monthly Returns'!$BI114</f>
        <v>4.3567451231839248E-7</v>
      </c>
      <c r="DJ113" s="161">
        <f>(AJ113-AVERAGE(AJ$3:AJ$242))^2*'Monthly Returns'!$BI114</f>
        <v>2.713156265343647E-7</v>
      </c>
      <c r="DK113" s="161">
        <f>(AK113-AVERAGE(AK$3:AK$242))^2*'Monthly Returns'!$BI114</f>
        <v>1.5478314794421965E-7</v>
      </c>
      <c r="DL113" s="161">
        <f>(AL113-AVERAGE(AL$3:AL$242))^2*'Monthly Returns'!$BI114</f>
        <v>3.1895431978032908E-7</v>
      </c>
      <c r="DM113" s="161">
        <f>(AM113-AVERAGE(AM$3:AM$242))^2*'Monthly Returns'!$BI114</f>
        <v>2.0047427397632857E-7</v>
      </c>
      <c r="DN113" s="161">
        <f>(AN113-AVERAGE(AN$3:AN$242))^2*'Monthly Returns'!$BI114</f>
        <v>3.3100200492036631E-7</v>
      </c>
      <c r="DO113" s="161">
        <f>(AO113-AVERAGE(AO$3:AO$242))^2*'Monthly Returns'!$BI114</f>
        <v>1.611726337043307E-8</v>
      </c>
      <c r="DP113" s="161">
        <f>(AP113-AVERAGE(AP$3:AP$242))^2*'Monthly Returns'!$BI114</f>
        <v>6.683892435343473E-6</v>
      </c>
      <c r="DQ113" s="161">
        <f>(AQ113-AVERAGE(AQ$3:AQ$242))^2*'Monthly Returns'!$BI114</f>
        <v>2.5271572357540457E-7</v>
      </c>
      <c r="DR113" s="161">
        <f>(AR113-AVERAGE(AR$3:AR$242))^2*'Monthly Returns'!$BI114</f>
        <v>1.8737184217611301E-8</v>
      </c>
      <c r="DS113" s="161">
        <f>(AS113-AVERAGE(AS$3:AS$242))^2*'Monthly Returns'!$BI114</f>
        <v>9.5246719310590153E-8</v>
      </c>
      <c r="DT113" s="161">
        <f>(AT113-AVERAGE(AT$3:AT$242))^2*'Monthly Returns'!$BI114</f>
        <v>1.2645906468267608E-7</v>
      </c>
      <c r="DU113" s="161">
        <f>(AU113-AVERAGE(AU$3:AU$242))^2*'Monthly Returns'!$BI114</f>
        <v>6.2221985206428902E-8</v>
      </c>
      <c r="DV113" s="161">
        <f>(AV113-AVERAGE(AV$3:AV$242))^2*'Monthly Returns'!$BI114</f>
        <v>4.6980197612151246E-9</v>
      </c>
      <c r="DW113" s="161">
        <f>(AW113-AVERAGE(AW$3:AW$242))^2*'Monthly Returns'!$BI114</f>
        <v>1.8302753904449415E-6</v>
      </c>
      <c r="DX113" s="161">
        <f>(AX113-AVERAGE(AX$3:AX$242))^2*'Monthly Returns'!$BI114</f>
        <v>1.2190302499580525E-6</v>
      </c>
      <c r="DY113" s="161">
        <f>(AY113-AVERAGE(AY$3:AY$242))^2*'Monthly Returns'!$BI114</f>
        <v>9.5885013277394352E-7</v>
      </c>
      <c r="DZ113" s="161">
        <f>(AZ113-AVERAGE(AZ$3:AZ$242))^2*'Monthly Returns'!$BI114</f>
        <v>1.3353255602722804E-5</v>
      </c>
      <c r="EA113" s="161">
        <f>(BA113-AVERAGE(BA$3:BA$242))^2*'Monthly Returns'!$BI114</f>
        <v>1.3277423618160561E-7</v>
      </c>
    </row>
    <row r="114" spans="1:131" s="80" customFormat="1" x14ac:dyDescent="0.2">
      <c r="A114" s="66"/>
      <c r="B114" s="79">
        <f>'Monthly Returns'!A115</f>
        <v>39568</v>
      </c>
      <c r="C114" s="77">
        <f>'Monthly Returns'!B115</f>
        <v>4.7831685328140403E-2</v>
      </c>
      <c r="D114" s="77">
        <f>'Monthly Returns'!C115</f>
        <v>5.59013949571791E-2</v>
      </c>
      <c r="E114" s="77">
        <f>'Monthly Returns'!D115</f>
        <v>3.75648291174688E-2</v>
      </c>
      <c r="F114" s="77">
        <f>'Monthly Returns'!E115</f>
        <v>1.7358303488627099E-2</v>
      </c>
      <c r="G114" s="77">
        <f>'Monthly Returns'!F115</f>
        <v>6.3030023076828298E-2</v>
      </c>
      <c r="H114" s="77">
        <f>'Monthly Returns'!G115</f>
        <v>7.0966896855063397E-2</v>
      </c>
      <c r="I114" s="77">
        <f>'Monthly Returns'!H115</f>
        <v>1.08280283463855E-2</v>
      </c>
      <c r="J114" s="77">
        <f>'Monthly Returns'!I115</f>
        <v>7.9126411402931501E-2</v>
      </c>
      <c r="K114" s="77">
        <f>'Monthly Returns'!J115</f>
        <v>7.9599301263032204E-2</v>
      </c>
      <c r="L114" s="77">
        <f>'Monthly Returns'!K115</f>
        <v>-3.2891541575114397E-2</v>
      </c>
      <c r="M114" s="77">
        <f>'Monthly Returns'!L115</f>
        <v>-2.0644386593407799E-2</v>
      </c>
      <c r="N114" s="77">
        <f>'Monthly Returns'!M115</f>
        <v>3.3518816715932598E-2</v>
      </c>
      <c r="O114" s="77">
        <f>'Monthly Returns'!N115</f>
        <v>7.2460324228942503E-3</v>
      </c>
      <c r="P114" s="77">
        <f>'Monthly Returns'!O115</f>
        <v>9.3174598296237292E-3</v>
      </c>
      <c r="Q114" s="77">
        <f>'Monthly Returns'!P115</f>
        <v>1.27111136171857E-2</v>
      </c>
      <c r="R114" s="77">
        <f>'Monthly Returns'!Q115</f>
        <v>2.28276506204248E-2</v>
      </c>
      <c r="S114" s="77">
        <f>'Monthly Returns'!R115</f>
        <v>-1.91459352776668E-3</v>
      </c>
      <c r="T114" s="77">
        <f>'Monthly Returns'!S115</f>
        <v>1.0451939207042127E-2</v>
      </c>
      <c r="U114" s="77">
        <f>'Monthly Returns'!T115</f>
        <v>4.9497223472910003E-2</v>
      </c>
      <c r="V114" s="77">
        <f>'Monthly Returns'!U115</f>
        <v>2.4453444621013599E-2</v>
      </c>
      <c r="W114" s="77">
        <f>'Monthly Returns'!V115</f>
        <v>-3.2812755284550299E-4</v>
      </c>
      <c r="X114" s="77">
        <f>'Monthly Returns'!W115</f>
        <v>-2.9477891581314308E-3</v>
      </c>
      <c r="Y114" s="77">
        <f>'Monthly Returns'!X115</f>
        <v>-1.8873824288244689E-3</v>
      </c>
      <c r="Z114" s="77">
        <f>'Monthly Returns'!Y115</f>
        <v>1.0899456032971155E-3</v>
      </c>
      <c r="AA114" s="77">
        <f>'Monthly Returns'!Z115</f>
        <v>1.1165537291989658E-2</v>
      </c>
      <c r="AB114" s="77">
        <f>'Monthly Returns'!AA115</f>
        <v>8.4138243284030967E-3</v>
      </c>
      <c r="AC114" s="77">
        <f>'Monthly Returns'!AB115</f>
        <v>-1.5751561706070394E-2</v>
      </c>
      <c r="AD114" s="77">
        <f>'Monthly Returns'!AC115</f>
        <v>-1.6468100162378201E-2</v>
      </c>
      <c r="AE114" s="77">
        <f>'Monthly Returns'!AD115</f>
        <v>-1.29566811806038E-2</v>
      </c>
      <c r="AF114" s="77">
        <f>'Monthly Returns'!AE115</f>
        <v>-3.0937731000000002E-3</v>
      </c>
      <c r="AG114" s="77">
        <f>'Monthly Returns'!AF115</f>
        <v>-6.1493180000000004E-4</v>
      </c>
      <c r="AH114" s="77">
        <f>'Monthly Returns'!AG115</f>
        <v>-3.0771115516174414E-3</v>
      </c>
      <c r="AI114" s="77">
        <f>'Monthly Returns'!AH115</f>
        <v>1.4986909968803586E-2</v>
      </c>
      <c r="AJ114" s="77">
        <f>'Monthly Returns'!AI115</f>
        <v>1.1018751208196509E-2</v>
      </c>
      <c r="AK114" s="77">
        <f>'Monthly Returns'!AJ115</f>
        <v>1.1573911283018434E-2</v>
      </c>
      <c r="AL114" s="77">
        <f>'Monthly Returns'!AK115</f>
        <v>1.5743076797868794E-2</v>
      </c>
      <c r="AM114" s="77">
        <f>'Monthly Returns'!AL115</f>
        <v>3.7182087745402104E-3</v>
      </c>
      <c r="AN114" s="77">
        <f>'Monthly Returns'!AM115</f>
        <v>1.3668668190470745E-2</v>
      </c>
      <c r="AO114" s="77">
        <f>'Monthly Returns'!AN115</f>
        <v>5.4000000000000003E-3</v>
      </c>
      <c r="AP114" s="77">
        <f>'Monthly Returns'!AO115</f>
        <v>2.1049413577987064E-3</v>
      </c>
      <c r="AQ114" s="77">
        <f>'Monthly Returns'!AP115</f>
        <v>-2.4076498185299E-2</v>
      </c>
      <c r="AR114" s="77">
        <f>'Monthly Returns'!AQ115</f>
        <v>1.5050680635037009E-2</v>
      </c>
      <c r="AS114" s="77">
        <f>'Monthly Returns'!AR115</f>
        <v>-2.7830832196452659E-3</v>
      </c>
      <c r="AT114" s="77">
        <f>'Monthly Returns'!AS115</f>
        <v>2.5465459728288564E-2</v>
      </c>
      <c r="AU114" s="77">
        <f>'Monthly Returns'!AT115</f>
        <v>7.631027308099423E-3</v>
      </c>
      <c r="AV114" s="77">
        <f>'Monthly Returns'!AU115</f>
        <v>-1.2980641166674573E-2</v>
      </c>
      <c r="AW114" s="77">
        <f>'Monthly Returns'!AV115</f>
        <v>8.4213031995601373E-2</v>
      </c>
      <c r="AX114" s="77">
        <f>'Monthly Returns'!AW115</f>
        <v>4.8092892094029116E-2</v>
      </c>
      <c r="AY114" s="77">
        <f>'Monthly Returns'!AX115</f>
        <v>1.5003664111042654E-2</v>
      </c>
      <c r="AZ114" s="77">
        <f>'Monthly Returns'!AY115</f>
        <v>2.8953640227065154E-2</v>
      </c>
      <c r="BA114" s="77">
        <f>'Monthly Returns'!AZ115</f>
        <v>4.9762482144636744E-2</v>
      </c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CC114" s="161">
        <f>(C114-AVERAGE(C$3:C$242))^2*'Monthly Returns'!$BI115</f>
        <v>5.1893829295361973E-6</v>
      </c>
      <c r="CD114" s="161">
        <f>(D114-AVERAGE(D$3:D$242))^2*'Monthly Returns'!$BI115</f>
        <v>6.213644936975353E-6</v>
      </c>
      <c r="CE114" s="161">
        <f>(E114-AVERAGE(E$3:E$242))^2*'Monthly Returns'!$BI115</f>
        <v>3.0644791746421303E-6</v>
      </c>
      <c r="CF114" s="161">
        <f>(F114-AVERAGE(F$3:F$242))^2*'Monthly Returns'!$BI115</f>
        <v>1.9898703362986833E-7</v>
      </c>
      <c r="CG114" s="161">
        <f>(G114-AVERAGE(G$3:G$242))^2*'Monthly Returns'!$BI115</f>
        <v>1.0507744233750913E-5</v>
      </c>
      <c r="CH114" s="161">
        <f>(H114-AVERAGE(H$3:H$242))^2*'Monthly Returns'!$BI115</f>
        <v>1.3327754841807708E-5</v>
      </c>
      <c r="CI114" s="161">
        <f>(I114-AVERAGE(I$3:I$242))^2*'Monthly Returns'!$BI115</f>
        <v>3.6953078437143968E-8</v>
      </c>
      <c r="CJ114" s="161">
        <f>(J114-AVERAGE(J$3:J$242))^2*'Monthly Returns'!$BI115</f>
        <v>1.4774954910884038E-5</v>
      </c>
      <c r="CK114" s="161">
        <f>(K114-AVERAGE(K$3:K$242))^2*'Monthly Returns'!$BI115</f>
        <v>1.4725773207698411E-5</v>
      </c>
      <c r="CL114" s="161">
        <f>(L114-AVERAGE(L$3:L$242))^2*'Monthly Returns'!$BI115</f>
        <v>4.2186556176020983E-6</v>
      </c>
      <c r="CM114" s="161">
        <f>(M114-AVERAGE(M$3:M$242))^2*'Monthly Returns'!$BI115</f>
        <v>1.9188771085041916E-6</v>
      </c>
      <c r="CN114" s="161">
        <f>(N114-AVERAGE(N$3:N$242))^2*'Monthly Returns'!$BI115</f>
        <v>2.0051839540601138E-6</v>
      </c>
      <c r="CO114" s="161">
        <f>(O114-AVERAGE(O$3:O$242))^2*'Monthly Returns'!$BI115</f>
        <v>5.0891519116571318E-9</v>
      </c>
      <c r="CP114" s="161">
        <f>(P114-AVERAGE(P$3:P$242))^2*'Monthly Returns'!$BI115</f>
        <v>2.1032047055471747E-9</v>
      </c>
      <c r="CQ114" s="161">
        <f>(Q114-AVERAGE(Q$3:Q$242))^2*'Monthly Returns'!$BI115</f>
        <v>8.4011803079670594E-8</v>
      </c>
      <c r="CR114" s="161">
        <f>(R114-AVERAGE(R$3:R$242))^2*'Monthly Returns'!$BI115</f>
        <v>7.9943124144434306E-7</v>
      </c>
      <c r="CS114" s="161">
        <f>(S114-AVERAGE(S$3:S$242))^2*'Monthly Returns'!$BI115</f>
        <v>1.6523821596309825E-7</v>
      </c>
      <c r="CT114" s="161">
        <f>(T114-AVERAGE(T$3:T$242))^2*'Monthly Returns'!$BI115</f>
        <v>7.9259459583231321E-9</v>
      </c>
      <c r="CU114" s="161">
        <f>(U114-AVERAGE(U$3:U$242))^2*'Monthly Returns'!$BI115</f>
        <v>5.9138306673110199E-6</v>
      </c>
      <c r="CV114" s="161">
        <f>(V114-AVERAGE(V$3:V$242))^2*'Monthly Returns'!$BI115</f>
        <v>1.1009111135672492E-6</v>
      </c>
      <c r="CW114" s="161">
        <f>(W114-AVERAGE(W$3:W$242))^2*'Monthly Returns'!$BI115</f>
        <v>6.0194431933875719E-8</v>
      </c>
      <c r="CX114" s="161">
        <f>(X114-AVERAGE(X$3:X$242))^2*'Monthly Returns'!$BI115</f>
        <v>1.8880982073436456E-7</v>
      </c>
      <c r="CY114" s="161">
        <f>(Y114-AVERAGE(Y$3:Y$242))^2*'Monthly Returns'!$BI115</f>
        <v>1.0927350981994123E-7</v>
      </c>
      <c r="CZ114" s="161">
        <f>(Z114-AVERAGE(Z$3:Z$242))^2*'Monthly Returns'!$BI115</f>
        <v>4.3521156315406055E-9</v>
      </c>
      <c r="DA114" s="161">
        <f>(AA114-AVERAGE(AA$3:AA$242))^2*'Monthly Returns'!$BI115</f>
        <v>8.4697905258191982E-8</v>
      </c>
      <c r="DB114" s="161">
        <f>(AB114-AVERAGE(AB$3:AB$242))^2*'Monthly Returns'!$BI115</f>
        <v>5.8068880988698907E-8</v>
      </c>
      <c r="DC114" s="161">
        <f>(AC114-AVERAGE(AC$3:AC$242))^2*'Monthly Returns'!$BI115</f>
        <v>1.13958764996534E-6</v>
      </c>
      <c r="DD114" s="161">
        <f>(AD114-AVERAGE(AD$3:AD$242))^2*'Monthly Returns'!$BI115</f>
        <v>1.2294996554142368E-6</v>
      </c>
      <c r="DE114" s="161">
        <f>(AE114-AVERAGE(AE$3:AE$242))^2*'Monthly Returns'!$BI115</f>
        <v>8.5613068918091987E-7</v>
      </c>
      <c r="DF114" s="161">
        <f>(AF114-AVERAGE(AF$3:AF$242))^2*'Monthly Returns'!$BI115</f>
        <v>3.4056369979117605E-7</v>
      </c>
      <c r="DG114" s="161">
        <f>(AG114-AVERAGE(AG$3:AG$242))^2*'Monthly Returns'!$BI115</f>
        <v>1.8443051219569777E-7</v>
      </c>
      <c r="DH114" s="161">
        <f>(AH114-AVERAGE(AH$3:AH$242))^2*'Monthly Returns'!$BI115</f>
        <v>2.448770973214433E-7</v>
      </c>
      <c r="DI114" s="161">
        <f>(AI114-AVERAGE(AI$3:AI$242))^2*'Monthly Returns'!$BI115</f>
        <v>3.8341618827100519E-7</v>
      </c>
      <c r="DJ114" s="161">
        <f>(AJ114-AVERAGE(AJ$3:AJ$242))^2*'Monthly Returns'!$BI115</f>
        <v>9.8662322432744412E-8</v>
      </c>
      <c r="DK114" s="161">
        <f>(AK114-AVERAGE(AK$3:AK$242))^2*'Monthly Returns'!$BI115</f>
        <v>8.4965022002524324E-8</v>
      </c>
      <c r="DL114" s="161">
        <f>(AL114-AVERAGE(AL$3:AL$242))^2*'Monthly Returns'!$BI115</f>
        <v>2.7656815952693034E-7</v>
      </c>
      <c r="DM114" s="161">
        <f>(AM114-AVERAGE(AM$3:AM$242))^2*'Monthly Returns'!$BI115</f>
        <v>2.0052903763332819E-9</v>
      </c>
      <c r="DN114" s="161">
        <f>(AN114-AVERAGE(AN$3:AN$242))^2*'Monthly Returns'!$BI115</f>
        <v>1.969154508571938E-7</v>
      </c>
      <c r="DO114" s="161">
        <f>(AO114-AVERAGE(AO$3:AO$242))^2*'Monthly Returns'!$BI115</f>
        <v>2.5474847118416015E-9</v>
      </c>
      <c r="DP114" s="161">
        <f>(AP114-AVERAGE(AP$3:AP$242))^2*'Monthly Returns'!$BI115</f>
        <v>2.270580529925478E-9</v>
      </c>
      <c r="DQ114" s="161">
        <f>(AQ114-AVERAGE(AQ$3:AQ$242))^2*'Monthly Returns'!$BI115</f>
        <v>2.7492068476533633E-6</v>
      </c>
      <c r="DR114" s="161">
        <f>(AR114-AVERAGE(AR$3:AR$242))^2*'Monthly Returns'!$BI115</f>
        <v>2.1456940562633968E-7</v>
      </c>
      <c r="DS114" s="161">
        <f>(AS114-AVERAGE(AS$3:AS$242))^2*'Monthly Returns'!$BI115</f>
        <v>1.1799507913646539E-7</v>
      </c>
      <c r="DT114" s="161">
        <f>(AT114-AVERAGE(AT$3:AT$242))^2*'Monthly Returns'!$BI115</f>
        <v>1.2521226203249241E-6</v>
      </c>
      <c r="DU114" s="161">
        <f>(AU114-AVERAGE(AU$3:AU$242))^2*'Monthly Returns'!$BI115</f>
        <v>9.0526170193624341E-8</v>
      </c>
      <c r="DV114" s="161">
        <f>(AV114-AVERAGE(AV$3:AV$242))^2*'Monthly Returns'!$BI115</f>
        <v>1.2923847735184607E-7</v>
      </c>
      <c r="DW114" s="161">
        <f>(AW114-AVERAGE(AW$3:AW$242))^2*'Monthly Returns'!$BI115</f>
        <v>1.7143067426027132E-5</v>
      </c>
      <c r="DX114" s="161">
        <f>(AX114-AVERAGE(AX$3:AX$242))^2*'Monthly Returns'!$BI115</f>
        <v>5.0741615059828276E-6</v>
      </c>
      <c r="DY114" s="161">
        <f>(AY114-AVERAGE(AY$3:AY$242))^2*'Monthly Returns'!$BI115</f>
        <v>2.2423369955738933E-7</v>
      </c>
      <c r="DZ114" s="161">
        <f>(AZ114-AVERAGE(AZ$3:AZ$242))^2*'Monthly Returns'!$BI115</f>
        <v>5.9908463217811023E-7</v>
      </c>
      <c r="EA114" s="161">
        <f>(BA114-AVERAGE(BA$3:BA$242))^2*'Monthly Returns'!$BI115</f>
        <v>4.7559478815086196E-6</v>
      </c>
    </row>
    <row r="115" spans="1:131" s="80" customFormat="1" x14ac:dyDescent="0.2">
      <c r="A115" s="66"/>
      <c r="B115" s="79">
        <f>'Monthly Returns'!A116</f>
        <v>39599</v>
      </c>
      <c r="C115" s="77">
        <f>'Monthly Returns'!B116</f>
        <v>1.83793820587176E-2</v>
      </c>
      <c r="D115" s="77">
        <f>'Monthly Returns'!C116</f>
        <v>5.5081122922315297E-2</v>
      </c>
      <c r="E115" s="77">
        <f>'Monthly Returns'!D116</f>
        <v>1.53461978655895E-2</v>
      </c>
      <c r="F115" s="77">
        <f>'Monthly Returns'!E116</f>
        <v>1.6100527333221499E-2</v>
      </c>
      <c r="G115" s="77">
        <f>'Monthly Returns'!F116</f>
        <v>-3.54366405927075E-3</v>
      </c>
      <c r="H115" s="77">
        <f>'Monthly Returns'!G116</f>
        <v>2.7625459219245699E-2</v>
      </c>
      <c r="I115" s="77">
        <f>'Monthly Returns'!H116</f>
        <v>3.3309175966365498E-2</v>
      </c>
      <c r="J115" s="77">
        <f>'Monthly Returns'!I116</f>
        <v>1.8105562527886501E-2</v>
      </c>
      <c r="K115" s="77">
        <f>'Monthly Returns'!J116</f>
        <v>2.1271537167095501E-2</v>
      </c>
      <c r="L115" s="77">
        <f>'Monthly Returns'!K116</f>
        <v>-1.2303566785366199E-2</v>
      </c>
      <c r="M115" s="77">
        <f>'Monthly Returns'!L116</f>
        <v>-8.6997505074569697E-3</v>
      </c>
      <c r="N115" s="77">
        <f>'Monthly Returns'!M116</f>
        <v>8.1688844035792095E-3</v>
      </c>
      <c r="O115" s="77">
        <f>'Monthly Returns'!N116</f>
        <v>3.8108003332217098E-3</v>
      </c>
      <c r="P115" s="77">
        <f>'Monthly Returns'!O116</f>
        <v>1.00170639049392E-2</v>
      </c>
      <c r="Q115" s="77">
        <f>'Monthly Returns'!P116</f>
        <v>1.44321185587339E-2</v>
      </c>
      <c r="R115" s="77">
        <f>'Monthly Returns'!Q116</f>
        <v>2.6260206657855001E-2</v>
      </c>
      <c r="S115" s="77">
        <f>'Monthly Returns'!R116</f>
        <v>1.4458537194398101E-2</v>
      </c>
      <c r="T115" s="77">
        <f>'Monthly Returns'!S116</f>
        <v>6.1648857179614769E-3</v>
      </c>
      <c r="U115" s="77">
        <f>'Monthly Returns'!T116</f>
        <v>1.5957072329341099E-2</v>
      </c>
      <c r="V115" s="77">
        <f>'Monthly Returns'!U116</f>
        <v>2.3819151656885001E-2</v>
      </c>
      <c r="W115" s="77">
        <f>'Monthly Returns'!V116</f>
        <v>1.20455535578603E-2</v>
      </c>
      <c r="X115" s="77">
        <f>'Monthly Returns'!W116</f>
        <v>1.613549809581083E-2</v>
      </c>
      <c r="Y115" s="77">
        <f>'Monthly Returns'!X116</f>
        <v>1.075471579575904E-2</v>
      </c>
      <c r="Z115" s="77">
        <f>'Monthly Returns'!Y116</f>
        <v>4.907151581453606E-3</v>
      </c>
      <c r="AA115" s="77">
        <f>'Monthly Returns'!Z116</f>
        <v>1.3984605745994916E-2</v>
      </c>
      <c r="AB115" s="77">
        <f>'Monthly Returns'!AA116</f>
        <v>7.370823511804625E-3</v>
      </c>
      <c r="AC115" s="77">
        <f>'Monthly Returns'!AB116</f>
        <v>2.3868812632857672E-2</v>
      </c>
      <c r="AD115" s="77">
        <f>'Monthly Returns'!AC116</f>
        <v>2.3824762699598399E-2</v>
      </c>
      <c r="AE115" s="77">
        <f>'Monthly Returns'!AD116</f>
        <v>2.3767856881677998E-2</v>
      </c>
      <c r="AF115" s="77">
        <f>'Monthly Returns'!AE116</f>
        <v>1.63556311E-2</v>
      </c>
      <c r="AG115" s="77">
        <f>'Monthly Returns'!AF116</f>
        <v>1.9123691300000002E-2</v>
      </c>
      <c r="AH115" s="77">
        <f>'Monthly Returns'!AG116</f>
        <v>1.6267547672388603E-2</v>
      </c>
      <c r="AI115" s="77">
        <f>'Monthly Returns'!AH116</f>
        <v>-2.061935284577987E-3</v>
      </c>
      <c r="AJ115" s="77">
        <f>'Monthly Returns'!AI116</f>
        <v>6.8100701083493309E-3</v>
      </c>
      <c r="AK115" s="77">
        <f>'Monthly Returns'!AJ116</f>
        <v>6.2702418772664359E-3</v>
      </c>
      <c r="AL115" s="77">
        <f>'Monthly Returns'!AK116</f>
        <v>1.0239238002923701E-2</v>
      </c>
      <c r="AM115" s="77">
        <f>'Monthly Returns'!AL116</f>
        <v>2.2336091318628792E-3</v>
      </c>
      <c r="AN115" s="77">
        <f>'Monthly Returns'!AM116</f>
        <v>7.5622014634273427E-3</v>
      </c>
      <c r="AO115" s="77">
        <f>'Monthly Returns'!AN116</f>
        <v>-7.3000000000000001E-3</v>
      </c>
      <c r="AP115" s="77">
        <f>'Monthly Returns'!AO116</f>
        <v>3.3675051797994016E-2</v>
      </c>
      <c r="AQ115" s="77">
        <f>'Monthly Returns'!AP116</f>
        <v>-2.6202417138321277E-3</v>
      </c>
      <c r="AR115" s="77">
        <f>'Monthly Returns'!AQ116</f>
        <v>1.055401441914027E-2</v>
      </c>
      <c r="AS115" s="77">
        <f>'Monthly Returns'!AR116</f>
        <v>-1.3680639159461272E-3</v>
      </c>
      <c r="AT115" s="77">
        <f>'Monthly Returns'!AS116</f>
        <v>1.5985757965731235E-3</v>
      </c>
      <c r="AU115" s="77">
        <f>'Monthly Returns'!AT116</f>
        <v>9.8035075580572249E-3</v>
      </c>
      <c r="AV115" s="77">
        <f>'Monthly Returns'!AU116</f>
        <v>-1.8348126698692811E-2</v>
      </c>
      <c r="AW115" s="77">
        <f>'Monthly Returns'!AV116</f>
        <v>-2.2392010608950685E-2</v>
      </c>
      <c r="AX115" s="77">
        <f>'Monthly Returns'!AW116</f>
        <v>7.178426435751728E-3</v>
      </c>
      <c r="AY115" s="77">
        <f>'Monthly Returns'!AX116</f>
        <v>-8.0382970299490569E-3</v>
      </c>
      <c r="AZ115" s="77">
        <f>'Monthly Returns'!AY116</f>
        <v>-4.9768230213711587E-2</v>
      </c>
      <c r="BA115" s="77">
        <f>'Monthly Returns'!AZ116</f>
        <v>2.7768108604158126E-2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CC115" s="161">
        <f>(C115-AVERAGE(C$3:C$242))^2*'Monthly Returns'!$BI116</f>
        <v>4.3415947198499207E-7</v>
      </c>
      <c r="CD115" s="161">
        <f>(D115-AVERAGE(D$3:D$242))^2*'Monthly Returns'!$BI116</f>
        <v>6.0509254651313836E-6</v>
      </c>
      <c r="CE115" s="161">
        <f>(E115-AVERAGE(E$3:E$242))^2*'Monthly Returns'!$BI116</f>
        <v>2.8013466882536802E-7</v>
      </c>
      <c r="CF115" s="161">
        <f>(F115-AVERAGE(F$3:F$242))^2*'Monthly Returns'!$BI116</f>
        <v>1.4340738816515365E-7</v>
      </c>
      <c r="CG115" s="161">
        <f>(G115-AVERAGE(G$3:G$242))^2*'Monthly Returns'!$BI116</f>
        <v>1.8307614437841521E-7</v>
      </c>
      <c r="CH115" s="161">
        <f>(H115-AVERAGE(H$3:H$242))^2*'Monthly Returns'!$BI116</f>
        <v>1.6117992863141329E-6</v>
      </c>
      <c r="CI115" s="161">
        <f>(I115-AVERAGE(I$3:I$242))^2*'Monthly Returns'!$BI116</f>
        <v>2.0673869464220187E-6</v>
      </c>
      <c r="CJ115" s="161">
        <f>(J115-AVERAGE(J$3:J$242))^2*'Monthly Returns'!$BI116</f>
        <v>2.3507110934338906E-7</v>
      </c>
      <c r="CK115" s="161">
        <f>(K115-AVERAGE(K$3:K$242))^2*'Monthly Returns'!$BI116</f>
        <v>3.9376318383023687E-7</v>
      </c>
      <c r="CL115" s="161">
        <f>(L115-AVERAGE(L$3:L$242))^2*'Monthly Returns'!$BI116</f>
        <v>8.5461949124323114E-7</v>
      </c>
      <c r="CM115" s="161">
        <f>(M115-AVERAGE(M$3:M$242))^2*'Monthly Returns'!$BI116</f>
        <v>5.3423530638005687E-7</v>
      </c>
      <c r="CN115" s="161">
        <f>(N115-AVERAGE(N$3:N$242))^2*'Monthly Returns'!$BI116</f>
        <v>3.8854113197782602E-10</v>
      </c>
      <c r="CO115" s="161">
        <f>(O115-AVERAGE(O$3:O$242))^2*'Monthly Returns'!$BI116</f>
        <v>1.4039803219919117E-8</v>
      </c>
      <c r="CP115" s="161">
        <f>(P115-AVERAGE(P$3:P$242))^2*'Monthly Returns'!$BI116</f>
        <v>7.1951886851190057E-9</v>
      </c>
      <c r="CQ115" s="161">
        <f>(Q115-AVERAGE(Q$3:Q$242))^2*'Monthly Returns'!$BI116</f>
        <v>1.4945136191058222E-7</v>
      </c>
      <c r="CR115" s="161">
        <f>(R115-AVERAGE(R$3:R$242))^2*'Monthly Returns'!$BI116</f>
        <v>1.1851648016800141E-6</v>
      </c>
      <c r="CS115" s="161">
        <f>(S115-AVERAGE(S$3:S$242))^2*'Monthly Returns'!$BI116</f>
        <v>2.4793941931886089E-7</v>
      </c>
      <c r="CT115" s="161">
        <f>(T115-AVERAGE(T$3:T$242))^2*'Monthly Returns'!$BI116</f>
        <v>2.1865863039199187E-8</v>
      </c>
      <c r="CU115" s="161">
        <f>(U115-AVERAGE(U$3:U$242))^2*'Monthly Returns'!$BI116</f>
        <v>3.4477945791050651E-7</v>
      </c>
      <c r="CV115" s="161">
        <f>(V115-AVERAGE(V$3:V$242))^2*'Monthly Returns'!$BI116</f>
        <v>1.0392011635073808E-6</v>
      </c>
      <c r="CW115" s="161">
        <f>(W115-AVERAGE(W$3:W$242))^2*'Monthly Returns'!$BI116</f>
        <v>1.9225764263933231E-7</v>
      </c>
      <c r="CX115" s="161">
        <f>(X115-AVERAGE(X$3:X$242))^2*'Monthly Returns'!$BI116</f>
        <v>3.8416558329162084E-7</v>
      </c>
      <c r="CY115" s="161">
        <f>(Y115-AVERAGE(Y$3:Y$242))^2*'Monthly Returns'!$BI116</f>
        <v>1.3519100519425695E-7</v>
      </c>
      <c r="CZ115" s="161">
        <f>(Z115-AVERAGE(Z$3:Z$242))^2*'Monthly Returns'!$BI116</f>
        <v>2.1034267278231401E-8</v>
      </c>
      <c r="DA115" s="161">
        <f>(AA115-AVERAGE(AA$3:AA$242))^2*'Monthly Returns'!$BI116</f>
        <v>2.0121452324806801E-7</v>
      </c>
      <c r="DB115" s="161">
        <f>(AB115-AVERAGE(AB$3:AB$242))^2*'Monthly Returns'!$BI116</f>
        <v>3.401973592160246E-8</v>
      </c>
      <c r="DC115" s="161">
        <f>(AC115-AVERAGE(AC$3:AC$242))^2*'Monthly Returns'!$BI116</f>
        <v>1.255834351359984E-6</v>
      </c>
      <c r="DD115" s="161">
        <f>(AD115-AVERAGE(AD$3:AD$242))^2*'Monthly Returns'!$BI116</f>
        <v>1.2462376959527245E-6</v>
      </c>
      <c r="DE115" s="161">
        <f>(AE115-AVERAGE(AE$3:AE$242))^2*'Monthly Returns'!$BI116</f>
        <v>1.217212995446178E-6</v>
      </c>
      <c r="DF115" s="161">
        <f>(AF115-AVERAGE(AF$3:AF$242))^2*'Monthly Returns'!$BI116</f>
        <v>2.403683813559291E-7</v>
      </c>
      <c r="DG115" s="161">
        <f>(AG115-AVERAGE(AG$3:AG$242))^2*'Monthly Returns'!$BI116</f>
        <v>4.3716838041433235E-7</v>
      </c>
      <c r="DH115" s="161">
        <f>(AH115-AVERAGE(AH$3:AH$242))^2*'Monthly Returns'!$BI116</f>
        <v>3.2907372338967753E-7</v>
      </c>
      <c r="DI115" s="161">
        <f>(AI115-AVERAGE(AI$3:AI$242))^2*'Monthly Returns'!$BI116</f>
        <v>1.0340250260314225E-7</v>
      </c>
      <c r="DJ115" s="161">
        <f>(AJ115-AVERAGE(AJ$3:AJ$242))^2*'Monthly Returns'!$BI116</f>
        <v>6.8359157379045354E-9</v>
      </c>
      <c r="DK115" s="161">
        <f>(AK115-AVERAGE(AK$3:AK$242))^2*'Monthly Returns'!$BI116</f>
        <v>4.5563169851435981E-13</v>
      </c>
      <c r="DL115" s="161">
        <f>(AL115-AVERAGE(AL$3:AL$242))^2*'Monthly Returns'!$BI116</f>
        <v>5.0101506189249794E-8</v>
      </c>
      <c r="DM115" s="161">
        <f>(AM115-AVERAGE(AM$3:AM$242))^2*'Monthly Returns'!$BI116</f>
        <v>1.6179605747633197E-8</v>
      </c>
      <c r="DN115" s="161">
        <f>(AN115-AVERAGE(AN$3:AN$242))^2*'Monthly Returns'!$BI116</f>
        <v>1.1644602412534506E-8</v>
      </c>
      <c r="DO115" s="161">
        <f>(AO115-AVERAGE(AO$3:AO$242))^2*'Monthly Returns'!$BI116</f>
        <v>5.6828470672501449E-7</v>
      </c>
      <c r="DP115" s="161">
        <f>(AP115-AVERAGE(AP$3:AP$242))^2*'Monthly Returns'!$BI116</f>
        <v>3.2246484099085061E-6</v>
      </c>
      <c r="DQ115" s="161">
        <f>(AQ115-AVERAGE(AQ$3:AQ$242))^2*'Monthly Returns'!$BI116</f>
        <v>2.2898839362320378E-7</v>
      </c>
      <c r="DR115" s="161">
        <f>(AR115-AVERAGE(AR$3:AR$242))^2*'Monthly Returns'!$BI116</f>
        <v>4.6914533430818401E-8</v>
      </c>
      <c r="DS115" s="161">
        <f>(AS115-AVERAGE(AS$3:AS$242))^2*'Monthly Returns'!$BI116</f>
        <v>7.1232323225954158E-8</v>
      </c>
      <c r="DT115" s="161">
        <f>(AT115-AVERAGE(AT$3:AT$242))^2*'Monthly Returns'!$BI116</f>
        <v>3.870674460611821E-8</v>
      </c>
      <c r="DU115" s="161">
        <f>(AU115-AVERAGE(AU$3:AU$242))^2*'Monthly Returns'!$BI116</f>
        <v>1.7864832136625392E-7</v>
      </c>
      <c r="DV115" s="161">
        <f>(AV115-AVERAGE(AV$3:AV$242))^2*'Monthly Returns'!$BI116</f>
        <v>4.3358640821270247E-7</v>
      </c>
      <c r="DW115" s="161">
        <f>(AW115-AVERAGE(AW$3:AW$242))^2*'Monthly Returns'!$BI116</f>
        <v>3.0303091748150033E-6</v>
      </c>
      <c r="DX115" s="161">
        <f>(AX115-AVERAGE(AX$3:AX$242))^2*'Monthly Returns'!$BI116</f>
        <v>1.5387719194840014E-12</v>
      </c>
      <c r="DY115" s="161">
        <f>(AY115-AVERAGE(AY$3:AY$242))^2*'Monthly Returns'!$BI116</f>
        <v>6.396332849469386E-7</v>
      </c>
      <c r="DZ115" s="161">
        <f>(AZ115-AVERAGE(AZ$3:AZ$242))^2*'Monthly Returns'!$BI116</f>
        <v>1.2819505341466977E-5</v>
      </c>
      <c r="EA115" s="161">
        <f>(BA115-AVERAGE(BA$3:BA$242))^2*'Monthly Returns'!$BI116</f>
        <v>9.4888825199192829E-7</v>
      </c>
    </row>
    <row r="116" spans="1:131" s="80" customFormat="1" x14ac:dyDescent="0.2">
      <c r="A116" s="66"/>
      <c r="B116" s="79">
        <f>'Monthly Returns'!A117</f>
        <v>39629</v>
      </c>
      <c r="C116" s="77">
        <f>'Monthly Returns'!B117</f>
        <v>-8.6241186318273905E-2</v>
      </c>
      <c r="D116" s="77">
        <f>'Monthly Returns'!C117</f>
        <v>-8.8203335660377094E-2</v>
      </c>
      <c r="E116" s="77">
        <f>'Monthly Returns'!D117</f>
        <v>-0.102354715700556</v>
      </c>
      <c r="F116" s="77">
        <f>'Monthly Returns'!E117</f>
        <v>-8.8908903567219796E-2</v>
      </c>
      <c r="G116" s="77">
        <f>'Monthly Returns'!F117</f>
        <v>-6.7495926504698003E-2</v>
      </c>
      <c r="H116" s="77">
        <f>'Monthly Returns'!G117</f>
        <v>-7.2930335342236696E-2</v>
      </c>
      <c r="I116" s="77">
        <f>'Monthly Returns'!H117</f>
        <v>-6.6200880752295896E-2</v>
      </c>
      <c r="J116" s="77">
        <f>'Monthly Returns'!I117</f>
        <v>-7.8819965273344395E-2</v>
      </c>
      <c r="K116" s="77">
        <f>'Monthly Returns'!J117</f>
        <v>-0.10426405665889101</v>
      </c>
      <c r="L116" s="77">
        <f>'Monthly Returns'!K117</f>
        <v>-1.75474562398714E-3</v>
      </c>
      <c r="M116" s="77">
        <f>'Monthly Returns'!L117</f>
        <v>-4.30624872600038E-3</v>
      </c>
      <c r="N116" s="77">
        <f>'Monthly Returns'!M117</f>
        <v>-3.26854623737209E-2</v>
      </c>
      <c r="O116" s="77">
        <f>'Monthly Returns'!N117</f>
        <v>-2.1004714442764E-2</v>
      </c>
      <c r="P116" s="77">
        <f>'Monthly Returns'!O117</f>
        <v>-2.1705072637946299E-2</v>
      </c>
      <c r="Q116" s="77">
        <f>'Monthly Returns'!P117</f>
        <v>-1.51977484550362E-2</v>
      </c>
      <c r="R116" s="77">
        <f>'Monthly Returns'!Q117</f>
        <v>-2.9424526093983799E-2</v>
      </c>
      <c r="S116" s="77">
        <f>'Monthly Returns'!R117</f>
        <v>6.7080499249205696E-3</v>
      </c>
      <c r="T116" s="77">
        <f>'Monthly Returns'!S117</f>
        <v>-2.4805697083924994E-2</v>
      </c>
      <c r="U116" s="77">
        <f>'Monthly Returns'!T117</f>
        <v>-8.1507628008705299E-2</v>
      </c>
      <c r="V116" s="77">
        <f>'Monthly Returns'!U117</f>
        <v>-2.4396639598356099E-2</v>
      </c>
      <c r="W116" s="77">
        <f>'Monthly Returns'!V117</f>
        <v>1.19231145389964E-2</v>
      </c>
      <c r="X116" s="77">
        <f>'Monthly Returns'!W117</f>
        <v>8.8766150507946229E-4</v>
      </c>
      <c r="Y116" s="77">
        <f>'Monthly Returns'!X117</f>
        <v>3.8083280533784958E-5</v>
      </c>
      <c r="Z116" s="77">
        <f>'Monthly Returns'!Y117</f>
        <v>3.4704048975369162E-3</v>
      </c>
      <c r="AA116" s="77">
        <f>'Monthly Returns'!Z117</f>
        <v>1.0592051547984038E-3</v>
      </c>
      <c r="AB116" s="77">
        <f>'Monthly Returns'!AA117</f>
        <v>4.8284058832268606E-3</v>
      </c>
      <c r="AC116" s="77">
        <f>'Monthly Returns'!AB117</f>
        <v>3.8260766401707613E-3</v>
      </c>
      <c r="AD116" s="77">
        <f>'Monthly Returns'!AC117</f>
        <v>3.7650548560161103E-3</v>
      </c>
      <c r="AE116" s="77">
        <f>'Monthly Returns'!AD117</f>
        <v>2.2036320447556203E-3</v>
      </c>
      <c r="AF116" s="77">
        <f>'Monthly Returns'!AE117</f>
        <v>1.0328807200000002E-2</v>
      </c>
      <c r="AG116" s="77">
        <f>'Monthly Returns'!AF117</f>
        <v>-1.9048519999999998E-3</v>
      </c>
      <c r="AH116" s="77">
        <f>'Monthly Returns'!AG117</f>
        <v>1.0273181297474402E-2</v>
      </c>
      <c r="AI116" s="77">
        <f>'Monthly Returns'!AH117</f>
        <v>2.8323131331109419E-3</v>
      </c>
      <c r="AJ116" s="77">
        <f>'Monthly Returns'!AI117</f>
        <v>9.5525373729572483E-3</v>
      </c>
      <c r="AK116" s="77">
        <f>'Monthly Returns'!AJ117</f>
        <v>1.0088230142286214E-2</v>
      </c>
      <c r="AL116" s="77">
        <f>'Monthly Returns'!AK117</f>
        <v>1.357778110930008E-2</v>
      </c>
      <c r="AM116" s="77">
        <f>'Monthly Returns'!AL117</f>
        <v>-8.971830065301889E-4</v>
      </c>
      <c r="AN116" s="77">
        <f>'Monthly Returns'!AM117</f>
        <v>7.5356670490149824E-3</v>
      </c>
      <c r="AO116" s="77">
        <f>'Monthly Returns'!AN117</f>
        <v>-4.3E-3</v>
      </c>
      <c r="AP116" s="77">
        <f>'Monthly Returns'!AO117</f>
        <v>9.748494378706285E-3</v>
      </c>
      <c r="AQ116" s="77">
        <f>'Monthly Returns'!AP117</f>
        <v>5.6643048021489673E-2</v>
      </c>
      <c r="AR116" s="77">
        <f>'Monthly Returns'!AQ117</f>
        <v>1.6257763499673717E-2</v>
      </c>
      <c r="AS116" s="77">
        <f>'Monthly Returns'!AR117</f>
        <v>-1.5343306482547003E-3</v>
      </c>
      <c r="AT116" s="77">
        <f>'Monthly Returns'!AS117</f>
        <v>3.5667475482314193E-3</v>
      </c>
      <c r="AU116" s="77">
        <f>'Monthly Returns'!AT117</f>
        <v>8.4424261700034586E-3</v>
      </c>
      <c r="AV116" s="77">
        <f>'Monthly Returns'!AU117</f>
        <v>-2.9939184842821764E-3</v>
      </c>
      <c r="AW116" s="77">
        <f>'Monthly Returns'!AV117</f>
        <v>-2.3868901631506012E-2</v>
      </c>
      <c r="AX116" s="77">
        <f>'Monthly Returns'!AW117</f>
        <v>6.2614333191668425E-3</v>
      </c>
      <c r="AY116" s="77">
        <f>'Monthly Returns'!AX117</f>
        <v>1.9569294487888633E-2</v>
      </c>
      <c r="AZ116" s="77">
        <f>'Monthly Returns'!AY117</f>
        <v>5.0043905389406222E-2</v>
      </c>
      <c r="BA116" s="77">
        <f>'Monthly Returns'!AZ117</f>
        <v>4.7231245285342505E-2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CC116" s="161">
        <f>(C116-AVERAGE(C$3:C$242))^2*'Monthly Returns'!$BI117</f>
        <v>2.6616730887623184E-5</v>
      </c>
      <c r="CD116" s="161">
        <f>(D116-AVERAGE(D$3:D$242))^2*'Monthly Returns'!$BI117</f>
        <v>3.025522098245136E-5</v>
      </c>
      <c r="CE116" s="161">
        <f>(E116-AVERAGE(E$3:E$242))^2*'Monthly Returns'!$BI117</f>
        <v>3.620728784758347E-5</v>
      </c>
      <c r="CF116" s="161">
        <f>(F116-AVERAGE(F$3:F$242))^2*'Monthly Returns'!$BI117</f>
        <v>2.983787550659383E-5</v>
      </c>
      <c r="CG116" s="161">
        <f>(G116-AVERAGE(G$3:G$242))^2*'Monthly Returns'!$BI117</f>
        <v>1.5908165488764084E-5</v>
      </c>
      <c r="CH116" s="161">
        <f>(H116-AVERAGE(H$3:H$242))^2*'Monthly Returns'!$BI117</f>
        <v>1.8655751914195739E-5</v>
      </c>
      <c r="CI116" s="161">
        <f>(I116-AVERAGE(I$3:I$242))^2*'Monthly Returns'!$BI117</f>
        <v>1.6743814183807219E-5</v>
      </c>
      <c r="CJ116" s="161">
        <f>(J116-AVERAGE(J$3:J$242))^2*'Monthly Returns'!$BI117</f>
        <v>2.4067965613768823E-5</v>
      </c>
      <c r="CK116" s="161">
        <f>(K116-AVERAGE(K$3:K$242))^2*'Monthly Returns'!$BI117</f>
        <v>4.037927421790873E-5</v>
      </c>
      <c r="CL116" s="161">
        <f>(L116-AVERAGE(L$3:L$242))^2*'Monthly Returns'!$BI117</f>
        <v>1.1706592957530881E-7</v>
      </c>
      <c r="CM116" s="161">
        <f>(M116-AVERAGE(M$3:M$242))^2*'Monthly Returns'!$BI117</f>
        <v>2.4022747693565661E-7</v>
      </c>
      <c r="CN116" s="161">
        <f>(N116-AVERAGE(N$3:N$242))^2*'Monthly Returns'!$BI117</f>
        <v>5.0779656322093867E-6</v>
      </c>
      <c r="CO116" s="161">
        <f>(O116-AVERAGE(O$3:O$242))^2*'Monthly Returns'!$BI117</f>
        <v>2.2496643250693054E-6</v>
      </c>
      <c r="CP116" s="161">
        <f>(P116-AVERAGE(P$3:P$242))^2*'Monthly Returns'!$BI117</f>
        <v>2.8219047149552837E-6</v>
      </c>
      <c r="CQ116" s="161">
        <f>(Q116-AVERAGE(Q$3:Q$242))^2*'Monthly Returns'!$BI117</f>
        <v>1.5879728541526037E-6</v>
      </c>
      <c r="CR116" s="161">
        <f>(R116-AVERAGE(R$3:R$242))^2*'Monthly Returns'!$BI117</f>
        <v>4.0172586998220157E-6</v>
      </c>
      <c r="CS116" s="161">
        <f>(S116-AVERAGE(S$3:S$242))^2*'Monthly Returns'!$BI117</f>
        <v>4.7866826158923604E-9</v>
      </c>
      <c r="CT116" s="161">
        <f>(T116-AVERAGE(T$3:T$242))^2*'Monthly Returns'!$BI117</f>
        <v>3.5040169799226138E-6</v>
      </c>
      <c r="CU116" s="161">
        <f>(U116-AVERAGE(U$3:U$242))^2*'Monthly Returns'!$BI117</f>
        <v>2.3358457543004341E-5</v>
      </c>
      <c r="CV116" s="161">
        <f>(V116-AVERAGE(V$3:V$242))^2*'Monthly Returns'!$BI117</f>
        <v>2.7499840486725637E-6</v>
      </c>
      <c r="CW116" s="161">
        <f>(W116-AVERAGE(W$3:W$242))^2*'Monthly Returns'!$BI117</f>
        <v>1.8824148242408499E-7</v>
      </c>
      <c r="CX116" s="161">
        <f>(X116-AVERAGE(X$3:X$242))^2*'Monthly Returns'!$BI117</f>
        <v>5.0848861480447225E-8</v>
      </c>
      <c r="CY116" s="161">
        <f>(Y116-AVERAGE(Y$3:Y$242))^2*'Monthly Returns'!$BI117</f>
        <v>5.1423014377533809E-8</v>
      </c>
      <c r="CZ116" s="161">
        <f>(Z116-AVERAGE(Z$3:Z$242))^2*'Monthly Returns'!$BI117</f>
        <v>4.3320321855658065E-9</v>
      </c>
      <c r="DA116" s="161">
        <f>(AA116-AVERAGE(AA$3:AA$242))^2*'Monthly Returns'!$BI117</f>
        <v>7.2024910511888866E-8</v>
      </c>
      <c r="DB116" s="161">
        <f>(AB116-AVERAGE(AB$3:AB$242))^2*'Monthly Returns'!$BI117</f>
        <v>1.9277973927085674E-9</v>
      </c>
      <c r="DC116" s="161">
        <f>(AC116-AVERAGE(AC$3:AC$242))^2*'Monthly Returns'!$BI117</f>
        <v>1.2219944656959213E-10</v>
      </c>
      <c r="DD116" s="161">
        <f>(AD116-AVERAGE(AD$3:AD$242))^2*'Monthly Returns'!$BI117</f>
        <v>3.3621783290768679E-11</v>
      </c>
      <c r="DE116" s="161">
        <f>(AE116-AVERAGE(AE$3:AE$242))^2*'Monthly Returns'!$BI117</f>
        <v>8.2917768607038841E-9</v>
      </c>
      <c r="DF116" s="161">
        <f>(AF116-AVERAGE(AF$3:AF$242))^2*'Monthly Returns'!$BI117</f>
        <v>2.4773222974578537E-8</v>
      </c>
      <c r="DG116" s="161">
        <f>(AG116-AVERAGE(AG$3:AG$242))^2*'Monthly Returns'!$BI117</f>
        <v>2.5559724073763799E-7</v>
      </c>
      <c r="DH116" s="161">
        <f>(AH116-AVERAGE(AH$3:AH$242))^2*'Monthly Returns'!$BI117</f>
        <v>5.9047477787953156E-8</v>
      </c>
      <c r="DI116" s="161">
        <f>(AI116-AVERAGE(AI$3:AI$242))^2*'Monthly Returns'!$BI117</f>
        <v>2.5860803450383394E-9</v>
      </c>
      <c r="DJ116" s="161">
        <f>(AJ116-AVERAGE(AJ$3:AJ$242))^2*'Monthly Returns'!$BI117</f>
        <v>5.5551813604384024E-8</v>
      </c>
      <c r="DK116" s="161">
        <f>(AK116-AVERAGE(AK$3:AK$242))^2*'Monthly Returns'!$BI117</f>
        <v>4.4844269350158918E-8</v>
      </c>
      <c r="DL116" s="161">
        <f>(AL116-AVERAGE(AL$3:AL$242))^2*'Monthly Returns'!$BI117</f>
        <v>1.6869645689410686E-7</v>
      </c>
      <c r="DM116" s="161">
        <f>(AM116-AVERAGE(AM$3:AM$242))^2*'Monthly Returns'!$BI117</f>
        <v>9.1231495211797823E-8</v>
      </c>
      <c r="DN116" s="161">
        <f>(AN116-AVERAGE(AN$3:AN$242))^2*'Monthly Returns'!$BI117</f>
        <v>1.1444152293512264E-8</v>
      </c>
      <c r="DO116" s="161">
        <f>(AO116-AVERAGE(AO$3:AO$242))^2*'Monthly Returns'!$BI117</f>
        <v>3.489457906094232E-7</v>
      </c>
      <c r="DP116" s="161">
        <f>(AP116-AVERAGE(AP$3:AP$242))^2*'Monthly Returns'!$BI117</f>
        <v>2.2414507998673099E-7</v>
      </c>
      <c r="DQ116" s="161">
        <f>(AQ116-AVERAGE(AQ$3:AQ$242))^2*'Monthly Returns'!$BI117</f>
        <v>7.9334024386157979E-6</v>
      </c>
      <c r="DR116" s="161">
        <f>(AR116-AVERAGE(AR$3:AR$242))^2*'Monthly Returns'!$BI117</f>
        <v>2.862898851991616E-7</v>
      </c>
      <c r="DS116" s="161">
        <f>(AS116-AVERAGE(AS$3:AS$242))^2*'Monthly Returns'!$BI117</f>
        <v>7.7000660921552007E-8</v>
      </c>
      <c r="DT116" s="161">
        <f>(AT116-AVERAGE(AT$3:AT$242))^2*'Monthly Returns'!$BI117</f>
        <v>7.782258030593175E-9</v>
      </c>
      <c r="DU116" s="161">
        <f>(AU116-AVERAGE(AU$3:AU$242))^2*'Monthly Returns'!$BI117</f>
        <v>1.2184513130128686E-7</v>
      </c>
      <c r="DV116" s="161">
        <f>(AV116-AVERAGE(AV$3:AV$242))^2*'Monthly Returns'!$BI117</f>
        <v>3.7079003831443499E-8</v>
      </c>
      <c r="DW116" s="161">
        <f>(AW116-AVERAGE(AW$3:AW$242))^2*'Monthly Returns'!$BI117</f>
        <v>3.3552208857943262E-6</v>
      </c>
      <c r="DX116" s="161">
        <f>(AX116-AVERAGE(AX$3:AX$242))^2*'Monthly Returns'!$BI117</f>
        <v>2.7322226396599197E-9</v>
      </c>
      <c r="DY116" s="161">
        <f>(AY116-AVERAGE(AY$3:AY$242))^2*'Monthly Returns'!$BI117</f>
        <v>5.363515161791939E-7</v>
      </c>
      <c r="DZ116" s="161">
        <f>(AZ116-AVERAGE(AZ$3:AZ$242))^2*'Monthly Returns'!$BI117</f>
        <v>3.8233642104142009E-6</v>
      </c>
      <c r="EA116" s="161">
        <f>(BA116-AVERAGE(BA$3:BA$242))^2*'Monthly Returns'!$BI117</f>
        <v>4.2518325569490873E-6</v>
      </c>
    </row>
    <row r="117" spans="1:131" s="80" customFormat="1" x14ac:dyDescent="0.2">
      <c r="A117" s="66"/>
      <c r="B117" s="79">
        <f>'Monthly Returns'!A118</f>
        <v>39660</v>
      </c>
      <c r="C117" s="77">
        <f>'Monthly Returns'!B118</f>
        <v>-7.3008530436755497E-3</v>
      </c>
      <c r="D117" s="77">
        <f>'Monthly Returns'!C118</f>
        <v>1.5435776805422701E-2</v>
      </c>
      <c r="E117" s="77">
        <f>'Monthly Returns'!D118</f>
        <v>-1.87147078245497E-2</v>
      </c>
      <c r="F117" s="77">
        <f>'Monthly Returns'!E118</f>
        <v>-4.7089638474559603E-2</v>
      </c>
      <c r="G117" s="77">
        <f>'Monthly Returns'!F118</f>
        <v>-3.6987925043034602E-2</v>
      </c>
      <c r="H117" s="77">
        <f>'Monthly Returns'!G118</f>
        <v>-3.0037357872709801E-2</v>
      </c>
      <c r="I117" s="77">
        <f>'Monthly Returns'!H118</f>
        <v>-2.8670610604028399E-2</v>
      </c>
      <c r="J117" s="77">
        <f>'Monthly Returns'!I118</f>
        <v>-4.6318576234993497E-2</v>
      </c>
      <c r="K117" s="77">
        <f>'Monthly Returns'!J118</f>
        <v>-3.2899516215109698E-2</v>
      </c>
      <c r="L117" s="77">
        <f>'Monthly Returns'!K118</f>
        <v>7.7684492424507897E-3</v>
      </c>
      <c r="M117" s="77">
        <f>'Monthly Returns'!L118</f>
        <v>5.5671866667177296E-3</v>
      </c>
      <c r="N117" s="77">
        <f>'Monthly Returns'!M118</f>
        <v>-7.2872027301928901E-3</v>
      </c>
      <c r="O117" s="77">
        <f>'Monthly Returns'!N118</f>
        <v>4.9486861924686203E-2</v>
      </c>
      <c r="P117" s="77">
        <f>'Monthly Returns'!O118</f>
        <v>1.05019168366427E-3</v>
      </c>
      <c r="Q117" s="77">
        <f>'Monthly Returns'!P118</f>
        <v>-6.2112851122104696E-3</v>
      </c>
      <c r="R117" s="77">
        <f>'Monthly Returns'!Q118</f>
        <v>-2.43803905342054E-2</v>
      </c>
      <c r="S117" s="77">
        <f>'Monthly Returns'!R118</f>
        <v>-2.2163133774392201E-2</v>
      </c>
      <c r="T117" s="77">
        <f>'Monthly Returns'!S118</f>
        <v>1.0829023799163506E-2</v>
      </c>
      <c r="U117" s="77">
        <f>'Monthly Returns'!T118</f>
        <v>-1.14370994893268E-2</v>
      </c>
      <c r="V117" s="77">
        <f>'Monthly Returns'!U118</f>
        <v>-2.8445472240312901E-2</v>
      </c>
      <c r="W117" s="77">
        <f>'Monthly Returns'!V118</f>
        <v>-2.62374540503321E-2</v>
      </c>
      <c r="X117" s="77">
        <f>'Monthly Returns'!W118</f>
        <v>3.2518722901064834E-3</v>
      </c>
      <c r="Y117" s="77">
        <f>'Monthly Returns'!X118</f>
        <v>3.0413881118829256E-3</v>
      </c>
      <c r="Z117" s="77">
        <f>'Monthly Returns'!Y118</f>
        <v>2.2369100865979874E-3</v>
      </c>
      <c r="AA117" s="77">
        <f>'Monthly Returns'!Z118</f>
        <v>1.2994599360740766E-2</v>
      </c>
      <c r="AB117" s="77">
        <f>'Monthly Returns'!AA118</f>
        <v>5.5075035114953153E-3</v>
      </c>
      <c r="AC117" s="77">
        <f>'Monthly Returns'!AB118</f>
        <v>1.5039149061899959E-2</v>
      </c>
      <c r="AD117" s="77">
        <f>'Monthly Returns'!AC118</f>
        <v>1.1683526499944702E-2</v>
      </c>
      <c r="AE117" s="77">
        <f>'Monthly Returns'!AD118</f>
        <v>1.9338212031353701E-2</v>
      </c>
      <c r="AF117" s="77">
        <f>'Monthly Returns'!AE118</f>
        <v>9.5361024999999992E-3</v>
      </c>
      <c r="AG117" s="77">
        <f>'Monthly Returns'!AF118</f>
        <v>1.0986672500000001E-2</v>
      </c>
      <c r="AH117" s="77">
        <f>'Monthly Returns'!AG118</f>
        <v>9.4847457171820249E-3</v>
      </c>
      <c r="AI117" s="77">
        <f>'Monthly Returns'!AH118</f>
        <v>2.2069774440731882E-2</v>
      </c>
      <c r="AJ117" s="77">
        <f>'Monthly Returns'!AI118</f>
        <v>1.7749630303125263E-2</v>
      </c>
      <c r="AK117" s="77">
        <f>'Monthly Returns'!AJ118</f>
        <v>1.8579355028592426E-2</v>
      </c>
      <c r="AL117" s="77">
        <f>'Monthly Returns'!AK118</f>
        <v>1.9871499418378846E-2</v>
      </c>
      <c r="AM117" s="77">
        <f>'Monthly Returns'!AL118</f>
        <v>1.6274028142355457E-2</v>
      </c>
      <c r="AN117" s="77">
        <f>'Monthly Returns'!AM118</f>
        <v>1.4190110918271825E-2</v>
      </c>
      <c r="AO117" s="77">
        <f>'Monthly Returns'!AN118</f>
        <v>4.9500000000000002E-2</v>
      </c>
      <c r="AP117" s="77">
        <f>'Monthly Returns'!AO118</f>
        <v>1.1551155115511413E-2</v>
      </c>
      <c r="AQ117" s="77">
        <f>'Monthly Returns'!AP118</f>
        <v>4.0875859596733566E-2</v>
      </c>
      <c r="AR117" s="77">
        <f>'Monthly Returns'!AQ118</f>
        <v>1.4043976196656798E-2</v>
      </c>
      <c r="AS117" s="77">
        <f>'Monthly Returns'!AR118</f>
        <v>-3.2929037923279392E-4</v>
      </c>
      <c r="AT117" s="77">
        <f>'Monthly Returns'!AS118</f>
        <v>1.6902763624151319E-2</v>
      </c>
      <c r="AU117" s="77">
        <f>'Monthly Returns'!AT118</f>
        <v>1.0827962995749469E-2</v>
      </c>
      <c r="AV117" s="77">
        <f>'Monthly Returns'!AU118</f>
        <v>-4.2610363899071935E-3</v>
      </c>
      <c r="AW117" s="77">
        <f>'Monthly Returns'!AV118</f>
        <v>-1.9801705017186144E-4</v>
      </c>
      <c r="AX117" s="77">
        <f>'Monthly Returns'!AW118</f>
        <v>7.5760954252241941E-3</v>
      </c>
      <c r="AY117" s="77">
        <f>'Monthly Returns'!AX118</f>
        <v>3.3341275311559893E-2</v>
      </c>
      <c r="AZ117" s="77">
        <f>'Monthly Returns'!AY118</f>
        <v>6.333535571762279E-2</v>
      </c>
      <c r="BA117" s="77">
        <f>'Monthly Returns'!AZ118</f>
        <v>6.2624035281146684E-2</v>
      </c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CC117" s="161">
        <f>(C117-AVERAGE(C$3:C$242))^2*'Monthly Returns'!$BI118</f>
        <v>5.9375045403198215E-7</v>
      </c>
      <c r="CD117" s="161">
        <f>(D117-AVERAGE(D$3:D$242))^2*'Monthly Returns'!$BI118</f>
        <v>7.1622498664940965E-8</v>
      </c>
      <c r="CE117" s="161">
        <f>(E117-AVERAGE(E$3:E$242))^2*'Monthly Returns'!$BI118</f>
        <v>1.8773490264296826E-6</v>
      </c>
      <c r="CF117" s="161">
        <f>(F117-AVERAGE(F$3:F$242))^2*'Monthly Returns'!$BI118</f>
        <v>9.9304774273566801E-6</v>
      </c>
      <c r="CG117" s="161">
        <f>(G117-AVERAGE(G$3:G$242))^2*'Monthly Returns'!$BI118</f>
        <v>5.3015013221905421E-6</v>
      </c>
      <c r="CH117" s="161">
        <f>(H117-AVERAGE(H$3:H$242))^2*'Monthly Returns'!$BI118</f>
        <v>3.7724769252627716E-6</v>
      </c>
      <c r="CI117" s="161">
        <f>(I117-AVERAGE(I$3:I$242))^2*'Monthly Returns'!$BI118</f>
        <v>4.0551089578057415E-6</v>
      </c>
      <c r="CJ117" s="161">
        <f>(J117-AVERAGE(J$3:J$242))^2*'Monthly Returns'!$BI118</f>
        <v>9.6910902336233306E-6</v>
      </c>
      <c r="CK117" s="161">
        <f>(K117-AVERAGE(K$3:K$242))^2*'Monthly Returns'!$BI118</f>
        <v>5.738722930257474E-6</v>
      </c>
      <c r="CL117" s="161">
        <f>(L117-AVERAGE(L$3:L$242))^2*'Monthly Returns'!$BI118</f>
        <v>3.5604986581599234E-8</v>
      </c>
      <c r="CM117" s="161">
        <f>(M117-AVERAGE(M$3:M$242))^2*'Monthly Returns'!$BI118</f>
        <v>3.5465309855344194E-9</v>
      </c>
      <c r="CN117" s="161">
        <f>(N117-AVERAGE(N$3:N$242))^2*'Monthly Returns'!$BI118</f>
        <v>7.1307893922772157E-7</v>
      </c>
      <c r="CO117" s="161">
        <f>(O117-AVERAGE(O$3:O$242))^2*'Monthly Returns'!$BI118</f>
        <v>5.9275463322573883E-6</v>
      </c>
      <c r="CP117" s="161">
        <f>(P117-AVERAGE(P$3:P$242))^2*'Monthly Returns'!$BI118</f>
        <v>1.7286719774424723E-7</v>
      </c>
      <c r="CQ117" s="161">
        <f>(Q117-AVERAGE(Q$3:Q$242))^2*'Monthly Returns'!$BI118</f>
        <v>5.8361420105209323E-7</v>
      </c>
      <c r="CR117" s="161">
        <f>(R117-AVERAGE(R$3:R$242))^2*'Monthly Returns'!$BI118</f>
        <v>3.0009472888304611E-6</v>
      </c>
      <c r="CS117" s="161">
        <f>(S117-AVERAGE(S$3:S$242))^2*'Monthly Returns'!$BI118</f>
        <v>2.3871128917320523E-6</v>
      </c>
      <c r="CT117" s="161">
        <f>(T117-AVERAGE(T$3:T$242))^2*'Monthly Returns'!$BI118</f>
        <v>1.2425067154376735E-8</v>
      </c>
      <c r="CU117" s="161">
        <f>(U117-AVERAGE(U$3:U$242))^2*'Monthly Returns'!$BI118</f>
        <v>8.8144605626698598E-7</v>
      </c>
      <c r="CV117" s="161">
        <f>(V117-AVERAGE(V$3:V$242))^2*'Monthly Returns'!$BI118</f>
        <v>3.5837694924747816E-6</v>
      </c>
      <c r="CW117" s="161">
        <f>(W117-AVERAGE(W$3:W$242))^2*'Monthly Returns'!$BI118</f>
        <v>2.8832013018855803E-6</v>
      </c>
      <c r="CX117" s="161">
        <f>(X117-AVERAGE(X$3:X$242))^2*'Monthly Returns'!$BI118</f>
        <v>8.9149858759390444E-9</v>
      </c>
      <c r="CY117" s="161">
        <f>(Y117-AVERAGE(Y$3:Y$242))^2*'Monthly Returns'!$BI118</f>
        <v>3.5946092442353151E-9</v>
      </c>
      <c r="CZ117" s="161">
        <f>(Z117-AVERAGE(Z$3:Z$242))^2*'Monthly Returns'!$BI118</f>
        <v>8.0143338518886077E-12</v>
      </c>
      <c r="DA117" s="161">
        <f>(AA117-AVERAGE(AA$3:AA$242))^2*'Monthly Returns'!$BI118</f>
        <v>1.5819417075635347E-7</v>
      </c>
      <c r="DB117" s="161">
        <f>(AB117-AVERAGE(AB$3:AB$242))^2*'Monthly Returns'!$BI118</f>
        <v>6.7412394938244871E-9</v>
      </c>
      <c r="DC117" s="161">
        <f>(AC117-AVERAGE(AC$3:AC$242))^2*'Monthly Returns'!$BI118</f>
        <v>4.0727190580030139E-7</v>
      </c>
      <c r="DD117" s="161">
        <f>(AD117-AVERAGE(AD$3:AD$242))^2*'Monthly Returns'!$BI118</f>
        <v>2.0128882481043032E-7</v>
      </c>
      <c r="DE117" s="161">
        <f>(AE117-AVERAGE(AE$3:AE$242))^2*'Monthly Returns'!$BI118</f>
        <v>7.5116710211235838E-7</v>
      </c>
      <c r="DF117" s="161">
        <f>(AF117-AVERAGE(AF$3:AF$242))^2*'Monthly Returns'!$BI118</f>
        <v>1.2963559882208597E-8</v>
      </c>
      <c r="DG117" s="161">
        <f>(AG117-AVERAGE(AG$3:AG$242))^2*'Monthly Returns'!$BI118</f>
        <v>4.5292078464876892E-8</v>
      </c>
      <c r="DH117" s="161">
        <f>(AH117-AVERAGE(AH$3:AH$242))^2*'Monthly Returns'!$BI118</f>
        <v>4.0051763972891741E-8</v>
      </c>
      <c r="DI117" s="161">
        <f>(AI117-AVERAGE(AI$3:AI$242))^2*'Monthly Returns'!$BI118</f>
        <v>1.050023613821099E-6</v>
      </c>
      <c r="DJ117" s="161">
        <f>(AJ117-AVERAGE(AJ$3:AJ$242))^2*'Monthly Returns'!$BI118</f>
        <v>4.8342489152383628E-7</v>
      </c>
      <c r="DK117" s="161">
        <f>(AK117-AVERAGE(AK$3:AK$242))^2*'Monthly Returns'!$BI118</f>
        <v>4.7290454926940401E-7</v>
      </c>
      <c r="DL117" s="161">
        <f>(AL117-AVERAGE(AL$3:AL$242))^2*'Monthly Returns'!$BI118</f>
        <v>5.8485699812893808E-7</v>
      </c>
      <c r="DM117" s="161">
        <f>(AM117-AVERAGE(AM$3:AM$242))^2*'Monthly Returns'!$BI118</f>
        <v>4.3125260244987282E-7</v>
      </c>
      <c r="DN117" s="161">
        <f>(AN117-AVERAGE(AN$3:AN$242))^2*'Monthly Returns'!$BI118</f>
        <v>2.3006667244032192E-7</v>
      </c>
      <c r="DO117" s="161">
        <f>(AO117-AVERAGE(AO$3:AO$242))^2*'Monthly Returns'!$BI118</f>
        <v>5.8320533929557835E-6</v>
      </c>
      <c r="DP117" s="161">
        <f>(AP117-AVERAGE(AP$3:AP$242))^2*'Monthly Returns'!$BI118</f>
        <v>3.3250780992351901E-7</v>
      </c>
      <c r="DQ117" s="161">
        <f>(AQ117-AVERAGE(AQ$3:AQ$242))^2*'Monthly Returns'!$BI118</f>
        <v>3.7988777733409146E-6</v>
      </c>
      <c r="DR117" s="161">
        <f>(AR117-AVERAGE(AR$3:AR$242))^2*'Monthly Returns'!$BI118</f>
        <v>1.7135838927480764E-7</v>
      </c>
      <c r="DS117" s="161">
        <f>(AS117-AVERAGE(AS$3:AS$242))^2*'Monthly Returns'!$BI118</f>
        <v>4.4731581881271338E-8</v>
      </c>
      <c r="DT117" s="161">
        <f>(AT117-AVERAGE(AT$3:AT$242))^2*'Monthly Returns'!$BI118</f>
        <v>4.3181764383458737E-7</v>
      </c>
      <c r="DU117" s="161">
        <f>(AU117-AVERAGE(AU$3:AU$242))^2*'Monthly Returns'!$BI118</f>
        <v>2.3447683511725975E-7</v>
      </c>
      <c r="DV117" s="161">
        <f>(AV117-AVERAGE(AV$3:AV$242))^2*'Monthly Returns'!$BI118</f>
        <v>1.5047475058248184E-8</v>
      </c>
      <c r="DW117" s="161">
        <f>(AW117-AVERAGE(AW$3:AW$242))^2*'Monthly Returns'!$BI118</f>
        <v>2.6750361847318233E-7</v>
      </c>
      <c r="DX117" s="161">
        <f>(AX117-AVERAGE(AX$3:AX$242))^2*'Monthly Returns'!$BI118</f>
        <v>4.4040528912751309E-10</v>
      </c>
      <c r="DY117" s="161">
        <f>(AY117-AVERAGE(AY$3:AY$242))^2*'Monthly Returns'!$BI118</f>
        <v>2.2686988194522856E-6</v>
      </c>
      <c r="DZ117" s="161">
        <f>(AZ117-AVERAGE(AZ$3:AZ$242))^2*'Monthly Returns'!$BI118</f>
        <v>7.3359221085031948E-6</v>
      </c>
      <c r="EA117" s="161">
        <f>(BA117-AVERAGE(BA$3:BA$242))^2*'Monthly Returns'!$BI118</f>
        <v>8.603638708155823E-6</v>
      </c>
    </row>
    <row r="118" spans="1:131" s="80" customFormat="1" x14ac:dyDescent="0.2">
      <c r="A118" s="66"/>
      <c r="B118" s="79">
        <f>'Monthly Returns'!A119</f>
        <v>39691</v>
      </c>
      <c r="C118" s="77">
        <f>'Monthly Returns'!B119</f>
        <v>0.10420544349103</v>
      </c>
      <c r="D118" s="77">
        <f>'Monthly Returns'!C119</f>
        <v>0.121937176345013</v>
      </c>
      <c r="E118" s="77">
        <f>'Monthly Returns'!D119</f>
        <v>4.30200257064818E-2</v>
      </c>
      <c r="F118" s="77">
        <f>'Monthly Returns'!E119</f>
        <v>6.0032044259421297E-2</v>
      </c>
      <c r="G118" s="77">
        <f>'Monthly Returns'!F119</f>
        <v>5.4244698727080799E-2</v>
      </c>
      <c r="H118" s="77">
        <f>'Monthly Returns'!G119</f>
        <v>4.5966168472873603E-2</v>
      </c>
      <c r="I118" s="77">
        <f>'Monthly Returns'!H119</f>
        <v>4.1226654678293999E-2</v>
      </c>
      <c r="J118" s="77">
        <f>'Monthly Returns'!I119</f>
        <v>3.66337658534516E-2</v>
      </c>
      <c r="K118" s="77">
        <f>'Monthly Returns'!J119</f>
        <v>2.63482275481252E-3</v>
      </c>
      <c r="L118" s="77">
        <f>'Monthly Returns'!K119</f>
        <v>6.6934367030099001E-2</v>
      </c>
      <c r="M118" s="77">
        <f>'Monthly Returns'!L119</f>
        <v>7.12816183702982E-2</v>
      </c>
      <c r="N118" s="77">
        <f>'Monthly Returns'!M119</f>
        <v>8.4784819054742805E-2</v>
      </c>
      <c r="O118" s="77">
        <f>'Monthly Returns'!N119</f>
        <v>4.4197331582966203E-2</v>
      </c>
      <c r="P118" s="77">
        <f>'Monthly Returns'!O119</f>
        <v>7.0277517135852702E-2</v>
      </c>
      <c r="Q118" s="77">
        <f>'Monthly Returns'!P119</f>
        <v>9.1796434460261006E-2</v>
      </c>
      <c r="R118" s="77">
        <f>'Monthly Returns'!Q119</f>
        <v>6.5600753889866997E-2</v>
      </c>
      <c r="S118" s="77">
        <f>'Monthly Returns'!R119</f>
        <v>7.6446059512060405E-2</v>
      </c>
      <c r="T118" s="77">
        <f>'Monthly Returns'!S119</f>
        <v>9.4552006698215729E-2</v>
      </c>
      <c r="U118" s="77">
        <f>'Monthly Returns'!T119</f>
        <v>1.36968005819293E-2</v>
      </c>
      <c r="V118" s="77">
        <f>'Monthly Returns'!U119</f>
        <v>-2.1743570199466301E-2</v>
      </c>
      <c r="W118" s="77">
        <f>'Monthly Returns'!V119</f>
        <v>-1.17872240545019E-2</v>
      </c>
      <c r="X118" s="77">
        <f>'Monthly Returns'!W119</f>
        <v>-9.9695511246439272E-3</v>
      </c>
      <c r="Y118" s="77">
        <f>'Monthly Returns'!X119</f>
        <v>-4.0693907930041684E-3</v>
      </c>
      <c r="Z118" s="77">
        <f>'Monthly Returns'!Y119</f>
        <v>1.0207232261170152E-3</v>
      </c>
      <c r="AA118" s="77">
        <f>'Monthly Returns'!Z119</f>
        <v>7.4747848415279705E-3</v>
      </c>
      <c r="AB118" s="77">
        <f>'Monthly Returns'!AA119</f>
        <v>6.3228320405839256E-3</v>
      </c>
      <c r="AC118" s="77">
        <f>'Monthly Returns'!AB119</f>
        <v>-2.0521627758048555E-2</v>
      </c>
      <c r="AD118" s="77">
        <f>'Monthly Returns'!AC119</f>
        <v>-2.1595425678204896E-2</v>
      </c>
      <c r="AE118" s="77">
        <f>'Monthly Returns'!AD119</f>
        <v>-1.8942086386223002E-2</v>
      </c>
      <c r="AF118" s="77">
        <f>'Monthly Returns'!AE119</f>
        <v>-4.5340859999999997E-3</v>
      </c>
      <c r="AG118" s="77">
        <f>'Monthly Returns'!AF119</f>
        <v>-4.0275685999999998E-3</v>
      </c>
      <c r="AH118" s="77">
        <f>'Monthly Returns'!AG119</f>
        <v>-4.5096676309671572E-3</v>
      </c>
      <c r="AI118" s="77">
        <f>'Monthly Returns'!AH119</f>
        <v>2.5481506089136241E-2</v>
      </c>
      <c r="AJ118" s="77">
        <f>'Monthly Returns'!AI119</f>
        <v>1.9931221370048213E-2</v>
      </c>
      <c r="AK118" s="77">
        <f>'Monthly Returns'!AJ119</f>
        <v>2.2375288695351436E-2</v>
      </c>
      <c r="AL118" s="77">
        <f>'Monthly Returns'!AK119</f>
        <v>2.1749565149047134E-2</v>
      </c>
      <c r="AM118" s="77">
        <f>'Monthly Returns'!AL119</f>
        <v>1.8106925482325176E-2</v>
      </c>
      <c r="AN118" s="77">
        <f>'Monthly Returns'!AM119</f>
        <v>1.4873260384873799E-2</v>
      </c>
      <c r="AO118" s="77">
        <f>'Monthly Returns'!AN119</f>
        <v>2.41E-2</v>
      </c>
      <c r="AP118" s="77">
        <f>'Monthly Returns'!AO119</f>
        <v>1.2942217513529641E-3</v>
      </c>
      <c r="AQ118" s="77">
        <f>'Monthly Returns'!AP119</f>
        <v>6.3770158232647534E-2</v>
      </c>
      <c r="AR118" s="77">
        <f>'Monthly Returns'!AQ119</f>
        <v>1.0994305437429078E-2</v>
      </c>
      <c r="AS118" s="77">
        <f>'Monthly Returns'!AR119</f>
        <v>-1.3175953884161373E-3</v>
      </c>
      <c r="AT118" s="77">
        <f>'Monthly Returns'!AS119</f>
        <v>1.5856035769189675E-2</v>
      </c>
      <c r="AU118" s="77">
        <f>'Monthly Returns'!AT119</f>
        <v>5.2988205802219929E-3</v>
      </c>
      <c r="AV118" s="77">
        <f>'Monthly Returns'!AU119</f>
        <v>-1.0460105607316772E-2</v>
      </c>
      <c r="AW118" s="77">
        <f>'Monthly Returns'!AV119</f>
        <v>5.2272039544654092E-4</v>
      </c>
      <c r="AX118" s="77">
        <f>'Monthly Returns'!AW119</f>
        <v>8.1544025181794488E-3</v>
      </c>
      <c r="AY118" s="77">
        <f>'Monthly Returns'!AX119</f>
        <v>3.2050509239964407E-2</v>
      </c>
      <c r="AZ118" s="77">
        <f>'Monthly Returns'!AY119</f>
        <v>0.10331954225249211</v>
      </c>
      <c r="BA118" s="77">
        <f>'Monthly Returns'!AZ119</f>
        <v>-2.4071384104585869E-3</v>
      </c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CC118" s="161">
        <f>(C118-AVERAGE(C$3:C$242))^2*'Monthly Returns'!$BI119</f>
        <v>3.017025769229516E-5</v>
      </c>
      <c r="CD118" s="161">
        <f>(D118-AVERAGE(D$3:D$242))^2*'Monthly Returns'!$BI119</f>
        <v>3.9123187041971454E-5</v>
      </c>
      <c r="CE118" s="161">
        <f>(E118-AVERAGE(E$3:E$242))^2*'Monthly Returns'!$BI119</f>
        <v>4.3794633402209203E-6</v>
      </c>
      <c r="CF118" s="161">
        <f>(F118-AVERAGE(F$3:F$242))^2*'Monthly Returns'!$BI119</f>
        <v>8.1430465483386883E-6</v>
      </c>
      <c r="CG118" s="161">
        <f>(G118-AVERAGE(G$3:G$242))^2*'Monthly Returns'!$BI119</f>
        <v>7.9163749050537689E-6</v>
      </c>
      <c r="CH118" s="161">
        <f>(H118-AVERAGE(H$3:H$242))^2*'Monthly Returns'!$BI119</f>
        <v>5.3809398984357342E-6</v>
      </c>
      <c r="CI118" s="161">
        <f>(I118-AVERAGE(I$3:I$242))^2*'Monthly Returns'!$BI119</f>
        <v>3.6278101512140904E-6</v>
      </c>
      <c r="CJ118" s="161">
        <f>(J118-AVERAGE(J$3:J$242))^2*'Monthly Returns'!$BI119</f>
        <v>2.351862560844408E-6</v>
      </c>
      <c r="CK118" s="161">
        <f>(K118-AVERAGE(K$3:K$242))^2*'Monthly Returns'!$BI119</f>
        <v>1.6845615793465583E-7</v>
      </c>
      <c r="CL118" s="161">
        <f>(L118-AVERAGE(L$3:L$242))^2*'Monthly Returns'!$BI119</f>
        <v>1.235555619654115E-5</v>
      </c>
      <c r="CM118" s="161">
        <f>(M118-AVERAGE(M$3:M$242))^2*'Monthly Returns'!$BI119</f>
        <v>1.4087364643729092E-5</v>
      </c>
      <c r="CN118" s="161">
        <f>(N118-AVERAGE(N$3:N$242))^2*'Monthly Returns'!$BI119</f>
        <v>1.8715900843398425E-5</v>
      </c>
      <c r="CO118" s="161">
        <f>(O118-AVERAGE(O$3:O$242))^2*'Monthly Returns'!$BI119</f>
        <v>4.6208836280031183E-6</v>
      </c>
      <c r="CP118" s="161">
        <f>(P118-AVERAGE(P$3:P$242))^2*'Monthly Returns'!$BI119</f>
        <v>1.2061969662904606E-5</v>
      </c>
      <c r="CQ118" s="161">
        <f>(Q118-AVERAGE(Q$3:Q$242))^2*'Monthly Returns'!$BI119</f>
        <v>2.2474246664019602E-5</v>
      </c>
      <c r="CR118" s="161">
        <f>(R118-AVERAGE(R$3:R$242))^2*'Monthly Returns'!$BI119</f>
        <v>1.0997934558427792E-5</v>
      </c>
      <c r="CS118" s="161">
        <f>(S118-AVERAGE(S$3:S$242))^2*'Monthly Returns'!$BI119</f>
        <v>1.5916028923623897E-5</v>
      </c>
      <c r="CT118" s="161">
        <f>(T118-AVERAGE(T$3:T$242))^2*'Monthly Returns'!$BI119</f>
        <v>2.3209808503829716E-5</v>
      </c>
      <c r="CU118" s="161">
        <f>(U118-AVERAGE(U$3:U$242))^2*'Monthly Returns'!$BI119</f>
        <v>2.2001764737965994E-7</v>
      </c>
      <c r="CV118" s="161">
        <f>(V118-AVERAGE(V$3:V$242))^2*'Monthly Returns'!$BI119</f>
        <v>2.3285025035706356E-6</v>
      </c>
      <c r="CW118" s="161">
        <f>(W118-AVERAGE(W$3:W$242))^2*'Monthly Returns'!$BI119</f>
        <v>7.9991973765775134E-7</v>
      </c>
      <c r="CX118" s="161">
        <f>(X118-AVERAGE(X$3:X$242))^2*'Monthly Returns'!$BI119</f>
        <v>7.0224606651349049E-7</v>
      </c>
      <c r="CY118" s="161">
        <f>(Y118-AVERAGE(Y$3:Y$242))^2*'Monthly Returns'!$BI119</f>
        <v>2.1152311331749695E-7</v>
      </c>
      <c r="CZ118" s="161">
        <f>(Z118-AVERAGE(Z$3:Z$242))^2*'Monthly Returns'!$BI119</f>
        <v>5.0695340204755851E-9</v>
      </c>
      <c r="DA118" s="161">
        <f>(AA118-AVERAGE(AA$3:AA$242))^2*'Monthly Returns'!$BI119</f>
        <v>8.010324505520808E-9</v>
      </c>
      <c r="DB118" s="161">
        <f>(AB118-AVERAGE(AB$3:AB$242))^2*'Monthly Returns'!$BI119</f>
        <v>1.6472180034115818E-8</v>
      </c>
      <c r="DC118" s="161">
        <f>(AC118-AVERAGE(AC$3:AC$242))^2*'Monthly Returns'!$BI119</f>
        <v>1.8422355824828846E-6</v>
      </c>
      <c r="DD118" s="161">
        <f>(AD118-AVERAGE(AD$3:AD$242))^2*'Monthly Returns'!$BI119</f>
        <v>2.0150416760118032E-6</v>
      </c>
      <c r="DE118" s="161">
        <f>(AE118-AVERAGE(AE$3:AE$242))^2*'Monthly Returns'!$BI119</f>
        <v>1.6395985752618024E-6</v>
      </c>
      <c r="DF118" s="161">
        <f>(AF118-AVERAGE(AF$3:AF$242))^2*'Monthly Returns'!$BI119</f>
        <v>4.5748955481460088E-7</v>
      </c>
      <c r="DG118" s="161">
        <f>(AG118-AVERAGE(AG$3:AG$242))^2*'Monthly Returns'!$BI119</f>
        <v>3.9687438905164965E-7</v>
      </c>
      <c r="DH118" s="161">
        <f>(AH118-AVERAGE(AH$3:AH$242))^2*'Monthly Returns'!$BI119</f>
        <v>3.4271009150867578E-7</v>
      </c>
      <c r="DI118" s="161">
        <f>(AI118-AVERAGE(AI$3:AI$242))^2*'Monthly Returns'!$BI119</f>
        <v>1.492365915184405E-6</v>
      </c>
      <c r="DJ118" s="161">
        <f>(AJ118-AVERAGE(AJ$3:AJ$242))^2*'Monthly Returns'!$BI119</f>
        <v>6.7470793472911628E-7</v>
      </c>
      <c r="DK118" s="161">
        <f>(AK118-AVERAGE(AK$3:AK$242))^2*'Monthly Returns'!$BI119</f>
        <v>8.1811001709323479E-7</v>
      </c>
      <c r="DL118" s="161">
        <f>(AL118-AVERAGE(AL$3:AL$242))^2*'Monthly Returns'!$BI119</f>
        <v>7.6417023082041857E-7</v>
      </c>
      <c r="DM118" s="161">
        <f>(AM118-AVERAGE(AM$3:AM$242))^2*'Monthly Returns'!$BI119</f>
        <v>5.8220571521801081E-7</v>
      </c>
      <c r="DN118" s="161">
        <f>(AN118-AVERAGE(AN$3:AN$242))^2*'Monthly Returns'!$BI119</f>
        <v>2.7088410992730258E-7</v>
      </c>
      <c r="DO118" s="161">
        <f>(AO118-AVERAGE(AO$3:AO$242))^2*'Monthly Returns'!$BI119</f>
        <v>9.9906181832165725E-7</v>
      </c>
      <c r="DP118" s="161">
        <f>(AP118-AVERAGE(AP$3:AP$242))^2*'Monthly Returns'!$BI119</f>
        <v>9.3137463400622819E-12</v>
      </c>
      <c r="DQ118" s="161">
        <f>(AQ118-AVERAGE(AQ$3:AQ$242))^2*'Monthly Returns'!$BI119</f>
        <v>1.0534293528450597E-5</v>
      </c>
      <c r="DR118" s="161">
        <f>(AR118-AVERAGE(AR$3:AR$242))^2*'Monthly Returns'!$BI119</f>
        <v>5.9845851745225484E-8</v>
      </c>
      <c r="DS118" s="161">
        <f>(AS118-AVERAGE(AS$3:AS$242))^2*'Monthly Returns'!$BI119</f>
        <v>7.1883676697830806E-8</v>
      </c>
      <c r="DT118" s="161">
        <f>(AT118-AVERAGE(AT$3:AT$242))^2*'Monthly Returns'!$BI119</f>
        <v>3.6193192026092055E-7</v>
      </c>
      <c r="DU118" s="161">
        <f>(AU118-AVERAGE(AU$3:AU$242))^2*'Monthly Returns'!$BI119</f>
        <v>3.0942093265592647E-8</v>
      </c>
      <c r="DV118" s="161">
        <f>(AV118-AVERAGE(AV$3:AV$242))^2*'Monthly Returns'!$BI119</f>
        <v>5.0683878217011164E-8</v>
      </c>
      <c r="DW118" s="161">
        <f>(AW118-AVERAGE(AW$3:AW$242))^2*'Monthly Returns'!$BI119</f>
        <v>2.2973258457115713E-7</v>
      </c>
      <c r="DX118" s="161">
        <f>(AX118-AVERAGE(AX$3:AX$242))^2*'Monthly Returns'!$BI119</f>
        <v>2.8724395460175926E-9</v>
      </c>
      <c r="DY118" s="161">
        <f>(AY118-AVERAGE(AY$3:AY$242))^2*'Monthly Returns'!$BI119</f>
        <v>2.077233154349418E-6</v>
      </c>
      <c r="DZ118" s="161">
        <f>(AZ118-AVERAGE(AZ$3:AZ$242))^2*'Monthly Returns'!$BI119</f>
        <v>2.4695289338747453E-5</v>
      </c>
      <c r="EA118" s="161">
        <f>(BA118-AVERAGE(BA$3:BA$242))^2*'Monthly Returns'!$BI119</f>
        <v>4.999703799185437E-7</v>
      </c>
    </row>
    <row r="119" spans="1:131" s="80" customFormat="1" x14ac:dyDescent="0.2">
      <c r="A119" s="66"/>
      <c r="B119" s="79">
        <f>'Monthly Returns'!A120</f>
        <v>39721</v>
      </c>
      <c r="C119" s="77">
        <f>'Monthly Returns'!B120</f>
        <v>-7.1045723107787506E-2</v>
      </c>
      <c r="D119" s="77">
        <f>'Monthly Returns'!C120</f>
        <v>-7.8851188306746506E-2</v>
      </c>
      <c r="E119" s="77">
        <f>'Monthly Returns'!D120</f>
        <v>-0.132369832055724</v>
      </c>
      <c r="F119" s="77">
        <f>'Monthly Returns'!E120</f>
        <v>-0.18091380263499701</v>
      </c>
      <c r="G119" s="77">
        <f>'Monthly Returns'!F120</f>
        <v>-0.12908628182852</v>
      </c>
      <c r="H119" s="77">
        <f>'Monthly Returns'!G120</f>
        <v>-9.1350720374820699E-2</v>
      </c>
      <c r="I119" s="77">
        <f>'Monthly Returns'!H120</f>
        <v>-7.6677702748623802E-2</v>
      </c>
      <c r="J119" s="77">
        <f>'Monthly Returns'!I120</f>
        <v>-0.150936929626245</v>
      </c>
      <c r="K119" s="77">
        <f>'Monthly Returns'!J120</f>
        <v>-0.15610904493384001</v>
      </c>
      <c r="L119" s="77">
        <f>'Monthly Returns'!K120</f>
        <v>9.0266237786682506E-3</v>
      </c>
      <c r="M119" s="77">
        <f>'Monthly Returns'!L120</f>
        <v>-1.2948376178382099E-3</v>
      </c>
      <c r="N119" s="77">
        <f>'Monthly Returns'!M120</f>
        <v>-6.1674317206818499E-2</v>
      </c>
      <c r="O119" s="77">
        <f>'Monthly Returns'!N120</f>
        <v>-4.81199359120432E-2</v>
      </c>
      <c r="P119" s="77">
        <f>'Monthly Returns'!O120</f>
        <v>-8.4067281374616901E-2</v>
      </c>
      <c r="Q119" s="77">
        <f>'Monthly Returns'!P120</f>
        <v>-9.0792951465285196E-2</v>
      </c>
      <c r="R119" s="77">
        <f>'Monthly Returns'!Q120</f>
        <v>-6.04885803922771E-2</v>
      </c>
      <c r="S119" s="77">
        <f>'Monthly Returns'!R120</f>
        <v>1.03478323223968E-2</v>
      </c>
      <c r="T119" s="77">
        <f>'Monthly Returns'!S120</f>
        <v>-4.7523542792350604E-2</v>
      </c>
      <c r="U119" s="77">
        <f>'Monthly Returns'!T120</f>
        <v>-9.1725916271015701E-2</v>
      </c>
      <c r="V119" s="77">
        <f>'Monthly Returns'!U120</f>
        <v>-8.1403794542048102E-2</v>
      </c>
      <c r="W119" s="77">
        <f>'Monthly Returns'!V120</f>
        <v>-1.21443277916369E-2</v>
      </c>
      <c r="X119" s="77">
        <f>'Monthly Returns'!W120</f>
        <v>-3.670817004811755E-3</v>
      </c>
      <c r="Y119" s="77">
        <f>'Monthly Returns'!X120</f>
        <v>-3.0638708504429069E-3</v>
      </c>
      <c r="Z119" s="77">
        <f>'Monthly Returns'!Y120</f>
        <v>1.4933086750203994E-3</v>
      </c>
      <c r="AA119" s="77">
        <f>'Monthly Returns'!Z120</f>
        <v>-1.7959739081601755E-2</v>
      </c>
      <c r="AB119" s="77">
        <f>'Monthly Returns'!AA120</f>
        <v>3.1415525114155685E-3</v>
      </c>
      <c r="AC119" s="77">
        <f>'Monthly Returns'!AB120</f>
        <v>-5.2304674730303535E-3</v>
      </c>
      <c r="AD119" s="77">
        <f>'Monthly Returns'!AC120</f>
        <v>-7.0710779925374102E-3</v>
      </c>
      <c r="AE119" s="77">
        <f>'Monthly Returns'!AD120</f>
        <v>-1.7799180472042599E-3</v>
      </c>
      <c r="AF119" s="77">
        <f>'Monthly Returns'!AE120</f>
        <v>-1.8602783300000002E-2</v>
      </c>
      <c r="AG119" s="77">
        <f>'Monthly Returns'!AF120</f>
        <v>-8.2039977999999996E-3</v>
      </c>
      <c r="AH119" s="77">
        <f>'Monthly Returns'!AG120</f>
        <v>-1.8502597809990019E-2</v>
      </c>
      <c r="AI119" s="77">
        <f>'Monthly Returns'!AH120</f>
        <v>-7.2888443868535102E-4</v>
      </c>
      <c r="AJ119" s="77">
        <f>'Monthly Returns'!AI120</f>
        <v>7.3052446542141158E-3</v>
      </c>
      <c r="AK119" s="77">
        <f>'Monthly Returns'!AJ120</f>
        <v>8.8808214461288948E-3</v>
      </c>
      <c r="AL119" s="77">
        <f>'Monthly Returns'!AK120</f>
        <v>3.5714220303573185E-5</v>
      </c>
      <c r="AM119" s="77">
        <f>'Monthly Returns'!AL120</f>
        <v>1.5065148343162749E-2</v>
      </c>
      <c r="AN119" s="77">
        <f>'Monthly Returns'!AM120</f>
        <v>5.6220240119129183E-3</v>
      </c>
      <c r="AO119" s="77">
        <f>'Monthly Returns'!AN120</f>
        <v>2.1399999999999999E-2</v>
      </c>
      <c r="AP119" s="77">
        <f>'Monthly Returns'!AO120</f>
        <v>-1.3968545972658064E-2</v>
      </c>
      <c r="AQ119" s="77">
        <f>'Monthly Returns'!AP120</f>
        <v>4.9370468606595663E-2</v>
      </c>
      <c r="AR119" s="77">
        <f>'Monthly Returns'!AQ120</f>
        <v>2.5739125709027663E-3</v>
      </c>
      <c r="AS119" s="77">
        <f>'Monthly Returns'!AR120</f>
        <v>-1.9240283656752899E-3</v>
      </c>
      <c r="AT119" s="77">
        <f>'Monthly Returns'!AS120</f>
        <v>-2.0069297483054409E-2</v>
      </c>
      <c r="AU119" s="77">
        <f>'Monthly Returns'!AT120</f>
        <v>-4.8589149749892454E-3</v>
      </c>
      <c r="AV119" s="77">
        <f>'Monthly Returns'!AU120</f>
        <v>-1.5277514937631112E-2</v>
      </c>
      <c r="AW119" s="77">
        <f>'Monthly Returns'!AV120</f>
        <v>-9.0686979789270317E-2</v>
      </c>
      <c r="AX119" s="77">
        <f>'Monthly Returns'!AW120</f>
        <v>-7.3149819611124434E-2</v>
      </c>
      <c r="AY119" s="77">
        <f>'Monthly Returns'!AX120</f>
        <v>-2.2673218688724168E-3</v>
      </c>
      <c r="AZ119" s="77">
        <f>'Monthly Returns'!AY120</f>
        <v>3.1634065439293556E-2</v>
      </c>
      <c r="BA119" s="77">
        <f>'Monthly Returns'!AZ120</f>
        <v>8.5701210633606362E-3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CC119" s="161">
        <f>(C119-AVERAGE(C$3:C$242))^2*'Monthly Returns'!$BI120</f>
        <v>1.9176929209431358E-5</v>
      </c>
      <c r="CD119" s="161">
        <f>(D119-AVERAGE(D$3:D$242))^2*'Monthly Returns'!$BI120</f>
        <v>2.556053115159027E-5</v>
      </c>
      <c r="CE119" s="161">
        <f>(E119-AVERAGE(E$3:E$242))^2*'Monthly Returns'!$BI120</f>
        <v>6.0904591033282474E-5</v>
      </c>
      <c r="CF119" s="161">
        <f>(F119-AVERAGE(F$3:F$242))^2*'Monthly Returns'!$BI120</f>
        <v>1.1540213227519449E-4</v>
      </c>
      <c r="CG119" s="161">
        <f>(G119-AVERAGE(G$3:G$242))^2*'Monthly Returns'!$BI120</f>
        <v>5.6673737208020308E-5</v>
      </c>
      <c r="CH119" s="161">
        <f>(H119-AVERAGE(H$3:H$242))^2*'Monthly Returns'!$BI120</f>
        <v>2.9434602635064141E-5</v>
      </c>
      <c r="CI119" s="161">
        <f>(I119-AVERAGE(I$3:I$242))^2*'Monthly Returns'!$BI120</f>
        <v>2.2523462533461372E-5</v>
      </c>
      <c r="CJ119" s="161">
        <f>(J119-AVERAGE(J$3:J$242))^2*'Monthly Returns'!$BI120</f>
        <v>8.1977887622340922E-5</v>
      </c>
      <c r="CK119" s="161">
        <f>(K119-AVERAGE(K$3:K$242))^2*'Monthly Returns'!$BI120</f>
        <v>8.7976974023176472E-5</v>
      </c>
      <c r="CL119" s="161">
        <f>(L119-AVERAGE(L$3:L$242))^2*'Monthly Returns'!$BI120</f>
        <v>6.8471408513709113E-8</v>
      </c>
      <c r="CM119" s="161">
        <f>(M119-AVERAGE(M$3:M$242))^2*'Monthly Returns'!$BI120</f>
        <v>1.0723451053891238E-7</v>
      </c>
      <c r="CN119" s="161">
        <f>(N119-AVERAGE(N$3:N$242))^2*'Monthly Returns'!$BI120</f>
        <v>1.5407051811378979E-5</v>
      </c>
      <c r="CO119" s="161">
        <f>(O119-AVERAGE(O$3:O$242))^2*'Monthly Returns'!$BI120</f>
        <v>9.3290659817434827E-6</v>
      </c>
      <c r="CP119" s="161">
        <f>(P119-AVERAGE(P$3:P$242))^2*'Monthly Returns'!$BI120</f>
        <v>2.733279084242217E-5</v>
      </c>
      <c r="CQ119" s="161">
        <f>(Q119-AVERAGE(Q$3:Q$242))^2*'Monthly Returns'!$BI120</f>
        <v>3.0796960722317125E-5</v>
      </c>
      <c r="CR119" s="161">
        <f>(R119-AVERAGE(R$3:R$242))^2*'Monthly Returns'!$BI120</f>
        <v>1.4360288006211349E-5</v>
      </c>
      <c r="CS119" s="161">
        <f>(S119-AVERAGE(S$3:S$242))^2*'Monthly Returns'!$BI120</f>
        <v>7.6087876478263892E-8</v>
      </c>
      <c r="CT119" s="161">
        <f>(T119-AVERAGE(T$3:T$242))^2*'Monthly Returns'!$BI120</f>
        <v>1.0135425153451368E-5</v>
      </c>
      <c r="CU119" s="161">
        <f>(U119-AVERAGE(U$3:U$242))^2*'Monthly Returns'!$BI120</f>
        <v>3.0070756120143482E-5</v>
      </c>
      <c r="CV119" s="161">
        <f>(V119-AVERAGE(V$3:V$242))^2*'Monthly Returns'!$BI120</f>
        <v>2.4046365281920329E-5</v>
      </c>
      <c r="CW119" s="161">
        <f>(W119-AVERAGE(W$3:W$242))^2*'Monthly Returns'!$BI120</f>
        <v>8.4467143593451914E-7</v>
      </c>
      <c r="CX119" s="161">
        <f>(X119-AVERAGE(X$3:X$242))^2*'Monthly Returns'!$BI120</f>
        <v>2.3660527105836036E-7</v>
      </c>
      <c r="CY119" s="161">
        <f>(Y119-AVERAGE(Y$3:Y$242))^2*'Monthly Returns'!$BI120</f>
        <v>1.643764996559858E-7</v>
      </c>
      <c r="CZ119" s="161">
        <f>(Z119-AVERAGE(Z$3:Z$242))^2*'Monthly Returns'!$BI120</f>
        <v>2.0127796124961199E-9</v>
      </c>
      <c r="DA119" s="161">
        <f>(AA119-AVERAGE(AA$3:AA$242))^2*'Monthly Returns'!$BI120</f>
        <v>1.8138451362619885E-6</v>
      </c>
      <c r="DB119" s="161">
        <f>(AB119-AVERAGE(AB$3:AB$242))^2*'Monthly Returns'!$BI120</f>
        <v>2.571821339819834E-9</v>
      </c>
      <c r="DC119" s="161">
        <f>(AC119-AVERAGE(AC$3:AC$242))^2*'Monthly Returns'!$BI120</f>
        <v>2.5036268430965743E-7</v>
      </c>
      <c r="DD119" s="161">
        <f>(AD119-AVERAGE(AD$3:AD$242))^2*'Monthly Returns'!$BI120</f>
        <v>3.6750695146025488E-7</v>
      </c>
      <c r="DE119" s="161">
        <f>(AE119-AVERAGE(AE$3:AE$242))^2*'Monthly Returns'!$BI120</f>
        <v>1.0078377329432446E-7</v>
      </c>
      <c r="DF119" s="161">
        <f>(AF119-AVERAGE(AF$3:AF$242))^2*'Monthly Returns'!$BI120</f>
        <v>2.1741440799987624E-6</v>
      </c>
      <c r="DG119" s="161">
        <f>(AG119-AVERAGE(AG$3:AG$242))^2*'Monthly Returns'!$BI120</f>
        <v>7.5528434807128912E-7</v>
      </c>
      <c r="DH119" s="161">
        <f>(AH119-AVERAGE(AH$3:AH$242))^2*'Monthly Returns'!$BI120</f>
        <v>1.9010741028940142E-6</v>
      </c>
      <c r="DI119" s="161">
        <f>(AI119-AVERAGE(AI$3:AI$242))^2*'Monthly Returns'!$BI120</f>
        <v>6.3902996749832805E-8</v>
      </c>
      <c r="DJ119" s="161">
        <f>(AJ119-AVERAGE(AJ$3:AJ$242))^2*'Monthly Returns'!$BI120</f>
        <v>1.2617957245493518E-8</v>
      </c>
      <c r="DK119" s="161">
        <f>(AK119-AVERAGE(AK$3:AK$242))^2*'Monthly Returns'!$BI120</f>
        <v>2.154359310509691E-8</v>
      </c>
      <c r="DL119" s="161">
        <f>(AL119-AVERAGE(AL$3:AL$242))^2*'Monthly Returns'!$BI120</f>
        <v>1.2110184128647165E-7</v>
      </c>
      <c r="DM119" s="161">
        <f>(AM119-AVERAGE(AM$3:AM$242))^2*'Monthly Returns'!$BI120</f>
        <v>3.5407799714259651E-7</v>
      </c>
      <c r="DN119" s="161">
        <f>(AN119-AVERAGE(AN$3:AN$242))^2*'Monthly Returns'!$BI120</f>
        <v>2.5471010357296484E-13</v>
      </c>
      <c r="DO119" s="161">
        <f>(AO119-AVERAGE(AO$3:AO$242))^2*'Monthly Returns'!$BI120</f>
        <v>7.2598751883232427E-7</v>
      </c>
      <c r="DP119" s="161">
        <f>(AP119-AVERAGE(AP$3:AP$242))^2*'Monthly Returns'!$BI120</f>
        <v>7.3804243651328604E-7</v>
      </c>
      <c r="DQ119" s="161">
        <f>(AQ119-AVERAGE(AQ$3:AQ$242))^2*'Monthly Returns'!$BI120</f>
        <v>5.9956464912988121E-6</v>
      </c>
      <c r="DR119" s="161">
        <f>(AR119-AVERAGE(AR$3:AR$242))^2*'Monthly Returns'!$BI120</f>
        <v>5.2800450244420708E-8</v>
      </c>
      <c r="DS119" s="161">
        <f>(AS119-AVERAGE(AS$3:AS$242))^2*'Monthly Returns'!$BI120</f>
        <v>9.2244692846792771E-8</v>
      </c>
      <c r="DT119" s="161">
        <f>(AT119-AVERAGE(AT$3:AT$242))^2*'Monthly Returns'!$BI120</f>
        <v>2.0297896025014873E-6</v>
      </c>
      <c r="DU119" s="161">
        <f>(AU119-AVERAGE(AU$3:AU$242))^2*'Monthly Returns'!$BI120</f>
        <v>1.5760819701773038E-7</v>
      </c>
      <c r="DV119" s="161">
        <f>(AV119-AVERAGE(AV$3:AV$242))^2*'Monthly Returns'!$BI120</f>
        <v>2.4839273493851614E-7</v>
      </c>
      <c r="DW119" s="161">
        <f>(AW119-AVERAGE(AW$3:AW$242))^2*'Monthly Returns'!$BI120</f>
        <v>3.1741508137861154E-5</v>
      </c>
      <c r="DX119" s="161">
        <f>(AX119-AVERAGE(AX$3:AX$242))^2*'Monthly Returns'!$BI120</f>
        <v>2.060104013184012E-5</v>
      </c>
      <c r="DY119" s="161">
        <f>(AY119-AVERAGE(AY$3:AY$242))^2*'Monthly Returns'!$BI120</f>
        <v>2.4011889867505099E-7</v>
      </c>
      <c r="DZ119" s="161">
        <f>(AZ119-AVERAGE(AZ$3:AZ$242))^2*'Monthly Returns'!$BI120</f>
        <v>8.9323479090342138E-7</v>
      </c>
      <c r="EA119" s="161">
        <f>(BA119-AVERAGE(BA$3:BA$242))^2*'Monthly Returns'!$BI120</f>
        <v>8.2022076497431245E-9</v>
      </c>
    </row>
    <row r="120" spans="1:131" s="80" customFormat="1" x14ac:dyDescent="0.2">
      <c r="A120" s="66"/>
      <c r="B120" s="79">
        <f>'Monthly Returns'!A121</f>
        <v>39752</v>
      </c>
      <c r="C120" s="77">
        <f>'Monthly Returns'!B121</f>
        <v>-8.16956663177901E-2</v>
      </c>
      <c r="D120" s="77">
        <f>'Monthly Returns'!C121</f>
        <v>-0.126758891868617</v>
      </c>
      <c r="E120" s="77">
        <f>'Monthly Returns'!D121</f>
        <v>-0.13931217608859101</v>
      </c>
      <c r="F120" s="77">
        <f>'Monthly Returns'!E121</f>
        <v>-0.20248835679656099</v>
      </c>
      <c r="G120" s="77">
        <f>'Monthly Returns'!F121</f>
        <v>-0.102288489042411</v>
      </c>
      <c r="H120" s="77">
        <f>'Monthly Returns'!G121</f>
        <v>-5.5998327454801697E-2</v>
      </c>
      <c r="I120" s="77">
        <f>'Monthly Returns'!H121</f>
        <v>-9.1460348979927001E-3</v>
      </c>
      <c r="J120" s="77">
        <f>'Monthly Returns'!I121</f>
        <v>-0.16920738857530701</v>
      </c>
      <c r="K120" s="77">
        <f>'Monthly Returns'!J121</f>
        <v>-0.195257761878008</v>
      </c>
      <c r="L120" s="77">
        <f>'Monthly Returns'!K121</f>
        <v>8.58044150276287E-2</v>
      </c>
      <c r="M120" s="77">
        <f>'Monthly Returns'!L121</f>
        <v>6.6913205590791502E-2</v>
      </c>
      <c r="N120" s="77">
        <f>'Monthly Returns'!M121</f>
        <v>-9.8775486492995695E-2</v>
      </c>
      <c r="O120" s="77">
        <f>'Monthly Returns'!N121</f>
        <v>-1.20489927989778E-2</v>
      </c>
      <c r="P120" s="77">
        <f>'Monthly Returns'!O121</f>
        <v>-0.14534565738000699</v>
      </c>
      <c r="Q120" s="77">
        <f>'Monthly Returns'!P121</f>
        <v>-0.187349191728509</v>
      </c>
      <c r="R120" s="77">
        <f>'Monthly Returns'!Q121</f>
        <v>2.9724965596369299E-3</v>
      </c>
      <c r="S120" s="77">
        <f>'Monthly Returns'!R121</f>
        <v>0.12582234636693801</v>
      </c>
      <c r="T120" s="77">
        <f>'Monthly Returns'!S121</f>
        <v>-0.10771654437791534</v>
      </c>
      <c r="U120" s="77">
        <f>'Monthly Returns'!T121</f>
        <v>-0.171016264690416</v>
      </c>
      <c r="V120" s="77">
        <f>'Monthly Returns'!U121</f>
        <v>-9.4583509938527002E-2</v>
      </c>
      <c r="W120" s="77">
        <f>'Monthly Returns'!V121</f>
        <v>1.6317118143144502E-2</v>
      </c>
      <c r="X120" s="77">
        <f>'Monthly Returns'!W121</f>
        <v>1.194921583271169E-3</v>
      </c>
      <c r="Y120" s="77">
        <f>'Monthly Returns'!X121</f>
        <v>8.2712643872751013E-3</v>
      </c>
      <c r="Z120" s="77">
        <f>'Monthly Returns'!Y121</f>
        <v>5.604361329427654E-3</v>
      </c>
      <c r="AA120" s="77">
        <f>'Monthly Returns'!Z121</f>
        <v>-3.5410686989321816E-2</v>
      </c>
      <c r="AB120" s="77">
        <f>'Monthly Returns'!AA121</f>
        <v>-3.3247150504351564E-2</v>
      </c>
      <c r="AC120" s="77">
        <f>'Monthly Returns'!AB121</f>
        <v>2.7903086069369198E-2</v>
      </c>
      <c r="AD120" s="77">
        <f>'Monthly Returns'!AC121</f>
        <v>3.1333567772718299E-2</v>
      </c>
      <c r="AE120" s="77">
        <f>'Monthly Returns'!AD121</f>
        <v>1.9611738207690802E-2</v>
      </c>
      <c r="AF120" s="77">
        <f>'Monthly Returns'!AE121</f>
        <v>-1.14019842E-2</v>
      </c>
      <c r="AG120" s="77">
        <f>'Monthly Returns'!AF121</f>
        <v>-1.4861653900000001E-2</v>
      </c>
      <c r="AH120" s="77">
        <f>'Monthly Returns'!AG121</f>
        <v>-1.1340578691171485E-2</v>
      </c>
      <c r="AI120" s="77">
        <f>'Monthly Returns'!AH121</f>
        <v>-9.3055811383312426E-3</v>
      </c>
      <c r="AJ120" s="77">
        <f>'Monthly Returns'!AI121</f>
        <v>7.9359130048040072E-4</v>
      </c>
      <c r="AK120" s="77">
        <f>'Monthly Returns'!AJ121</f>
        <v>1.67293689200676E-3</v>
      </c>
      <c r="AL120" s="77">
        <f>'Monthly Returns'!AK121</f>
        <v>-8.8229288094494596E-3</v>
      </c>
      <c r="AM120" s="77">
        <f>'Monthly Returns'!AL121</f>
        <v>7.9306296035879242E-3</v>
      </c>
      <c r="AN120" s="77">
        <f>'Monthly Returns'!AM121</f>
        <v>-5.8045017319662273E-3</v>
      </c>
      <c r="AO120" s="77">
        <f>'Monthly Returns'!AN121</f>
        <v>-4.0800000000000003E-2</v>
      </c>
      <c r="AP120" s="77">
        <f>'Monthly Returns'!AO121</f>
        <v>2.0751214069487878E-2</v>
      </c>
      <c r="AQ120" s="77">
        <f>'Monthly Returns'!AP121</f>
        <v>6.7817526698197295E-3</v>
      </c>
      <c r="AR120" s="77">
        <f>'Monthly Returns'!AQ121</f>
        <v>-5.0875436937644264E-2</v>
      </c>
      <c r="AS120" s="77">
        <f>'Monthly Returns'!AR121</f>
        <v>-2.974223397223974E-3</v>
      </c>
      <c r="AT120" s="77">
        <f>'Monthly Returns'!AS121</f>
        <v>-1.7016771153024919E-2</v>
      </c>
      <c r="AU120" s="77">
        <f>'Monthly Returns'!AT121</f>
        <v>-7.5519263208826065E-4</v>
      </c>
      <c r="AV120" s="77">
        <f>'Monthly Returns'!AU121</f>
        <v>-8.7064146448155438E-3</v>
      </c>
      <c r="AW120" s="77">
        <f>'Monthly Returns'!AV121</f>
        <v>-7.8021893285380117E-2</v>
      </c>
      <c r="AX120" s="77">
        <f>'Monthly Returns'!AW121</f>
        <v>-4.9588457873355418E-2</v>
      </c>
      <c r="AY120" s="77">
        <f>'Monthly Returns'!AX121</f>
        <v>-1.9301186711381521E-2</v>
      </c>
      <c r="AZ120" s="77">
        <f>'Monthly Returns'!AY121</f>
        <v>3.0906526890402325E-2</v>
      </c>
      <c r="BA120" s="77">
        <f>'Monthly Returns'!AZ121</f>
        <v>-1.0600998226292013E-2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CC120" s="161">
        <f>(C120-AVERAGE(C$3:C$242))^2*'Monthly Returns'!$BI121</f>
        <v>2.5058351006485169E-5</v>
      </c>
      <c r="CD120" s="161">
        <f>(D120-AVERAGE(D$3:D$242))^2*'Monthly Returns'!$BI121</f>
        <v>6.0856374734365711E-5</v>
      </c>
      <c r="CE120" s="161">
        <f>(E120-AVERAGE(E$3:E$242))^2*'Monthly Returns'!$BI121</f>
        <v>6.7857872300432229E-5</v>
      </c>
      <c r="CF120" s="161">
        <f>(F120-AVERAGE(F$3:F$242))^2*'Monthly Returns'!$BI121</f>
        <v>1.4451640181804333E-4</v>
      </c>
      <c r="CG120" s="161">
        <f>(G120-AVERAGE(G$3:G$242))^2*'Monthly Returns'!$BI121</f>
        <v>3.6538950354574341E-5</v>
      </c>
      <c r="CH120" s="161">
        <f>(H120-AVERAGE(H$3:H$242))^2*'Monthly Returns'!$BI121</f>
        <v>1.1872551628031908E-5</v>
      </c>
      <c r="CI120" s="161">
        <f>(I120-AVERAGE(I$3:I$242))^2*'Monthly Returns'!$BI121</f>
        <v>8.7583442234526596E-7</v>
      </c>
      <c r="CJ120" s="161">
        <f>(J120-AVERAGE(J$3:J$242))^2*'Monthly Returns'!$BI121</f>
        <v>1.0275949630090869E-4</v>
      </c>
      <c r="CK120" s="161">
        <f>(K120-AVERAGE(K$3:K$242))^2*'Monthly Returns'!$BI121</f>
        <v>1.357091053802511E-4</v>
      </c>
      <c r="CL120" s="161">
        <f>(L120-AVERAGE(L$3:L$242))^2*'Monthly Returns'!$BI121</f>
        <v>2.1361509768369485E-5</v>
      </c>
      <c r="CM120" s="161">
        <f>(M120-AVERAGE(M$3:M$242))^2*'Monthly Returns'!$BI121</f>
        <v>1.2554412384116034E-5</v>
      </c>
      <c r="CN120" s="161">
        <f>(N120-AVERAGE(N$3:N$242))^2*'Monthly Returns'!$BI121</f>
        <v>3.6617990386203622E-5</v>
      </c>
      <c r="CO120" s="161">
        <f>(O120-AVERAGE(O$3:O$242))^2*'Monthly Returns'!$BI121</f>
        <v>1.0442872216962702E-6</v>
      </c>
      <c r="CP120" s="161">
        <f>(P120-AVERAGE(P$3:P$242))^2*'Monthly Returns'!$BI121</f>
        <v>7.6271197408976998E-5</v>
      </c>
      <c r="CQ120" s="161">
        <f>(Q120-AVERAGE(Q$3:Q$242))^2*'Monthly Returns'!$BI121</f>
        <v>1.2230572358121831E-4</v>
      </c>
      <c r="CR120" s="161">
        <f>(R120-AVERAGE(R$3:R$242))^2*'Monthly Returns'!$BI121</f>
        <v>4.2332061336279314E-8</v>
      </c>
      <c r="CS120" s="161">
        <f>(S120-AVERAGE(S$3:S$242))^2*'Monthly Returns'!$BI121</f>
        <v>4.6689889621021123E-5</v>
      </c>
      <c r="CT120" s="161">
        <f>(T120-AVERAGE(T$3:T$242))^2*'Monthly Returns'!$BI121</f>
        <v>4.3784164877600138E-5</v>
      </c>
      <c r="CU120" s="161">
        <f>(U120-AVERAGE(U$3:U$242))^2*'Monthly Returns'!$BI121</f>
        <v>1.0025643091596388E-4</v>
      </c>
      <c r="CV120" s="161">
        <f>(V120-AVERAGE(V$3:V$242))^2*'Monthly Returns'!$BI121</f>
        <v>3.2224445404611477E-5</v>
      </c>
      <c r="CW120" s="161">
        <f>(W120-AVERAGE(W$3:W$242))^2*'Monthly Returns'!$BI121</f>
        <v>4.790517427456311E-7</v>
      </c>
      <c r="CX120" s="161">
        <f>(X120-AVERAGE(X$3:X$242))^2*'Monthly Returns'!$BI121</f>
        <v>4.5212162141332583E-8</v>
      </c>
      <c r="CY120" s="161">
        <f>(Y120-AVERAGE(Y$3:Y$242))^2*'Monthly Returns'!$BI121</f>
        <v>5.5718226345015342E-8</v>
      </c>
      <c r="CZ120" s="161">
        <f>(Z120-AVERAGE(Z$3:Z$242))^2*'Monthly Returns'!$BI121</f>
        <v>3.5458572528161726E-8</v>
      </c>
      <c r="DA120" s="161">
        <f>(AA120-AVERAGE(AA$3:AA$242))^2*'Monthly Returns'!$BI121</f>
        <v>5.495782265968425E-6</v>
      </c>
      <c r="DB120" s="161">
        <f>(AB120-AVERAGE(AB$3:AB$242))^2*'Monthly Returns'!$BI121</f>
        <v>4.4810290604693138E-6</v>
      </c>
      <c r="DC120" s="161">
        <f>(AC120-AVERAGE(AC$3:AC$242))^2*'Monthly Returns'!$BI121</f>
        <v>1.8994061491453574E-6</v>
      </c>
      <c r="DD120" s="161">
        <f>(AD120-AVERAGE(AD$3:AD$242))^2*'Monthly Returns'!$BI121</f>
        <v>2.4681916616418863E-6</v>
      </c>
      <c r="DE120" s="161">
        <f>(AE120-AVERAGE(AE$3:AE$242))^2*'Monthly Returns'!$BI121</f>
        <v>8.0172795377962401E-7</v>
      </c>
      <c r="DF120" s="161">
        <f>(AF120-AVERAGE(AF$3:AF$242))^2*'Monthly Returns'!$BI121</f>
        <v>1.1515848379071832E-6</v>
      </c>
      <c r="DG120" s="161">
        <f>(AG120-AVERAGE(AG$3:AG$242))^2*'Monthly Returns'!$BI121</f>
        <v>1.5660534665264222E-6</v>
      </c>
      <c r="DH120" s="161">
        <f>(AH120-AVERAGE(AH$3:AH$242))^2*'Monthly Returns'!$BI121</f>
        <v>9.5870581396944873E-7</v>
      </c>
      <c r="DI120" s="161">
        <f>(AI120-AVERAGE(AI$3:AI$242))^2*'Monthly Returns'!$BI121</f>
        <v>5.4905720588642617E-7</v>
      </c>
      <c r="DJ120" s="161">
        <f>(AJ120-AVERAGE(AJ$3:AJ$242))^2*'Monthly Returns'!$BI121</f>
        <v>6.5939502979858566E-8</v>
      </c>
      <c r="DK120" s="161">
        <f>(AK120-AVERAGE(AK$3:AK$242))^2*'Monthly Returns'!$BI121</f>
        <v>6.8482916727904796E-8</v>
      </c>
      <c r="DL120" s="161">
        <f>(AL120-AVERAGE(AL$3:AL$242))^2*'Monthly Returns'!$BI121</f>
        <v>7.2705778733727303E-7</v>
      </c>
      <c r="DM120" s="161">
        <f>(AM120-AVERAGE(AM$3:AM$242))^2*'Monthly Returns'!$BI121</f>
        <v>3.7248308985204524E-8</v>
      </c>
      <c r="DN120" s="161">
        <f>(AN120-AVERAGE(AN$3:AN$242))^2*'Monthly Returns'!$BI121</f>
        <v>4.2016911876187047E-7</v>
      </c>
      <c r="DO120" s="161">
        <f>(AO120-AVERAGE(AO$3:AO$242))^2*'Monthly Returns'!$BI121</f>
        <v>7.1551134908229449E-6</v>
      </c>
      <c r="DP120" s="161">
        <f>(AP120-AVERAGE(AP$3:AP$242))^2*'Monthly Returns'!$BI121</f>
        <v>1.2270073310502433E-6</v>
      </c>
      <c r="DQ120" s="161">
        <f>(AQ120-AVERAGE(AQ$3:AQ$242))^2*'Monthly Returns'!$BI121</f>
        <v>1.8551228146281578E-9</v>
      </c>
      <c r="DR120" s="161">
        <f>(AR120-AVERAGE(AR$3:AR$242))^2*'Monthly Returns'!$BI121</f>
        <v>1.0662779460930935E-5</v>
      </c>
      <c r="DS120" s="161">
        <f>(AS120-AVERAGE(AS$3:AS$242))^2*'Monthly Returns'!$BI121</f>
        <v>1.3313035476261859E-7</v>
      </c>
      <c r="DT120" s="161">
        <f>(AT120-AVERAGE(AT$3:AT$242))^2*'Monthly Returns'!$BI121</f>
        <v>1.5840359128920303E-6</v>
      </c>
      <c r="DU120" s="161">
        <f>(AU120-AVERAGE(AU$3:AU$242))^2*'Monthly Returns'!$BI121</f>
        <v>2.7562859299351414E-8</v>
      </c>
      <c r="DV120" s="161">
        <f>(AV120-AVERAGE(AV$3:AV$242))^2*'Monthly Returns'!$BI121</f>
        <v>1.6343968992343706E-8</v>
      </c>
      <c r="DW120" s="161">
        <f>(AW120-AVERAGE(AW$3:AW$242))^2*'Monthly Returns'!$BI121</f>
        <v>2.4436365371269106E-5</v>
      </c>
      <c r="DX120" s="161">
        <f>(AX120-AVERAGE(AX$3:AX$242))^2*'Monthly Returns'!$BI121</f>
        <v>1.0394605819394307E-5</v>
      </c>
      <c r="DY120" s="161">
        <f>(AY120-AVERAGE(AY$3:AY$242))^2*'Monthly Returns'!$BI121</f>
        <v>2.1302628712237224E-6</v>
      </c>
      <c r="DZ120" s="161">
        <f>(AZ120-AVERAGE(AZ$3:AZ$242))^2*'Monthly Returns'!$BI121</f>
        <v>8.2549608097520973E-7</v>
      </c>
      <c r="EA120" s="161">
        <f>(BA120-AVERAGE(BA$3:BA$242))^2*'Monthly Returns'!$BI121</f>
        <v>1.3910163107026574E-6</v>
      </c>
    </row>
    <row r="121" spans="1:131" s="80" customFormat="1" x14ac:dyDescent="0.2">
      <c r="A121" s="66"/>
      <c r="B121" s="79">
        <f>'Monthly Returns'!A122</f>
        <v>39782</v>
      </c>
      <c r="C121" s="77">
        <f>'Monthly Returns'!B122</f>
        <v>-3.1344536831504802E-2</v>
      </c>
      <c r="D121" s="77">
        <f>'Monthly Returns'!C122</f>
        <v>-6.7421914465527297E-2</v>
      </c>
      <c r="E121" s="77">
        <f>'Monthly Returns'!D122</f>
        <v>-2.7259278894118E-2</v>
      </c>
      <c r="F121" s="77">
        <f>'Monthly Returns'!E122</f>
        <v>-4.4303684817582997E-2</v>
      </c>
      <c r="G121" s="77">
        <f>'Monthly Returns'!F122</f>
        <v>-2.1394542061688501E-2</v>
      </c>
      <c r="H121" s="77">
        <f>'Monthly Returns'!G122</f>
        <v>3.2777423711791202E-2</v>
      </c>
      <c r="I121" s="77">
        <f>'Monthly Returns'!H122</f>
        <v>8.8589830551245294E-2</v>
      </c>
      <c r="J121" s="77">
        <f>'Monthly Returns'!I122</f>
        <v>-9.9638116257544304E-3</v>
      </c>
      <c r="K121" s="77">
        <f>'Monthly Returns'!J122</f>
        <v>-3.28323971739964E-2</v>
      </c>
      <c r="L121" s="77">
        <f>'Monthly Returns'!K122</f>
        <v>8.0645199929625794E-2</v>
      </c>
      <c r="M121" s="77">
        <f>'Monthly Returns'!L122</f>
        <v>7.6059909376165497E-2</v>
      </c>
      <c r="N121" s="77">
        <f>'Monthly Returns'!M122</f>
        <v>-2.4644557749862399E-2</v>
      </c>
      <c r="O121" s="77">
        <f>'Monthly Returns'!N122</f>
        <v>5.5430780703433699E-3</v>
      </c>
      <c r="P121" s="77">
        <f>'Monthly Returns'!O122</f>
        <v>7.9570761835213902E-2</v>
      </c>
      <c r="Q121" s="77">
        <f>'Monthly Returns'!P122</f>
        <v>0.124213803320644</v>
      </c>
      <c r="R121" s="77">
        <f>'Monthly Returns'!Q122</f>
        <v>6.3750962302864204E-3</v>
      </c>
      <c r="S121" s="77">
        <f>'Monthly Returns'!R122</f>
        <v>5.3484178986271003E-2</v>
      </c>
      <c r="T121" s="77">
        <f>'Monthly Returns'!S122</f>
        <v>8.3309400988664573E-2</v>
      </c>
      <c r="U121" s="77">
        <f>'Monthly Returns'!T122</f>
        <v>-7.3783707777395804E-2</v>
      </c>
      <c r="V121" s="77">
        <f>'Monthly Returns'!U122</f>
        <v>-3.7716664327074302E-2</v>
      </c>
      <c r="W121" s="77">
        <f>'Monthly Returns'!V122</f>
        <v>7.3284540037825696E-3</v>
      </c>
      <c r="X121" s="77">
        <f>'Monthly Returns'!W122</f>
        <v>9.6971505296135074E-3</v>
      </c>
      <c r="Y121" s="77">
        <f>'Monthly Returns'!X122</f>
        <v>2.9252658508518437E-3</v>
      </c>
      <c r="Z121" s="77">
        <f>'Monthly Returns'!Y122</f>
        <v>4.722028352667218E-3</v>
      </c>
      <c r="AA121" s="77">
        <f>'Monthly Returns'!Z122</f>
        <v>1.3635379020213723E-2</v>
      </c>
      <c r="AB121" s="77">
        <f>'Monthly Returns'!AA122</f>
        <v>2.4860629802621048E-3</v>
      </c>
      <c r="AC121" s="77">
        <f>'Monthly Returns'!AB122</f>
        <v>1.2061499113552587E-2</v>
      </c>
      <c r="AD121" s="77">
        <f>'Monthly Returns'!AC122</f>
        <v>1.51478814152896E-2</v>
      </c>
      <c r="AE121" s="77">
        <f>'Monthly Returns'!AD122</f>
        <v>3.3491014397490498E-3</v>
      </c>
      <c r="AF121" s="77">
        <f>'Monthly Returns'!AE122</f>
        <v>1.2759937400000001E-2</v>
      </c>
      <c r="AG121" s="77">
        <f>'Monthly Returns'!AF122</f>
        <v>7.3425035000000008E-3</v>
      </c>
      <c r="AH121" s="77">
        <f>'Monthly Returns'!AG122</f>
        <v>1.2691218619573433E-2</v>
      </c>
      <c r="AI121" s="77">
        <f>'Monthly Returns'!AH122</f>
        <v>-2.547188053130256E-2</v>
      </c>
      <c r="AJ121" s="77">
        <f>'Monthly Returns'!AI122</f>
        <v>-1.5320944883147947E-2</v>
      </c>
      <c r="AK121" s="77">
        <f>'Monthly Returns'!AJ122</f>
        <v>-1.6673855371143964E-2</v>
      </c>
      <c r="AL121" s="77">
        <f>'Monthly Returns'!AK122</f>
        <v>-1.6984384787224083E-2</v>
      </c>
      <c r="AM121" s="77">
        <f>'Monthly Returns'!AL122</f>
        <v>-2.110978102041472E-2</v>
      </c>
      <c r="AN121" s="77">
        <f>'Monthly Returns'!AM122</f>
        <v>-6.8808612944958325E-3</v>
      </c>
      <c r="AO121" s="77">
        <f>'Monthly Returns'!AN122</f>
        <v>-2.92E-2</v>
      </c>
      <c r="AP121" s="77">
        <f>'Monthly Returns'!AO122</f>
        <v>-3.6310313108506853E-2</v>
      </c>
      <c r="AQ121" s="77">
        <f>'Monthly Returns'!AP122</f>
        <v>-9.7667396688754238E-3</v>
      </c>
      <c r="AR121" s="77">
        <f>'Monthly Returns'!AQ122</f>
        <v>1.9294579012722548E-2</v>
      </c>
      <c r="AS121" s="77">
        <f>'Monthly Returns'!AR122</f>
        <v>-4.1984311125843332E-3</v>
      </c>
      <c r="AT121" s="77">
        <f>'Monthly Returns'!AS122</f>
        <v>6.5997215148827856E-5</v>
      </c>
      <c r="AU121" s="77">
        <f>'Monthly Returns'!AT122</f>
        <v>1.1333444903467773E-2</v>
      </c>
      <c r="AV121" s="77">
        <f>'Monthly Returns'!AU122</f>
        <v>-1.3689153660567872E-2</v>
      </c>
      <c r="AW121" s="77">
        <f>'Monthly Returns'!AV122</f>
        <v>6.5713308070660892E-2</v>
      </c>
      <c r="AX121" s="77">
        <f>'Monthly Returns'!AW122</f>
        <v>2.914713409968428E-2</v>
      </c>
      <c r="AY121" s="77">
        <f>'Monthly Returns'!AX122</f>
        <v>1.1719816528040607E-2</v>
      </c>
      <c r="AZ121" s="77">
        <f>'Monthly Returns'!AY122</f>
        <v>3.3300980719137528E-2</v>
      </c>
      <c r="BA121" s="77">
        <f>'Monthly Returns'!AZ122</f>
        <v>-5.8214514022068453E-2</v>
      </c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CC121" s="161">
        <f>(C121-AVERAGE(C$3:C$242))^2*'Monthly Returns'!$BI122</f>
        <v>4.6573641783702118E-6</v>
      </c>
      <c r="CD121" s="161">
        <f>(D121-AVERAGE(D$3:D$242))^2*'Monthly Returns'!$BI122</f>
        <v>1.9844119031265643E-5</v>
      </c>
      <c r="CE121" s="161">
        <f>(E121-AVERAGE(E$3:E$242))^2*'Monthly Returns'!$BI122</f>
        <v>3.5551997429876201E-6</v>
      </c>
      <c r="CF121" s="161">
        <f>(F121-AVERAGE(F$3:F$242))^2*'Monthly Returns'!$BI122</f>
        <v>9.340891870966081E-6</v>
      </c>
      <c r="CG121" s="161">
        <f>(G121-AVERAGE(G$3:G$242))^2*'Monthly Returns'!$BI122</f>
        <v>2.1301831924031182E-6</v>
      </c>
      <c r="CH121" s="161">
        <f>(H121-AVERAGE(H$3:H$242))^2*'Monthly Returns'!$BI122</f>
        <v>2.5676579166355994E-6</v>
      </c>
      <c r="CI121" s="161">
        <f>(I121-AVERAGE(I$3:I$242))^2*'Monthly Returns'!$BI122</f>
        <v>2.1493257304955861E-5</v>
      </c>
      <c r="CJ121" s="161">
        <f>(J121-AVERAGE(J$3:J$242))^2*'Monthly Returns'!$BI122</f>
        <v>1.2142113991434657E-6</v>
      </c>
      <c r="CK121" s="161">
        <f>(K121-AVERAGE(K$3:K$242))^2*'Monthly Returns'!$BI122</f>
        <v>5.9554208841549678E-6</v>
      </c>
      <c r="CL121" s="161">
        <f>(L121-AVERAGE(L$3:L$242))^2*'Monthly Returns'!$BI122</f>
        <v>1.8929099948912686E-5</v>
      </c>
      <c r="CM121" s="161">
        <f>(M121-AVERAGE(M$3:M$242))^2*'Monthly Returns'!$BI122</f>
        <v>1.6670623284831714E-5</v>
      </c>
      <c r="CN121" s="161">
        <f>(N121-AVERAGE(N$3:N$242))^2*'Monthly Returns'!$BI122</f>
        <v>3.4297904841419716E-6</v>
      </c>
      <c r="CO121" s="161">
        <f>(O121-AVERAGE(O$3:O$242))^2*'Monthly Returns'!$BI122</f>
        <v>5.4175256799937289E-10</v>
      </c>
      <c r="CP121" s="161">
        <f>(P121-AVERAGE(P$3:P$242))^2*'Monthly Returns'!$BI122</f>
        <v>1.6451518799766001E-5</v>
      </c>
      <c r="CQ121" s="161">
        <f>(Q121-AVERAGE(Q$3:Q$242))^2*'Monthly Returns'!$BI122</f>
        <v>4.438751780144121E-5</v>
      </c>
      <c r="CR121" s="161">
        <f>(R121-AVERAGE(R$3:R$242))^2*'Monthly Returns'!$BI122</f>
        <v>1.5969427045500769E-10</v>
      </c>
      <c r="CS121" s="161">
        <f>(S121-AVERAGE(S$3:S$242))^2*'Monthly Returns'!$BI122</f>
        <v>7.5071598702440372E-6</v>
      </c>
      <c r="CT121" s="161">
        <f>(T121-AVERAGE(T$3:T$242))^2*'Monthly Returns'!$BI122</f>
        <v>1.8056967419732862E-5</v>
      </c>
      <c r="CU121" s="161">
        <f>(U121-AVERAGE(U$3:U$242))^2*'Monthly Returns'!$BI122</f>
        <v>2.0388087516411356E-5</v>
      </c>
      <c r="CV121" s="161">
        <f>(V121-AVERAGE(V$3:V$242))^2*'Monthly Returns'!$BI122</f>
        <v>6.0541674931813982E-6</v>
      </c>
      <c r="CW121" s="161">
        <f>(W121-AVERAGE(W$3:W$242))^2*'Monthly Returns'!$BI122</f>
        <v>3.3395092199864066E-8</v>
      </c>
      <c r="CX121" s="161">
        <f>(X121-AVERAGE(X$3:X$242))^2*'Monthly Returns'!$BI122</f>
        <v>7.3669519505635576E-8</v>
      </c>
      <c r="CY121" s="161">
        <f>(Y121-AVERAGE(Y$3:Y$242))^2*'Monthly Returns'!$BI122</f>
        <v>4.5965887479276001E-9</v>
      </c>
      <c r="CZ121" s="161">
        <f>(Z121-AVERAGE(Z$3:Z$242))^2*'Monthly Returns'!$BI122</f>
        <v>1.9295587521432093E-8</v>
      </c>
      <c r="DA121" s="161">
        <f>(AA121-AVERAGE(AA$3:AA$242))^2*'Monthly Returns'!$BI122</f>
        <v>1.9569463270038216E-7</v>
      </c>
      <c r="DB121" s="161">
        <f>(AB121-AVERAGE(AB$3:AB$242))^2*'Monthly Returns'!$BI122</f>
        <v>7.854674009791706E-9</v>
      </c>
      <c r="DC121" s="161">
        <f>(AC121-AVERAGE(AC$3:AC$242))^2*'Monthly Returns'!$BI122</f>
        <v>2.3158818605177048E-7</v>
      </c>
      <c r="DD121" s="161">
        <f>(AD121-AVERAGE(AD$3:AD$242))^2*'Monthly Returns'!$BI122</f>
        <v>4.2959164812822726E-7</v>
      </c>
      <c r="DE121" s="161">
        <f>(AE121-AVERAGE(AE$3:AE$242))^2*'Monthly Returns'!$BI122</f>
        <v>7.849752333297998E-10</v>
      </c>
      <c r="DF121" s="161">
        <f>(AF121-AVERAGE(AF$3:AF$242))^2*'Monthly Returns'!$BI122</f>
        <v>9.0069868873495457E-8</v>
      </c>
      <c r="DG121" s="161">
        <f>(AG121-AVERAGE(AG$3:AG$242))^2*'Monthly Returns'!$BI122</f>
        <v>8.4820679857963036E-11</v>
      </c>
      <c r="DH121" s="161">
        <f>(AH121-AVERAGE(AH$3:AH$242))^2*'Monthly Returns'!$BI122</f>
        <v>1.4988448819123086E-7</v>
      </c>
      <c r="DI121" s="161">
        <f>(AI121-AVERAGE(AI$3:AI$242))^2*'Monthly Returns'!$BI122</f>
        <v>2.7793587166798466E-6</v>
      </c>
      <c r="DJ121" s="161">
        <f>(AJ121-AVERAGE(AJ$3:AJ$242))^2*'Monthly Returns'!$BI122</f>
        <v>1.3866263458138631E-6</v>
      </c>
      <c r="DK121" s="161">
        <f>(AK121-AVERAGE(AK$3:AK$242))^2*'Monthly Returns'!$BI122</f>
        <v>1.7157078285873576E-6</v>
      </c>
      <c r="DL121" s="161">
        <f>(AL121-AVERAGE(AL$3:AL$242))^2*'Monthly Returns'!$BI122</f>
        <v>1.7494096304220864E-6</v>
      </c>
      <c r="DM121" s="161">
        <f>(AM121-AVERAGE(AM$3:AM$242))^2*'Monthly Returns'!$BI122</f>
        <v>2.1404577685830519E-6</v>
      </c>
      <c r="DN121" s="161">
        <f>(AN121-AVERAGE(AN$3:AN$242))^2*'Monthly Returns'!$BI122</f>
        <v>5.0820570524329423E-7</v>
      </c>
      <c r="DO121" s="161">
        <f>(AO121-AVERAGE(AO$3:AO$242))^2*'Monthly Returns'!$BI122</f>
        <v>4.1067105003616445E-6</v>
      </c>
      <c r="DP121" s="161">
        <f>(AP121-AVERAGE(AP$3:AP$242))^2*'Monthly Returns'!$BI122</f>
        <v>4.5905560564104658E-6</v>
      </c>
      <c r="DQ121" s="161">
        <f>(AQ121-AVERAGE(AQ$3:AQ$242))^2*'Monthly Returns'!$BI122</f>
        <v>8.1169867208086798E-7</v>
      </c>
      <c r="DR121" s="161">
        <f>(AR121-AVERAGE(AR$3:AR$242))^2*'Monthly Returns'!$BI122</f>
        <v>5.2121294354085248E-7</v>
      </c>
      <c r="DS121" s="161">
        <f>(AS121-AVERAGE(AS$3:AS$242))^2*'Monthly Returns'!$BI122</f>
        <v>1.9058452076902753E-7</v>
      </c>
      <c r="DT121" s="161">
        <f>(AT121-AVERAGE(AT$3:AT$242))^2*'Monthly Returns'!$BI122</f>
        <v>8.422132587946143E-8</v>
      </c>
      <c r="DU121" s="161">
        <f>(AU121-AVERAGE(AU$3:AU$242))^2*'Monthly Returns'!$BI122</f>
        <v>2.7342638413628082E-7</v>
      </c>
      <c r="DV121" s="161">
        <f>(AV121-AVERAGE(AV$3:AV$242))^2*'Monthly Returns'!$BI122</f>
        <v>1.7039967373215447E-7</v>
      </c>
      <c r="DW121" s="161">
        <f>(AW121-AVERAGE(AW$3:AW$242))^2*'Monthly Returns'!$BI122</f>
        <v>1.0452865547567238E-5</v>
      </c>
      <c r="DX121" s="161">
        <f>(AX121-AVERAGE(AX$3:AX$242))^2*'Monthly Returns'!$BI122</f>
        <v>1.5680598840616712E-6</v>
      </c>
      <c r="DY121" s="161">
        <f>(AY121-AVERAGE(AY$3:AY$242))^2*'Monthly Returns'!$BI122</f>
        <v>9.1878989574177838E-8</v>
      </c>
      <c r="DZ121" s="161">
        <f>(AZ121-AVERAGE(AZ$3:AZ$242))^2*'Monthly Returns'!$BI122</f>
        <v>1.10201531637514E-6</v>
      </c>
      <c r="EA121" s="161">
        <f>(BA121-AVERAGE(BA$3:BA$242))^2*'Monthly Returns'!$BI122</f>
        <v>1.5226451951327506E-5</v>
      </c>
    </row>
    <row r="122" spans="1:131" s="80" customFormat="1" x14ac:dyDescent="0.2">
      <c r="A122" s="66"/>
      <c r="B122" s="79">
        <f>'Monthly Returns'!A123</f>
        <v>39813</v>
      </c>
      <c r="C122" s="77">
        <f>'Monthly Returns'!B123</f>
        <v>6.6688574575137494E-2</v>
      </c>
      <c r="D122" s="77">
        <f>'Monthly Returns'!C123</f>
        <v>0.11232332180070501</v>
      </c>
      <c r="E122" s="77">
        <f>'Monthly Returns'!D123</f>
        <v>0.15025751493704101</v>
      </c>
      <c r="F122" s="77">
        <f>'Monthly Returns'!E123</f>
        <v>0.10897177968671801</v>
      </c>
      <c r="G122" s="77">
        <f>'Monthly Returns'!F123</f>
        <v>2.2768329730469699E-2</v>
      </c>
      <c r="H122" s="77">
        <f>'Monthly Returns'!G123</f>
        <v>0.138694792575421</v>
      </c>
      <c r="I122" s="77">
        <f>'Monthly Returns'!H123</f>
        <v>0.13513570453299201</v>
      </c>
      <c r="J122" s="77">
        <f>'Monthly Returns'!I123</f>
        <v>0.114301733965587</v>
      </c>
      <c r="K122" s="77">
        <f>'Monthly Returns'!J123</f>
        <v>0.13545668115932799</v>
      </c>
      <c r="L122" s="77">
        <f>'Monthly Returns'!K123</f>
        <v>0.129116822613868</v>
      </c>
      <c r="M122" s="77">
        <f>'Monthly Returns'!L123</f>
        <v>0.118462250356889</v>
      </c>
      <c r="N122" s="77">
        <f>'Monthly Returns'!M123</f>
        <v>0.134012478138652</v>
      </c>
      <c r="O122" s="77">
        <f>'Monthly Returns'!N123</f>
        <v>0.15975765251618099</v>
      </c>
      <c r="P122" s="77">
        <f>'Monthly Returns'!O123</f>
        <v>0.12931503226278601</v>
      </c>
      <c r="Q122" s="77">
        <f>'Monthly Returns'!P123</f>
        <v>0.15526222785451599</v>
      </c>
      <c r="R122" s="77">
        <f>'Monthly Returns'!Q123</f>
        <v>5.5346539388333803E-2</v>
      </c>
      <c r="S122" s="77">
        <f>'Monthly Returns'!R123</f>
        <v>6.4753869053677304E-2</v>
      </c>
      <c r="T122" s="77">
        <f>'Monthly Returns'!S123</f>
        <v>0.14455975656725495</v>
      </c>
      <c r="U122" s="77">
        <f>'Monthly Returns'!T123</f>
        <v>1.2964843446900701E-2</v>
      </c>
      <c r="V122" s="77">
        <f>'Monthly Returns'!U123</f>
        <v>2.1940494483372302E-3</v>
      </c>
      <c r="W122" s="77">
        <f>'Monthly Returns'!V123</f>
        <v>1.11275792984191E-2</v>
      </c>
      <c r="X122" s="77">
        <f>'Monthly Returns'!W123</f>
        <v>1.2411347517730542E-2</v>
      </c>
      <c r="Y122" s="77">
        <f>'Monthly Returns'!X123</f>
        <v>1.2141254754770348E-2</v>
      </c>
      <c r="Z122" s="77">
        <f>'Monthly Returns'!Y123</f>
        <v>5.9521362302588088E-3</v>
      </c>
      <c r="AA122" s="77">
        <f>'Monthly Returns'!Z123</f>
        <v>2.6172828397575065E-2</v>
      </c>
      <c r="AB122" s="77">
        <f>'Monthly Returns'!AA123</f>
        <v>1.5969038851732176E-2</v>
      </c>
      <c r="AC122" s="77">
        <f>'Monthly Returns'!AB123</f>
        <v>3.187639997702596E-2</v>
      </c>
      <c r="AD122" s="77">
        <f>'Monthly Returns'!AC123</f>
        <v>2.8751002812605599E-2</v>
      </c>
      <c r="AE122" s="77">
        <f>'Monthly Returns'!AD123</f>
        <v>3.1850072475323496E-2</v>
      </c>
      <c r="AF122" s="77">
        <f>'Monthly Returns'!AE123</f>
        <v>2.4626381300000003E-2</v>
      </c>
      <c r="AG122" s="77">
        <f>'Monthly Returns'!AF123</f>
        <v>1.11531566E-2</v>
      </c>
      <c r="AH122" s="77">
        <f>'Monthly Returns'!AG123</f>
        <v>2.4493755658023451E-2</v>
      </c>
      <c r="AI122" s="77">
        <f>'Monthly Returns'!AH123</f>
        <v>1.2767386310736706E-2</v>
      </c>
      <c r="AJ122" s="77">
        <f>'Monthly Returns'!AI123</f>
        <v>2.6943065089333418E-2</v>
      </c>
      <c r="AK122" s="77">
        <f>'Monthly Returns'!AJ123</f>
        <v>3.1763390249194723E-2</v>
      </c>
      <c r="AL122" s="77">
        <f>'Monthly Returns'!AK123</f>
        <v>1.5479003253692225E-2</v>
      </c>
      <c r="AM122" s="77">
        <f>'Monthly Returns'!AL123</f>
        <v>3.2292602685702665E-2</v>
      </c>
      <c r="AN122" s="77">
        <f>'Monthly Returns'!AM123</f>
        <v>1.3502048369760322E-2</v>
      </c>
      <c r="AO122" s="77">
        <f>'Monthly Returns'!AN123</f>
        <v>0.05</v>
      </c>
      <c r="AP122" s="77">
        <f>'Monthly Returns'!AO123</f>
        <v>8.0045742195005598E-2</v>
      </c>
      <c r="AQ122" s="77">
        <f>'Monthly Returns'!AP123</f>
        <v>0.12762653205497654</v>
      </c>
      <c r="AR122" s="77">
        <f>'Monthly Returns'!AQ123</f>
        <v>3.3606950733329963E-2</v>
      </c>
      <c r="AS122" s="77">
        <f>'Monthly Returns'!AR123</f>
        <v>-6.1577721069565605E-3</v>
      </c>
      <c r="AT122" s="77">
        <f>'Monthly Returns'!AS123</f>
        <v>4.0261124352492753E-2</v>
      </c>
      <c r="AU122" s="77">
        <f>'Monthly Returns'!AT123</f>
        <v>1.2686145566865131E-2</v>
      </c>
      <c r="AV122" s="77">
        <f>'Monthly Returns'!AU123</f>
        <v>-6.9874604504856436E-3</v>
      </c>
      <c r="AW122" s="77">
        <f>'Monthly Returns'!AV123</f>
        <v>4.4057587142745547E-2</v>
      </c>
      <c r="AX122" s="77">
        <f>'Monthly Returns'!AW123</f>
        <v>5.9751195736086338E-2</v>
      </c>
      <c r="AY122" s="77">
        <f>'Monthly Returns'!AX123</f>
        <v>3.7491841024642487E-2</v>
      </c>
      <c r="AZ122" s="77">
        <f>'Monthly Returns'!AY123</f>
        <v>6.026261284599399E-2</v>
      </c>
      <c r="BA122" s="77">
        <f>'Monthly Returns'!AZ123</f>
        <v>-3.0308843276424469E-2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CC122" s="161">
        <f>(C122-AVERAGE(C$3:C$242))^2*'Monthly Returns'!$BI123</f>
        <v>1.1922050693056478E-5</v>
      </c>
      <c r="CD122" s="161">
        <f>(D122-AVERAGE(D$3:D$242))^2*'Monthly Returns'!$BI123</f>
        <v>3.3995159208595609E-5</v>
      </c>
      <c r="CE122" s="161">
        <f>(E122-AVERAGE(E$3:E$242))^2*'Monthly Returns'!$BI123</f>
        <v>6.8638536714968885E-5</v>
      </c>
      <c r="CF122" s="161">
        <f>(F122-AVERAGE(F$3:F$242))^2*'Monthly Returns'!$BI123</f>
        <v>3.2695927358536213E-5</v>
      </c>
      <c r="CG122" s="161">
        <f>(G122-AVERAGE(G$3:G$242))^2*'Monthly Returns'!$BI123</f>
        <v>1.1356998200914778E-6</v>
      </c>
      <c r="CH122" s="161">
        <f>(H122-AVERAGE(H$3:H$242))^2*'Monthly Returns'!$BI123</f>
        <v>5.9049861492101834E-5</v>
      </c>
      <c r="CI122" s="161">
        <f>(I122-AVERAGE(I$3:I$242))^2*'Monthly Returns'!$BI123</f>
        <v>5.3709153250946625E-5</v>
      </c>
      <c r="CJ122" s="161">
        <f>(J122-AVERAGE(J$3:J$242))^2*'Monthly Returns'!$BI123</f>
        <v>3.6224217430066381E-5</v>
      </c>
      <c r="CK122" s="161">
        <f>(K122-AVERAGE(K$3:K$242))^2*'Monthly Returns'!$BI123</f>
        <v>5.181151357709205E-5</v>
      </c>
      <c r="CL122" s="161">
        <f>(L122-AVERAGE(L$3:L$242))^2*'Monthly Returns'!$BI123</f>
        <v>5.115576323971967E-5</v>
      </c>
      <c r="CM122" s="161">
        <f>(M122-AVERAGE(M$3:M$242))^2*'Monthly Returns'!$BI123</f>
        <v>4.2708017270687252E-5</v>
      </c>
      <c r="CN122" s="161">
        <f>(N122-AVERAGE(N$3:N$242))^2*'Monthly Returns'!$BI123</f>
        <v>5.2374623133882605E-5</v>
      </c>
      <c r="CO122" s="161">
        <f>(O122-AVERAGE(O$3:O$242))^2*'Monthly Returns'!$BI123</f>
        <v>7.7795589680293239E-5</v>
      </c>
      <c r="CP122" s="161">
        <f>(P122-AVERAGE(P$3:P$242))^2*'Monthly Returns'!$BI123</f>
        <v>4.8012576373169096E-5</v>
      </c>
      <c r="CQ122" s="161">
        <f>(Q122-AVERAGE(Q$3:Q$242))^2*'Monthly Returns'!$BI123</f>
        <v>7.1850367121180662E-5</v>
      </c>
      <c r="CR122" s="161">
        <f>(R122-AVERAGE(R$3:R$242))^2*'Monthly Returns'!$BI123</f>
        <v>7.81543990350616E-6</v>
      </c>
      <c r="CS122" s="161">
        <f>(S122-AVERAGE(S$3:S$242))^2*'Monthly Returns'!$BI123</f>
        <v>1.1559955246942445E-5</v>
      </c>
      <c r="CT122" s="161">
        <f>(T122-AVERAGE(T$3:T$242))^2*'Monthly Returns'!$BI123</f>
        <v>6.0578409212049481E-5</v>
      </c>
      <c r="CU122" s="161">
        <f>(U122-AVERAGE(U$3:U$242))^2*'Monthly Returns'!$BI123</f>
        <v>1.9062783149754739E-7</v>
      </c>
      <c r="CV122" s="161">
        <f>(V122-AVERAGE(V$3:V$242))^2*'Monthly Returns'!$BI123</f>
        <v>3.3930237700305737E-8</v>
      </c>
      <c r="CW122" s="161">
        <f>(W122-AVERAGE(W$3:W$242))^2*'Monthly Returns'!$BI123</f>
        <v>1.6122483866454162E-7</v>
      </c>
      <c r="CX122" s="161">
        <f>(X122-AVERAGE(X$3:X$242))^2*'Monthly Returns'!$BI123</f>
        <v>1.8355803696050861E-7</v>
      </c>
      <c r="CY122" s="161">
        <f>(Y122-AVERAGE(Y$3:Y$242))^2*'Monthly Returns'!$BI123</f>
        <v>2.1193085258464862E-7</v>
      </c>
      <c r="CZ122" s="161">
        <f>(Z122-AVERAGE(Z$3:Z$242))^2*'Monthly Returns'!$BI123</f>
        <v>4.4163021595259987E-8</v>
      </c>
      <c r="DA122" s="161">
        <f>(AA122-AVERAGE(AA$3:AA$242))^2*'Monthly Returns'!$BI123</f>
        <v>1.3539039513378852E-6</v>
      </c>
      <c r="DB122" s="161">
        <f>(AB122-AVERAGE(AB$3:AB$242))^2*'Monthly Returns'!$BI123</f>
        <v>4.680205996427613E-7</v>
      </c>
      <c r="DC122" s="161">
        <f>(AC122-AVERAGE(AC$3:AC$242))^2*'Monthly Returns'!$BI123</f>
        <v>2.6242827648586887E-6</v>
      </c>
      <c r="DD122" s="161">
        <f>(AD122-AVERAGE(AD$3:AD$242))^2*'Monthly Returns'!$BI123</f>
        <v>2.0701961087500447E-6</v>
      </c>
      <c r="DE122" s="161">
        <f>(AE122-AVERAGE(AE$3:AE$242))^2*'Monthly Returns'!$BI123</f>
        <v>2.5800560751453149E-6</v>
      </c>
      <c r="DF122" s="161">
        <f>(AF122-AVERAGE(AF$3:AF$242))^2*'Monthly Returns'!$BI123</f>
        <v>9.6456022258256127E-7</v>
      </c>
      <c r="DG122" s="161">
        <f>(AG122-AVERAGE(AG$3:AG$242))^2*'Monthly Returns'!$BI123</f>
        <v>5.1884432482134808E-8</v>
      </c>
      <c r="DH122" s="161">
        <f>(AH122-AVERAGE(AH$3:AH$242))^2*'Monthly Returns'!$BI123</f>
        <v>1.1361996926305552E-6</v>
      </c>
      <c r="DI122" s="161">
        <f>(AI122-AVERAGE(AI$3:AI$242))^2*'Monthly Returns'!$BI123</f>
        <v>2.6762574161003946E-7</v>
      </c>
      <c r="DJ122" s="161">
        <f>(AJ122-AVERAGE(AJ$3:AJ$242))^2*'Monthly Returns'!$BI123</f>
        <v>1.538057433064268E-6</v>
      </c>
      <c r="DK122" s="161">
        <f>(AK122-AVERAGE(AK$3:AK$242))^2*'Monthly Returns'!$BI123</f>
        <v>2.1351883805177719E-6</v>
      </c>
      <c r="DL122" s="161">
        <f>(AL122-AVERAGE(AL$3:AL$242))^2*'Monthly Returns'!$BI123</f>
        <v>2.8337144567147963E-7</v>
      </c>
      <c r="DM122" s="161">
        <f>(AM122-AVERAGE(AM$3:AM$242))^2*'Monthly Returns'!$BI123</f>
        <v>2.5344862028329546E-6</v>
      </c>
      <c r="DN122" s="161">
        <f>(AN122-AVERAGE(AN$3:AN$242))^2*'Monthly Returns'!$BI123</f>
        <v>2.0466526025540969E-7</v>
      </c>
      <c r="DO122" s="161">
        <f>(AO122-AVERAGE(AO$3:AO$242))^2*'Monthly Returns'!$BI123</f>
        <v>6.2754465901910084E-6</v>
      </c>
      <c r="DP122" s="161">
        <f>(AP122-AVERAGE(AP$3:AP$242))^2*'Monthly Returns'!$BI123</f>
        <v>2.042308431766711E-5</v>
      </c>
      <c r="DQ122" s="161">
        <f>(AQ122-AVERAGE(AQ$3:AQ$242))^2*'Monthly Returns'!$BI123</f>
        <v>4.8629129089214346E-5</v>
      </c>
      <c r="DR122" s="161">
        <f>(AR122-AVERAGE(AR$3:AR$242))^2*'Monthly Returns'!$BI123</f>
        <v>2.3911788102938608E-6</v>
      </c>
      <c r="DS122" s="161">
        <f>(AS122-AVERAGE(AS$3:AS$242))^2*'Monthly Returns'!$BI123</f>
        <v>3.0373254085285115E-7</v>
      </c>
      <c r="DT122" s="161">
        <f>(AT122-AVERAGE(AT$3:AT$242))^2*'Monthly Returns'!$BI123</f>
        <v>4.0535968985077878E-6</v>
      </c>
      <c r="DU122" s="161">
        <f>(AU122-AVERAGE(AU$3:AU$242))^2*'Monthly Returns'!$BI123</f>
        <v>3.6373926998765449E-7</v>
      </c>
      <c r="DV122" s="161">
        <f>(AV122-AVERAGE(AV$3:AV$242))^2*'Monthly Returns'!$BI123</f>
        <v>9.3390783736857782E-10</v>
      </c>
      <c r="DW122" s="161">
        <f>(AW122-AVERAGE(AW$3:AW$242))^2*'Monthly Returns'!$BI123</f>
        <v>4.0300966055469301E-6</v>
      </c>
      <c r="DX122" s="161">
        <f>(AX122-AVERAGE(AX$3:AX$242))^2*'Monthly Returns'!$BI123</f>
        <v>9.0814710542536563E-6</v>
      </c>
      <c r="DY122" s="161">
        <f>(AY122-AVERAGE(AY$3:AY$242))^2*'Monthly Returns'!$BI123</f>
        <v>3.1775289484396932E-6</v>
      </c>
      <c r="DZ122" s="161">
        <f>(AZ122-AVERAGE(AZ$3:AZ$242))^2*'Monthly Returns'!$BI123</f>
        <v>6.7662247495780233E-6</v>
      </c>
      <c r="EA122" s="161">
        <f>(BA122-AVERAGE(BA$3:BA$242))^2*'Monthly Returns'!$BI123</f>
        <v>5.3893201681952044E-6</v>
      </c>
    </row>
    <row r="123" spans="1:131" s="80" customFormat="1" x14ac:dyDescent="0.2">
      <c r="A123" s="66"/>
      <c r="B123" s="79">
        <f>'Monthly Returns'!A124</f>
        <v>39844</v>
      </c>
      <c r="C123" s="77">
        <f>'Monthly Returns'!B124</f>
        <v>-7.7845564014836804E-2</v>
      </c>
      <c r="D123" s="77">
        <f>'Monthly Returns'!C124</f>
        <v>-8.6534669179111304E-2</v>
      </c>
      <c r="E123" s="77">
        <f>'Monthly Returns'!D124</f>
        <v>-0.12780647452306601</v>
      </c>
      <c r="F123" s="77">
        <f>'Monthly Returns'!E124</f>
        <v>-5.98923782305592E-2</v>
      </c>
      <c r="G123" s="77">
        <f>'Monthly Returns'!F124</f>
        <v>-5.85020549983769E-2</v>
      </c>
      <c r="H123" s="77">
        <f>'Monthly Returns'!G124</f>
        <v>-6.4292298416740307E-2</v>
      </c>
      <c r="I123" s="77">
        <f>'Monthly Returns'!H124</f>
        <v>-4.8658389102055E-2</v>
      </c>
      <c r="J123" s="77">
        <f>'Monthly Returns'!I124</f>
        <v>-8.8926767858559005E-2</v>
      </c>
      <c r="K123" s="77">
        <f>'Monthly Returns'!J124</f>
        <v>-6.04830988840716E-2</v>
      </c>
      <c r="L123" s="77">
        <f>'Monthly Returns'!K124</f>
        <v>-3.85972566651775E-2</v>
      </c>
      <c r="M123" s="77">
        <f>'Monthly Returns'!L124</f>
        <v>-2.8888464684744E-2</v>
      </c>
      <c r="N123" s="77">
        <f>'Monthly Returns'!M124</f>
        <v>5.2532377008510399E-2</v>
      </c>
      <c r="O123" s="77">
        <f>'Monthly Returns'!N124</f>
        <v>-6.5573848045215904E-2</v>
      </c>
      <c r="P123" s="77">
        <f>'Monthly Returns'!O124</f>
        <v>4.43766203853199E-2</v>
      </c>
      <c r="Q123" s="77">
        <f>'Monthly Returns'!P124</f>
        <v>5.4044368459219998E-2</v>
      </c>
      <c r="R123" s="77">
        <f>'Monthly Returns'!Q124</f>
        <v>-4.9047838570471696E-3</v>
      </c>
      <c r="S123" s="77">
        <f>'Monthly Returns'!R124</f>
        <v>2.9429082460590201E-3</v>
      </c>
      <c r="T123" s="77">
        <f>'Monthly Returns'!S124</f>
        <v>2.5612062381532796E-2</v>
      </c>
      <c r="U123" s="77">
        <f>'Monthly Returns'!T124</f>
        <v>-8.1466062745620502E-2</v>
      </c>
      <c r="V123" s="77">
        <f>'Monthly Returns'!U124</f>
        <v>-8.8116576153515203E-3</v>
      </c>
      <c r="W123" s="77">
        <f>'Monthly Returns'!V124</f>
        <v>-9.9477657619539907E-4</v>
      </c>
      <c r="X123" s="77">
        <f>'Monthly Returns'!W124</f>
        <v>6.810663553220575E-4</v>
      </c>
      <c r="Y123" s="77">
        <f>'Monthly Returns'!X124</f>
        <v>3.636410226896869E-3</v>
      </c>
      <c r="Z123" s="77">
        <f>'Monthly Returns'!Y124</f>
        <v>4.3863352035060643E-3</v>
      </c>
      <c r="AA123" s="77">
        <f>'Monthly Returns'!Z124</f>
        <v>5.9954403963347058E-3</v>
      </c>
      <c r="AB123" s="77">
        <f>'Monthly Returns'!AA124</f>
        <v>7.6925921816637377E-3</v>
      </c>
      <c r="AC123" s="77">
        <f>'Monthly Returns'!AB124</f>
        <v>2.070577757987313E-2</v>
      </c>
      <c r="AD123" s="77">
        <f>'Monthly Returns'!AC124</f>
        <v>1.8360277737141897E-2</v>
      </c>
      <c r="AE123" s="77">
        <f>'Monthly Returns'!AD124</f>
        <v>2.5141385799295399E-2</v>
      </c>
      <c r="AF123" s="77">
        <f>'Monthly Returns'!AE124</f>
        <v>2.3109000000000001E-2</v>
      </c>
      <c r="AG123" s="77">
        <f>'Monthly Returns'!AF124</f>
        <v>8.2696248E-3</v>
      </c>
      <c r="AH123" s="77">
        <f>'Monthly Returns'!AG124</f>
        <v>2.298454623137277E-2</v>
      </c>
      <c r="AI123" s="77">
        <f>'Monthly Returns'!AH124</f>
        <v>2.8159143998191638E-2</v>
      </c>
      <c r="AJ123" s="77">
        <f>'Monthly Returns'!AI124</f>
        <v>2.8476108926820176E-2</v>
      </c>
      <c r="AK123" s="77">
        <f>'Monthly Returns'!AJ124</f>
        <v>3.0928542171255291E-2</v>
      </c>
      <c r="AL123" s="77">
        <f>'Monthly Returns'!AK124</f>
        <v>2.2589709132506242E-2</v>
      </c>
      <c r="AM123" s="77">
        <f>'Monthly Returns'!AL124</f>
        <v>3.2575967024405017E-2</v>
      </c>
      <c r="AN123" s="77">
        <f>'Monthly Returns'!AM124</f>
        <v>2.1002417574233823E-2</v>
      </c>
      <c r="AO123" s="77">
        <f>'Monthly Returns'!AN124</f>
        <v>4.6800000000000001E-2</v>
      </c>
      <c r="AP123" s="77">
        <f>'Monthly Returns'!AO124</f>
        <v>3.3336489654440138E-2</v>
      </c>
      <c r="AQ123" s="77">
        <f>'Monthly Returns'!AP124</f>
        <v>5.8470300320260904E-2</v>
      </c>
      <c r="AR123" s="77">
        <f>'Monthly Returns'!AQ124</f>
        <v>3.6670831961906616E-3</v>
      </c>
      <c r="AS123" s="77">
        <f>'Monthly Returns'!AR124</f>
        <v>-8.8752442087636219E-3</v>
      </c>
      <c r="AT123" s="77">
        <f>'Monthly Returns'!AS124</f>
        <v>2.4939834730797632E-2</v>
      </c>
      <c r="AU123" s="77">
        <f>'Monthly Returns'!AT124</f>
        <v>-3.2837169864361701E-3</v>
      </c>
      <c r="AV123" s="77">
        <f>'Monthly Returns'!AU124</f>
        <v>-1.4767011448324806E-2</v>
      </c>
      <c r="AW123" s="77">
        <f>'Monthly Returns'!AV124</f>
        <v>1.1205701235479593E-2</v>
      </c>
      <c r="AX123" s="77">
        <f>'Monthly Returns'!AW124</f>
        <v>2.5818920793303501E-2</v>
      </c>
      <c r="AY123" s="77">
        <f>'Monthly Returns'!AX124</f>
        <v>2.3521729839056607E-2</v>
      </c>
      <c r="AZ123" s="77">
        <f>'Monthly Returns'!AY124</f>
        <v>8.4104998045958723E-2</v>
      </c>
      <c r="BA123" s="77">
        <f>'Monthly Returns'!AZ124</f>
        <v>6.8690557711329259E-2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CC123" s="161">
        <f>(C123-AVERAGE(C$3:C$242))^2*'Monthly Returns'!$BI124</f>
        <v>2.3619298414084945E-5</v>
      </c>
      <c r="CD123" s="161">
        <f>(D123-AVERAGE(D$3:D$242))^2*'Monthly Returns'!$BI124</f>
        <v>3.1373781053965549E-5</v>
      </c>
      <c r="CE123" s="161">
        <f>(E123-AVERAGE(E$3:E$242))^2*'Monthly Returns'!$BI124</f>
        <v>5.9283636895729286E-5</v>
      </c>
      <c r="CF123" s="161">
        <f>(F123-AVERAGE(F$3:F$242))^2*'Monthly Returns'!$BI124</f>
        <v>1.5885087579158316E-5</v>
      </c>
      <c r="CG123" s="161">
        <f>(G123-AVERAGE(G$3:G$242))^2*'Monthly Returns'!$BI124</f>
        <v>1.3053344984663664E-5</v>
      </c>
      <c r="CH123" s="161">
        <f>(H123-AVERAGE(H$3:H$242))^2*'Monthly Returns'!$BI124</f>
        <v>1.5808709645916302E-5</v>
      </c>
      <c r="CI123" s="161">
        <f>(I123-AVERAGE(I$3:I$242))^2*'Monthly Returns'!$BI124</f>
        <v>1.0415867315890886E-5</v>
      </c>
      <c r="CJ123" s="161">
        <f>(J123-AVERAGE(J$3:J$242))^2*'Monthly Returns'!$BI124</f>
        <v>3.2081543090413041E-5</v>
      </c>
      <c r="CK123" s="161">
        <f>(K123-AVERAGE(K$3:K$242))^2*'Monthly Returns'!$BI124</f>
        <v>1.6472769393314532E-5</v>
      </c>
      <c r="CL123" s="161">
        <f>(L123-AVERAGE(L$3:L$242))^2*'Monthly Returns'!$BI124</f>
        <v>6.1395392787996743E-6</v>
      </c>
      <c r="CM123" s="161">
        <f>(M123-AVERAGE(M$3:M$242))^2*'Monthly Returns'!$BI124</f>
        <v>3.7035803577527575E-6</v>
      </c>
      <c r="CN123" s="161">
        <f>(N123-AVERAGE(N$3:N$242))^2*'Monthly Returns'!$BI124</f>
        <v>6.6429958154162069E-6</v>
      </c>
      <c r="CO123" s="161">
        <f>(O123-AVERAGE(O$3:O$242))^2*'Monthly Returns'!$BI124</f>
        <v>1.6993525500970641E-5</v>
      </c>
      <c r="CP123" s="161">
        <f>(P123-AVERAGE(P$3:P$242))^2*'Monthly Returns'!$BI124</f>
        <v>4.2791477737548391E-6</v>
      </c>
      <c r="CQ123" s="161">
        <f>(Q123-AVERAGE(Q$3:Q$242))^2*'Monthly Returns'!$BI124</f>
        <v>7.2118644809833801E-6</v>
      </c>
      <c r="CR123" s="161">
        <f>(R123-AVERAGE(R$3:R$242))^2*'Monthly Returns'!$BI124</f>
        <v>4.3940761949188292E-7</v>
      </c>
      <c r="CS123" s="161">
        <f>(S123-AVERAGE(S$3:S$242))^2*'Monthly Returns'!$BI124</f>
        <v>2.1123809421595231E-8</v>
      </c>
      <c r="CT123" s="161">
        <f>(T123-AVERAGE(T$3:T$242))^2*'Monthly Returns'!$BI124</f>
        <v>9.3489035623151549E-7</v>
      </c>
      <c r="CU123" s="161">
        <f>(U123-AVERAGE(U$3:U$242))^2*'Monthly Returns'!$BI124</f>
        <v>2.5036986007642717E-5</v>
      </c>
      <c r="CV123" s="161">
        <f>(V123-AVERAGE(V$3:V$242))^2*'Monthly Returns'!$BI124</f>
        <v>6.7148405514607784E-7</v>
      </c>
      <c r="CW123" s="161">
        <f>(W123-AVERAGE(W$3:W$242))^2*'Monthly Returns'!$BI124</f>
        <v>8.7094979822360707E-8</v>
      </c>
      <c r="CX123" s="161">
        <f>(X123-AVERAGE(X$3:X$242))^2*'Monthly Returns'!$BI124</f>
        <v>6.0259090807111086E-8</v>
      </c>
      <c r="CY123" s="161">
        <f>(Y123-AVERAGE(Y$3:Y$242))^2*'Monthly Returns'!$BI124</f>
        <v>7.5604727981871259E-10</v>
      </c>
      <c r="CZ123" s="161">
        <f>(Z123-AVERAGE(Z$3:Z$242))^2*'Monthly Returns'!$BI124</f>
        <v>1.4632305703431884E-8</v>
      </c>
      <c r="DA123" s="161">
        <f>(AA123-AVERAGE(AA$3:AA$242))^2*'Monthly Returns'!$BI124</f>
        <v>4.2457726557347311E-11</v>
      </c>
      <c r="DB123" s="161">
        <f>(AB123-AVERAGE(AB$3:AB$242))^2*'Monthly Returns'!$BI124</f>
        <v>4.4333595510615752E-8</v>
      </c>
      <c r="DC123" s="161">
        <f>(AC123-AVERAGE(AC$3:AC$242))^2*'Monthly Returns'!$BI124</f>
        <v>9.6886287226815046E-7</v>
      </c>
      <c r="DD123" s="161">
        <f>(AD123-AVERAGE(AD$3:AD$242))^2*'Monthly Returns'!$BI124</f>
        <v>7.1774573503142176E-7</v>
      </c>
      <c r="DE123" s="161">
        <f>(AE123-AVERAGE(AE$3:AE$242))^2*'Monthly Returns'!$BI124</f>
        <v>1.5072313482482632E-6</v>
      </c>
      <c r="DF123" s="161">
        <f>(AF123-AVERAGE(AF$3:AF$242))^2*'Monthly Returns'!$BI124</f>
        <v>8.0930542759383047E-7</v>
      </c>
      <c r="DG123" s="161">
        <f>(AG123-AVERAGE(AG$3:AG$242))^2*'Monthly Returns'!$BI124</f>
        <v>3.935967831889956E-9</v>
      </c>
      <c r="DH123" s="161">
        <f>(AH123-AVERAGE(AH$3:AH$242))^2*'Monthly Returns'!$BI124</f>
        <v>9.6887334753442118E-7</v>
      </c>
      <c r="DI123" s="161">
        <f>(AI123-AVERAGE(AI$3:AI$242))^2*'Monthly Returns'!$BI124</f>
        <v>1.9797407714837855E-6</v>
      </c>
      <c r="DJ123" s="161">
        <f>(AJ123-AVERAGE(AJ$3:AJ$242))^2*'Monthly Returns'!$BI124</f>
        <v>1.7816614824653769E-6</v>
      </c>
      <c r="DK123" s="161">
        <f>(AK123-AVERAGE(AK$3:AK$242))^2*'Monthly Returns'!$BI124</f>
        <v>2.0177449029722462E-6</v>
      </c>
      <c r="DL123" s="161">
        <f>(AL123-AVERAGE(AL$3:AL$242))^2*'Monthly Returns'!$BI124</f>
        <v>8.9270809471036828E-7</v>
      </c>
      <c r="DM123" s="161">
        <f>(AM123-AVERAGE(AM$3:AM$242))^2*'Monthly Returns'!$BI124</f>
        <v>2.6126159541591048E-6</v>
      </c>
      <c r="DN123" s="161">
        <f>(AN123-AVERAGE(AN$3:AN$242))^2*'Monthly Returns'!$BI124</f>
        <v>7.8669949864806576E-7</v>
      </c>
      <c r="DO123" s="161">
        <f>(AO123-AVERAGE(AO$3:AO$242))^2*'Monthly Returns'!$BI124</f>
        <v>5.4441626303246394E-6</v>
      </c>
      <c r="DP123" s="161">
        <f>(AP123-AVERAGE(AP$3:AP$242))^2*'Monthly Returns'!$BI124</f>
        <v>3.4220528820720353E-6</v>
      </c>
      <c r="DQ123" s="161">
        <f>(AQ123-AVERAGE(AQ$3:AQ$242))^2*'Monthly Returns'!$BI124</f>
        <v>9.1372255947819612E-6</v>
      </c>
      <c r="DR123" s="161">
        <f>(AR123-AVERAGE(AR$3:AR$242))^2*'Monthly Returns'!$BI124</f>
        <v>2.9393165910090994E-8</v>
      </c>
      <c r="DS123" s="161">
        <f>(AS123-AVERAGE(AS$3:AS$242))^2*'Monthly Returns'!$BI124</f>
        <v>5.0483404852340248E-7</v>
      </c>
      <c r="DT123" s="161">
        <f>(AT123-AVERAGE(AT$3:AT$242))^2*'Monthly Returns'!$BI124</f>
        <v>1.3006446879810097E-6</v>
      </c>
      <c r="DU123" s="161">
        <f>(AU123-AVERAGE(AU$3:AU$242))^2*'Monthly Returns'!$BI124</f>
        <v>9.876780599361079E-8</v>
      </c>
      <c r="DV123" s="161">
        <f>(AV123-AVERAGE(AV$3:AV$242))^2*'Monthly Returns'!$BI124</f>
        <v>2.2952408161842245E-7</v>
      </c>
      <c r="DW123" s="161">
        <f>(AW123-AVERAGE(AW$3:AW$242))^2*'Monthly Returns'!$BI124</f>
        <v>1.5428543085578004E-8</v>
      </c>
      <c r="DX123" s="161">
        <f>(AX123-AVERAGE(AX$3:AX$242))^2*'Monthly Returns'!$BI124</f>
        <v>1.1514358343210757E-6</v>
      </c>
      <c r="DY123" s="161">
        <f>(AY123-AVERAGE(AY$3:AY$242))^2*'Monthly Returns'!$BI124</f>
        <v>9.7294183919022949E-7</v>
      </c>
      <c r="DZ123" s="161">
        <f>(AZ123-AVERAGE(AZ$3:AZ$242))^2*'Monthly Returns'!$BI124</f>
        <v>1.5907751038393703E-5</v>
      </c>
      <c r="EA123" s="161">
        <f>(BA123-AVERAGE(BA$3:BA$242))^2*'Monthly Returns'!$BI124</f>
        <v>1.1374595093064214E-5</v>
      </c>
    </row>
    <row r="124" spans="1:131" s="80" customFormat="1" x14ac:dyDescent="0.2">
      <c r="A124" s="66"/>
      <c r="B124" s="79">
        <f>'Monthly Returns'!A125</f>
        <v>39872</v>
      </c>
      <c r="C124" s="77">
        <f>'Monthly Returns'!B125</f>
        <v>-8.8262169723051898E-2</v>
      </c>
      <c r="D124" s="77">
        <f>'Monthly Returns'!C125</f>
        <v>-0.10009821024021</v>
      </c>
      <c r="E124" s="77">
        <f>'Monthly Returns'!D125</f>
        <v>-9.6074532847328503E-2</v>
      </c>
      <c r="F124" s="77">
        <f>'Monthly Returns'!E125</f>
        <v>-5.5176132188761703E-2</v>
      </c>
      <c r="G124" s="77">
        <f>'Monthly Returns'!F125</f>
        <v>-6.7186603946383705E-2</v>
      </c>
      <c r="H124" s="77">
        <f>'Monthly Returns'!G125</f>
        <v>-0.109906061546928</v>
      </c>
      <c r="I124" s="77">
        <f>'Monthly Returns'!H125</f>
        <v>-0.11763622071043001</v>
      </c>
      <c r="J124" s="77">
        <f>'Monthly Returns'!I125</f>
        <v>-3.4490857600066899E-2</v>
      </c>
      <c r="K124" s="77">
        <f>'Monthly Returns'!J125</f>
        <v>-4.1286372755927697E-2</v>
      </c>
      <c r="L124" s="77">
        <f>'Monthly Returns'!K125</f>
        <v>-1.7394346473183199E-2</v>
      </c>
      <c r="M124" s="77">
        <f>'Monthly Returns'!L125</f>
        <v>-6.8440079297867797E-3</v>
      </c>
      <c r="N124" s="77">
        <f>'Monthly Returns'!M125</f>
        <v>-1.2434384204703599E-2</v>
      </c>
      <c r="O124" s="77">
        <f>'Monthly Returns'!N125</f>
        <v>-4.9025437105164403E-2</v>
      </c>
      <c r="P124" s="77">
        <f>'Monthly Returns'!O125</f>
        <v>-7.6395359622667396E-3</v>
      </c>
      <c r="Q124" s="77">
        <f>'Monthly Returns'!P125</f>
        <v>-1.50780138397305E-2</v>
      </c>
      <c r="R124" s="77">
        <f>'Monthly Returns'!Q125</f>
        <v>-6.5390391298534301E-3</v>
      </c>
      <c r="S124" s="77">
        <f>'Monthly Returns'!R125</f>
        <v>1.46056552652538E-2</v>
      </c>
      <c r="T124" s="77">
        <f>'Monthly Returns'!S125</f>
        <v>1.2516494186609606E-4</v>
      </c>
      <c r="U124" s="77">
        <f>'Monthly Returns'!T125</f>
        <v>-0.10248768124612399</v>
      </c>
      <c r="V124" s="77">
        <f>'Monthly Returns'!U125</f>
        <v>-2.20396467357575E-2</v>
      </c>
      <c r="W124" s="77">
        <f>'Monthly Returns'!V125</f>
        <v>-1.22486526493692E-3</v>
      </c>
      <c r="X124" s="77">
        <f>'Monthly Returns'!W125</f>
        <v>6.7087992221683823E-3</v>
      </c>
      <c r="Y124" s="77">
        <f>'Monthly Returns'!X125</f>
        <v>9.5280079199269174E-3</v>
      </c>
      <c r="Z124" s="77">
        <f>'Monthly Returns'!Y125</f>
        <v>6.1368362271028154E-3</v>
      </c>
      <c r="AA124" s="77">
        <f>'Monthly Returns'!Z125</f>
        <v>-2.1692470283168008E-2</v>
      </c>
      <c r="AB124" s="77">
        <f>'Monthly Returns'!AA125</f>
        <v>-1.1927918669945359E-2</v>
      </c>
      <c r="AC124" s="77">
        <f>'Monthly Returns'!AB125</f>
        <v>1.9358708692333026E-2</v>
      </c>
      <c r="AD124" s="77">
        <f>'Monthly Returns'!AC125</f>
        <v>2.47655170717292E-2</v>
      </c>
      <c r="AE124" s="77">
        <f>'Monthly Returns'!AD125</f>
        <v>4.61851616814419E-3</v>
      </c>
      <c r="AF124" s="77">
        <f>'Monthly Returns'!AE125</f>
        <v>-3.7563617E-3</v>
      </c>
      <c r="AG124" s="77">
        <f>'Monthly Returns'!AF125</f>
        <v>-1.05558188E-2</v>
      </c>
      <c r="AH124" s="77">
        <f>'Monthly Returns'!AG125</f>
        <v>-3.7361317735690861E-3</v>
      </c>
      <c r="AI124" s="77">
        <f>'Monthly Returns'!AH125</f>
        <v>-2.4126583948346325E-2</v>
      </c>
      <c r="AJ124" s="77">
        <f>'Monthly Returns'!AI125</f>
        <v>-2.1991307571017304E-2</v>
      </c>
      <c r="AK124" s="77">
        <f>'Monthly Returns'!AJ125</f>
        <v>-2.8902245671912685E-2</v>
      </c>
      <c r="AL124" s="77">
        <f>'Monthly Returns'!AK125</f>
        <v>-2.5234862883518838E-2</v>
      </c>
      <c r="AM124" s="77">
        <f>'Monthly Returns'!AL125</f>
        <v>-8.9233772524468513E-3</v>
      </c>
      <c r="AN124" s="77">
        <f>'Monthly Returns'!AM125</f>
        <v>-5.3205571524279627E-3</v>
      </c>
      <c r="AO124" s="77">
        <f>'Monthly Returns'!AN125</f>
        <v>-0.02</v>
      </c>
      <c r="AP124" s="77">
        <f>'Monthly Returns'!AO125</f>
        <v>-3.1361332870531E-2</v>
      </c>
      <c r="AQ124" s="77">
        <f>'Monthly Returns'!AP125</f>
        <v>-3.2086184791115024E-2</v>
      </c>
      <c r="AR124" s="77">
        <f>'Monthly Returns'!AQ125</f>
        <v>1.9108149537382473E-2</v>
      </c>
      <c r="AS124" s="77">
        <f>'Monthly Returns'!AR125</f>
        <v>-1.3291281820229872E-2</v>
      </c>
      <c r="AT124" s="77">
        <f>'Monthly Returns'!AS125</f>
        <v>-3.801839686390443E-2</v>
      </c>
      <c r="AU124" s="77">
        <f>'Monthly Returns'!AT125</f>
        <v>1.6228094364416641E-2</v>
      </c>
      <c r="AV124" s="77">
        <f>'Monthly Returns'!AU125</f>
        <v>-5.4784742163013342E-3</v>
      </c>
      <c r="AW124" s="77">
        <f>'Monthly Returns'!AV125</f>
        <v>-9.0695635556579335E-2</v>
      </c>
      <c r="AX124" s="77">
        <f>'Monthly Returns'!AW125</f>
        <v>-7.7145005882830797E-2</v>
      </c>
      <c r="AY124" s="77">
        <f>'Monthly Returns'!AX125</f>
        <v>-2.1917124373048196E-2</v>
      </c>
      <c r="AZ124" s="77">
        <f>'Monthly Returns'!AY125</f>
        <v>-6.7004239633231016E-2</v>
      </c>
      <c r="BA124" s="77">
        <f>'Monthly Returns'!AZ125</f>
        <v>-4.120804795739641E-2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CC124" s="161">
        <f>(C124-AVERAGE(C$3:C$242))^2*'Monthly Returns'!$BI125</f>
        <v>3.0116344715111003E-5</v>
      </c>
      <c r="CD124" s="161">
        <f>(D124-AVERAGE(D$3:D$242))^2*'Monthly Returns'!$BI125</f>
        <v>4.1153744840428766E-5</v>
      </c>
      <c r="CE124" s="161">
        <f>(E124-AVERAGE(E$3:E$242))^2*'Monthly Returns'!$BI125</f>
        <v>3.4813520593183234E-5</v>
      </c>
      <c r="CF124" s="161">
        <f>(F124-AVERAGE(F$3:F$242))^2*'Monthly Returns'!$BI125</f>
        <v>1.393155297612546E-5</v>
      </c>
      <c r="CG124" s="161">
        <f>(G124-AVERAGE(G$3:G$242))^2*'Monthly Returns'!$BI125</f>
        <v>1.709158045384937E-5</v>
      </c>
      <c r="CH124" s="161">
        <f>(H124-AVERAGE(H$3:H$242))^2*'Monthly Returns'!$BI125</f>
        <v>4.4066116284741406E-5</v>
      </c>
      <c r="CI124" s="161">
        <f>(I124-AVERAGE(I$3:I$242))^2*'Monthly Returns'!$BI125</f>
        <v>5.2405618887681511E-5</v>
      </c>
      <c r="CJ124" s="161">
        <f>(J124-AVERAGE(J$3:J$242))^2*'Monthly Returns'!$BI125</f>
        <v>6.4484671081257902E-6</v>
      </c>
      <c r="CK124" s="161">
        <f>(K124-AVERAGE(K$3:K$242))^2*'Monthly Returns'!$BI125</f>
        <v>8.8039167564356594E-6</v>
      </c>
      <c r="CL124" s="161">
        <f>(L124-AVERAGE(L$3:L$242))^2*'Monthly Returns'!$BI125</f>
        <v>1.5929224566203385E-6</v>
      </c>
      <c r="CM124" s="161">
        <f>(M124-AVERAGE(M$3:M$242))^2*'Monthly Returns'!$BI125</f>
        <v>4.3195844803141427E-7</v>
      </c>
      <c r="CN124" s="161">
        <f>(N124-AVERAGE(N$3:N$242))^2*'Monthly Returns'!$BI125</f>
        <v>1.3755163104508732E-6</v>
      </c>
      <c r="CO124" s="161">
        <f>(O124-AVERAGE(O$3:O$242))^2*'Monthly Returns'!$BI125</f>
        <v>1.0141159160982313E-5</v>
      </c>
      <c r="CP124" s="161">
        <f>(P124-AVERAGE(P$3:P$242))^2*'Monthly Returns'!$BI125</f>
        <v>8.7237913798228561E-7</v>
      </c>
      <c r="CQ124" s="161">
        <f>(Q124-AVERAGE(Q$3:Q$242))^2*'Monthly Returns'!$BI125</f>
        <v>1.7027745029858662E-6</v>
      </c>
      <c r="CR124" s="161">
        <f>(R124-AVERAGE(R$3:R$242))^2*'Monthly Returns'!$BI125</f>
        <v>5.7894176438760976E-7</v>
      </c>
      <c r="CS124" s="161">
        <f>(S124-AVERAGE(S$3:S$242))^2*'Monthly Returns'!$BI125</f>
        <v>2.8036376331589649E-7</v>
      </c>
      <c r="CT124" s="161">
        <f>(T124-AVERAGE(T$3:T$242))^2*'Monthly Returns'!$BI125</f>
        <v>2.5458490879817409E-7</v>
      </c>
      <c r="CU124" s="161">
        <f>(U124-AVERAGE(U$3:U$242))^2*'Monthly Returns'!$BI125</f>
        <v>3.9019828976789415E-5</v>
      </c>
      <c r="CV124" s="161">
        <f>(V124-AVERAGE(V$3:V$242))^2*'Monthly Returns'!$BI125</f>
        <v>2.5274728874685303E-6</v>
      </c>
      <c r="CW124" s="161">
        <f>(W124-AVERAGE(W$3:W$242))^2*'Monthly Returns'!$BI125</f>
        <v>9.6058626425390766E-8</v>
      </c>
      <c r="CX124" s="161">
        <f>(X124-AVERAGE(X$3:X$242))^2*'Monthly Returns'!$BI125</f>
        <v>1.0494650734808591E-8</v>
      </c>
      <c r="CY124" s="161">
        <f>(Y124-AVERAGE(Y$3:Y$242))^2*'Monthly Returns'!$BI125</f>
        <v>9.8368078239343853E-8</v>
      </c>
      <c r="CZ124" s="161">
        <f>(Z124-AVERAGE(Z$3:Z$242))^2*'Monthly Returns'!$BI125</f>
        <v>4.9716290039996459E-8</v>
      </c>
      <c r="DA124" s="161">
        <f>(AA124-AVERAGE(AA$3:AA$242))^2*'Monthly Returns'!$BI125</f>
        <v>2.551295898245323E-6</v>
      </c>
      <c r="DB124" s="161">
        <f>(AB124-AVERAGE(AB$3:AB$242))^2*'Monthly Returns'!$BI125</f>
        <v>8.5544905730012365E-7</v>
      </c>
      <c r="DC124" s="161">
        <f>(AC124-AVERAGE(AC$3:AC$242))^2*'Monthly Returns'!$BI125</f>
        <v>8.3035453776549127E-7</v>
      </c>
      <c r="DD124" s="161">
        <f>(AD124-AVERAGE(AD$3:AD$242))^2*'Monthly Returns'!$BI125</f>
        <v>1.4944848594821878E-6</v>
      </c>
      <c r="DE124" s="161">
        <f>(AE124-AVERAGE(AE$3:AE$242))^2*'Monthly Returns'!$BI125</f>
        <v>2.0329327375669571E-9</v>
      </c>
      <c r="DF124" s="161">
        <f>(AF124-AVERAGE(AF$3:AF$242))^2*'Monthly Returns'!$BI125</f>
        <v>4.2514837625639232E-7</v>
      </c>
      <c r="DG124" s="161">
        <f>(AG124-AVERAGE(AG$3:AG$242))^2*'Monthly Returns'!$BI125</f>
        <v>1.0555781568857947E-6</v>
      </c>
      <c r="DH124" s="161">
        <f>(AH124-AVERAGE(AH$3:AH$242))^2*'Monthly Returns'!$BI125</f>
        <v>3.1195230341094764E-7</v>
      </c>
      <c r="DI124" s="161">
        <f>(AI124-AVERAGE(AI$3:AI$242))^2*'Monthly Returns'!$BI125</f>
        <v>2.6067321854152619E-6</v>
      </c>
      <c r="DJ124" s="161">
        <f>(AJ124-AVERAGE(AJ$3:AJ$242))^2*'Monthly Returns'!$BI125</f>
        <v>2.5021527067983507E-6</v>
      </c>
      <c r="DK124" s="161">
        <f>(AK124-AVERAGE(AK$3:AK$242))^2*'Monthly Returns'!$BI125</f>
        <v>4.1537616300087929E-6</v>
      </c>
      <c r="DL124" s="161">
        <f>(AL124-AVERAGE(AL$3:AL$242))^2*'Monthly Returns'!$BI125</f>
        <v>3.314778831106655E-6</v>
      </c>
      <c r="DM124" s="161">
        <f>(AM124-AVERAGE(AM$3:AM$242))^2*'Monthly Returns'!$BI125</f>
        <v>6.0739274401243734E-7</v>
      </c>
      <c r="DN124" s="161">
        <f>(AN124-AVERAGE(AN$3:AN$242))^2*'Monthly Returns'!$BI125</f>
        <v>4.0111087756926408E-7</v>
      </c>
      <c r="DO124" s="161">
        <f>(AO124-AVERAGE(AO$3:AO$242))^2*'Monthly Returns'!$BI125</f>
        <v>2.3237118823161428E-6</v>
      </c>
      <c r="DP124" s="161">
        <f>(AP124-AVERAGE(AP$3:AP$242))^2*'Monthly Returns'!$BI125</f>
        <v>3.5661780937651002E-6</v>
      </c>
      <c r="DQ124" s="161">
        <f>(AQ124-AVERAGE(AQ$3:AQ$242))^2*'Monthly Returns'!$BI125</f>
        <v>4.8729923850275671E-6</v>
      </c>
      <c r="DR124" s="161">
        <f>(AR124-AVERAGE(AR$3:AR$242))^2*'Monthly Returns'!$BI125</f>
        <v>5.2145449169731054E-7</v>
      </c>
      <c r="DS124" s="161">
        <f>(AS124-AVERAGE(AS$3:AS$242))^2*'Monthly Returns'!$BI125</f>
        <v>9.4069795989066802E-7</v>
      </c>
      <c r="DT124" s="161">
        <f>(AT124-AVERAGE(AT$3:AT$242))^2*'Monthly Returns'!$BI125</f>
        <v>6.2533085385605801E-6</v>
      </c>
      <c r="DU124" s="161">
        <f>(AU124-AVERAGE(AU$3:AU$242))^2*'Monthly Returns'!$BI125</f>
        <v>6.631951278837449E-7</v>
      </c>
      <c r="DV124" s="161">
        <f>(AV124-AVERAGE(AV$3:AV$242))^2*'Monthly Returns'!$BI125</f>
        <v>3.1967337769094674E-9</v>
      </c>
      <c r="DW124" s="161">
        <f>(AW124-AVERAGE(AW$3:AW$242))^2*'Monthly Returns'!$BI125</f>
        <v>3.3383122970590405E-5</v>
      </c>
      <c r="DX124" s="161">
        <f>(AX124-AVERAGE(AX$3:AX$242))^2*'Monthly Returns'!$BI125</f>
        <v>2.3870509153137342E-5</v>
      </c>
      <c r="DY124" s="161">
        <f>(AY124-AVERAGE(AY$3:AY$242))^2*'Monthly Returns'!$BI125</f>
        <v>2.6919135831687601E-6</v>
      </c>
      <c r="DZ124" s="161">
        <f>(AZ124-AVERAGE(AZ$3:AZ$242))^2*'Monthly Returns'!$BI125</f>
        <v>2.2510093144969215E-5</v>
      </c>
      <c r="EA124" s="161">
        <f>(BA124-AVERAGE(BA$3:BA$242))^2*'Monthly Returns'!$BI125</f>
        <v>8.8582332865439425E-6</v>
      </c>
    </row>
    <row r="125" spans="1:131" s="80" customFormat="1" x14ac:dyDescent="0.2">
      <c r="A125" s="66"/>
      <c r="B125" s="79">
        <f>'Monthly Returns'!A126</f>
        <v>39903</v>
      </c>
      <c r="C125" s="77">
        <f>'Monthly Returns'!B126</f>
        <v>8.5063909947646205E-2</v>
      </c>
      <c r="D125" s="77">
        <f>'Monthly Returns'!C126</f>
        <v>9.7046658338551403E-2</v>
      </c>
      <c r="E125" s="77">
        <f>'Monthly Returns'!D126</f>
        <v>8.4701711672136207E-2</v>
      </c>
      <c r="F125" s="77">
        <f>'Monthly Returns'!E126</f>
        <v>7.0687630953234701E-2</v>
      </c>
      <c r="G125" s="77">
        <f>'Monthly Returns'!F126</f>
        <v>3.6630504630389603E-2</v>
      </c>
      <c r="H125" s="77">
        <f>'Monthly Returns'!G126</f>
        <v>2.1069971388298001E-2</v>
      </c>
      <c r="I125" s="77">
        <f>'Monthly Returns'!H126</f>
        <v>3.5483015390948398E-2</v>
      </c>
      <c r="J125" s="77">
        <f>'Monthly Returns'!I126</f>
        <v>0.13347139246373399</v>
      </c>
      <c r="K125" s="77">
        <f>'Monthly Returns'!J126</f>
        <v>0.14319111310909</v>
      </c>
      <c r="L125" s="77">
        <f>'Monthly Returns'!K126</f>
        <v>2.52772834054719E-2</v>
      </c>
      <c r="M125" s="77">
        <f>'Monthly Returns'!L126</f>
        <v>2.2427997796666301E-2</v>
      </c>
      <c r="N125" s="77">
        <f>'Monthly Returns'!M126</f>
        <v>3.6531327091449101E-2</v>
      </c>
      <c r="O125" s="77">
        <f>'Monthly Returns'!N126</f>
        <v>6.9437065508486995E-2</v>
      </c>
      <c r="P125" s="77">
        <f>'Monthly Returns'!O126</f>
        <v>8.1630123065166801E-2</v>
      </c>
      <c r="Q125" s="77">
        <f>'Monthly Returns'!P126</f>
        <v>5.4960043771082399E-2</v>
      </c>
      <c r="R125" s="77">
        <f>'Monthly Returns'!Q126</f>
        <v>2.8410518048331099E-2</v>
      </c>
      <c r="S125" s="77">
        <f>'Monthly Returns'!R126</f>
        <v>-6.7145867995740396E-3</v>
      </c>
      <c r="T125" s="77">
        <f>'Monthly Returns'!S126</f>
        <v>4.091554816361187E-2</v>
      </c>
      <c r="U125" s="77">
        <f>'Monthly Returns'!T126</f>
        <v>8.5685544957641899E-2</v>
      </c>
      <c r="V125" s="77">
        <f>'Monthly Returns'!U126</f>
        <v>2.89996962311143E-2</v>
      </c>
      <c r="W125" s="77">
        <f>'Monthly Returns'!V126</f>
        <v>-6.1455318507339599E-3</v>
      </c>
      <c r="X125" s="77">
        <f>'Monthly Returns'!W126</f>
        <v>1.0961947073594658E-2</v>
      </c>
      <c r="Y125" s="77">
        <f>'Monthly Returns'!X126</f>
        <v>3.6947045425119729E-3</v>
      </c>
      <c r="Z125" s="77">
        <f>'Monthly Returns'!Y126</f>
        <v>5.4434017183904171E-3</v>
      </c>
      <c r="AA125" s="77">
        <f>'Monthly Returns'!Z126</f>
        <v>2.917854597291436E-3</v>
      </c>
      <c r="AB125" s="77">
        <f>'Monthly Returns'!AA126</f>
        <v>3.0086917762421894E-3</v>
      </c>
      <c r="AC125" s="77">
        <f>'Monthly Returns'!AB126</f>
        <v>-6.3660193655379338E-3</v>
      </c>
      <c r="AD125" s="77">
        <f>'Monthly Returns'!AC126</f>
        <v>-6.4587347808926898E-3</v>
      </c>
      <c r="AE125" s="77">
        <f>'Monthly Returns'!AD126</f>
        <v>-9.2174374462751993E-3</v>
      </c>
      <c r="AF125" s="77">
        <f>'Monthly Returns'!AE126</f>
        <v>6.4269516000000004E-3</v>
      </c>
      <c r="AG125" s="77">
        <f>'Monthly Returns'!AF126</f>
        <v>1.7378183999999998E-3</v>
      </c>
      <c r="AH125" s="77">
        <f>'Monthly Returns'!AG126</f>
        <v>6.3923391828722663E-3</v>
      </c>
      <c r="AI125" s="77">
        <f>'Monthly Returns'!AH126</f>
        <v>-1.3893582666816284E-3</v>
      </c>
      <c r="AJ125" s="77">
        <f>'Monthly Returns'!AI126</f>
        <v>5.3286072668181639E-3</v>
      </c>
      <c r="AK125" s="77">
        <f>'Monthly Returns'!AJ126</f>
        <v>5.2813203106871764E-3</v>
      </c>
      <c r="AL125" s="77">
        <f>'Monthly Returns'!AK126</f>
        <v>-2.6814779325879945E-3</v>
      </c>
      <c r="AM125" s="77">
        <f>'Monthly Returns'!AL126</f>
        <v>9.8461311753219594E-3</v>
      </c>
      <c r="AN125" s="77">
        <f>'Monthly Returns'!AM126</f>
        <v>6.4367453968443566E-3</v>
      </c>
      <c r="AO125" s="77">
        <f>'Monthly Returns'!AN126</f>
        <v>5.9999999999999995E-4</v>
      </c>
      <c r="AP125" s="77">
        <f>'Monthly Returns'!AO126</f>
        <v>4.632329122125034E-2</v>
      </c>
      <c r="AQ125" s="77">
        <f>'Monthly Returns'!AP126</f>
        <v>2.601558084097233E-2</v>
      </c>
      <c r="AR125" s="77">
        <f>'Monthly Returns'!AQ126</f>
        <v>2.6072560107286034E-3</v>
      </c>
      <c r="AS125" s="77">
        <f>'Monthly Returns'!AR126</f>
        <v>-1.0388127853881213E-2</v>
      </c>
      <c r="AT125" s="77">
        <f>'Monthly Returns'!AS126</f>
        <v>-9.8641330548253445E-4</v>
      </c>
      <c r="AU125" s="77">
        <f>'Monthly Returns'!AT126</f>
        <v>2.7357280910609454E-4</v>
      </c>
      <c r="AV125" s="77">
        <f>'Monthly Returns'!AU126</f>
        <v>-1.6774361229517476E-2</v>
      </c>
      <c r="AW125" s="77">
        <f>'Monthly Returns'!AV126</f>
        <v>-5.0283424686498157E-2</v>
      </c>
      <c r="AX125" s="77">
        <f>'Monthly Returns'!AW126</f>
        <v>-5.1908262559664298E-2</v>
      </c>
      <c r="AY125" s="77">
        <f>'Monthly Returns'!AX126</f>
        <v>-4.9111820623013907E-3</v>
      </c>
      <c r="AZ125" s="77">
        <f>'Monthly Returns'!AY126</f>
        <v>-1.2562458904904743E-3</v>
      </c>
      <c r="BA125" s="77">
        <f>'Monthly Returns'!AZ126</f>
        <v>7.8562411821490041E-3</v>
      </c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CC125" s="161">
        <f>(C125-AVERAGE(C$3:C$242))^2*'Monthly Returns'!$BI126</f>
        <v>2.0930955478234602E-5</v>
      </c>
      <c r="CD125" s="161">
        <f>(D125-AVERAGE(D$3:D$242))^2*'Monthly Returns'!$BI126</f>
        <v>2.5298283758581784E-5</v>
      </c>
      <c r="CE125" s="161">
        <f>(E125-AVERAGE(E$3:E$242))^2*'Monthly Returns'!$BI126</f>
        <v>2.1106875240333467E-5</v>
      </c>
      <c r="CF125" s="161">
        <f>(F125-AVERAGE(F$3:F$242))^2*'Monthly Returns'!$BI126</f>
        <v>1.2788516298032915E-5</v>
      </c>
      <c r="CG125" s="161">
        <f>(G125-AVERAGE(G$3:G$242))^2*'Monthly Returns'!$BI126</f>
        <v>3.5679187814589449E-6</v>
      </c>
      <c r="CH125" s="161">
        <f>(H125-AVERAGE(H$3:H$242))^2*'Monthly Returns'!$BI126</f>
        <v>9.0888378283852496E-7</v>
      </c>
      <c r="CI125" s="161">
        <f>(I125-AVERAGE(I$3:I$242))^2*'Monthly Returns'!$BI126</f>
        <v>2.6846677551607748E-6</v>
      </c>
      <c r="CJ125" s="161">
        <f>(J125-AVERAGE(J$3:J$242))^2*'Monthly Returns'!$BI126</f>
        <v>5.2216186418963467E-5</v>
      </c>
      <c r="CK125" s="161">
        <f>(K125-AVERAGE(K$3:K$242))^2*'Monthly Returns'!$BI126</f>
        <v>6.0180862944955453E-5</v>
      </c>
      <c r="CL125" s="161">
        <f>(L125-AVERAGE(L$3:L$242))^2*'Monthly Returns'!$BI126</f>
        <v>1.4780342705426753E-6</v>
      </c>
      <c r="CM125" s="161">
        <f>(M125-AVERAGE(M$3:M$242))^2*'Monthly Returns'!$BI126</f>
        <v>1.0890611800937425E-6</v>
      </c>
      <c r="CN125" s="161">
        <f>(N125-AVERAGE(N$3:N$242))^2*'Monthly Returns'!$BI126</f>
        <v>2.7952586978950908E-6</v>
      </c>
      <c r="CO125" s="161">
        <f>(O125-AVERAGE(O$3:O$242))^2*'Monthly Returns'!$BI126</f>
        <v>1.3660165232610117E-5</v>
      </c>
      <c r="CP125" s="161">
        <f>(P125-AVERAGE(P$3:P$242))^2*'Monthly Returns'!$BI126</f>
        <v>1.8133043466522866E-5</v>
      </c>
      <c r="CQ125" s="161">
        <f>(Q125-AVERAGE(Q$3:Q$242))^2*'Monthly Returns'!$BI126</f>
        <v>7.650343847532432E-6</v>
      </c>
      <c r="CR125" s="161">
        <f>(R125-AVERAGE(R$3:R$242))^2*'Monthly Returns'!$BI126</f>
        <v>1.6127523062751451E-6</v>
      </c>
      <c r="CS125" s="161">
        <f>(S125-AVERAGE(S$3:S$242))^2*'Monthly Returns'!$BI126</f>
        <v>5.0273558034184701E-7</v>
      </c>
      <c r="CT125" s="161">
        <f>(T125-AVERAGE(T$3:T$242))^2*'Monthly Returns'!$BI126</f>
        <v>3.4878792210041678E-6</v>
      </c>
      <c r="CU125" s="161">
        <f>(U125-AVERAGE(U$3:U$242))^2*'Monthly Returns'!$BI126</f>
        <v>2.1872647383663855E-5</v>
      </c>
      <c r="CV125" s="161">
        <f>(V125-AVERAGE(V$3:V$242))^2*'Monthly Returns'!$BI126</f>
        <v>1.8866228388293798E-6</v>
      </c>
      <c r="CW125" s="161">
        <f>(W125-AVERAGE(W$3:W$242))^2*'Monthly Returns'!$BI126</f>
        <v>3.575572840105827E-7</v>
      </c>
      <c r="CX125" s="161">
        <f>(X125-AVERAGE(X$3:X$242))^2*'Monthly Returns'!$BI126</f>
        <v>1.2289572617687695E-7</v>
      </c>
      <c r="CY125" s="161">
        <f>(Y125-AVERAGE(Y$3:Y$242))^2*'Monthly Returns'!$BI126</f>
        <v>5.9440079080692662E-10</v>
      </c>
      <c r="CZ125" s="161">
        <f>(Z125-AVERAGE(Z$3:Z$242))^2*'Monthly Returns'!$BI126</f>
        <v>3.3754925196759632E-8</v>
      </c>
      <c r="DA125" s="161">
        <f>(AA125-AVERAGE(AA$3:AA$242))^2*'Monthly Returns'!$BI126</f>
        <v>2.9785905941177671E-8</v>
      </c>
      <c r="DB125" s="161">
        <f>(AB125-AVERAGE(AB$3:AB$242))^2*'Monthly Returns'!$BI126</f>
        <v>3.6000256386944274E-9</v>
      </c>
      <c r="DC125" s="161">
        <f>(AC125-AVERAGE(AC$3:AC$242))^2*'Monthly Returns'!$BI126</f>
        <v>3.3847624751508231E-7</v>
      </c>
      <c r="DD125" s="161">
        <f>(AD125-AVERAGE(AD$3:AD$242))^2*'Monthly Returns'!$BI126</f>
        <v>3.4707574140606327E-7</v>
      </c>
      <c r="DE125" s="161">
        <f>(AE125-AVERAGE(AE$3:AE$242))^2*'Monthly Returns'!$BI126</f>
        <v>5.7786158008599807E-7</v>
      </c>
      <c r="DF125" s="161">
        <f>(AF125-AVERAGE(AF$3:AF$242))^2*'Monthly Returns'!$BI126</f>
        <v>3.9034041577759916E-9</v>
      </c>
      <c r="DG125" s="161">
        <f>(AG125-AVERAGE(AG$3:AG$242))^2*'Monthly Returns'!$BI126</f>
        <v>1.0041988312413147E-7</v>
      </c>
      <c r="DH125" s="161">
        <f>(AH125-AVERAGE(AH$3:AH$242))^2*'Monthly Returns'!$BI126</f>
        <v>8.0135490573100656E-10</v>
      </c>
      <c r="DI125" s="161">
        <f>(AI125-AVERAGE(AI$3:AI$242))^2*'Monthly Returns'!$BI126</f>
        <v>8.9388536776241618E-8</v>
      </c>
      <c r="DJ125" s="161">
        <f>(AJ125-AVERAGE(AJ$3:AJ$242))^2*'Monthly Returns'!$BI126</f>
        <v>4.8201569516471153E-13</v>
      </c>
      <c r="DK125" s="161">
        <f>(AK125-AVERAGE(AK$3:AK$242))^2*'Monthly Returns'!$BI126</f>
        <v>3.3967690672398115E-9</v>
      </c>
      <c r="DL125" s="161">
        <f>(AL125-AVERAGE(AL$3:AL$242))^2*'Monthly Returns'!$BI126</f>
        <v>2.6711927092411625E-7</v>
      </c>
      <c r="DM125" s="161">
        <f>(AM125-AVERAGE(AM$3:AM$242))^2*'Monthly Returns'!$BI126</f>
        <v>9.5742952038031948E-8</v>
      </c>
      <c r="DN125" s="161">
        <f>(AN125-AVERAGE(AN$3:AN$242))^2*'Monthly Returns'!$BI126</f>
        <v>2.2992740196718241E-9</v>
      </c>
      <c r="DO125" s="161">
        <f>(AO125-AVERAGE(AO$3:AO$242))^2*'Monthly Returns'!$BI126</f>
        <v>1.1074424511523145E-7</v>
      </c>
      <c r="DP125" s="161">
        <f>(AP125-AVERAGE(AP$3:AP$242))^2*'Monthly Returns'!$BI126</f>
        <v>6.8886144852649472E-6</v>
      </c>
      <c r="DQ125" s="161">
        <f>(AQ125-AVERAGE(AQ$3:AQ$242))^2*'Monthly Returns'!$BI126</f>
        <v>1.3546683562224212E-6</v>
      </c>
      <c r="DR125" s="161">
        <f>(AR125-AVERAGE(AR$3:AR$242))^2*'Monthly Returns'!$BI126</f>
        <v>5.5166753718859086E-8</v>
      </c>
      <c r="DS125" s="161">
        <f>(AS125-AVERAGE(AS$3:AS$242))^2*'Monthly Returns'!$BI126</f>
        <v>6.4926397728247189E-7</v>
      </c>
      <c r="DT125" s="161">
        <f>(AT125-AVERAGE(AT$3:AT$242))^2*'Monthly Returns'!$BI126</f>
        <v>1.2771308640148514E-7</v>
      </c>
      <c r="DU125" s="161">
        <f>(AU125-AVERAGE(AU$3:AU$242))^2*'Monthly Returns'!$BI126</f>
        <v>1.2177852885948002E-8</v>
      </c>
      <c r="DV125" s="161">
        <f>(AV125-AVERAGE(AV$3:AV$242))^2*'Monthly Returns'!$BI126</f>
        <v>3.6094597410607269E-7</v>
      </c>
      <c r="DW125" s="161">
        <f>(AW125-AVERAGE(AW$3:AW$242))^2*'Monthly Returns'!$BI126</f>
        <v>1.1931802621516373E-5</v>
      </c>
      <c r="DX125" s="161">
        <f>(AX125-AVERAGE(AX$3:AX$242))^2*'Monthly Returns'!$BI126</f>
        <v>1.1841529171845483E-5</v>
      </c>
      <c r="DY125" s="161">
        <f>(AY125-AVERAGE(AY$3:AY$242))^2*'Monthly Returns'!$BI126</f>
        <v>4.3419714492039148E-7</v>
      </c>
      <c r="DZ125" s="161">
        <f>(AZ125-AVERAGE(AZ$3:AZ$242))^2*'Monthly Returns'!$BI126</f>
        <v>8.8497900570747036E-7</v>
      </c>
      <c r="EA125" s="161">
        <f>(BA125-AVERAGE(BA$3:BA$242))^2*'Monthly Returns'!$BI126</f>
        <v>1.8197525165057568E-8</v>
      </c>
    </row>
    <row r="126" spans="1:131" s="80" customFormat="1" x14ac:dyDescent="0.2">
      <c r="A126" s="66"/>
      <c r="B126" s="79">
        <f>'Monthly Returns'!A127</f>
        <v>39933</v>
      </c>
      <c r="C126" s="77">
        <f>'Monthly Returns'!B127</f>
        <v>6.1328945203076503E-2</v>
      </c>
      <c r="D126" s="77">
        <f>'Monthly Returns'!C127</f>
        <v>0.13727043168257599</v>
      </c>
      <c r="E126" s="77">
        <f>'Monthly Returns'!D127</f>
        <v>0.112823198024411</v>
      </c>
      <c r="F126" s="77">
        <f>'Monthly Returns'!E127</f>
        <v>0.178629611773715</v>
      </c>
      <c r="G126" s="77">
        <f>'Monthly Returns'!F127</f>
        <v>9.0422882128887203E-2</v>
      </c>
      <c r="H126" s="77">
        <f>'Monthly Returns'!G127</f>
        <v>6.1555504992320403E-2</v>
      </c>
      <c r="I126" s="77">
        <f>'Monthly Returns'!H127</f>
        <v>1.78948434903696E-2</v>
      </c>
      <c r="J126" s="77">
        <f>'Monthly Returns'!I127</f>
        <v>9.5840184880495893E-2</v>
      </c>
      <c r="K126" s="77">
        <f>'Monthly Returns'!J127</f>
        <v>0.12963819103506199</v>
      </c>
      <c r="L126" s="77">
        <f>'Monthly Returns'!K127</f>
        <v>-2.88014244866505E-2</v>
      </c>
      <c r="M126" s="77">
        <f>'Monthly Returns'!L127</f>
        <v>-2.2942066338482201E-2</v>
      </c>
      <c r="N126" s="77">
        <f>'Monthly Returns'!M127</f>
        <v>7.3783402801276904E-2</v>
      </c>
      <c r="O126" s="77">
        <f>'Monthly Returns'!N127</f>
        <v>3.8653003145326902E-2</v>
      </c>
      <c r="P126" s="77">
        <f>'Monthly Returns'!O127</f>
        <v>3.2933851027396203E-2</v>
      </c>
      <c r="Q126" s="77">
        <f>'Monthly Returns'!P127</f>
        <v>3.0105948656497999E-2</v>
      </c>
      <c r="R126" s="77">
        <f>'Monthly Returns'!Q127</f>
        <v>2.1066753662286102E-2</v>
      </c>
      <c r="S126" s="77">
        <f>'Monthly Returns'!R127</f>
        <v>-3.2516433055846797E-2</v>
      </c>
      <c r="T126" s="77">
        <f>'Monthly Returns'!S127</f>
        <v>2.2704611571498612E-2</v>
      </c>
      <c r="U126" s="77">
        <f>'Monthly Returns'!T127</f>
        <v>9.6021105666007994E-2</v>
      </c>
      <c r="V126" s="77">
        <f>'Monthly Returns'!U127</f>
        <v>5.4442844855802697E-2</v>
      </c>
      <c r="W126" s="77">
        <f>'Monthly Returns'!V127</f>
        <v>-8.9184079217896595E-4</v>
      </c>
      <c r="X126" s="77">
        <f>'Monthly Returns'!W127</f>
        <v>-1.7052782421781654E-2</v>
      </c>
      <c r="Y126" s="77">
        <f>'Monthly Returns'!X127</f>
        <v>1.9201215023059826E-2</v>
      </c>
      <c r="Z126" s="77">
        <f>'Monthly Returns'!Y127</f>
        <v>1.7022248400614615E-2</v>
      </c>
      <c r="AA126" s="77">
        <f>'Monthly Returns'!Z127</f>
        <v>-1.3347547027339091E-2</v>
      </c>
      <c r="AB126" s="77">
        <f>'Monthly Returns'!AA127</f>
        <v>-3.0959523015961055E-2</v>
      </c>
      <c r="AC126" s="77">
        <f>'Monthly Returns'!AB127</f>
        <v>3.3945299881554813E-2</v>
      </c>
      <c r="AD126" s="77">
        <f>'Monthly Returns'!AC127</f>
        <v>3.8591829376612298E-2</v>
      </c>
      <c r="AE126" s="77">
        <f>'Monthly Returns'!AD127</f>
        <v>1.98008192747583E-2</v>
      </c>
      <c r="AF126" s="77">
        <f>'Monthly Returns'!AE127</f>
        <v>5.7930294E-3</v>
      </c>
      <c r="AG126" s="77">
        <f>'Monthly Returns'!AF127</f>
        <v>-3.5550735999999999E-3</v>
      </c>
      <c r="AH126" s="77">
        <f>'Monthly Returns'!AG127</f>
        <v>5.7618309777143824E-3</v>
      </c>
      <c r="AI126" s="77">
        <f>'Monthly Returns'!AH127</f>
        <v>-2.0568549296833938E-2</v>
      </c>
      <c r="AJ126" s="77">
        <f>'Monthly Returns'!AI127</f>
        <v>-2.6916901391943693E-2</v>
      </c>
      <c r="AK126" s="77">
        <f>'Monthly Returns'!AJ127</f>
        <v>-4.4739288713205427E-2</v>
      </c>
      <c r="AL126" s="77">
        <f>'Monthly Returns'!AK127</f>
        <v>-2.5282786999711315E-2</v>
      </c>
      <c r="AM126" s="77">
        <f>'Monthly Returns'!AL127</f>
        <v>1.0826722182498694E-2</v>
      </c>
      <c r="AN126" s="77">
        <f>'Monthly Returns'!AM127</f>
        <v>-1.2919338799709079E-2</v>
      </c>
      <c r="AO126" s="77">
        <f>'Monthly Returns'!AN127</f>
        <v>5.8200000000000002E-2</v>
      </c>
      <c r="AP126" s="77">
        <f>'Monthly Returns'!AO127</f>
        <v>4.2236773610235812E-2</v>
      </c>
      <c r="AQ126" s="77">
        <f>'Monthly Returns'!AP127</f>
        <v>-9.1102669247130508E-2</v>
      </c>
      <c r="AR126" s="77">
        <f>'Monthly Returns'!AQ127</f>
        <v>-2.8457888447771119E-2</v>
      </c>
      <c r="AS126" s="77">
        <f>'Monthly Returns'!AR127</f>
        <v>-1.3034952128273103E-2</v>
      </c>
      <c r="AT126" s="77">
        <f>'Monthly Returns'!AS127</f>
        <v>-1.3894919015479679E-2</v>
      </c>
      <c r="AU126" s="77">
        <f>'Monthly Returns'!AT127</f>
        <v>1.7154067545127993E-2</v>
      </c>
      <c r="AV126" s="77">
        <f>'Monthly Returns'!AU127</f>
        <v>-1.7214952844452135E-2</v>
      </c>
      <c r="AW126" s="77">
        <f>'Monthly Returns'!AV127</f>
        <v>-1.0256848792108197E-2</v>
      </c>
      <c r="AX126" s="77">
        <f>'Monthly Returns'!AW127</f>
        <v>-4.2563896758890385E-2</v>
      </c>
      <c r="AY126" s="77">
        <f>'Monthly Returns'!AX127</f>
        <v>-5.3969069206748384E-2</v>
      </c>
      <c r="AZ126" s="77">
        <f>'Monthly Returns'!AY127</f>
        <v>-0.1368097890157427</v>
      </c>
      <c r="BA126" s="77">
        <f>'Monthly Returns'!AZ127</f>
        <v>-5.8646705175056102E-3</v>
      </c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CC126" s="161">
        <f>(C126-AVERAGE(C$3:C$242))^2*'Monthly Returns'!$BI127</f>
        <v>1.0299898364668332E-5</v>
      </c>
      <c r="CD126" s="161">
        <f>(D126-AVERAGE(D$3:D$242))^2*'Monthly Returns'!$BI127</f>
        <v>5.4887088018019249E-5</v>
      </c>
      <c r="CE126" s="161">
        <f>(E126-AVERAGE(E$3:E$242))^2*'Monthly Returns'!$BI127</f>
        <v>3.9222189245783288E-5</v>
      </c>
      <c r="CF126" s="161">
        <f>(F126-AVERAGE(F$3:F$242))^2*'Monthly Returns'!$BI127</f>
        <v>9.8204771115415347E-5</v>
      </c>
      <c r="CG126" s="161">
        <f>(G126-AVERAGE(G$3:G$242))^2*'Monthly Returns'!$BI127</f>
        <v>2.5460250391319678E-5</v>
      </c>
      <c r="CH126" s="161">
        <f>(H126-AVERAGE(H$3:H$242))^2*'Monthly Returns'!$BI127</f>
        <v>1.1068767091870912E-5</v>
      </c>
      <c r="CI126" s="161">
        <f>(I126-AVERAGE(I$3:I$242))^2*'Monthly Returns'!$BI127</f>
        <v>3.8150584954751745E-7</v>
      </c>
      <c r="CJ126" s="161">
        <f>(J126-AVERAGE(J$3:J$242))^2*'Monthly Returns'!$BI127</f>
        <v>2.5610370078629377E-5</v>
      </c>
      <c r="CK126" s="161">
        <f>(K126-AVERAGE(K$3:K$242))^2*'Monthly Returns'!$BI127</f>
        <v>4.9052222123447562E-5</v>
      </c>
      <c r="CL126" s="161">
        <f>(L126-AVERAGE(L$3:L$242))^2*'Monthly Returns'!$BI127</f>
        <v>3.7724902393050163E-6</v>
      </c>
      <c r="CM126" s="161">
        <f>(M126-AVERAGE(M$3:M$242))^2*'Monthly Returns'!$BI127</f>
        <v>2.578515591018502E-6</v>
      </c>
      <c r="CN126" s="161">
        <f>(N126-AVERAGE(N$3:N$242))^2*'Monthly Returns'!$BI127</f>
        <v>1.4899244042267991E-5</v>
      </c>
      <c r="CO126" s="161">
        <f>(O126-AVERAGE(O$3:O$242))^2*'Monthly Returns'!$BI127</f>
        <v>3.6611085211260028E-6</v>
      </c>
      <c r="CP126" s="161">
        <f>(P126-AVERAGE(P$3:P$242))^2*'Monthly Returns'!$BI127</f>
        <v>2.0463655839913036E-6</v>
      </c>
      <c r="CQ126" s="161">
        <f>(Q126-AVERAGE(Q$3:Q$242))^2*'Monthly Returns'!$BI127</f>
        <v>1.757322159529836E-6</v>
      </c>
      <c r="CR126" s="161">
        <f>(R126-AVERAGE(R$3:R$242))^2*'Monthly Returns'!$BI127</f>
        <v>7.1682309661798835E-7</v>
      </c>
      <c r="CS126" s="161">
        <f>(S126-AVERAGE(S$3:S$242))^2*'Monthly Returns'!$BI127</f>
        <v>4.9385421324409986E-6</v>
      </c>
      <c r="CT126" s="161">
        <f>(T126-AVERAGE(T$3:T$242))^2*'Monthly Returns'!$BI127</f>
        <v>6.5848110623437507E-7</v>
      </c>
      <c r="CU126" s="161">
        <f>(U126-AVERAGE(U$3:U$242))^2*'Monthly Returns'!$BI127</f>
        <v>2.8144271336592335E-5</v>
      </c>
      <c r="CV126" s="161">
        <f>(V126-AVERAGE(V$3:V$242))^2*'Monthly Returns'!$BI127</f>
        <v>8.2320140528749544E-6</v>
      </c>
      <c r="CW126" s="161">
        <f>(W126-AVERAGE(W$3:W$242))^2*'Monthly Returns'!$BI127</f>
        <v>8.6188367097368712E-8</v>
      </c>
      <c r="CX126" s="161">
        <f>(X126-AVERAGE(X$3:X$242))^2*'Monthly Returns'!$BI127</f>
        <v>1.6559005873809743E-6</v>
      </c>
      <c r="CY126" s="161">
        <f>(Y126-AVERAGE(Y$3:Y$242))^2*'Monthly Returns'!$BI127</f>
        <v>7.793123882546966E-7</v>
      </c>
      <c r="CZ126" s="161">
        <f>(Z126-AVERAGE(Z$3:Z$242))^2*'Monthly Returns'!$BI127</f>
        <v>7.4327154443595319E-7</v>
      </c>
      <c r="DA126" s="161">
        <f>(AA126-AVERAGE(AA$3:AA$242))^2*'Monthly Returns'!$BI127</f>
        <v>1.2659584384347215E-6</v>
      </c>
      <c r="DB126" s="161">
        <f>(AB126-AVERAGE(AB$3:AB$242))^2*'Monthly Returns'!$BI127</f>
        <v>4.1934495419274744E-6</v>
      </c>
      <c r="DC126" s="161">
        <f>(AC126-AVERAGE(AC$3:AC$242))^2*'Monthly Returns'!$BI127</f>
        <v>3.1467478309307134E-6</v>
      </c>
      <c r="DD126" s="161">
        <f>(AD126-AVERAGE(AD$3:AD$242))^2*'Monthly Returns'!$BI127</f>
        <v>4.177203060780369E-6</v>
      </c>
      <c r="DE126" s="161">
        <f>(AE126-AVERAGE(AE$3:AE$242))^2*'Monthly Returns'!$BI127</f>
        <v>8.7210180493100066E-7</v>
      </c>
      <c r="DF126" s="161">
        <f>(AF126-AVERAGE(AF$3:AF$242))^2*'Monthly Returns'!$BI127</f>
        <v>9.9765991476795576E-9</v>
      </c>
      <c r="DG126" s="161">
        <f>(AG126-AVERAGE(AG$3:AG$242))^2*'Monthly Returns'!$BI127</f>
        <v>3.9460491238067146E-7</v>
      </c>
      <c r="DH126" s="161">
        <f>(AH126-AVERAGE(AH$3:AH$242))^2*'Monthly Returns'!$BI127</f>
        <v>7.1239869571520191E-11</v>
      </c>
      <c r="DI126" s="161">
        <f>(AI126-AVERAGE(AI$3:AI$242))^2*'Monthly Returns'!$BI127</f>
        <v>2.0239748795007384E-6</v>
      </c>
      <c r="DJ126" s="161">
        <f>(AJ126-AVERAGE(AJ$3:AJ$242))^2*'Monthly Returns'!$BI127</f>
        <v>3.5569777137673E-6</v>
      </c>
      <c r="DK126" s="161">
        <f>(AK126-AVERAGE(AK$3:AK$242))^2*'Monthly Returns'!$BI127</f>
        <v>8.9119802216704068E-6</v>
      </c>
      <c r="DL126" s="161">
        <f>(AL126-AVERAGE(AL$3:AL$242))^2*'Monthly Returns'!$BI127</f>
        <v>3.3924036809965115E-6</v>
      </c>
      <c r="DM126" s="161">
        <f>(AM126-AVERAGE(AM$3:AM$242))^2*'Monthly Returns'!$BI127</f>
        <v>1.3568690056919881E-7</v>
      </c>
      <c r="DN126" s="161">
        <f>(AN126-AVERAGE(AN$3:AN$242))^2*'Monthly Returns'!$BI127</f>
        <v>1.175786952449602E-6</v>
      </c>
      <c r="DO126" s="161">
        <f>(AO126-AVERAGE(AO$3:AO$242))^2*'Monthly Returns'!$BI127</f>
        <v>9.2156662977609182E-6</v>
      </c>
      <c r="DP126" s="161">
        <f>(AP126-AVERAGE(AP$3:AP$242))^2*'Monthly Returns'!$BI127</f>
        <v>5.7539351962007081E-6</v>
      </c>
      <c r="DQ126" s="161">
        <f>(AQ126-AVERAGE(AQ$3:AQ$242))^2*'Monthly Returns'!$BI127</f>
        <v>3.2294817114582884E-5</v>
      </c>
      <c r="DR126" s="161">
        <f>(AR126-AVERAGE(AR$3:AR$242))^2*'Monthly Returns'!$BI127</f>
        <v>4.2176377464872485E-6</v>
      </c>
      <c r="DS126" s="161">
        <f>(AS126-AVERAGE(AS$3:AS$242))^2*'Monthly Returns'!$BI127</f>
        <v>9.3063617724648731E-7</v>
      </c>
      <c r="DT126" s="161">
        <f>(AT126-AVERAGE(AT$3:AT$242))^2*'Monthly Returns'!$BI127</f>
        <v>1.2419987942065439E-6</v>
      </c>
      <c r="DU126" s="161">
        <f>(AU126-AVERAGE(AU$3:AU$242))^2*'Monthly Returns'!$BI127</f>
        <v>7.687305372614477E-7</v>
      </c>
      <c r="DV126" s="161">
        <f>(AV126-AVERAGE(AV$3:AV$242))^2*'Monthly Returns'!$BI127</f>
        <v>3.9638807607911449E-7</v>
      </c>
      <c r="DW126" s="161">
        <f>(AW126-AVERAGE(AW$3:AW$242))^2*'Monthly Returns'!$BI127</f>
        <v>1.2761788033336918E-6</v>
      </c>
      <c r="DX126" s="161">
        <f>(AX126-AVERAGE(AX$3:AX$242))^2*'Monthly Returns'!$BI127</f>
        <v>8.4782704165189322E-6</v>
      </c>
      <c r="DY126" s="161">
        <f>(AY126-AVERAGE(AY$3:AY$242))^2*'Monthly Returns'!$BI127</f>
        <v>1.2479583829639571E-5</v>
      </c>
      <c r="DZ126" s="161">
        <f>(AZ126-AVERAGE(AZ$3:AZ$242))^2*'Monthly Returns'!$BI127</f>
        <v>7.879659817484296E-5</v>
      </c>
      <c r="EA126" s="161">
        <f>(BA126-AVERAGE(BA$3:BA$242))^2*'Monthly Returns'!$BI127</f>
        <v>8.8057923204615772E-7</v>
      </c>
    </row>
    <row r="127" spans="1:131" s="80" customFormat="1" x14ac:dyDescent="0.2">
      <c r="A127" s="66"/>
      <c r="B127" s="79">
        <f>'Monthly Returns'!A128</f>
        <v>39964</v>
      </c>
      <c r="C127" s="77">
        <f>'Monthly Returns'!B128</f>
        <v>-3.6113456645582798E-2</v>
      </c>
      <c r="D127" s="77">
        <f>'Monthly Returns'!C128</f>
        <v>-4.9445723160835203E-2</v>
      </c>
      <c r="E127" s="77">
        <f>'Monthly Returns'!D128</f>
        <v>2.0775174958767201E-2</v>
      </c>
      <c r="F127" s="77">
        <f>'Monthly Returns'!E128</f>
        <v>3.7663087681107002E-2</v>
      </c>
      <c r="G127" s="77">
        <f>'Monthly Returns'!F128</f>
        <v>4.0351236223495901E-2</v>
      </c>
      <c r="H127" s="77">
        <f>'Monthly Returns'!G128</f>
        <v>7.7768338161385798E-3</v>
      </c>
      <c r="I127" s="77">
        <f>'Monthly Returns'!H128</f>
        <v>2.5456318090518699E-2</v>
      </c>
      <c r="J127" s="77">
        <f>'Monthly Returns'!I128</f>
        <v>3.6325446817977003E-2</v>
      </c>
      <c r="K127" s="77">
        <f>'Monthly Returns'!J128</f>
        <v>7.0262546966706405E-2</v>
      </c>
      <c r="L127" s="77">
        <f>'Monthly Returns'!K128</f>
        <v>-5.6296943832384302E-2</v>
      </c>
      <c r="M127" s="77">
        <f>'Monthly Returns'!L128</f>
        <v>-5.3770943565695201E-2</v>
      </c>
      <c r="N127" s="77">
        <f>'Monthly Returns'!M128</f>
        <v>-9.6526473124901504E-3</v>
      </c>
      <c r="O127" s="77">
        <f>'Monthly Returns'!N128</f>
        <v>-4.4432832272177501E-2</v>
      </c>
      <c r="P127" s="77">
        <f>'Monthly Returns'!O128</f>
        <v>-1.16262770646473E-2</v>
      </c>
      <c r="Q127" s="77">
        <f>'Monthly Returns'!P128</f>
        <v>-5.7108522609815504E-3</v>
      </c>
      <c r="R127" s="77">
        <f>'Monthly Returns'!Q128</f>
        <v>-2.8139429947489698E-2</v>
      </c>
      <c r="S127" s="77">
        <f>'Monthly Returns'!R128</f>
        <v>-5.4078967547526099E-2</v>
      </c>
      <c r="T127" s="77">
        <f>'Monthly Returns'!S128</f>
        <v>-4.5027839426653005E-2</v>
      </c>
      <c r="U127" s="77">
        <f>'Monthly Returns'!T128</f>
        <v>5.5016499857408703E-2</v>
      </c>
      <c r="V127" s="77">
        <f>'Monthly Returns'!U128</f>
        <v>6.3744425145705302E-2</v>
      </c>
      <c r="W127" s="77">
        <f>'Monthly Returns'!V128</f>
        <v>3.5352452713481398E-2</v>
      </c>
      <c r="X127" s="77">
        <f>'Monthly Returns'!W128</f>
        <v>-4.1743609680241045E-2</v>
      </c>
      <c r="Y127" s="77">
        <f>'Monthly Returns'!X128</f>
        <v>-3.5982593728270618E-2</v>
      </c>
      <c r="Z127" s="77">
        <f>'Monthly Returns'!Y128</f>
        <v>-1.0217919628207062E-2</v>
      </c>
      <c r="AA127" s="77">
        <f>'Monthly Returns'!Z128</f>
        <v>-1.3640660874262855E-2</v>
      </c>
      <c r="AB127" s="77">
        <f>'Monthly Returns'!AA128</f>
        <v>-2.3846829976688189E-2</v>
      </c>
      <c r="AC127" s="77">
        <f>'Monthly Returns'!AB128</f>
        <v>2.5645031112499828E-2</v>
      </c>
      <c r="AD127" s="77">
        <f>'Monthly Returns'!AC128</f>
        <v>2.68500062572011E-2</v>
      </c>
      <c r="AE127" s="77">
        <f>'Monthly Returns'!AD128</f>
        <v>1.5775127072064399E-2</v>
      </c>
      <c r="AF127" s="77">
        <f>'Monthly Returns'!AE128</f>
        <v>-2.1153935999999999E-3</v>
      </c>
      <c r="AG127" s="77">
        <f>'Monthly Returns'!AF128</f>
        <v>9.2491012999999997E-3</v>
      </c>
      <c r="AH127" s="77">
        <f>'Monthly Returns'!AG128</f>
        <v>-2.104001124962139E-3</v>
      </c>
      <c r="AI127" s="77">
        <f>'Monthly Returns'!AH128</f>
        <v>1.7691096863362565E-2</v>
      </c>
      <c r="AJ127" s="77">
        <f>'Monthly Returns'!AI128</f>
        <v>1.4974928036036284E-2</v>
      </c>
      <c r="AK127" s="77">
        <f>'Monthly Returns'!AJ128</f>
        <v>1.3090464132976543E-2</v>
      </c>
      <c r="AL127" s="77">
        <f>'Monthly Returns'!AK128</f>
        <v>4.0784241809483923E-3</v>
      </c>
      <c r="AM127" s="77">
        <f>'Monthly Returns'!AL128</f>
        <v>4.2192614026884678E-2</v>
      </c>
      <c r="AN127" s="77">
        <f>'Monthly Returns'!AM128</f>
        <v>-9.2268324489241937E-4</v>
      </c>
      <c r="AO127" s="77">
        <f>'Monthly Returns'!AN128</f>
        <v>6.8599999999999994E-2</v>
      </c>
      <c r="AP127" s="77">
        <f>'Monthly Returns'!AO128</f>
        <v>0.12283980799461625</v>
      </c>
      <c r="AQ127" s="77">
        <f>'Monthly Returns'!AP128</f>
        <v>6.9053209684262651E-2</v>
      </c>
      <c r="AR127" s="77">
        <f>'Monthly Returns'!AQ128</f>
        <v>-2.9441998067797771E-2</v>
      </c>
      <c r="AS127" s="77">
        <f>'Monthly Returns'!AR128</f>
        <v>-1.104488078541388E-2</v>
      </c>
      <c r="AT127" s="77">
        <f>'Monthly Returns'!AS128</f>
        <v>2.1679609999999128E-2</v>
      </c>
      <c r="AU127" s="77">
        <f>'Monthly Returns'!AT128</f>
        <v>1.6056354324186711E-2</v>
      </c>
      <c r="AV127" s="77">
        <f>'Monthly Returns'!AU128</f>
        <v>-3.146287251570725E-3</v>
      </c>
      <c r="AW127" s="77">
        <f>'Monthly Returns'!AV128</f>
        <v>-3.5582284902472172E-2</v>
      </c>
      <c r="AX127" s="77">
        <f>'Monthly Returns'!AW128</f>
        <v>-1.8189723666347635E-2</v>
      </c>
      <c r="AY127" s="77">
        <f>'Monthly Returns'!AX128</f>
        <v>-1.1525497991547283E-2</v>
      </c>
      <c r="AZ127" s="77">
        <f>'Monthly Returns'!AY128</f>
        <v>-1.646120398250904E-2</v>
      </c>
      <c r="BA127" s="77">
        <f>'Monthly Returns'!AZ128</f>
        <v>-5.3360211069279906E-3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CC127" s="161">
        <f>(C127-AVERAGE(C$3:C$242))^2*'Monthly Returns'!$BI128</f>
        <v>6.2729644664586696E-6</v>
      </c>
      <c r="CD127" s="161">
        <f>(D127-AVERAGE(D$3:D$242))^2*'Monthly Returns'!$BI128</f>
        <v>1.2488744806077603E-5</v>
      </c>
      <c r="CE127" s="161">
        <f>(E127-AVERAGE(E$3:E$242))^2*'Monthly Returns'!$BI128</f>
        <v>7.7691364102257762E-7</v>
      </c>
      <c r="CF127" s="161">
        <f>(F127-AVERAGE(F$3:F$242))^2*'Monthly Returns'!$BI128</f>
        <v>2.7896244492868541E-6</v>
      </c>
      <c r="CG127" s="161">
        <f>(G127-AVERAGE(G$3:G$242))^2*'Monthly Returns'!$BI128</f>
        <v>4.5231547015169273E-6</v>
      </c>
      <c r="CH127" s="161">
        <f>(H127-AVERAGE(H$3:H$242))^2*'Monthly Returns'!$BI128</f>
        <v>3.2862656714031322E-8</v>
      </c>
      <c r="CI127" s="161">
        <f>(I127-AVERAGE(I$3:I$242))^2*'Monthly Returns'!$BI128</f>
        <v>1.1351323841667489E-6</v>
      </c>
      <c r="CJ127" s="161">
        <f>(J127-AVERAGE(J$3:J$242))^2*'Monthly Returns'!$BI128</f>
        <v>2.5166598122345992E-6</v>
      </c>
      <c r="CK127" s="161">
        <f>(K127-AVERAGE(K$3:K$242))^2*'Monthly Returns'!$BI128</f>
        <v>1.2584236924994306E-5</v>
      </c>
      <c r="CL127" s="161">
        <f>(L127-AVERAGE(L$3:L$242))^2*'Monthly Returns'!$BI128</f>
        <v>1.2737399601014384E-5</v>
      </c>
      <c r="CM127" s="161">
        <f>(M127-AVERAGE(M$3:M$242))^2*'Monthly Returns'!$BI128</f>
        <v>1.1742670356205931E-5</v>
      </c>
      <c r="CN127" s="161">
        <f>(N127-AVERAGE(N$3:N$242))^2*'Monthly Returns'!$BI128</f>
        <v>1.0548498726068046E-6</v>
      </c>
      <c r="CO127" s="161">
        <f>(O127-AVERAGE(O$3:O$242))^2*'Monthly Returns'!$BI128</f>
        <v>8.7783164594258483E-6</v>
      </c>
      <c r="CP127" s="161">
        <f>(P127-AVERAGE(P$3:P$242))^2*'Monthly Returns'!$BI128</f>
        <v>1.3986377250080176E-6</v>
      </c>
      <c r="CQ127" s="161">
        <f>(Q127-AVERAGE(Q$3:Q$242))^2*'Monthly Returns'!$BI128</f>
        <v>5.9890422659758521E-7</v>
      </c>
      <c r="CR127" s="161">
        <f>(R127-AVERAGE(R$3:R$242))^2*'Monthly Returns'!$BI128</f>
        <v>4.172423891276284E-6</v>
      </c>
      <c r="CS127" s="161">
        <f>(S127-AVERAGE(S$3:S$242))^2*'Monthly Returns'!$BI128</f>
        <v>1.2260248614560208E-5</v>
      </c>
      <c r="CT127" s="161">
        <f>(T127-AVERAGE(T$3:T$242))^2*'Monthly Returns'!$BI128</f>
        <v>1.0032749125247445E-5</v>
      </c>
      <c r="CU127" s="161">
        <f>(U127-AVERAGE(U$3:U$242))^2*'Monthly Returns'!$BI128</f>
        <v>8.5297119803042293E-6</v>
      </c>
      <c r="CV127" s="161">
        <f>(V127-AVERAGE(V$3:V$242))^2*'Monthly Returns'!$BI128</f>
        <v>1.1768896327002764E-5</v>
      </c>
      <c r="CW127" s="161">
        <f>(W127-AVERAGE(W$3:W$242))^2*'Monthly Returns'!$BI128</f>
        <v>3.3719565662701021E-6</v>
      </c>
      <c r="CX127" s="161">
        <f>(X127-AVERAGE(X$3:X$242))^2*'Monthly Returns'!$BI128</f>
        <v>7.5363718344426989E-6</v>
      </c>
      <c r="CY127" s="161">
        <f>(Y127-AVERAGE(Y$3:Y$242))^2*'Monthly Returns'!$BI128</f>
        <v>5.5594606851533997E-6</v>
      </c>
      <c r="CZ127" s="161">
        <f>(Z127-AVERAGE(Z$3:Z$242))^2*'Monthly Returns'!$BI128</f>
        <v>5.407886675859298E-7</v>
      </c>
      <c r="DA127" s="161">
        <f>(AA127-AVERAGE(AA$3:AA$242))^2*'Monthly Returns'!$BI128</f>
        <v>1.3180257803360809E-6</v>
      </c>
      <c r="DB127" s="161">
        <f>(AB127-AVERAGE(AB$3:AB$242))^2*'Monthly Returns'!$BI128</f>
        <v>2.6890940190743003E-6</v>
      </c>
      <c r="DC127" s="161">
        <f>(AC127-AVERAGE(AC$3:AC$242))^2*'Monthly Returns'!$BI128</f>
        <v>1.6763689217468404E-6</v>
      </c>
      <c r="DD127" s="161">
        <f>(AD127-AVERAGE(AD$3:AD$242))^2*'Monthly Returns'!$BI128</f>
        <v>1.8595112321287749E-6</v>
      </c>
      <c r="DE127" s="161">
        <f>(AE127-AVERAGE(AE$3:AE$242))^2*'Monthly Returns'!$BI128</f>
        <v>4.92576073920154E-7</v>
      </c>
      <c r="DF127" s="161">
        <f>(AF127-AVERAGE(AF$3:AF$242))^2*'Monthly Returns'!$BI128</f>
        <v>3.1972361479740448E-7</v>
      </c>
      <c r="DG127" s="161">
        <f>(AG127-AVERAGE(AG$3:AG$242))^2*'Monthly Returns'!$BI128</f>
        <v>1.4788808971784603E-8</v>
      </c>
      <c r="DH127" s="161">
        <f>(AH127-AVERAGE(AH$3:AH$242))^2*'Monthly Returns'!$BI128</f>
        <v>2.2187236486563936E-7</v>
      </c>
      <c r="DI127" s="161">
        <f>(AI127-AVERAGE(AI$3:AI$242))^2*'Monthly Returns'!$BI128</f>
        <v>6.7244488409956956E-7</v>
      </c>
      <c r="DJ127" s="161">
        <f>(AJ127-AVERAGE(AJ$3:AJ$242))^2*'Monthly Returns'!$BI128</f>
        <v>3.2257101661121727E-7</v>
      </c>
      <c r="DK127" s="161">
        <f>(AK127-AVERAGE(AK$3:AK$242))^2*'Monthly Returns'!$BI128</f>
        <v>1.6027718760295182E-7</v>
      </c>
      <c r="DL127" s="161">
        <f>(AL127-AVERAGE(AL$3:AL$242))^2*'Monthly Returns'!$BI128</f>
        <v>1.551026661149789E-8</v>
      </c>
      <c r="DM127" s="161">
        <f>(AM127-AVERAGE(AM$3:AM$242))^2*'Monthly Returns'!$BI128</f>
        <v>4.9048278504669109E-6</v>
      </c>
      <c r="DN127" s="161">
        <f>(AN127-AVERAGE(AN$3:AN$242))^2*'Monthly Returns'!$BI128</f>
        <v>1.4771434598049752E-7</v>
      </c>
      <c r="DO127" s="161">
        <f>(AO127-AVERAGE(AO$3:AO$242))^2*'Monthly Returns'!$BI128</f>
        <v>1.3414618537462476E-5</v>
      </c>
      <c r="DP127" s="161">
        <f>(AP127-AVERAGE(AP$3:AP$242))^2*'Monthly Returns'!$BI128</f>
        <v>5.1132274306255435E-5</v>
      </c>
      <c r="DQ127" s="161">
        <f>(AQ127-AVERAGE(AQ$3:AQ$242))^2*'Monthly Returns'!$BI128</f>
        <v>1.3738048547030697E-5</v>
      </c>
      <c r="DR127" s="161">
        <f>(AR127-AVERAGE(AR$3:AR$242))^2*'Monthly Returns'!$BI128</f>
        <v>4.5024829666084144E-6</v>
      </c>
      <c r="DS127" s="161">
        <f>(AS127-AVERAGE(AS$3:AS$242))^2*'Monthly Returns'!$BI128</f>
        <v>7.2680507279011715E-7</v>
      </c>
      <c r="DT127" s="161">
        <f>(AT127-AVERAGE(AT$3:AT$242))^2*'Monthly Returns'!$BI128</f>
        <v>9.4458270535715798E-7</v>
      </c>
      <c r="DU127" s="161">
        <f>(AU127-AVERAGE(AU$3:AU$242))^2*'Monthly Returns'!$BI128</f>
        <v>6.6689888054613326E-7</v>
      </c>
      <c r="DV127" s="161">
        <f>(AV127-AVERAGE(AV$3:AV$242))^2*'Monthly Returns'!$BI128</f>
        <v>3.7846894966591582E-8</v>
      </c>
      <c r="DW127" s="161">
        <f>(AW127-AVERAGE(AW$3:AW$242))^2*'Monthly Returns'!$BI128</f>
        <v>6.8887073297030225E-6</v>
      </c>
      <c r="DX127" s="161">
        <f>(AX127-AVERAGE(AX$3:AX$242))^2*'Monthly Returns'!$BI128</f>
        <v>2.2293240586316251E-6</v>
      </c>
      <c r="DY127" s="161">
        <f>(AY127-AVERAGE(AY$3:AY$242))^2*'Monthly Returns'!$BI128</f>
        <v>1.1120699395845792E-6</v>
      </c>
      <c r="DZ127" s="161">
        <f>(AZ127-AVERAGE(AZ$3:AZ$242))^2*'Monthly Returns'!$BI128</f>
        <v>3.4016764457823708E-6</v>
      </c>
      <c r="EA127" s="161">
        <f>(BA127-AVERAGE(BA$3:BA$242))^2*'Monthly Returns'!$BI128</f>
        <v>8.3180244055523622E-7</v>
      </c>
    </row>
    <row r="128" spans="1:131" s="80" customFormat="1" x14ac:dyDescent="0.2">
      <c r="A128" s="66"/>
      <c r="B128" s="79">
        <f>'Monthly Returns'!A129</f>
        <v>39994</v>
      </c>
      <c r="C128" s="77">
        <f>'Monthly Returns'!B129</f>
        <v>-1.4125722526959599E-2</v>
      </c>
      <c r="D128" s="77">
        <f>'Monthly Returns'!C129</f>
        <v>-5.5263499970380396E-3</v>
      </c>
      <c r="E128" s="77">
        <f>'Monthly Returns'!D129</f>
        <v>-3.8238652930650797E-2</v>
      </c>
      <c r="F128" s="77">
        <f>'Monthly Returns'!E129</f>
        <v>-2.1576817938208599E-2</v>
      </c>
      <c r="G128" s="77">
        <f>'Monthly Returns'!F129</f>
        <v>-2.8873272458277699E-2</v>
      </c>
      <c r="H128" s="77">
        <f>'Monthly Returns'!G129</f>
        <v>9.7465157498421995E-4</v>
      </c>
      <c r="I128" s="77">
        <f>'Monthly Returns'!H129</f>
        <v>4.6272954919692903E-2</v>
      </c>
      <c r="J128" s="77">
        <f>'Monthly Returns'!I129</f>
        <v>1.1373520971300399E-2</v>
      </c>
      <c r="K128" s="77">
        <f>'Monthly Returns'!J129</f>
        <v>-2.94058889913048E-2</v>
      </c>
      <c r="L128" s="77">
        <f>'Monthly Returns'!K129</f>
        <v>-1.5130971349748199E-2</v>
      </c>
      <c r="M128" s="77">
        <f>'Monthly Returns'!L129</f>
        <v>-1.22815751875473E-2</v>
      </c>
      <c r="N128" s="77">
        <f>'Monthly Returns'!M129</f>
        <v>1.4235780811883999E-2</v>
      </c>
      <c r="O128" s="77">
        <f>'Monthly Returns'!N129</f>
        <v>-1.4631565373268899E-2</v>
      </c>
      <c r="P128" s="77">
        <f>'Monthly Returns'!O129</f>
        <v>-5.7474541840440898E-3</v>
      </c>
      <c r="Q128" s="77">
        <f>'Monthly Returns'!P129</f>
        <v>1.4016377227990999E-2</v>
      </c>
      <c r="R128" s="77">
        <f>'Monthly Returns'!Q129</f>
        <v>-1.4559280966433601E-2</v>
      </c>
      <c r="S128" s="77">
        <f>'Monthly Returns'!R129</f>
        <v>-2.78499452545946E-2</v>
      </c>
      <c r="T128" s="77">
        <f>'Monthly Returns'!S129</f>
        <v>1.5119190613559486E-3</v>
      </c>
      <c r="U128" s="77">
        <f>'Monthly Returns'!T129</f>
        <v>2.2622468648731899E-3</v>
      </c>
      <c r="V128" s="77">
        <f>'Monthly Returns'!U129</f>
        <v>1.82148147964755E-3</v>
      </c>
      <c r="W128" s="77">
        <f>'Monthly Returns'!V129</f>
        <v>-1.16901105723552E-2</v>
      </c>
      <c r="X128" s="77">
        <f>'Monthly Returns'!W129</f>
        <v>2.0842841929104017E-2</v>
      </c>
      <c r="Y128" s="77">
        <f>'Monthly Returns'!X129</f>
        <v>2.3992200208795333E-2</v>
      </c>
      <c r="Z128" s="77">
        <f>'Monthly Returns'!Y129</f>
        <v>1.2346818527647407E-2</v>
      </c>
      <c r="AA128" s="77">
        <f>'Monthly Returns'!Z129</f>
        <v>-3.4459151072568917E-3</v>
      </c>
      <c r="AB128" s="77">
        <f>'Monthly Returns'!AA129</f>
        <v>-3.5234702266766504E-3</v>
      </c>
      <c r="AC128" s="77">
        <f>'Monthly Returns'!AB129</f>
        <v>3.0918413971670722E-2</v>
      </c>
      <c r="AD128" s="77">
        <f>'Monthly Returns'!AC129</f>
        <v>3.4797980833226404E-2</v>
      </c>
      <c r="AE128" s="77">
        <f>'Monthly Returns'!AD129</f>
        <v>1.6421696106162301E-2</v>
      </c>
      <c r="AF128" s="77">
        <f>'Monthly Returns'!AE129</f>
        <v>8.5830240000000005E-4</v>
      </c>
      <c r="AG128" s="77">
        <f>'Monthly Returns'!AF129</f>
        <v>-3.5241392E-3</v>
      </c>
      <c r="AH128" s="77">
        <f>'Monthly Returns'!AG129</f>
        <v>8.5368000317184668E-4</v>
      </c>
      <c r="AI128" s="77">
        <f>'Monthly Returns'!AH129</f>
        <v>-2.4649348493650969E-2</v>
      </c>
      <c r="AJ128" s="77">
        <f>'Monthly Returns'!AI129</f>
        <v>-2.2369300629318967E-2</v>
      </c>
      <c r="AK128" s="77">
        <f>'Monthly Returns'!AJ129</f>
        <v>-2.8427697023692189E-2</v>
      </c>
      <c r="AL128" s="77">
        <f>'Monthly Returns'!AK129</f>
        <v>-1.4134695783943441E-2</v>
      </c>
      <c r="AM128" s="77">
        <f>'Monthly Returns'!AL129</f>
        <v>-1.2211751415559746E-2</v>
      </c>
      <c r="AN128" s="77">
        <f>'Monthly Returns'!AM129</f>
        <v>-1.9929209303216511E-2</v>
      </c>
      <c r="AO128" s="77">
        <f>'Monthly Returns'!AN129</f>
        <v>-1.14E-2</v>
      </c>
      <c r="AP128" s="77">
        <f>'Monthly Returns'!AO129</f>
        <v>-6.3420230138012568E-2</v>
      </c>
      <c r="AQ128" s="77">
        <f>'Monthly Returns'!AP129</f>
        <v>-6.4030823538692161E-2</v>
      </c>
      <c r="AR128" s="77">
        <f>'Monthly Returns'!AQ129</f>
        <v>2.7659036580164612E-2</v>
      </c>
      <c r="AS128" s="77">
        <f>'Monthly Returns'!AR129</f>
        <v>-7.622761921645016E-3</v>
      </c>
      <c r="AT128" s="77">
        <f>'Monthly Returns'!AS129</f>
        <v>-9.4796758648673322E-3</v>
      </c>
      <c r="AU128" s="77">
        <f>'Monthly Returns'!AT129</f>
        <v>1.3540210307723091E-2</v>
      </c>
      <c r="AV128" s="77">
        <f>'Monthly Returns'!AU129</f>
        <v>2.0218118284637383E-2</v>
      </c>
      <c r="AW128" s="77">
        <f>'Monthly Returns'!AV129</f>
        <v>6.231394244875732E-2</v>
      </c>
      <c r="AX128" s="77">
        <f>'Monthly Returns'!AW129</f>
        <v>3.9219934304219883E-3</v>
      </c>
      <c r="AY128" s="77">
        <f>'Monthly Returns'!AX129</f>
        <v>7.2655748788852522E-4</v>
      </c>
      <c r="AZ128" s="77">
        <f>'Monthly Returns'!AY129</f>
        <v>-1.9376523978979376E-2</v>
      </c>
      <c r="BA128" s="77">
        <f>'Monthly Returns'!AZ129</f>
        <v>-6.2915387595743888E-2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CC128" s="161">
        <f>(C128-AVERAGE(C$3:C$242))^2*'Monthly Returns'!$BI129</f>
        <v>1.482801533834583E-6</v>
      </c>
      <c r="CD128" s="161">
        <f>(D128-AVERAGE(D$3:D$242))^2*'Monthly Returns'!$BI129</f>
        <v>9.1404031080113388E-7</v>
      </c>
      <c r="CE128" s="161">
        <f>(E128-AVERAGE(E$3:E$242))^2*'Monthly Returns'!$BI129</f>
        <v>6.7700111230231784E-6</v>
      </c>
      <c r="CF128" s="161">
        <f>(F128-AVERAGE(F$3:F$242))^2*'Monthly Returns'!$BI129</f>
        <v>3.3215877808484477E-6</v>
      </c>
      <c r="CG128" s="161">
        <f>(G128-AVERAGE(G$3:G$242))^2*'Monthly Returns'!$BI129</f>
        <v>3.8172209556976608E-6</v>
      </c>
      <c r="CH128" s="161">
        <f>(H128-AVERAGE(H$3:H$242))^2*'Monthly Returns'!$BI129</f>
        <v>4.8322472600061518E-8</v>
      </c>
      <c r="CI128" s="161">
        <f>(I128-AVERAGE(I$3:I$242))^2*'Monthly Returns'!$BI129</f>
        <v>5.2949827608630142E-6</v>
      </c>
      <c r="CJ128" s="161">
        <f>(J128-AVERAGE(J$3:J$242))^2*'Monthly Returns'!$BI129</f>
        <v>1.432807074440983E-8</v>
      </c>
      <c r="CK128" s="161">
        <f>(K128-AVERAGE(K$3:K$242))^2*'Monthly Returns'!$BI129</f>
        <v>5.4067075459435871E-6</v>
      </c>
      <c r="CL128" s="161">
        <f>(L128-AVERAGE(L$3:L$242))^2*'Monthly Returns'!$BI129</f>
        <v>1.3316419886847827E-6</v>
      </c>
      <c r="CM128" s="161">
        <f>(M128-AVERAGE(M$3:M$242))^2*'Monthly Returns'!$BI129</f>
        <v>9.8395908241349442E-7</v>
      </c>
      <c r="CN128" s="161">
        <f>(N128-AVERAGE(N$3:N$242))^2*'Monthly Returns'!$BI129</f>
        <v>1.4409873997245249E-7</v>
      </c>
      <c r="CO128" s="161">
        <f>(O128-AVERAGE(O$3:O$242))^2*'Monthly Returns'!$BI129</f>
        <v>1.4797649338811912E-6</v>
      </c>
      <c r="CP128" s="161">
        <f>(P128-AVERAGE(P$3:P$242))^2*'Monthly Returns'!$BI129</f>
        <v>7.0753700706204664E-7</v>
      </c>
      <c r="CQ128" s="161">
        <f>(Q128-AVERAGE(Q$3:Q$242))^2*'Monthly Returns'!$BI129</f>
        <v>1.5063443813185857E-7</v>
      </c>
      <c r="CR128" s="161">
        <f>(R128-AVERAGE(R$3:R$242))^2*'Monthly Returns'!$BI129</f>
        <v>1.5633443034791056E-6</v>
      </c>
      <c r="CS128" s="161">
        <f>(S128-AVERAGE(S$3:S$242))^2*'Monthly Returns'!$BI129</f>
        <v>3.8767052349485878E-6</v>
      </c>
      <c r="CT128" s="161">
        <f>(T128-AVERAGE(T$3:T$242))^2*'Monthly Returns'!$BI129</f>
        <v>1.8735898972267807E-7</v>
      </c>
      <c r="CU128" s="161">
        <f>(U128-AVERAGE(U$3:U$242))^2*'Monthly Returns'!$BI129</f>
        <v>3.3329200350539931E-8</v>
      </c>
      <c r="CV128" s="161">
        <f>(V128-AVERAGE(V$3:V$242))^2*'Monthly Returns'!$BI129</f>
        <v>4.4884363511869395E-8</v>
      </c>
      <c r="CW128" s="161">
        <f>(W128-AVERAGE(W$3:W$242))^2*'Monthly Returns'!$BI129</f>
        <v>8.7373031003141618E-7</v>
      </c>
      <c r="CX128" s="161">
        <f>(X128-AVERAGE(X$3:X$242))^2*'Monthly Returns'!$BI129</f>
        <v>8.8334293834522171E-7</v>
      </c>
      <c r="CY128" s="161">
        <f>(Y128-AVERAGE(Y$3:Y$242))^2*'Monthly Returns'!$BI129</f>
        <v>1.3802890905262626E-6</v>
      </c>
      <c r="CZ128" s="161">
        <f>(Z128-AVERAGE(Z$3:Z$242))^2*'Monthly Returns'!$BI129</f>
        <v>3.5344992728902959E-7</v>
      </c>
      <c r="DA128" s="161">
        <f>(AA128-AVERAGE(AA$3:AA$242))^2*'Monthly Returns'!$BI129</f>
        <v>3.0394748290964884E-7</v>
      </c>
      <c r="DB128" s="161">
        <f>(AB128-AVERAGE(AB$3:AB$242))^2*'Monthly Returns'!$BI129</f>
        <v>1.9978276413863743E-7</v>
      </c>
      <c r="DC128" s="161">
        <f>(AC128-AVERAGE(AC$3:AC$242))^2*'Monthly Returns'!$BI129</f>
        <v>2.6015527584701754E-6</v>
      </c>
      <c r="DD128" s="161">
        <f>(AD128-AVERAGE(AD$3:AD$242))^2*'Monthly Returns'!$BI129</f>
        <v>3.3864983413002502E-6</v>
      </c>
      <c r="DE128" s="161">
        <f>(AE128-AVERAGE(AE$3:AE$242))^2*'Monthly Returns'!$BI129</f>
        <v>5.5292076165985832E-7</v>
      </c>
      <c r="DF128" s="161">
        <f>(AF128-AVERAGE(AF$3:AF$242))^2*'Monthly Returns'!$BI129</f>
        <v>1.5408801690052927E-7</v>
      </c>
      <c r="DG128" s="161">
        <f>(AG128-AVERAGE(AG$3:AG$242))^2*'Monthly Returns'!$BI129</f>
        <v>4.0030019119708345E-7</v>
      </c>
      <c r="DH128" s="161">
        <f>(AH128-AVERAGE(AH$3:AH$242))^2*'Monthly Returns'!$BI129</f>
        <v>8.9164092340481853E-8</v>
      </c>
      <c r="DI128" s="161">
        <f>(AI128-AVERAGE(AI$3:AI$242))^2*'Monthly Returns'!$BI129</f>
        <v>2.8164071494011792E-6</v>
      </c>
      <c r="DJ128" s="161">
        <f>(AJ128-AVERAGE(AJ$3:AJ$242))^2*'Monthly Returns'!$BI129</f>
        <v>2.677401241941603E-6</v>
      </c>
      <c r="DK128" s="161">
        <f>(AK128-AVERAGE(AK$3:AK$242))^2*'Monthly Returns'!$BI129</f>
        <v>4.2082942143231198E-6</v>
      </c>
      <c r="DL128" s="161">
        <f>(AL128-AVERAGE(AL$3:AL$242))^2*'Monthly Returns'!$BI129</f>
        <v>1.4438091640814241E-6</v>
      </c>
      <c r="DM128" s="161">
        <f>(AM128-AVERAGE(AM$3:AM$242))^2*'Monthly Returns'!$BI129</f>
        <v>9.7916008246616492E-7</v>
      </c>
      <c r="DN128" s="161">
        <f>(AN128-AVERAGE(AN$3:AN$242))^2*'Monthly Returns'!$BI129</f>
        <v>2.2788385193748334E-6</v>
      </c>
      <c r="DO128" s="161">
        <f>(AO128-AVERAGE(AO$3:AO$242))^2*'Monthly Returns'!$BI129</f>
        <v>1.0963192707134343E-6</v>
      </c>
      <c r="DP128" s="161">
        <f>(AP128-AVERAGE(AP$3:AP$242))^2*'Monthly Returns'!$BI129</f>
        <v>1.4603839316080702E-5</v>
      </c>
      <c r="DQ128" s="161">
        <f>(AQ128-AVERAGE(AQ$3:AQ$242))^2*'Monthly Returns'!$BI129</f>
        <v>1.7141877630076621E-5</v>
      </c>
      <c r="DR128" s="161">
        <f>(AR128-AVERAGE(AR$3:AR$242))^2*'Monthly Returns'!$BI129</f>
        <v>1.5429322552407715E-6</v>
      </c>
      <c r="DS128" s="161">
        <f>(AS128-AVERAGE(AS$3:AS$242))^2*'Monthly Returns'!$BI129</f>
        <v>4.2846444367119175E-7</v>
      </c>
      <c r="DT128" s="161">
        <f>(AT128-AVERAGE(AT$3:AT$242))^2*'Monthly Returns'!$BI129</f>
        <v>7.4781089733173177E-7</v>
      </c>
      <c r="DU128" s="161">
        <f>(AU128-AVERAGE(AU$3:AU$242))^2*'Monthly Returns'!$BI129</f>
        <v>4.5164521457986319E-7</v>
      </c>
      <c r="DV128" s="161">
        <f>(AV128-AVERAGE(AV$3:AV$242))^2*'Monthly Returns'!$BI129</f>
        <v>2.4850017517757251E-6</v>
      </c>
      <c r="DW128" s="161">
        <f>(AW128-AVERAGE(AW$3:AW$242))^2*'Monthly Returns'!$BI129</f>
        <v>9.9094883089912828E-6</v>
      </c>
      <c r="DX128" s="161">
        <f>(AX128-AVERAGE(AX$3:AX$242))^2*'Monthly Returns'!$BI129</f>
        <v>3.7552057338472095E-8</v>
      </c>
      <c r="DY128" s="161">
        <f>(AY128-AVERAGE(AY$3:AY$242))^2*'Monthly Returns'!$BI129</f>
        <v>1.1272663600251283E-7</v>
      </c>
      <c r="DZ128" s="161">
        <f>(AZ128-AVERAGE(AZ$3:AZ$242))^2*'Monthly Returns'!$BI129</f>
        <v>4.104489992228103E-6</v>
      </c>
      <c r="EA128" s="161">
        <f>(BA128-AVERAGE(BA$3:BA$242))^2*'Monthly Returns'!$BI129</f>
        <v>1.8659291628633049E-5</v>
      </c>
    </row>
    <row r="129" spans="1:131" s="80" customFormat="1" x14ac:dyDescent="0.2">
      <c r="A129" s="66"/>
      <c r="B129" s="79">
        <f>'Monthly Returns'!A130</f>
        <v>40025</v>
      </c>
      <c r="C129" s="77">
        <f>'Monthly Returns'!B130</f>
        <v>5.9095340658112699E-2</v>
      </c>
      <c r="D129" s="77">
        <f>'Monthly Returns'!C130</f>
        <v>7.8284623913479096E-2</v>
      </c>
      <c r="E129" s="77">
        <f>'Monthly Returns'!D130</f>
        <v>9.4445490840114596E-2</v>
      </c>
      <c r="F129" s="77">
        <f>'Monthly Returns'!E130</f>
        <v>7.4260222869527701E-2</v>
      </c>
      <c r="G129" s="77">
        <f>'Monthly Returns'!F130</f>
        <v>7.6127158114732196E-2</v>
      </c>
      <c r="H129" s="77">
        <f>'Monthly Returns'!G130</f>
        <v>2.70024032074427E-2</v>
      </c>
      <c r="I129" s="77">
        <f>'Monthly Returns'!H130</f>
        <v>9.5271620827790393E-3</v>
      </c>
      <c r="J129" s="77">
        <f>'Monthly Returns'!I130</f>
        <v>9.9425887854253298E-2</v>
      </c>
      <c r="K129" s="77">
        <f>'Monthly Returns'!J130</f>
        <v>9.6307602038177204E-2</v>
      </c>
      <c r="L129" s="77">
        <f>'Monthly Returns'!K130</f>
        <v>2.0250705003164102E-3</v>
      </c>
      <c r="M129" s="77">
        <f>'Monthly Returns'!L130</f>
        <v>6.6678496923635502E-3</v>
      </c>
      <c r="N129" s="77">
        <f>'Monthly Returns'!M130</f>
        <v>4.4391887325958099E-2</v>
      </c>
      <c r="O129" s="77">
        <f>'Monthly Returns'!N130</f>
        <v>2.5428439222877099E-2</v>
      </c>
      <c r="P129" s="77">
        <f>'Monthly Returns'!O130</f>
        <v>3.9879499283036898E-2</v>
      </c>
      <c r="Q129" s="77">
        <f>'Monthly Returns'!P130</f>
        <v>3.8416640839679703E-2</v>
      </c>
      <c r="R129" s="77">
        <f>'Monthly Returns'!Q130</f>
        <v>1.6404035722423101E-2</v>
      </c>
      <c r="S129" s="77">
        <f>'Monthly Returns'!R130</f>
        <v>-1.02966218168701E-2</v>
      </c>
      <c r="T129" s="77">
        <f>'Monthly Returns'!S130</f>
        <v>1.8931792888480237E-2</v>
      </c>
      <c r="U129" s="77">
        <f>'Monthly Returns'!T130</f>
        <v>7.5378223569300296E-2</v>
      </c>
      <c r="V129" s="77">
        <f>'Monthly Returns'!U130</f>
        <v>3.2030568357192798E-2</v>
      </c>
      <c r="W129" s="77">
        <f>'Monthly Returns'!V130</f>
        <v>4.9194060562660598E-3</v>
      </c>
      <c r="X129" s="77">
        <f>'Monthly Returns'!W130</f>
        <v>2.1857923497267562E-2</v>
      </c>
      <c r="Y129" s="77">
        <f>'Monthly Returns'!X130</f>
        <v>3.9367934687193351E-3</v>
      </c>
      <c r="Z129" s="77">
        <f>'Monthly Returns'!Y130</f>
        <v>3.1767993505993353E-4</v>
      </c>
      <c r="AA129" s="77">
        <f>'Monthly Returns'!Z130</f>
        <v>4.3096933751631594E-2</v>
      </c>
      <c r="AB129" s="77">
        <f>'Monthly Returns'!AA130</f>
        <v>3.3041291792715866E-2</v>
      </c>
      <c r="AC129" s="77">
        <f>'Monthly Returns'!AB130</f>
        <v>-2.8710725893824507E-2</v>
      </c>
      <c r="AD129" s="77">
        <f>'Monthly Returns'!AC130</f>
        <v>-3.4340220820333299E-2</v>
      </c>
      <c r="AE129" s="77">
        <f>'Monthly Returns'!AD130</f>
        <v>-9.7464212871797504E-3</v>
      </c>
      <c r="AF129" s="77">
        <f>'Monthly Returns'!AE130</f>
        <v>1.20480637E-2</v>
      </c>
      <c r="AG129" s="77">
        <f>'Monthly Returns'!AF130</f>
        <v>1.43204332E-2</v>
      </c>
      <c r="AH129" s="77">
        <f>'Monthly Returns'!AG130</f>
        <v>1.1983178723059157E-2</v>
      </c>
      <c r="AI129" s="77">
        <f>'Monthly Returns'!AH130</f>
        <v>1.1951544031190142E-2</v>
      </c>
      <c r="AJ129" s="77">
        <f>'Monthly Returns'!AI130</f>
        <v>1.631043331637394E-2</v>
      </c>
      <c r="AK129" s="77">
        <f>'Monthly Returns'!AJ130</f>
        <v>2.4453671298784618E-2</v>
      </c>
      <c r="AL129" s="77">
        <f>'Monthly Returns'!AK130</f>
        <v>1.0001119276252801E-2</v>
      </c>
      <c r="AM129" s="77">
        <f>'Monthly Returns'!AL130</f>
        <v>-3.2875850039371102E-4</v>
      </c>
      <c r="AN129" s="77">
        <f>'Monthly Returns'!AM130</f>
        <v>1.3856916103255346E-2</v>
      </c>
      <c r="AO129" s="77">
        <f>'Monthly Returns'!AN130</f>
        <v>-4.9799999999999997E-2</v>
      </c>
      <c r="AP129" s="77">
        <f>'Monthly Returns'!AO130</f>
        <v>3.5635901871284847E-2</v>
      </c>
      <c r="AQ129" s="77">
        <f>'Monthly Returns'!AP130</f>
        <v>0.1233904590335777</v>
      </c>
      <c r="AR129" s="77">
        <f>'Monthly Returns'!AQ130</f>
        <v>1.9520415447435407E-2</v>
      </c>
      <c r="AS129" s="77">
        <f>'Monthly Returns'!AR130</f>
        <v>-3.4536143860901536E-3</v>
      </c>
      <c r="AT129" s="77">
        <f>'Monthly Returns'!AS130</f>
        <v>3.2168428552080595E-2</v>
      </c>
      <c r="AU129" s="77">
        <f>'Monthly Returns'!AT130</f>
        <v>-5.2489204979416469E-3</v>
      </c>
      <c r="AV129" s="77">
        <f>'Monthly Returns'!AU130</f>
        <v>-2.4209479467956718E-2</v>
      </c>
      <c r="AW129" s="77">
        <f>'Monthly Returns'!AV130</f>
        <v>5.8592330076028487E-2</v>
      </c>
      <c r="AX129" s="77">
        <f>'Monthly Returns'!AW130</f>
        <v>6.2538479603430064E-2</v>
      </c>
      <c r="AY129" s="77">
        <f>'Monthly Returns'!AX130</f>
        <v>3.8351933465525581E-2</v>
      </c>
      <c r="AZ129" s="77">
        <f>'Monthly Returns'!AY130</f>
        <v>8.4390451095833235E-2</v>
      </c>
      <c r="BA129" s="77">
        <f>'Monthly Returns'!AZ130</f>
        <v>7.342090197824569E-2</v>
      </c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CC129" s="161">
        <f>(C129-AVERAGE(C$3:C$242))^2*'Monthly Returns'!$BI130</f>
        <v>9.768254002149868E-6</v>
      </c>
      <c r="CD129" s="161">
        <f>(D129-AVERAGE(D$3:D$242))^2*'Monthly Returns'!$BI130</f>
        <v>1.6139645614596953E-5</v>
      </c>
      <c r="CE129" s="161">
        <f>(E129-AVERAGE(E$3:E$242))^2*'Monthly Returns'!$BI130</f>
        <v>2.7733642665219419E-5</v>
      </c>
      <c r="CF129" s="161">
        <f>(F129-AVERAGE(F$3:F$242))^2*'Monthly Returns'!$BI130</f>
        <v>1.4906713379673382E-5</v>
      </c>
      <c r="CG129" s="161">
        <f>(G129-AVERAGE(G$3:G$242))^2*'Monthly Returns'!$BI130</f>
        <v>1.8261159412348834E-5</v>
      </c>
      <c r="CH129" s="161">
        <f>(H129-AVERAGE(H$3:H$242))^2*'Monthly Returns'!$BI130</f>
        <v>1.7558674328214511E-6</v>
      </c>
      <c r="CI129" s="161">
        <f>(I129-AVERAGE(I$3:I$242))^2*'Monthly Returns'!$BI130</f>
        <v>1.6903047354145945E-8</v>
      </c>
      <c r="CJ129" s="161">
        <f>(J129-AVERAGE(J$3:J$242))^2*'Monthly Returns'!$BI130</f>
        <v>2.8628131079781426E-5</v>
      </c>
      <c r="CK129" s="161">
        <f>(K129-AVERAGE(K$3:K$242))^2*'Monthly Returns'!$BI130</f>
        <v>2.632007913080156E-5</v>
      </c>
      <c r="CL129" s="161">
        <f>(L129-AVERAGE(L$3:L$242))^2*'Monthly Returns'!$BI130</f>
        <v>1.9804801218555428E-8</v>
      </c>
      <c r="CM129" s="161">
        <f>(M129-AVERAGE(M$3:M$242))^2*'Monthly Returns'!$BI130</f>
        <v>1.6546368503682242E-8</v>
      </c>
      <c r="CN129" s="161">
        <f>(N129-AVERAGE(N$3:N$242))^2*'Monthly Returns'!$BI130</f>
        <v>4.7208799346769388E-6</v>
      </c>
      <c r="CO129" s="161">
        <f>(O129-AVERAGE(O$3:O$242))^2*'Monthly Returns'!$BI130</f>
        <v>1.3385110585517175E-6</v>
      </c>
      <c r="CP129" s="161">
        <f>(P129-AVERAGE(P$3:P$242))^2*'Monthly Returns'!$BI130</f>
        <v>3.4775015734966369E-6</v>
      </c>
      <c r="CQ129" s="161">
        <f>(Q129-AVERAGE(Q$3:Q$242))^2*'Monthly Returns'!$BI130</f>
        <v>3.3834779070796316E-6</v>
      </c>
      <c r="CR129" s="161">
        <f>(R129-AVERAGE(R$3:R$242))^2*'Monthly Returns'!$BI130</f>
        <v>3.3936877637866296E-7</v>
      </c>
      <c r="CS129" s="161">
        <f>(S129-AVERAGE(S$3:S$242))^2*'Monthly Returns'!$BI130</f>
        <v>8.7647825205453281E-7</v>
      </c>
      <c r="CT129" s="161">
        <f>(T129-AVERAGE(T$3:T$242))^2*'Monthly Returns'!$BI130</f>
        <v>3.5963141965858216E-7</v>
      </c>
      <c r="CU129" s="161">
        <f>(U129-AVERAGE(U$3:U$242))^2*'Monthly Returns'!$BI130</f>
        <v>1.7301722632294216E-5</v>
      </c>
      <c r="CV129" s="161">
        <f>(V129-AVERAGE(V$3:V$242))^2*'Monthly Returns'!$BI130</f>
        <v>2.5010258591492444E-6</v>
      </c>
      <c r="CW129" s="161">
        <f>(W129-AVERAGE(W$3:W$242))^2*'Monthly Returns'!$BI130</f>
        <v>2.222592017909826E-9</v>
      </c>
      <c r="CX129" s="161">
        <f>(X129-AVERAGE(X$3:X$242))^2*'Monthly Returns'!$BI130</f>
        <v>1.0098098437227381E-6</v>
      </c>
      <c r="CY129" s="161">
        <f>(Y129-AVERAGE(Y$3:Y$242))^2*'Monthly Returns'!$BI130</f>
        <v>1.1015580404861199E-10</v>
      </c>
      <c r="CZ129" s="161">
        <f>(Z129-AVERAGE(Z$3:Z$242))^2*'Monthly Returns'!$BI130</f>
        <v>1.36907066006141E-8</v>
      </c>
      <c r="DA129" s="161">
        <f>(AA129-AVERAGE(AA$3:AA$242))^2*'Monthly Returns'!$BI130</f>
        <v>4.8863426856651384E-6</v>
      </c>
      <c r="DB129" s="161">
        <f>(AB129-AVERAGE(AB$3:AB$242))^2*'Monthly Returns'!$BI130</f>
        <v>2.9676546536692315E-6</v>
      </c>
      <c r="DC129" s="161">
        <f>(AC129-AVERAGE(AC$3:AC$242))^2*'Monthly Returns'!$BI130</f>
        <v>3.6896768835127693E-6</v>
      </c>
      <c r="DD129" s="161">
        <f>(AD129-AVERAGE(AD$3:AD$242))^2*'Monthly Returns'!$BI130</f>
        <v>5.0950679800150933E-6</v>
      </c>
      <c r="DE129" s="161">
        <f>(AE129-AVERAGE(AE$3:AE$242))^2*'Monthly Returns'!$BI130</f>
        <v>6.5129380642823836E-7</v>
      </c>
      <c r="DF129" s="161">
        <f>(AF129-AVERAGE(AF$3:AF$242))^2*'Monthly Returns'!$BI130</f>
        <v>7.2977087021806165E-8</v>
      </c>
      <c r="DG129" s="161">
        <f>(AG129-AVERAGE(AG$3:AG$242))^2*'Monthly Returns'!$BI130</f>
        <v>1.7983511930652717E-7</v>
      </c>
      <c r="DH129" s="161">
        <f>(AH129-AVERAGE(AH$3:AH$242))^2*'Monthly Returns'!$BI130</f>
        <v>1.303017305284391E-7</v>
      </c>
      <c r="DI129" s="161">
        <f>(AI129-AVERAGE(AI$3:AI$242))^2*'Monthly Returns'!$BI130</f>
        <v>2.3754581930904241E-7</v>
      </c>
      <c r="DJ129" s="161">
        <f>(AJ129-AVERAGE(AJ$3:AJ$242))^2*'Monthly Returns'!$BI130</f>
        <v>4.2643244303788049E-7</v>
      </c>
      <c r="DK129" s="161">
        <f>(AK129-AVERAGE(AK$3:AK$242))^2*'Monthly Returns'!$BI130</f>
        <v>1.1650039285022564E-6</v>
      </c>
      <c r="DL129" s="161">
        <f>(AL129-AVERAGE(AL$3:AL$242))^2*'Monthly Returns'!$BI130</f>
        <v>5.1077814346595608E-8</v>
      </c>
      <c r="DM129" s="161">
        <f>(AM129-AVERAGE(AM$3:AM$242))^2*'Monthly Returns'!$BI130</f>
        <v>8.3331654650890316E-8</v>
      </c>
      <c r="DN129" s="161">
        <f>(AN129-AVERAGE(AN$3:AN$242))^2*'Monthly Returns'!$BI130</f>
        <v>2.3978172679959281E-7</v>
      </c>
      <c r="DO129" s="161">
        <f>(AO129-AVERAGE(AO$3:AO$242))^2*'Monthly Returns'!$BI130</f>
        <v>1.111055187623665E-5</v>
      </c>
      <c r="DP129" s="161">
        <f>(AP129-AVERAGE(AP$3:AP$242))^2*'Monthly Returns'!$BI130</f>
        <v>4.1742046600180614E-6</v>
      </c>
      <c r="DQ129" s="161">
        <f>(AQ129-AVERAGE(AQ$3:AQ$242))^2*'Monthly Returns'!$BI130</f>
        <v>4.8601887084962152E-5</v>
      </c>
      <c r="DR129" s="161">
        <f>(AR129-AVERAGE(AR$3:AR$242))^2*'Monthly Returns'!$BI130</f>
        <v>5.8519429143534673E-7</v>
      </c>
      <c r="DS129" s="161">
        <f>(AS129-AVERAGE(AS$3:AS$242))^2*'Monthly Returns'!$BI130</f>
        <v>1.6828564741108673E-7</v>
      </c>
      <c r="DT129" s="161">
        <f>(AT129-AVERAGE(AT$3:AT$242))^2*'Monthly Returns'!$BI130</f>
        <v>2.5751872807745468E-6</v>
      </c>
      <c r="DU129" s="161">
        <f>(AU129-AVERAGE(AU$3:AU$242))^2*'Monthly Returns'!$BI130</f>
        <v>1.9414999931979239E-7</v>
      </c>
      <c r="DV129" s="161">
        <f>(AV129-AVERAGE(AV$3:AV$242))^2*'Monthly Returns'!$BI130</f>
        <v>1.1122336217658991E-6</v>
      </c>
      <c r="DW129" s="161">
        <f>(AW129-AVERAGE(AW$3:AW$242))^2*'Monthly Returns'!$BI130</f>
        <v>8.6596751502276826E-6</v>
      </c>
      <c r="DX129" s="161">
        <f>(AX129-AVERAGE(AX$3:AX$242))^2*'Monthly Returns'!$BI130</f>
        <v>1.0804378127409789E-5</v>
      </c>
      <c r="DY129" s="161">
        <f>(AY129-AVERAGE(AY$3:AY$242))^2*'Monthly Returns'!$BI130</f>
        <v>3.6003951325052069E-6</v>
      </c>
      <c r="DZ129" s="161">
        <f>(AZ129-AVERAGE(AZ$3:AZ$242))^2*'Monthly Returns'!$BI130</f>
        <v>1.703621471057992E-5</v>
      </c>
      <c r="EA129" s="161">
        <f>(BA129-AVERAGE(BA$3:BA$242))^2*'Monthly Returns'!$BI130</f>
        <v>1.4113836773475389E-5</v>
      </c>
    </row>
    <row r="130" spans="1:131" s="80" customFormat="1" x14ac:dyDescent="0.2">
      <c r="A130" s="66"/>
      <c r="B130" s="79">
        <f>'Monthly Returns'!A131</f>
        <v>40056</v>
      </c>
      <c r="C130" s="77">
        <f>'Monthly Returns'!B131</f>
        <v>6.1583384798916598E-2</v>
      </c>
      <c r="D130" s="77">
        <f>'Monthly Returns'!C131</f>
        <v>7.4377807830318096E-2</v>
      </c>
      <c r="E130" s="77">
        <f>'Monthly Returns'!D131</f>
        <v>9.4608190994817903E-2</v>
      </c>
      <c r="F130" s="77">
        <f>'Monthly Returns'!E131</f>
        <v>0.12899967426855499</v>
      </c>
      <c r="G130" s="77">
        <f>'Monthly Returns'!F131</f>
        <v>8.2681204208606904E-2</v>
      </c>
      <c r="H130" s="77">
        <f>'Monthly Returns'!G131</f>
        <v>6.6290387676577203E-2</v>
      </c>
      <c r="I130" s="77">
        <f>'Monthly Returns'!H131</f>
        <v>8.3466238559932293E-2</v>
      </c>
      <c r="J130" s="77">
        <f>'Monthly Returns'!I131</f>
        <v>6.2114897963653597E-2</v>
      </c>
      <c r="K130" s="77">
        <f>'Monthly Returns'!J131</f>
        <v>2.2505496810951198E-2</v>
      </c>
      <c r="L130" s="77">
        <f>'Monthly Returns'!K131</f>
        <v>4.55523258667185E-2</v>
      </c>
      <c r="M130" s="77">
        <f>'Monthly Returns'!L131</f>
        <v>4.3923166535791001E-2</v>
      </c>
      <c r="N130" s="77">
        <f>'Monthly Returns'!M131</f>
        <v>5.4260211487499002E-2</v>
      </c>
      <c r="O130" s="77">
        <f>'Monthly Returns'!N131</f>
        <v>2.54987403313311E-2</v>
      </c>
      <c r="P130" s="77">
        <f>'Monthly Returns'!O131</f>
        <v>5.6949036315573798E-2</v>
      </c>
      <c r="Q130" s="77">
        <f>'Monthly Returns'!P131</f>
        <v>6.8892974223713196E-2</v>
      </c>
      <c r="R130" s="77">
        <f>'Monthly Returns'!Q131</f>
        <v>3.9929222172076603E-2</v>
      </c>
      <c r="S130" s="77">
        <f>'Monthly Returns'!R131</f>
        <v>2.97462562854524E-2</v>
      </c>
      <c r="T130" s="77">
        <f>'Monthly Returns'!S131</f>
        <v>5.5995899420771211E-2</v>
      </c>
      <c r="U130" s="77">
        <f>'Monthly Returns'!T131</f>
        <v>3.47800903464274E-2</v>
      </c>
      <c r="V130" s="77">
        <f>'Monthly Returns'!U131</f>
        <v>1.3672660934632E-2</v>
      </c>
      <c r="W130" s="77">
        <f>'Monthly Returns'!V131</f>
        <v>3.7467987639922999E-3</v>
      </c>
      <c r="X130" s="77">
        <f>'Monthly Returns'!W131</f>
        <v>9.8687408847837332E-3</v>
      </c>
      <c r="Y130" s="77">
        <f>'Monthly Returns'!X131</f>
        <v>4.9231160225040593E-3</v>
      </c>
      <c r="Z130" s="77">
        <f>'Monthly Returns'!Y131</f>
        <v>3.0264026958315426E-3</v>
      </c>
      <c r="AA130" s="77">
        <f>'Monthly Returns'!Z131</f>
        <v>3.6113367434305044E-3</v>
      </c>
      <c r="AB130" s="77">
        <f>'Monthly Returns'!AA131</f>
        <v>7.4161405643873302E-3</v>
      </c>
      <c r="AC130" s="77">
        <f>'Monthly Returns'!AB131</f>
        <v>-1.287836536023923E-2</v>
      </c>
      <c r="AD130" s="77">
        <f>'Monthly Returns'!AC131</f>
        <v>-1.52929881897982E-2</v>
      </c>
      <c r="AE130" s="77">
        <f>'Monthly Returns'!AD131</f>
        <v>-6.9080944512204699E-3</v>
      </c>
      <c r="AF130" s="77">
        <f>'Monthly Returns'!AE131</f>
        <v>1.5422211999999999E-3</v>
      </c>
      <c r="AG130" s="77">
        <f>'Monthly Returns'!AF131</f>
        <v>1.20197588E-2</v>
      </c>
      <c r="AH130" s="77">
        <f>'Monthly Returns'!AG131</f>
        <v>1.5339155511014406E-3</v>
      </c>
      <c r="AI130" s="77">
        <f>'Monthly Returns'!AH131</f>
        <v>1.4409442197879319E-2</v>
      </c>
      <c r="AJ130" s="77">
        <f>'Monthly Returns'!AI131</f>
        <v>1.8698071969712071E-2</v>
      </c>
      <c r="AK130" s="77">
        <f>'Monthly Returns'!AJ131</f>
        <v>2.3819234140034506E-2</v>
      </c>
      <c r="AL130" s="77">
        <f>'Monthly Returns'!AK131</f>
        <v>1.5184155896017071E-2</v>
      </c>
      <c r="AM130" s="77">
        <f>'Monthly Returns'!AL131</f>
        <v>1.2045714018523945E-2</v>
      </c>
      <c r="AN130" s="77">
        <f>'Monthly Returns'!AM131</f>
        <v>1.2716059412293479E-2</v>
      </c>
      <c r="AO130" s="77">
        <f>'Monthly Returns'!AN131</f>
        <v>2E-3</v>
      </c>
      <c r="AP130" s="77">
        <f>'Monthly Returns'!AO131</f>
        <v>2.7339959739513642E-2</v>
      </c>
      <c r="AQ130" s="77">
        <f>'Monthly Returns'!AP131</f>
        <v>4.6825729886364353E-2</v>
      </c>
      <c r="AR130" s="77">
        <f>'Monthly Returns'!AQ131</f>
        <v>1.0825420714531176E-2</v>
      </c>
      <c r="AS130" s="77">
        <f>'Monthly Returns'!AR131</f>
        <v>-1.7925430210325999E-3</v>
      </c>
      <c r="AT130" s="77">
        <f>'Monthly Returns'!AS131</f>
        <v>1.6714199732865982E-2</v>
      </c>
      <c r="AU130" s="77">
        <f>'Monthly Returns'!AT131</f>
        <v>-2.2423901969956901E-4</v>
      </c>
      <c r="AV130" s="77">
        <f>'Monthly Returns'!AU131</f>
        <v>1.4969971796844062E-3</v>
      </c>
      <c r="AW130" s="77">
        <f>'Monthly Returns'!AV131</f>
        <v>7.7081486943246791E-3</v>
      </c>
      <c r="AX130" s="77">
        <f>'Monthly Returns'!AW131</f>
        <v>-2.452450359609093E-2</v>
      </c>
      <c r="AY130" s="77">
        <f>'Monthly Returns'!AX131</f>
        <v>1.5415376062900195E-2</v>
      </c>
      <c r="AZ130" s="77">
        <f>'Monthly Returns'!AY131</f>
        <v>3.4456049168051957E-2</v>
      </c>
      <c r="BA130" s="77">
        <f>'Monthly Returns'!AZ131</f>
        <v>1.0236885379475869E-2</v>
      </c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CC130" s="161">
        <f>(C130-AVERAGE(C$3:C$242))^2*'Monthly Returns'!$BI131</f>
        <v>1.0822111512656565E-5</v>
      </c>
      <c r="CD130" s="161">
        <f>(D130-AVERAGE(D$3:D$242))^2*'Monthly Returns'!$BI131</f>
        <v>1.4473662557232765E-5</v>
      </c>
      <c r="CE130" s="161">
        <f>(E130-AVERAGE(E$3:E$242))^2*'Monthly Returns'!$BI131</f>
        <v>2.811669192741859E-5</v>
      </c>
      <c r="CF130" s="161">
        <f>(F130-AVERAGE(F$3:F$242))^2*'Monthly Returns'!$BI131</f>
        <v>5.1097068694379126E-5</v>
      </c>
      <c r="CG130" s="161">
        <f>(G130-AVERAGE(G$3:G$242))^2*'Monthly Returns'!$BI131</f>
        <v>2.1959542579872037E-5</v>
      </c>
      <c r="CH130" s="161">
        <f>(H130-AVERAGE(H$3:H$242))^2*'Monthly Returns'!$BI131</f>
        <v>1.3521733350301219E-5</v>
      </c>
      <c r="CI130" s="161">
        <f>(I130-AVERAGE(I$3:I$242))^2*'Monthly Returns'!$BI131</f>
        <v>2.0654299497602475E-5</v>
      </c>
      <c r="CJ130" s="161">
        <f>(J130-AVERAGE(J$3:J$242))^2*'Monthly Returns'!$BI131</f>
        <v>9.9230065900796661E-6</v>
      </c>
      <c r="CK130" s="161">
        <f>(K130-AVERAGE(K$3:K$242))^2*'Monthly Returns'!$BI131</f>
        <v>5.6294841654340967E-7</v>
      </c>
      <c r="CL130" s="161">
        <f>(L130-AVERAGE(L$3:L$242))^2*'Monthly Returns'!$BI131</f>
        <v>6.0371559508551908E-6</v>
      </c>
      <c r="CM130" s="161">
        <f>(M130-AVERAGE(M$3:M$242))^2*'Monthly Returns'!$BI131</f>
        <v>5.538293539496504E-6</v>
      </c>
      <c r="CN130" s="161">
        <f>(N130-AVERAGE(N$3:N$242))^2*'Monthly Returns'!$BI131</f>
        <v>7.6885653451402123E-6</v>
      </c>
      <c r="CO130" s="161">
        <f>(O130-AVERAGE(O$3:O$242))^2*'Monthly Returns'!$BI131</f>
        <v>1.3618089259447184E-6</v>
      </c>
      <c r="CP130" s="161">
        <f>(P130-AVERAGE(P$3:P$242))^2*'Monthly Returns'!$BI131</f>
        <v>8.3707339832662075E-6</v>
      </c>
      <c r="CQ130" s="161">
        <f>(Q130-AVERAGE(Q$3:Q$242))^2*'Monthly Returns'!$BI131</f>
        <v>1.3454764615368122E-5</v>
      </c>
      <c r="CR130" s="161">
        <f>(R130-AVERAGE(R$3:R$242))^2*'Monthly Returns'!$BI131</f>
        <v>3.9597056872518292E-6</v>
      </c>
      <c r="CS130" s="161">
        <f>(S130-AVERAGE(S$3:S$242))^2*'Monthly Returns'!$BI131</f>
        <v>2.1012507061804754E-6</v>
      </c>
      <c r="CT130" s="161">
        <f>(T130-AVERAGE(T$3:T$242))^2*'Monthly Returns'!$BI131</f>
        <v>7.9263431698221997E-6</v>
      </c>
      <c r="CU130" s="161">
        <f>(U130-AVERAGE(U$3:U$242))^2*'Monthly Returns'!$BI131</f>
        <v>3.0865268694559684E-6</v>
      </c>
      <c r="CV130" s="161">
        <f>(V130-AVERAGE(V$3:V$242))^2*'Monthly Returns'!$BI131</f>
        <v>2.4353768784280212E-7</v>
      </c>
      <c r="CW130" s="161">
        <f>(W130-AVERAGE(W$3:W$242))^2*'Monthly Returns'!$BI131</f>
        <v>5.1169716550540755E-10</v>
      </c>
      <c r="CX130" s="161">
        <f>(X130-AVERAGE(X$3:X$242))^2*'Monthly Returns'!$BI131</f>
        <v>8.6566701534357522E-8</v>
      </c>
      <c r="CY130" s="161">
        <f>(Y130-AVERAGE(Y$3:Y$242))^2*'Monthly Returns'!$BI131</f>
        <v>2.3361119731654924E-9</v>
      </c>
      <c r="CZ130" s="161">
        <f>(Z130-AVERAGE(Z$3:Z$242))^2*'Monthly Returns'!$BI131</f>
        <v>1.9456262911364989E-9</v>
      </c>
      <c r="DA130" s="161">
        <f>(AA130-AVERAGE(AA$3:AA$242))^2*'Monthly Returns'!$BI131</f>
        <v>1.8381277649032451E-8</v>
      </c>
      <c r="DB130" s="161">
        <f>(AB130-AVERAGE(AB$3:AB$242))^2*'Monthly Returns'!$BI131</f>
        <v>4.0638572668673967E-8</v>
      </c>
      <c r="DC130" s="161">
        <f>(AC130-AVERAGE(AC$3:AC$242))^2*'Monthly Returns'!$BI131</f>
        <v>9.7094586696566312E-7</v>
      </c>
      <c r="DD130" s="161">
        <f>(AD130-AVERAGE(AD$3:AD$242))^2*'Monthly Returns'!$BI131</f>
        <v>1.2803166010620276E-6</v>
      </c>
      <c r="DE130" s="161">
        <f>(AE130-AVERAGE(AE$3:AE$242))^2*'Monthly Returns'!$BI131</f>
        <v>4.117150726405891E-7</v>
      </c>
      <c r="DF130" s="161">
        <f>(AF130-AVERAGE(AF$3:AF$242))^2*'Monthly Returns'!$BI131</f>
        <v>1.2650596124779223E-7</v>
      </c>
      <c r="DG130" s="161">
        <f>(AG130-AVERAGE(AG$3:AG$242))^2*'Monthly Returns'!$BI131</f>
        <v>8.3440018823841407E-8</v>
      </c>
      <c r="DH130" s="161">
        <f>(AH130-AVERAGE(AH$3:AH$242))^2*'Monthly Returns'!$BI131</f>
        <v>6.8126688112841205E-8</v>
      </c>
      <c r="DI130" s="161">
        <f>(AI130-AVERAGE(AI$3:AI$242))^2*'Monthly Returns'!$BI131</f>
        <v>4.0522684920309382E-7</v>
      </c>
      <c r="DJ130" s="161">
        <f>(AJ130-AVERAGE(AJ$3:AJ$242))^2*'Monthly Returns'!$BI131</f>
        <v>6.3815426489876569E-7</v>
      </c>
      <c r="DK130" s="161">
        <f>(AK130-AVERAGE(AK$3:AK$242))^2*'Monthly Returns'!$BI131</f>
        <v>1.0960336816258704E-6</v>
      </c>
      <c r="DL130" s="161">
        <f>(AL130-AVERAGE(AL$3:AL$242))^2*'Monthly Returns'!$BI131</f>
        <v>2.8789748724962645E-7</v>
      </c>
      <c r="DM130" s="161">
        <f>(AM130-AVERAGE(AM$3:AM$242))^2*'Monthly Returns'!$BI131</f>
        <v>2.0124900091758082E-7</v>
      </c>
      <c r="DN130" s="161">
        <f>(AN130-AVERAGE(AN$3:AN$242))^2*'Monthly Returns'!$BI131</f>
        <v>1.798055699430748E-7</v>
      </c>
      <c r="DO130" s="161">
        <f>(AO130-AVERAGE(AO$3:AO$242))^2*'Monthly Returns'!$BI131</f>
        <v>6.639506610999969E-8</v>
      </c>
      <c r="DP130" s="161">
        <f>(AP130-AVERAGE(AP$3:AP$242))^2*'Monthly Returns'!$BI131</f>
        <v>2.4277582237398321E-6</v>
      </c>
      <c r="DQ130" s="161">
        <f>(AQ130-AVERAGE(AQ$3:AQ$242))^2*'Monthly Returns'!$BI131</f>
        <v>5.9333466831995538E-6</v>
      </c>
      <c r="DR130" s="161">
        <f>(AR130-AVERAGE(AR$3:AR$242))^2*'Monthly Returns'!$BI131</f>
        <v>6.237895291527547E-8</v>
      </c>
      <c r="DS130" s="161">
        <f>(AS130-AVERAGE(AS$3:AS$242))^2*'Monthly Returns'!$BI131</f>
        <v>9.8050351790502045E-8</v>
      </c>
      <c r="DT130" s="161">
        <f>(AT130-AVERAGE(AT$3:AT$242))^2*'Monthly Returns'!$BI131</f>
        <v>4.7642155664067572E-7</v>
      </c>
      <c r="DU130" s="161">
        <f>(AU130-AVERAGE(AU$3:AU$242))^2*'Monthly Returns'!$BI131</f>
        <v>2.0414594632818345E-8</v>
      </c>
      <c r="DV130" s="161">
        <f>(AV130-AVERAGE(AV$3:AV$242))^2*'Monthly Returns'!$BI131</f>
        <v>2.2533419176209243E-7</v>
      </c>
      <c r="DW130" s="161">
        <f>(AW130-AVERAGE(AW$3:AW$242))^2*'Monthly Returns'!$BI131</f>
        <v>6.4222641585628027E-9</v>
      </c>
      <c r="DX130" s="161">
        <f>(AX130-AVERAGE(AX$3:AX$242))^2*'Monthly Returns'!$BI131</f>
        <v>3.5870353443879835E-6</v>
      </c>
      <c r="DY130" s="161">
        <f>(AY130-AVERAGE(AY$3:AY$242))^2*'Monthly Returns'!$BI131</f>
        <v>2.8918312092724182E-7</v>
      </c>
      <c r="DZ130" s="161">
        <f>(AZ130-AVERAGE(AZ$3:AZ$242))^2*'Monthly Returns'!$BI131</f>
        <v>1.36257090199517E-6</v>
      </c>
      <c r="EA130" s="161">
        <f>(BA130-AVERAGE(BA$3:BA$242))^2*'Monthly Returns'!$BI131</f>
        <v>1.4361965834616568E-11</v>
      </c>
    </row>
    <row r="131" spans="1:131" s="80" customFormat="1" x14ac:dyDescent="0.2">
      <c r="A131" s="66"/>
      <c r="B131" s="79">
        <f>'Monthly Returns'!A132</f>
        <v>40086</v>
      </c>
      <c r="C131" s="77">
        <f>'Monthly Returns'!B132</f>
        <v>5.8757216234136302E-2</v>
      </c>
      <c r="D131" s="77">
        <f>'Monthly Returns'!C132</f>
        <v>8.2135547087544794E-2</v>
      </c>
      <c r="E131" s="77">
        <f>'Monthly Returns'!D132</f>
        <v>7.5493588269650802E-2</v>
      </c>
      <c r="F131" s="77">
        <f>'Monthly Returns'!E132</f>
        <v>9.0784593077131798E-2</v>
      </c>
      <c r="G131" s="77">
        <f>'Monthly Returns'!F132</f>
        <v>4.7627684095110999E-2</v>
      </c>
      <c r="H131" s="77">
        <f>'Monthly Returns'!G132</f>
        <v>2.13852075942155E-3</v>
      </c>
      <c r="I131" s="77">
        <f>'Monthly Returns'!H132</f>
        <v>1.55732308146603E-2</v>
      </c>
      <c r="J131" s="77">
        <f>'Monthly Returns'!I132</f>
        <v>0.12370788989338501</v>
      </c>
      <c r="K131" s="77">
        <f>'Monthly Returns'!J132</f>
        <v>0.11190298271296301</v>
      </c>
      <c r="L131" s="77">
        <f>'Monthly Returns'!K132</f>
        <v>4.3193675904722402E-2</v>
      </c>
      <c r="M131" s="77">
        <f>'Monthly Returns'!L132</f>
        <v>4.1002710950901002E-2</v>
      </c>
      <c r="N131" s="77">
        <f>'Monthly Returns'!M132</f>
        <v>8.2442186513412105E-2</v>
      </c>
      <c r="O131" s="77">
        <f>'Monthly Returns'!N132</f>
        <v>6.0470174670705E-2</v>
      </c>
      <c r="P131" s="77">
        <f>'Monthly Returns'!O132</f>
        <v>7.0380277454129295E-2</v>
      </c>
      <c r="Q131" s="77">
        <f>'Monthly Returns'!P132</f>
        <v>5.8951224273550297E-2</v>
      </c>
      <c r="R131" s="77">
        <f>'Monthly Returns'!Q132</f>
        <v>5.2008813369035199E-2</v>
      </c>
      <c r="S131" s="77">
        <f>'Monthly Returns'!R132</f>
        <v>3.66388442475769E-2</v>
      </c>
      <c r="T131" s="77">
        <f>'Monthly Returns'!S132</f>
        <v>6.5628950531634089E-2</v>
      </c>
      <c r="U131" s="77">
        <f>'Monthly Returns'!T132</f>
        <v>3.8790243001656198E-2</v>
      </c>
      <c r="V131" s="77">
        <f>'Monthly Returns'!U132</f>
        <v>3.2169107443264601E-2</v>
      </c>
      <c r="W131" s="77">
        <f>'Monthly Returns'!V132</f>
        <v>1.7088998695201099E-2</v>
      </c>
      <c r="X131" s="77">
        <f>'Monthly Returns'!W132</f>
        <v>-2.3010638809993766E-2</v>
      </c>
      <c r="Y131" s="77">
        <f>'Monthly Returns'!X132</f>
        <v>-1.0908377454491136E-2</v>
      </c>
      <c r="Z131" s="77">
        <f>'Monthly Returns'!Y132</f>
        <v>-3.5624975203505382E-3</v>
      </c>
      <c r="AA131" s="77">
        <f>'Monthly Returns'!Z132</f>
        <v>-2.7955507431833837E-2</v>
      </c>
      <c r="AB131" s="77">
        <f>'Monthly Returns'!AA132</f>
        <v>1.5100607799465315E-3</v>
      </c>
      <c r="AC131" s="77">
        <f>'Monthly Returns'!AB132</f>
        <v>1.7463660177718943E-3</v>
      </c>
      <c r="AD131" s="77">
        <f>'Monthly Returns'!AC132</f>
        <v>2.47272077161162E-3</v>
      </c>
      <c r="AE131" s="77">
        <f>'Monthly Returns'!AD132</f>
        <v>-1.00351169700706E-3</v>
      </c>
      <c r="AF131" s="77">
        <f>'Monthly Returns'!AE132</f>
        <v>-2.1947291600000002E-2</v>
      </c>
      <c r="AG131" s="77">
        <f>'Monthly Returns'!AF132</f>
        <v>-1.0096430999999999E-2</v>
      </c>
      <c r="AH131" s="77">
        <f>'Monthly Returns'!AG132</f>
        <v>-2.1829094224484803E-2</v>
      </c>
      <c r="AI131" s="77">
        <f>'Monthly Returns'!AH132</f>
        <v>-8.3269280040993987E-3</v>
      </c>
      <c r="AJ131" s="77">
        <f>'Monthly Returns'!AI132</f>
        <v>-1.3293041914213655E-2</v>
      </c>
      <c r="AK131" s="77">
        <f>'Monthly Returns'!AJ132</f>
        <v>-2.4396874779964661E-2</v>
      </c>
      <c r="AL131" s="77">
        <f>'Monthly Returns'!AK132</f>
        <v>-1.5989377429672991E-2</v>
      </c>
      <c r="AM131" s="77">
        <f>'Monthly Returns'!AL132</f>
        <v>1.192313260211364E-2</v>
      </c>
      <c r="AN131" s="77">
        <f>'Monthly Returns'!AM132</f>
        <v>-6.280235274282675E-3</v>
      </c>
      <c r="AO131" s="77">
        <f>'Monthly Returns'!AN132</f>
        <v>2.63E-2</v>
      </c>
      <c r="AP131" s="77">
        <f>'Monthly Returns'!AO132</f>
        <v>9.0990040622232149E-2</v>
      </c>
      <c r="AQ131" s="77">
        <f>'Monthly Returns'!AP132</f>
        <v>-1.048796001003327E-2</v>
      </c>
      <c r="AR131" s="77">
        <f>'Monthly Returns'!AQ132</f>
        <v>2.6750847622795303E-2</v>
      </c>
      <c r="AS131" s="77">
        <f>'Monthly Returns'!AR132</f>
        <v>-2.8732192026815762E-3</v>
      </c>
      <c r="AT131" s="77">
        <f>'Monthly Returns'!AS132</f>
        <v>-1.962429742622292E-2</v>
      </c>
      <c r="AU131" s="77">
        <f>'Monthly Returns'!AT132</f>
        <v>5.0953537782608702E-3</v>
      </c>
      <c r="AV131" s="77">
        <f>'Monthly Returns'!AU132</f>
        <v>-1.3989583019070393E-2</v>
      </c>
      <c r="AW131" s="77">
        <f>'Monthly Returns'!AV132</f>
        <v>-0.10875520868290955</v>
      </c>
      <c r="AX131" s="77">
        <f>'Monthly Returns'!AW132</f>
        <v>-0.11778124110141841</v>
      </c>
      <c r="AY131" s="77">
        <f>'Monthly Returns'!AX132</f>
        <v>-5.8736349152124147E-2</v>
      </c>
      <c r="AZ131" s="77">
        <f>'Monthly Returns'!AY132</f>
        <v>-0.18540308019483037</v>
      </c>
      <c r="BA131" s="77">
        <f>'Monthly Returns'!AZ132</f>
        <v>-4.8950023463162795E-2</v>
      </c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CC131" s="161">
        <f>(C131-AVERAGE(C$3:C$242))^2*'Monthly Returns'!$BI132</f>
        <v>9.8389081591851872E-6</v>
      </c>
      <c r="CD131" s="161">
        <f>(D131-AVERAGE(D$3:D$242))^2*'Monthly Returns'!$BI132</f>
        <v>1.8395943821350521E-5</v>
      </c>
      <c r="CE131" s="161">
        <f>(E131-AVERAGE(E$3:E$242))^2*'Monthly Returns'!$BI132</f>
        <v>1.7492248848141303E-5</v>
      </c>
      <c r="CF131" s="161">
        <f>(F131-AVERAGE(F$3:F$242))^2*'Monthly Returns'!$BI132</f>
        <v>2.3925463127947392E-5</v>
      </c>
      <c r="CG131" s="161">
        <f>(G131-AVERAGE(G$3:G$242))^2*'Monthly Returns'!$BI132</f>
        <v>6.7940122324203689E-6</v>
      </c>
      <c r="CH131" s="161">
        <f>(H131-AVERAGE(H$3:H$242))^2*'Monthly Returns'!$BI132</f>
        <v>2.3510642253960604E-8</v>
      </c>
      <c r="CI131" s="161">
        <f>(I131-AVERAGE(I$3:I$242))^2*'Monthly Returns'!$BI132</f>
        <v>2.4411804947474387E-7</v>
      </c>
      <c r="CJ131" s="161">
        <f>(J131-AVERAGE(J$3:J$242))^2*'Monthly Returns'!$BI132</f>
        <v>4.7079739943096007E-5</v>
      </c>
      <c r="CK131" s="161">
        <f>(K131-AVERAGE(K$3:K$242))^2*'Monthly Returns'!$BI132</f>
        <v>3.7427946469090492E-5</v>
      </c>
      <c r="CL131" s="161">
        <f>(L131-AVERAGE(L$3:L$242))^2*'Monthly Returns'!$BI132</f>
        <v>5.4192304049596565E-6</v>
      </c>
      <c r="CM131" s="161">
        <f>(M131-AVERAGE(M$3:M$242))^2*'Monthly Returns'!$BI132</f>
        <v>4.796053136083254E-6</v>
      </c>
      <c r="CN131" s="161">
        <f>(N131-AVERAGE(N$3:N$242))^2*'Monthly Returns'!$BI132</f>
        <v>2.0049667471284397E-5</v>
      </c>
      <c r="CO131" s="161">
        <f>(O131-AVERAGE(O$3:O$242))^2*'Monthly Returns'!$BI132</f>
        <v>1.0700067005543505E-5</v>
      </c>
      <c r="CP131" s="161">
        <f>(P131-AVERAGE(P$3:P$242))^2*'Monthly Returns'!$BI132</f>
        <v>1.3791260292176158E-5</v>
      </c>
      <c r="CQ131" s="161">
        <f>(Q131-AVERAGE(Q$3:Q$242))^2*'Monthly Returns'!$BI132</f>
        <v>9.548456769627717E-6</v>
      </c>
      <c r="CR131" s="161">
        <f>(R131-AVERAGE(R$3:R$242))^2*'Monthly Returns'!$BI132</f>
        <v>7.4239304319690787E-6</v>
      </c>
      <c r="CS131" s="161">
        <f>(S131-AVERAGE(S$3:S$242))^2*'Monthly Returns'!$BI132</f>
        <v>3.4984716570686864E-6</v>
      </c>
      <c r="CT131" s="161">
        <f>(T131-AVERAGE(T$3:T$242))^2*'Monthly Returns'!$BI132</f>
        <v>1.1611280935673836E-5</v>
      </c>
      <c r="CU131" s="161">
        <f>(U131-AVERAGE(U$3:U$242))^2*'Monthly Returns'!$BI132</f>
        <v>4.0252687582092804E-6</v>
      </c>
      <c r="CV131" s="161">
        <f>(V131-AVERAGE(V$3:V$242))^2*'Monthly Returns'!$BI132</f>
        <v>2.5784323693462778E-6</v>
      </c>
      <c r="CW131" s="161">
        <f>(W131-AVERAGE(W$3:W$242))^2*'Monthly Returns'!$BI132</f>
        <v>6.0494787522381633E-7</v>
      </c>
      <c r="CX131" s="161">
        <f>(X131-AVERAGE(X$3:X$242))^2*'Monthly Returns'!$BI132</f>
        <v>2.8124142631255262E-6</v>
      </c>
      <c r="CY131" s="161">
        <f>(Y131-AVERAGE(Y$3:Y$242))^2*'Monthly Returns'!$BI132</f>
        <v>8.1233613442470405E-7</v>
      </c>
      <c r="CZ131" s="161">
        <f>(Z131-AVERAGE(Z$3:Z$242))^2*'Monthly Returns'!$BI132</f>
        <v>1.2319815441743707E-7</v>
      </c>
      <c r="DA131" s="161">
        <f>(AA131-AVERAGE(AA$3:AA$242))^2*'Monthly Returns'!$BI132</f>
        <v>4.1218729322340546E-6</v>
      </c>
      <c r="DB131" s="161">
        <f>(AB131-AVERAGE(AB$3:AB$242))^2*'Monthly Returns'!$BI132</f>
        <v>2.3029030173933448E-8</v>
      </c>
      <c r="DC131" s="161">
        <f>(AC131-AVERAGE(AC$3:AC$242))^2*'Monthly Returns'!$BI132</f>
        <v>1.2737539469738334E-8</v>
      </c>
      <c r="DD131" s="161">
        <f>(AD131-AVERAGE(AD$3:AD$242))^2*'Monthly Returns'!$BI132</f>
        <v>5.0817445259230952E-9</v>
      </c>
      <c r="DE131" s="161">
        <f>(AE131-AVERAGE(AE$3:AE$242))^2*'Monthly Returns'!$BI132</f>
        <v>8.4456343591182714E-8</v>
      </c>
      <c r="DF131" s="161">
        <f>(AF131-AVERAGE(AF$3:AF$242))^2*'Monthly Returns'!$BI132</f>
        <v>3.1216382272934602E-6</v>
      </c>
      <c r="DG131" s="161">
        <f>(AG131-AVERAGE(AG$3:AG$242))^2*'Monthly Returns'!$BI132</f>
        <v>1.074610376933633E-6</v>
      </c>
      <c r="DH131" s="161">
        <f>(AH131-AVERAGE(AH$3:AH$242))^2*'Monthly Returns'!$BI132</f>
        <v>2.7691722697347322E-6</v>
      </c>
      <c r="DI131" s="161">
        <f>(AI131-AVERAGE(AI$3:AI$242))^2*'Monthly Returns'!$BI132</f>
        <v>5.2472376521826774E-7</v>
      </c>
      <c r="DJ131" s="161">
        <f>(AJ131-AVERAGE(AJ$3:AJ$242))^2*'Monthly Returns'!$BI132</f>
        <v>1.2467169024288953E-6</v>
      </c>
      <c r="DK131" s="161">
        <f>(AK131-AVERAGE(AK$3:AK$242))^2*'Monthly Returns'!$BI132</f>
        <v>3.3882788615462944E-6</v>
      </c>
      <c r="DL131" s="161">
        <f>(AL131-AVERAGE(AL$3:AL$242))^2*'Monthly Returns'!$BI132</f>
        <v>1.7718721807913594E-6</v>
      </c>
      <c r="DM131" s="161">
        <f>(AM131-AVERAGE(AM$3:AM$242))^2*'Monthly Returns'!$BI132</f>
        <v>1.9670385995319058E-7</v>
      </c>
      <c r="DN131" s="161">
        <f>(AN131-AVERAGE(AN$3:AN$242))^2*'Monthly Returns'!$BI132</f>
        <v>5.0920723418072487E-7</v>
      </c>
      <c r="DO131" s="161">
        <f>(AO131-AVERAGE(AO$3:AO$242))^2*'Monthly Returns'!$BI132</f>
        <v>1.4376133710603315E-6</v>
      </c>
      <c r="DP131" s="161">
        <f>(AP131-AVERAGE(AP$3:AP$242))^2*'Monthly Returns'!$BI132</f>
        <v>2.8997333004451912E-5</v>
      </c>
      <c r="DQ131" s="161">
        <f>(AQ131-AVERAGE(AQ$3:AQ$242))^2*'Monthly Returns'!$BI132</f>
        <v>9.8138041138231915E-7</v>
      </c>
      <c r="DR131" s="161">
        <f>(AR131-AVERAGE(AR$3:AR$242))^2*'Monthly Returns'!$BI132</f>
        <v>1.4557042373035407E-6</v>
      </c>
      <c r="DS131" s="161">
        <f>(AS131-AVERAGE(AS$3:AS$242))^2*'Monthly Returns'!$BI132</f>
        <v>1.440558549110288E-7</v>
      </c>
      <c r="DT131" s="161">
        <f>(AT131-AVERAGE(AT$3:AT$242))^2*'Monthly Returns'!$BI132</f>
        <v>2.2098701496132928E-6</v>
      </c>
      <c r="DU131" s="161">
        <f>(AU131-AVERAGE(AU$3:AU$242))^2*'Monthly Returns'!$BI132</f>
        <v>3.0825101809279189E-8</v>
      </c>
      <c r="DV131" s="161">
        <f>(AV131-AVERAGE(AV$3:AV$242))^2*'Monthly Returns'!$BI132</f>
        <v>2.0438907204815648E-7</v>
      </c>
      <c r="DW131" s="161">
        <f>(AW131-AVERAGE(AW$3:AW$242))^2*'Monthly Returns'!$BI132</f>
        <v>4.9959840984542307E-5</v>
      </c>
      <c r="DX131" s="161">
        <f>(AX131-AVERAGE(AX$3:AX$242))^2*'Monthly Returns'!$BI132</f>
        <v>5.6231990112054889E-5</v>
      </c>
      <c r="DY131" s="161">
        <f>(AY131-AVERAGE(AY$3:AY$242))^2*'Monthly Returns'!$BI132</f>
        <v>1.527686191576346E-5</v>
      </c>
      <c r="DZ131" s="161">
        <f>(AZ131-AVERAGE(AZ$3:AZ$242))^2*'Monthly Returns'!$BI132</f>
        <v>1.4443604637533479E-4</v>
      </c>
      <c r="EA131" s="161">
        <f>(BA131-AVERAGE(BA$3:BA$242))^2*'Monthly Returns'!$BI132</f>
        <v>1.2583666832985226E-5</v>
      </c>
    </row>
    <row r="132" spans="1:131" s="80" customFormat="1" x14ac:dyDescent="0.2">
      <c r="A132" s="66"/>
      <c r="B132" s="79">
        <f>'Monthly Returns'!A133</f>
        <v>40117</v>
      </c>
      <c r="C132" s="77">
        <f>'Monthly Returns'!B133</f>
        <v>-4.6954447177660702E-2</v>
      </c>
      <c r="D132" s="77">
        <f>'Monthly Returns'!C133</f>
        <v>-8.6984404723836797E-2</v>
      </c>
      <c r="E132" s="77">
        <f>'Monthly Returns'!D133</f>
        <v>-5.0089371038529999E-2</v>
      </c>
      <c r="F132" s="77">
        <f>'Monthly Returns'!E133</f>
        <v>-4.5228751662546501E-2</v>
      </c>
      <c r="G132" s="77">
        <f>'Monthly Returns'!F133</f>
        <v>-1.5622126736563401E-2</v>
      </c>
      <c r="H132" s="77">
        <f>'Monthly Returns'!G133</f>
        <v>-5.2504096300900402E-2</v>
      </c>
      <c r="I132" s="77">
        <f>'Monthly Returns'!H133</f>
        <v>-6.3728827988550396E-2</v>
      </c>
      <c r="J132" s="77">
        <f>'Monthly Returns'!I133</f>
        <v>-2.3283834059580202E-2</v>
      </c>
      <c r="K132" s="77">
        <f>'Monthly Returns'!J133</f>
        <v>-2.6836580975923799E-2</v>
      </c>
      <c r="L132" s="77">
        <f>'Monthly Returns'!K133</f>
        <v>-2.74827199848602E-2</v>
      </c>
      <c r="M132" s="77">
        <f>'Monthly Returns'!L133</f>
        <v>-2.35624091656008E-2</v>
      </c>
      <c r="N132" s="77">
        <f>'Monthly Returns'!M133</f>
        <v>-9.4464163957530493E-3</v>
      </c>
      <c r="O132" s="77">
        <f>'Monthly Returns'!N133</f>
        <v>-1.72995434821543E-2</v>
      </c>
      <c r="P132" s="77">
        <f>'Monthly Returns'!O133</f>
        <v>-1.5562012079158799E-2</v>
      </c>
      <c r="Q132" s="77">
        <f>'Monthly Returns'!P133</f>
        <v>-2.0190092010056501E-2</v>
      </c>
      <c r="R132" s="77">
        <f>'Monthly Returns'!Q133</f>
        <v>-3.5097073971358597E-2</v>
      </c>
      <c r="S132" s="77">
        <f>'Monthly Returns'!R133</f>
        <v>-3.3139055463287402E-2</v>
      </c>
      <c r="T132" s="77">
        <f>'Monthly Returns'!S133</f>
        <v>-2.2771719567908355E-2</v>
      </c>
      <c r="U132" s="77">
        <f>'Monthly Returns'!T133</f>
        <v>-1.9370823218323101E-2</v>
      </c>
      <c r="V132" s="77">
        <f>'Monthly Returns'!U133</f>
        <v>-7.1702667059347896E-3</v>
      </c>
      <c r="W132" s="77">
        <f>'Monthly Returns'!V133</f>
        <v>-5.1555780354855998E-3</v>
      </c>
      <c r="X132" s="77">
        <f>'Monthly Returns'!W133</f>
        <v>-7.6373491007636352E-3</v>
      </c>
      <c r="Y132" s="77">
        <f>'Monthly Returns'!X133</f>
        <v>8.4726594225386087E-3</v>
      </c>
      <c r="Z132" s="77">
        <f>'Monthly Returns'!Y133</f>
        <v>9.2172128564396161E-3</v>
      </c>
      <c r="AA132" s="77">
        <f>'Monthly Returns'!Z133</f>
        <v>-1.332208157524617E-2</v>
      </c>
      <c r="AB132" s="77">
        <f>'Monthly Returns'!AA133</f>
        <v>-9.7252063779261766E-3</v>
      </c>
      <c r="AC132" s="77">
        <f>'Monthly Returns'!AB133</f>
        <v>2.7175306363123042E-3</v>
      </c>
      <c r="AD132" s="77">
        <f>'Monthly Returns'!AC133</f>
        <v>3.4253064644584504E-3</v>
      </c>
      <c r="AE132" s="77">
        <f>'Monthly Returns'!AD133</f>
        <v>9.0201543811206999E-4</v>
      </c>
      <c r="AF132" s="77">
        <f>'Monthly Returns'!AE133</f>
        <v>1.17590766E-2</v>
      </c>
      <c r="AG132" s="77">
        <f>'Monthly Returns'!AF133</f>
        <v>-1.03518369E-2</v>
      </c>
      <c r="AH132" s="77">
        <f>'Monthly Returns'!AG133</f>
        <v>4.5113905718738898E-2</v>
      </c>
      <c r="AI132" s="77">
        <f>'Monthly Returns'!AH133</f>
        <v>-2.8237725784022505E-2</v>
      </c>
      <c r="AJ132" s="77">
        <f>'Monthly Returns'!AI133</f>
        <v>-2.2912320273442921E-2</v>
      </c>
      <c r="AK132" s="77">
        <f>'Monthly Returns'!AJ133</f>
        <v>-2.8445165571499453E-2</v>
      </c>
      <c r="AL132" s="77">
        <f>'Monthly Returns'!AK133</f>
        <v>-1.4316426497534618E-2</v>
      </c>
      <c r="AM132" s="77">
        <f>'Monthly Returns'!AL133</f>
        <v>-2.6237010476845679E-2</v>
      </c>
      <c r="AN132" s="77">
        <f>'Monthly Returns'!AM133</f>
        <v>-8.1520066004162617E-3</v>
      </c>
      <c r="AO132" s="77">
        <f>'Monthly Returns'!AN133</f>
        <v>-4.1700000000000001E-2</v>
      </c>
      <c r="AP132" s="77">
        <f>'Monthly Returns'!AO133</f>
        <v>-0.1185424145646562</v>
      </c>
      <c r="AQ132" s="77">
        <f>'Monthly Returns'!AP133</f>
        <v>-0.1110972797168136</v>
      </c>
      <c r="AR132" s="77">
        <f>'Monthly Returns'!AQ133</f>
        <v>-5.6423637894606532E-3</v>
      </c>
      <c r="AS132" s="77">
        <f>'Monthly Returns'!AR133</f>
        <v>-4.9225597310602609E-3</v>
      </c>
      <c r="AT132" s="77">
        <f>'Monthly Returns'!AS133</f>
        <v>-2.7572537360041192E-2</v>
      </c>
      <c r="AU132" s="77">
        <f>'Monthly Returns'!AT133</f>
        <v>-1.8650861718563934E-3</v>
      </c>
      <c r="AV132" s="77">
        <f>'Monthly Returns'!AU133</f>
        <v>7.1658447261756849E-3</v>
      </c>
      <c r="AW132" s="77">
        <f>'Monthly Returns'!AV133</f>
        <v>3.4710752075017393E-2</v>
      </c>
      <c r="AX132" s="77">
        <f>'Monthly Returns'!AW133</f>
        <v>8.1803352653315731E-3</v>
      </c>
      <c r="AY132" s="77">
        <f>'Monthly Returns'!AX133</f>
        <v>-2.8809782531017312E-3</v>
      </c>
      <c r="AZ132" s="77">
        <f>'Monthly Returns'!AY133</f>
        <v>3.9120384296655139E-2</v>
      </c>
      <c r="BA132" s="77">
        <f>'Monthly Returns'!AZ133</f>
        <v>-1.7177043821506754E-2</v>
      </c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CC132" s="161">
        <f>(C132-AVERAGE(C$3:C$242))^2*'Monthly Returns'!$BI133</f>
        <v>1.0381549735363069E-5</v>
      </c>
      <c r="CD132" s="161">
        <f>(D132-AVERAGE(D$3:D$242))^2*'Monthly Returns'!$BI133</f>
        <v>3.466253698718844E-5</v>
      </c>
      <c r="CE132" s="161">
        <f>(E132-AVERAGE(E$3:E$242))^2*'Monthly Returns'!$BI133</f>
        <v>1.1352636497043913E-5</v>
      </c>
      <c r="CF132" s="161">
        <f>(F132-AVERAGE(F$3:F$242))^2*'Monthly Returns'!$BI133</f>
        <v>1.0796274091404204E-5</v>
      </c>
      <c r="CG132" s="161">
        <f>(G132-AVERAGE(G$3:G$242))^2*'Monthly Returns'!$BI133</f>
        <v>1.4265426438185911E-6</v>
      </c>
      <c r="CH132" s="161">
        <f>(H132-AVERAGE(H$3:H$242))^2*'Monthly Returns'!$BI133</f>
        <v>1.1896449843935765E-5</v>
      </c>
      <c r="CI132" s="161">
        <f>(I132-AVERAGE(I$3:I$242))^2*'Monthly Returns'!$BI133</f>
        <v>1.8365014189563049E-5</v>
      </c>
      <c r="CJ132" s="161">
        <f>(J132-AVERAGE(J$3:J$242))^2*'Monthly Returns'!$BI133</f>
        <v>3.8720477324921722E-6</v>
      </c>
      <c r="CK132" s="161">
        <f>(K132-AVERAGE(K$3:K$242))^2*'Monthly Returns'!$BI133</f>
        <v>4.9173591210303212E-6</v>
      </c>
      <c r="CL132" s="161">
        <f>(L132-AVERAGE(L$3:L$242))^2*'Monthly Returns'!$BI133</f>
        <v>3.6949458434663022E-6</v>
      </c>
      <c r="CM132" s="161">
        <f>(M132-AVERAGE(M$3:M$242))^2*'Monthly Returns'!$BI133</f>
        <v>2.8640017854763913E-6</v>
      </c>
      <c r="CN132" s="161">
        <f>(N132-AVERAGE(N$3:N$242))^2*'Monthly Returns'!$BI133</f>
        <v>1.0831720200611611E-6</v>
      </c>
      <c r="CO132" s="161">
        <f>(O132-AVERAGE(O$3:O$242))^2*'Monthly Returns'!$BI133</f>
        <v>1.9657086488504995E-6</v>
      </c>
      <c r="CP132" s="161">
        <f>(P132-AVERAGE(P$3:P$242))^2*'Monthly Returns'!$BI133</f>
        <v>2.1026775369392961E-6</v>
      </c>
      <c r="CQ132" s="161">
        <f>(Q132-AVERAGE(Q$3:Q$242))^2*'Monthly Returns'!$BI133</f>
        <v>2.7778769401165567E-6</v>
      </c>
      <c r="CR132" s="161">
        <f>(R132-AVERAGE(R$3:R$242))^2*'Monthly Returns'!$BI133</f>
        <v>6.3210982638819761E-6</v>
      </c>
      <c r="CS132" s="161">
        <f>(S132-AVERAGE(S$3:S$242))^2*'Monthly Returns'!$BI133</f>
        <v>5.4188969392916596E-6</v>
      </c>
      <c r="CT132" s="161">
        <f>(T132-AVERAGE(T$3:T$242))^2*'Monthly Returns'!$BI133</f>
        <v>3.6327312399907498E-6</v>
      </c>
      <c r="CU132" s="161">
        <f>(U132-AVERAGE(U$3:U$242))^2*'Monthly Returns'!$BI133</f>
        <v>2.2223983811440363E-6</v>
      </c>
      <c r="CV132" s="161">
        <f>(V132-AVERAGE(V$3:V$242))^2*'Monthly Returns'!$BI133</f>
        <v>5.7513214079289793E-7</v>
      </c>
      <c r="CW132" s="161">
        <f>(W132-AVERAGE(W$3:W$242))^2*'Monthly Returns'!$BI133</f>
        <v>3.1323473584577799E-7</v>
      </c>
      <c r="CX132" s="161">
        <f>(X132-AVERAGE(X$3:X$242))^2*'Monthly Returns'!$BI133</f>
        <v>5.752391029508005E-7</v>
      </c>
      <c r="CY132" s="161">
        <f>(Y132-AVERAGE(Y$3:Y$242))^2*'Monthly Returns'!$BI133</f>
        <v>6.909722278163778E-8</v>
      </c>
      <c r="CZ132" s="161">
        <f>(Z132-AVERAGE(Z$3:Z$242))^2*'Monthly Returns'!$BI133</f>
        <v>1.7461405851715613E-7</v>
      </c>
      <c r="DA132" s="161">
        <f>(AA132-AVERAGE(AA$3:AA$242))^2*'Monthly Returns'!$BI133</f>
        <v>1.3410880091568264E-6</v>
      </c>
      <c r="DB132" s="161">
        <f>(AB132-AVERAGE(AB$3:AB$242))^2*'Monthly Returns'!$BI133</f>
        <v>6.8893068795828217E-7</v>
      </c>
      <c r="DC132" s="161">
        <f>(AC132-AVERAGE(AC$3:AC$242))^2*'Monthly Returns'!$BI133</f>
        <v>3.0103687173468805E-9</v>
      </c>
      <c r="DD132" s="161">
        <f>(AD132-AVERAGE(AD$3:AD$242))^2*'Monthly Returns'!$BI133</f>
        <v>2.0173553285578235E-10</v>
      </c>
      <c r="DE132" s="161">
        <f>(AE132-AVERAGE(AE$3:AE$242))^2*'Monthly Returns'!$BI133</f>
        <v>3.1389953901317423E-8</v>
      </c>
      <c r="DF132" s="161">
        <f>(AF132-AVERAGE(AF$3:AF$242))^2*'Monthly Returns'!$BI133</f>
        <v>6.5956419544911723E-8</v>
      </c>
      <c r="DG132" s="161">
        <f>(AG132-AVERAGE(AG$3:AG$242))^2*'Monthly Returns'!$BI133</f>
        <v>1.1177941133820845E-6</v>
      </c>
      <c r="DH132" s="161">
        <f>(AH132-AVERAGE(AH$3:AH$242))^2*'Monthly Returns'!$BI133</f>
        <v>5.5898249053521161E-6</v>
      </c>
      <c r="DI132" s="161">
        <f>(AI132-AVERAGE(AI$3:AI$242))^2*'Monthly Returns'!$BI133</f>
        <v>3.7197823114525661E-6</v>
      </c>
      <c r="DJ132" s="161">
        <f>(AJ132-AVERAGE(AJ$3:AJ$242))^2*'Monthly Returns'!$BI133</f>
        <v>2.8976361797303313E-6</v>
      </c>
      <c r="DK132" s="161">
        <f>(AK132-AVERAGE(AK$3:AK$242))^2*'Monthly Returns'!$BI133</f>
        <v>4.3853306155649879E-6</v>
      </c>
      <c r="DL132" s="161">
        <f>(AL132-AVERAGE(AL$3:AL$242))^2*'Monthly Returns'!$BI133</f>
        <v>1.5300249176131629E-6</v>
      </c>
      <c r="DM132" s="161">
        <f>(AM132-AVERAGE(AM$3:AM$242))^2*'Monthly Returns'!$BI133</f>
        <v>3.4423509975092962E-6</v>
      </c>
      <c r="DN132" s="161">
        <f>(AN132-AVERAGE(AN$3:AN$242))^2*'Monthly Returns'!$BI133</f>
        <v>6.8898744541128116E-7</v>
      </c>
      <c r="DO132" s="161">
        <f>(AO132-AVERAGE(AO$3:AO$242))^2*'Monthly Returns'!$BI133</f>
        <v>8.3835746557283312E-6</v>
      </c>
      <c r="DP132" s="161">
        <f>(AP132-AVERAGE(AP$3:AP$242))^2*'Monthly Returns'!$BI133</f>
        <v>5.2172107168537494E-5</v>
      </c>
      <c r="DQ132" s="161">
        <f>(AQ132-AVERAGE(AQ$3:AQ$242))^2*'Monthly Returns'!$BI133</f>
        <v>4.9878993094373052E-5</v>
      </c>
      <c r="DR132" s="161">
        <f>(AR132-AVERAGE(AR$3:AR$242))^2*'Monthly Returns'!$BI133</f>
        <v>5.4870700836714267E-7</v>
      </c>
      <c r="DS132" s="161">
        <f>(AS132-AVERAGE(AS$3:AS$242))^2*'Monthly Returns'!$BI133</f>
        <v>2.5506218516740801E-7</v>
      </c>
      <c r="DT132" s="161">
        <f>(AT132-AVERAGE(AT$3:AT$242))^2*'Monthly Returns'!$BI133</f>
        <v>3.8940752301900927E-6</v>
      </c>
      <c r="DU132" s="161">
        <f>(AU132-AVERAGE(AU$3:AU$242))^2*'Monthly Returns'!$BI133</f>
        <v>5.9179336579237272E-8</v>
      </c>
      <c r="DV132" s="161">
        <f>(AV132-AVERAGE(AV$3:AV$242))^2*'Monthly Returns'!$BI133</f>
        <v>6.7457859585683294E-7</v>
      </c>
      <c r="DW132" s="161">
        <f>(AW132-AVERAGE(AW$3:AW$242))^2*'Monthly Returns'!$BI133</f>
        <v>2.3942689920868754E-6</v>
      </c>
      <c r="DX132" s="161">
        <f>(AX132-AVERAGE(AX$3:AX$242))^2*'Monthly Returns'!$BI133</f>
        <v>3.4887056241436177E-9</v>
      </c>
      <c r="DY132" s="161">
        <f>(AY132-AVERAGE(AY$3:AY$242))^2*'Monthly Returns'!$BI133</f>
        <v>3.1371635307568418E-7</v>
      </c>
      <c r="DZ132" s="161">
        <f>(AZ132-AVERAGE(AZ$3:AZ$242))^2*'Monthly Returns'!$BI133</f>
        <v>2.1326170112078624E-6</v>
      </c>
      <c r="EA132" s="161">
        <f>(BA132-AVERAGE(BA$3:BA$242))^2*'Monthly Returns'!$BI133</f>
        <v>2.7200801240909484E-6</v>
      </c>
    </row>
    <row r="133" spans="1:131" s="80" customFormat="1" x14ac:dyDescent="0.2">
      <c r="A133" s="66"/>
      <c r="B133" s="79">
        <f>'Monthly Returns'!A134</f>
        <v>40147</v>
      </c>
      <c r="C133" s="77">
        <f>'Monthly Returns'!B134</f>
        <v>5.98411126478504E-2</v>
      </c>
      <c r="D133" s="77">
        <f>'Monthly Returns'!C134</f>
        <v>3.9245211489402798E-2</v>
      </c>
      <c r="E133" s="77">
        <f>'Monthly Returns'!D134</f>
        <v>2.9871860872230999E-2</v>
      </c>
      <c r="F133" s="77">
        <f>'Monthly Returns'!E134</f>
        <v>1.03793416657169E-2</v>
      </c>
      <c r="G133" s="77">
        <f>'Monthly Returns'!F134</f>
        <v>2.9416338443024999E-2</v>
      </c>
      <c r="H133" s="77">
        <f>'Monthly Returns'!G134</f>
        <v>-9.9363206757075995E-3</v>
      </c>
      <c r="I133" s="77">
        <f>'Monthly Returns'!H134</f>
        <v>-3.5383997521512403E-2</v>
      </c>
      <c r="J133" s="77">
        <f>'Monthly Returns'!I134</f>
        <v>2.4080726149071401E-2</v>
      </c>
      <c r="K133" s="77">
        <f>'Monthly Returns'!J134</f>
        <v>4.3348998420843901E-2</v>
      </c>
      <c r="L133" s="77">
        <f>'Monthly Returns'!K134</f>
        <v>3.2117846752298E-2</v>
      </c>
      <c r="M133" s="77">
        <f>'Monthly Returns'!L134</f>
        <v>2.58009353016877E-2</v>
      </c>
      <c r="N133" s="77">
        <f>'Monthly Returns'!M134</f>
        <v>1.1478502969644901E-2</v>
      </c>
      <c r="O133" s="77">
        <f>'Monthly Returns'!N134</f>
        <v>2.3900127762066702E-2</v>
      </c>
      <c r="P133" s="77">
        <f>'Monthly Returns'!O134</f>
        <v>1.7059986742272201E-2</v>
      </c>
      <c r="Q133" s="77">
        <f>'Monthly Returns'!P134</f>
        <v>2.48184834839211E-2</v>
      </c>
      <c r="R133" s="77">
        <f>'Monthly Returns'!Q134</f>
        <v>1.5997301869106601E-2</v>
      </c>
      <c r="S133" s="77">
        <f>'Monthly Returns'!R134</f>
        <v>2.2035910014191501E-2</v>
      </c>
      <c r="T133" s="77">
        <f>'Monthly Returns'!S134</f>
        <v>1.6573878583885593E-2</v>
      </c>
      <c r="U133" s="77">
        <f>'Monthly Returns'!T134</f>
        <v>5.9492652640404202E-2</v>
      </c>
      <c r="V133" s="77">
        <f>'Monthly Returns'!U134</f>
        <v>1.5663257055077599E-2</v>
      </c>
      <c r="W133" s="77">
        <f>'Monthly Returns'!V134</f>
        <v>2.1699879795544701E-2</v>
      </c>
      <c r="X133" s="77">
        <f>'Monthly Returns'!W134</f>
        <v>-1.1221449851042786E-2</v>
      </c>
      <c r="Y133" s="77">
        <f>'Monthly Returns'!X134</f>
        <v>1.3184596307603824E-2</v>
      </c>
      <c r="Z133" s="77">
        <f>'Monthly Returns'!Y134</f>
        <v>6.7084314579739512E-3</v>
      </c>
      <c r="AA133" s="77">
        <f>'Monthly Returns'!Z134</f>
        <v>3.5009293998244928E-3</v>
      </c>
      <c r="AB133" s="77">
        <f>'Monthly Returns'!AA134</f>
        <v>-5.7097179399323572E-4</v>
      </c>
      <c r="AC133" s="77">
        <f>'Monthly Returns'!AB134</f>
        <v>-3.2931069748414754E-2</v>
      </c>
      <c r="AD133" s="77">
        <f>'Monthly Returns'!AC134</f>
        <v>-2.7816435157756E-2</v>
      </c>
      <c r="AE133" s="77">
        <f>'Monthly Returns'!AD134</f>
        <v>-4.4602332215498898E-2</v>
      </c>
      <c r="AF133" s="77">
        <f>'Monthly Returns'!AE134</f>
        <v>6.7840279000000005E-3</v>
      </c>
      <c r="AG133" s="77">
        <f>'Monthly Returns'!AF134</f>
        <v>2.3045433000000001E-3</v>
      </c>
      <c r="AH133" s="77">
        <f>'Monthly Returns'!AG134</f>
        <v>-4.1392673625510495E-2</v>
      </c>
      <c r="AI133" s="77">
        <f>'Monthly Returns'!AH134</f>
        <v>-1.2754044776002615E-2</v>
      </c>
      <c r="AJ133" s="77">
        <f>'Monthly Returns'!AI134</f>
        <v>-1.4394044570463782E-2</v>
      </c>
      <c r="AK133" s="77">
        <f>'Monthly Returns'!AJ134</f>
        <v>-2.1743541489981366E-2</v>
      </c>
      <c r="AL133" s="77">
        <f>'Monthly Returns'!AK134</f>
        <v>-5.0461733104876227E-3</v>
      </c>
      <c r="AM133" s="77">
        <f>'Monthly Returns'!AL134</f>
        <v>-1.178753369066865E-2</v>
      </c>
      <c r="AN133" s="77">
        <f>'Monthly Returns'!AM134</f>
        <v>-1.4401887143833392E-3</v>
      </c>
      <c r="AO133" s="77">
        <f>'Monthly Returns'!AN134</f>
        <v>6.7000000000000002E-3</v>
      </c>
      <c r="AP133" s="77">
        <f>'Monthly Returns'!AO134</f>
        <v>-7.2841922156990702E-2</v>
      </c>
      <c r="AQ133" s="77">
        <f>'Monthly Returns'!AP134</f>
        <v>-4.61803265748848E-2</v>
      </c>
      <c r="AR133" s="77">
        <f>'Monthly Returns'!AQ134</f>
        <v>4.4749124157073168E-3</v>
      </c>
      <c r="AS133" s="77">
        <f>'Monthly Returns'!AR134</f>
        <v>-8.6269305019304188E-3</v>
      </c>
      <c r="AT133" s="77">
        <f>'Monthly Returns'!AS134</f>
        <v>-1.4903626820145663E-2</v>
      </c>
      <c r="AU133" s="77">
        <f>'Monthly Returns'!AT134</f>
        <v>-3.0357976322401949E-3</v>
      </c>
      <c r="AV133" s="77">
        <f>'Monthly Returns'!AU134</f>
        <v>-1.3222429097106497E-2</v>
      </c>
      <c r="AW133" s="77">
        <f>'Monthly Returns'!AV134</f>
        <v>2.2091907361677876E-2</v>
      </c>
      <c r="AX133" s="77">
        <f>'Monthly Returns'!AW134</f>
        <v>-2.0716933976391294E-2</v>
      </c>
      <c r="AY133" s="77">
        <f>'Monthly Returns'!AX134</f>
        <v>3.3799700410509148E-3</v>
      </c>
      <c r="AZ133" s="77">
        <f>'Monthly Returns'!AY134</f>
        <v>4.0186476877704755E-2</v>
      </c>
      <c r="BA133" s="77">
        <f>'Monthly Returns'!AZ134</f>
        <v>1.6912456855977309E-2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CC133" s="161">
        <f>(C133-AVERAGE(C$3:C$242))^2*'Monthly Returns'!$BI134</f>
        <v>1.0459253125714063E-5</v>
      </c>
      <c r="CD133" s="161">
        <f>(D133-AVERAGE(D$3:D$242))^2*'Monthly Returns'!$BI134</f>
        <v>3.0032963739882397E-6</v>
      </c>
      <c r="CE133" s="161">
        <f>(E133-AVERAGE(E$3:E$242))^2*'Monthly Returns'!$BI134</f>
        <v>2.1307613425280824E-6</v>
      </c>
      <c r="CF133" s="161">
        <f>(F133-AVERAGE(F$3:F$242))^2*'Monthly Returns'!$BI134</f>
        <v>4.5981572690250132E-9</v>
      </c>
      <c r="CG133" s="161">
        <f>(G133-AVERAGE(G$3:G$242))^2*'Monthly Returns'!$BI134</f>
        <v>2.3383355733398875E-6</v>
      </c>
      <c r="CH133" s="161">
        <f>(H133-AVERAGE(H$3:H$242))^2*'Monthly Returns'!$BI134</f>
        <v>7.8619604611459291E-7</v>
      </c>
      <c r="CI133" s="161">
        <f>(I133-AVERAGE(I$3:I$242))^2*'Monthly Returns'!$BI134</f>
        <v>6.7039128682690083E-6</v>
      </c>
      <c r="CJ133" s="161">
        <f>(J133-AVERAGE(J$3:J$242))^2*'Monthly Returns'!$BI134</f>
        <v>7.9721036566411288E-7</v>
      </c>
      <c r="CK133" s="161">
        <f>(K133-AVERAGE(K$3:K$242))^2*'Monthly Returns'!$BI134</f>
        <v>4.1002894523593332E-6</v>
      </c>
      <c r="CL133" s="161">
        <f>(L133-AVERAGE(L$3:L$242))^2*'Monthly Returns'!$BI134</f>
        <v>2.823029261833262E-6</v>
      </c>
      <c r="CM133" s="161">
        <f>(M133-AVERAGE(M$3:M$242))^2*'Monthly Returns'!$BI134</f>
        <v>1.6661802464374289E-6</v>
      </c>
      <c r="CN133" s="161">
        <f>(N133-AVERAGE(N$3:N$242))^2*'Monthly Returns'!$BI134</f>
        <v>4.9353788905588082E-8</v>
      </c>
      <c r="CO133" s="161">
        <f>(O133-AVERAGE(O$3:O$242))^2*'Monthly Returns'!$BI134</f>
        <v>1.1833253133809819E-6</v>
      </c>
      <c r="CP133" s="161">
        <f>(P133-AVERAGE(P$3:P$242))^2*'Monthly Returns'!$BI134</f>
        <v>2.7007923503901404E-7</v>
      </c>
      <c r="CQ133" s="161">
        <f>(Q133-AVERAGE(Q$3:Q$242))^2*'Monthly Returns'!$BI134</f>
        <v>1.1080804497841462E-6</v>
      </c>
      <c r="CR133" s="161">
        <f>(R133-AVERAGE(R$3:R$242))^2*'Monthly Returns'!$BI134</f>
        <v>3.2459425813796093E-7</v>
      </c>
      <c r="CS133" s="161">
        <f>(S133-AVERAGE(S$3:S$242))^2*'Monthly Returns'!$BI134</f>
        <v>1.0086220437203926E-6</v>
      </c>
      <c r="CT133" s="161">
        <f>(T133-AVERAGE(T$3:T$242))^2*'Monthly Returns'!$BI134</f>
        <v>2.1993047036440191E-7</v>
      </c>
      <c r="CU133" s="161">
        <f>(U133-AVERAGE(U$3:U$242))^2*'Monthly Returns'!$BI134</f>
        <v>1.0766559077512978E-5</v>
      </c>
      <c r="CV133" s="161">
        <f>(V133-AVERAGE(V$3:V$242))^2*'Monthly Returns'!$BI134</f>
        <v>3.8642585376535006E-7</v>
      </c>
      <c r="CW133" s="161">
        <f>(W133-AVERAGE(W$3:W$242))^2*'Monthly Returns'!$BI134</f>
        <v>1.134401861699552E-6</v>
      </c>
      <c r="CX133" s="161">
        <f>(X133-AVERAGE(X$3:X$242))^2*'Monthly Returns'!$BI134</f>
        <v>9.5938243469307147E-7</v>
      </c>
      <c r="CY133" s="161">
        <f>(Y133-AVERAGE(Y$3:Y$242))^2*'Monthly Returns'!$BI134</f>
        <v>3.0223048298316933E-7</v>
      </c>
      <c r="CZ133" s="161">
        <f>(Z133-AVERAGE(Z$3:Z$242))^2*'Monthly Returns'!$BI134</f>
        <v>7.1785839050142766E-8</v>
      </c>
      <c r="DA133" s="161">
        <f>(AA133-AVERAGE(AA$3:AA$242))^2*'Monthly Returns'!$BI134</f>
        <v>2.0830628558280425E-8</v>
      </c>
      <c r="DB133" s="161">
        <f>(AB133-AVERAGE(AB$3:AB$242))^2*'Monthly Returns'!$BI134</f>
        <v>7.8068344354955772E-8</v>
      </c>
      <c r="DC133" s="161">
        <f>(AC133-AVERAGE(AC$3:AC$242))^2*'Monthly Returns'!$BI134</f>
        <v>4.909009259306984E-6</v>
      </c>
      <c r="DD133" s="161">
        <f>(AD133-AVERAGE(AD$3:AD$242))^2*'Monthly Returns'!$BI134</f>
        <v>3.6392513821673153E-6</v>
      </c>
      <c r="DE133" s="161">
        <f>(AE133-AVERAGE(AE$3:AE$242))^2*'Monthly Returns'!$BI134</f>
        <v>8.6192615238255362E-6</v>
      </c>
      <c r="DF133" s="161">
        <f>(AF133-AVERAGE(AF$3:AF$242))^2*'Monthly Returns'!$BI134</f>
        <v>1.8835114434812331E-9</v>
      </c>
      <c r="DG133" s="161">
        <f>(AG133-AVERAGE(AG$3:AG$242))^2*'Monthly Returns'!$BI134</f>
        <v>8.7345992179401172E-8</v>
      </c>
      <c r="DH133" s="161">
        <f>(AH133-AVERAGE(AH$3:AH$242))^2*'Monthly Returns'!$BI134</f>
        <v>8.2170723291893546E-6</v>
      </c>
      <c r="DI133" s="161">
        <f>(AI133-AVERAGE(AI$3:AI$242))^2*'Monthly Returns'!$BI134</f>
        <v>1.0000015455563498E-6</v>
      </c>
      <c r="DJ133" s="161">
        <f>(AJ133-AVERAGE(AJ$3:AJ$242))^2*'Monthly Returns'!$BI134</f>
        <v>1.4269963611538319E-6</v>
      </c>
      <c r="DK133" s="161">
        <f>(AK133-AVERAGE(AK$3:AK$242))^2*'Monthly Returns'!$BI134</f>
        <v>2.8849553232430211E-6</v>
      </c>
      <c r="DL133" s="161">
        <f>(AL133-AVERAGE(AL$3:AL$242))^2*'Monthly Returns'!$BI134</f>
        <v>4.6423658888272918E-7</v>
      </c>
      <c r="DM133" s="161">
        <f>(AM133-AVERAGE(AM$3:AM$242))^2*'Monthly Returns'!$BI134</f>
        <v>9.7810730293489273E-7</v>
      </c>
      <c r="DN133" s="161">
        <f>(AN133-AVERAGE(AN$3:AN$242))^2*'Monthly Returns'!$BI134</f>
        <v>1.8272570722091656E-7</v>
      </c>
      <c r="DO133" s="161">
        <f>(AO133-AVERAGE(AO$3:AO$242))^2*'Monthly Returns'!$BI134</f>
        <v>5.409048055012556E-10</v>
      </c>
      <c r="DP133" s="161">
        <f>(AP133-AVERAGE(AP$3:AP$242))^2*'Monthly Returns'!$BI134</f>
        <v>2.0157710173157176E-5</v>
      </c>
      <c r="DQ133" s="161">
        <f>(AQ133-AVERAGE(AQ$3:AQ$242))^2*'Monthly Returns'!$BI134</f>
        <v>1.000957107792478E-5</v>
      </c>
      <c r="DR133" s="161">
        <f>(AR133-AVERAGE(AR$3:AR$242))^2*'Monthly Returns'!$BI134</f>
        <v>1.7245291616391577E-8</v>
      </c>
      <c r="DS133" s="161">
        <f>(AS133-AVERAGE(AS$3:AS$242))^2*'Monthly Returns'!$BI134</f>
        <v>5.3594796433185115E-7</v>
      </c>
      <c r="DT133" s="161">
        <f>(AT133-AVERAGE(AT$3:AT$242))^2*'Monthly Returns'!$BI134</f>
        <v>1.4773977487333903E-6</v>
      </c>
      <c r="DU133" s="161">
        <f>(AU133-AVERAGE(AU$3:AU$242))^2*'Monthly Returns'!$BI134</f>
        <v>9.9505295267440358E-8</v>
      </c>
      <c r="DV133" s="161">
        <f>(AV133-AVERAGE(AV$3:AV$242))^2*'Monthly Returns'!$BI134</f>
        <v>1.6823721595774969E-7</v>
      </c>
      <c r="DW133" s="161">
        <f>(AW133-AVERAGE(AW$3:AW$242))^2*'Monthly Returns'!$BI134</f>
        <v>6.2468802629687055E-7</v>
      </c>
      <c r="DX133" s="161">
        <f>(AX133-AVERAGE(AX$3:AX$242))^2*'Monthly Returns'!$BI134</f>
        <v>2.8627205027221631E-6</v>
      </c>
      <c r="DY133" s="161">
        <f>(AY133-AVERAGE(AY$3:AY$242))^2*'Monthly Returns'!$BI134</f>
        <v>3.366509324704069E-8</v>
      </c>
      <c r="DZ133" s="161">
        <f>(AZ133-AVERAGE(AZ$3:AZ$242))^2*'Monthly Returns'!$BI134</f>
        <v>2.3479917350381199E-6</v>
      </c>
      <c r="EA133" s="161">
        <f>(BA133-AVERAGE(BA$3:BA$242))^2*'Monthly Returns'!$BI134</f>
        <v>1.6680740293011147E-7</v>
      </c>
    </row>
    <row r="134" spans="1:131" s="80" customFormat="1" x14ac:dyDescent="0.2">
      <c r="A134" s="66"/>
      <c r="B134" s="79">
        <f>'Monthly Returns'!A135</f>
        <v>40178</v>
      </c>
      <c r="C134" s="77">
        <f>'Monthly Returns'!B135</f>
        <v>3.77146771666865E-2</v>
      </c>
      <c r="D134" s="77">
        <f>'Monthly Returns'!C135</f>
        <v>9.4033807289263194E-2</v>
      </c>
      <c r="E134" s="77">
        <f>'Monthly Returns'!D135</f>
        <v>2.6962616528739301E-2</v>
      </c>
      <c r="F134" s="77">
        <f>'Monthly Returns'!E135</f>
        <v>2.8369782365668301E-2</v>
      </c>
      <c r="G134" s="77">
        <f>'Monthly Returns'!F135</f>
        <v>4.35351652792281E-2</v>
      </c>
      <c r="H134" s="77">
        <f>'Monthly Returns'!G135</f>
        <v>2.4666627257121401E-2</v>
      </c>
      <c r="I134" s="77">
        <f>'Monthly Returns'!H135</f>
        <v>-2.16028049161076E-3</v>
      </c>
      <c r="J134" s="77">
        <f>'Monthly Returns'!I135</f>
        <v>3.9521191780971597E-2</v>
      </c>
      <c r="K134" s="77">
        <f>'Monthly Returns'!J135</f>
        <v>5.7046658282642902E-2</v>
      </c>
      <c r="L134" s="77">
        <f>'Monthly Returns'!K135</f>
        <v>-3.3773790647837303E-2</v>
      </c>
      <c r="M134" s="77">
        <f>'Monthly Returns'!L135</f>
        <v>-2.1489733209437999E-2</v>
      </c>
      <c r="N134" s="77">
        <f>'Monthly Returns'!M135</f>
        <v>3.7170064961448097E-2</v>
      </c>
      <c r="O134" s="77">
        <f>'Monthly Returns'!N135</f>
        <v>1.4134921416338399E-2</v>
      </c>
      <c r="P134" s="77">
        <f>'Monthly Returns'!O135</f>
        <v>8.7214668559376599E-3</v>
      </c>
      <c r="Q134" s="77">
        <f>'Monthly Returns'!P135</f>
        <v>1.44186479590384E-2</v>
      </c>
      <c r="R134" s="77">
        <f>'Monthly Returns'!Q135</f>
        <v>3.7795723091530002E-2</v>
      </c>
      <c r="S134" s="77">
        <f>'Monthly Returns'!R135</f>
        <v>3.5264488739825601E-3</v>
      </c>
      <c r="T134" s="77">
        <f>'Monthly Returns'!S135</f>
        <v>1.879617069118833E-2</v>
      </c>
      <c r="U134" s="77">
        <f>'Monthly Returns'!T135</f>
        <v>2.0601193404196E-2</v>
      </c>
      <c r="V134" s="77">
        <f>'Monthly Returns'!U135</f>
        <v>2.0680902759219799E-2</v>
      </c>
      <c r="W134" s="77">
        <f>'Monthly Returns'!V135</f>
        <v>-1.3023219320867301E-2</v>
      </c>
      <c r="X134" s="77">
        <f>'Monthly Returns'!W135</f>
        <v>-4.4190017073415633E-2</v>
      </c>
      <c r="Y134" s="77">
        <f>'Monthly Returns'!X135</f>
        <v>-3.4595854423717154E-2</v>
      </c>
      <c r="Z134" s="77">
        <f>'Monthly Returns'!Y135</f>
        <v>-9.5444548749917812E-3</v>
      </c>
      <c r="AA134" s="77">
        <f>'Monthly Returns'!Z135</f>
        <v>-7.9774540330462052E-2</v>
      </c>
      <c r="AB134" s="77">
        <f>'Monthly Returns'!AA135</f>
        <v>-4.9283973187080998E-2</v>
      </c>
      <c r="AC134" s="77">
        <f>'Monthly Returns'!AB135</f>
        <v>-2.9610829103214886E-2</v>
      </c>
      <c r="AD134" s="77">
        <f>'Monthly Returns'!AC135</f>
        <v>-1.78564482200331E-2</v>
      </c>
      <c r="AE134" s="77">
        <f>'Monthly Returns'!AD135</f>
        <v>-7.3800870054804596E-2</v>
      </c>
      <c r="AF134" s="77">
        <f>'Monthly Returns'!AE135</f>
        <v>-5.5305461300000004E-2</v>
      </c>
      <c r="AG134" s="77">
        <f>'Monthly Returns'!AF135</f>
        <v>-0.11103316489999999</v>
      </c>
      <c r="AH134" s="77">
        <f>'Monthly Returns'!AG135</f>
        <v>-6.9310058013584003E-2</v>
      </c>
      <c r="AI134" s="77">
        <f>'Monthly Returns'!AH135</f>
        <v>-6.9021782178217861E-2</v>
      </c>
      <c r="AJ134" s="77">
        <f>'Monthly Returns'!AI135</f>
        <v>-6.127228964222442E-2</v>
      </c>
      <c r="AK134" s="77">
        <f>'Monthly Returns'!AJ135</f>
        <v>-8.1403696268926962E-2</v>
      </c>
      <c r="AL134" s="77">
        <f>'Monthly Returns'!AK135</f>
        <v>-6.0063521410927967E-2</v>
      </c>
      <c r="AM134" s="77">
        <f>'Monthly Returns'!AL135</f>
        <v>-1.2144020155420043E-2</v>
      </c>
      <c r="AN134" s="77">
        <f>'Monthly Returns'!AM135</f>
        <v>-5.8980936947839346E-2</v>
      </c>
      <c r="AO134" s="77">
        <f>'Monthly Returns'!AN135</f>
        <v>3.2599999999999997E-2</v>
      </c>
      <c r="AP134" s="77">
        <f>'Monthly Returns'!AO135</f>
        <v>-0.11527921242911654</v>
      </c>
      <c r="AQ134" s="77">
        <f>'Monthly Returns'!AP135</f>
        <v>-0.1797061445892485</v>
      </c>
      <c r="AR134" s="77">
        <f>'Monthly Returns'!AQ135</f>
        <v>1.9561183543656477E-2</v>
      </c>
      <c r="AS134" s="77">
        <f>'Monthly Returns'!AR135</f>
        <v>-1.4422199233250166E-2</v>
      </c>
      <c r="AT134" s="77">
        <f>'Monthly Returns'!AS135</f>
        <v>-5.9414396801818627E-2</v>
      </c>
      <c r="AU134" s="77">
        <f>'Monthly Returns'!AT135</f>
        <v>1.6589944285602259E-2</v>
      </c>
      <c r="AV134" s="77">
        <f>'Monthly Returns'!AU135</f>
        <v>3.9554682091547902E-2</v>
      </c>
      <c r="AW134" s="77">
        <f>'Monthly Returns'!AV135</f>
        <v>-1.9326944626198994E-3</v>
      </c>
      <c r="AX134" s="77">
        <f>'Monthly Returns'!AW135</f>
        <v>-9.2575992463150625E-2</v>
      </c>
      <c r="AY134" s="77">
        <f>'Monthly Returns'!AX135</f>
        <v>-4.9566005296914385E-2</v>
      </c>
      <c r="AZ134" s="77">
        <f>'Monthly Returns'!AY135</f>
        <v>-4.0033852267525191E-2</v>
      </c>
      <c r="BA134" s="77">
        <f>'Monthly Returns'!AZ135</f>
        <v>-0.17171156160325829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CC134" s="161">
        <f>(C134-AVERAGE(C$3:C$242))^2*'Monthly Returns'!$BI135</f>
        <v>3.6200399364899879E-6</v>
      </c>
      <c r="CD134" s="161">
        <f>(D134-AVERAGE(D$3:D$242))^2*'Monthly Returns'!$BI135</f>
        <v>2.5795490341910531E-5</v>
      </c>
      <c r="CE134" s="161">
        <f>(E134-AVERAGE(E$3:E$242))^2*'Monthly Returns'!$BI135</f>
        <v>1.6637475530355242E-6</v>
      </c>
      <c r="CF134" s="161">
        <f>(F134-AVERAGE(F$3:F$242))^2*'Monthly Returns'!$BI135</f>
        <v>1.354792769399788E-6</v>
      </c>
      <c r="CG134" s="161">
        <f>(G134-AVERAGE(G$3:G$242))^2*'Monthly Returns'!$BI135</f>
        <v>5.7448816217897015E-6</v>
      </c>
      <c r="CH134" s="161">
        <f>(H134-AVERAGE(H$3:H$242))^2*'Monthly Returns'!$BI135</f>
        <v>1.4799558106856656E-6</v>
      </c>
      <c r="CI134" s="161">
        <f>(I134-AVERAGE(I$3:I$242))^2*'Monthly Returns'!$BI135</f>
        <v>3.3473936604698764E-7</v>
      </c>
      <c r="CJ134" s="161">
        <f>(J134-AVERAGE(J$3:J$242))^2*'Monthly Returns'!$BI135</f>
        <v>3.3776885301640703E-6</v>
      </c>
      <c r="CK134" s="161">
        <f>(K134-AVERAGE(K$3:K$242))^2*'Monthly Returns'!$BI135</f>
        <v>8.2337305773857743E-6</v>
      </c>
      <c r="CL134" s="161">
        <f>(L134-AVERAGE(L$3:L$242))^2*'Monthly Returns'!$BI135</f>
        <v>5.4048438984481813E-6</v>
      </c>
      <c r="CM134" s="161">
        <f>(M134-AVERAGE(M$3:M$242))^2*'Monthly Returns'!$BI135</f>
        <v>2.5064685547940711E-6</v>
      </c>
      <c r="CN134" s="161">
        <f>(N134-AVERAGE(N$3:N$242))^2*'Monthly Returns'!$BI135</f>
        <v>3.197511751662793E-6</v>
      </c>
      <c r="CO134" s="161">
        <f>(O134-AVERAGE(O$3:O$242))^2*'Monthly Returns'!$BI135</f>
        <v>2.4848774557542214E-7</v>
      </c>
      <c r="CP134" s="161">
        <f>(P134-AVERAGE(P$3:P$242))^2*'Monthly Returns'!$BI135</f>
        <v>2.0757003847661456E-10</v>
      </c>
      <c r="CQ134" s="161">
        <f>(Q134-AVERAGE(Q$3:Q$242))^2*'Monthly Returns'!$BI135</f>
        <v>1.8019964713545725E-7</v>
      </c>
      <c r="CR134" s="161">
        <f>(R134-AVERAGE(R$3:R$242))^2*'Monthly Returns'!$BI135</f>
        <v>3.6113368229002897E-6</v>
      </c>
      <c r="CS134" s="161">
        <f>(S134-AVERAGE(S$3:S$242))^2*'Monthly Returns'!$BI135</f>
        <v>1.3937407704007907E-8</v>
      </c>
      <c r="CT134" s="161">
        <f>(T134-AVERAGE(T$3:T$242))^2*'Monthly Returns'!$BI135</f>
        <v>3.6807354302562526E-7</v>
      </c>
      <c r="CU134" s="161">
        <f>(U134-AVERAGE(U$3:U$242))^2*'Monthly Returns'!$BI135</f>
        <v>8.6281954789888141E-7</v>
      </c>
      <c r="CV134" s="161">
        <f>(V134-AVERAGE(V$3:V$242))^2*'Monthly Returns'!$BI135</f>
        <v>8.6562538132216546E-7</v>
      </c>
      <c r="CW134" s="161">
        <f>(W134-AVERAGE(W$3:W$242))^2*'Monthly Returns'!$BI135</f>
        <v>1.0910804363580491E-6</v>
      </c>
      <c r="CX134" s="161">
        <f>(X134-AVERAGE(X$3:X$242))^2*'Monthly Returns'!$BI135</f>
        <v>8.9553114466987004E-6</v>
      </c>
      <c r="CY134" s="161">
        <f>(Y134-AVERAGE(Y$3:Y$242))^2*'Monthly Returns'!$BI135</f>
        <v>5.5592220355804002E-6</v>
      </c>
      <c r="CZ134" s="161">
        <f>(Z134-AVERAGE(Z$3:Z$242))^2*'Monthly Returns'!$BI135</f>
        <v>5.1939506557475055E-7</v>
      </c>
      <c r="DA134" s="161">
        <f>(AA134-AVERAGE(AA$3:AA$242))^2*'Monthly Returns'!$BI135</f>
        <v>2.7221206891533676E-5</v>
      </c>
      <c r="DB134" s="161">
        <f>(AB134-AVERAGE(AB$3:AB$242))^2*'Monthly Returns'!$BI135</f>
        <v>1.0549123864547202E-5</v>
      </c>
      <c r="DC134" s="161">
        <f>(AC134-AVERAGE(AC$3:AC$242))^2*'Monthly Returns'!$BI135</f>
        <v>4.0988159234638317E-6</v>
      </c>
      <c r="DD134" s="161">
        <f>(AD134-AVERAGE(AD$3:AD$242))^2*'Monthly Returns'!$BI135</f>
        <v>1.7177413013451192E-6</v>
      </c>
      <c r="DE134" s="161">
        <f>(AE134-AVERAGE(AE$3:AE$242))^2*'Monthly Returns'!$BI135</f>
        <v>2.2364782400967098E-5</v>
      </c>
      <c r="DF134" s="161">
        <f>(AF134-AVERAGE(AF$3:AF$242))^2*'Monthly Returns'!$BI135</f>
        <v>1.4634538987157319E-5</v>
      </c>
      <c r="DG134" s="161">
        <f>(AG134-AVERAGE(AG$3:AG$242))^2*'Monthly Returns'!$BI135</f>
        <v>5.1846822207704134E-5</v>
      </c>
      <c r="DH134" s="161">
        <f>(AH134-AVERAGE(AH$3:AH$242))^2*'Monthly Returns'!$BI135</f>
        <v>2.0989618514015611E-5</v>
      </c>
      <c r="DI134" s="161">
        <f>(AI134-AVERAGE(AI$3:AI$242))^2*'Monthly Returns'!$BI135</f>
        <v>1.9645523323097001E-5</v>
      </c>
      <c r="DJ134" s="161">
        <f>(AJ134-AVERAGE(AJ$3:AJ$242))^2*'Monthly Returns'!$BI135</f>
        <v>1.6450800330847395E-5</v>
      </c>
      <c r="DK134" s="161">
        <f>(AK134-AVERAGE(AK$3:AK$242))^2*'Monthly Returns'!$BI135</f>
        <v>2.8526220129222296E-5</v>
      </c>
      <c r="DL134" s="161">
        <f>(AL134-AVERAGE(AL$3:AL$242))^2*'Monthly Returns'!$BI135</f>
        <v>1.6288556783770687E-5</v>
      </c>
      <c r="DM134" s="161">
        <f>(AM134-AVERAGE(AM$3:AM$242))^2*'Monthly Returns'!$BI135</f>
        <v>1.0316244712869766E-6</v>
      </c>
      <c r="DN134" s="161">
        <f>(AN134-AVERAGE(AN$3:AN$242))^2*'Monthly Returns'!$BI135</f>
        <v>1.5479863780773662E-5</v>
      </c>
      <c r="DO134" s="161">
        <f>(AO134-AVERAGE(AO$3:AO$242))^2*'Monthly Returns'!$BI135</f>
        <v>2.5630505368278945E-6</v>
      </c>
      <c r="DP134" s="161">
        <f>(AP134-AVERAGE(AP$3:AP$242))^2*'Monthly Returns'!$BI135</f>
        <v>5.0370577173745816E-5</v>
      </c>
      <c r="DQ134" s="161">
        <f>(AQ134-AVERAGE(AQ$3:AQ$242))^2*'Monthly Returns'!$BI135</f>
        <v>1.2798025095099865E-4</v>
      </c>
      <c r="DR134" s="161">
        <f>(AR134-AVERAGE(AR$3:AR$242))^2*'Monthly Returns'!$BI135</f>
        <v>6.1925472579061772E-7</v>
      </c>
      <c r="DS134" s="161">
        <f>(AS134-AVERAGE(AS$3:AS$242))^2*'Monthly Returns'!$BI135</f>
        <v>1.1854086104697922E-6</v>
      </c>
      <c r="DT134" s="161">
        <f>(AT134-AVERAGE(AT$3:AT$242))^2*'Monthly Returns'!$BI135</f>
        <v>1.5466704955370091E-5</v>
      </c>
      <c r="DU134" s="161">
        <f>(AU134-AVERAGE(AU$3:AU$242))^2*'Monthly Returns'!$BI135</f>
        <v>7.7154681210186198E-7</v>
      </c>
      <c r="DV134" s="161">
        <f>(AV134-AVERAGE(AV$3:AV$242))^2*'Monthly Returns'!$BI135</f>
        <v>7.8536672383892089E-6</v>
      </c>
      <c r="DW134" s="161">
        <f>(AW134-AVERAGE(AW$3:AW$242))^2*'Monthly Returns'!$BI135</f>
        <v>4.4755225415930999E-7</v>
      </c>
      <c r="DX134" s="161">
        <f>(AX134-AVERAGE(AX$3:AX$242))^2*'Monthly Returns'!$BI135</f>
        <v>3.6935312516604302E-5</v>
      </c>
      <c r="DY134" s="161">
        <f>(AY134-AVERAGE(AY$3:AY$242))^2*'Monthly Returns'!$BI135</f>
        <v>1.1623760029797087E-5</v>
      </c>
      <c r="DZ134" s="161">
        <f>(AZ134-AVERAGE(AZ$3:AZ$242))^2*'Monthly Returns'!$BI135</f>
        <v>1.1197150050335348E-5</v>
      </c>
      <c r="EA134" s="161">
        <f>(BA134-AVERAGE(BA$3:BA$242))^2*'Monthly Returns'!$BI135</f>
        <v>1.2273714732789829E-4</v>
      </c>
    </row>
    <row r="135" spans="1:131" s="80" customFormat="1" x14ac:dyDescent="0.2">
      <c r="A135" s="66"/>
      <c r="B135" s="79">
        <f>'Monthly Returns'!A136</f>
        <v>40209</v>
      </c>
      <c r="C135" s="77">
        <f>'Monthly Returns'!B136</f>
        <v>-2.38467425075755E-2</v>
      </c>
      <c r="D135" s="77">
        <f>'Monthly Returns'!C136</f>
        <v>-2.1872461473069298E-2</v>
      </c>
      <c r="E135" s="77">
        <f>'Monthly Returns'!D136</f>
        <v>-5.3279849466858598E-2</v>
      </c>
      <c r="F135" s="77">
        <f>'Monthly Returns'!E136</f>
        <v>1.22691056706059E-3</v>
      </c>
      <c r="G135" s="77">
        <f>'Monthly Returns'!F136</f>
        <v>-3.7040093505602299E-2</v>
      </c>
      <c r="H135" s="77">
        <f>'Monthly Returns'!G136</f>
        <v>3.0846089589458E-2</v>
      </c>
      <c r="I135" s="77">
        <f>'Monthly Returns'!H136</f>
        <v>3.3514262440899702E-2</v>
      </c>
      <c r="J135" s="77">
        <f>'Monthly Returns'!I136</f>
        <v>-5.7053684698353202E-2</v>
      </c>
      <c r="K135" s="77">
        <f>'Monthly Returns'!J136</f>
        <v>-4.4616150876215101E-2</v>
      </c>
      <c r="L135" s="77">
        <f>'Monthly Returns'!K136</f>
        <v>1.4325787978257599E-2</v>
      </c>
      <c r="M135" s="77">
        <f>'Monthly Returns'!L136</f>
        <v>1.58200372202239E-2</v>
      </c>
      <c r="N135" s="77">
        <f>'Monthly Returns'!M136</f>
        <v>2.2726180219475499E-2</v>
      </c>
      <c r="O135" s="77">
        <f>'Monthly Returns'!N136</f>
        <v>9.3096494246176498E-3</v>
      </c>
      <c r="P135" s="77">
        <f>'Monthly Returns'!O136</f>
        <v>2.3207789981114502E-2</v>
      </c>
      <c r="Q135" s="77">
        <f>'Monthly Returns'!P136</f>
        <v>3.02965947506681E-2</v>
      </c>
      <c r="R135" s="77">
        <f>'Monthly Returns'!Q136</f>
        <v>-1.21989696708202E-3</v>
      </c>
      <c r="S135" s="77">
        <f>'Monthly Returns'!R136</f>
        <v>-8.1168604543051508E-3</v>
      </c>
      <c r="T135" s="77">
        <f>'Monthly Returns'!S136</f>
        <v>1.949400948567459E-2</v>
      </c>
      <c r="U135" s="77">
        <f>'Monthly Returns'!T136</f>
        <v>-3.5079447404403802E-2</v>
      </c>
      <c r="V135" s="77">
        <f>'Monthly Returns'!U136</f>
        <v>-1.27129715105325E-2</v>
      </c>
      <c r="W135" s="77">
        <f>'Monthly Returns'!V136</f>
        <v>-1.9530570866210299E-2</v>
      </c>
      <c r="X135" s="77">
        <f>'Monthly Returns'!W136</f>
        <v>-0.10097719869706845</v>
      </c>
      <c r="Y135" s="77">
        <f>'Monthly Returns'!X136</f>
        <v>-4.9226655441079181E-3</v>
      </c>
      <c r="Z135" s="77">
        <f>'Monthly Returns'!Y136</f>
        <v>3.2386276093581134E-3</v>
      </c>
      <c r="AA135" s="77">
        <f>'Monthly Returns'!Z136</f>
        <v>-0.15906789498382268</v>
      </c>
      <c r="AB135" s="77">
        <f>'Monthly Returns'!AA136</f>
        <v>-0.1303581443794567</v>
      </c>
      <c r="AC135" s="77">
        <f>'Monthly Returns'!AB136</f>
        <v>-4.4191368788143004E-2</v>
      </c>
      <c r="AD135" s="77">
        <f>'Monthly Returns'!AC136</f>
        <v>-2.4286340616886601E-2</v>
      </c>
      <c r="AE135" s="77">
        <f>'Monthly Returns'!AD136</f>
        <v>-9.3502569208345501E-2</v>
      </c>
      <c r="AF135" s="77">
        <f>'Monthly Returns'!AE136</f>
        <v>-0.1694763668</v>
      </c>
      <c r="AG135" s="77">
        <f>'Monthly Returns'!AF136</f>
        <v>-0.26639354459999998</v>
      </c>
      <c r="AH135" s="77">
        <f>'Monthly Returns'!AG136</f>
        <v>-0.108144470832073</v>
      </c>
      <c r="AI135" s="77">
        <f>'Monthly Returns'!AH136</f>
        <v>-9.3469234957800129E-2</v>
      </c>
      <c r="AJ135" s="77">
        <f>'Monthly Returns'!AI136</f>
        <v>-6.8420591456736068E-2</v>
      </c>
      <c r="AK135" s="77">
        <f>'Monthly Returns'!AJ136</f>
        <v>-9.4583951092601537E-2</v>
      </c>
      <c r="AL135" s="77">
        <f>'Monthly Returns'!AK136</f>
        <v>-8.1908978957076939E-2</v>
      </c>
      <c r="AM135" s="77">
        <f>'Monthly Returns'!AL136</f>
        <v>1.6316633792714752E-2</v>
      </c>
      <c r="AN135" s="77">
        <f>'Monthly Returns'!AM136</f>
        <v>-8.0310702074527951E-2</v>
      </c>
      <c r="AO135" s="77">
        <f>'Monthly Returns'!AN136</f>
        <v>7.9600000000000004E-2</v>
      </c>
      <c r="AP135" s="77">
        <f>'Monthly Returns'!AO136</f>
        <v>-0.21283224323004146</v>
      </c>
      <c r="AQ135" s="77">
        <f>'Monthly Returns'!AP136</f>
        <v>-0.1796854406466919</v>
      </c>
      <c r="AR135" s="77">
        <f>'Monthly Returns'!AQ136</f>
        <v>-0.20653345632053927</v>
      </c>
      <c r="AS135" s="77">
        <f>'Monthly Returns'!AR136</f>
        <v>-1.6979501111385575E-2</v>
      </c>
      <c r="AT135" s="77">
        <f>'Monthly Returns'!AS136</f>
        <v>-0.16831539333412252</v>
      </c>
      <c r="AU135" s="77">
        <f>'Monthly Returns'!AT136</f>
        <v>-2.1263921256584717E-2</v>
      </c>
      <c r="AV135" s="77">
        <f>'Monthly Returns'!AU136</f>
        <v>7.4837920526180535E-3</v>
      </c>
      <c r="AW135" s="77">
        <f>'Monthly Returns'!AV136</f>
        <v>-0.31668203280373441</v>
      </c>
      <c r="AX135" s="77">
        <f>'Monthly Returns'!AW136</f>
        <v>-0.27870020996846601</v>
      </c>
      <c r="AY135" s="77">
        <f>'Monthly Returns'!AX136</f>
        <v>-0.15017286422230047</v>
      </c>
      <c r="AZ135" s="77">
        <f>'Monthly Returns'!AY136</f>
        <v>-6.7213010037089849E-2</v>
      </c>
      <c r="BA135" s="77">
        <f>'Monthly Returns'!AZ136</f>
        <v>-1.2106988526299212E-3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CC135" s="161">
        <f>(C135-AVERAGE(C$3:C$242))^2*'Monthly Returns'!$BI136</f>
        <v>3.446197371922186E-6</v>
      </c>
      <c r="CD135" s="161">
        <f>(D135-AVERAGE(D$3:D$242))^2*'Monthly Returns'!$BI136</f>
        <v>3.9638696017895597E-6</v>
      </c>
      <c r="CE135" s="161">
        <f>(E135-AVERAGE(E$3:E$242))^2*'Monthly Returns'!$BI136</f>
        <v>1.3074438612581954E-5</v>
      </c>
      <c r="CF135" s="161">
        <f>(F135-AVERAGE(F$3:F$242))^2*'Monthly Returns'!$BI136</f>
        <v>2.4185911514872696E-7</v>
      </c>
      <c r="CG135" s="161">
        <f>(G135-AVERAGE(G$3:G$242))^2*'Monthly Returns'!$BI136</f>
        <v>6.3689117840264161E-6</v>
      </c>
      <c r="CH135" s="161">
        <f>(H135-AVERAGE(H$3:H$242))^2*'Monthly Returns'!$BI136</f>
        <v>2.5630490114798877E-6</v>
      </c>
      <c r="CI135" s="161">
        <f>(I135-AVERAGE(I$3:I$242))^2*'Monthly Returns'!$BI136</f>
        <v>2.5677339260522082E-6</v>
      </c>
      <c r="CJ135" s="161">
        <f>(J135-AVERAGE(J$3:J$242))^2*'Monthly Returns'!$BI136</f>
        <v>1.6523720573838629E-5</v>
      </c>
      <c r="CK135" s="161">
        <f>(K135-AVERAGE(K$3:K$242))^2*'Monthly Returns'!$BI136</f>
        <v>1.1153002663701326E-5</v>
      </c>
      <c r="CL135" s="161">
        <f>(L135-AVERAGE(L$3:L$242))^2*'Monthly Returns'!$BI136</f>
        <v>3.6963780698921256E-7</v>
      </c>
      <c r="CM135" s="161">
        <f>(M135-AVERAGE(M$3:M$242))^2*'Monthly Returns'!$BI136</f>
        <v>4.8002954315934995E-7</v>
      </c>
      <c r="CN135" s="161">
        <f>(N135-AVERAGE(N$3:N$242))^2*'Monthly Returns'!$BI136</f>
        <v>8.3348260536686389E-7</v>
      </c>
      <c r="CO135" s="161">
        <f>(O135-AVERAGE(O$3:O$242))^2*'Monthly Returns'!$BI136</f>
        <v>4.2274232709159111E-8</v>
      </c>
      <c r="CP135" s="161">
        <f>(P135-AVERAGE(P$3:P$242))^2*'Monthly Returns'!$BI136</f>
        <v>8.1232784759199106E-7</v>
      </c>
      <c r="CQ135" s="161">
        <f>(Q135-AVERAGE(Q$3:Q$242))^2*'Monthly Returns'!$BI136</f>
        <v>1.9561983847082149E-6</v>
      </c>
      <c r="CR135" s="161">
        <f>(R135-AVERAGE(R$3:R$242))^2*'Monthly Returns'!$BI136</f>
        <v>2.2896460687990697E-7</v>
      </c>
      <c r="CS135" s="161">
        <f>(S135-AVERAGE(S$3:S$242))^2*'Monthly Returns'!$BI136</f>
        <v>6.9126352424700231E-7</v>
      </c>
      <c r="CT135" s="161">
        <f>(T135-AVERAGE(T$3:T$242))^2*'Monthly Returns'!$BI136</f>
        <v>4.2571291968950194E-7</v>
      </c>
      <c r="CU135" s="161">
        <f>(U135-AVERAGE(U$3:U$242))^2*'Monthly Returns'!$BI136</f>
        <v>6.1258911942418026E-6</v>
      </c>
      <c r="CV135" s="161">
        <f>(V135-AVERAGE(V$3:V$242))^2*'Monthly Returns'!$BI136</f>
        <v>1.2303316282779522E-6</v>
      </c>
      <c r="CW135" s="161">
        <f>(W135-AVERAGE(W$3:W$242))^2*'Monthly Returns'!$BI136</f>
        <v>2.0972026545101011E-6</v>
      </c>
      <c r="CX135" s="161">
        <f>(X135-AVERAGE(X$3:X$242))^2*'Monthly Returns'!$BI136</f>
        <v>4.2041892635229404E-5</v>
      </c>
      <c r="CY135" s="161">
        <f>(Y135-AVERAGE(Y$3:Y$242))^2*'Monthly Returns'!$BI136</f>
        <v>3.0599510801374602E-7</v>
      </c>
      <c r="CZ135" s="161">
        <f>(Z135-AVERAGE(Z$3:Z$242))^2*'Monthly Returns'!$BI136</f>
        <v>3.3899638620063423E-9</v>
      </c>
      <c r="DA135" s="161">
        <f>(AA135-AVERAGE(AA$3:AA$242))^2*'Monthly Returns'!$BI136</f>
        <v>1.0196551949674231E-4</v>
      </c>
      <c r="DB135" s="161">
        <f>(AB135-AVERAGE(AB$3:AB$242))^2*'Monthly Returns'!$BI136</f>
        <v>6.7690760543024782E-5</v>
      </c>
      <c r="DC135" s="161">
        <f>(AC135-AVERAGE(AC$3:AC$242))^2*'Monthly Returns'!$BI136</f>
        <v>8.5692768236227663E-6</v>
      </c>
      <c r="DD135" s="161">
        <f>(AD135-AVERAGE(AD$3:AD$242))^2*'Monthly Returns'!$BI136</f>
        <v>2.9270047800991567E-6</v>
      </c>
      <c r="DE135" s="161">
        <f>(AE135-AVERAGE(AE$3:AE$242))^2*'Monthly Returns'!$BI136</f>
        <v>3.5510272667795044E-5</v>
      </c>
      <c r="DF135" s="161">
        <f>(AF135-AVERAGE(AF$3:AF$242))^2*'Monthly Returns'!$BI136</f>
        <v>1.1737575979743504E-4</v>
      </c>
      <c r="DG135" s="161">
        <f>(AG135-AVERAGE(AG$3:AG$242))^2*'Monthly Returns'!$BI136</f>
        <v>2.8047805784147946E-4</v>
      </c>
      <c r="DH135" s="161">
        <f>(AH135-AVERAGE(AH$3:AH$242))^2*'Monthly Returns'!$BI136</f>
        <v>4.8746343194694333E-5</v>
      </c>
      <c r="DI135" s="161">
        <f>(AI135-AVERAGE(AI$3:AI$242))^2*'Monthly Returns'!$BI136</f>
        <v>3.5417512838564505E-5</v>
      </c>
      <c r="DJ135" s="161">
        <f>(AJ135-AVERAGE(AJ$3:AJ$242))^2*'Monthly Returns'!$BI136</f>
        <v>2.0376114429369442E-5</v>
      </c>
      <c r="DK135" s="161">
        <f>(AK135-AVERAGE(AK$3:AK$242))^2*'Monthly Returns'!$BI136</f>
        <v>3.8127658838626473E-5</v>
      </c>
      <c r="DL135" s="161">
        <f>(AL135-AVERAGE(AL$3:AL$242))^2*'Monthly Returns'!$BI136</f>
        <v>2.9090476430934188E-5</v>
      </c>
      <c r="DM135" s="161">
        <f>(AM135-AVERAGE(AM$3:AM$242))^2*'Monthly Returns'!$BI136</f>
        <v>5.2052781428809372E-7</v>
      </c>
      <c r="DN135" s="161">
        <f>(AN135-AVERAGE(AN$3:AN$242))^2*'Monthly Returns'!$BI136</f>
        <v>2.7667765862786429E-5</v>
      </c>
      <c r="DO135" s="161">
        <f>(AO135-AVERAGE(AO$3:AO$242))^2*'Monthly Returns'!$BI136</f>
        <v>2.0126239110617364E-5</v>
      </c>
      <c r="DP135" s="161">
        <f>(AP135-AVERAGE(AP$3:AP$242))^2*'Monthly Returns'!$BI136</f>
        <v>1.7173848722183325E-4</v>
      </c>
      <c r="DQ135" s="161">
        <f>(AQ135-AVERAGE(AQ$3:AQ$242))^2*'Monthly Returns'!$BI136</f>
        <v>1.2924416126554959E-4</v>
      </c>
      <c r="DR135" s="161">
        <f>(AR135-AVERAGE(AR$3:AR$242))^2*'Monthly Returns'!$BI136</f>
        <v>1.7030233844819693E-4</v>
      </c>
      <c r="DS135" s="161">
        <f>(AS135-AVERAGE(AS$3:AS$242))^2*'Monthly Returns'!$BI136</f>
        <v>1.5645022114178918E-6</v>
      </c>
      <c r="DT135" s="161">
        <f>(AT135-AVERAGE(AT$3:AT$242))^2*'Monthly Returns'!$BI136</f>
        <v>1.1276745487384055E-4</v>
      </c>
      <c r="DU135" s="161">
        <f>(AU135-AVERAGE(AU$3:AU$242))^2*'Monthly Returns'!$BI136</f>
        <v>2.0578074239438992E-6</v>
      </c>
      <c r="DV135" s="161">
        <f>(AV135-AVERAGE(AV$3:AV$242))^2*'Monthly Returns'!$BI136</f>
        <v>7.2806442942565607E-7</v>
      </c>
      <c r="DW135" s="161">
        <f>(AW135-AVERAGE(AW$3:AW$242))^2*'Monthly Returns'!$BI136</f>
        <v>3.9762129193989209E-4</v>
      </c>
      <c r="DX135" s="161">
        <f>(AX135-AVERAGE(AX$3:AX$242))^2*'Monthly Returns'!$BI136</f>
        <v>3.0632236224585618E-4</v>
      </c>
      <c r="DY135" s="161">
        <f>(AY135-AVERAGE(AY$3:AY$242))^2*'Monthly Returns'!$BI136</f>
        <v>9.1880116905481221E-5</v>
      </c>
      <c r="DZ135" s="161">
        <f>(AZ135-AVERAGE(AZ$3:AZ$242))^2*'Monthly Returns'!$BI136</f>
        <v>2.5269767961051361E-5</v>
      </c>
      <c r="EA135" s="161">
        <f>(BA135-AVERAGE(BA$3:BA$242))^2*'Monthly Returns'!$BI136</f>
        <v>4.8567400401211183E-7</v>
      </c>
    </row>
    <row r="136" spans="1:131" s="80" customFormat="1" x14ac:dyDescent="0.2">
      <c r="A136" s="66"/>
      <c r="B136" s="79">
        <f>'Monthly Returns'!A137</f>
        <v>40237</v>
      </c>
      <c r="C136" s="77">
        <f>'Monthly Returns'!B137</f>
        <v>8.1274731293269106E-2</v>
      </c>
      <c r="D136" s="77">
        <f>'Monthly Returns'!C137</f>
        <v>9.9815105212465602E-2</v>
      </c>
      <c r="E136" s="77">
        <f>'Monthly Returns'!D137</f>
        <v>2.5422668445379101E-2</v>
      </c>
      <c r="F136" s="77">
        <f>'Monthly Returns'!E137</f>
        <v>1.31358226959272E-2</v>
      </c>
      <c r="G136" s="77">
        <f>'Monthly Returns'!F137</f>
        <v>3.3749170370896697E-2</v>
      </c>
      <c r="H136" s="77">
        <f>'Monthly Returns'!G137</f>
        <v>6.0670758899420599E-2</v>
      </c>
      <c r="I136" s="77">
        <f>'Monthly Returns'!H137</f>
        <v>6.8881914091814406E-2</v>
      </c>
      <c r="J136" s="77">
        <f>'Monthly Returns'!I137</f>
        <v>8.1937380377789804E-2</v>
      </c>
      <c r="K136" s="77">
        <f>'Monthly Returns'!J137</f>
        <v>5.2817048900921801E-2</v>
      </c>
      <c r="L136" s="77">
        <f>'Monthly Returns'!K137</f>
        <v>5.1597443193265903E-2</v>
      </c>
      <c r="M136" s="77">
        <f>'Monthly Returns'!L137</f>
        <v>4.9685898465555697E-2</v>
      </c>
      <c r="N136" s="77">
        <f>'Monthly Returns'!M137</f>
        <v>4.8169958220399101E-2</v>
      </c>
      <c r="O136" s="77">
        <f>'Monthly Returns'!N137</f>
        <v>6.2055236712375797E-2</v>
      </c>
      <c r="P136" s="77">
        <f>'Monthly Returns'!O137</f>
        <v>5.6887209703230399E-2</v>
      </c>
      <c r="Q136" s="77">
        <f>'Monthly Returns'!P137</f>
        <v>5.7450644504972198E-2</v>
      </c>
      <c r="R136" s="77">
        <f>'Monthly Returns'!Q137</f>
        <v>5.8523107961079901E-2</v>
      </c>
      <c r="S136" s="77">
        <f>'Monthly Returns'!R137</f>
        <v>5.0580633429081201E-2</v>
      </c>
      <c r="T136" s="77">
        <f>'Monthly Returns'!S137</f>
        <v>5.7339188187501833E-2</v>
      </c>
      <c r="U136" s="77">
        <f>'Monthly Returns'!T137</f>
        <v>3.08602763525802E-2</v>
      </c>
      <c r="V136" s="77">
        <f>'Monthly Returns'!U137</f>
        <v>9.1694478915858007E-3</v>
      </c>
      <c r="W136" s="77">
        <f>'Monthly Returns'!V137</f>
        <v>1.5972913859152399E-3</v>
      </c>
      <c r="X136" s="77">
        <f>'Monthly Returns'!W137</f>
        <v>-0.18805516596540439</v>
      </c>
      <c r="Y136" s="77">
        <f>'Monthly Returns'!X137</f>
        <v>1.217945877666704E-2</v>
      </c>
      <c r="Z136" s="77">
        <f>'Monthly Returns'!Y137</f>
        <v>1.0190206827534132E-2</v>
      </c>
      <c r="AA136" s="77">
        <f>'Monthly Returns'!Z137</f>
        <v>-9.3131856028900062E-2</v>
      </c>
      <c r="AB136" s="77">
        <f>'Monthly Returns'!AA137</f>
        <v>-7.8911000552791655E-2</v>
      </c>
      <c r="AC136" s="77">
        <f>'Monthly Returns'!AB137</f>
        <v>2.3829884271136192E-2</v>
      </c>
      <c r="AD136" s="77">
        <f>'Monthly Returns'!AC137</f>
        <v>2.8401877862130501E-2</v>
      </c>
      <c r="AE136" s="77">
        <f>'Monthly Returns'!AD137</f>
        <v>7.7198574951748301E-3</v>
      </c>
      <c r="AF136" s="77">
        <f>'Monthly Returns'!AE137</f>
        <v>2.7169276400000001E-2</v>
      </c>
      <c r="AG136" s="77">
        <f>'Monthly Returns'!AF137</f>
        <v>7.4959445799999996E-2</v>
      </c>
      <c r="AH136" s="77">
        <f>'Monthly Returns'!AG137</f>
        <v>-3.8512252790520701E-2</v>
      </c>
      <c r="AI136" s="77">
        <f>'Monthly Returns'!AH137</f>
        <v>-3.03801032379164E-2</v>
      </c>
      <c r="AJ136" s="77">
        <f>'Monthly Returns'!AI137</f>
        <v>-2.6679772189641349E-2</v>
      </c>
      <c r="AK136" s="77">
        <f>'Monthly Returns'!AJ137</f>
        <v>-3.771669239444142E-2</v>
      </c>
      <c r="AL136" s="77">
        <f>'Monthly Returns'!AK137</f>
        <v>-3.6566486163971179E-2</v>
      </c>
      <c r="AM136" s="77">
        <f>'Monthly Returns'!AL137</f>
        <v>7.3282981476829878E-3</v>
      </c>
      <c r="AN136" s="77">
        <f>'Monthly Returns'!AM137</f>
        <v>-2.8025642417257468E-2</v>
      </c>
      <c r="AO136" s="77">
        <f>'Monthly Returns'!AN137</f>
        <v>3.5400000000000001E-2</v>
      </c>
      <c r="AP136" s="77">
        <f>'Monthly Returns'!AO137</f>
        <v>-6.9582655416398742E-2</v>
      </c>
      <c r="AQ136" s="77">
        <f>'Monthly Returns'!AP137</f>
        <v>-3.5188358881589332E-3</v>
      </c>
      <c r="AR136" s="77">
        <f>'Monthly Returns'!AQ137</f>
        <v>-0.12785489059445299</v>
      </c>
      <c r="AS136" s="77">
        <f>'Monthly Returns'!AR137</f>
        <v>-1.9408328622574023E-2</v>
      </c>
      <c r="AT136" s="77">
        <f>'Monthly Returns'!AS137</f>
        <v>-8.3699868226731325E-2</v>
      </c>
      <c r="AU136" s="77">
        <f>'Monthly Returns'!AT137</f>
        <v>-1.58161205413507E-2</v>
      </c>
      <c r="AV136" s="77">
        <f>'Monthly Returns'!AU137</f>
        <v>-8.4226104122887349E-3</v>
      </c>
      <c r="AW136" s="77">
        <f>'Monthly Returns'!AV137</f>
        <v>-0.23055367986175535</v>
      </c>
      <c r="AX136" s="77">
        <f>'Monthly Returns'!AW137</f>
        <v>-0.1450814213285212</v>
      </c>
      <c r="AY136" s="77">
        <f>'Monthly Returns'!AX137</f>
        <v>-6.1303130427944802E-2</v>
      </c>
      <c r="AZ136" s="77">
        <f>'Monthly Returns'!AY137</f>
        <v>-5.4041505000662238E-2</v>
      </c>
      <c r="BA136" s="77">
        <f>'Monthly Returns'!AZ137</f>
        <v>-0.17097141152117568</v>
      </c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CC136" s="161">
        <f>(C136-AVERAGE(C$3:C$242))^2*'Monthly Returns'!$BI137</f>
        <v>2.1177651872385919E-5</v>
      </c>
      <c r="CD136" s="161">
        <f>(D136-AVERAGE(D$3:D$242))^2*'Monthly Returns'!$BI137</f>
        <v>3.0095387783241135E-5</v>
      </c>
      <c r="CE136" s="161">
        <f>(E136-AVERAGE(E$3:E$242))^2*'Monthly Returns'!$BI137</f>
        <v>1.4596168643603055E-6</v>
      </c>
      <c r="CF136" s="161">
        <f>(F136-AVERAGE(F$3:F$242))^2*'Monthly Returns'!$BI137</f>
        <v>5.6850741157430878E-8</v>
      </c>
      <c r="CG136" s="161">
        <f>(G136-AVERAGE(G$3:G$242))^2*'Monthly Returns'!$BI137</f>
        <v>3.3086497873997329E-6</v>
      </c>
      <c r="CH136" s="161">
        <f>(H136-AVERAGE(H$3:H$242))^2*'Monthly Returns'!$BI137</f>
        <v>1.186113032440589E-5</v>
      </c>
      <c r="CI136" s="161">
        <f>(I136-AVERAGE(I$3:I$242))^2*'Monthly Returns'!$BI137</f>
        <v>1.4337616167035187E-5</v>
      </c>
      <c r="CJ136" s="161">
        <f>(J136-AVERAGE(J$3:J$242))^2*'Monthly Returns'!$BI137</f>
        <v>1.9946008278330314E-5</v>
      </c>
      <c r="CK136" s="161">
        <f>(K136-AVERAGE(K$3:K$242))^2*'Monthly Returns'!$BI137</f>
        <v>6.9601137724183573E-6</v>
      </c>
      <c r="CL136" s="161">
        <f>(L136-AVERAGE(L$3:L$242))^2*'Monthly Returns'!$BI137</f>
        <v>8.4343957924455394E-6</v>
      </c>
      <c r="CM136" s="161">
        <f>(M136-AVERAGE(M$3:M$242))^2*'Monthly Returns'!$BI137</f>
        <v>7.7281233425970421E-6</v>
      </c>
      <c r="CN136" s="161">
        <f>(N136-AVERAGE(N$3:N$242))^2*'Monthly Returns'!$BI137</f>
        <v>6.1652703691734669E-6</v>
      </c>
      <c r="CO136" s="161">
        <f>(O136-AVERAGE(O$3:O$242))^2*'Monthly Returns'!$BI137</f>
        <v>1.1915253783908383E-5</v>
      </c>
      <c r="CP136" s="161">
        <f>(P136-AVERAGE(P$3:P$242))^2*'Monthly Returns'!$BI137</f>
        <v>8.8683656158418406E-6</v>
      </c>
      <c r="CQ136" s="161">
        <f>(Q136-AVERAGE(Q$3:Q$242))^2*'Monthly Returns'!$BI137</f>
        <v>9.4639756495066168E-6</v>
      </c>
      <c r="CR136" s="161">
        <f>(R136-AVERAGE(R$3:R$242))^2*'Monthly Returns'!$BI137</f>
        <v>1.0206826838991206E-5</v>
      </c>
      <c r="CS136" s="161">
        <f>(S136-AVERAGE(S$3:S$242))^2*'Monthly Returns'!$BI137</f>
        <v>7.7050028897539996E-6</v>
      </c>
      <c r="CT136" s="161">
        <f>(T136-AVERAGE(T$3:T$242))^2*'Monthly Returns'!$BI137</f>
        <v>8.9054614288851206E-6</v>
      </c>
      <c r="CU136" s="161">
        <f>(U136-AVERAGE(U$3:U$242))^2*'Monthly Returns'!$BI137</f>
        <v>2.4632043819153547E-6</v>
      </c>
      <c r="CV136" s="161">
        <f>(V136-AVERAGE(V$3:V$242))^2*'Monthly Returns'!$BI137</f>
        <v>5.3610012761671943E-8</v>
      </c>
      <c r="CW136" s="161">
        <f>(W136-AVERAGE(W$3:W$242))^2*'Monthly Returns'!$BI137</f>
        <v>2.4199824324728376E-8</v>
      </c>
      <c r="CX136" s="161">
        <f>(X136-AVERAGE(X$3:X$242))^2*'Monthly Returns'!$BI137</f>
        <v>1.4099575077557465E-4</v>
      </c>
      <c r="CY136" s="161">
        <f>(Y136-AVERAGE(Y$3:Y$242))^2*'Monthly Returns'!$BI137</f>
        <v>2.4627779598321155E-7</v>
      </c>
      <c r="CZ136" s="161">
        <f>(Z136-AVERAGE(Z$3:Z$242))^2*'Monthly Returns'!$BI137</f>
        <v>2.3640692492647008E-7</v>
      </c>
      <c r="DA136" s="161">
        <f>(AA136-AVERAGE(AA$3:AA$242))^2*'Monthly Returns'!$BI137</f>
        <v>3.7111401113191569E-5</v>
      </c>
      <c r="DB136" s="161">
        <f>(AB136-AVERAGE(AB$3:AB$242))^2*'Monthly Returns'!$BI137</f>
        <v>2.6046429475721606E-5</v>
      </c>
      <c r="DC136" s="161">
        <f>(AC136-AVERAGE(AC$3:AC$242))^2*'Monthly Returns'!$BI137</f>
        <v>1.5449740492276793E-6</v>
      </c>
      <c r="DD136" s="161">
        <f>(AD136-AVERAGE(AD$3:AD$242))^2*'Monthly Returns'!$BI137</f>
        <v>2.3171152161111641E-6</v>
      </c>
      <c r="DE136" s="161">
        <f>(AE136-AVERAGE(AE$3:AE$242))^2*'Monthly Returns'!$BI137</f>
        <v>5.6978912984669682E-8</v>
      </c>
      <c r="DF136" s="161">
        <f>(AF136-AVERAGE(AF$3:AF$242))^2*'Monthly Returns'!$BI137</f>
        <v>1.4644785969313932E-6</v>
      </c>
      <c r="DG136" s="161">
        <f>(AG136-AVERAGE(AG$3:AG$242))^2*'Monthly Returns'!$BI137</f>
        <v>1.738977835471131E-5</v>
      </c>
      <c r="DH136" s="161">
        <f>(AH136-AVERAGE(AH$3:AH$242))^2*'Monthly Returns'!$BI137</f>
        <v>7.468556078356789E-6</v>
      </c>
      <c r="DI136" s="161">
        <f>(AI136-AVERAGE(AI$3:AI$242))^2*'Monthly Returns'!$BI137</f>
        <v>4.4085079215130263E-6</v>
      </c>
      <c r="DJ136" s="161">
        <f>(AJ136-AVERAGE(AJ$3:AJ$242))^2*'Monthly Returns'!$BI137</f>
        <v>3.8753927905951733E-6</v>
      </c>
      <c r="DK136" s="161">
        <f>(AK136-AVERAGE(AK$3:AK$242))^2*'Monthly Returns'!$BI137</f>
        <v>7.3282476783681552E-6</v>
      </c>
      <c r="DL136" s="161">
        <f>(AL136-AVERAGE(AL$3:AL$242))^2*'Monthly Returns'!$BI137</f>
        <v>6.9221897103250867E-6</v>
      </c>
      <c r="DM136" s="161">
        <f>(AM136-AVERAGE(AM$3:AM$242))^2*'Monthly Returns'!$BI137</f>
        <v>2.9617671613137036E-8</v>
      </c>
      <c r="DN136" s="161">
        <f>(AN136-AVERAGE(AN$3:AN$242))^2*'Monthly Returns'!$BI137</f>
        <v>4.2834259539993091E-6</v>
      </c>
      <c r="DO136" s="161">
        <f>(AO136-AVERAGE(AO$3:AO$242))^2*'Monthly Returns'!$BI137</f>
        <v>3.2019380233559061E-6</v>
      </c>
      <c r="DP136" s="161">
        <f>(AP136-AVERAGE(AP$3:AP$242))^2*'Monthly Returns'!$BI137</f>
        <v>1.8986962785873163E-5</v>
      </c>
      <c r="DQ136" s="161">
        <f>(AQ136-AVERAGE(AQ$3:AQ$242))^2*'Monthly Returns'!$BI137</f>
        <v>3.4465461766328506E-7</v>
      </c>
      <c r="DR136" s="161">
        <f>(AR136-AVERAGE(AR$3:AR$242))^2*'Monthly Returns'!$BI137</f>
        <v>6.8475452005248332E-5</v>
      </c>
      <c r="DS136" s="161">
        <f>(AS136-AVERAGE(AS$3:AS$242))^2*'Monthly Returns'!$BI137</f>
        <v>1.978346486630187E-6</v>
      </c>
      <c r="DT136" s="161">
        <f>(AT136-AVERAGE(AT$3:AT$242))^2*'Monthly Returns'!$BI137</f>
        <v>2.9884556480309933E-5</v>
      </c>
      <c r="DU136" s="161">
        <f>(AU136-AVERAGE(AU$3:AU$242))^2*'Monthly Returns'!$BI137</f>
        <v>1.2244604996075147E-6</v>
      </c>
      <c r="DV136" s="161">
        <f>(AV136-AVERAGE(AV$3:AV$242))^2*'Monthly Returns'!$BI137</f>
        <v>1.4661769521014595E-8</v>
      </c>
      <c r="DW136" s="161">
        <f>(AW136-AVERAGE(AW$3:AW$242))^2*'Monthly Returns'!$BI137</f>
        <v>2.1732064895355768E-4</v>
      </c>
      <c r="DX136" s="161">
        <f>(AX136-AVERAGE(AX$3:AX$242))^2*'Monthly Returns'!$BI137</f>
        <v>8.7783040918083534E-5</v>
      </c>
      <c r="DY136" s="161">
        <f>(AY136-AVERAGE(AY$3:AY$242))^2*'Monthly Returns'!$BI137</f>
        <v>1.7355018802474049E-5</v>
      </c>
      <c r="DZ136" s="161">
        <f>(AZ136-AVERAGE(AZ$3:AZ$242))^2*'Monthly Returns'!$BI137</f>
        <v>1.7993240372758849E-5</v>
      </c>
      <c r="EA136" s="161">
        <f>(BA136-AVERAGE(BA$3:BA$242))^2*'Monthly Returns'!$BI137</f>
        <v>1.2421208416999802E-4</v>
      </c>
    </row>
    <row r="137" spans="1:131" s="80" customFormat="1" x14ac:dyDescent="0.2">
      <c r="A137" s="66"/>
      <c r="B137" s="79">
        <f>'Monthly Returns'!A138</f>
        <v>40268</v>
      </c>
      <c r="C137" s="77">
        <f>'Monthly Returns'!B138</f>
        <v>6.3600391852005805E-2</v>
      </c>
      <c r="D137" s="77">
        <f>'Monthly Returns'!C138</f>
        <v>8.3678387281136399E-2</v>
      </c>
      <c r="E137" s="77">
        <f>'Monthly Returns'!D138</f>
        <v>7.2120473148313297E-2</v>
      </c>
      <c r="F137" s="77">
        <f>'Monthly Returns'!E138</f>
        <v>8.7796817545762101E-2</v>
      </c>
      <c r="G137" s="77">
        <f>'Monthly Returns'!F138</f>
        <v>6.3372497045167397E-2</v>
      </c>
      <c r="H137" s="77">
        <f>'Monthly Returns'!G138</f>
        <v>5.4228593561340598E-2</v>
      </c>
      <c r="I137" s="77">
        <f>'Monthly Returns'!H138</f>
        <v>4.9778157165195402E-2</v>
      </c>
      <c r="J137" s="77">
        <f>'Monthly Returns'!I138</f>
        <v>7.6536137429386406E-2</v>
      </c>
      <c r="K137" s="77">
        <f>'Monthly Returns'!J138</f>
        <v>8.4599822137500794E-2</v>
      </c>
      <c r="L137" s="77">
        <f>'Monthly Returns'!K138</f>
        <v>-1.1975051949964699E-2</v>
      </c>
      <c r="M137" s="77">
        <f>'Monthly Returns'!L138</f>
        <v>-4.0801644193379999E-3</v>
      </c>
      <c r="N137" s="77">
        <f>'Monthly Returns'!M138</f>
        <v>3.7932404510170298E-2</v>
      </c>
      <c r="O137" s="77">
        <f>'Monthly Returns'!N138</f>
        <v>4.0578370292493102E-2</v>
      </c>
      <c r="P137" s="77">
        <f>'Monthly Returns'!O138</f>
        <v>3.2622189964313701E-2</v>
      </c>
      <c r="Q137" s="77">
        <f>'Monthly Returns'!P138</f>
        <v>2.8981863144455802E-2</v>
      </c>
      <c r="R137" s="77">
        <f>'Monthly Returns'!Q138</f>
        <v>3.51536544886355E-2</v>
      </c>
      <c r="S137" s="77">
        <f>'Monthly Returns'!R138</f>
        <v>1.9462004114893398E-2</v>
      </c>
      <c r="T137" s="77">
        <f>'Monthly Returns'!S138</f>
        <v>3.3601887203565495E-2</v>
      </c>
      <c r="U137" s="77">
        <f>'Monthly Returns'!T138</f>
        <v>5.98860266815541E-2</v>
      </c>
      <c r="V137" s="77">
        <f>'Monthly Returns'!U138</f>
        <v>3.1538632615990901E-2</v>
      </c>
      <c r="W137" s="77">
        <f>'Monthly Returns'!V138</f>
        <v>1.5901781507143099E-2</v>
      </c>
      <c r="X137" s="77">
        <f>'Monthly Returns'!W138</f>
        <v>0.16453145242550749</v>
      </c>
      <c r="Y137" s="77">
        <f>'Monthly Returns'!X138</f>
        <v>1.5448033311735054E-2</v>
      </c>
      <c r="Z137" s="77">
        <f>'Monthly Returns'!Y138</f>
        <v>7.4177680068425733E-3</v>
      </c>
      <c r="AA137" s="77">
        <f>'Monthly Returns'!Z138</f>
        <v>7.6835883734110766E-2</v>
      </c>
      <c r="AB137" s="77">
        <f>'Monthly Returns'!AA138</f>
        <v>-3.7809452363090745E-2</v>
      </c>
      <c r="AC137" s="77">
        <f>'Monthly Returns'!AB138</f>
        <v>7.9709337936410662E-2</v>
      </c>
      <c r="AD137" s="77">
        <f>'Monthly Returns'!AC138</f>
        <v>8.2018648622127599E-2</v>
      </c>
      <c r="AE137" s="77">
        <f>'Monthly Returns'!AD138</f>
        <v>6.6598603864782099E-2</v>
      </c>
      <c r="AF137" s="77">
        <f>'Monthly Returns'!AE138</f>
        <v>9.1893393700000006E-2</v>
      </c>
      <c r="AG137" s="77">
        <f>'Monthly Returns'!AF138</f>
        <v>9.7077221899999996E-2</v>
      </c>
      <c r="AH137" s="77">
        <f>'Monthly Returns'!AG138</f>
        <v>0.101346426535112</v>
      </c>
      <c r="AI137" s="77">
        <f>'Monthly Returns'!AH138</f>
        <v>-1.2205627558971366E-2</v>
      </c>
      <c r="AJ137" s="77">
        <f>'Monthly Returns'!AI138</f>
        <v>1.5172013915731863E-3</v>
      </c>
      <c r="AK137" s="77">
        <f>'Monthly Returns'!AJ138</f>
        <v>2.1945333453983196E-3</v>
      </c>
      <c r="AL137" s="77">
        <f>'Monthly Returns'!AK138</f>
        <v>-1.4988675509660765E-2</v>
      </c>
      <c r="AM137" s="77">
        <f>'Monthly Returns'!AL138</f>
        <v>1.112828728996651E-2</v>
      </c>
      <c r="AN137" s="77">
        <f>'Monthly Returns'!AM138</f>
        <v>-2.3583317594699782E-3</v>
      </c>
      <c r="AO137" s="77">
        <f>'Monthly Returns'!AN138</f>
        <v>1.1599999999999999E-2</v>
      </c>
      <c r="AP137" s="77">
        <f>'Monthly Returns'!AO138</f>
        <v>-4.483936559577073E-2</v>
      </c>
      <c r="AQ137" s="77">
        <f>'Monthly Returns'!AP138</f>
        <v>2.0936759758743539E-2</v>
      </c>
      <c r="AR137" s="77">
        <f>'Monthly Returns'!AQ138</f>
        <v>-9.9770406055444141E-2</v>
      </c>
      <c r="AS137" s="77">
        <f>'Monthly Returns'!AR138</f>
        <v>-2.2610812195746899E-2</v>
      </c>
      <c r="AT137" s="77">
        <f>'Monthly Returns'!AS138</f>
        <v>2.3264770325148756E-2</v>
      </c>
      <c r="AU137" s="77">
        <f>'Monthly Returns'!AT138</f>
        <v>2.8150244642371064E-2</v>
      </c>
      <c r="AV137" s="77">
        <f>'Monthly Returns'!AU138</f>
        <v>1.0864348013251805E-3</v>
      </c>
      <c r="AW137" s="77">
        <f>'Monthly Returns'!AV138</f>
        <v>0.16392328727487016</v>
      </c>
      <c r="AX137" s="77">
        <f>'Monthly Returns'!AW138</f>
        <v>9.6589374226499825E-2</v>
      </c>
      <c r="AY137" s="77">
        <f>'Monthly Returns'!AX138</f>
        <v>7.928356114042542E-3</v>
      </c>
      <c r="AZ137" s="77">
        <f>'Monthly Returns'!AY138</f>
        <v>-9.1914702388890962E-3</v>
      </c>
      <c r="BA137" s="77">
        <f>'Monthly Returns'!AZ138</f>
        <v>-3.6958722303452984E-2</v>
      </c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CC137" s="161">
        <f>(C137-AVERAGE(C$3:C$242))^2*'Monthly Returns'!$BI138</f>
        <v>1.2476429192523945E-5</v>
      </c>
      <c r="CD137" s="161">
        <f>(D137-AVERAGE(D$3:D$242))^2*'Monthly Returns'!$BI138</f>
        <v>2.0391909156966726E-5</v>
      </c>
      <c r="CE137" s="161">
        <f>(E137-AVERAGE(E$3:E$242))^2*'Monthly Returns'!$BI138</f>
        <v>1.6824912234585143E-5</v>
      </c>
      <c r="CF137" s="161">
        <f>(F137-AVERAGE(F$3:F$242))^2*'Monthly Returns'!$BI138</f>
        <v>2.3584046169751273E-5</v>
      </c>
      <c r="CG137" s="161">
        <f>(G137-AVERAGE(G$3:G$242))^2*'Monthly Returns'!$BI138</f>
        <v>1.3394930676975965E-5</v>
      </c>
      <c r="CH137" s="161">
        <f>(H137-AVERAGE(H$3:H$242))^2*'Monthly Returns'!$BI138</f>
        <v>9.3819346725683874E-6</v>
      </c>
      <c r="CI137" s="161">
        <f>(I137-AVERAGE(I$3:I$242))^2*'Monthly Returns'!$BI138</f>
        <v>6.8868893710907263E-6</v>
      </c>
      <c r="CJ137" s="161">
        <f>(J137-AVERAGE(J$3:J$242))^2*'Monthly Returns'!$BI138</f>
        <v>1.7260749408299232E-5</v>
      </c>
      <c r="CK137" s="161">
        <f>(K137-AVERAGE(K$3:K$242))^2*'Monthly Returns'!$BI138</f>
        <v>2.1314839062989484E-5</v>
      </c>
      <c r="CL137" s="161">
        <f>(L137-AVERAGE(L$3:L$242))^2*'Monthly Returns'!$BI138</f>
        <v>1.0245649506782195E-6</v>
      </c>
      <c r="CM137" s="161">
        <f>(M137-AVERAGE(M$3:M$242))^2*'Monthly Returns'!$BI138</f>
        <v>2.8164292293166179E-7</v>
      </c>
      <c r="CN137" s="161">
        <f>(N137-AVERAGE(N$3:N$242))^2*'Monthly Returns'!$BI138</f>
        <v>3.4687575621378586E-6</v>
      </c>
      <c r="CO137" s="161">
        <f>(O137-AVERAGE(O$3:O$242))^2*'Monthly Returns'!$BI138</f>
        <v>4.5847512423406551E-6</v>
      </c>
      <c r="CP137" s="161">
        <f>(P137-AVERAGE(P$3:P$242))^2*'Monthly Returns'!$BI138</f>
        <v>2.2276790524780918E-6</v>
      </c>
      <c r="CQ137" s="161">
        <f>(Q137-AVERAGE(Q$3:Q$242))^2*'Monthly Returns'!$BI138</f>
        <v>1.7728180245840067E-6</v>
      </c>
      <c r="CR137" s="161">
        <f>(R137-AVERAGE(R$3:R$242))^2*'Monthly Returns'!$BI138</f>
        <v>3.1182040538985574E-6</v>
      </c>
      <c r="CS137" s="161">
        <f>(S137-AVERAGE(S$3:S$242))^2*'Monthly Returns'!$BI138</f>
        <v>7.491494628304939E-7</v>
      </c>
      <c r="CT137" s="161">
        <f>(T137-AVERAGE(T$3:T$242))^2*'Monthly Returns'!$BI138</f>
        <v>2.3452659895228429E-6</v>
      </c>
      <c r="CU137" s="161">
        <f>(U137-AVERAGE(U$3:U$242))^2*'Monthly Returns'!$BI138</f>
        <v>1.1371669250737009E-5</v>
      </c>
      <c r="CV137" s="161">
        <f>(V137-AVERAGE(V$3:V$242))^2*'Monthly Returns'!$BI138</f>
        <v>2.6111853417933943E-6</v>
      </c>
      <c r="CW137" s="161">
        <f>(W137-AVERAGE(W$3:W$242))^2*'Monthly Returns'!$BI138</f>
        <v>5.3024578715029074E-7</v>
      </c>
      <c r="CX137" s="161">
        <f>(X137-AVERAGE(X$3:X$242))^2*'Monthly Returns'!$BI138</f>
        <v>9.7385595071594543E-5</v>
      </c>
      <c r="CY137" s="161">
        <f>(Y137-AVERAGE(Y$3:Y$242))^2*'Monthly Returns'!$BI138</f>
        <v>4.9123013227654979E-7</v>
      </c>
      <c r="CZ137" s="161">
        <f>(Z137-AVERAGE(Z$3:Z$242))^2*'Monthly Returns'!$BI138</f>
        <v>1.0063555137635387E-7</v>
      </c>
      <c r="DA137" s="161">
        <f>(AA137-AVERAGE(AA$3:AA$242))^2*'Monthly Returns'!$BI138</f>
        <v>1.9249722551847969E-5</v>
      </c>
      <c r="DB137" s="161">
        <f>(AB137-AVERAGE(AB$3:AB$242))^2*'Monthly Returns'!$BI138</f>
        <v>6.696414669349643E-6</v>
      </c>
      <c r="DC137" s="161">
        <f>(AC137-AVERAGE(AC$3:AC$242))^2*'Monthly Returns'!$BI138</f>
        <v>2.2132978565792614E-5</v>
      </c>
      <c r="DD137" s="161">
        <f>(AD137-AVERAGE(AD$3:AD$242))^2*'Monthly Returns'!$BI138</f>
        <v>2.3476931210957334E-5</v>
      </c>
      <c r="DE137" s="161">
        <f>(AE137-AVERAGE(AE$3:AE$242))^2*'Monthly Returns'!$BI138</f>
        <v>1.5059881847973597E-5</v>
      </c>
      <c r="DF137" s="161">
        <f>(AF137-AVERAGE(AF$3:AF$242))^2*'Monthly Returns'!$BI138</f>
        <v>2.7232806148619704E-5</v>
      </c>
      <c r="DG137" s="161">
        <f>(AG137-AVERAGE(AG$3:AG$242))^2*'Monthly Returns'!$BI138</f>
        <v>3.090002381049474E-5</v>
      </c>
      <c r="DH137" s="161">
        <f>(AH137-AVERAGE(AH$3:AH$242))^2*'Monthly Returns'!$BI138</f>
        <v>3.4828983593799845E-5</v>
      </c>
      <c r="DI137" s="161">
        <f>(AI137-AVERAGE(AI$3:AI$242))^2*'Monthly Returns'!$BI138</f>
        <v>9.7297143451331718E-7</v>
      </c>
      <c r="DJ137" s="161">
        <f>(AJ137-AVERAGE(AJ$3:AJ$242))^2*'Monthly Returns'!$BI138</f>
        <v>5.519823864282166E-8</v>
      </c>
      <c r="DK137" s="161">
        <f>(AK137-AVERAGE(AK$3:AK$242))^2*'Monthly Returns'!$BI138</f>
        <v>6.3896565388717981E-8</v>
      </c>
      <c r="DL137" s="161">
        <f>(AL137-AVERAGE(AL$3:AL$242))^2*'Monthly Returns'!$BI138</f>
        <v>1.7160570378193475E-6</v>
      </c>
      <c r="DM137" s="161">
        <f>(AM137-AVERAGE(AM$3:AM$242))^2*'Monthly Returns'!$BI138</f>
        <v>1.6641453236100856E-7</v>
      </c>
      <c r="DN137" s="161">
        <f>(AN137-AVERAGE(AN$3:AN$242))^2*'Monthly Returns'!$BI138</f>
        <v>2.4296759996073239E-7</v>
      </c>
      <c r="DO137" s="161">
        <f>(AO137-AVERAGE(AO$3:AO$242))^2*'Monthly Returns'!$BI138</f>
        <v>1.0674851104626537E-7</v>
      </c>
      <c r="DP137" s="161">
        <f>(AP137-AVERAGE(AP$3:AP$242))^2*'Monthly Returns'!$BI138</f>
        <v>8.1187350387076589E-6</v>
      </c>
      <c r="DQ137" s="161">
        <f>(AQ137-AVERAGE(AQ$3:AQ$242))^2*'Monthly Returns'!$BI138</f>
        <v>8.5044431995126849E-7</v>
      </c>
      <c r="DR137" s="161">
        <f>(AR137-AVERAGE(AR$3:AR$242))^2*'Monthly Returns'!$BI138</f>
        <v>4.3297151543011019E-5</v>
      </c>
      <c r="DS137" s="161">
        <f>(AS137-AVERAGE(AS$3:AS$242))^2*'Monthly Returns'!$BI138</f>
        <v>2.5974168456358023E-6</v>
      </c>
      <c r="DT137" s="161">
        <f>(AT137-AVERAGE(AT$3:AT$242))^2*'Monthly Returns'!$BI138</f>
        <v>1.2544070056417476E-6</v>
      </c>
      <c r="DU137" s="161">
        <f>(AU137-AVERAGE(AU$3:AU$242))^2*'Monthly Returns'!$BI138</f>
        <v>2.5810270578528764E-6</v>
      </c>
      <c r="DV137" s="161">
        <f>(AV137-AVERAGE(AV$3:AV$242))^2*'Monthly Returns'!$BI138</f>
        <v>2.1743708531048126E-7</v>
      </c>
      <c r="DW137" s="161">
        <f>(AW137-AVERAGE(AW$3:AW$242))^2*'Monthly Returns'!$BI138</f>
        <v>9.1712130559425608E-5</v>
      </c>
      <c r="DX137" s="161">
        <f>(AX137-AVERAGE(AX$3:AX$242))^2*'Monthly Returns'!$BI138</f>
        <v>3.0552063127359258E-5</v>
      </c>
      <c r="DY137" s="161">
        <f>(AY137-AVERAGE(AY$3:AY$242))^2*'Monthly Returns'!$BI138</f>
        <v>8.8446843322703185E-9</v>
      </c>
      <c r="DZ137" s="161">
        <f>(AZ137-AVERAGE(AZ$3:AZ$242))^2*'Monthly Returns'!$BI138</f>
        <v>2.2197597815228713E-6</v>
      </c>
      <c r="EA137" s="161">
        <f>(BA137-AVERAGE(BA$3:BA$242))^2*'Monthly Returns'!$BI138</f>
        <v>8.4939735534273904E-6</v>
      </c>
    </row>
    <row r="138" spans="1:131" s="80" customFormat="1" x14ac:dyDescent="0.2">
      <c r="A138" s="66"/>
      <c r="B138" s="79">
        <f>'Monthly Returns'!A139</f>
        <v>40298</v>
      </c>
      <c r="C138" s="77">
        <f>'Monthly Returns'!B139</f>
        <v>1.01609306085632E-2</v>
      </c>
      <c r="D138" s="77">
        <f>'Monthly Returns'!C139</f>
        <v>4.7854852968412999E-2</v>
      </c>
      <c r="E138" s="77">
        <f>'Monthly Returns'!D139</f>
        <v>-3.8331946147491101E-2</v>
      </c>
      <c r="F138" s="77">
        <f>'Monthly Returns'!E139</f>
        <v>4.9513911463441298E-3</v>
      </c>
      <c r="G138" s="77">
        <f>'Monthly Returns'!F139</f>
        <v>-1.6946267943851401E-2</v>
      </c>
      <c r="H138" s="77">
        <f>'Monthly Returns'!G139</f>
        <v>-7.2939178338866598E-3</v>
      </c>
      <c r="I138" s="77">
        <f>'Monthly Returns'!H139</f>
        <v>2.1190402229479498E-2</v>
      </c>
      <c r="J138" s="77">
        <f>'Monthly Returns'!I139</f>
        <v>-7.1447688718500003E-3</v>
      </c>
      <c r="K138" s="77">
        <f>'Monthly Returns'!J139</f>
        <v>6.4978173487961702E-3</v>
      </c>
      <c r="L138" s="77">
        <f>'Monthly Returns'!K139</f>
        <v>-8.1509461012120293E-3</v>
      </c>
      <c r="M138" s="77">
        <f>'Monthly Returns'!L139</f>
        <v>-5.6098035230490702E-3</v>
      </c>
      <c r="N138" s="77">
        <f>'Monthly Returns'!M139</f>
        <v>1.44283166311267E-2</v>
      </c>
      <c r="O138" s="77">
        <f>'Monthly Returns'!N139</f>
        <v>9.8010638707086706E-3</v>
      </c>
      <c r="P138" s="77">
        <f>'Monthly Returns'!O139</f>
        <v>6.8437870494264497E-4</v>
      </c>
      <c r="Q138" s="77">
        <f>'Monthly Returns'!P139</f>
        <v>1.01796453939528E-2</v>
      </c>
      <c r="R138" s="77">
        <f>'Monthly Returns'!Q139</f>
        <v>6.0589596917539597E-3</v>
      </c>
      <c r="S138" s="77">
        <f>'Monthly Returns'!R139</f>
        <v>2.35907437724347E-3</v>
      </c>
      <c r="T138" s="77">
        <f>'Monthly Returns'!S139</f>
        <v>4.7167786075923424E-3</v>
      </c>
      <c r="U138" s="77">
        <f>'Monthly Returns'!T139</f>
        <v>1.6023196241294599E-2</v>
      </c>
      <c r="V138" s="77">
        <f>'Monthly Returns'!U139</f>
        <v>1.18974203619257E-2</v>
      </c>
      <c r="W138" s="77">
        <f>'Monthly Returns'!V139</f>
        <v>8.1760635077161494E-3</v>
      </c>
      <c r="X138" s="77">
        <f>'Monthly Returns'!W139</f>
        <v>-3.2756489493201535E-2</v>
      </c>
      <c r="Y138" s="77">
        <f>'Monthly Returns'!X139</f>
        <v>4.0800528180209739E-2</v>
      </c>
      <c r="Z138" s="77">
        <f>'Monthly Returns'!Y139</f>
        <v>1.3980912707337367E-2</v>
      </c>
      <c r="AA138" s="77">
        <f>'Monthly Returns'!Z139</f>
        <v>5.9939849624060182E-2</v>
      </c>
      <c r="AB138" s="77">
        <f>'Monthly Returns'!AA139</f>
        <v>5.7747284162378509E-2</v>
      </c>
      <c r="AC138" s="77">
        <f>'Monthly Returns'!AB139</f>
        <v>-4.7987416518398218E-2</v>
      </c>
      <c r="AD138" s="77">
        <f>'Monthly Returns'!AC139</f>
        <v>-4.5683271110733302E-2</v>
      </c>
      <c r="AE138" s="77">
        <f>'Monthly Returns'!AD139</f>
        <v>-5.38316023407178E-2</v>
      </c>
      <c r="AF138" s="77">
        <f>'Monthly Returns'!AE139</f>
        <v>8.7265776999999999E-3</v>
      </c>
      <c r="AG138" s="77">
        <f>'Monthly Returns'!AF139</f>
        <v>4.9906637099999998E-2</v>
      </c>
      <c r="AH138" s="77">
        <f>'Monthly Returns'!AG139</f>
        <v>-6.9242335977248007E-2</v>
      </c>
      <c r="AI138" s="77">
        <f>'Monthly Returns'!AH139</f>
        <v>1.0955199310155761E-2</v>
      </c>
      <c r="AJ138" s="77">
        <f>'Monthly Returns'!AI139</f>
        <v>-9.0098130976379309E-4</v>
      </c>
      <c r="AK138" s="77">
        <f>'Monthly Returns'!AJ139</f>
        <v>-8.8115072042748155E-3</v>
      </c>
      <c r="AL138" s="77">
        <f>'Monthly Returns'!AK139</f>
        <v>3.6961269257607121E-3</v>
      </c>
      <c r="AM138" s="77">
        <f>'Monthly Returns'!AL139</f>
        <v>-9.9525571576064564E-4</v>
      </c>
      <c r="AN138" s="77">
        <f>'Monthly Returns'!AM139</f>
        <v>2.054755057459734E-2</v>
      </c>
      <c r="AO138" s="77">
        <f>'Monthly Returns'!AN139</f>
        <v>-6.9999999999999999E-4</v>
      </c>
      <c r="AP138" s="77">
        <f>'Monthly Returns'!AO139</f>
        <v>-5.3752224597018006E-2</v>
      </c>
      <c r="AQ138" s="77">
        <f>'Monthly Returns'!AP139</f>
        <v>-4.4344964202711057E-2</v>
      </c>
      <c r="AR138" s="77">
        <f>'Monthly Returns'!AQ139</f>
        <v>1.5307334117981592E-2</v>
      </c>
      <c r="AS138" s="77">
        <f>'Monthly Returns'!AR139</f>
        <v>-2.0840159905629485E-2</v>
      </c>
      <c r="AT138" s="77">
        <f>'Monthly Returns'!AS139</f>
        <v>-5.6633816316525011E-2</v>
      </c>
      <c r="AU138" s="77">
        <f>'Monthly Returns'!AT139</f>
        <v>-3.5825666970272674E-2</v>
      </c>
      <c r="AV138" s="77">
        <f>'Monthly Returns'!AU139</f>
        <v>-6.3313946437845769E-2</v>
      </c>
      <c r="AW138" s="77">
        <f>'Monthly Returns'!AV139</f>
        <v>-0.17307831743652713</v>
      </c>
      <c r="AX138" s="77">
        <f>'Monthly Returns'!AW139</f>
        <v>-0.12857912164716934</v>
      </c>
      <c r="AY138" s="77">
        <f>'Monthly Returns'!AX139</f>
        <v>-6.6392757549471881E-2</v>
      </c>
      <c r="AZ138" s="77">
        <f>'Monthly Returns'!AY139</f>
        <v>-8.6647587733665626E-2</v>
      </c>
      <c r="BA138" s="77">
        <f>'Monthly Returns'!AZ139</f>
        <v>0.15252732878632158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CC138" s="161">
        <f>(C138-AVERAGE(C$3:C$242))^2*'Monthly Returns'!$BI139</f>
        <v>5.2388938669951823E-8</v>
      </c>
      <c r="CD138" s="161">
        <f>(D138-AVERAGE(D$3:D$242))^2*'Monthly Returns'!$BI139</f>
        <v>5.3460889173818576E-6</v>
      </c>
      <c r="CE138" s="161">
        <f>(E138-AVERAGE(E$3:E$242))^2*'Monthly Returns'!$BI139</f>
        <v>7.5175464231031584E-6</v>
      </c>
      <c r="CF138" s="161">
        <f>(F138-AVERAGE(F$3:F$242))^2*'Monthly Returns'!$BI139</f>
        <v>7.1714843690958951E-8</v>
      </c>
      <c r="CG138" s="161">
        <f>(G138-AVERAGE(G$3:G$242))^2*'Monthly Returns'!$BI139</f>
        <v>1.7245763811345043E-6</v>
      </c>
      <c r="CH138" s="161">
        <f>(H138-AVERAGE(H$3:H$242))^2*'Monthly Returns'!$BI139</f>
        <v>5.5505488635673875E-7</v>
      </c>
      <c r="CI138" s="161">
        <f>(I138-AVERAGE(I$3:I$242))^2*'Monthly Returns'!$BI139</f>
        <v>7.4108538481699738E-7</v>
      </c>
      <c r="CJ138" s="161">
        <f>(J138-AVERAGE(J$3:J$242))^2*'Monthly Returns'!$BI139</f>
        <v>1.0506027491731508E-6</v>
      </c>
      <c r="CK138" s="161">
        <f>(K138-AVERAGE(K$3:K$242))^2*'Monthly Returns'!$BI139</f>
        <v>4.5690916447687196E-8</v>
      </c>
      <c r="CL138" s="161">
        <f>(L138-AVERAGE(L$3:L$242))^2*'Monthly Returns'!$BI139</f>
        <v>6.0785445314782884E-7</v>
      </c>
      <c r="CM138" s="161">
        <f>(M138-AVERAGE(M$3:M$242))^2*'Monthly Returns'!$BI139</f>
        <v>3.94932563426468E-7</v>
      </c>
      <c r="CN138" s="161">
        <f>(N138-AVERAGE(N$3:N$242))^2*'Monthly Returns'!$BI139</f>
        <v>1.690295802118443E-7</v>
      </c>
      <c r="CO138" s="161">
        <f>(O138-AVERAGE(O$3:O$242))^2*'Monthly Returns'!$BI139</f>
        <v>5.7250169479713646E-8</v>
      </c>
      <c r="CP138" s="161">
        <f>(P138-AVERAGE(P$3:P$242))^2*'Monthly Returns'!$BI139</f>
        <v>2.3501344153906365E-7</v>
      </c>
      <c r="CQ138" s="161">
        <f>(Q138-AVERAGE(Q$3:Q$242))^2*'Monthly Returns'!$BI139</f>
        <v>2.8790167992651982E-8</v>
      </c>
      <c r="CR138" s="161">
        <f>(R138-AVERAGE(R$3:R$242))^2*'Monthly Returns'!$BI139</f>
        <v>1.11629451101385E-9</v>
      </c>
      <c r="CS138" s="161">
        <f>(S138-AVERAGE(S$3:S$242))^2*'Monthly Returns'!$BI139</f>
        <v>3.7250065978225768E-8</v>
      </c>
      <c r="CT138" s="161">
        <f>(T138-AVERAGE(T$3:T$242))^2*'Monthly Returns'!$BI139</f>
        <v>6.5527996080054991E-8</v>
      </c>
      <c r="CU138" s="161">
        <f>(U138-AVERAGE(U$3:U$242))^2*'Monthly Returns'!$BI139</f>
        <v>4.3987619515407112E-7</v>
      </c>
      <c r="CV138" s="161">
        <f>(V138-AVERAGE(V$3:V$242))^2*'Monthly Returns'!$BI139</f>
        <v>1.6274180023023378E-7</v>
      </c>
      <c r="CW138" s="161">
        <f>(W138-AVERAGE(W$3:W$242))^2*'Monthly Returns'!$BI139</f>
        <v>6.336159647804942E-8</v>
      </c>
      <c r="CX138" s="161">
        <f>(X138-AVERAGE(X$3:X$242))^2*'Monthly Returns'!$BI139</f>
        <v>5.4884441610552056E-6</v>
      </c>
      <c r="CY138" s="161">
        <f>(Y138-AVERAGE(Y$3:Y$242))^2*'Monthly Returns'!$BI139</f>
        <v>5.1983675003694592E-6</v>
      </c>
      <c r="CZ138" s="161">
        <f>(Z138-AVERAGE(Z$3:Z$242))^2*'Monthly Returns'!$BI139</f>
        <v>5.2810682348569203E-7</v>
      </c>
      <c r="DA138" s="161">
        <f>(AA138-AVERAGE(AA$3:AA$242))^2*'Monthly Returns'!$BI139</f>
        <v>1.1286336554430389E-5</v>
      </c>
      <c r="DB138" s="161">
        <f>(AB138-AVERAGE(AB$3:AB$242))^2*'Monthly Returns'!$BI139</f>
        <v>1.1140866678738613E-5</v>
      </c>
      <c r="DC138" s="161">
        <f>(AC138-AVERAGE(AC$3:AC$242))^2*'Monthly Returns'!$BI139</f>
        <v>1.0289412356594013E-5</v>
      </c>
      <c r="DD138" s="161">
        <f>(AD138-AVERAGE(AD$3:AD$242))^2*'Monthly Returns'!$BI139</f>
        <v>9.4039955813151522E-6</v>
      </c>
      <c r="DE138" s="161">
        <f>(AE138-AVERAGE(AE$3:AE$242))^2*'Monthly Returns'!$BI139</f>
        <v>1.2845992277820481E-5</v>
      </c>
      <c r="DF138" s="161">
        <f>(AF138-AVERAGE(AF$3:AF$242))^2*'Monthly Returns'!$BI139</f>
        <v>5.809506840799129E-9</v>
      </c>
      <c r="DG138" s="161">
        <f>(AG138-AVERAGE(AG$3:AG$242))^2*'Monthly Returns'!$BI139</f>
        <v>7.0504500312060791E-6</v>
      </c>
      <c r="DH138" s="161">
        <f>(AH138-AVERAGE(AH$3:AH$242))^2*'Monthly Returns'!$BI139</f>
        <v>2.1811290746423775E-5</v>
      </c>
      <c r="DI138" s="161">
        <f>(AI138-AVERAGE(AI$3:AI$242))^2*'Monthly Returns'!$BI139</f>
        <v>2.007180291647778E-7</v>
      </c>
      <c r="DJ138" s="161">
        <f>(AJ138-AVERAGE(AJ$3:AJ$242))^2*'Monthly Returns'!$BI139</f>
        <v>1.4931244051543981E-7</v>
      </c>
      <c r="DK138" s="161">
        <f>(AK138-AVERAGE(AK$3:AK$242))^2*'Monthly Returns'!$BI139</f>
        <v>8.7992762562414404E-7</v>
      </c>
      <c r="DL138" s="161">
        <f>(AL138-AVERAGE(AL$3:AL$242))^2*'Monthly Returns'!$BI139</f>
        <v>2.4141980360367016E-8</v>
      </c>
      <c r="DM138" s="161">
        <f>(AM138-AVERAGE(AM$3:AM$242))^2*'Monthly Returns'!$BI139</f>
        <v>1.1795684562365445E-7</v>
      </c>
      <c r="DN138" s="161">
        <f>(AN138-AVERAGE(AN$3:AN$242))^2*'Monthly Returns'!$BI139</f>
        <v>8.614314998781588E-7</v>
      </c>
      <c r="DO138" s="161">
        <f>(AO138-AVERAGE(AO$3:AO$242))^2*'Monthly Returns'!$BI139</f>
        <v>1.9013032880445392E-7</v>
      </c>
      <c r="DP138" s="161">
        <f>(AP138-AVERAGE(AP$3:AP$242))^2*'Monthly Returns'!$BI139</f>
        <v>1.1680004312947343E-5</v>
      </c>
      <c r="DQ138" s="161">
        <f>(AQ138-AVERAGE(AQ$3:AQ$242))^2*'Monthly Returns'!$BI139</f>
        <v>9.7983283178677251E-6</v>
      </c>
      <c r="DR138" s="161">
        <f>(AR138-AVERAGE(AR$3:AR$242))^2*'Monthly Returns'!$BI139</f>
        <v>2.9002622788187875E-7</v>
      </c>
      <c r="DS138" s="161">
        <f>(AS138-AVERAGE(AS$3:AS$242))^2*'Monthly Returns'!$BI139</f>
        <v>2.2792806030740099E-6</v>
      </c>
      <c r="DT138" s="161">
        <f>(AT138-AVERAGE(AT$3:AT$242))^2*'Monthly Returns'!$BI139</f>
        <v>1.4744213178116327E-5</v>
      </c>
      <c r="DU138" s="161">
        <f>(AU138-AVERAGE(AU$3:AU$242))^2*'Monthly Returns'!$BI139</f>
        <v>5.5755765959197062E-6</v>
      </c>
      <c r="DV138" s="161">
        <f>(AV138-AVERAGE(AV$3:AV$242))^2*'Monthly Returns'!$BI139</f>
        <v>1.2486653083003271E-5</v>
      </c>
      <c r="DW138" s="161">
        <f>(AW138-AVERAGE(AW$3:AW$242))^2*'Monthly Returns'!$BI139</f>
        <v>1.2811477468301048E-4</v>
      </c>
      <c r="DX138" s="161">
        <f>(AX138-AVERAGE(AX$3:AX$242))^2*'Monthly Returns'!$BI139</f>
        <v>7.1205404109987234E-5</v>
      </c>
      <c r="DY138" s="161">
        <f>(AY138-AVERAGE(AY$3:AY$242))^2*'Monthly Returns'!$BI139</f>
        <v>2.0469482445171628E-5</v>
      </c>
      <c r="DZ138" s="161">
        <f>(AZ138-AVERAGE(AZ$3:AZ$242))^2*'Monthly Returns'!$BI139</f>
        <v>3.9829530785861553E-5</v>
      </c>
      <c r="EA138" s="161">
        <f>(BA138-AVERAGE(BA$3:BA$242))^2*'Monthly Returns'!$BI139</f>
        <v>7.8267332307986915E-5</v>
      </c>
    </row>
    <row r="139" spans="1:131" s="80" customFormat="1" x14ac:dyDescent="0.2">
      <c r="A139" s="66"/>
      <c r="B139" s="79">
        <f>'Monthly Returns'!A140</f>
        <v>40329</v>
      </c>
      <c r="C139" s="77">
        <f>'Monthly Returns'!B140</f>
        <v>-3.4575036857248602E-2</v>
      </c>
      <c r="D139" s="77">
        <f>'Monthly Returns'!C140</f>
        <v>-3.0806666826613299E-2</v>
      </c>
      <c r="E139" s="77">
        <f>'Monthly Returns'!D140</f>
        <v>-8.1076457169637905E-2</v>
      </c>
      <c r="F139" s="77">
        <f>'Monthly Returns'!E140</f>
        <v>-9.8195637186338003E-2</v>
      </c>
      <c r="G139" s="77">
        <f>'Monthly Returns'!F140</f>
        <v>-6.4113810555326098E-2</v>
      </c>
      <c r="H139" s="77">
        <f>'Monthly Returns'!G140</f>
        <v>-3.4823195763581803E-2</v>
      </c>
      <c r="I139" s="77">
        <f>'Monthly Returns'!H140</f>
        <v>-2.2711364262395901E-2</v>
      </c>
      <c r="J139" s="77">
        <f>'Monthly Returns'!I140</f>
        <v>-9.4933350786822607E-2</v>
      </c>
      <c r="K139" s="77">
        <f>'Monthly Returns'!J140</f>
        <v>-4.1818206057930497E-2</v>
      </c>
      <c r="L139" s="77">
        <f>'Monthly Returns'!K140</f>
        <v>3.8177539792525902E-2</v>
      </c>
      <c r="M139" s="77">
        <f>'Monthly Returns'!L140</f>
        <v>3.3677465760026899E-2</v>
      </c>
      <c r="N139" s="77">
        <f>'Monthly Returns'!M140</f>
        <v>1.6733605582985799E-4</v>
      </c>
      <c r="O139" s="77">
        <f>'Monthly Returns'!N140</f>
        <v>-7.13447247522525E-3</v>
      </c>
      <c r="P139" s="77">
        <f>'Monthly Returns'!O140</f>
        <v>-3.9277455958161003E-3</v>
      </c>
      <c r="Q139" s="77">
        <f>'Monthly Returns'!P140</f>
        <v>1.5507570377006801E-2</v>
      </c>
      <c r="R139" s="77">
        <f>'Monthly Returns'!Q140</f>
        <v>7.6012245039147599E-3</v>
      </c>
      <c r="S139" s="77">
        <f>'Monthly Returns'!R140</f>
        <v>3.3467442424221797E-2</v>
      </c>
      <c r="T139" s="77">
        <f>'Monthly Returns'!S140</f>
        <v>2.3478578651496385E-2</v>
      </c>
      <c r="U139" s="77">
        <f>'Monthly Returns'!T140</f>
        <v>-8.0627885593551898E-2</v>
      </c>
      <c r="V139" s="77">
        <f>'Monthly Returns'!U140</f>
        <v>-4.0463522680099603E-2</v>
      </c>
      <c r="W139" s="77">
        <f>'Monthly Returns'!V140</f>
        <v>-1.5831179029405999E-2</v>
      </c>
      <c r="X139" s="77">
        <f>'Monthly Returns'!W140</f>
        <v>-3.7316293929712474E-2</v>
      </c>
      <c r="Y139" s="77">
        <f>'Monthly Returns'!X140</f>
        <v>-8.6984626047538205E-3</v>
      </c>
      <c r="Z139" s="77">
        <f>'Monthly Returns'!Y140</f>
        <v>-1.7427816856637746E-3</v>
      </c>
      <c r="AA139" s="77">
        <f>'Monthly Returns'!Z140</f>
        <v>-3.1027438072808833E-2</v>
      </c>
      <c r="AB139" s="77">
        <f>'Monthly Returns'!AA140</f>
        <v>3.4398034398033239E-3</v>
      </c>
      <c r="AC139" s="77">
        <f>'Monthly Returns'!AB140</f>
        <v>-3.4750812567713951E-2</v>
      </c>
      <c r="AD139" s="77">
        <f>'Monthly Returns'!AC140</f>
        <v>-3.9842165869826501E-2</v>
      </c>
      <c r="AE139" s="77">
        <f>'Monthly Returns'!AD140</f>
        <v>-2.6221025979985501E-2</v>
      </c>
      <c r="AF139" s="77">
        <f>'Monthly Returns'!AE140</f>
        <v>-1.0364764500000002E-2</v>
      </c>
      <c r="AG139" s="77">
        <f>'Monthly Returns'!AF140</f>
        <v>-3.0446072899999999E-2</v>
      </c>
      <c r="AH139" s="77">
        <f>'Monthly Returns'!AG140</f>
        <v>-6.3862522829651699E-2</v>
      </c>
      <c r="AI139" s="77">
        <f>'Monthly Returns'!AH140</f>
        <v>-3.7995541339537198E-3</v>
      </c>
      <c r="AJ139" s="77">
        <f>'Monthly Returns'!AI140</f>
        <v>-1.2142225076628321E-2</v>
      </c>
      <c r="AK139" s="77">
        <f>'Monthly Returns'!AJ140</f>
        <v>-2.2039763727648376E-2</v>
      </c>
      <c r="AL139" s="77">
        <f>'Monthly Returns'!AK140</f>
        <v>-1.4120265463838044E-2</v>
      </c>
      <c r="AM139" s="77">
        <f>'Monthly Returns'!AL140</f>
        <v>-1.2246022751902785E-3</v>
      </c>
      <c r="AN139" s="77">
        <f>'Monthly Returns'!AM140</f>
        <v>5.1826676624442403E-3</v>
      </c>
      <c r="AO139" s="77">
        <f>'Monthly Returns'!AN140</f>
        <v>5.7999999999999996E-3</v>
      </c>
      <c r="AP139" s="77">
        <f>'Monthly Returns'!AO140</f>
        <v>-4.4333157854478555E-2</v>
      </c>
      <c r="AQ139" s="77">
        <f>'Monthly Returns'!AP140</f>
        <v>-7.2631716393549706E-2</v>
      </c>
      <c r="AR139" s="77">
        <f>'Monthly Returns'!AQ140</f>
        <v>2.3110787621534144E-3</v>
      </c>
      <c r="AS139" s="77">
        <f>'Monthly Returns'!AR140</f>
        <v>-1.1645806840238304E-2</v>
      </c>
      <c r="AT139" s="77">
        <f>'Monthly Returns'!AS140</f>
        <v>-6.6574444185846612E-2</v>
      </c>
      <c r="AU139" s="77">
        <f>'Monthly Returns'!AT140</f>
        <v>-2.2452733568648436E-2</v>
      </c>
      <c r="AV139" s="77">
        <f>'Monthly Returns'!AU140</f>
        <v>-2.03597378192856E-2</v>
      </c>
      <c r="AW139" s="77">
        <f>'Monthly Returns'!AV140</f>
        <v>-0.20824403547902659</v>
      </c>
      <c r="AX139" s="77">
        <f>'Monthly Returns'!AW140</f>
        <v>-0.16494642035369134</v>
      </c>
      <c r="AY139" s="77">
        <f>'Monthly Returns'!AX140</f>
        <v>-6.4353248385145889E-2</v>
      </c>
      <c r="AZ139" s="77">
        <f>'Monthly Returns'!AY140</f>
        <v>-8.8909787781657951E-2</v>
      </c>
      <c r="BA139" s="77">
        <f>'Monthly Returns'!AZ140</f>
        <v>-4.1567022009646903E-2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CC139" s="161">
        <f>(C139-AVERAGE(C$3:C$242))^2*'Monthly Returns'!$BI140</f>
        <v>6.5750044112907455E-6</v>
      </c>
      <c r="CD139" s="161">
        <f>(D139-AVERAGE(D$3:D$242))^2*'Monthly Returns'!$BI140</f>
        <v>6.7050092528148714E-6</v>
      </c>
      <c r="CE139" s="161">
        <f>(E139-AVERAGE(E$3:E$242))^2*'Monthly Returns'!$BI140</f>
        <v>2.9435583634410036E-5</v>
      </c>
      <c r="CF139" s="161">
        <f>(F139-AVERAGE(F$3:F$242))^2*'Monthly Returns'!$BI140</f>
        <v>4.5047282250121473E-5</v>
      </c>
      <c r="CG139" s="161">
        <f>(G139-AVERAGE(G$3:G$242))^2*'Monthly Returns'!$BI140</f>
        <v>1.8198246119787549E-5</v>
      </c>
      <c r="CH139" s="161">
        <f>(H139-AVERAGE(H$3:H$242))^2*'Monthly Returns'!$BI140</f>
        <v>6.0922923915818626E-6</v>
      </c>
      <c r="CI139" s="161">
        <f>(I139-AVERAGE(I$3:I$242))^2*'Monthly Returns'!$BI140</f>
        <v>3.5227992359193846E-6</v>
      </c>
      <c r="CJ139" s="161">
        <f>(J139-AVERAGE(J$3:J$242))^2*'Monthly Returns'!$BI140</f>
        <v>4.2424944651265298E-5</v>
      </c>
      <c r="CK139" s="161">
        <f>(K139-AVERAGE(K$3:K$242))^2*'Monthly Returns'!$BI140</f>
        <v>1.0450081977818021E-5</v>
      </c>
      <c r="CL139" s="161">
        <f>(L139-AVERAGE(L$3:L$242))^2*'Monthly Returns'!$BI140</f>
        <v>4.4525539521446929E-6</v>
      </c>
      <c r="CM139" s="161">
        <f>(M139-AVERAGE(M$3:M$242))^2*'Monthly Returns'!$BI140</f>
        <v>3.3207310612511048E-6</v>
      </c>
      <c r="CN139" s="161">
        <f>(N139-AVERAGE(N$3:N$242))^2*'Monthly Returns'!$BI140</f>
        <v>2.2804456463399234E-7</v>
      </c>
      <c r="CO139" s="161">
        <f>(O139-AVERAGE(O$3:O$242))^2*'Monthly Returns'!$BI140</f>
        <v>6.6801386903245366E-7</v>
      </c>
      <c r="CP139" s="161">
        <f>(P139-AVERAGE(P$3:P$242))^2*'Monthly Returns'!$BI140</f>
        <v>6.0108729818124222E-7</v>
      </c>
      <c r="CQ139" s="161">
        <f>(Q139-AVERAGE(Q$3:Q$242))^2*'Monthly Returns'!$BI140</f>
        <v>2.533255907617237E-7</v>
      </c>
      <c r="CR139" s="161">
        <f>(R139-AVERAGE(R$3:R$242))^2*'Monthly Returns'!$BI140</f>
        <v>3.9376658772877847E-9</v>
      </c>
      <c r="CS139" s="161">
        <f>(S139-AVERAGE(S$3:S$242))^2*'Monthly Returns'!$BI140</f>
        <v>3.0592079382460288E-6</v>
      </c>
      <c r="CT139" s="161">
        <f>(T139-AVERAGE(T$3:T$242))^2*'Monthly Returns'!$BI140</f>
        <v>8.364774608193565E-7</v>
      </c>
      <c r="CU139" s="161">
        <f>(U139-AVERAGE(U$3:U$242))^2*'Monthly Returns'!$BI140</f>
        <v>2.8839810491604037E-5</v>
      </c>
      <c r="CV139" s="161">
        <f>(V139-AVERAGE(V$3:V$242))^2*'Monthly Returns'!$BI140</f>
        <v>8.2083903468059497E-6</v>
      </c>
      <c r="CW139" s="161">
        <f>(W139-AVERAGE(W$3:W$242))^2*'Monthly Returns'!$BI140</f>
        <v>1.5537903275726178E-6</v>
      </c>
      <c r="CX139" s="161">
        <f>(X139-AVERAGE(X$3:X$242))^2*'Monthly Returns'!$BI140</f>
        <v>6.9661756949878882E-6</v>
      </c>
      <c r="CY139" s="161">
        <f>(Y139-AVERAGE(Y$3:Y$242))^2*'Monthly Returns'!$BI140</f>
        <v>6.4037887432669167E-7</v>
      </c>
      <c r="CZ139" s="161">
        <f>(Z139-AVERAGE(Z$3:Z$242))^2*'Monthly Returns'!$BI140</f>
        <v>6.3370081531949694E-8</v>
      </c>
      <c r="DA139" s="161">
        <f>(AA139-AVERAGE(AA$3:AA$242))^2*'Monthly Returns'!$BI140</f>
        <v>5.3148420166994776E-6</v>
      </c>
      <c r="DB139" s="161">
        <f>(AB139-AVERAGE(AB$3:AB$242))^2*'Monthly Returns'!$BI140</f>
        <v>1.4022093902183217E-9</v>
      </c>
      <c r="DC139" s="161">
        <f>(AC139-AVERAGE(AC$3:AC$242))^2*'Monthly Returns'!$BI140</f>
        <v>5.7461392119722761E-6</v>
      </c>
      <c r="DD139" s="161">
        <f>(AD139-AVERAGE(AD$3:AD$242))^2*'Monthly Returns'!$BI140</f>
        <v>7.383208093258159E-6</v>
      </c>
      <c r="DE139" s="161">
        <f>(AE139-AVERAGE(AE$3:AE$242))^2*'Monthly Returns'!$BI140</f>
        <v>3.525476643589931E-6</v>
      </c>
      <c r="DF139" s="161">
        <f>(AF139-AVERAGE(AF$3:AF$242))^2*'Monthly Returns'!$BI140</f>
        <v>1.2451090472332712E-6</v>
      </c>
      <c r="DG139" s="161">
        <f>(AG139-AVERAGE(AG$3:AG$242))^2*'Monthly Returns'!$BI140</f>
        <v>5.5234378408020423E-6</v>
      </c>
      <c r="DH139" s="161">
        <f>(AH139-AVERAGE(AH$3:AH$242))^2*'Monthly Returns'!$BI140</f>
        <v>1.8990070099185868E-5</v>
      </c>
      <c r="DI139" s="161">
        <f>(AI139-AVERAGE(AI$3:AI$242))^2*'Monthly Returns'!$BI140</f>
        <v>2.2213487086000507E-7</v>
      </c>
      <c r="DJ139" s="161">
        <f>(AJ139-AVERAGE(AJ$3:AJ$242))^2*'Monthly Returns'!$BI140</f>
        <v>1.1891606678804193E-6</v>
      </c>
      <c r="DK139" s="161">
        <f>(AK139-AVERAGE(AK$3:AK$242))^2*'Monthly Returns'!$BI140</f>
        <v>3.1293947492911002E-6</v>
      </c>
      <c r="DL139" s="161">
        <f>(AL139-AVERAGE(AL$3:AL$242))^2*'Monthly Returns'!$BI140</f>
        <v>1.6102968220834592E-6</v>
      </c>
      <c r="DM139" s="161">
        <f>(AM139-AVERAGE(AM$3:AM$242))^2*'Monthly Returns'!$BI140</f>
        <v>1.2924292354235967E-7</v>
      </c>
      <c r="DN139" s="161">
        <f>(AN139-AVERAGE(AN$3:AN$242))^2*'Monthly Returns'!$BI140</f>
        <v>7.2276175277568182E-10</v>
      </c>
      <c r="DO139" s="161">
        <f>(AO139-AVERAGE(AO$3:AO$242))^2*'Monthly Returns'!$BI140</f>
        <v>1.0397328913641056E-9</v>
      </c>
      <c r="DP139" s="161">
        <f>(AP139-AVERAGE(AP$3:AP$242))^2*'Monthly Returns'!$BI140</f>
        <v>8.1025780990983765E-6</v>
      </c>
      <c r="DQ139" s="161">
        <f>(AQ139-AVERAGE(AQ$3:AQ$242))^2*'Monthly Returns'!$BI140</f>
        <v>2.4135537708835955E-5</v>
      </c>
      <c r="DR139" s="161">
        <f>(AR139-AVERAGE(AR$3:AR$242))^2*'Monthly Returns'!$BI140</f>
        <v>7.3167292115897119E-8</v>
      </c>
      <c r="DS139" s="161">
        <f>(AS139-AVERAGE(AS$3:AS$242))^2*'Monthly Returns'!$BI140</f>
        <v>8.893498082870916E-7</v>
      </c>
      <c r="DT139" s="161">
        <f>(AT139-AVERAGE(AT$3:AT$242))^2*'Monthly Returns'!$BI140</f>
        <v>2.0070911757472713E-5</v>
      </c>
      <c r="DU139" s="161">
        <f>(AU139-AVERAGE(AU$3:AU$242))^2*'Monthly Returns'!$BI140</f>
        <v>2.3650924194652889E-6</v>
      </c>
      <c r="DV139" s="161">
        <f>(AV139-AVERAGE(AV$3:AV$242))^2*'Monthly Returns'!$BI140</f>
        <v>7.543272773567838E-7</v>
      </c>
      <c r="DW139" s="161">
        <f>(AW139-AVERAGE(AW$3:AW$242))^2*'Monthly Returns'!$BI140</f>
        <v>1.8420620606233269E-4</v>
      </c>
      <c r="DX139" s="161">
        <f>(AX139-AVERAGE(AX$3:AX$242))^2*'Monthly Returns'!$BI140</f>
        <v>1.1561299156386371E-4</v>
      </c>
      <c r="DY139" s="161">
        <f>(AY139-AVERAGE(AY$3:AY$242))^2*'Monthly Returns'!$BI140</f>
        <v>1.9533976156309428E-5</v>
      </c>
      <c r="DZ139" s="161">
        <f>(AZ139-AVERAGE(AZ$3:AZ$242))^2*'Monthly Returns'!$BI140</f>
        <v>4.2044273213038333E-5</v>
      </c>
      <c r="EA139" s="161">
        <f>(BA139-AVERAGE(BA$3:BA$242))^2*'Monthly Returns'!$BI140</f>
        <v>1.044399005890861E-5</v>
      </c>
    </row>
    <row r="140" spans="1:131" s="80" customFormat="1" x14ac:dyDescent="0.2">
      <c r="A140" s="66"/>
      <c r="B140" s="79">
        <f>'Monthly Returns'!A141</f>
        <v>40359</v>
      </c>
      <c r="C140" s="77">
        <f>'Monthly Returns'!B141</f>
        <v>-7.8513054115797495E-2</v>
      </c>
      <c r="D140" s="77">
        <f>'Monthly Returns'!C141</f>
        <v>-9.8705873950578199E-2</v>
      </c>
      <c r="E140" s="77">
        <f>'Monthly Returns'!D141</f>
        <v>-2.61967482658912E-2</v>
      </c>
      <c r="F140" s="77">
        <f>'Monthly Returns'!E141</f>
        <v>-3.39962145354719E-2</v>
      </c>
      <c r="G140" s="77">
        <f>'Monthly Returns'!F141</f>
        <v>-4.8456275982297597E-2</v>
      </c>
      <c r="H140" s="77">
        <f>'Monthly Returns'!G141</f>
        <v>-4.625930970844E-2</v>
      </c>
      <c r="I140" s="77">
        <f>'Monthly Returns'!H141</f>
        <v>-2.2413649189959198E-2</v>
      </c>
      <c r="J140" s="77">
        <f>'Monthly Returns'!I141</f>
        <v>-3.0065383674221E-2</v>
      </c>
      <c r="K140" s="77">
        <f>'Monthly Returns'!J141</f>
        <v>-3.3740418558224503E-2</v>
      </c>
      <c r="L140" s="77">
        <f>'Monthly Returns'!K141</f>
        <v>-9.6635900618631202E-3</v>
      </c>
      <c r="M140" s="77">
        <f>'Monthly Returns'!L141</f>
        <v>-1.1853085249712E-2</v>
      </c>
      <c r="N140" s="77">
        <f>'Monthly Returns'!M141</f>
        <v>-1.2786498544456199E-2</v>
      </c>
      <c r="O140" s="77">
        <f>'Monthly Returns'!N141</f>
        <v>-1.9972293813150101E-2</v>
      </c>
      <c r="P140" s="77">
        <f>'Monthly Returns'!O141</f>
        <v>-1.9801494098568E-3</v>
      </c>
      <c r="Q140" s="77">
        <f>'Monthly Returns'!P141</f>
        <v>3.16542872781422E-3</v>
      </c>
      <c r="R140" s="77">
        <f>'Monthly Returns'!Q141</f>
        <v>-4.4719524374007898E-2</v>
      </c>
      <c r="S140" s="77">
        <f>'Monthly Returns'!R141</f>
        <v>-2.7888097282799201E-2</v>
      </c>
      <c r="T140" s="77">
        <f>'Monthly Returns'!S141</f>
        <v>-2.2886998495637023E-3</v>
      </c>
      <c r="U140" s="77">
        <f>'Monthly Returns'!T141</f>
        <v>-5.3176294097463203E-2</v>
      </c>
      <c r="V140" s="77">
        <f>'Monthly Returns'!U141</f>
        <v>-1.8453593782976601E-2</v>
      </c>
      <c r="W140" s="77">
        <f>'Monthly Returns'!V141</f>
        <v>-1.1593779014536999E-3</v>
      </c>
      <c r="X140" s="77">
        <f>'Monthly Returns'!W141</f>
        <v>5.8542413381122982E-2</v>
      </c>
      <c r="Y140" s="77">
        <f>'Monthly Returns'!X141</f>
        <v>-8.1067899479814187E-4</v>
      </c>
      <c r="Z140" s="77">
        <f>'Monthly Returns'!Y141</f>
        <v>5.0452168343584347E-3</v>
      </c>
      <c r="AA140" s="77">
        <f>'Monthly Returns'!Z141</f>
        <v>3.18891931067804E-2</v>
      </c>
      <c r="AB140" s="77">
        <f>'Monthly Returns'!AA141</f>
        <v>9.6474045053869251E-3</v>
      </c>
      <c r="AC140" s="77">
        <f>'Monthly Returns'!AB141</f>
        <v>2.907090944804569E-2</v>
      </c>
      <c r="AD140" s="77">
        <f>'Monthly Returns'!AC141</f>
        <v>2.6963033159876301E-2</v>
      </c>
      <c r="AE140" s="77">
        <f>'Monthly Returns'!AD141</f>
        <v>2.3417575867316697E-2</v>
      </c>
      <c r="AF140" s="77">
        <f>'Monthly Returns'!AE141</f>
        <v>3.44937747E-2</v>
      </c>
      <c r="AG140" s="77">
        <f>'Monthly Returns'!AF141</f>
        <v>5.5564305899999999E-2</v>
      </c>
      <c r="AH140" s="77">
        <f>'Monthly Returns'!AG141</f>
        <v>7.0049131134607104E-2</v>
      </c>
      <c r="AI140" s="77">
        <f>'Monthly Returns'!AH141</f>
        <v>-2.8216155208304894E-4</v>
      </c>
      <c r="AJ140" s="77">
        <f>'Monthly Returns'!AI141</f>
        <v>1.656623377258204E-2</v>
      </c>
      <c r="AK140" s="77">
        <f>'Monthly Returns'!AJ141</f>
        <v>2.8999609335436105E-2</v>
      </c>
      <c r="AL140" s="77">
        <f>'Monthly Returns'!AK141</f>
        <v>1.2767749699157616E-2</v>
      </c>
      <c r="AM140" s="77">
        <f>'Monthly Returns'!AL141</f>
        <v>-6.1460195029551246E-3</v>
      </c>
      <c r="AN140" s="77">
        <f>'Monthly Returns'!AM141</f>
        <v>9.9572504188303324E-3</v>
      </c>
      <c r="AO140" s="77">
        <f>'Monthly Returns'!AN141</f>
        <v>-1.14E-2</v>
      </c>
      <c r="AP140" s="77">
        <f>'Monthly Returns'!AO141</f>
        <v>3.6031752010395879E-2</v>
      </c>
      <c r="AQ140" s="77">
        <f>'Monthly Returns'!AP141</f>
        <v>7.4633038825724363E-2</v>
      </c>
      <c r="AR140" s="77">
        <f>'Monthly Returns'!AQ141</f>
        <v>8.0402411726134493E-2</v>
      </c>
      <c r="AS140" s="77">
        <f>'Monthly Returns'!AR141</f>
        <v>-7.4490417823525057E-3</v>
      </c>
      <c r="AT140" s="77">
        <f>'Monthly Returns'!AS141</f>
        <v>3.5222496382010714E-2</v>
      </c>
      <c r="AU140" s="77">
        <f>'Monthly Returns'!AT141</f>
        <v>2.6656039632989438E-2</v>
      </c>
      <c r="AV140" s="77">
        <f>'Monthly Returns'!AU141</f>
        <v>2.9085919217260822E-2</v>
      </c>
      <c r="AW140" s="77">
        <f>'Monthly Returns'!AV141</f>
        <v>4.0618354970421766E-2</v>
      </c>
      <c r="AX140" s="77">
        <f>'Monthly Returns'!AW141</f>
        <v>7.0595181861124123E-2</v>
      </c>
      <c r="AY140" s="77">
        <f>'Monthly Returns'!AX141</f>
        <v>8.3178302708736926E-2</v>
      </c>
      <c r="AZ140" s="77">
        <f>'Monthly Returns'!AY141</f>
        <v>0.15489171864988927</v>
      </c>
      <c r="BA140" s="77">
        <f>'Monthly Returns'!AZ141</f>
        <v>6.6820325220442456E-3</v>
      </c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CC140" s="161">
        <f>(C140-AVERAGE(C$3:C$242))^2*'Monthly Returns'!$BI141</f>
        <v>2.8465394819193848E-5</v>
      </c>
      <c r="CD140" s="161">
        <f>(D140-AVERAGE(D$3:D$242))^2*'Monthly Returns'!$BI141</f>
        <v>4.712561874168436E-5</v>
      </c>
      <c r="CE140" s="161">
        <f>(E140-AVERAGE(E$3:E$242))^2*'Monthly Returns'!$BI141</f>
        <v>4.0309573041619258E-6</v>
      </c>
      <c r="CF140" s="161">
        <f>(F140-AVERAGE(F$3:F$242))^2*'Monthly Returns'!$BI141</f>
        <v>7.3735658765982555E-6</v>
      </c>
      <c r="CG140" s="161">
        <f>(G140-AVERAGE(G$3:G$242))^2*'Monthly Returns'!$BI141</f>
        <v>1.0919931761626937E-5</v>
      </c>
      <c r="CH140" s="161">
        <f>(H140-AVERAGE(H$3:H$242))^2*'Monthly Returns'!$BI141</f>
        <v>1.0230989625211712E-5</v>
      </c>
      <c r="CI140" s="161">
        <f>(I140-AVERAGE(I$3:I$242))^2*'Monthly Returns'!$BI141</f>
        <v>3.4882236319572872E-6</v>
      </c>
      <c r="CJ140" s="161">
        <f>(J140-AVERAGE(J$3:J$242))^2*'Monthly Returns'!$BI141</f>
        <v>6.1215693308342736E-6</v>
      </c>
      <c r="CK140" s="161">
        <f>(K140-AVERAGE(K$3:K$242))^2*'Monthly Returns'!$BI141</f>
        <v>7.5178092028677187E-6</v>
      </c>
      <c r="CL140" s="161">
        <f>(L140-AVERAGE(L$3:L$242))^2*'Monthly Returns'!$BI141</f>
        <v>7.7877351290881851E-7</v>
      </c>
      <c r="CM140" s="161">
        <f>(M140-AVERAGE(M$3:M$242))^2*'Monthly Returns'!$BI141</f>
        <v>1.0541241201448696E-6</v>
      </c>
      <c r="CN140" s="161">
        <f>(N140-AVERAGE(N$3:N$242))^2*'Monthly Returns'!$BI141</f>
        <v>1.672161386703255E-6</v>
      </c>
      <c r="CO140" s="161">
        <f>(O140-AVERAGE(O$3:O$242))^2*'Monthly Returns'!$BI141</f>
        <v>2.6482057580528204E-6</v>
      </c>
      <c r="CP140" s="161">
        <f>(P140-AVERAGE(P$3:P$242))^2*'Monthly Returns'!$BI141</f>
        <v>4.3157537495430248E-7</v>
      </c>
      <c r="CQ140" s="161">
        <f>(Q140-AVERAGE(Q$3:Q$242))^2*'Monthly Returns'!$BI141</f>
        <v>7.2321074062231583E-8</v>
      </c>
      <c r="CR140" s="161">
        <f>(R140-AVERAGE(R$3:R$242))^2*'Monthly Returns'!$BI141</f>
        <v>1.037715881350801E-5</v>
      </c>
      <c r="CS140" s="161">
        <f>(S140-AVERAGE(S$3:S$242))^2*'Monthly Returns'!$BI141</f>
        <v>4.3836370447222455E-6</v>
      </c>
      <c r="CT140" s="161">
        <f>(T140-AVERAGE(T$3:T$242))^2*'Monthly Returns'!$BI141</f>
        <v>4.8767577878678457E-7</v>
      </c>
      <c r="CU140" s="161">
        <f>(U140-AVERAGE(U$3:U$242))^2*'Monthly Returns'!$BI141</f>
        <v>1.3498688310484483E-5</v>
      </c>
      <c r="CV140" s="161">
        <f>(V140-AVERAGE(V$3:V$242))^2*'Monthly Returns'!$BI141</f>
        <v>2.2433824933961301E-6</v>
      </c>
      <c r="CW140" s="161">
        <f>(W140-AVERAGE(W$3:W$242))^2*'Monthly Returns'!$BI141</f>
        <v>1.1007197180321656E-7</v>
      </c>
      <c r="CX140" s="161">
        <f>(X140-AVERAGE(X$3:X$242))^2*'Monthly Returns'!$BI141</f>
        <v>1.1322331499911591E-5</v>
      </c>
      <c r="CY140" s="161">
        <f>(Y140-AVERAGE(Y$3:Y$242))^2*'Monthly Returns'!$BI141</f>
        <v>9.5551365456966778E-8</v>
      </c>
      <c r="CZ140" s="161">
        <f>(Z140-AVERAGE(Z$3:Z$242))^2*'Monthly Returns'!$BI141</f>
        <v>2.996817787620555E-8</v>
      </c>
      <c r="DA140" s="161">
        <f>(AA140-AVERAGE(AA$3:AA$242))^2*'Monthly Returns'!$BI141</f>
        <v>2.665295577197994E-6</v>
      </c>
      <c r="DB140" s="161">
        <f>(AB140-AVERAGE(AB$3:AB$242))^2*'Monthly Returns'!$BI141</f>
        <v>1.2393669679603716E-7</v>
      </c>
      <c r="DC140" s="161">
        <f>(AC140-AVERAGE(AC$3:AC$242))^2*'Monthly Returns'!$BI141</f>
        <v>2.5510852114462028E-6</v>
      </c>
      <c r="DD140" s="161">
        <f>(AD140-AVERAGE(AD$3:AD$242))^2*'Monthly Returns'!$BI141</f>
        <v>2.1397577337064925E-6</v>
      </c>
      <c r="DE140" s="161">
        <f>(AE140-AVERAGE(AE$3:AE$242))^2*'Monthly Returns'!$BI141</f>
        <v>1.5103696606721361E-6</v>
      </c>
      <c r="DF140" s="161">
        <f>(AF140-AVERAGE(AF$3:AF$242))^2*'Monthly Returns'!$BI141</f>
        <v>2.8714039057542284E-6</v>
      </c>
      <c r="DG140" s="161">
        <f>(AG140-AVERAGE(AG$3:AG$242))^2*'Monthly Returns'!$BI141</f>
        <v>9.2248785091316249E-6</v>
      </c>
      <c r="DH140" s="161">
        <f>(AH140-AVERAGE(AH$3:AH$242))^2*'Monthly Returns'!$BI141</f>
        <v>1.6213262199353299E-5</v>
      </c>
      <c r="DI140" s="161">
        <f>(AI140-AVERAGE(AI$3:AI$242))^2*'Monthly Returns'!$BI141</f>
        <v>6.3949549285680409E-8</v>
      </c>
      <c r="DJ140" s="161">
        <f>(AJ140-AVERAGE(AJ$3:AJ$242))^2*'Monthly Returns'!$BI141</f>
        <v>4.9870269727962212E-7</v>
      </c>
      <c r="DK140" s="161">
        <f>(AK140-AVERAGE(AK$3:AK$242))^2*'Monthly Returns'!$BI141</f>
        <v>2.0336673213419057E-6</v>
      </c>
      <c r="DL140" s="161">
        <f>(AL140-AVERAGE(AL$3:AL$242))^2*'Monthly Returns'!$BI141</f>
        <v>1.7017549126111612E-7</v>
      </c>
      <c r="DM140" s="161">
        <f>(AM140-AVERAGE(AM$3:AM$242))^2*'Monthly Returns'!$BI141</f>
        <v>4.4924313110816091E-7</v>
      </c>
      <c r="DN140" s="161">
        <f>(AN140-AVERAGE(AN$3:AN$242))^2*'Monthly Returns'!$BI141</f>
        <v>7.4367477172096108E-8</v>
      </c>
      <c r="DO140" s="161">
        <f>(AO140-AVERAGE(AO$3:AO$242))^2*'Monthly Returns'!$BI141</f>
        <v>1.236843391280868E-6</v>
      </c>
      <c r="DP140" s="161">
        <f>(AP140-AVERAGE(AP$3:AP$242))^2*'Monthly Returns'!$BI141</f>
        <v>4.7700811949655333E-6</v>
      </c>
      <c r="DQ140" s="161">
        <f>(AQ140-AVERAGE(AQ$3:AQ$242))^2*'Monthly Returns'!$BI141</f>
        <v>1.8550065357693548E-5</v>
      </c>
      <c r="DR140" s="161">
        <f>(AR140-AVERAGE(AR$3:AR$242))^2*'Monthly Returns'!$BI141</f>
        <v>2.1439806165449374E-5</v>
      </c>
      <c r="DS140" s="161">
        <f>(AS140-AVERAGE(AS$3:AS$242))^2*'Monthly Returns'!$BI141</f>
        <v>4.683391877461854E-7</v>
      </c>
      <c r="DT140" s="161">
        <f>(AT140-AVERAGE(AT$3:AT$242))^2*'Monthly Returns'!$BI141</f>
        <v>3.5632603249511866E-6</v>
      </c>
      <c r="DU140" s="161">
        <f>(AU140-AVERAGE(AU$3:AU$242))^2*'Monthly Returns'!$BI141</f>
        <v>2.3628675721127629E-6</v>
      </c>
      <c r="DV140" s="161">
        <f>(AV140-AVERAGE(AV$3:AV$242))^2*'Monthly Returns'!$BI141</f>
        <v>4.9775737653790261E-6</v>
      </c>
      <c r="DW140" s="161">
        <f>(AW140-AVERAGE(AW$3:AW$242))^2*'Monthly Returns'!$BI141</f>
        <v>3.9269919580771136E-6</v>
      </c>
      <c r="DX140" s="161">
        <f>(AX140-AVERAGE(AX$3:AX$242))^2*'Monthly Returns'!$BI141</f>
        <v>1.5836979439325114E-5</v>
      </c>
      <c r="DY140" s="161">
        <f>(AY140-AVERAGE(AY$3:AY$242))^2*'Monthly Returns'!$BI141</f>
        <v>2.3225442378358492E-5</v>
      </c>
      <c r="DZ140" s="161">
        <f>(AZ140-AVERAGE(AZ$3:AZ$242))^2*'Monthly Returns'!$BI141</f>
        <v>7.7225067499969108E-5</v>
      </c>
      <c r="EA140" s="161">
        <f>(BA140-AVERAGE(BA$3:BA$242))^2*'Monthly Returns'!$BI141</f>
        <v>4.8035620873471776E-8</v>
      </c>
    </row>
    <row r="141" spans="1:131" s="80" customFormat="1" x14ac:dyDescent="0.2">
      <c r="A141" s="66"/>
      <c r="B141" s="79">
        <f>'Monthly Returns'!A142</f>
        <v>40390</v>
      </c>
      <c r="C141" s="77">
        <f>'Monthly Returns'!B142</f>
        <v>1.8571434364592999E-2</v>
      </c>
      <c r="D141" s="77">
        <f>'Monthly Returns'!C142</f>
        <v>2.0008886267297799E-2</v>
      </c>
      <c r="E141" s="77">
        <f>'Monthly Returns'!D142</f>
        <v>6.0763038224543403E-2</v>
      </c>
      <c r="F141" s="77">
        <f>'Monthly Returns'!E142</f>
        <v>6.6397546999340903E-2</v>
      </c>
      <c r="G141" s="77">
        <f>'Monthly Returns'!F142</f>
        <v>6.7571835061964E-2</v>
      </c>
      <c r="H141" s="77">
        <f>'Monthly Returns'!G142</f>
        <v>-1.40510743452084E-2</v>
      </c>
      <c r="I141" s="77">
        <f>'Monthly Returns'!H142</f>
        <v>-3.6408173247468298E-2</v>
      </c>
      <c r="J141" s="77">
        <f>'Monthly Returns'!I142</f>
        <v>4.96970082489658E-2</v>
      </c>
      <c r="K141" s="77">
        <f>'Monthly Returns'!J142</f>
        <v>3.1987533157262098E-2</v>
      </c>
      <c r="L141" s="77">
        <f>'Monthly Returns'!K142</f>
        <v>-1.3123417585347401E-2</v>
      </c>
      <c r="M141" s="77">
        <f>'Monthly Returns'!L142</f>
        <v>-1.5617737332111E-2</v>
      </c>
      <c r="N141" s="77">
        <f>'Monthly Returns'!M142</f>
        <v>-2.0464927923408102E-3</v>
      </c>
      <c r="O141" s="77">
        <f>'Monthly Returns'!N142</f>
        <v>-5.22439448675648E-3</v>
      </c>
      <c r="P141" s="77">
        <f>'Monthly Returns'!O142</f>
        <v>-1.3875530030894501E-3</v>
      </c>
      <c r="Q141" s="77">
        <f>'Monthly Returns'!P142</f>
        <v>-1.4545452864830199E-2</v>
      </c>
      <c r="R141" s="77">
        <f>'Monthly Returns'!Q142</f>
        <v>-2.5531117860275801E-2</v>
      </c>
      <c r="S141" s="77">
        <f>'Monthly Returns'!R142</f>
        <v>-4.8560930043456699E-2</v>
      </c>
      <c r="T141" s="77">
        <f>'Monthly Returns'!S142</f>
        <v>-8.3295477576653676E-3</v>
      </c>
      <c r="U141" s="77">
        <f>'Monthly Returns'!T142</f>
        <v>6.9891702835952904E-2</v>
      </c>
      <c r="V141" s="77">
        <f>'Monthly Returns'!U142</f>
        <v>2.35670631422122E-2</v>
      </c>
      <c r="W141" s="77">
        <f>'Monthly Returns'!V142</f>
        <v>-6.2309587989517403E-4</v>
      </c>
      <c r="X141" s="77">
        <f>'Monthly Returns'!W142</f>
        <v>7.3676950087785409E-2</v>
      </c>
      <c r="Y141" s="77">
        <f>'Monthly Returns'!X142</f>
        <v>1.6921596484889889E-2</v>
      </c>
      <c r="Z141" s="77">
        <f>'Monthly Returns'!Y142</f>
        <v>3.3107204469200457E-3</v>
      </c>
      <c r="AA141" s="77">
        <f>'Monthly Returns'!Z142</f>
        <v>0.12104658257303802</v>
      </c>
      <c r="AB141" s="77">
        <f>'Monthly Returns'!AA142</f>
        <v>8.012804966774989E-2</v>
      </c>
      <c r="AC141" s="77">
        <f>'Monthly Returns'!AB142</f>
        <v>1.191612357865468E-2</v>
      </c>
      <c r="AD141" s="77">
        <f>'Monthly Returns'!AC142</f>
        <v>8.8288281582122805E-3</v>
      </c>
      <c r="AE141" s="77">
        <f>'Monthly Returns'!AD142</f>
        <v>3.0448609604863602E-2</v>
      </c>
      <c r="AF141" s="77">
        <f>'Monthly Returns'!AE142</f>
        <v>5.2460889300000001E-2</v>
      </c>
      <c r="AG141" s="77">
        <f>'Monthly Returns'!AF142</f>
        <v>6.3778067399999999E-2</v>
      </c>
      <c r="AH141" s="77">
        <f>'Monthly Returns'!AG142</f>
        <v>7.2603513145010498E-2</v>
      </c>
      <c r="AI141" s="77">
        <f>'Monthly Returns'!AH142</f>
        <v>1.6087747812630671E-2</v>
      </c>
      <c r="AJ141" s="77">
        <f>'Monthly Returns'!AI142</f>
        <v>3.60162385631011E-2</v>
      </c>
      <c r="AK141" s="77">
        <f>'Monthly Returns'!AJ142</f>
        <v>5.4442663348203135E-2</v>
      </c>
      <c r="AL141" s="77">
        <f>'Monthly Returns'!AK142</f>
        <v>3.1901949834246324E-2</v>
      </c>
      <c r="AM141" s="77">
        <f>'Monthly Returns'!AL142</f>
        <v>-8.9134205075735995E-4</v>
      </c>
      <c r="AN141" s="77">
        <f>'Monthly Returns'!AM142</f>
        <v>3.0997713582969544E-2</v>
      </c>
      <c r="AO141" s="77">
        <f>'Monthly Returns'!AN142</f>
        <v>-1.72E-2</v>
      </c>
      <c r="AP141" s="77">
        <f>'Monthly Returns'!AO142</f>
        <v>7.3301855495822021E-3</v>
      </c>
      <c r="AQ141" s="77">
        <f>'Monthly Returns'!AP142</f>
        <v>4.5313101369997666E-2</v>
      </c>
      <c r="AR141" s="77">
        <f>'Monthly Returns'!AQ142</f>
        <v>6.9679927335343589E-2</v>
      </c>
      <c r="AS141" s="77">
        <f>'Monthly Returns'!AR142</f>
        <v>2.8655250051170533E-3</v>
      </c>
      <c r="AT141" s="77">
        <f>'Monthly Returns'!AS142</f>
        <v>8.9909054930706625E-2</v>
      </c>
      <c r="AU141" s="77">
        <f>'Monthly Returns'!AT142</f>
        <v>-2.0338560186560161E-3</v>
      </c>
      <c r="AV141" s="77">
        <f>'Monthly Returns'!AU142</f>
        <v>-2.8624395415425202E-2</v>
      </c>
      <c r="AW141" s="77">
        <f>'Monthly Returns'!AV142</f>
        <v>0.31019559627638604</v>
      </c>
      <c r="AX141" s="77">
        <f>'Monthly Returns'!AW142</f>
        <v>0.20664475280725392</v>
      </c>
      <c r="AY141" s="77">
        <f>'Monthly Returns'!AX142</f>
        <v>7.9915506451833124E-2</v>
      </c>
      <c r="AZ141" s="77">
        <f>'Monthly Returns'!AY142</f>
        <v>0.14210166106589098</v>
      </c>
      <c r="BA141" s="77">
        <f>'Monthly Returns'!AZ142</f>
        <v>0.11015186842271096</v>
      </c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CC141" s="161">
        <f>(C141-AVERAGE(C$3:C$242))^2*'Monthly Returns'!$BI142</f>
        <v>5.8215506021587275E-7</v>
      </c>
      <c r="CD141" s="161">
        <f>(D141-AVERAGE(D$3:D$242))^2*'Monthly Returns'!$BI142</f>
        <v>3.4863093118824683E-7</v>
      </c>
      <c r="CE141" s="161">
        <f>(E141-AVERAGE(E$3:E$242))^2*'Monthly Returns'!$BI142</f>
        <v>1.2030830358683119E-5</v>
      </c>
      <c r="CF141" s="161">
        <f>(F141-AVERAGE(F$3:F$242))^2*'Monthly Returns'!$BI142</f>
        <v>1.2994878002891142E-5</v>
      </c>
      <c r="CG141" s="161">
        <f>(G141-AVERAGE(G$3:G$242))^2*'Monthly Returns'!$BI142</f>
        <v>1.5993283437965556E-5</v>
      </c>
      <c r="CH141" s="161">
        <f>(H141-AVERAGE(H$3:H$242))^2*'Monthly Returns'!$BI142</f>
        <v>1.3986682744185551E-6</v>
      </c>
      <c r="CI141" s="161">
        <f>(I141-AVERAGE(I$3:I$242))^2*'Monthly Returns'!$BI142</f>
        <v>7.6176964241034986E-6</v>
      </c>
      <c r="CJ141" s="161">
        <f>(J141-AVERAGE(J$3:J$242))^2*'Monthly Returns'!$BI142</f>
        <v>6.4803401612230347E-6</v>
      </c>
      <c r="CK141" s="161">
        <f>(K141-AVERAGE(K$3:K$242))^2*'Monthly Returns'!$BI142</f>
        <v>1.9353616038308697E-6</v>
      </c>
      <c r="CL141" s="161">
        <f>(L141-AVERAGE(L$3:L$242))^2*'Monthly Returns'!$BI142</f>
        <v>1.2214925021442084E-6</v>
      </c>
      <c r="CM141" s="161">
        <f>(M141-AVERAGE(M$3:M$242))^2*'Monthly Returns'!$BI142</f>
        <v>1.6113606801571799E-6</v>
      </c>
      <c r="CN141" s="161">
        <f>(N141-AVERAGE(N$3:N$242))^2*'Monthly Returns'!$BI142</f>
        <v>3.8692956961967989E-7</v>
      </c>
      <c r="CO141" s="161">
        <f>(O141-AVERAGE(O$3:O$242))^2*'Monthly Returns'!$BI142</f>
        <v>4.97120915084647E-7</v>
      </c>
      <c r="CP141" s="161">
        <f>(P141-AVERAGE(P$3:P$242))^2*'Monthly Returns'!$BI142</f>
        <v>3.8796202359735804E-7</v>
      </c>
      <c r="CQ141" s="161">
        <f>(Q141-AVERAGE(Q$3:Q$242))^2*'Monthly Returns'!$BI142</f>
        <v>1.9256541071525478E-6</v>
      </c>
      <c r="CR141" s="161">
        <f>(R141-AVERAGE(R$3:R$242))^2*'Monthly Returns'!$BI142</f>
        <v>4.1086110907643534E-6</v>
      </c>
      <c r="CS141" s="161">
        <f>(S141-AVERAGE(S$3:S$242))^2*'Monthly Returns'!$BI142</f>
        <v>1.1618097121563499E-5</v>
      </c>
      <c r="CT141" s="161">
        <f>(T141-AVERAGE(T$3:T$242))^2*'Monthly Returns'!$BI142</f>
        <v>1.1728449078486984E-6</v>
      </c>
      <c r="CU141" s="161">
        <f>(U141-AVERAGE(U$3:U$242))^2*'Monthly Returns'!$BI142</f>
        <v>1.6580603433710441E-5</v>
      </c>
      <c r="CV141" s="161">
        <f>(V141-AVERAGE(V$3:V$242))^2*'Monthly Returns'!$BI142</f>
        <v>1.312836774852466E-6</v>
      </c>
      <c r="CW141" s="161">
        <f>(W141-AVERAGE(W$3:W$242))^2*'Monthly Returns'!$BI142</f>
        <v>8.9764801785601396E-8</v>
      </c>
      <c r="CX141" s="161">
        <f>(X141-AVERAGE(X$3:X$242))^2*'Monthly Returns'!$BI142</f>
        <v>1.880673467535774E-5</v>
      </c>
      <c r="CY141" s="161">
        <f>(Y141-AVERAGE(Y$3:Y$242))^2*'Monthly Returns'!$BI142</f>
        <v>6.5298922379530434E-7</v>
      </c>
      <c r="CZ141" s="161">
        <f>(Z141-AVERAGE(Z$3:Z$242))^2*'Monthly Returns'!$BI142</f>
        <v>4.167223934768831E-9</v>
      </c>
      <c r="DA141" s="161">
        <f>(AA141-AVERAGE(AA$3:AA$242))^2*'Monthly Returns'!$BI142</f>
        <v>5.2792354789678883E-5</v>
      </c>
      <c r="DB141" s="161">
        <f>(AB141-AVERAGE(AB$3:AB$242))^2*'Monthly Returns'!$BI142</f>
        <v>2.3044998946751241E-5</v>
      </c>
      <c r="DC141" s="161">
        <f>(AC141-AVERAGE(AC$3:AC$242))^2*'Monthly Returns'!$BI142</f>
        <v>2.73470449771009E-7</v>
      </c>
      <c r="DD141" s="161">
        <f>(AD141-AVERAGE(AD$3:AD$242))^2*'Monthly Returns'!$BI142</f>
        <v>1.0631094523073691E-7</v>
      </c>
      <c r="DE141" s="161">
        <f>(AE141-AVERAGE(AE$3:AE$242))^2*'Monthly Returns'!$BI142</f>
        <v>2.8182280384804378E-6</v>
      </c>
      <c r="DF141" s="161">
        <f>(AF141-AVERAGE(AF$3:AF$242))^2*'Monthly Returns'!$BI142</f>
        <v>8.0464315234823936E-6</v>
      </c>
      <c r="DG141" s="161">
        <f>(AG141-AVERAGE(AG$3:AG$242))^2*'Monthly Returns'!$BI142</f>
        <v>1.2750361045783041E-5</v>
      </c>
      <c r="DH141" s="161">
        <f>(AH141-AVERAGE(AH$3:AH$242))^2*'Monthly Returns'!$BI142</f>
        <v>1.7707376694674255E-5</v>
      </c>
      <c r="DI141" s="161">
        <f>(AI141-AVERAGE(AI$3:AI$242))^2*'Monthly Returns'!$BI142</f>
        <v>6.0627863694669466E-7</v>
      </c>
      <c r="DJ141" s="161">
        <f>(AJ141-AVERAGE(AJ$3:AJ$242))^2*'Monthly Returns'!$BI142</f>
        <v>3.7514595885748596E-6</v>
      </c>
      <c r="DK141" s="161">
        <f>(AK141-AVERAGE(AK$3:AK$242))^2*'Monthly Returns'!$BI142</f>
        <v>9.232368903615357E-6</v>
      </c>
      <c r="DL141" s="161">
        <f>(AL141-AVERAGE(AL$3:AL$242))^2*'Monthly Returns'!$BI142</f>
        <v>2.6302322438292986E-6</v>
      </c>
      <c r="DM141" s="161">
        <f>(AM141-AVERAGE(AM$3:AM$242))^2*'Monthly Returns'!$BI142</f>
        <v>1.170387857097091E-7</v>
      </c>
      <c r="DN141" s="161">
        <f>(AN141-AVERAGE(AN$3:AN$242))^2*'Monthly Returns'!$BI142</f>
        <v>2.5649418782526499E-6</v>
      </c>
      <c r="DO141" s="161">
        <f>(AO141-AVERAGE(AO$3:AO$242))^2*'Monthly Returns'!$BI142</f>
        <v>2.2012637890685947E-6</v>
      </c>
      <c r="DP141" s="161">
        <f>(AP141-AVERAGE(AP$3:AP$242))^2*'Monthly Returns'!$BI142</f>
        <v>1.4764137499398964E-7</v>
      </c>
      <c r="DQ141" s="161">
        <f>(AQ141-AVERAGE(AQ$3:AQ$242))^2*'Monthly Returns'!$BI142</f>
        <v>6.144695530245955E-6</v>
      </c>
      <c r="DR141" s="161">
        <f>(AR141-AVERAGE(AR$3:AR$242))^2*'Monthly Returns'!$BI142</f>
        <v>1.5817700413705558E-5</v>
      </c>
      <c r="DS141" s="161">
        <f>(AS141-AVERAGE(AS$3:AS$242))^2*'Monthly Returns'!$BI142</f>
        <v>1.3722210385978974E-9</v>
      </c>
      <c r="DT141" s="161">
        <f>(AT141-AVERAGE(AT$3:AT$242))^2*'Monthly Returns'!$BI142</f>
        <v>2.8594732413003785E-5</v>
      </c>
      <c r="DU141" s="161">
        <f>(AU141-AVERAGE(AU$3:AU$242))^2*'Monthly Returns'!$BI142</f>
        <v>7.0315479331411535E-8</v>
      </c>
      <c r="DV141" s="161">
        <f>(AV141-AVERAGE(AV$3:AV$242))^2*'Monthly Returns'!$BI142</f>
        <v>1.9564158208103884E-6</v>
      </c>
      <c r="DW141" s="161">
        <f>(AW141-AVERAGE(AW$3:AW$242))^2*'Monthly Returns'!$BI142</f>
        <v>3.6098362666463413E-4</v>
      </c>
      <c r="DX141" s="161">
        <f>(AX141-AVERAGE(AX$3:AX$242))^2*'Monthly Returns'!$BI142</f>
        <v>1.583352685140751E-4</v>
      </c>
      <c r="DY141" s="161">
        <f>(AY141-AVERAGE(AY$3:AY$242))^2*'Monthly Returns'!$BI142</f>
        <v>2.1508293408570743E-5</v>
      </c>
      <c r="DZ141" s="161">
        <f>(AZ141-AVERAGE(AZ$3:AZ$242))^2*'Monthly Returns'!$BI142</f>
        <v>6.4402422279995515E-5</v>
      </c>
      <c r="EA141" s="161">
        <f>(BA141-AVERAGE(BA$3:BA$242))^2*'Monthly Returns'!$BI142</f>
        <v>3.9787713369079286E-5</v>
      </c>
    </row>
    <row r="142" spans="1:131" s="80" customFormat="1" x14ac:dyDescent="0.2">
      <c r="A142" s="66"/>
      <c r="B142" s="79">
        <f>'Monthly Returns'!A143</f>
        <v>40421</v>
      </c>
      <c r="C142" s="77">
        <f>'Monthly Returns'!B143</f>
        <v>-2.28213392217857E-2</v>
      </c>
      <c r="D142" s="77">
        <f>'Monthly Returns'!C143</f>
        <v>-4.0691897743380001E-2</v>
      </c>
      <c r="E142" s="77">
        <f>'Monthly Returns'!D143</f>
        <v>-2.3486440073472999E-2</v>
      </c>
      <c r="F142" s="77">
        <f>'Monthly Returns'!E143</f>
        <v>-1.81413731692446E-2</v>
      </c>
      <c r="G142" s="77">
        <f>'Monthly Returns'!F143</f>
        <v>2.4072526097098602E-3</v>
      </c>
      <c r="H142" s="77">
        <f>'Monthly Returns'!G143</f>
        <v>-7.3455059492189001E-4</v>
      </c>
      <c r="I142" s="77">
        <f>'Monthly Returns'!H143</f>
        <v>1.0128676246285899E-3</v>
      </c>
      <c r="J142" s="77">
        <f>'Monthly Returns'!I143</f>
        <v>2.8401810996740899E-3</v>
      </c>
      <c r="K142" s="77">
        <f>'Monthly Returns'!J143</f>
        <v>3.08673396399128E-3</v>
      </c>
      <c r="L142" s="77">
        <f>'Monthly Returns'!K143</f>
        <v>4.25922575175341E-2</v>
      </c>
      <c r="M142" s="77">
        <f>'Monthly Returns'!L143</f>
        <v>3.6834446450437902E-2</v>
      </c>
      <c r="N142" s="77">
        <f>'Monthly Returns'!M143</f>
        <v>2.52624584669249E-2</v>
      </c>
      <c r="O142" s="77">
        <f>'Monthly Returns'!N143</f>
        <v>2.8735028628082498E-2</v>
      </c>
      <c r="P142" s="77">
        <f>'Monthly Returns'!O143</f>
        <v>3.1224659234222199E-2</v>
      </c>
      <c r="Q142" s="77">
        <f>'Monthly Returns'!P143</f>
        <v>3.8460190088217501E-2</v>
      </c>
      <c r="R142" s="77">
        <f>'Monthly Returns'!Q143</f>
        <v>8.5657813935915393E-3</v>
      </c>
      <c r="S142" s="77">
        <f>'Monthly Returns'!R143</f>
        <v>3.9874933624661303E-2</v>
      </c>
      <c r="T142" s="77">
        <f>'Monthly Returns'!S143</f>
        <v>4.3186541909668419E-2</v>
      </c>
      <c r="U142" s="77">
        <f>'Monthly Returns'!T143</f>
        <v>-4.4419762422409102E-2</v>
      </c>
      <c r="V142" s="77">
        <f>'Monthly Returns'!U143</f>
        <v>-1.3726386299528199E-2</v>
      </c>
      <c r="W142" s="77">
        <f>'Monthly Returns'!V143</f>
        <v>1.6890744761737402E-2</v>
      </c>
      <c r="X142" s="77">
        <f>'Monthly Returns'!W143</f>
        <v>3.638381124802903E-2</v>
      </c>
      <c r="Y142" s="77">
        <f>'Monthly Returns'!X143</f>
        <v>7.3829134570277954E-3</v>
      </c>
      <c r="Z142" s="77">
        <f>'Monthly Returns'!Y143</f>
        <v>2.9800830362460839E-3</v>
      </c>
      <c r="AA142" s="77">
        <f>'Monthly Returns'!Z143</f>
        <v>6.7284325637910092E-2</v>
      </c>
      <c r="AB142" s="77">
        <f>'Monthly Returns'!AA143</f>
        <v>5.7029951951142799E-2</v>
      </c>
      <c r="AC142" s="77">
        <f>'Monthly Returns'!AB143</f>
        <v>5.5348962543788627E-2</v>
      </c>
      <c r="AD142" s="77">
        <f>'Monthly Returns'!AC143</f>
        <v>4.4731977795256998E-2</v>
      </c>
      <c r="AE142" s="77">
        <f>'Monthly Returns'!AD143</f>
        <v>9.1347622388579811E-2</v>
      </c>
      <c r="AF142" s="77">
        <f>'Monthly Returns'!AE143</f>
        <v>3.4043415100000002E-2</v>
      </c>
      <c r="AG142" s="77">
        <f>'Monthly Returns'!AF143</f>
        <v>8.8293182499999998E-2</v>
      </c>
      <c r="AH142" s="77">
        <f>'Monthly Returns'!AG143</f>
        <v>4.5911122564454496E-2</v>
      </c>
      <c r="AI142" s="77">
        <f>'Monthly Returns'!AH143</f>
        <v>3.1493649546943558E-2</v>
      </c>
      <c r="AJ142" s="77">
        <f>'Monthly Returns'!AI143</f>
        <v>5.1466279573036733E-2</v>
      </c>
      <c r="AK142" s="77">
        <f>'Monthly Returns'!AJ143</f>
        <v>6.3744296043172888E-2</v>
      </c>
      <c r="AL142" s="77">
        <f>'Monthly Returns'!AK143</f>
        <v>4.7429988059309647E-2</v>
      </c>
      <c r="AM142" s="77">
        <f>'Monthly Returns'!AL143</f>
        <v>3.5352206888423554E-2</v>
      </c>
      <c r="AN142" s="77">
        <f>'Monthly Returns'!AM143</f>
        <v>3.9327885981648381E-2</v>
      </c>
      <c r="AO142" s="77">
        <f>'Monthly Returns'!AN143</f>
        <v>1.5599999999999999E-2</v>
      </c>
      <c r="AP142" s="77">
        <f>'Monthly Returns'!AO143</f>
        <v>0.13004484304932729</v>
      </c>
      <c r="AQ142" s="77">
        <f>'Monthly Returns'!AP143</f>
        <v>0.15994061911234181</v>
      </c>
      <c r="AR142" s="77">
        <f>'Monthly Returns'!AQ143</f>
        <v>3.4254187343173842E-2</v>
      </c>
      <c r="AS142" s="77">
        <f>'Monthly Returns'!AR143</f>
        <v>8.3679161847745043E-3</v>
      </c>
      <c r="AT142" s="77">
        <f>'Monthly Returns'!AS143</f>
        <v>5.4581011626107657E-2</v>
      </c>
      <c r="AU142" s="77">
        <f>'Monthly Returns'!AT143</f>
        <v>-7.706708425436604E-3</v>
      </c>
      <c r="AV142" s="77">
        <f>'Monthly Returns'!AU143</f>
        <v>-2.8093517260758562E-2</v>
      </c>
      <c r="AW142" s="77">
        <f>'Monthly Returns'!AV143</f>
        <v>2.1567994866238616E-2</v>
      </c>
      <c r="AX142" s="77">
        <f>'Monthly Returns'!AW143</f>
        <v>0.12630417824581941</v>
      </c>
      <c r="AY142" s="77">
        <f>'Monthly Returns'!AX143</f>
        <v>3.8332291094992074E-2</v>
      </c>
      <c r="AZ142" s="77">
        <f>'Monthly Returns'!AY143</f>
        <v>1.8961741800980453E-2</v>
      </c>
      <c r="BA142" s="77">
        <f>'Monthly Returns'!AZ143</f>
        <v>9.3148663223023176E-2</v>
      </c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CC142" s="161">
        <f>(C142-AVERAGE(C$3:C$242))^2*'Monthly Returns'!$BI143</f>
        <v>3.4515577689804388E-6</v>
      </c>
      <c r="CD142" s="161">
        <f>(D142-AVERAGE(D$3:D$242))^2*'Monthly Returns'!$BI143</f>
        <v>1.0598589380337857E-5</v>
      </c>
      <c r="CE142" s="161">
        <f>(E142-AVERAGE(E$3:E$242))^2*'Monthly Returns'!$BI143</f>
        <v>3.4452806045710449E-6</v>
      </c>
      <c r="CF142" s="161">
        <f>(F142-AVERAGE(F$3:F$242))^2*'Monthly Returns'!$BI143</f>
        <v>3.018979645496908E-6</v>
      </c>
      <c r="CG142" s="161">
        <f>(G142-AVERAGE(G$3:G$242))^2*'Monthly Returns'!$BI143</f>
        <v>1.2703350171439179E-8</v>
      </c>
      <c r="CH142" s="161">
        <f>(H142-AVERAGE(H$3:H$242))^2*'Monthly Returns'!$BI143</f>
        <v>1.1849051878408032E-7</v>
      </c>
      <c r="CI142" s="161">
        <f>(I142-AVERAGE(I$3:I$242))^2*'Monthly Returns'!$BI143</f>
        <v>1.6087617833433616E-7</v>
      </c>
      <c r="CJ142" s="161">
        <f>(J142-AVERAGE(J$3:J$242))^2*'Monthly Returns'!$BI143</f>
        <v>1.7029287563067937E-7</v>
      </c>
      <c r="CK142" s="161">
        <f>(K142-AVERAGE(K$3:K$242))^2*'Monthly Returns'!$BI143</f>
        <v>1.8869255795132906E-7</v>
      </c>
      <c r="CL142" s="161">
        <f>(L142-AVERAGE(L$3:L$242))^2*'Monthly Returns'!$BI143</f>
        <v>5.8665297898274081E-6</v>
      </c>
      <c r="CM142" s="161">
        <f>(M142-AVERAGE(M$3:M$242))^2*'Monthly Returns'!$BI143</f>
        <v>4.203107259609324E-6</v>
      </c>
      <c r="CN142" s="161">
        <f>(N142-AVERAGE(N$3:N$242))^2*'Monthly Returns'!$BI143</f>
        <v>1.2242560993876499E-6</v>
      </c>
      <c r="CO142" s="161">
        <f>(O142-AVERAGE(O$3:O$242))^2*'Monthly Returns'!$BI143</f>
        <v>2.0871889865353572E-6</v>
      </c>
      <c r="CP142" s="161">
        <f>(P142-AVERAGE(P$3:P$242))^2*'Monthly Returns'!$BI143</f>
        <v>2.0790803859834735E-6</v>
      </c>
      <c r="CQ142" s="161">
        <f>(Q142-AVERAGE(Q$3:Q$242))^2*'Monthly Returns'!$BI143</f>
        <v>3.8665751408965704E-6</v>
      </c>
      <c r="CR142" s="161">
        <f>(R142-AVERAGE(R$3:R$242))^2*'Monthly Returns'!$BI143</f>
        <v>1.5591396073142216E-8</v>
      </c>
      <c r="CS142" s="161">
        <f>(S142-AVERAGE(S$3:S$242))^2*'Monthly Returns'!$BI143</f>
        <v>4.760770657734635E-6</v>
      </c>
      <c r="CT142" s="161">
        <f>(T142-AVERAGE(T$3:T$242))^2*'Monthly Returns'!$BI143</f>
        <v>4.7443142486323682E-6</v>
      </c>
      <c r="CU142" s="161">
        <f>(U142-AVERAGE(U$3:U$242))^2*'Monthly Returns'!$BI143</f>
        <v>9.9598656139953931E-6</v>
      </c>
      <c r="CV142" s="161">
        <f>(V142-AVERAGE(V$3:V$242))^2*'Monthly Returns'!$BI143</f>
        <v>1.4717925727507028E-6</v>
      </c>
      <c r="CW142" s="161">
        <f>(W142-AVERAGE(W$3:W$242))^2*'Monthly Returns'!$BI143</f>
        <v>6.5515555249830674E-7</v>
      </c>
      <c r="CX142" s="161">
        <f>(X142-AVERAGE(X$3:X$242))^2*'Monthly Returns'!$BI143</f>
        <v>3.9752484801531522E-6</v>
      </c>
      <c r="CY142" s="161">
        <f>(Y142-AVERAGE(Y$3:Y$242))^2*'Monthly Returns'!$BI143</f>
        <v>4.2977741845733853E-8</v>
      </c>
      <c r="CZ142" s="161">
        <f>(Z142-AVERAGE(Z$3:Z$242))^2*'Monthly Returns'!$BI143</f>
        <v>1.9284293340436983E-9</v>
      </c>
      <c r="DA142" s="161">
        <f>(AA142-AVERAGE(AA$3:AA$242))^2*'Monthly Returns'!$BI143</f>
        <v>1.5158808494326298E-5</v>
      </c>
      <c r="DB142" s="161">
        <f>(AB142-AVERAGE(AB$3:AB$242))^2*'Monthly Returns'!$BI143</f>
        <v>1.1290131877218991E-5</v>
      </c>
      <c r="DC142" s="161">
        <f>(AC142-AVERAGE(AC$3:AC$242))^2*'Monthly Returns'!$BI143</f>
        <v>1.0755831297063433E-5</v>
      </c>
      <c r="DD142" s="161">
        <f>(AD142-AVERAGE(AD$3:AD$242))^2*'Monthly Returns'!$BI143</f>
        <v>6.7822562360040043E-6</v>
      </c>
      <c r="DE142" s="161">
        <f>(AE142-AVERAGE(AE$3:AE$242))^2*'Monthly Returns'!$BI143</f>
        <v>3.0788698221552865E-5</v>
      </c>
      <c r="DF142" s="161">
        <f>(AF142-AVERAGE(AF$3:AF$242))^2*'Monthly Returns'!$BI143</f>
        <v>2.8327626421435806E-6</v>
      </c>
      <c r="DG142" s="161">
        <f>(AG142-AVERAGE(AG$3:AG$242))^2*'Monthly Returns'!$BI143</f>
        <v>2.645282373580105E-5</v>
      </c>
      <c r="DH142" s="161">
        <f>(AH142-AVERAGE(AH$3:AH$242))^2*'Monthly Returns'!$BI143</f>
        <v>6.4347283355802781E-6</v>
      </c>
      <c r="DI142" s="161">
        <f>(AI142-AVERAGE(AI$3:AI$242))^2*'Monthly Returns'!$BI143</f>
        <v>3.0956057614765912E-6</v>
      </c>
      <c r="DJ142" s="161">
        <f>(AJ142-AVERAGE(AJ$3:AJ$242))^2*'Monthly Returns'!$BI143</f>
        <v>8.5632122044280128E-6</v>
      </c>
      <c r="DK142" s="161">
        <f>(AK142-AVERAGE(AK$3:AK$242))^2*'Monthly Returns'!$BI143</f>
        <v>1.3275786285183107E-5</v>
      </c>
      <c r="DL142" s="161">
        <f>(AL142-AVERAGE(AL$3:AL$242))^2*'Monthly Returns'!$BI143</f>
        <v>6.8360584076519495E-6</v>
      </c>
      <c r="DM142" s="161">
        <f>(AM142-AVERAGE(AM$3:AM$242))^2*'Monthly Returns'!$BI143</f>
        <v>3.8194131438765251E-6</v>
      </c>
      <c r="DN142" s="161">
        <f>(AN142-AVERAGE(AN$3:AN$242))^2*'Monthly Returns'!$BI143</f>
        <v>4.5702709316948277E-6</v>
      </c>
      <c r="DO142" s="161">
        <f>(AO142-AVERAGE(AO$3:AO$242))^2*'Monthly Returns'!$BI143</f>
        <v>3.4653571704311864E-7</v>
      </c>
      <c r="DP142" s="161">
        <f>(AP142-AVERAGE(AP$3:AP$242))^2*'Monthly Returns'!$BI143</f>
        <v>6.6706133381905409E-5</v>
      </c>
      <c r="DQ142" s="161">
        <f>(AQ142-AVERAGE(AQ$3:AQ$242))^2*'Monthly Returns'!$BI143</f>
        <v>9.5252641753438777E-5</v>
      </c>
      <c r="DR142" s="161">
        <f>(AR142-AVERAGE(AR$3:AR$242))^2*'Monthly Returns'!$BI143</f>
        <v>3.0655636202061565E-6</v>
      </c>
      <c r="DS142" s="161">
        <f>(AS142-AVERAGE(AS$3:AS$242))^2*'Monthly Returns'!$BI143</f>
        <v>9.7138576834035747E-8</v>
      </c>
      <c r="DT142" s="161">
        <f>(AT142-AVERAGE(AT$3:AT$242))^2*'Monthly Returns'!$BI143</f>
        <v>9.8233979642727493E-6</v>
      </c>
      <c r="DU142" s="161">
        <f>(AU142-AVERAGE(AU$3:AU$242))^2*'Monthly Returns'!$BI143</f>
        <v>3.9214653927130531E-7</v>
      </c>
      <c r="DV142" s="161">
        <f>(AV142-AVERAGE(AV$3:AV$242))^2*'Monthly Returns'!$BI143</f>
        <v>1.8826678052593822E-6</v>
      </c>
      <c r="DW142" s="161">
        <f>(AW142-AVERAGE(AW$3:AW$242))^2*'Monthly Returns'!$BI143</f>
        <v>6.2998790603361066E-7</v>
      </c>
      <c r="DX142" s="161">
        <f>(AX142-AVERAGE(AX$3:AX$242))^2*'Monthly Returns'!$BI143</f>
        <v>5.7035964173845112E-5</v>
      </c>
      <c r="DY142" s="161">
        <f>(AY142-AVERAGE(AY$3:AY$242))^2*'Monthly Returns'!$BI143</f>
        <v>4.0978719593810884E-6</v>
      </c>
      <c r="DZ142" s="161">
        <f>(AZ142-AVERAGE(AZ$3:AZ$242))^2*'Monthly Returns'!$BI143</f>
        <v>6.6239505782899484E-8</v>
      </c>
      <c r="EA142" s="161">
        <f>(BA142-AVERAGE(BA$3:BA$242))^2*'Monthly Returns'!$BI143</f>
        <v>2.7682040345453314E-5</v>
      </c>
    </row>
    <row r="143" spans="1:131" s="80" customFormat="1" x14ac:dyDescent="0.2">
      <c r="A143" s="66"/>
      <c r="B143" s="79">
        <f>'Monthly Returns'!A144</f>
        <v>40451</v>
      </c>
      <c r="C143" s="77">
        <f>'Monthly Returns'!B144</f>
        <v>6.5464655386461706E-2</v>
      </c>
      <c r="D143" s="77">
        <f>'Monthly Returns'!C144</f>
        <v>9.0900567677278901E-2</v>
      </c>
      <c r="E143" s="77">
        <f>'Monthly Returns'!D144</f>
        <v>9.4249175660752402E-2</v>
      </c>
      <c r="F143" s="77">
        <f>'Monthly Returns'!E144</f>
        <v>0.11167235773626601</v>
      </c>
      <c r="G143" s="77">
        <f>'Monthly Returns'!F144</f>
        <v>6.42733270281272E-2</v>
      </c>
      <c r="H143" s="77">
        <f>'Monthly Returns'!G144</f>
        <v>2.1959020584672001E-2</v>
      </c>
      <c r="I143" s="77">
        <f>'Monthly Returns'!H144</f>
        <v>1.7066822784100801E-2</v>
      </c>
      <c r="J143" s="77">
        <f>'Monthly Returns'!I144</f>
        <v>0.10340091483345901</v>
      </c>
      <c r="K143" s="77">
        <f>'Monthly Returns'!J144</f>
        <v>8.53382787621563E-2</v>
      </c>
      <c r="L143" s="77">
        <f>'Monthly Returns'!K144</f>
        <v>1.09068103910647E-3</v>
      </c>
      <c r="M143" s="77">
        <f>'Monthly Returns'!L144</f>
        <v>-4.1074207910951599E-4</v>
      </c>
      <c r="N143" s="77">
        <f>'Monthly Returns'!M144</f>
        <v>1.5929055015374501E-2</v>
      </c>
      <c r="O143" s="77">
        <f>'Monthly Returns'!N144</f>
        <v>3.1730080936053402E-2</v>
      </c>
      <c r="P143" s="77">
        <f>'Monthly Returns'!O144</f>
        <v>6.4711977109797002E-3</v>
      </c>
      <c r="Q143" s="77">
        <f>'Monthly Returns'!P144</f>
        <v>-7.0261755641922701E-3</v>
      </c>
      <c r="R143" s="77">
        <f>'Monthly Returns'!Q144</f>
        <v>2.29618554280384E-2</v>
      </c>
      <c r="S143" s="77">
        <f>'Monthly Returns'!R144</f>
        <v>3.383946227E-3</v>
      </c>
      <c r="T143" s="77">
        <f>'Monthly Returns'!S144</f>
        <v>-6.0989691912046728E-3</v>
      </c>
      <c r="U143" s="77">
        <f>'Monthly Returns'!T144</f>
        <v>9.0916584919502996E-2</v>
      </c>
      <c r="V143" s="77">
        <f>'Monthly Returns'!U144</f>
        <v>4.7398473693803303E-2</v>
      </c>
      <c r="W143" s="77">
        <f>'Monthly Returns'!V144</f>
        <v>2.73528853793658E-2</v>
      </c>
      <c r="X143" s="77">
        <f>'Monthly Returns'!W144</f>
        <v>6.8747886847739803E-3</v>
      </c>
      <c r="Y143" s="77">
        <f>'Monthly Returns'!X144</f>
        <v>-8.8202530436340965E-3</v>
      </c>
      <c r="Z143" s="77">
        <f>'Monthly Returns'!Y144</f>
        <v>1.9821678705684853E-3</v>
      </c>
      <c r="AA143" s="77">
        <f>'Monthly Returns'!Z144</f>
        <v>2.8639533228973946E-2</v>
      </c>
      <c r="AB143" s="77">
        <f>'Monthly Returns'!AA144</f>
        <v>3.8786694422023205E-2</v>
      </c>
      <c r="AC143" s="77">
        <f>'Monthly Returns'!AB144</f>
        <v>2.8853028291286886E-3</v>
      </c>
      <c r="AD143" s="77">
        <f>'Monthly Returns'!AC144</f>
        <v>2.1094005459493599E-3</v>
      </c>
      <c r="AE143" s="77">
        <f>'Monthly Returns'!AD144</f>
        <v>1.54062291646145E-2</v>
      </c>
      <c r="AF143" s="77">
        <f>'Monthly Returns'!AE144</f>
        <v>1.37467939E-2</v>
      </c>
      <c r="AG143" s="77">
        <f>'Monthly Returns'!AF144</f>
        <v>3.0872367999999997E-2</v>
      </c>
      <c r="AH143" s="77">
        <f>'Monthly Returns'!AG144</f>
        <v>1.7476820429113901E-3</v>
      </c>
      <c r="AI143" s="77">
        <f>'Monthly Returns'!AH144</f>
        <v>3.7143653078275385E-4</v>
      </c>
      <c r="AJ143" s="77">
        <f>'Monthly Returns'!AI144</f>
        <v>2.4918309218782131E-3</v>
      </c>
      <c r="AK143" s="77">
        <f>'Monthly Returns'!AJ144</f>
        <v>1.8216620295901098E-3</v>
      </c>
      <c r="AL143" s="77">
        <f>'Monthly Returns'!AK144</f>
        <v>1.5277304457758323E-2</v>
      </c>
      <c r="AM143" s="77">
        <f>'Monthly Returns'!AL144</f>
        <v>-1.1690285460984828E-2</v>
      </c>
      <c r="AN143" s="77">
        <f>'Monthly Returns'!AM144</f>
        <v>1.5461219430098261E-2</v>
      </c>
      <c r="AO143" s="77">
        <f>'Monthly Returns'!AN144</f>
        <v>-2.6100000000000002E-2</v>
      </c>
      <c r="AP143" s="77">
        <f>'Monthly Returns'!AO144</f>
        <v>-1.902685957011907E-2</v>
      </c>
      <c r="AQ143" s="77">
        <f>'Monthly Returns'!AP144</f>
        <v>-4.8575982494411418E-2</v>
      </c>
      <c r="AR143" s="77">
        <f>'Monthly Returns'!AQ144</f>
        <v>2.0143254450824127E-2</v>
      </c>
      <c r="AS143" s="77">
        <f>'Monthly Returns'!AR144</f>
        <v>1.0997166374308476E-2</v>
      </c>
      <c r="AT143" s="77">
        <f>'Monthly Returns'!AS144</f>
        <v>-1.2489943476704051E-2</v>
      </c>
      <c r="AU143" s="77">
        <f>'Monthly Returns'!AT144</f>
        <v>-2.0449756389479001E-2</v>
      </c>
      <c r="AV143" s="77">
        <f>'Monthly Returns'!AU144</f>
        <v>-3.3500394999729399E-2</v>
      </c>
      <c r="AW143" s="77">
        <f>'Monthly Returns'!AV144</f>
        <v>-3.7322502218070208E-2</v>
      </c>
      <c r="AX143" s="77">
        <f>'Monthly Returns'!AW144</f>
        <v>5.410874776012875E-6</v>
      </c>
      <c r="AY143" s="77">
        <f>'Monthly Returns'!AX144</f>
        <v>-8.9636230479919424E-3</v>
      </c>
      <c r="AZ143" s="77">
        <f>'Monthly Returns'!AY144</f>
        <v>-3.2229564004010482E-2</v>
      </c>
      <c r="BA143" s="77">
        <f>'Monthly Returns'!AZ144</f>
        <v>-1.6910721085609426E-2</v>
      </c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CC143" s="161">
        <f>(C143-AVERAGE(C$3:C$242))^2*'Monthly Returns'!$BI144</f>
        <v>1.4131032392312127E-5</v>
      </c>
      <c r="CD143" s="161">
        <f>(D143-AVERAGE(D$3:D$242))^2*'Monthly Returns'!$BI144</f>
        <v>2.6155302043644642E-5</v>
      </c>
      <c r="CE143" s="161">
        <f>(E143-AVERAGE(E$3:E$242))^2*'Monthly Returns'!$BI144</f>
        <v>3.1782552457981728E-5</v>
      </c>
      <c r="CF143" s="161">
        <f>(F143-AVERAGE(F$3:F$242))^2*'Monthly Returns'!$BI144</f>
        <v>4.2595769986967633E-5</v>
      </c>
      <c r="CG143" s="161">
        <f>(G143-AVERAGE(G$3:G$242))^2*'Monthly Returns'!$BI144</f>
        <v>1.4663901117137838E-5</v>
      </c>
      <c r="CH143" s="161">
        <f>(H143-AVERAGE(H$3:H$242))^2*'Monthly Returns'!$BI144</f>
        <v>1.2105846594412866E-6</v>
      </c>
      <c r="CI143" s="161">
        <f>(I143-AVERAGE(I$3:I$242))^2*'Monthly Returns'!$BI144</f>
        <v>3.8437282774636502E-7</v>
      </c>
      <c r="CJ143" s="161">
        <f>(J143-AVERAGE(J$3:J$242))^2*'Monthly Returns'!$BI144</f>
        <v>3.5925967982621371E-5</v>
      </c>
      <c r="CK143" s="161">
        <f>(K143-AVERAGE(K$3:K$242))^2*'Monthly Returns'!$BI144</f>
        <v>2.3089766704251396E-5</v>
      </c>
      <c r="CL143" s="161">
        <f>(L143-AVERAGE(L$3:L$242))^2*'Monthly Returns'!$BI144</f>
        <v>4.4324517193978462E-8</v>
      </c>
      <c r="CM143" s="161">
        <f>(M143-AVERAGE(M$3:M$242))^2*'Monthly Returns'!$BI144</f>
        <v>9.8030927916315967E-8</v>
      </c>
      <c r="CN143" s="161">
        <f>(N143-AVERAGE(N$3:N$242))^2*'Monthly Returns'!$BI144</f>
        <v>2.6752955779675317E-7</v>
      </c>
      <c r="CO143" s="161">
        <f>(O143-AVERAGE(O$3:O$242))^2*'Monthly Returns'!$BI144</f>
        <v>2.6989846775107504E-6</v>
      </c>
      <c r="CP143" s="161">
        <f>(P143-AVERAGE(P$3:P$242))^2*'Monthly Returns'!$BI144</f>
        <v>1.6469140865741137E-8</v>
      </c>
      <c r="CQ143" s="161">
        <f>(Q143-AVERAGE(Q$3:Q$242))^2*'Monthly Returns'!$BI144</f>
        <v>8.5101556335512047E-7</v>
      </c>
      <c r="CR143" s="161">
        <f>(R143-AVERAGE(R$3:R$242))^2*'Monthly Returns'!$BI144</f>
        <v>1.0877091257429518E-6</v>
      </c>
      <c r="CS143" s="161">
        <f>(S143-AVERAGE(S$3:S$242))^2*'Monthly Returns'!$BI144</f>
        <v>1.7582796477001612E-8</v>
      </c>
      <c r="CT143" s="161">
        <f>(T143-AVERAGE(T$3:T$242))^2*'Monthly Returns'!$BI144</f>
        <v>9.0586173131046253E-7</v>
      </c>
      <c r="CU143" s="161">
        <f>(U143-AVERAGE(U$3:U$242))^2*'Monthly Returns'!$BI144</f>
        <v>2.9734563832844959E-5</v>
      </c>
      <c r="CV143" s="161">
        <f>(V143-AVERAGE(V$3:V$242))^2*'Monthly Returns'!$BI144</f>
        <v>7.161519626244567E-6</v>
      </c>
      <c r="CW143" s="161">
        <f>(W143-AVERAGE(W$3:W$242))^2*'Monthly Returns'!$BI144</f>
        <v>2.1910799491612811E-6</v>
      </c>
      <c r="CX143" s="161">
        <f>(X143-AVERAGE(X$3:X$242))^2*'Monthly Returns'!$BI144</f>
        <v>1.5199170431158032E-8</v>
      </c>
      <c r="CY143" s="161">
        <f>(Y143-AVERAGE(Y$3:Y$242))^2*'Monthly Returns'!$BI144</f>
        <v>6.7938198893823828E-7</v>
      </c>
      <c r="CZ143" s="161">
        <f>(Z143-AVERAGE(Z$3:Z$242))^2*'Monthly Returns'!$BI144</f>
        <v>3.7870696971798008E-10</v>
      </c>
      <c r="DA143" s="161">
        <f>(AA143-AVERAGE(AA$3:AA$242))^2*'Monthly Returns'!$BI144</f>
        <v>2.1033007072506404E-6</v>
      </c>
      <c r="DB143" s="161">
        <f>(AB143-AVERAGE(AB$3:AB$242))^2*'Monthly Returns'!$BI144</f>
        <v>4.9035384672972794E-6</v>
      </c>
      <c r="DC143" s="161">
        <f>(AC143-AVERAGE(AC$3:AC$242))^2*'Monthly Returns'!$BI144</f>
        <v>2.2366498936828565E-9</v>
      </c>
      <c r="DD143" s="161">
        <f>(AD143-AVERAGE(AD$3:AD$242))^2*'Monthly Returns'!$BI144</f>
        <v>9.7755001962858867E-9</v>
      </c>
      <c r="DE143" s="161">
        <f>(AE143-AVERAGE(AE$3:AE$242))^2*'Monthly Returns'!$BI144</f>
        <v>5.4329960019495414E-7</v>
      </c>
      <c r="DF143" s="161">
        <f>(AF143-AVERAGE(AF$3:AF$242))^2*'Monthly Returns'!$BI144</f>
        <v>1.5847540160402628E-7</v>
      </c>
      <c r="DG143" s="161">
        <f>(AG143-AVERAGE(AG$3:AG$242))^2*'Monthly Returns'!$BI144</f>
        <v>2.2795153669497556E-6</v>
      </c>
      <c r="DH143" s="161">
        <f>(AH143-AVERAGE(AH$3:AH$242))^2*'Monthly Returns'!$BI144</f>
        <v>7.0229394509937643E-8</v>
      </c>
      <c r="DI143" s="161">
        <f>(AI143-AVERAGE(AI$3:AI$242))^2*'Monthly Returns'!$BI144</f>
        <v>4.6255513792586729E-8</v>
      </c>
      <c r="DJ143" s="161">
        <f>(AJ143-AVERAGE(AJ$3:AJ$242))^2*'Monthly Returns'!$BI144</f>
        <v>3.2408331640047891E-8</v>
      </c>
      <c r="DK143" s="161">
        <f>(AK143-AVERAGE(AK$3:AK$242))^2*'Monthly Returns'!$BI144</f>
        <v>8.0813836790829412E-8</v>
      </c>
      <c r="DL143" s="161">
        <f>(AL143-AVERAGE(AL$3:AL$242))^2*'Monthly Returns'!$BI144</f>
        <v>3.3491599997209628E-7</v>
      </c>
      <c r="DM143" s="161">
        <f>(AM143-AVERAGE(AM$3:AM$242))^2*'Monthly Returns'!$BI144</f>
        <v>1.0686681459547838E-6</v>
      </c>
      <c r="DN143" s="161">
        <f>(AN143-AVERAGE(AN$3:AN$242))^2*'Monthly Returns'!$BI144</f>
        <v>3.9388841062560323E-7</v>
      </c>
      <c r="DO143" s="161">
        <f>(AO143-AVERAGE(AO$3:AO$242))^2*'Monthly Returns'!$BI144</f>
        <v>4.2676730293817782E-6</v>
      </c>
      <c r="DP143" s="161">
        <f>(AP143-AVERAGE(AP$3:AP$242))^2*'Monthly Returns'!$BI144</f>
        <v>1.6681507196512246E-6</v>
      </c>
      <c r="DQ143" s="161">
        <f>(AQ143-AVERAGE(AQ$3:AQ$242))^2*'Monthly Returns'!$BI144</f>
        <v>1.2106990385827758E-5</v>
      </c>
      <c r="DR143" s="161">
        <f>(AR143-AVERAGE(AR$3:AR$242))^2*'Monthly Returns'!$BI144</f>
        <v>7.4033786623556999E-7</v>
      </c>
      <c r="DS143" s="161">
        <f>(AS143-AVERAGE(AS$3:AS$242))^2*'Monthly Returns'!$BI144</f>
        <v>2.3116729319775223E-7</v>
      </c>
      <c r="DT143" s="161">
        <f>(AT143-AVERAGE(AT$3:AT$242))^2*'Monthly Returns'!$BI144</f>
        <v>1.2640575982421274E-6</v>
      </c>
      <c r="DU143" s="161">
        <f>(AU143-AVERAGE(AU$3:AU$242))^2*'Monthly Returns'!$BI144</f>
        <v>2.0778199885971573E-6</v>
      </c>
      <c r="DV143" s="161">
        <f>(AV143-AVERAGE(AV$3:AV$242))^2*'Monthly Returns'!$BI144</f>
        <v>2.9707533570306288E-6</v>
      </c>
      <c r="DW143" s="161">
        <f>(AW143-AVERAGE(AW$3:AW$242))^2*'Monthly Returns'!$BI144</f>
        <v>8.7336752342249445E-6</v>
      </c>
      <c r="DX143" s="161">
        <f>(AX143-AVERAGE(AX$3:AX$242))^2*'Monthly Returns'!$BI144</f>
        <v>2.1027039845852705E-7</v>
      </c>
      <c r="DY143" s="161">
        <f>(AY143-AVERAGE(AY$3:AY$242))^2*'Monthly Returns'!$BI144</f>
        <v>9.5956405969461535E-7</v>
      </c>
      <c r="DZ143" s="161">
        <f>(AZ143-AVERAGE(AZ$3:AZ$242))^2*'Monthly Returns'!$BI144</f>
        <v>9.0220437049779871E-6</v>
      </c>
      <c r="EA143" s="161">
        <f>(BA143-AVERAGE(BA$3:BA$242))^2*'Monthly Returns'!$BI144</f>
        <v>2.97917006162296E-6</v>
      </c>
    </row>
    <row r="144" spans="1:131" s="80" customFormat="1" x14ac:dyDescent="0.2">
      <c r="A144" s="66"/>
      <c r="B144" s="79">
        <f>'Monthly Returns'!A145</f>
        <v>40482</v>
      </c>
      <c r="C144" s="77">
        <f>'Monthly Returns'!B145</f>
        <v>1.84705076737465E-2</v>
      </c>
      <c r="D144" s="77">
        <f>'Monthly Returns'!C145</f>
        <v>1.7463611939701501E-2</v>
      </c>
      <c r="E144" s="77">
        <f>'Monthly Returns'!D145</f>
        <v>2.4318657295520199E-2</v>
      </c>
      <c r="F144" s="77">
        <f>'Monthly Returns'!E145</f>
        <v>3.5316793658941803E-2</v>
      </c>
      <c r="G144" s="77">
        <f>'Monthly Returns'!F145</f>
        <v>1.8538026446564802E-2</v>
      </c>
      <c r="H144" s="77">
        <f>'Monthly Returns'!G145</f>
        <v>-1.2842057968531699E-4</v>
      </c>
      <c r="I144" s="77">
        <f>'Monthly Returns'!H145</f>
        <v>-2.81385427216738E-2</v>
      </c>
      <c r="J144" s="77">
        <f>'Monthly Returns'!I145</f>
        <v>7.5799315095024201E-3</v>
      </c>
      <c r="K144" s="77">
        <f>'Monthly Returns'!J145</f>
        <v>8.4213645958184299E-3</v>
      </c>
      <c r="L144" s="77">
        <f>'Monthly Returns'!K145</f>
        <v>-6.2303968624932704E-3</v>
      </c>
      <c r="M144" s="77">
        <f>'Monthly Returns'!L145</f>
        <v>-7.8115668519015396E-3</v>
      </c>
      <c r="N144" s="77">
        <f>'Monthly Returns'!M145</f>
        <v>7.8411873378234596E-3</v>
      </c>
      <c r="O144" s="77">
        <f>'Monthly Returns'!N145</f>
        <v>-8.5797878237387996E-3</v>
      </c>
      <c r="P144" s="77">
        <f>'Monthly Returns'!O145</f>
        <v>-7.8383770607780498E-3</v>
      </c>
      <c r="Q144" s="77">
        <f>'Monthly Returns'!P145</f>
        <v>-1.07290448660066E-2</v>
      </c>
      <c r="R144" s="77">
        <f>'Monthly Returns'!Q145</f>
        <v>3.0735980280691601E-3</v>
      </c>
      <c r="S144" s="77">
        <f>'Monthly Returns'!R145</f>
        <v>1.7430970104699199E-3</v>
      </c>
      <c r="T144" s="77">
        <f>'Monthly Returns'!S145</f>
        <v>-3.7351498479487599E-3</v>
      </c>
      <c r="U144" s="77">
        <f>'Monthly Returns'!T145</f>
        <v>3.9378963966006202E-2</v>
      </c>
      <c r="V144" s="77">
        <f>'Monthly Returns'!U145</f>
        <v>2.3665967001219299E-2</v>
      </c>
      <c r="W144" s="77">
        <f>'Monthly Returns'!V145</f>
        <v>2.2308151768663801E-2</v>
      </c>
      <c r="X144" s="77">
        <f>'Monthly Returns'!W145</f>
        <v>7.3427356167450109E-2</v>
      </c>
      <c r="Y144" s="77">
        <f>'Monthly Returns'!X145</f>
        <v>2.0213916271441201E-2</v>
      </c>
      <c r="Z144" s="77">
        <f>'Monthly Returns'!Y145</f>
        <v>7.6878493125549507E-3</v>
      </c>
      <c r="AA144" s="77">
        <f>'Monthly Returns'!Z145</f>
        <v>6.0860743148987151E-2</v>
      </c>
      <c r="AB144" s="77">
        <f>'Monthly Returns'!AA145</f>
        <v>4.1428104040569291E-2</v>
      </c>
      <c r="AC144" s="77">
        <f>'Monthly Returns'!AB145</f>
        <v>2.6096697812969527E-2</v>
      </c>
      <c r="AD144" s="77">
        <f>'Monthly Returns'!AC145</f>
        <v>2.0884277683625399E-2</v>
      </c>
      <c r="AE144" s="77">
        <f>'Monthly Returns'!AD145</f>
        <v>4.3820812637613706E-2</v>
      </c>
      <c r="AF144" s="77">
        <f>'Monthly Returns'!AE145</f>
        <v>2.79382413E-2</v>
      </c>
      <c r="AG144" s="77">
        <f>'Monthly Returns'!AF145</f>
        <v>5.4381253499999997E-2</v>
      </c>
      <c r="AH144" s="77">
        <f>'Monthly Returns'!AG145</f>
        <v>4.1193875388408102E-2</v>
      </c>
      <c r="AI144" s="77">
        <f>'Monthly Returns'!AH145</f>
        <v>1.5928710665552792E-2</v>
      </c>
      <c r="AJ144" s="77">
        <f>'Monthly Returns'!AI145</f>
        <v>2.4998376299923297E-2</v>
      </c>
      <c r="AK144" s="77">
        <f>'Monthly Returns'!AJ145</f>
        <v>3.203032616108481E-2</v>
      </c>
      <c r="AL144" s="77">
        <f>'Monthly Returns'!AK145</f>
        <v>2.7960677691552416E-2</v>
      </c>
      <c r="AM144" s="77">
        <f>'Monthly Returns'!AL145</f>
        <v>4.9199872766840791E-3</v>
      </c>
      <c r="AN144" s="77">
        <f>'Monthly Returns'!AM145</f>
        <v>2.9692300503487035E-2</v>
      </c>
      <c r="AO144" s="77">
        <f>'Monthly Returns'!AN145</f>
        <v>1.15E-2</v>
      </c>
      <c r="AP144" s="77">
        <f>'Monthly Returns'!AO145</f>
        <v>3.2317008652053891E-2</v>
      </c>
      <c r="AQ144" s="77">
        <f>'Monthly Returns'!AP145</f>
        <v>5.9020617641943884E-2</v>
      </c>
      <c r="AR144" s="77">
        <f>'Monthly Returns'!AQ145</f>
        <v>2.638261684094028E-2</v>
      </c>
      <c r="AS144" s="77">
        <f>'Monthly Returns'!AR145</f>
        <v>6.3396730063398632E-3</v>
      </c>
      <c r="AT144" s="77">
        <f>'Monthly Returns'!AS145</f>
        <v>4.5529235034232729E-2</v>
      </c>
      <c r="AU144" s="77">
        <f>'Monthly Returns'!AT145</f>
        <v>-5.8620289539797494E-3</v>
      </c>
      <c r="AV144" s="77">
        <f>'Monthly Returns'!AU145</f>
        <v>-2.5369210777507815E-2</v>
      </c>
      <c r="AW144" s="77">
        <f>'Monthly Returns'!AV145</f>
        <v>0.10472810921151909</v>
      </c>
      <c r="AX144" s="77">
        <f>'Monthly Returns'!AW145</f>
        <v>0.10007899834428113</v>
      </c>
      <c r="AY144" s="77">
        <f>'Monthly Returns'!AX145</f>
        <v>4.9673970342114571E-2</v>
      </c>
      <c r="AZ144" s="77">
        <f>'Monthly Returns'!AY145</f>
        <v>7.3624450141800191E-2</v>
      </c>
      <c r="BA144" s="77">
        <f>'Monthly Returns'!AZ145</f>
        <v>0.12447840554958867</v>
      </c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CC144" s="161">
        <f>(C144-AVERAGE(C$3:C$242))^2*'Monthly Returns'!$BI145</f>
        <v>5.900024665058123E-7</v>
      </c>
      <c r="CD144" s="161">
        <f>(D144-AVERAGE(D$3:D$242))^2*'Monthly Returns'!$BI145</f>
        <v>1.9044074845443865E-7</v>
      </c>
      <c r="CE144" s="161">
        <f>(E144-AVERAGE(E$3:E$242))^2*'Monthly Returns'!$BI145</f>
        <v>1.408953201401902E-6</v>
      </c>
      <c r="CF144" s="161">
        <f>(F144-AVERAGE(F$3:F$242))^2*'Monthly Returns'!$BI145</f>
        <v>2.7852039158312603E-6</v>
      </c>
      <c r="CG144" s="161">
        <f>(G144-AVERAGE(G$3:G$242))^2*'Monthly Returns'!$BI145</f>
        <v>8.4514774967792934E-7</v>
      </c>
      <c r="CH144" s="161">
        <f>(H144-AVERAGE(H$3:H$242))^2*'Monthly Returns'!$BI145</f>
        <v>9.5406393685954634E-8</v>
      </c>
      <c r="CI144" s="161">
        <f>(I144-AVERAGE(I$3:I$242))^2*'Monthly Returns'!$BI145</f>
        <v>5.1632393898087958E-6</v>
      </c>
      <c r="CJ144" s="161">
        <f>(J144-AVERAGE(J$3:J$242))^2*'Monthly Returns'!$BI145</f>
        <v>1.2826836171976683E-8</v>
      </c>
      <c r="CK144" s="161">
        <f>(K144-AVERAGE(K$3:K$242))^2*'Monthly Returns'!$BI145</f>
        <v>9.4274960826013096E-9</v>
      </c>
      <c r="CL144" s="161">
        <f>(L144-AVERAGE(L$3:L$242))^2*'Monthly Returns'!$BI145</f>
        <v>4.6308752966235439E-7</v>
      </c>
      <c r="CM144" s="161">
        <f>(M144-AVERAGE(M$3:M$242))^2*'Monthly Returns'!$BI145</f>
        <v>6.2203951643219318E-7</v>
      </c>
      <c r="CN144" s="161">
        <f>(N144-AVERAGE(N$3:N$242))^2*'Monthly Returns'!$BI145</f>
        <v>3.294375477597735E-12</v>
      </c>
      <c r="CO144" s="161">
        <f>(O144-AVERAGE(O$3:O$242))^2*'Monthly Returns'!$BI145</f>
        <v>8.6618167369250097E-7</v>
      </c>
      <c r="CP144" s="161">
        <f>(P144-AVERAGE(P$3:P$242))^2*'Monthly Returns'!$BI145</f>
        <v>1.0930675399568457E-6</v>
      </c>
      <c r="CQ144" s="161">
        <f>(Q144-AVERAGE(Q$3:Q$242))^2*'Monthly Returns'!$BI145</f>
        <v>1.3556389862914653E-6</v>
      </c>
      <c r="CR144" s="161">
        <f>(R144-AVERAGE(R$3:R$242))^2*'Monthly Returns'!$BI145</f>
        <v>5.0915398950599121E-8</v>
      </c>
      <c r="CS144" s="161">
        <f>(S144-AVERAGE(S$3:S$242))^2*'Monthly Returns'!$BI145</f>
        <v>5.6817206655921547E-8</v>
      </c>
      <c r="CT144" s="161">
        <f>(T144-AVERAGE(T$3:T$242))^2*'Monthly Returns'!$BI145</f>
        <v>6.4828463387197135E-7</v>
      </c>
      <c r="CU144" s="161">
        <f>(U144-AVERAGE(U$3:U$242))^2*'Monthly Returns'!$BI145</f>
        <v>4.750031726280591E-6</v>
      </c>
      <c r="CV144" s="161">
        <f>(V144-AVERAGE(V$3:V$242))^2*'Monthly Returns'!$BI145</f>
        <v>1.3678001036688245E-6</v>
      </c>
      <c r="CW144" s="161">
        <f>(W144-AVERAGE(W$3:W$242))^2*'Monthly Returns'!$BI145</f>
        <v>1.356233836297176E-6</v>
      </c>
      <c r="CX144" s="161">
        <f>(X144-AVERAGE(X$3:X$242))^2*'Monthly Returns'!$BI145</f>
        <v>1.9241905989295851E-5</v>
      </c>
      <c r="CY144" s="161">
        <f>(Y144-AVERAGE(Y$3:Y$242))^2*'Monthly Returns'!$BI145</f>
        <v>1.0634211663893891E-6</v>
      </c>
      <c r="CZ144" s="161">
        <f>(Z144-AVERAGE(Z$3:Z$242))^2*'Monthly Returns'!$BI145</f>
        <v>1.1963794423046764E-7</v>
      </c>
      <c r="DA144" s="161">
        <f>(AA144-AVERAGE(AA$3:AA$242))^2*'Monthly Returns'!$BI145</f>
        <v>1.239978101858203E-5</v>
      </c>
      <c r="DB144" s="161">
        <f>(AB144-AVERAGE(AB$3:AB$242))^2*'Monthly Returns'!$BI145</f>
        <v>5.7347315302413851E-6</v>
      </c>
      <c r="DC144" s="161">
        <f>(AC144-AVERAGE(AC$3:AC$242))^2*'Monthly Returns'!$BI145</f>
        <v>2.0711383896575608E-6</v>
      </c>
      <c r="DD144" s="161">
        <f>(AD144-AVERAGE(AD$3:AD$242))^2*'Monthly Returns'!$BI145</f>
        <v>1.2169418334241187E-6</v>
      </c>
      <c r="DE144" s="161">
        <f>(AE144-AVERAGE(AE$3:AE$242))^2*'Monthly Returns'!$BI145</f>
        <v>6.5573875737509741E-6</v>
      </c>
      <c r="DF144" s="161">
        <f>(AF144-AVERAGE(AF$3:AF$242))^2*'Monthly Returns'!$BI145</f>
        <v>1.7136099184488067E-6</v>
      </c>
      <c r="DG144" s="161">
        <f>(AG144-AVERAGE(AG$3:AG$242))^2*'Monthly Returns'!$BI145</f>
        <v>9.139394389262642E-6</v>
      </c>
      <c r="DH144" s="161">
        <f>(AH144-AVERAGE(AH$3:AH$242))^2*'Monthly Returns'!$BI145</f>
        <v>5.1083352403261058E-6</v>
      </c>
      <c r="DI144" s="161">
        <f>(AI144-AVERAGE(AI$3:AI$242))^2*'Monthly Returns'!$BI145</f>
        <v>6.0883692287235235E-7</v>
      </c>
      <c r="DJ144" s="161">
        <f>(AJ144-AVERAGE(AJ$3:AJ$242))^2*'Monthly Returns'!$BI145</f>
        <v>1.5891154625336785E-6</v>
      </c>
      <c r="DK144" s="161">
        <f>(AK144-AVERAGE(AK$3:AK$242))^2*'Monthly Returns'!$BI145</f>
        <v>2.7196551226233752E-6</v>
      </c>
      <c r="DL144" s="161">
        <f>(AL144-AVERAGE(AL$3:AL$242))^2*'Monthly Returns'!$BI145</f>
        <v>1.9432290921607041E-6</v>
      </c>
      <c r="DM144" s="161">
        <f>(AM144-AVERAGE(AM$3:AM$242))^2*'Monthly Returns'!$BI145</f>
        <v>6.2033089595562865E-10</v>
      </c>
      <c r="DN144" s="161">
        <f>(AN144-AVERAGE(AN$3:AN$242))^2*'Monthly Returns'!$BI145</f>
        <v>2.3785647399466678E-6</v>
      </c>
      <c r="DO144" s="161">
        <f>(AO144-AVERAGE(AO$3:AO$242))^2*'Monthly Returns'!$BI145</f>
        <v>1.1023488364205792E-7</v>
      </c>
      <c r="DP144" s="161">
        <f>(AP144-AVERAGE(AP$3:AP$242))^2*'Monthly Returns'!$BI145</f>
        <v>3.9619687160079231E-6</v>
      </c>
      <c r="DQ144" s="161">
        <f>(AQ144-AVERAGE(AQ$3:AQ$242))^2*'Monthly Returns'!$BI145</f>
        <v>1.1522366773045946E-5</v>
      </c>
      <c r="DR144" s="161">
        <f>(AR144-AVERAGE(AR$3:AR$242))^2*'Monthly Returns'!$BI145</f>
        <v>1.5986849595762304E-6</v>
      </c>
      <c r="DS144" s="161">
        <f>(AS144-AVERAGE(AS$3:AS$242))^2*'Monthly Returns'!$BI145</f>
        <v>3.4192078143557299E-8</v>
      </c>
      <c r="DT144" s="161">
        <f>(AT144-AVERAGE(AT$3:AT$242))^2*'Monthly Returns'!$BI145</f>
        <v>6.6880572275870907E-6</v>
      </c>
      <c r="DU144" s="161">
        <f>(AU144-AVERAGE(AU$3:AU$242))^2*'Monthly Returns'!$BI145</f>
        <v>2.6459789832195074E-7</v>
      </c>
      <c r="DV144" s="161">
        <f>(AV144-AVERAGE(AV$3:AV$242))^2*'Monthly Returns'!$BI145</f>
        <v>1.4676663203165059E-6</v>
      </c>
      <c r="DW144" s="161">
        <f>(AW144-AVERAGE(AW$3:AW$242))^2*'Monthly Returns'!$BI145</f>
        <v>3.7553519572885514E-5</v>
      </c>
      <c r="DX144" s="161">
        <f>(AX144-AVERAGE(AX$3:AX$242))^2*'Monthly Returns'!$BI145</f>
        <v>3.5388139989206974E-5</v>
      </c>
      <c r="DY144" s="161">
        <f>(AY144-AVERAGE(AY$3:AY$242))^2*'Monthly Returns'!$BI145</f>
        <v>7.6795263721495778E-6</v>
      </c>
      <c r="DZ144" s="161">
        <f>(AZ144-AVERAGE(AZ$3:AZ$242))^2*'Monthly Returns'!$BI145</f>
        <v>1.4145761276555557E-5</v>
      </c>
      <c r="EA144" s="161">
        <f>(BA144-AVERAGE(BA$3:BA$242))^2*'Monthly Returns'!$BI145</f>
        <v>5.3599524944428278E-5</v>
      </c>
    </row>
    <row r="145" spans="1:131" s="80" customFormat="1" x14ac:dyDescent="0.2">
      <c r="A145" s="66"/>
      <c r="B145" s="79">
        <f>'Monthly Returns'!A146</f>
        <v>40512</v>
      </c>
      <c r="C145" s="77">
        <f>'Monthly Returns'!B146</f>
        <v>3.1621857056303097E-2</v>
      </c>
      <c r="D145" s="77">
        <f>'Monthly Returns'!C146</f>
        <v>6.2844530586346301E-2</v>
      </c>
      <c r="E145" s="77">
        <f>'Monthly Returns'!D146</f>
        <v>-6.0847834258036103E-2</v>
      </c>
      <c r="F145" s="77">
        <f>'Monthly Returns'!E146</f>
        <v>-3.5395964690561901E-2</v>
      </c>
      <c r="G145" s="77">
        <f>'Monthly Returns'!F146</f>
        <v>-2.0139851774884299E-2</v>
      </c>
      <c r="H145" s="77">
        <f>'Monthly Returns'!G146</f>
        <v>5.2146863669597997E-2</v>
      </c>
      <c r="I145" s="77">
        <f>'Monthly Returns'!H146</f>
        <v>5.0589701992091098E-2</v>
      </c>
      <c r="J145" s="77">
        <f>'Monthly Returns'!I146</f>
        <v>8.9887044423018203E-3</v>
      </c>
      <c r="K145" s="77">
        <f>'Monthly Returns'!J146</f>
        <v>3.3123285090130802E-3</v>
      </c>
      <c r="L145" s="77">
        <f>'Monthly Returns'!K146</f>
        <v>-1.7509998429736301E-2</v>
      </c>
      <c r="M145" s="77">
        <f>'Monthly Returns'!L146</f>
        <v>-8.7536568755593996E-3</v>
      </c>
      <c r="N145" s="77">
        <f>'Monthly Returns'!M146</f>
        <v>1.7374964357950099E-3</v>
      </c>
      <c r="O145" s="77">
        <f>'Monthly Returns'!N146</f>
        <v>-7.4090789367159404E-3</v>
      </c>
      <c r="P145" s="77">
        <f>'Monthly Returns'!O146</f>
        <v>-1.9140028528500299E-3</v>
      </c>
      <c r="Q145" s="77">
        <f>'Monthly Returns'!P146</f>
        <v>2.1782130979977901E-2</v>
      </c>
      <c r="R145" s="77">
        <f>'Monthly Returns'!Q146</f>
        <v>3.7039376996742902E-2</v>
      </c>
      <c r="S145" s="77">
        <f>'Monthly Returns'!R146</f>
        <v>2.1031066952155598E-2</v>
      </c>
      <c r="T145" s="77">
        <f>'Monthly Returns'!S146</f>
        <v>6.2334596062538772E-3</v>
      </c>
      <c r="U145" s="77">
        <f>'Monthly Returns'!T146</f>
        <v>1.1147515558054199E-3</v>
      </c>
      <c r="V145" s="77">
        <f>'Monthly Returns'!U146</f>
        <v>6.37206468088624E-3</v>
      </c>
      <c r="W145" s="77">
        <f>'Monthly Returns'!V146</f>
        <v>-9.1628478682193003E-3</v>
      </c>
      <c r="X145" s="77">
        <f>'Monthly Returns'!W146</f>
        <v>2.4869655891553544E-2</v>
      </c>
      <c r="Y145" s="77">
        <f>'Monthly Returns'!X146</f>
        <v>1.0433239147373152E-2</v>
      </c>
      <c r="Z145" s="77">
        <f>'Monthly Returns'!Y146</f>
        <v>1.1969443952839498E-3</v>
      </c>
      <c r="AA145" s="77">
        <f>'Monthly Returns'!Z146</f>
        <v>1.8648525288530671E-2</v>
      </c>
      <c r="AB145" s="77">
        <f>'Monthly Returns'!AA146</f>
        <v>2.2344394266640366E-2</v>
      </c>
      <c r="AC145" s="77">
        <f>'Monthly Returns'!AB146</f>
        <v>2.215770929482419E-2</v>
      </c>
      <c r="AD145" s="77">
        <f>'Monthly Returns'!AC146</f>
        <v>2.18152433320822E-2</v>
      </c>
      <c r="AE145" s="77">
        <f>'Monthly Returns'!AD146</f>
        <v>2.5882376671670898E-2</v>
      </c>
      <c r="AF145" s="77">
        <f>'Monthly Returns'!AE146</f>
        <v>2.5153303400000004E-2</v>
      </c>
      <c r="AG145" s="77">
        <f>'Monthly Returns'!AF146</f>
        <v>4.1905641799999997E-2</v>
      </c>
      <c r="AH145" s="77">
        <f>'Monthly Returns'!AG146</f>
        <v>-3.9336784535251004E-4</v>
      </c>
      <c r="AI145" s="77">
        <f>'Monthly Returns'!AH146</f>
        <v>1.2508451656524811E-2</v>
      </c>
      <c r="AJ145" s="77">
        <f>'Monthly Returns'!AI146</f>
        <v>1.3002508785043387E-2</v>
      </c>
      <c r="AK145" s="77">
        <f>'Monthly Returns'!AJ146</f>
        <v>1.3673217453642472E-2</v>
      </c>
      <c r="AL145" s="77">
        <f>'Monthly Returns'!AK146</f>
        <v>2.300367612205978E-2</v>
      </c>
      <c r="AM145" s="77">
        <f>'Monthly Returns'!AL146</f>
        <v>3.7466914725574618E-3</v>
      </c>
      <c r="AN145" s="77">
        <f>'Monthly Returns'!AM146</f>
        <v>1.7522314148034956E-2</v>
      </c>
      <c r="AO145" s="77">
        <f>'Monthly Returns'!AN146</f>
        <v>1.9E-3</v>
      </c>
      <c r="AP145" s="77">
        <f>'Monthly Returns'!AO146</f>
        <v>-5.8266282429838556E-3</v>
      </c>
      <c r="AQ145" s="77">
        <f>'Monthly Returns'!AP146</f>
        <v>1.0761517270039933E-2</v>
      </c>
      <c r="AR145" s="77">
        <f>'Monthly Returns'!AQ146</f>
        <v>3.6224094982387711E-2</v>
      </c>
      <c r="AS145" s="77">
        <f>'Monthly Returns'!AR146</f>
        <v>-5.3050397877996147E-4</v>
      </c>
      <c r="AT145" s="77">
        <f>'Monthly Returns'!AS146</f>
        <v>3.5941207815495979E-2</v>
      </c>
      <c r="AU145" s="77">
        <f>'Monthly Returns'!AT146</f>
        <v>5.1087465362310274E-3</v>
      </c>
      <c r="AV145" s="77">
        <f>'Monthly Returns'!AU146</f>
        <v>3.1513465035293807E-3</v>
      </c>
      <c r="AW145" s="77">
        <f>'Monthly Returns'!AV146</f>
        <v>0.1338952268864495</v>
      </c>
      <c r="AX145" s="77">
        <f>'Monthly Returns'!AW146</f>
        <v>7.6503861098814685E-2</v>
      </c>
      <c r="AY145" s="77">
        <f>'Monthly Returns'!AX146</f>
        <v>2.6126479992446057E-2</v>
      </c>
      <c r="AZ145" s="77">
        <f>'Monthly Returns'!AY146</f>
        <v>5.7252540729355325E-3</v>
      </c>
      <c r="BA145" s="77">
        <f>'Monthly Returns'!AZ146</f>
        <v>-3.2442419402821332E-2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CC145" s="161">
        <f>(C145-AVERAGE(C$3:C$242))^2*'Monthly Returns'!$BI146</f>
        <v>2.619754964093947E-6</v>
      </c>
      <c r="CD145" s="161">
        <f>(D145-AVERAGE(D$3:D$242))^2*'Monthly Returns'!$BI146</f>
        <v>1.1288648690261344E-5</v>
      </c>
      <c r="CE145" s="161">
        <f>(E145-AVERAGE(E$3:E$242))^2*'Monthly Returns'!$BI146</f>
        <v>1.8398714193459441E-5</v>
      </c>
      <c r="CF145" s="161">
        <f>(F145-AVERAGE(F$3:F$242))^2*'Monthly Returns'!$BI146</f>
        <v>8.2634847678463215E-6</v>
      </c>
      <c r="CG145" s="161">
        <f>(G145-AVERAGE(G$3:G$242))^2*'Monthly Returns'!$BI146</f>
        <v>2.451809469947599E-6</v>
      </c>
      <c r="CH145" s="161">
        <f>(H145-AVERAGE(H$3:H$242))^2*'Monthly Returns'!$BI146</f>
        <v>9.3307901133970845E-6</v>
      </c>
      <c r="CI145" s="161">
        <f>(I145-AVERAGE(I$3:I$242))^2*'Monthly Returns'!$BI146</f>
        <v>7.7516495698772747E-6</v>
      </c>
      <c r="CJ145" s="161">
        <f>(J145-AVERAGE(J$3:J$242))^2*'Monthly Returns'!$BI146</f>
        <v>5.3548365620034075E-10</v>
      </c>
      <c r="CK145" s="161">
        <f>(K145-AVERAGE(K$3:K$242))^2*'Monthly Returns'!$BI146</f>
        <v>1.8187136876093709E-7</v>
      </c>
      <c r="CL145" s="161">
        <f>(L145-AVERAGE(L$3:L$242))^2*'Monthly Returns'!$BI146</f>
        <v>1.9881710254820584E-6</v>
      </c>
      <c r="CM145" s="161">
        <f>(M145-AVERAGE(M$3:M$242))^2*'Monthly Returns'!$BI146</f>
        <v>7.2814209476349261E-7</v>
      </c>
      <c r="CN145" s="161">
        <f>(N145-AVERAGE(N$3:N$242))^2*'Monthly Returns'!$BI146</f>
        <v>1.5294605507197201E-7</v>
      </c>
      <c r="CO145" s="161">
        <f>(O145-AVERAGE(O$3:O$242))^2*'Monthly Returns'!$BI146</f>
        <v>7.3962833226929935E-7</v>
      </c>
      <c r="CP145" s="161">
        <f>(P145-AVERAGE(P$3:P$242))^2*'Monthly Returns'!$BI146</f>
        <v>4.4809817723351364E-7</v>
      </c>
      <c r="CQ145" s="161">
        <f>(Q145-AVERAGE(Q$3:Q$242))^2*'Monthly Returns'!$BI146</f>
        <v>8.5124196205114836E-7</v>
      </c>
      <c r="CR145" s="161">
        <f>(R145-AVERAGE(R$3:R$242))^2*'Monthly Returns'!$BI146</f>
        <v>3.840295408958758E-6</v>
      </c>
      <c r="CS145" s="161">
        <f>(S145-AVERAGE(S$3:S$242))^2*'Monthly Returns'!$BI146</f>
        <v>1.0040893496704459E-6</v>
      </c>
      <c r="CT145" s="161">
        <f>(T145-AVERAGE(T$3:T$242))^2*'Monthly Returns'!$BI146</f>
        <v>2.8062022911010544E-8</v>
      </c>
      <c r="CU145" s="161">
        <f>(U145-AVERAGE(U$3:U$242))^2*'Monthly Returns'!$BI146</f>
        <v>7.4371313288037189E-8</v>
      </c>
      <c r="CV145" s="161">
        <f>(V145-AVERAGE(V$3:V$242))^2*'Monthly Returns'!$BI146</f>
        <v>3.8659826437992382E-9</v>
      </c>
      <c r="CW145" s="161">
        <f>(W145-AVERAGE(W$3:W$242))^2*'Monthly Returns'!$BI146</f>
        <v>7.3173091936970378E-7</v>
      </c>
      <c r="CX145" s="161">
        <f>(X145-AVERAGE(X$3:X$242))^2*'Monthly Returns'!$BI146</f>
        <v>1.6458260181400151E-6</v>
      </c>
      <c r="CY145" s="161">
        <f>(Y145-AVERAGE(Y$3:Y$242))^2*'Monthly Returns'!$BI146</f>
        <v>1.6549891714574698E-7</v>
      </c>
      <c r="CZ145" s="161">
        <f>(Z145-AVERAGE(Z$3:Z$242))^2*'Monthly Returns'!$BI146</f>
        <v>4.9285235833716879E-9</v>
      </c>
      <c r="DA145" s="161">
        <f>(AA145-AVERAGE(AA$3:AA$242))^2*'Monthly Returns'!$BI146</f>
        <v>6.753276713014384E-7</v>
      </c>
      <c r="DB145" s="161">
        <f>(AB145-AVERAGE(AB$3:AB$242))^2*'Monthly Returns'!$BI146</f>
        <v>1.3884752313908057E-6</v>
      </c>
      <c r="DC145" s="161">
        <f>(AC145-AVERAGE(AC$3:AC$242))^2*'Monthly Returns'!$BI146</f>
        <v>1.4228534914109083E-6</v>
      </c>
      <c r="DD145" s="161">
        <f>(AD145-AVERAGE(AD$3:AD$242))^2*'Monthly Returns'!$BI146</f>
        <v>1.3657113743456281E-6</v>
      </c>
      <c r="DE145" s="161">
        <f>(AE145-AVERAGE(AE$3:AE$242))^2*'Monthly Returns'!$BI146</f>
        <v>2.0132927984500191E-6</v>
      </c>
      <c r="DF145" s="161">
        <f>(AF145-AVERAGE(AF$3:AF$242))^2*'Monthly Returns'!$BI146</f>
        <v>1.291340651841328E-6</v>
      </c>
      <c r="DG145" s="161">
        <f>(AG145-AVERAGE(AG$3:AG$242))^2*'Monthly Returns'!$BI146</f>
        <v>4.996529936517929E-6</v>
      </c>
      <c r="DH145" s="161">
        <f>(AH145-AVERAGE(AH$3:AH$242))^2*'Monthly Returns'!$BI146</f>
        <v>1.6443755589334467E-7</v>
      </c>
      <c r="DI145" s="161">
        <f>(AI145-AVERAGE(AI$3:AI$242))^2*'Monthly Returns'!$BI146</f>
        <v>3.1814303849206544E-7</v>
      </c>
      <c r="DJ145" s="161">
        <f>(AJ145-AVERAGE(AJ$3:AJ$242))^2*'Monthly Returns'!$BI146</f>
        <v>2.4478032354096723E-7</v>
      </c>
      <c r="DK145" s="161">
        <f>(AK145-AVERAGE(AK$3:AK$242))^2*'Monthly Returns'!$BI146</f>
        <v>2.2634777416711704E-7</v>
      </c>
      <c r="DL145" s="161">
        <f>(AL145-AVERAGE(AL$3:AL$242))^2*'Monthly Returns'!$BI146</f>
        <v>1.1705674424166582E-6</v>
      </c>
      <c r="DM145" s="161">
        <f>(AM145-AVERAGE(AM$3:AM$242))^2*'Monthly Returns'!$BI146</f>
        <v>2.5498047479915028E-9</v>
      </c>
      <c r="DN145" s="161">
        <f>(AN145-AVERAGE(AN$3:AN$242))^2*'Monthly Returns'!$BI146</f>
        <v>5.8770887643983098E-7</v>
      </c>
      <c r="DO145" s="161">
        <f>(AO145-AVERAGE(AO$3:AO$242))^2*'Monthly Returns'!$BI146</f>
        <v>8.0816868781233018E-8</v>
      </c>
      <c r="DP145" s="161">
        <f>(AP145-AVERAGE(AP$3:AP$242))^2*'Monthly Returns'!$BI146</f>
        <v>2.0692373587886865E-7</v>
      </c>
      <c r="DQ145" s="161">
        <f>(AQ145-AVERAGE(AQ$3:AQ$242))^2*'Monthly Returns'!$BI146</f>
        <v>9.3038721132178933E-8</v>
      </c>
      <c r="DR145" s="161">
        <f>(AR145-AVERAGE(AR$3:AR$242))^2*'Monthly Returns'!$BI146</f>
        <v>3.6262726866430845E-6</v>
      </c>
      <c r="DS145" s="161">
        <f>(AS145-AVERAGE(AS$3:AS$242))^2*'Monthly Returns'!$BI146</f>
        <v>6.5743592500995013E-8</v>
      </c>
      <c r="DT145" s="161">
        <f>(AT145-AVERAGE(AT$3:AT$242))^2*'Monthly Returns'!$BI146</f>
        <v>3.9281451671949334E-6</v>
      </c>
      <c r="DU145" s="161">
        <f>(AU145-AVERAGE(AU$3:AU$242))^2*'Monthly Returns'!$BI146</f>
        <v>3.5807836524749225E-8</v>
      </c>
      <c r="DV145" s="161">
        <f>(AV145-AVERAGE(AV$3:AV$242))^2*'Monthly Returns'!$BI146</f>
        <v>3.8235924592615176E-7</v>
      </c>
      <c r="DW145" s="161">
        <f>(AW145-AVERAGE(AW$3:AW$242))^2*'Monthly Returns'!$BI146</f>
        <v>6.4585546108860328E-5</v>
      </c>
      <c r="DX145" s="161">
        <f>(AX145-AVERAGE(AX$3:AX$242))^2*'Monthly Returns'!$BI146</f>
        <v>1.9902136932990778E-5</v>
      </c>
      <c r="DY145" s="161">
        <f>(AY145-AVERAGE(AY$3:AY$242))^2*'Monthly Returns'!$BI146</f>
        <v>1.611262975069865E-6</v>
      </c>
      <c r="DZ145" s="161">
        <f>(AZ145-AVERAGE(AZ$3:AZ$242))^2*'Monthly Returns'!$BI146</f>
        <v>3.4902182257688616E-7</v>
      </c>
      <c r="EA145" s="161">
        <f>(BA145-AVERAGE(BA$3:BA$242))^2*'Monthly Returns'!$BI146</f>
        <v>7.5255292917763995E-6</v>
      </c>
    </row>
    <row r="146" spans="1:131" s="80" customFormat="1" x14ac:dyDescent="0.2">
      <c r="A146" s="66"/>
      <c r="B146" s="79">
        <f>'Monthly Returns'!A147</f>
        <v>40543</v>
      </c>
      <c r="C146" s="77">
        <f>'Monthly Returns'!B147</f>
        <v>6.3557372754748903E-2</v>
      </c>
      <c r="D146" s="77">
        <f>'Monthly Returns'!C147</f>
        <v>7.5808477543629404E-2</v>
      </c>
      <c r="E146" s="77">
        <f>'Monthly Returns'!D147</f>
        <v>8.6242933552723194E-2</v>
      </c>
      <c r="F146" s="77">
        <f>'Monthly Returns'!E147</f>
        <v>0.124019885078273</v>
      </c>
      <c r="G146" s="77">
        <f>'Monthly Returns'!F147</f>
        <v>6.9647440486554801E-2</v>
      </c>
      <c r="H146" s="77">
        <f>'Monthly Returns'!G147</f>
        <v>7.2895738584003403E-2</v>
      </c>
      <c r="I146" s="77">
        <f>'Monthly Returns'!H147</f>
        <v>9.7537601497261706E-2</v>
      </c>
      <c r="J146" s="77">
        <f>'Monthly Returns'!I147</f>
        <v>7.2476368456884904E-2</v>
      </c>
      <c r="K146" s="77">
        <f>'Monthly Returns'!J147</f>
        <v>6.8141966405505405E-2</v>
      </c>
      <c r="L146" s="77">
        <f>'Monthly Returns'!K147</f>
        <v>1.46603052057863E-2</v>
      </c>
      <c r="M146" s="77">
        <f>'Monthly Returns'!L147</f>
        <v>9.9051637573439599E-3</v>
      </c>
      <c r="N146" s="77">
        <f>'Monthly Returns'!M147</f>
        <v>1.6691337492084901E-2</v>
      </c>
      <c r="O146" s="77">
        <f>'Monthly Returns'!N147</f>
        <v>2.35067895936775E-2</v>
      </c>
      <c r="P146" s="77">
        <f>'Monthly Returns'!O147</f>
        <v>6.1583515607452899E-3</v>
      </c>
      <c r="Q146" s="77">
        <f>'Monthly Returns'!P147</f>
        <v>-2.95723770739564E-3</v>
      </c>
      <c r="R146" s="77">
        <f>'Monthly Returns'!Q147</f>
        <v>3.2010116781105102E-2</v>
      </c>
      <c r="S146" s="77">
        <f>'Monthly Returns'!R147</f>
        <v>3.0179235895902701E-2</v>
      </c>
      <c r="T146" s="77">
        <f>'Monthly Returns'!S147</f>
        <v>-8.2318237319837229E-3</v>
      </c>
      <c r="U146" s="77">
        <f>'Monthly Returns'!T147</f>
        <v>6.6878394995981694E-2</v>
      </c>
      <c r="V146" s="77">
        <f>'Monthly Returns'!U147</f>
        <v>3.5232630806963199E-2</v>
      </c>
      <c r="W146" s="77">
        <f>'Monthly Returns'!V147</f>
        <v>3.3396032885429403E-2</v>
      </c>
      <c r="X146" s="77">
        <f>'Monthly Returns'!W147</f>
        <v>2.1061199572671496E-2</v>
      </c>
      <c r="Y146" s="77">
        <f>'Monthly Returns'!X147</f>
        <v>2.932609919826823E-2</v>
      </c>
      <c r="Z146" s="77">
        <f>'Monthly Returns'!Y147</f>
        <v>7.2556472502440794E-3</v>
      </c>
      <c r="AA146" s="77">
        <f>'Monthly Returns'!Z147</f>
        <v>5.6948385857853001E-2</v>
      </c>
      <c r="AB146" s="77">
        <f>'Monthly Returns'!AA147</f>
        <v>3.2841668587232142E-2</v>
      </c>
      <c r="AC146" s="77">
        <f>'Monthly Returns'!AB147</f>
        <v>2.8255856293239345E-2</v>
      </c>
      <c r="AD146" s="77">
        <f>'Monthly Returns'!AC147</f>
        <v>2.7580885542978103E-2</v>
      </c>
      <c r="AE146" s="77">
        <f>'Monthly Returns'!AD147</f>
        <v>2.9843179074925202E-2</v>
      </c>
      <c r="AF146" s="77">
        <f>'Monthly Returns'!AE147</f>
        <v>4.2629744099999999E-2</v>
      </c>
      <c r="AG146" s="77">
        <f>'Monthly Returns'!AF147</f>
        <v>3.8980240700000002E-2</v>
      </c>
      <c r="AH146" s="77">
        <f>'Monthly Returns'!AG147</f>
        <v>4.0471451180679303E-2</v>
      </c>
      <c r="AI146" s="77">
        <f>'Monthly Returns'!AH147</f>
        <v>2.2190136714343556E-2</v>
      </c>
      <c r="AJ146" s="77">
        <f>'Monthly Returns'!AI147</f>
        <v>2.787322353390187E-2</v>
      </c>
      <c r="AK146" s="77">
        <f>'Monthly Returns'!AJ147</f>
        <v>3.2168835926227768E-2</v>
      </c>
      <c r="AL146" s="77">
        <f>'Monthly Returns'!AK147</f>
        <v>3.7618061611867315E-2</v>
      </c>
      <c r="AM146" s="77">
        <f>'Monthly Returns'!AL147</f>
        <v>1.7089079036423316E-2</v>
      </c>
      <c r="AN146" s="77">
        <f>'Monthly Returns'!AM147</f>
        <v>2.4511019994035044E-2</v>
      </c>
      <c r="AO146" s="77">
        <f>'Monthly Returns'!AN147</f>
        <v>2.12E-2</v>
      </c>
      <c r="AP146" s="77">
        <f>'Monthly Returns'!AO147</f>
        <v>1.5734480639213455E-2</v>
      </c>
      <c r="AQ146" s="77">
        <f>'Monthly Returns'!AP147</f>
        <v>4.201744758595316E-2</v>
      </c>
      <c r="AR146" s="77">
        <f>'Monthly Returns'!AQ147</f>
        <v>5.2098540543142578E-2</v>
      </c>
      <c r="AS146" s="77">
        <f>'Monthly Returns'!AR147</f>
        <v>-6.900212314224996E-3</v>
      </c>
      <c r="AT146" s="77">
        <f>'Monthly Returns'!AS147</f>
        <v>3.3304666344472988E-2</v>
      </c>
      <c r="AU146" s="77">
        <f>'Monthly Returns'!AT147</f>
        <v>6.3699892872504469E-3</v>
      </c>
      <c r="AV146" s="77">
        <f>'Monthly Returns'!AU147</f>
        <v>-6.0422831353505301E-3</v>
      </c>
      <c r="AW146" s="77">
        <f>'Monthly Returns'!AV147</f>
        <v>6.395158803417389E-2</v>
      </c>
      <c r="AX146" s="77">
        <f>'Monthly Returns'!AW147</f>
        <v>5.6222128810585748E-2</v>
      </c>
      <c r="AY146" s="77">
        <f>'Monthly Returns'!AX147</f>
        <v>3.6773902800732158E-2</v>
      </c>
      <c r="AZ146" s="77">
        <f>'Monthly Returns'!AY147</f>
        <v>5.2423789781973679E-2</v>
      </c>
      <c r="BA146" s="77">
        <f>'Monthly Returns'!AZ147</f>
        <v>4.7948863176632495E-2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CC146" s="161">
        <f>(C146-AVERAGE(C$3:C$242))^2*'Monthly Returns'!$BI147</f>
        <v>1.3637010382381493E-5</v>
      </c>
      <c r="CD146" s="161">
        <f>(D146-AVERAGE(D$3:D$242))^2*'Monthly Returns'!$BI147</f>
        <v>1.7770485240637223E-5</v>
      </c>
      <c r="CE146" s="161">
        <f>(E146-AVERAGE(E$3:E$242))^2*'Monthly Returns'!$BI147</f>
        <v>2.7094734281187698E-5</v>
      </c>
      <c r="CF146" s="161">
        <f>(F146-AVERAGE(F$3:F$242))^2*'Monthly Returns'!$BI147</f>
        <v>5.5123500898375716E-5</v>
      </c>
      <c r="CG146" s="161">
        <f>(G146-AVERAGE(G$3:G$242))^2*'Monthly Returns'!$BI147</f>
        <v>1.793691708474682E-5</v>
      </c>
      <c r="CH146" s="161">
        <f>(H146-AVERAGE(H$3:H$242))^2*'Monthly Returns'!$BI147</f>
        <v>1.9469275272772166E-5</v>
      </c>
      <c r="CI146" s="161">
        <f>(I146-AVERAGE(I$3:I$242))^2*'Monthly Returns'!$BI147</f>
        <v>3.405380941098576E-5</v>
      </c>
      <c r="CJ146" s="161">
        <f>(J146-AVERAGE(J$3:J$242))^2*'Monthly Returns'!$BI147</f>
        <v>1.6680407990050709E-5</v>
      </c>
      <c r="CK146" s="161">
        <f>(K146-AVERAGE(K$3:K$242))^2*'Monthly Returns'!$BI147</f>
        <v>1.4179978636999303E-5</v>
      </c>
      <c r="CL146" s="161">
        <f>(L146-AVERAGE(L$3:L$242))^2*'Monthly Returns'!$BI147</f>
        <v>4.4112690347966959E-7</v>
      </c>
      <c r="CM146" s="161">
        <f>(M146-AVERAGE(M$3:M$242))^2*'Monthly Returns'!$BI147</f>
        <v>1.2218315079144852E-7</v>
      </c>
      <c r="CN146" s="161">
        <f>(N146-AVERAGE(N$3:N$242))^2*'Monthly Returns'!$BI147</f>
        <v>3.2994240627260548E-7</v>
      </c>
      <c r="CO146" s="161">
        <f>(O146-AVERAGE(O$3:O$242))^2*'Monthly Returns'!$BI147</f>
        <v>1.2900325194136696E-6</v>
      </c>
      <c r="CP146" s="161">
        <f>(P146-AVERAGE(P$3:P$242))^2*'Monthly Returns'!$BI147</f>
        <v>2.2656720543624603E-8</v>
      </c>
      <c r="CQ146" s="161">
        <f>(Q146-AVERAGE(Q$3:Q$242))^2*'Monthly Returns'!$BI147</f>
        <v>4.5329524959684127E-7</v>
      </c>
      <c r="CR146" s="161">
        <f>(R146-AVERAGE(R$3:R$242))^2*'Monthly Returns'!$BI147</f>
        <v>2.7032773405780538E-6</v>
      </c>
      <c r="CS146" s="161">
        <f>(S146-AVERAGE(S$3:S$242))^2*'Monthly Returns'!$BI147</f>
        <v>2.5566225295366052E-6</v>
      </c>
      <c r="CT146" s="161">
        <f>(T146-AVERAGE(T$3:T$242))^2*'Monthly Returns'!$BI147</f>
        <v>1.2192858027100504E-6</v>
      </c>
      <c r="CU146" s="161">
        <f>(U146-AVERAGE(U$3:U$242))^2*'Monthly Returns'!$BI147</f>
        <v>1.5845059776771676E-5</v>
      </c>
      <c r="CV146" s="161">
        <f>(V146-AVERAGE(V$3:V$242))^2*'Monthly Returns'!$BI147</f>
        <v>3.7236057772966969E-6</v>
      </c>
      <c r="CW146" s="161">
        <f>(W146-AVERAGE(W$3:W$242))^2*'Monthly Returns'!$BI147</f>
        <v>3.5860382614982055E-6</v>
      </c>
      <c r="CX146" s="161">
        <f>(X146-AVERAGE(X$3:X$242))^2*'Monthly Returns'!$BI147</f>
        <v>1.087780449750823E-6</v>
      </c>
      <c r="CY146" s="161">
        <f>(Y146-AVERAGE(Y$3:Y$242))^2*'Monthly Returns'!$BI147</f>
        <v>2.6606988294378229E-6</v>
      </c>
      <c r="CZ146" s="161">
        <f>(Z146-AVERAGE(Z$3:Z$242))^2*'Monthly Returns'!$BI147</f>
        <v>1.0331022587722075E-7</v>
      </c>
      <c r="DA146" s="161">
        <f>(AA146-AVERAGE(AA$3:AA$242))^2*'Monthly Returns'!$BI147</f>
        <v>1.0915001286694202E-5</v>
      </c>
      <c r="DB146" s="161">
        <f>(AB146-AVERAGE(AB$3:AB$242))^2*'Monthly Returns'!$BI147</f>
        <v>3.4722885221428613E-6</v>
      </c>
      <c r="DC146" s="161">
        <f>(AC146-AVERAGE(AC$3:AC$242))^2*'Monthly Returns'!$BI147</f>
        <v>2.5388330430018172E-6</v>
      </c>
      <c r="DD146" s="161">
        <f>(AD146-AVERAGE(AD$3:AD$242))^2*'Monthly Returns'!$BI147</f>
        <v>2.3948805225809185E-6</v>
      </c>
      <c r="DE146" s="161">
        <f>(AE146-AVERAGE(AE$3:AE$242))^2*'Monthly Returns'!$BI147</f>
        <v>2.8301443611609592E-6</v>
      </c>
      <c r="DF146" s="161">
        <f>(AF146-AVERAGE(AF$3:AF$242))^2*'Monthly Returns'!$BI147</f>
        <v>5.1654341268337126E-6</v>
      </c>
      <c r="DG146" s="161">
        <f>(AG146-AVERAGE(AG$3:AG$242))^2*'Monthly Returns'!$BI147</f>
        <v>4.2324421967107077E-6</v>
      </c>
      <c r="DH146" s="161">
        <f>(AH146-AVERAGE(AH$3:AH$242))^2*'Monthly Returns'!$BI147</f>
        <v>5.0008335004671035E-6</v>
      </c>
      <c r="DI146" s="161">
        <f>(AI146-AVERAGE(AI$3:AI$242))^2*'Monthly Returns'!$BI147</f>
        <v>1.4238534408030755E-6</v>
      </c>
      <c r="DJ146" s="161">
        <f>(AJ146-AVERAGE(AJ$3:AJ$242))^2*'Monthly Returns'!$BI147</f>
        <v>2.1296347433979605E-6</v>
      </c>
      <c r="DK146" s="161">
        <f>(AK146-AVERAGE(AK$3:AK$242))^2*'Monthly Returns'!$BI147</f>
        <v>2.8048101005158418E-6</v>
      </c>
      <c r="DL146" s="161">
        <f>(AL146-AVERAGE(AL$3:AL$242))^2*'Monthly Returns'!$BI147</f>
        <v>4.1325855370312339E-6</v>
      </c>
      <c r="DM146" s="161">
        <f>(AM146-AVERAGE(AM$3:AM$242))^2*'Monthly Returns'!$BI147</f>
        <v>6.6008202062156743E-7</v>
      </c>
      <c r="DN146" s="161">
        <f>(AN146-AVERAGE(AN$3:AN$242))^2*'Monthly Returns'!$BI147</f>
        <v>1.4948188873796735E-6</v>
      </c>
      <c r="DO146" s="161">
        <f>(AO146-AVERAGE(AO$3:AO$242))^2*'Monthly Returns'!$BI147</f>
        <v>9.2722468316784229E-7</v>
      </c>
      <c r="DP146" s="161">
        <f>(AP146-AVERAGE(AP$3:AP$242))^2*'Monthly Returns'!$BI147</f>
        <v>8.7936669440659899E-7</v>
      </c>
      <c r="DQ146" s="161">
        <f>(AQ146-AVERAGE(AQ$3:AQ$242))^2*'Monthly Returns'!$BI147</f>
        <v>5.4228668398595613E-6</v>
      </c>
      <c r="DR146" s="161">
        <f>(AR146-AVERAGE(AR$3:AR$242))^2*'Monthly Returns'!$BI147</f>
        <v>8.6488350305537862E-6</v>
      </c>
      <c r="DS146" s="161">
        <f>(AS146-AVERAGE(AS$3:AS$242))^2*'Monthly Returns'!$BI147</f>
        <v>4.4862398157005925E-7</v>
      </c>
      <c r="DT146" s="161">
        <f>(AT146-AVERAGE(AT$3:AT$242))^2*'Monthly Returns'!$BI147</f>
        <v>3.3173700800819759E-6</v>
      </c>
      <c r="DU146" s="161">
        <f>(AU146-AVERAGE(AU$3:AU$242))^2*'Monthly Returns'!$BI147</f>
        <v>7.386477190423112E-8</v>
      </c>
      <c r="DV146" s="161">
        <f>(AV146-AVERAGE(AV$3:AV$242))^2*'Monthly Returns'!$BI147</f>
        <v>7.1142455209730002E-10</v>
      </c>
      <c r="DW146" s="161">
        <f>(AW146-AVERAGE(AW$3:AW$242))^2*'Monthly Returns'!$BI147</f>
        <v>1.2615985778389419E-5</v>
      </c>
      <c r="DX146" s="161">
        <f>(AX146-AVERAGE(AX$3:AX$242))^2*'Monthly Returns'!$BI147</f>
        <v>1.0058417805168262E-5</v>
      </c>
      <c r="DY146" s="161">
        <f>(AY146-AVERAGE(AY$3:AY$242))^2*'Monthly Returns'!$BI147</f>
        <v>3.8596528670714242E-6</v>
      </c>
      <c r="DZ146" s="161">
        <f>(AZ146-AVERAGE(AZ$3:AZ$242))^2*'Monthly Returns'!$BI147</f>
        <v>5.8926091716499915E-6</v>
      </c>
      <c r="EA146" s="161">
        <f>(BA146-AVERAGE(BA$3:BA$242))^2*'Monthly Returns'!$BI147</f>
        <v>5.9728221818201792E-6</v>
      </c>
    </row>
    <row r="147" spans="1:131" s="80" customFormat="1" x14ac:dyDescent="0.2">
      <c r="A147" s="66"/>
      <c r="B147" s="79">
        <f>'Monthly Returns'!A148</f>
        <v>40574</v>
      </c>
      <c r="C147" s="77">
        <f>'Monthly Returns'!B148</f>
        <v>-1.60360707825701E-3</v>
      </c>
      <c r="D147" s="77">
        <f>'Monthly Returns'!C148</f>
        <v>-1.30235670828072E-2</v>
      </c>
      <c r="E147" s="77">
        <f>'Monthly Returns'!D148</f>
        <v>2.3382777026674299E-2</v>
      </c>
      <c r="F147" s="77">
        <f>'Monthly Returns'!E148</f>
        <v>-7.3737375478720698E-3</v>
      </c>
      <c r="G147" s="77">
        <f>'Monthly Returns'!F148</f>
        <v>-5.7383960940938696E-3</v>
      </c>
      <c r="H147" s="77">
        <f>'Monthly Returns'!G148</f>
        <v>-2.3739768922675701E-2</v>
      </c>
      <c r="I147" s="77">
        <f>'Monthly Returns'!H148</f>
        <v>-1.3349688130797699E-2</v>
      </c>
      <c r="J147" s="77">
        <f>'Monthly Returns'!I148</f>
        <v>-3.6182822524633597E-2</v>
      </c>
      <c r="K147" s="77">
        <f>'Monthly Returns'!J148</f>
        <v>-5.1248260876553597E-2</v>
      </c>
      <c r="L147" s="77">
        <f>'Monthly Returns'!K148</f>
        <v>-2.5304330294654301E-2</v>
      </c>
      <c r="M147" s="77">
        <f>'Monthly Returns'!L148</f>
        <v>-2.3225660645964499E-2</v>
      </c>
      <c r="N147" s="77">
        <f>'Monthly Returns'!M148</f>
        <v>-4.6696945951741897E-3</v>
      </c>
      <c r="O147" s="77">
        <f>'Monthly Returns'!N148</f>
        <v>-3.0050180307545301E-2</v>
      </c>
      <c r="P147" s="77">
        <f>'Monthly Returns'!O148</f>
        <v>-1.6573502010292101E-2</v>
      </c>
      <c r="Q147" s="77">
        <f>'Monthly Returns'!P148</f>
        <v>-2.2516363804248801E-2</v>
      </c>
      <c r="R147" s="77">
        <f>'Monthly Returns'!Q148</f>
        <v>-2.0870528595178399E-2</v>
      </c>
      <c r="S147" s="77">
        <f>'Monthly Returns'!R148</f>
        <v>-3.2012795422998001E-2</v>
      </c>
      <c r="T147" s="77">
        <f>'Monthly Returns'!S148</f>
        <v>-2.7700132355893858E-2</v>
      </c>
      <c r="U147" s="77">
        <f>'Monthly Returns'!T148</f>
        <v>2.3975804109489501E-2</v>
      </c>
      <c r="V147" s="77">
        <f>'Monthly Returns'!U148</f>
        <v>4.2152544992604098E-3</v>
      </c>
      <c r="W147" s="77">
        <f>'Monthly Returns'!V148</f>
        <v>-7.2124827356771998E-3</v>
      </c>
      <c r="X147" s="77">
        <f>'Monthly Returns'!W148</f>
        <v>2.3466693239001524E-2</v>
      </c>
      <c r="Y147" s="77">
        <f>'Monthly Returns'!X148</f>
        <v>-2.0419047210344599E-2</v>
      </c>
      <c r="Z147" s="77">
        <f>'Monthly Returns'!Y148</f>
        <v>-8.5587208826531924E-4</v>
      </c>
      <c r="AA147" s="77">
        <f>'Monthly Returns'!Z148</f>
        <v>1.7946543927648495E-2</v>
      </c>
      <c r="AB147" s="77">
        <f>'Monthly Returns'!AA148</f>
        <v>6.5082375692662175E-3</v>
      </c>
      <c r="AC147" s="77">
        <f>'Monthly Returns'!AB148</f>
        <v>4.5326849075757458E-3</v>
      </c>
      <c r="AD147" s="77">
        <f>'Monthly Returns'!AC148</f>
        <v>9.6363906986895998E-4</v>
      </c>
      <c r="AE147" s="77">
        <f>'Monthly Returns'!AD148</f>
        <v>1.6752111097804202E-2</v>
      </c>
      <c r="AF147" s="77">
        <f>'Monthly Returns'!AE148</f>
        <v>3.5196028E-3</v>
      </c>
      <c r="AG147" s="77">
        <f>'Monthly Returns'!AF148</f>
        <v>8.1680025999999999E-3</v>
      </c>
      <c r="AH147" s="77">
        <f>'Monthly Returns'!AG148</f>
        <v>1.1141449139636099E-2</v>
      </c>
      <c r="AI147" s="77">
        <f>'Monthly Returns'!AH148</f>
        <v>-5.9148613097448344E-4</v>
      </c>
      <c r="AJ147" s="77">
        <f>'Monthly Returns'!AI148</f>
        <v>-2.0298578893190866E-3</v>
      </c>
      <c r="AK147" s="77">
        <f>'Monthly Returns'!AJ148</f>
        <v>-7.1704836817174655E-3</v>
      </c>
      <c r="AL147" s="77">
        <f>'Monthly Returns'!AK148</f>
        <v>5.3654499555442214E-3</v>
      </c>
      <c r="AM147" s="77">
        <f>'Monthly Returns'!AL148</f>
        <v>-5.1555321596206127E-3</v>
      </c>
      <c r="AN147" s="77">
        <f>'Monthly Returns'!AM148</f>
        <v>1.2556097733508853E-2</v>
      </c>
      <c r="AO147" s="77">
        <f>'Monthly Returns'!AN148</f>
        <v>-1.2699999999999999E-2</v>
      </c>
      <c r="AP147" s="77">
        <f>'Monthly Returns'!AO148</f>
        <v>3.2796414642811023E-2</v>
      </c>
      <c r="AQ147" s="77">
        <f>'Monthly Returns'!AP148</f>
        <v>2.8635433604551563E-2</v>
      </c>
      <c r="AR147" s="77">
        <f>'Monthly Returns'!AQ148</f>
        <v>-4.8623313329045209E-3</v>
      </c>
      <c r="AS147" s="77">
        <f>'Monthly Returns'!AR148</f>
        <v>-6.9481560662748576E-3</v>
      </c>
      <c r="AT147" s="77">
        <f>'Monthly Returns'!AS148</f>
        <v>-6.7595611390321138E-3</v>
      </c>
      <c r="AU147" s="77">
        <f>'Monthly Returns'!AT148</f>
        <v>-1.4819586063151982E-3</v>
      </c>
      <c r="AV147" s="77">
        <f>'Monthly Returns'!AU148</f>
        <v>-1.5169076140399529E-2</v>
      </c>
      <c r="AW147" s="77">
        <f>'Monthly Returns'!AV148</f>
        <v>-4.5043836738151266E-2</v>
      </c>
      <c r="AX147" s="77">
        <f>'Monthly Returns'!AW148</f>
        <v>-1.097032906661366E-2</v>
      </c>
      <c r="AY147" s="77">
        <f>'Monthly Returns'!AX148</f>
        <v>-1.8929039579526751E-2</v>
      </c>
      <c r="AZ147" s="77">
        <f>'Monthly Returns'!AY148</f>
        <v>-4.3899863230809535E-2</v>
      </c>
      <c r="BA147" s="77">
        <f>'Monthly Returns'!AZ148</f>
        <v>2.8614225269464777E-2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CC147" s="161">
        <f>(C147-AVERAGE(C$3:C$242))^2*'Monthly Returns'!$BI148</f>
        <v>2.7613114392404867E-7</v>
      </c>
      <c r="CD147" s="161">
        <f>(D147-AVERAGE(D$3:D$242))^2*'Monthly Returns'!$BI148</f>
        <v>2.3695157456056707E-6</v>
      </c>
      <c r="CE147" s="161">
        <f>(E147-AVERAGE(E$3:E$242))^2*'Monthly Returns'!$BI148</f>
        <v>1.3091257407916989E-6</v>
      </c>
      <c r="CF147" s="161">
        <f>(F147-AVERAGE(F$3:F$242))^2*'Monthly Returns'!$BI148</f>
        <v>1.1698461271511597E-6</v>
      </c>
      <c r="CG147" s="161">
        <f>(G147-AVERAGE(G$3:G$242))^2*'Monthly Returns'!$BI148</f>
        <v>4.1631644328111703E-7</v>
      </c>
      <c r="CH147" s="161">
        <f>(H147-AVERAGE(H$3:H$242))^2*'Monthly Returns'!$BI148</f>
        <v>3.4181931947564646E-6</v>
      </c>
      <c r="CI147" s="161">
        <f>(I147-AVERAGE(I$3:I$242))^2*'Monthly Returns'!$BI148</f>
        <v>1.8095250518376897E-6</v>
      </c>
      <c r="CJ147" s="161">
        <f>(J147-AVERAGE(J$3:J$242))^2*'Monthly Returns'!$BI148</f>
        <v>8.764747563724153E-6</v>
      </c>
      <c r="CK147" s="161">
        <f>(K147-AVERAGE(K$3:K$242))^2*'Monthly Returns'!$BI148</f>
        <v>1.5827885228934486E-5</v>
      </c>
      <c r="CL147" s="161">
        <f>(L147-AVERAGE(L$3:L$242))^2*'Monthly Returns'!$BI148</f>
        <v>3.729044425057989E-6</v>
      </c>
      <c r="CM147" s="161">
        <f>(M147-AVERAGE(M$3:M$242))^2*'Monthly Returns'!$BI148</f>
        <v>3.2505744986496242E-6</v>
      </c>
      <c r="CN147" s="161">
        <f>(N147-AVERAGE(N$3:N$242))^2*'Monthly Returns'!$BI148</f>
        <v>6.5876586437822382E-7</v>
      </c>
      <c r="CO147" s="161">
        <f>(O147-AVERAGE(O$3:O$242))^2*'Monthly Returns'!$BI148</f>
        <v>5.4797210063852793E-6</v>
      </c>
      <c r="CP147" s="161">
        <f>(P147-AVERAGE(P$3:P$242))^2*'Monthly Returns'!$BI148</f>
        <v>2.6548061798707592E-6</v>
      </c>
      <c r="CQ147" s="161">
        <f>(Q147-AVERAGE(Q$3:Q$242))^2*'Monthly Returns'!$BI148</f>
        <v>3.7964323707078113E-6</v>
      </c>
      <c r="CR147" s="161">
        <f>(R147-AVERAGE(R$3:R$242))^2*'Monthly Returns'!$BI148</f>
        <v>3.1897048710747783E-6</v>
      </c>
      <c r="CS147" s="161">
        <f>(S147-AVERAGE(S$3:S$242))^2*'Monthly Returns'!$BI148</f>
        <v>5.9383384917552776E-6</v>
      </c>
      <c r="CT147" s="161">
        <f>(T147-AVERAGE(T$3:T$242))^2*'Monthly Returns'!$BI148</f>
        <v>5.6437134869150894E-6</v>
      </c>
      <c r="CU147" s="161">
        <f>(U147-AVERAGE(U$3:U$242))^2*'Monthly Returns'!$BI148</f>
        <v>1.4665522905319363E-6</v>
      </c>
      <c r="CV147" s="161">
        <f>(V147-AVERAGE(V$3:V$242))^2*'Monthly Returns'!$BI148</f>
        <v>5.9962906082240608E-9</v>
      </c>
      <c r="CW147" s="161">
        <f>(W147-AVERAGE(W$3:W$242))^2*'Monthly Returns'!$BI148</f>
        <v>5.4351690518985162E-7</v>
      </c>
      <c r="CX147" s="161">
        <f>(X147-AVERAGE(X$3:X$242))^2*'Monthly Returns'!$BI148</f>
        <v>1.4511387043708016E-6</v>
      </c>
      <c r="CY147" s="161">
        <f>(Y147-AVERAGE(Y$3:Y$242))^2*'Monthly Returns'!$BI148</f>
        <v>2.5445428676103581E-6</v>
      </c>
      <c r="CZ147" s="161">
        <f>(Z147-AVERAGE(Z$3:Z$242))^2*'Monthly Returns'!$BI148</f>
        <v>4.177586700291972E-8</v>
      </c>
      <c r="DA147" s="161">
        <f>(AA147-AVERAGE(AA$3:AA$242))^2*'Monthly Returns'!$BI148</f>
        <v>6.1534550509660015E-7</v>
      </c>
      <c r="DB147" s="161">
        <f>(AB147-AVERAGE(AB$3:AB$242))^2*'Monthly Returns'!$BI148</f>
        <v>2.5771345040137087E-8</v>
      </c>
      <c r="DC147" s="161">
        <f>(AC147-AVERAGE(AC$3:AC$242))^2*'Monthly Returns'!$BI148</f>
        <v>3.4648673023838231E-9</v>
      </c>
      <c r="DD147" s="161">
        <f>(AD147-AVERAGE(AD$3:AD$242))^2*'Monthly Returns'!$BI148</f>
        <v>3.075768148205562E-8</v>
      </c>
      <c r="DE147" s="161">
        <f>(AE147-AVERAGE(AE$3:AE$242))^2*'Monthly Returns'!$BI148</f>
        <v>7.0487248544540079E-7</v>
      </c>
      <c r="DF147" s="161">
        <f>(AF147-AVERAGE(AF$3:AF$242))^2*'Monthly Returns'!$BI148</f>
        <v>6.6989419991442989E-8</v>
      </c>
      <c r="DG147" s="161">
        <f>(AG147-AVERAGE(AG$3:AG$242))^2*'Monthly Returns'!$BI148</f>
        <v>4.1179336831982995E-9</v>
      </c>
      <c r="DH147" s="161">
        <f>(AH147-AVERAGE(AH$3:AH$242))^2*'Monthly Returns'!$BI148</f>
        <v>1.1588269525301046E-7</v>
      </c>
      <c r="DI147" s="161">
        <f>(AI147-AVERAGE(AI$3:AI$242))^2*'Monthly Returns'!$BI148</f>
        <v>7.9551765437704915E-8</v>
      </c>
      <c r="DJ147" s="161">
        <f>(AJ147-AVERAGE(AJ$3:AJ$242))^2*'Monthly Returns'!$BI148</f>
        <v>2.2818680643020424E-7</v>
      </c>
      <c r="DK147" s="161">
        <f>(AK147-AVERAGE(AK$3:AK$242))^2*'Monthly Returns'!$BI148</f>
        <v>7.6516987505283303E-7</v>
      </c>
      <c r="DL147" s="161">
        <f>(AL147-AVERAGE(AL$3:AL$242))^2*'Monthly Returns'!$BI148</f>
        <v>2.9183905693320502E-9</v>
      </c>
      <c r="DM147" s="161">
        <f>(AM147-AVERAGE(AM$3:AM$242))^2*'Monthly Returns'!$BI148</f>
        <v>3.9670958670107698E-7</v>
      </c>
      <c r="DN147" s="161">
        <f>(AN147-AVERAGE(AN$3:AN$242))^2*'Monthly Returns'!$BI148</f>
        <v>2.0380753820011943E-7</v>
      </c>
      <c r="DO147" s="161">
        <f>(AO147-AVERAGE(AO$3:AO$242))^2*'Monthly Returns'!$BI148</f>
        <v>1.5288839324331905E-6</v>
      </c>
      <c r="DP147" s="161">
        <f>(AP147-AVERAGE(AP$3:AP$242))^2*'Monthly Returns'!$BI148</f>
        <v>4.2101960165516428E-6</v>
      </c>
      <c r="DQ147" s="161">
        <f>(AQ147-AVERAGE(AQ$3:AQ$242))^2*'Monthly Returns'!$BI148</f>
        <v>2.1618026529666565E-6</v>
      </c>
      <c r="DR147" s="161">
        <f>(AR147-AVERAGE(AR$3:AR$242))^2*'Monthly Returns'!$BI148</f>
        <v>5.595370081020862E-7</v>
      </c>
      <c r="DS147" s="161">
        <f>(AS147-AVERAGE(AS$3:AS$242))^2*'Monthly Returns'!$BI148</f>
        <v>4.5736234349550505E-7</v>
      </c>
      <c r="DT147" s="161">
        <f>(AT147-AVERAGE(AT$3:AT$242))^2*'Monthly Returns'!$BI148</f>
        <v>5.9989413263455512E-7</v>
      </c>
      <c r="DU147" s="161">
        <f>(AU147-AVERAGE(AU$3:AU$242))^2*'Monthly Returns'!$BI148</f>
        <v>5.6359674565865679E-8</v>
      </c>
      <c r="DV147" s="161">
        <f>(AV147-AVERAGE(AV$3:AV$242))^2*'Monthly Returns'!$BI148</f>
        <v>3.2107898462515826E-7</v>
      </c>
      <c r="DW147" s="161">
        <f>(AW147-AVERAGE(AW$3:AW$242))^2*'Monthly Returns'!$BI148</f>
        <v>1.2371697688556409E-5</v>
      </c>
      <c r="DX147" s="161">
        <f>(AX147-AVERAGE(AX$3:AX$242))^2*'Monthly Returns'!$BI148</f>
        <v>1.3960155632465834E-6</v>
      </c>
      <c r="DY147" s="161">
        <f>(AY147-AVERAGE(AY$3:AY$242))^2*'Monthly Returns'!$BI148</f>
        <v>2.7140493073553968E-6</v>
      </c>
      <c r="DZ147" s="161">
        <f>(AZ147-AVERAGE(AZ$3:AZ$242))^2*'Monthly Returns'!$BI148</f>
        <v>1.4619062849206049E-5</v>
      </c>
      <c r="EA147" s="161">
        <f>(BA147-AVERAGE(BA$3:BA$242))^2*'Monthly Returns'!$BI148</f>
        <v>1.4377567010336712E-6</v>
      </c>
    </row>
    <row r="148" spans="1:131" s="80" customFormat="1" x14ac:dyDescent="0.2">
      <c r="A148" s="66"/>
      <c r="B148" s="79">
        <f>'Monthly Returns'!A149</f>
        <v>40602</v>
      </c>
      <c r="C148" s="77">
        <f>'Monthly Returns'!B149</f>
        <v>1.7970667185483302E-2</v>
      </c>
      <c r="D148" s="77">
        <f>'Monthly Returns'!C149</f>
        <v>3.4765597573932001E-2</v>
      </c>
      <c r="E148" s="77">
        <f>'Monthly Returns'!D149</f>
        <v>1.2748816568456601E-2</v>
      </c>
      <c r="F148" s="77">
        <f>'Monthly Returns'!E149</f>
        <v>4.8651375779429299E-3</v>
      </c>
      <c r="G148" s="77">
        <f>'Monthly Returns'!F149</f>
        <v>2.7473693020642499E-2</v>
      </c>
      <c r="H148" s="77">
        <f>'Monthly Returns'!G149</f>
        <v>2.9886853939850199E-2</v>
      </c>
      <c r="I148" s="77">
        <f>'Monthly Returns'!H149</f>
        <v>2.4628239730771901E-2</v>
      </c>
      <c r="J148" s="77">
        <f>'Monthly Returns'!I149</f>
        <v>7.1407760638275697E-4</v>
      </c>
      <c r="K148" s="77">
        <f>'Monthly Returns'!J149</f>
        <v>-2.40916210445681E-2</v>
      </c>
      <c r="L148" s="77">
        <f>'Monthly Returns'!K149</f>
        <v>-1.13819274822386E-2</v>
      </c>
      <c r="M148" s="77">
        <f>'Monthly Returns'!L149</f>
        <v>-9.25335805175009E-3</v>
      </c>
      <c r="N148" s="77">
        <f>'Monthly Returns'!M149</f>
        <v>-1.7652940177168501E-3</v>
      </c>
      <c r="O148" s="77">
        <f>'Monthly Returns'!N149</f>
        <v>-6.3473719574504896E-3</v>
      </c>
      <c r="P148" s="77">
        <f>'Monthly Returns'!O149</f>
        <v>-6.2873293724018398E-3</v>
      </c>
      <c r="Q148" s="77">
        <f>'Monthly Returns'!P149</f>
        <v>-5.6877146313902803E-3</v>
      </c>
      <c r="R148" s="77">
        <f>'Monthly Returns'!Q149</f>
        <v>-2.24147112058004E-3</v>
      </c>
      <c r="S148" s="77">
        <f>'Monthly Returns'!R149</f>
        <v>-2.49104484759921E-3</v>
      </c>
      <c r="T148" s="77">
        <f>'Monthly Returns'!S149</f>
        <v>-1.0322490554300234E-2</v>
      </c>
      <c r="U148" s="77">
        <f>'Monthly Returns'!T149</f>
        <v>3.3527364099064302E-2</v>
      </c>
      <c r="V148" s="77">
        <f>'Monthly Returns'!U149</f>
        <v>1.3006342521862699E-2</v>
      </c>
      <c r="W148" s="77">
        <f>'Monthly Returns'!V149</f>
        <v>1.2752954792187399E-2</v>
      </c>
      <c r="X148" s="77">
        <f>'Monthly Returns'!W149</f>
        <v>6.0364132022199257E-3</v>
      </c>
      <c r="Y148" s="77">
        <f>'Monthly Returns'!X149</f>
        <v>1.4962297466463603E-2</v>
      </c>
      <c r="Z148" s="77">
        <f>'Monthly Returns'!Y149</f>
        <v>5.9826984144826234E-3</v>
      </c>
      <c r="AA148" s="77">
        <f>'Monthly Returns'!Z149</f>
        <v>1.0074367873078804E-2</v>
      </c>
      <c r="AB148" s="77">
        <f>'Monthly Returns'!AA149</f>
        <v>2.8820573455514698E-3</v>
      </c>
      <c r="AC148" s="77">
        <f>'Monthly Returns'!AB149</f>
        <v>3.3700735587882891E-2</v>
      </c>
      <c r="AD148" s="77">
        <f>'Monthly Returns'!AC149</f>
        <v>3.64931186374996E-2</v>
      </c>
      <c r="AE148" s="77">
        <f>'Monthly Returns'!AD149</f>
        <v>2.7904778378790001E-2</v>
      </c>
      <c r="AF148" s="77">
        <f>'Monthly Returns'!AE149</f>
        <v>1.4869529999999999E-2</v>
      </c>
      <c r="AG148" s="77">
        <f>'Monthly Returns'!AF149</f>
        <v>2.44820065E-2</v>
      </c>
      <c r="AH148" s="77">
        <f>'Monthly Returns'!AG149</f>
        <v>2.3563830589936798E-2</v>
      </c>
      <c r="AI148" s="77">
        <f>'Monthly Returns'!AH149</f>
        <v>1.6589080180554161E-2</v>
      </c>
      <c r="AJ148" s="77">
        <f>'Monthly Returns'!AI149</f>
        <v>1.5163948827873863E-2</v>
      </c>
      <c r="AK148" s="77">
        <f>'Monthly Returns'!AJ149</f>
        <v>1.5663573492077365E-2</v>
      </c>
      <c r="AL148" s="77">
        <f>'Monthly Returns'!AK149</f>
        <v>1.2591410362325028E-2</v>
      </c>
      <c r="AM148" s="77">
        <f>'Monthly Returns'!AL149</f>
        <v>2.1699828628527262E-2</v>
      </c>
      <c r="AN148" s="77">
        <f>'Monthly Returns'!AM149</f>
        <v>6.1048108973023041E-3</v>
      </c>
      <c r="AO148" s="77">
        <f>'Monthly Returns'!AN149</f>
        <v>4.3999999999999997E-2</v>
      </c>
      <c r="AP148" s="77">
        <f>'Monthly Returns'!AO149</f>
        <v>3.5174306634678132E-2</v>
      </c>
      <c r="AQ148" s="77">
        <f>'Monthly Returns'!AP149</f>
        <v>6.9925137660087788E-2</v>
      </c>
      <c r="AR148" s="77">
        <f>'Monthly Returns'!AQ149</f>
        <v>1.5040663136487432E-2</v>
      </c>
      <c r="AS148" s="77">
        <f>'Monthly Returns'!AR149</f>
        <v>-4.3729817007533978E-3</v>
      </c>
      <c r="AT148" s="77">
        <f>'Monthly Returns'!AS149</f>
        <v>3.3449933367689574E-2</v>
      </c>
      <c r="AU148" s="77">
        <f>'Monthly Returns'!AT149</f>
        <v>-7.1852291650778295E-4</v>
      </c>
      <c r="AV148" s="77">
        <f>'Monthly Returns'!AU149</f>
        <v>2.3147643069219284E-3</v>
      </c>
      <c r="AW148" s="77">
        <f>'Monthly Returns'!AV149</f>
        <v>6.9105757364265941E-2</v>
      </c>
      <c r="AX148" s="77">
        <f>'Monthly Returns'!AW149</f>
        <v>1.8728704955102815E-2</v>
      </c>
      <c r="AY148" s="77">
        <f>'Monthly Returns'!AX149</f>
        <v>3.1216573831075779E-2</v>
      </c>
      <c r="AZ148" s="77">
        <f>'Monthly Returns'!AY149</f>
        <v>6.5010976040245624E-2</v>
      </c>
      <c r="BA148" s="77">
        <f>'Monthly Returns'!AZ149</f>
        <v>6.3578087703232145E-2</v>
      </c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CC148" s="161">
        <f>(C148-AVERAGE(C$3:C$242))^2*'Monthly Returns'!$BI149</f>
        <v>5.6407239262546982E-7</v>
      </c>
      <c r="CD148" s="161">
        <f>(D148-AVERAGE(D$3:D$242))^2*'Monthly Returns'!$BI149</f>
        <v>2.4835824335774841E-6</v>
      </c>
      <c r="CE148" s="161">
        <f>(E148-AVERAGE(E$3:E$242))^2*'Monthly Returns'!$BI149</f>
        <v>2.070307531743256E-7</v>
      </c>
      <c r="CF148" s="161">
        <f>(F148-AVERAGE(F$3:F$242))^2*'Monthly Returns'!$BI149</f>
        <v>8.2503373959341586E-8</v>
      </c>
      <c r="CG148" s="161">
        <f>(G148-AVERAGE(G$3:G$242))^2*'Monthly Returns'!$BI149</f>
        <v>2.3162705912613113E-6</v>
      </c>
      <c r="CH148" s="161">
        <f>(H148-AVERAGE(H$3:H$242))^2*'Monthly Returns'!$BI149</f>
        <v>2.7104488120262758E-6</v>
      </c>
      <c r="CI148" s="161">
        <f>(I148-AVERAGE(I$3:I$242))^2*'Monthly Returns'!$BI149</f>
        <v>1.2766528925494216E-6</v>
      </c>
      <c r="CJ148" s="161">
        <f>(J148-AVERAGE(J$3:J$242))^2*'Monthly Returns'!$BI149</f>
        <v>3.183644696299867E-7</v>
      </c>
      <c r="CK148" s="161">
        <f>(K148-AVERAGE(K$3:K$242))^2*'Monthly Returns'!$BI149</f>
        <v>4.9452272536893935E-6</v>
      </c>
      <c r="CL148" s="161">
        <f>(L148-AVERAGE(L$3:L$242))^2*'Monthly Returns'!$BI149</f>
        <v>1.0629080339167051E-6</v>
      </c>
      <c r="CM148" s="161">
        <f>(M148-AVERAGE(M$3:M$242))^2*'Monthly Returns'!$BI149</f>
        <v>8.0807408646382154E-7</v>
      </c>
      <c r="CN148" s="161">
        <f>(N148-AVERAGE(N$3:N$242))^2*'Monthly Returns'!$BI149</f>
        <v>3.9178909941241537E-7</v>
      </c>
      <c r="CO148" s="161">
        <f>(O148-AVERAGE(O$3:O$242))^2*'Monthly Returns'!$BI149</f>
        <v>6.4592957946509147E-7</v>
      </c>
      <c r="CP148" s="161">
        <f>(P148-AVERAGE(P$3:P$242))^2*'Monthly Returns'!$BI149</f>
        <v>9.3193106947875411E-7</v>
      </c>
      <c r="CQ148" s="161">
        <f>(Q148-AVERAGE(Q$3:Q$242))^2*'Monthly Returns'!$BI149</f>
        <v>7.3703793698184212E-7</v>
      </c>
      <c r="CR148" s="161">
        <f>(R148-AVERAGE(R$3:R$242))^2*'Monthly Returns'!$BI149</f>
        <v>3.3358141861034532E-7</v>
      </c>
      <c r="CS148" s="161">
        <f>(S148-AVERAGE(S$3:S$242))^2*'Monthly Returns'!$BI149</f>
        <v>2.7030021571474288E-7</v>
      </c>
      <c r="CT148" s="161">
        <f>(T148-AVERAGE(T$3:T$242))^2*'Monthly Returns'!$BI149</f>
        <v>1.5674821135279985E-6</v>
      </c>
      <c r="CU148" s="161">
        <f>(U148-AVERAGE(U$3:U$242))^2*'Monthly Returns'!$BI149</f>
        <v>3.3904120366863697E-6</v>
      </c>
      <c r="CV148" s="161">
        <f>(V148-AVERAGE(V$3:V$242))^2*'Monthly Returns'!$BI149</f>
        <v>2.4668187545890986E-7</v>
      </c>
      <c r="CW148" s="161">
        <f>(W148-AVERAGE(W$3:W$242))^2*'Monthly Returns'!$BI149</f>
        <v>3.1785810180962327E-7</v>
      </c>
      <c r="CX148" s="161">
        <f>(X148-AVERAGE(X$3:X$242))^2*'Monthly Returns'!$BI149</f>
        <v>5.131437424796008E-9</v>
      </c>
      <c r="CY148" s="161">
        <f>(Y148-AVERAGE(Y$3:Y$242))^2*'Monthly Returns'!$BI149</f>
        <v>5.0263625873332903E-7</v>
      </c>
      <c r="CZ148" s="161">
        <f>(Z148-AVERAGE(Z$3:Z$242))^2*'Monthly Returns'!$BI149</f>
        <v>5.8311950428740738E-8</v>
      </c>
      <c r="DA148" s="161">
        <f>(AA148-AVERAGE(AA$3:AA$242))^2*'Monthly Returns'!$BI149</f>
        <v>7.5046219330735816E-8</v>
      </c>
      <c r="DB148" s="161">
        <f>(AB148-AVERAGE(AB$3:AB$242))^2*'Monthly Returns'!$BI149</f>
        <v>5.7194685167185116E-9</v>
      </c>
      <c r="DC148" s="161">
        <f>(AC148-AVERAGE(AC$3:AC$242))^2*'Monthly Returns'!$BI149</f>
        <v>3.8623589307277558E-6</v>
      </c>
      <c r="DD148" s="161">
        <f>(AD148-AVERAGE(AD$3:AD$242))^2*'Monthly Returns'!$BI149</f>
        <v>4.6035363038002997E-6</v>
      </c>
      <c r="DE148" s="161">
        <f>(AE148-AVERAGE(AE$3:AE$242))^2*'Monthly Returns'!$BI149</f>
        <v>2.4731399063639076E-6</v>
      </c>
      <c r="DF148" s="161">
        <f>(AF148-AVERAGE(AF$3:AF$242))^2*'Monthly Returns'!$BI149</f>
        <v>2.3192837347611422E-7</v>
      </c>
      <c r="DG148" s="161">
        <f>(AG148-AVERAGE(AG$3:AG$242))^2*'Monthly Returns'!$BI149</f>
        <v>1.2782851644112352E-6</v>
      </c>
      <c r="DH148" s="161">
        <f>(AH148-AVERAGE(AH$3:AH$242))^2*'Monthly Returns'!$BI149</f>
        <v>1.3315582793998716E-6</v>
      </c>
      <c r="DI148" s="161">
        <f>(AI148-AVERAGE(AI$3:AI$242))^2*'Monthly Returns'!$BI149</f>
        <v>7.0438747323268182E-7</v>
      </c>
      <c r="DJ148" s="161">
        <f>(AJ148-AVERAGE(AJ$3:AJ$242))^2*'Monthly Returns'!$BI149</f>
        <v>4.1411516880873033E-7</v>
      </c>
      <c r="DK148" s="161">
        <f>(AK148-AVERAGE(AK$3:AK$242))^2*'Monthly Returns'!$BI149</f>
        <v>3.7583816370810315E-7</v>
      </c>
      <c r="DL148" s="161">
        <f>(AL148-AVERAGE(AL$3:AL$242))^2*'Monthly Returns'!$BI149</f>
        <v>1.7465831293168197E-7</v>
      </c>
      <c r="DM148" s="161">
        <f>(AM148-AVERAGE(AM$3:AM$242))^2*'Monthly Returns'!$BI149</f>
        <v>1.2588231836897714E-6</v>
      </c>
      <c r="DN148" s="161">
        <f>(AN148-AVERAGE(AN$3:AN$242))^2*'Monthly Returns'!$BI149</f>
        <v>1.0325897357104998E-9</v>
      </c>
      <c r="DO148" s="161">
        <f>(AO148-AVERAGE(AO$3:AO$242))^2*'Monthly Returns'!$BI149</f>
        <v>6.0645417343797936E-6</v>
      </c>
      <c r="DP148" s="161">
        <f>(AP148-AVERAGE(AP$3:AP$242))^2*'Monthly Returns'!$BI149</f>
        <v>4.9177859838873138E-6</v>
      </c>
      <c r="DQ148" s="161">
        <f>(AQ148-AVERAGE(AQ$3:AQ$242))^2*'Monthly Returns'!$BI149</f>
        <v>1.743890638043238E-5</v>
      </c>
      <c r="DR148" s="161">
        <f>(AR148-AVERAGE(AR$3:AR$242))^2*'Monthly Returns'!$BI149</f>
        <v>3.0125608035209667E-7</v>
      </c>
      <c r="DS148" s="161">
        <f>(AS148-AVERAGE(AS$3:AS$242))^2*'Monthly Returns'!$BI149</f>
        <v>2.6153542446659151E-7</v>
      </c>
      <c r="DT148" s="161">
        <f>(AT148-AVERAGE(AT$3:AT$242))^2*'Monthly Returns'!$BI149</f>
        <v>3.4197466577435681E-6</v>
      </c>
      <c r="DU148" s="161">
        <f>(AU148-AVERAGE(AU$3:AU$242))^2*'Monthly Returns'!$BI149</f>
        <v>3.5610511652826318E-8</v>
      </c>
      <c r="DV148" s="161">
        <f>(AV148-AVERAGE(AV$3:AV$242))^2*'Monthly Returns'!$BI149</f>
        <v>3.2841389798516964E-7</v>
      </c>
      <c r="DW148" s="161">
        <f>(AW148-AVERAGE(AW$3:AW$242))^2*'Monthly Returns'!$BI149</f>
        <v>1.5402493423350141E-5</v>
      </c>
      <c r="DX148" s="161">
        <f>(AX148-AVERAGE(AX$3:AX$242))^2*'Monthly Returns'!$BI149</f>
        <v>5.6752897169018809E-7</v>
      </c>
      <c r="DY148" s="161">
        <f>(AY148-AVERAGE(AY$3:AY$242))^2*'Monthly Returns'!$BI149</f>
        <v>2.6285279020858401E-6</v>
      </c>
      <c r="DZ148" s="161">
        <f>(AZ148-AVERAGE(AZ$3:AZ$242))^2*'Monthly Returns'!$BI149</f>
        <v>1.0722748525456897E-5</v>
      </c>
      <c r="EA148" s="161">
        <f>(BA148-AVERAGE(BA$3:BA$242))^2*'Monthly Returns'!$BI149</f>
        <v>1.2180030830275024E-5</v>
      </c>
    </row>
    <row r="149" spans="1:131" s="80" customFormat="1" x14ac:dyDescent="0.2">
      <c r="A149" s="66"/>
      <c r="B149" s="79">
        <f>'Monthly Returns'!A150</f>
        <v>40633</v>
      </c>
      <c r="C149" s="77">
        <f>'Monthly Returns'!B150</f>
        <v>1.5513518906455E-2</v>
      </c>
      <c r="D149" s="77">
        <f>'Monthly Returns'!C150</f>
        <v>3.70199808506479E-2</v>
      </c>
      <c r="E149" s="77">
        <f>'Monthly Returns'!D150</f>
        <v>1.4542426360363901E-2</v>
      </c>
      <c r="F149" s="77">
        <f>'Monthly Returns'!E150</f>
        <v>3.0947281092330099E-2</v>
      </c>
      <c r="G149" s="77">
        <f>'Monthly Returns'!F150</f>
        <v>-1.0393342493364899E-2</v>
      </c>
      <c r="H149" s="77">
        <f>'Monthly Returns'!G150</f>
        <v>-7.8205410833114997E-2</v>
      </c>
      <c r="I149" s="77">
        <f>'Monthly Returns'!H150</f>
        <v>-4.7637452104971098E-2</v>
      </c>
      <c r="J149" s="77">
        <f>'Monthly Returns'!I150</f>
        <v>3.8123705691646997E-2</v>
      </c>
      <c r="K149" s="77">
        <f>'Monthly Returns'!J150</f>
        <v>7.4102051888033899E-2</v>
      </c>
      <c r="L149" s="77">
        <f>'Monthly Returns'!K150</f>
        <v>1.78440828290953E-2</v>
      </c>
      <c r="M149" s="77">
        <f>'Monthly Returns'!L150</f>
        <v>1.9083634954021898E-2</v>
      </c>
      <c r="N149" s="77">
        <f>'Monthly Returns'!M150</f>
        <v>2.3094666279596499E-2</v>
      </c>
      <c r="O149" s="77">
        <f>'Monthly Returns'!N150</f>
        <v>4.2122232261585499E-2</v>
      </c>
      <c r="P149" s="77">
        <f>'Monthly Returns'!O150</f>
        <v>3.3728837578211802E-2</v>
      </c>
      <c r="Q149" s="77">
        <f>'Monthly Returns'!P150</f>
        <v>2.4642404358282199E-2</v>
      </c>
      <c r="R149" s="77">
        <f>'Monthly Returns'!Q150</f>
        <v>1.9371260797187199E-2</v>
      </c>
      <c r="S149" s="77">
        <f>'Monthly Returns'!R150</f>
        <v>3.2450670968393598E-3</v>
      </c>
      <c r="T149" s="77">
        <f>'Monthly Returns'!S150</f>
        <v>2.8212486663958147E-2</v>
      </c>
      <c r="U149" s="77">
        <f>'Monthly Returns'!T150</f>
        <v>1.18987895393574E-3</v>
      </c>
      <c r="V149" s="77">
        <f>'Monthly Returns'!U150</f>
        <v>4.9932080723671304E-3</v>
      </c>
      <c r="W149" s="77">
        <f>'Monthly Returns'!V150</f>
        <v>-1.09055284961279E-2</v>
      </c>
      <c r="X149" s="77">
        <f>'Monthly Returns'!W150</f>
        <v>3.2420400658086379E-3</v>
      </c>
      <c r="Y149" s="77">
        <f>'Monthly Returns'!X150</f>
        <v>3.9604516639091258E-4</v>
      </c>
      <c r="Z149" s="77">
        <f>'Monthly Returns'!Y150</f>
        <v>1.8254921823204207E-3</v>
      </c>
      <c r="AA149" s="77">
        <f>'Monthly Returns'!Z150</f>
        <v>3.2807806333811085E-2</v>
      </c>
      <c r="AB149" s="77">
        <f>'Monthly Returns'!AA150</f>
        <v>2.6821899638935776E-2</v>
      </c>
      <c r="AC149" s="77">
        <f>'Monthly Returns'!AB150</f>
        <v>-5.1904058201659775E-2</v>
      </c>
      <c r="AD149" s="77">
        <f>'Monthly Returns'!AC150</f>
        <v>-5.5939582619753098E-2</v>
      </c>
      <c r="AE149" s="77">
        <f>'Monthly Returns'!AD150</f>
        <v>-4.3072977883952895E-2</v>
      </c>
      <c r="AF149" s="77">
        <f>'Monthly Returns'!AE150</f>
        <v>7.4881950000000002E-4</v>
      </c>
      <c r="AG149" s="77">
        <f>'Monthly Returns'!AF150</f>
        <v>-2.3109802999999999E-3</v>
      </c>
      <c r="AH149" s="77">
        <f>'Monthly Returns'!AG150</f>
        <v>-2.6109660574412663E-3</v>
      </c>
      <c r="AI149" s="77">
        <f>'Monthly Returns'!AH150</f>
        <v>5.5437285484642995E-3</v>
      </c>
      <c r="AJ149" s="77">
        <f>'Monthly Returns'!AI150</f>
        <v>1.2781120511489164E-2</v>
      </c>
      <c r="AK149" s="77">
        <f>'Monthly Returns'!AJ150</f>
        <v>2.0680476156614835E-2</v>
      </c>
      <c r="AL149" s="77">
        <f>'Monthly Returns'!AK150</f>
        <v>2.3586910327241695E-2</v>
      </c>
      <c r="AM149" s="77">
        <f>'Monthly Returns'!AL150</f>
        <v>-1.3023530719849186E-2</v>
      </c>
      <c r="AN149" s="77">
        <f>'Monthly Returns'!AM150</f>
        <v>2.0512101485561596E-2</v>
      </c>
      <c r="AO149" s="77">
        <f>'Monthly Returns'!AN150</f>
        <v>-2.06E-2</v>
      </c>
      <c r="AP149" s="77">
        <f>'Monthly Returns'!AO150</f>
        <v>1.9789351762254714E-2</v>
      </c>
      <c r="AQ149" s="77">
        <f>'Monthly Returns'!AP150</f>
        <v>4.4612911433397073E-3</v>
      </c>
      <c r="AR149" s="77">
        <f>'Monthly Returns'!AQ150</f>
        <v>1.3129478037667609E-2</v>
      </c>
      <c r="AS149" s="77">
        <f>'Monthly Returns'!AR150</f>
        <v>-8.5816609230353613E-3</v>
      </c>
      <c r="AT149" s="77">
        <f>'Monthly Returns'!AS150</f>
        <v>2.6244211046948528E-2</v>
      </c>
      <c r="AU149" s="77">
        <f>'Monthly Returns'!AT150</f>
        <v>-5.3608975941137702E-3</v>
      </c>
      <c r="AV149" s="77">
        <f>'Monthly Returns'!AU150</f>
        <v>-1.9874420613964806E-2</v>
      </c>
      <c r="AW149" s="77">
        <f>'Monthly Returns'!AV150</f>
        <v>7.1497162168691508E-2</v>
      </c>
      <c r="AX149" s="77">
        <f>'Monthly Returns'!AW150</f>
        <v>3.6129059957495269E-2</v>
      </c>
      <c r="AY149" s="77">
        <f>'Monthly Returns'!AX150</f>
        <v>2.160969224384296E-2</v>
      </c>
      <c r="AZ149" s="77">
        <f>'Monthly Returns'!AY150</f>
        <v>7.0111950193805811E-2</v>
      </c>
      <c r="BA149" s="77">
        <f>'Monthly Returns'!AZ150</f>
        <v>6.6058775371933498E-2</v>
      </c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CC149" s="161">
        <f>(C149-AVERAGE(C$3:C$242))^2*'Monthly Returns'!$BI150</f>
        <v>3.5218036258002112E-7</v>
      </c>
      <c r="CD149" s="161">
        <f>(D149-AVERAGE(D$3:D$242))^2*'Monthly Returns'!$BI150</f>
        <v>2.9996291873032608E-6</v>
      </c>
      <c r="CE149" s="161">
        <f>(E149-AVERAGE(E$3:E$242))^2*'Monthly Returns'!$BI150</f>
        <v>3.307414504914892E-7</v>
      </c>
      <c r="CF149" s="161">
        <f>(F149-AVERAGE(F$3:F$242))^2*'Monthly Returns'!$BI150</f>
        <v>2.0288324642576407E-6</v>
      </c>
      <c r="CG149" s="161">
        <f>(G149-AVERAGE(G$3:G$242))^2*'Monthly Returns'!$BI150</f>
        <v>9.1676038468532189E-7</v>
      </c>
      <c r="CH149" s="161">
        <f>(H149-AVERAGE(H$3:H$242))^2*'Monthly Returns'!$BI150</f>
        <v>2.9645471941003711E-5</v>
      </c>
      <c r="CI149" s="161">
        <f>(I149-AVERAGE(I$3:I$242))^2*'Monthly Returns'!$BI150</f>
        <v>1.303761227929134E-5</v>
      </c>
      <c r="CJ149" s="161">
        <f>(J149-AVERAGE(J$3:J$242))^2*'Monthly Returns'!$BI150</f>
        <v>3.5719130722243871E-6</v>
      </c>
      <c r="CK149" s="161">
        <f>(K149-AVERAGE(K$3:K$242))^2*'Monthly Returns'!$BI150</f>
        <v>1.7760182871629494E-5</v>
      </c>
      <c r="CL149" s="161">
        <f>(L149-AVERAGE(L$3:L$242))^2*'Monthly Returns'!$BI150</f>
        <v>7.8034279833761526E-7</v>
      </c>
      <c r="CM149" s="161">
        <f>(M149-AVERAGE(M$3:M$242))^2*'Monthly Returns'!$BI150</f>
        <v>9.1717088671703026E-7</v>
      </c>
      <c r="CN149" s="161">
        <f>(N149-AVERAGE(N$3:N$242))^2*'Monthly Returns'!$BI150</f>
        <v>1.0074059111617416E-6</v>
      </c>
      <c r="CO149" s="161">
        <f>(O149-AVERAGE(O$3:O$242))^2*'Monthly Returns'!$BI150</f>
        <v>5.6439223689361333E-6</v>
      </c>
      <c r="CP149" s="161">
        <f>(P149-AVERAGE(P$3:P$242))^2*'Monthly Returns'!$BI150</f>
        <v>2.7489542979621807E-6</v>
      </c>
      <c r="CQ149" s="161">
        <f>(Q149-AVERAGE(Q$3:Q$242))^2*'Monthly Returns'!$BI150</f>
        <v>1.2751401457621091E-6</v>
      </c>
      <c r="CR149" s="161">
        <f>(R149-AVERAGE(R$3:R$242))^2*'Monthly Returns'!$BI150</f>
        <v>7.0397171862733638E-7</v>
      </c>
      <c r="CS149" s="161">
        <f>(S149-AVERAGE(S$3:S$242))^2*'Monthly Returns'!$BI150</f>
        <v>2.1251955758116467E-8</v>
      </c>
      <c r="CT149" s="161">
        <f>(T149-AVERAGE(T$3:T$242))^2*'Monthly Returns'!$BI150</f>
        <v>1.6196237609929989E-6</v>
      </c>
      <c r="CU149" s="161">
        <f>(U149-AVERAGE(U$3:U$242))^2*'Monthly Returns'!$BI150</f>
        <v>7.4700478016415023E-8</v>
      </c>
      <c r="CV149" s="161">
        <f>(V149-AVERAGE(V$3:V$242))^2*'Monthly Returns'!$BI150</f>
        <v>7.3563547969069937E-10</v>
      </c>
      <c r="CW149" s="161">
        <f>(W149-AVERAGE(W$3:W$242))^2*'Monthly Returns'!$BI150</f>
        <v>9.746403933942852E-7</v>
      </c>
      <c r="CX149" s="161">
        <f>(X149-AVERAGE(X$3:X$242))^2*'Monthly Returns'!$BI150</f>
        <v>1.2440503637044161E-8</v>
      </c>
      <c r="CY149" s="161">
        <f>(Y149-AVERAGE(Y$3:Y$242))^2*'Monthly Returns'!$BI150</f>
        <v>5.9613309146549764E-8</v>
      </c>
      <c r="CZ149" s="161">
        <f>(Z149-AVERAGE(Z$3:Z$242))^2*'Monthly Returns'!$BI150</f>
        <v>9.2090399944027648E-10</v>
      </c>
      <c r="DA149" s="161">
        <f>(AA149-AVERAGE(AA$3:AA$242))^2*'Monthly Returns'!$BI150</f>
        <v>3.1273719461045984E-6</v>
      </c>
      <c r="DB149" s="161">
        <f>(AB149-AVERAGE(AB$3:AB$242))^2*'Monthly Returns'!$BI150</f>
        <v>2.2390314215573447E-6</v>
      </c>
      <c r="DC149" s="161">
        <f>(AC149-AVERAGE(AC$3:AC$242))^2*'Monthly Returns'!$BI150</f>
        <v>1.3302485696618577E-5</v>
      </c>
      <c r="DD149" s="161">
        <f>(AD149-AVERAGE(AD$3:AD$242))^2*'Monthly Returns'!$BI150</f>
        <v>1.5323334238240033E-5</v>
      </c>
      <c r="DE149" s="161">
        <f>(AE149-AVERAGE(AE$3:AE$242))^2*'Monthly Returns'!$BI150</f>
        <v>9.4938624854971254E-6</v>
      </c>
      <c r="DF149" s="161">
        <f>(AF149-AVERAGE(AF$3:AF$242))^2*'Monthly Returns'!$BI150</f>
        <v>1.9662138236690456E-7</v>
      </c>
      <c r="DG149" s="161">
        <f>(AG149-AVERAGE(AG$3:AG$242))^2*'Monthly Returns'!$BI150</f>
        <v>3.8866613132266714E-7</v>
      </c>
      <c r="DH149" s="161">
        <f>(AH149-AVERAGE(AH$3:AH$242))^2*'Monthly Returns'!$BI150</f>
        <v>3.1291980999037789E-7</v>
      </c>
      <c r="DI149" s="161">
        <f>(AI149-AVERAGE(AI$3:AI$242))^2*'Monthly Returns'!$BI150</f>
        <v>1.3937508249520422E-8</v>
      </c>
      <c r="DJ149" s="161">
        <f>(AJ149-AVERAGE(AJ$3:AJ$242))^2*'Monthly Returns'!$BI150</f>
        <v>2.4035260411792634E-7</v>
      </c>
      <c r="DK149" s="161">
        <f>(AK149-AVERAGE(AK$3:AK$242))^2*'Monthly Returns'!$BI150</f>
        <v>8.9425500402183322E-7</v>
      </c>
      <c r="DL149" s="161">
        <f>(AL149-AVERAGE(AL$3:AL$242))^2*'Monthly Returns'!$BI150</f>
        <v>1.3046241928803373E-6</v>
      </c>
      <c r="DM149" s="161">
        <f>(AM149-AVERAGE(AM$3:AM$242))^2*'Monthly Returns'!$BI150</f>
        <v>1.3293492810034009E-6</v>
      </c>
      <c r="DN149" s="161">
        <f>(AN149-AVERAGE(AN$3:AN$242))^2*'Monthly Returns'!$BI150</f>
        <v>9.5756758564619232E-7</v>
      </c>
      <c r="DO149" s="161">
        <f>(AO149-AVERAGE(AO$3:AO$242))^2*'Monthly Returns'!$BI150</f>
        <v>3.1252410188091711E-6</v>
      </c>
      <c r="DP149" s="161">
        <f>(AP149-AVERAGE(AP$3:AP$242))^2*'Monthly Returns'!$BI150</f>
        <v>1.484279120647397E-6</v>
      </c>
      <c r="DQ149" s="161">
        <f>(AQ149-AVERAGE(AQ$3:AQ$242))^2*'Monthly Returns'!$BI150</f>
        <v>1.0522154084929905E-8</v>
      </c>
      <c r="DR149" s="161">
        <f>(AR149-AVERAGE(AR$3:AR$242))^2*'Monthly Returns'!$BI150</f>
        <v>1.8156816468240745E-7</v>
      </c>
      <c r="DS149" s="161">
        <f>(AS149-AVERAGE(AS$3:AS$242))^2*'Monthly Returns'!$BI150</f>
        <v>6.2473849638679984E-7</v>
      </c>
      <c r="DT149" s="161">
        <f>(AT149-AVERAGE(AT$3:AT$242))^2*'Monthly Returns'!$BI150</f>
        <v>1.9190740791449482E-6</v>
      </c>
      <c r="DU149" s="161">
        <f>(AU149-AVERAGE(AU$3:AU$242))^2*'Monthly Returns'!$BI150</f>
        <v>2.4459471808693148E-7</v>
      </c>
      <c r="DV149" s="161">
        <f>(AV149-AVERAGE(AV$3:AV$242))^2*'Monthly Returns'!$BI150</f>
        <v>7.768743677490053E-7</v>
      </c>
      <c r="DW149" s="161">
        <f>(AW149-AVERAGE(AW$3:AW$242))^2*'Monthly Returns'!$BI150</f>
        <v>1.6821792059230412E-5</v>
      </c>
      <c r="DX149" s="161">
        <f>(AX149-AVERAGE(AX$3:AX$242))^2*'Monthly Returns'!$BI150</f>
        <v>3.609924794112056E-6</v>
      </c>
      <c r="DY149" s="161">
        <f>(AY149-AVERAGE(AY$3:AY$242))^2*'Monthly Returns'!$BI150</f>
        <v>9.9694194141814918E-7</v>
      </c>
      <c r="DZ149" s="161">
        <f>(AZ149-AVERAGE(AZ$3:AZ$242))^2*'Monthly Returns'!$BI150</f>
        <v>1.3148491574431478E-5</v>
      </c>
      <c r="EA149" s="161">
        <f>(BA149-AVERAGE(BA$3:BA$242))^2*'Monthly Returns'!$BI150</f>
        <v>1.3472580311755525E-5</v>
      </c>
    </row>
    <row r="150" spans="1:131" s="80" customFormat="1" x14ac:dyDescent="0.2">
      <c r="A150" s="66"/>
      <c r="B150" s="79">
        <f>'Monthly Returns'!A151</f>
        <v>40663</v>
      </c>
      <c r="C150" s="77">
        <f>'Monthly Returns'!B151</f>
        <v>-1.11919616960589E-2</v>
      </c>
      <c r="D150" s="77">
        <f>'Monthly Returns'!C151</f>
        <v>-1.2724647858947301E-2</v>
      </c>
      <c r="E150" s="77">
        <f>'Monthly Returns'!D151</f>
        <v>4.2675122742868499E-2</v>
      </c>
      <c r="F150" s="77">
        <f>'Monthly Returns'!E151</f>
        <v>3.4202338236063799E-2</v>
      </c>
      <c r="G150" s="77">
        <f>'Monthly Returns'!F151</f>
        <v>2.7371297450454898E-2</v>
      </c>
      <c r="H150" s="77">
        <f>'Monthly Returns'!G151</f>
        <v>-3.7046988285431799E-2</v>
      </c>
      <c r="I150" s="77">
        <f>'Monthly Returns'!H151</f>
        <v>-3.9652127915247998E-2</v>
      </c>
      <c r="J150" s="77">
        <f>'Monthly Returns'!I151</f>
        <v>8.3567399773594106E-3</v>
      </c>
      <c r="K150" s="77">
        <f>'Monthly Returns'!J151</f>
        <v>-1.0580834388079699E-2</v>
      </c>
      <c r="L150" s="77">
        <f>'Monthly Returns'!K151</f>
        <v>-8.5137568993120995E-3</v>
      </c>
      <c r="M150" s="77">
        <f>'Monthly Returns'!L151</f>
        <v>-1.08129437849301E-2</v>
      </c>
      <c r="N150" s="77">
        <f>'Monthly Returns'!M151</f>
        <v>-1.7851207296039898E-2</v>
      </c>
      <c r="O150" s="77">
        <f>'Monthly Returns'!N151</f>
        <v>-9.4963989704754904E-4</v>
      </c>
      <c r="P150" s="77">
        <f>'Monthly Returns'!O151</f>
        <v>-2.33722284497517E-2</v>
      </c>
      <c r="Q150" s="77">
        <f>'Monthly Returns'!P151</f>
        <v>-3.0196606500417101E-2</v>
      </c>
      <c r="R150" s="77">
        <f>'Monthly Returns'!Q151</f>
        <v>-2.7735376167256999E-2</v>
      </c>
      <c r="S150" s="77">
        <f>'Monthly Returns'!R151</f>
        <v>-1.78044236796801E-2</v>
      </c>
      <c r="T150" s="77">
        <f>'Monthly Returns'!S151</f>
        <v>-2.7415419336624391E-2</v>
      </c>
      <c r="U150" s="77">
        <f>'Monthly Returns'!T151</f>
        <v>3.06002925122432E-2</v>
      </c>
      <c r="V150" s="77">
        <f>'Monthly Returns'!U151</f>
        <v>1.33576659025198E-2</v>
      </c>
      <c r="W150" s="77">
        <f>'Monthly Returns'!V151</f>
        <v>2.3708352933924998E-2</v>
      </c>
      <c r="X150" s="77">
        <f>'Monthly Returns'!W151</f>
        <v>4.4325471470602507E-2</v>
      </c>
      <c r="Y150" s="77">
        <f>'Monthly Returns'!X151</f>
        <v>6.9903652395306715E-3</v>
      </c>
      <c r="Z150" s="77">
        <f>'Monthly Returns'!Y151</f>
        <v>3.0957991552460484E-3</v>
      </c>
      <c r="AA150" s="77">
        <f>'Monthly Returns'!Z151</f>
        <v>1.2651129191696642E-2</v>
      </c>
      <c r="AB150" s="77">
        <f>'Monthly Returns'!AA151</f>
        <v>1.8119842124147967E-2</v>
      </c>
      <c r="AC150" s="77">
        <f>'Monthly Returns'!AB151</f>
        <v>-3.2132751426789952E-3</v>
      </c>
      <c r="AD150" s="77">
        <f>'Monthly Returns'!AC151</f>
        <v>-1.06230215840563E-3</v>
      </c>
      <c r="AE150" s="77">
        <f>'Monthly Returns'!AD151</f>
        <v>-3.01209131784808E-3</v>
      </c>
      <c r="AF150" s="77">
        <f>'Monthly Returns'!AE151</f>
        <v>4.7644306999999999E-3</v>
      </c>
      <c r="AG150" s="77">
        <f>'Monthly Returns'!AF151</f>
        <v>1.8441322899999998E-2</v>
      </c>
      <c r="AH150" s="77">
        <f>'Monthly Returns'!AG151</f>
        <v>-2.3269342641070168E-3</v>
      </c>
      <c r="AI150" s="77">
        <f>'Monthly Returns'!AH151</f>
        <v>-1.9010913992900669E-4</v>
      </c>
      <c r="AJ150" s="77">
        <f>'Monthly Returns'!AI151</f>
        <v>-7.6117026409752153E-3</v>
      </c>
      <c r="AK150" s="77">
        <f>'Monthly Returns'!AJ151</f>
        <v>-1.2712672490170829E-2</v>
      </c>
      <c r="AL150" s="77">
        <f>'Monthly Returns'!AK151</f>
        <v>6.9212060496750549E-3</v>
      </c>
      <c r="AM150" s="77">
        <f>'Monthly Returns'!AL151</f>
        <v>-1.953070572017257E-2</v>
      </c>
      <c r="AN150" s="77">
        <f>'Monthly Returns'!AM151</f>
        <v>1.5318566516102416E-2</v>
      </c>
      <c r="AO150" s="77">
        <f>'Monthly Returns'!AN151</f>
        <v>-3.9300000000000002E-2</v>
      </c>
      <c r="AP150" s="77">
        <f>'Monthly Returns'!AO151</f>
        <v>-7.277921819371258E-2</v>
      </c>
      <c r="AQ150" s="77">
        <f>'Monthly Returns'!AP151</f>
        <v>-7.9675999620042237E-2</v>
      </c>
      <c r="AR150" s="77">
        <f>'Monthly Returns'!AQ151</f>
        <v>2.6105646534472039E-2</v>
      </c>
      <c r="AS150" s="77">
        <f>'Monthly Returns'!AR151</f>
        <v>-1.1723009814612828E-2</v>
      </c>
      <c r="AT150" s="77">
        <f>'Monthly Returns'!AS151</f>
        <v>-3.1618902568521637E-2</v>
      </c>
      <c r="AU150" s="77">
        <f>'Monthly Returns'!AT151</f>
        <v>-8.9665196496834867E-3</v>
      </c>
      <c r="AV150" s="77">
        <f>'Monthly Returns'!AU151</f>
        <v>-1.993562407949288E-2</v>
      </c>
      <c r="AW150" s="77">
        <f>'Monthly Returns'!AV151</f>
        <v>-5.2105636663217991E-2</v>
      </c>
      <c r="AX150" s="77">
        <f>'Monthly Returns'!AW151</f>
        <v>-5.7253553225873333E-2</v>
      </c>
      <c r="AY150" s="77">
        <f>'Monthly Returns'!AX151</f>
        <v>-2.5407846204773404E-2</v>
      </c>
      <c r="AZ150" s="77">
        <f>'Monthly Returns'!AY151</f>
        <v>-5.4941468735279234E-2</v>
      </c>
      <c r="BA150" s="77">
        <f>'Monthly Returns'!AZ151</f>
        <v>6.315705849641251E-3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CC150" s="161">
        <f>(C150-AVERAGE(C$3:C$242))^2*'Monthly Returns'!$BI151</f>
        <v>1.3604677567522244E-6</v>
      </c>
      <c r="CD150" s="161">
        <f>(D150-AVERAGE(D$3:D$242))^2*'Monthly Returns'!$BI151</f>
        <v>2.3807668105744491E-6</v>
      </c>
      <c r="CE150" s="161">
        <f>(E150-AVERAGE(E$3:E$242))^2*'Monthly Returns'!$BI151</f>
        <v>5.9294074029620082E-6</v>
      </c>
      <c r="CF150" s="161">
        <f>(F150-AVERAGE(F$3:F$242))^2*'Monthly Returns'!$BI151</f>
        <v>2.710675441784266E-6</v>
      </c>
      <c r="CG150" s="161">
        <f>(G150-AVERAGE(G$3:G$242))^2*'Monthly Returns'!$BI151</f>
        <v>2.3425642907692364E-6</v>
      </c>
      <c r="CH150" s="161">
        <f>(H150-AVERAGE(H$3:H$242))^2*'Monthly Returns'!$BI151</f>
        <v>7.5918340562651973E-6</v>
      </c>
      <c r="CI150" s="161">
        <f>(I150-AVERAGE(I$3:I$242))^2*'Monthly Returns'!$BI151</f>
        <v>9.6214275066605124E-6</v>
      </c>
      <c r="CJ150" s="161">
        <f>(J150-AVERAGE(J$3:J$242))^2*'Monthly Returns'!$BI151</f>
        <v>4.2830843371146782E-9</v>
      </c>
      <c r="CK150" s="161">
        <f>(K150-AVERAGE(K$3:K$242))^2*'Monthly Returns'!$BI151</f>
        <v>1.834405646005387E-6</v>
      </c>
      <c r="CL150" s="161">
        <f>(L150-AVERAGE(L$3:L$242))^2*'Monthly Returns'!$BI151</f>
        <v>7.2600673676449138E-7</v>
      </c>
      <c r="CM150" s="161">
        <f>(M150-AVERAGE(M$3:M$242))^2*'Monthly Returns'!$BI151</f>
        <v>1.022035555550149E-6</v>
      </c>
      <c r="CN150" s="161">
        <f>(N150-AVERAGE(N$3:N$242))^2*'Monthly Returns'!$BI151</f>
        <v>2.8699207983394037E-6</v>
      </c>
      <c r="CO150" s="161">
        <f>(O150-AVERAGE(O$3:O$242))^2*'Monthly Returns'!$BI151</f>
        <v>2.074906088537682E-7</v>
      </c>
      <c r="CP150" s="161">
        <f>(P150-AVERAGE(P$3:P$242))^2*'Monthly Returns'!$BI151</f>
        <v>4.4221502239005173E-6</v>
      </c>
      <c r="CQ150" s="161">
        <f>(Q150-AVERAGE(Q$3:Q$242))^2*'Monthly Returns'!$BI151</f>
        <v>6.1752876294068315E-6</v>
      </c>
      <c r="CR150" s="161">
        <f>(R150-AVERAGE(R$3:R$242))^2*'Monthly Returns'!$BI151</f>
        <v>5.1358955520392229E-6</v>
      </c>
      <c r="CS150" s="161">
        <f>(S150-AVERAGE(S$3:S$242))^2*'Monthly Returns'!$BI151</f>
        <v>2.3592700483587504E-6</v>
      </c>
      <c r="CT150" s="161">
        <f>(T150-AVERAGE(T$3:T$242))^2*'Monthly Returns'!$BI151</f>
        <v>5.726169777927791E-6</v>
      </c>
      <c r="CU150" s="161">
        <f>(U150-AVERAGE(U$3:U$242))^2*'Monthly Returns'!$BI151</f>
        <v>2.7778564110674726E-6</v>
      </c>
      <c r="CV150" s="161">
        <f>(V150-AVERAGE(V$3:V$242))^2*'Monthly Returns'!$BI151</f>
        <v>2.754974614125133E-7</v>
      </c>
      <c r="CW150" s="161">
        <f>(W150-AVERAGE(W$3:W$242))^2*'Monthly Returns'!$BI151</f>
        <v>1.6709429771930247E-6</v>
      </c>
      <c r="CX150" s="161">
        <f>(X150-AVERAGE(X$3:X$242))^2*'Monthly Returns'!$BI151</f>
        <v>6.7590531209977502E-6</v>
      </c>
      <c r="CY150" s="161">
        <f>(Y150-AVERAGE(Y$3:Y$242))^2*'Monthly Returns'!$BI151</f>
        <v>3.6062995401043914E-8</v>
      </c>
      <c r="CZ150" s="161">
        <f>(Z150-AVERAGE(Z$3:Z$242))^2*'Monthly Returns'!$BI151</f>
        <v>2.8466139158277151E-9</v>
      </c>
      <c r="DA150" s="161">
        <f>(AA150-AVERAGE(AA$3:AA$242))^2*'Monthly Returns'!$BI151</f>
        <v>1.9963449496446236E-7</v>
      </c>
      <c r="DB150" s="161">
        <f>(AB150-AVERAGE(AB$3:AB$242))^2*'Monthly Returns'!$BI151</f>
        <v>8.6388643020760884E-7</v>
      </c>
      <c r="DC150" s="161">
        <f>(AC150-AVERAGE(AC$3:AC$242))^2*'Monthly Returns'!$BI151</f>
        <v>2.0390055599656906E-7</v>
      </c>
      <c r="DD150" s="161">
        <f>(AD150-AVERAGE(AD$3:AD$242))^2*'Monthly Returns'!$BI151</f>
        <v>9.7203643091565364E-8</v>
      </c>
      <c r="DE150" s="161">
        <f>(AE150-AVERAGE(AE$3:AE$242))^2*'Monthly Returns'!$BI151</f>
        <v>2.0458898544934662E-7</v>
      </c>
      <c r="DF150" s="161">
        <f>(AF150-AVERAGE(AF$3:AF$242))^2*'Monthly Returns'!$BI151</f>
        <v>3.2610407238318635E-8</v>
      </c>
      <c r="DG150" s="161">
        <f>(AG150-AVERAGE(AG$3:AG$242))^2*'Monthly Returns'!$BI151</f>
        <v>5.5247648279321875E-7</v>
      </c>
      <c r="DH150" s="161">
        <f>(AH150-AVERAGE(AH$3:AH$242))^2*'Monthly Returns'!$BI151</f>
        <v>2.9535044321670816E-7</v>
      </c>
      <c r="DI150" s="161">
        <f>(AI150-AVERAGE(AI$3:AI$242))^2*'Monthly Returns'!$BI151</f>
        <v>6.7516088430024753E-8</v>
      </c>
      <c r="DJ150" s="161">
        <f>(AJ150-AVERAGE(AJ$3:AJ$242))^2*'Monthly Returns'!$BI151</f>
        <v>7.2829581056521484E-7</v>
      </c>
      <c r="DK150" s="161">
        <f>(AK150-AVERAGE(AK$3:AK$242))^2*'Monthly Returns'!$BI151</f>
        <v>1.5721818354762411E-6</v>
      </c>
      <c r="DL150" s="161">
        <f>(AL150-AVERAGE(AL$3:AL$242))^2*'Monthly Returns'!$BI151</f>
        <v>2.2898837649745829E-9</v>
      </c>
      <c r="DM150" s="161">
        <f>(AM150-AVERAGE(AM$3:AM$242))^2*'Monthly Returns'!$BI151</f>
        <v>2.5227639677327145E-6</v>
      </c>
      <c r="DN150" s="161">
        <f>(AN150-AVERAGE(AN$3:AN$242))^2*'Monthly Returns'!$BI151</f>
        <v>4.1044320658250328E-7</v>
      </c>
      <c r="DO150" s="161">
        <f>(AO150-AVERAGE(AO$3:AO$242))^2*'Monthly Returns'!$BI151</f>
        <v>9.0668913662310136E-6</v>
      </c>
      <c r="DP150" s="161">
        <f>(AP150-AVERAGE(AP$3:AP$242))^2*'Monthly Returns'!$BI151</f>
        <v>2.3873021584089279E-5</v>
      </c>
      <c r="DQ150" s="161">
        <f>(AQ150-AVERAGE(AQ$3:AQ$242))^2*'Monthly Returns'!$BI151</f>
        <v>3.200160220252095E-5</v>
      </c>
      <c r="DR150" s="161">
        <f>(AR150-AVERAGE(AR$3:AR$242))^2*'Monthly Returns'!$BI151</f>
        <v>1.6507406945181679E-6</v>
      </c>
      <c r="DS150" s="161">
        <f>(AS150-AVERAGE(AS$3:AS$242))^2*'Monthly Returns'!$BI151</f>
        <v>1.0034956897059805E-6</v>
      </c>
      <c r="DT150" s="161">
        <f>(AT150-AVERAGE(AT$3:AT$242))^2*'Monthly Returns'!$BI151</f>
        <v>5.8915814893987532E-6</v>
      </c>
      <c r="DU150" s="161">
        <f>(AU150-AVERAGE(AU$3:AU$242))^2*'Monthly Returns'!$BI151</f>
        <v>5.4031875642075737E-7</v>
      </c>
      <c r="DV150" s="161">
        <f>(AV150-AVERAGE(AV$3:AV$242))^2*'Monthly Returns'!$BI151</f>
        <v>7.9189560501097906E-7</v>
      </c>
      <c r="DW150" s="161">
        <f>(AW150-AVERAGE(AW$3:AW$242))^2*'Monthly Returns'!$BI151</f>
        <v>1.629671635081343E-5</v>
      </c>
      <c r="DX150" s="161">
        <f>(AX150-AVERAGE(AX$3:AX$242))^2*'Monthly Returns'!$BI151</f>
        <v>1.8101903737760911E-5</v>
      </c>
      <c r="DY150" s="161">
        <f>(AY150-AVERAGE(AY$3:AY$242))^2*'Monthly Returns'!$BI151</f>
        <v>4.4105344151524155E-6</v>
      </c>
      <c r="DZ150" s="161">
        <f>(AZ150-AVERAGE(AZ$3:AZ$242))^2*'Monthly Returns'!$BI151</f>
        <v>2.125599325419918E-5</v>
      </c>
      <c r="EA150" s="161">
        <f>(BA150-AVERAGE(BA$3:BA$242))^2*'Monthly Returns'!$BI151</f>
        <v>6.4844900049912281E-8</v>
      </c>
    </row>
    <row r="151" spans="1:131" s="80" customFormat="1" x14ac:dyDescent="0.2">
      <c r="A151" s="66"/>
      <c r="B151" s="79">
        <f>'Monthly Returns'!A152</f>
        <v>40694</v>
      </c>
      <c r="C151" s="77">
        <f>'Monthly Returns'!B152</f>
        <v>4.6932196893083502E-3</v>
      </c>
      <c r="D151" s="77">
        <f>'Monthly Returns'!C152</f>
        <v>8.4832549991764497E-4</v>
      </c>
      <c r="E151" s="77">
        <f>'Monthly Returns'!D152</f>
        <v>-1.9994423396692301E-2</v>
      </c>
      <c r="F151" s="77">
        <f>'Monthly Returns'!E152</f>
        <v>-1.2662971471117499E-2</v>
      </c>
      <c r="G151" s="77">
        <f>'Monthly Returns'!F152</f>
        <v>-6.3631705798112802E-3</v>
      </c>
      <c r="H151" s="77">
        <f>'Monthly Returns'!G152</f>
        <v>-8.1591587083717999E-4</v>
      </c>
      <c r="I151" s="77">
        <f>'Monthly Returns'!H152</f>
        <v>6.6849371467902997E-4</v>
      </c>
      <c r="J151" s="77">
        <f>'Monthly Returns'!I152</f>
        <v>-1.8816869761863E-2</v>
      </c>
      <c r="K151" s="77">
        <f>'Monthly Returns'!J152</f>
        <v>-1.0534221474682101E-2</v>
      </c>
      <c r="L151" s="77">
        <f>'Monthly Returns'!K152</f>
        <v>1.38232951065662E-2</v>
      </c>
      <c r="M151" s="77">
        <f>'Monthly Returns'!L152</f>
        <v>1.49063646948268E-2</v>
      </c>
      <c r="N151" s="77">
        <f>'Monthly Returns'!M152</f>
        <v>1.55504092198233E-2</v>
      </c>
      <c r="O151" s="77">
        <f>'Monthly Returns'!N152</f>
        <v>1.0767348874689499E-2</v>
      </c>
      <c r="P151" s="77">
        <f>'Monthly Returns'!O152</f>
        <v>2.3389733902844601E-2</v>
      </c>
      <c r="Q151" s="77">
        <f>'Monthly Returns'!P152</f>
        <v>2.2148966667427699E-2</v>
      </c>
      <c r="R151" s="77">
        <f>'Monthly Returns'!Q152</f>
        <v>2.6984726179373102E-3</v>
      </c>
      <c r="S151" s="77">
        <f>'Monthly Returns'!R152</f>
        <v>-7.6729758928877302E-3</v>
      </c>
      <c r="T151" s="77">
        <f>'Monthly Returns'!S152</f>
        <v>2.885868406013925E-2</v>
      </c>
      <c r="U151" s="77">
        <f>'Monthly Returns'!T152</f>
        <v>-1.08398662729933E-2</v>
      </c>
      <c r="V151" s="77">
        <f>'Monthly Returns'!U152</f>
        <v>-1.28037735047743E-2</v>
      </c>
      <c r="W151" s="77">
        <f>'Monthly Returns'!V152</f>
        <v>-2.3014873962964599E-2</v>
      </c>
      <c r="X151" s="77">
        <f>'Monthly Returns'!W152</f>
        <v>1.884352484758911E-2</v>
      </c>
      <c r="Y151" s="77">
        <f>'Monthly Returns'!X152</f>
        <v>1.1324154551989984E-2</v>
      </c>
      <c r="Z151" s="77">
        <f>'Monthly Returns'!Y152</f>
        <v>3.0188643681916538E-3</v>
      </c>
      <c r="AA151" s="77">
        <f>'Monthly Returns'!Z152</f>
        <v>1.7458395517133685E-3</v>
      </c>
      <c r="AB151" s="77">
        <f>'Monthly Returns'!AA152</f>
        <v>3.2422907488987018E-3</v>
      </c>
      <c r="AC151" s="77">
        <f>'Monthly Returns'!AB152</f>
        <v>-1.2990762124711619E-3</v>
      </c>
      <c r="AD151" s="77">
        <f>'Monthly Returns'!AC152</f>
        <v>2.1611085411810697E-3</v>
      </c>
      <c r="AE151" s="77">
        <f>'Monthly Returns'!AD152</f>
        <v>-1.3017472373188801E-2</v>
      </c>
      <c r="AF151" s="77">
        <f>'Monthly Returns'!AE152</f>
        <v>7.8532103999999995E-3</v>
      </c>
      <c r="AG151" s="77">
        <f>'Monthly Returns'!AF152</f>
        <v>8.1464672999999998E-3</v>
      </c>
      <c r="AH151" s="77">
        <f>'Monthly Returns'!AG152</f>
        <v>1.253644314868807E-2</v>
      </c>
      <c r="AI151" s="77">
        <f>'Monthly Returns'!AH152</f>
        <v>2.6361051330583418E-3</v>
      </c>
      <c r="AJ151" s="77">
        <f>'Monthly Returns'!AI152</f>
        <v>6.5963541772182666E-3</v>
      </c>
      <c r="AK151" s="77">
        <f>'Monthly Returns'!AJ152</f>
        <v>9.169198222612529E-3</v>
      </c>
      <c r="AL151" s="77">
        <f>'Monthly Returns'!AK152</f>
        <v>8.0576976547561685E-3</v>
      </c>
      <c r="AM151" s="77">
        <f>'Monthly Returns'!AL152</f>
        <v>1.5972388102574175E-3</v>
      </c>
      <c r="AN151" s="77">
        <f>'Monthly Returns'!AM152</f>
        <v>5.6241244524404266E-3</v>
      </c>
      <c r="AO151" s="77">
        <f>'Monthly Returns'!AN152</f>
        <v>7.0000000000000001E-3</v>
      </c>
      <c r="AP151" s="77">
        <f>'Monthly Returns'!AO152</f>
        <v>3.7127172014093768E-2</v>
      </c>
      <c r="AQ151" s="77">
        <f>'Monthly Returns'!AP152</f>
        <v>8.1381928958141891E-3</v>
      </c>
      <c r="AR151" s="77">
        <f>'Monthly Returns'!AQ152</f>
        <v>1.2234345104369566E-2</v>
      </c>
      <c r="AS151" s="77">
        <f>'Monthly Returns'!AR152</f>
        <v>-1.3379310344827533E-2</v>
      </c>
      <c r="AT151" s="77">
        <f>'Monthly Returns'!AS152</f>
        <v>2.3238006779115337E-2</v>
      </c>
      <c r="AU151" s="77">
        <f>'Monthly Returns'!AT152</f>
        <v>-1.2808772760160413E-3</v>
      </c>
      <c r="AV151" s="77">
        <f>'Monthly Returns'!AU152</f>
        <v>-2.7761229416482553E-3</v>
      </c>
      <c r="AW151" s="77">
        <f>'Monthly Returns'!AV152</f>
        <v>5.3385251471799622E-2</v>
      </c>
      <c r="AX151" s="77">
        <f>'Monthly Returns'!AW152</f>
        <v>3.0336728011146619E-2</v>
      </c>
      <c r="AY151" s="77">
        <f>'Monthly Returns'!AX152</f>
        <v>1.6445151099406679E-2</v>
      </c>
      <c r="AZ151" s="77">
        <f>'Monthly Returns'!AY152</f>
        <v>3.6436894759672517E-2</v>
      </c>
      <c r="BA151" s="77">
        <f>'Monthly Returns'!AZ152</f>
        <v>4.5603463021196555E-2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CC151" s="161">
        <f>(C151-AVERAGE(C$3:C$242))^2*'Monthly Returns'!$BI152</f>
        <v>1.4019456569824879E-8</v>
      </c>
      <c r="CD151" s="161">
        <f>(D151-AVERAGE(D$3:D$242))^2*'Monthly Returns'!$BI152</f>
        <v>4.2286555407027345E-7</v>
      </c>
      <c r="CE151" s="161">
        <f>(E151-AVERAGE(E$3:E$242))^2*'Monthly Returns'!$BI152</f>
        <v>2.9253031916550517E-6</v>
      </c>
      <c r="CF151" s="161">
        <f>(F151-AVERAGE(F$3:F$242))^2*'Monthly Returns'!$BI152</f>
        <v>2.1154427752331826E-6</v>
      </c>
      <c r="CG151" s="161">
        <f>(G151-AVERAGE(G$3:G$242))^2*'Monthly Returns'!$BI152</f>
        <v>4.8968604021901331E-7</v>
      </c>
      <c r="CH151" s="161">
        <f>(H151-AVERAGE(H$3:H$242))^2*'Monthly Returns'!$BI152</f>
        <v>1.3362532808524794E-7</v>
      </c>
      <c r="CI151" s="161">
        <f>(I151-AVERAGE(I$3:I$242))^2*'Monthly Returns'!$BI152</f>
        <v>1.9580350309308524E-7</v>
      </c>
      <c r="CJ151" s="161">
        <f>(J151-AVERAGE(J$3:J$242))^2*'Monthly Returns'!$BI152</f>
        <v>3.491445870025997E-6</v>
      </c>
      <c r="CK151" s="161">
        <f>(K151-AVERAGE(K$3:K$242))^2*'Monthly Returns'!$BI152</f>
        <v>1.8445256000784746E-6</v>
      </c>
      <c r="CL151" s="161">
        <f>(L151-AVERAGE(L$3:L$242))^2*'Monthly Returns'!$BI152</f>
        <v>3.913050720340694E-7</v>
      </c>
      <c r="CM151" s="161">
        <f>(M151-AVERAGE(M$3:M$242))^2*'Monthly Returns'!$BI152</f>
        <v>4.7642206075107574E-7</v>
      </c>
      <c r="CN151" s="161">
        <f>(N151-AVERAGE(N$3:N$242))^2*'Monthly Returns'!$BI152</f>
        <v>2.6350701018857094E-7</v>
      </c>
      <c r="CO151" s="161">
        <f>(O151-AVERAGE(O$3:O$242))^2*'Monthly Returns'!$BI152</f>
        <v>1.0209850923657172E-7</v>
      </c>
      <c r="CP151" s="161">
        <f>(P151-AVERAGE(P$3:P$242))^2*'Monthly Returns'!$BI152</f>
        <v>9.777693075683747E-7</v>
      </c>
      <c r="CQ151" s="161">
        <f>(Q151-AVERAGE(Q$3:Q$242))^2*'Monthly Returns'!$BI152</f>
        <v>9.5102739226676289E-7</v>
      </c>
      <c r="CR151" s="161">
        <f>(R151-AVERAGE(R$3:R$242))^2*'Monthly Returns'!$BI152</f>
        <v>6.6878997222691131E-8</v>
      </c>
      <c r="CS151" s="161">
        <f>(S151-AVERAGE(S$3:S$242))^2*'Monthly Returns'!$BI152</f>
        <v>7.5965810134282341E-7</v>
      </c>
      <c r="CT151" s="161">
        <f>(T151-AVERAGE(T$3:T$242))^2*'Monthly Returns'!$BI152</f>
        <v>1.7645662287535615E-6</v>
      </c>
      <c r="CU151" s="161">
        <f>(U151-AVERAGE(U$3:U$242))^2*'Monthly Returns'!$BI152</f>
        <v>1.1538162901825226E-6</v>
      </c>
      <c r="CV151" s="161">
        <f>(V151-AVERAGE(V$3:V$242))^2*'Monthly Returns'!$BI152</f>
        <v>1.4594897173008274E-6</v>
      </c>
      <c r="CW151" s="161">
        <f>(W151-AVERAGE(W$3:W$242))^2*'Monthly Returns'!$BI152</f>
        <v>3.2420722922283077E-6</v>
      </c>
      <c r="CX151" s="161">
        <f>(X151-AVERAGE(X$3:X$242))^2*'Monthly Returns'!$BI152</f>
        <v>8.5078189968437706E-7</v>
      </c>
      <c r="CY151" s="161">
        <f>(Y151-AVERAGE(Y$3:Y$242))^2*'Monthly Returns'!$BI152</f>
        <v>2.2884154383053001E-7</v>
      </c>
      <c r="CZ151" s="161">
        <f>(Z151-AVERAGE(Z$3:Z$242))^2*'Monthly Returns'!$BI152</f>
        <v>2.3540356671154345E-9</v>
      </c>
      <c r="DA151" s="161">
        <f>(AA151-AVERAGE(AA$3:AA$242))^2*'Monthly Returns'!$BI152</f>
        <v>7.5311203368499143E-8</v>
      </c>
      <c r="DB151" s="161">
        <f>(AB151-AVERAGE(AB$3:AB$242))^2*'Monthly Returns'!$BI152</f>
        <v>2.7959904494597511E-9</v>
      </c>
      <c r="DC151" s="161">
        <f>(AC151-AVERAGE(AC$3:AC$242))^2*'Monthly Returns'!$BI152</f>
        <v>1.0682146187562851E-7</v>
      </c>
      <c r="DD151" s="161">
        <f>(AD151-AVERAGE(AD$3:AD$242))^2*'Monthly Returns'!$BI152</f>
        <v>9.899537332242199E-9</v>
      </c>
      <c r="DE151" s="161">
        <f>(AE151-AVERAGE(AE$3:AE$242))^2*'Monthly Returns'!$BI152</f>
        <v>1.2507652190575043E-6</v>
      </c>
      <c r="DF151" s="161">
        <f>(AF151-AVERAGE(AF$3:AF$242))^2*'Monthly Returns'!$BI152</f>
        <v>5.4869348333437496E-10</v>
      </c>
      <c r="DG151" s="161">
        <f>(AG151-AVERAGE(AG$3:AG$242))^2*'Monthly Returns'!$BI152</f>
        <v>4.1018075703342203E-9</v>
      </c>
      <c r="DH151" s="161">
        <f>(AH151-AVERAGE(AH$3:AH$242))^2*'Monthly Returns'!$BI152</f>
        <v>1.934897736896768E-7</v>
      </c>
      <c r="DI151" s="161">
        <f>(AI151-AVERAGE(AI$3:AI$242))^2*'Monthly Returns'!$BI152</f>
        <v>5.4242317174516321E-9</v>
      </c>
      <c r="DJ151" s="161">
        <f>(AJ151-AVERAGE(AJ$3:AJ$242))^2*'Monthly Returns'!$BI152</f>
        <v>7.2074528051741612E-9</v>
      </c>
      <c r="DK151" s="161">
        <f>(AK151-AVERAGE(AK$3:AK$242))^2*'Monthly Returns'!$BI152</f>
        <v>3.6678090902335267E-8</v>
      </c>
      <c r="DL151" s="161">
        <f>(AL151-AVERAGE(AL$3:AL$242))^2*'Monthly Returns'!$BI152</f>
        <v>1.5250159502679913E-8</v>
      </c>
      <c r="DM151" s="161">
        <f>(AM151-AVERAGE(AM$3:AM$242))^2*'Monthly Returns'!$BI152</f>
        <v>3.7885276732316443E-8</v>
      </c>
      <c r="DN151" s="161">
        <f>(AN151-AVERAGE(AN$3:AN$242))^2*'Monthly Returns'!$BI152</f>
        <v>5.3594512165552124E-13</v>
      </c>
      <c r="DO151" s="161">
        <f>(AO151-AVERAGE(AO$3:AO$242))^2*'Monthly Returns'!$BI152</f>
        <v>2.0577016674698334E-9</v>
      </c>
      <c r="DP151" s="161">
        <f>(AP151-AVERAGE(AP$3:AP$242))^2*'Monthly Returns'!$BI152</f>
        <v>5.6684516531059984E-6</v>
      </c>
      <c r="DQ151" s="161">
        <f>(AQ151-AVERAGE(AQ$3:AQ$242))^2*'Monthly Returns'!$BI152</f>
        <v>1.9690064757789927E-8</v>
      </c>
      <c r="DR151" s="161">
        <f>(AR151-AVERAGE(AR$3:AR$242))^2*'Monthly Returns'!$BI152</f>
        <v>1.3766095794816234E-7</v>
      </c>
      <c r="DS151" s="161">
        <f>(AS151-AVERAGE(AS$3:AS$242))^2*'Monthly Returns'!$BI152</f>
        <v>1.2469655284301722E-6</v>
      </c>
      <c r="DT151" s="161">
        <f>(AT151-AVERAGE(AT$3:AT$242))^2*'Monthly Returns'!$BI152</f>
        <v>1.4396646886462823E-6</v>
      </c>
      <c r="DU151" s="161">
        <f>(AU151-AVERAGE(AU$3:AU$242))^2*'Monthly Returns'!$BI152</f>
        <v>5.2386925031741908E-8</v>
      </c>
      <c r="DV151" s="161">
        <f>(AV151-AVERAGE(AV$3:AV$242))^2*'Monthly Returns'!$BI152</f>
        <v>5.9553836328173968E-8</v>
      </c>
      <c r="DW151" s="161">
        <f>(AW151-AVERAGE(AW$3:AW$242))^2*'Monthly Returns'!$BI152</f>
        <v>8.6511069605192963E-6</v>
      </c>
      <c r="DX151" s="161">
        <f>(AX151-AVERAGE(AX$3:AX$242))^2*'Monthly Returns'!$BI152</f>
        <v>2.3558994344019921E-6</v>
      </c>
      <c r="DY151" s="161">
        <f>(AY151-AVERAGE(AY$3:AY$242))^2*'Monthly Returns'!$BI152</f>
        <v>4.4345824575144699E-7</v>
      </c>
      <c r="DZ151" s="161">
        <f>(AZ151-AVERAGE(AZ$3:AZ$242))^2*'Monthly Returns'!$BI152</f>
        <v>2.0409650802976181E-6</v>
      </c>
      <c r="EA151" s="161">
        <f>(BA151-AVERAGE(BA$3:BA$242))^2*'Monthly Returns'!$BI152</f>
        <v>5.5249437363068594E-6</v>
      </c>
    </row>
    <row r="152" spans="1:131" s="80" customFormat="1" x14ac:dyDescent="0.2">
      <c r="A152" s="66"/>
      <c r="B152" s="79">
        <f>'Monthly Returns'!A153</f>
        <v>40724</v>
      </c>
      <c r="C152" s="77">
        <f>'Monthly Returns'!B153</f>
        <v>7.2969611543298703E-3</v>
      </c>
      <c r="D152" s="77">
        <f>'Monthly Returns'!C153</f>
        <v>2.72856983804015E-3</v>
      </c>
      <c r="E152" s="77">
        <f>'Monthly Returns'!D153</f>
        <v>1.02657436496989E-2</v>
      </c>
      <c r="F152" s="77">
        <f>'Monthly Returns'!E153</f>
        <v>-8.4415799880646E-3</v>
      </c>
      <c r="G152" s="77">
        <f>'Monthly Returns'!F153</f>
        <v>-4.8301202624337902E-3</v>
      </c>
      <c r="H152" s="77">
        <f>'Monthly Returns'!G153</f>
        <v>3.9717855643493602E-2</v>
      </c>
      <c r="I152" s="77">
        <f>'Monthly Returns'!H153</f>
        <v>6.2892851122454893E-2</v>
      </c>
      <c r="J152" s="77">
        <f>'Monthly Returns'!I153</f>
        <v>7.1017195978269002E-3</v>
      </c>
      <c r="K152" s="77">
        <f>'Monthly Returns'!J153</f>
        <v>9.33894164128923E-3</v>
      </c>
      <c r="L152" s="77">
        <f>'Monthly Returns'!K153</f>
        <v>2.6765351238321598E-2</v>
      </c>
      <c r="M152" s="77">
        <f>'Monthly Returns'!L153</f>
        <v>2.5448246552266199E-2</v>
      </c>
      <c r="N152" s="77">
        <f>'Monthly Returns'!M153</f>
        <v>1.7906549074675399E-2</v>
      </c>
      <c r="O152" s="77">
        <f>'Monthly Returns'!N153</f>
        <v>3.30455098006599E-2</v>
      </c>
      <c r="P152" s="77">
        <f>'Monthly Returns'!O153</f>
        <v>3.0653808020231599E-2</v>
      </c>
      <c r="Q152" s="77">
        <f>'Monthly Returns'!P153</f>
        <v>1.8774212952251901E-2</v>
      </c>
      <c r="R152" s="77">
        <f>'Monthly Returns'!Q153</f>
        <v>1.1762876772474401E-2</v>
      </c>
      <c r="S152" s="77">
        <f>'Monthly Returns'!R153</f>
        <v>6.8330697471681301E-3</v>
      </c>
      <c r="T152" s="77">
        <f>'Monthly Returns'!S153</f>
        <v>3.1543686148683969E-2</v>
      </c>
      <c r="U152" s="77">
        <f>'Monthly Returns'!T153</f>
        <v>-1.6955774668005401E-2</v>
      </c>
      <c r="V152" s="77">
        <f>'Monthly Returns'!U153</f>
        <v>-1.2597385108082599E-2</v>
      </c>
      <c r="W152" s="77">
        <f>'Monthly Returns'!V153</f>
        <v>-1.7408496940163401E-2</v>
      </c>
      <c r="X152" s="77">
        <f>'Monthly Returns'!W153</f>
        <v>2.3980054397098716E-2</v>
      </c>
      <c r="Y152" s="77">
        <f>'Monthly Returns'!X153</f>
        <v>-7.7203137263466282E-3</v>
      </c>
      <c r="Z152" s="77">
        <f>'Monthly Returns'!Y153</f>
        <v>-2.3947918336962859E-3</v>
      </c>
      <c r="AA152" s="77">
        <f>'Monthly Returns'!Z153</f>
        <v>3.1351604591239202E-2</v>
      </c>
      <c r="AB152" s="77">
        <f>'Monthly Returns'!AA153</f>
        <v>2.1603962482874772E-2</v>
      </c>
      <c r="AC152" s="77">
        <f>'Monthly Returns'!AB153</f>
        <v>-1.2068217950570892E-2</v>
      </c>
      <c r="AD152" s="77">
        <f>'Monthly Returns'!AC153</f>
        <v>-1.7486135564042601E-2</v>
      </c>
      <c r="AE152" s="77">
        <f>'Monthly Returns'!AD153</f>
        <v>6.4890736608880012E-4</v>
      </c>
      <c r="AF152" s="77">
        <f>'Monthly Returns'!AE153</f>
        <v>2.8277211999999999E-2</v>
      </c>
      <c r="AG152" s="77">
        <f>'Monthly Returns'!AF153</f>
        <v>2.53887678E-2</v>
      </c>
      <c r="AH152" s="77">
        <f>'Monthly Returns'!AG153</f>
        <v>3.6951722814089649E-2</v>
      </c>
      <c r="AI152" s="77">
        <f>'Monthly Returns'!AH153</f>
        <v>1.3818250780132102E-2</v>
      </c>
      <c r="AJ152" s="77">
        <f>'Monthly Returns'!AI153</f>
        <v>2.4939520430220075E-2</v>
      </c>
      <c r="AK152" s="77">
        <f>'Monthly Returns'!AJ153</f>
        <v>3.1538569113914061E-2</v>
      </c>
      <c r="AL152" s="77">
        <f>'Monthly Returns'!AK153</f>
        <v>3.036324437514426E-2</v>
      </c>
      <c r="AM152" s="77">
        <f>'Monthly Returns'!AL153</f>
        <v>1.5902389471563083E-2</v>
      </c>
      <c r="AN152" s="77">
        <f>'Monthly Returns'!AM153</f>
        <v>1.6205160276660413E-2</v>
      </c>
      <c r="AO152" s="77">
        <f>'Monthly Returns'!AN153</f>
        <v>2.1999999999999999E-2</v>
      </c>
      <c r="AP152" s="77">
        <f>'Monthly Returns'!AO153</f>
        <v>-1.2423696993752897E-2</v>
      </c>
      <c r="AQ152" s="77">
        <f>'Monthly Returns'!AP153</f>
        <v>5.8973905543714622E-2</v>
      </c>
      <c r="AR152" s="77">
        <f>'Monthly Returns'!AQ153</f>
        <v>2.3777541725338292E-2</v>
      </c>
      <c r="AS152" s="77">
        <f>'Monthly Returns'!AR153</f>
        <v>3.7047392702362902E-3</v>
      </c>
      <c r="AT152" s="77">
        <f>'Monthly Returns'!AS153</f>
        <v>3.5935072143261353E-2</v>
      </c>
      <c r="AU152" s="77">
        <f>'Monthly Returns'!AT153</f>
        <v>2.3797484299906049E-5</v>
      </c>
      <c r="AV152" s="77">
        <f>'Monthly Returns'!AU153</f>
        <v>5.5049110212379722E-4</v>
      </c>
      <c r="AW152" s="77">
        <f>'Monthly Returns'!AV153</f>
        <v>0.10184435825451543</v>
      </c>
      <c r="AX152" s="77">
        <f>'Monthly Returns'!AW153</f>
        <v>7.0323998037668201E-2</v>
      </c>
      <c r="AY152" s="77">
        <f>'Monthly Returns'!AX153</f>
        <v>5.1496928245192065E-2</v>
      </c>
      <c r="AZ152" s="77">
        <f>'Monthly Returns'!AY153</f>
        <v>0.11792208193547878</v>
      </c>
      <c r="BA152" s="77">
        <f>'Monthly Returns'!AZ153</f>
        <v>2.8791100932439084E-2</v>
      </c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CC152" s="161">
        <f>(C152-AVERAGE(C$3:C$242))^2*'Monthly Returns'!$BI153</f>
        <v>2.9821156209467847E-9</v>
      </c>
      <c r="CD152" s="161">
        <f>(D152-AVERAGE(D$3:D$242))^2*'Monthly Returns'!$BI153</f>
        <v>2.7898313265878729E-7</v>
      </c>
      <c r="CE152" s="161">
        <f>(E152-AVERAGE(E$3:E$242))^2*'Monthly Returns'!$BI153</f>
        <v>8.9210666954825735E-8</v>
      </c>
      <c r="CF152" s="161">
        <f>(F152-AVERAGE(F$3:F$242))^2*'Monthly Returns'!$BI153</f>
        <v>1.3931429620532591E-6</v>
      </c>
      <c r="CG152" s="161">
        <f>(G152-AVERAGE(G$3:G$242))^2*'Monthly Returns'!$BI153</f>
        <v>3.6129984325448237E-7</v>
      </c>
      <c r="CH152" s="161">
        <f>(H152-AVERAGE(H$3:H$242))^2*'Monthly Returns'!$BI153</f>
        <v>5.4534898238348759E-6</v>
      </c>
      <c r="CI152" s="161">
        <f>(I152-AVERAGE(I$3:I$242))^2*'Monthly Returns'!$BI153</f>
        <v>1.3721039473693875E-5</v>
      </c>
      <c r="CJ152" s="161">
        <f>(J152-AVERAGE(J$3:J$242))^2*'Monthly Returns'!$BI153</f>
        <v>2.2436153688784309E-8</v>
      </c>
      <c r="CK152" s="161">
        <f>(K152-AVERAGE(K$3:K$242))^2*'Monthly Returns'!$BI153</f>
        <v>1.5917799478885227E-9</v>
      </c>
      <c r="CL152" s="161">
        <f>(L152-AVERAGE(L$3:L$242))^2*'Monthly Returns'!$BI153</f>
        <v>2.2249585862991879E-6</v>
      </c>
      <c r="CM152" s="161">
        <f>(M152-AVERAGE(M$3:M$242))^2*'Monthly Returns'!$BI153</f>
        <v>1.9505169352124413E-6</v>
      </c>
      <c r="CN152" s="161">
        <f>(N152-AVERAGE(N$3:N$242))^2*'Monthly Returns'!$BI153</f>
        <v>4.529494031855055E-7</v>
      </c>
      <c r="CO152" s="161">
        <f>(O152-AVERAGE(O$3:O$242))^2*'Monthly Returns'!$BI153</f>
        <v>3.2637088494765141E-6</v>
      </c>
      <c r="CP152" s="161">
        <f>(P152-AVERAGE(P$3:P$242))^2*'Monthly Returns'!$BI153</f>
        <v>2.1849232215993384E-6</v>
      </c>
      <c r="CQ152" s="161">
        <f>(Q152-AVERAGE(Q$3:Q$242))^2*'Monthly Returns'!$BI153</f>
        <v>5.7017844796053697E-7</v>
      </c>
      <c r="CR152" s="161">
        <f>(R152-AVERAGE(R$3:R$242))^2*'Monthly Returns'!$BI153</f>
        <v>1.1866129764738949E-7</v>
      </c>
      <c r="CS152" s="161">
        <f>(S152-AVERAGE(S$3:S$242))^2*'Monthly Returns'!$BI153</f>
        <v>8.3250124052873607E-9</v>
      </c>
      <c r="CT152" s="161">
        <f>(T152-AVERAGE(T$3:T$242))^2*'Monthly Returns'!$BI153</f>
        <v>2.2924657200366552E-6</v>
      </c>
      <c r="CU152" s="161">
        <f>(U152-AVERAGE(U$3:U$242))^2*'Monthly Returns'!$BI153</f>
        <v>2.2122360520095262E-6</v>
      </c>
      <c r="CV152" s="161">
        <f>(V152-AVERAGE(V$3:V$242))^2*'Monthly Returns'!$BI153</f>
        <v>1.4410040115345135E-6</v>
      </c>
      <c r="CW152" s="161">
        <f>(W152-AVERAGE(W$3:W$242))^2*'Monthly Returns'!$BI153</f>
        <v>2.0616120444759507E-6</v>
      </c>
      <c r="CX152" s="161">
        <f>(X152-AVERAGE(X$3:X$242))^2*'Monthly Returns'!$BI153</f>
        <v>1.6116614532180424E-6</v>
      </c>
      <c r="CY152" s="161">
        <f>(Y152-AVERAGE(Y$3:Y$242))^2*'Monthly Returns'!$BI153</f>
        <v>6.2258339801974222E-7</v>
      </c>
      <c r="CZ152" s="161">
        <f>(Z152-AVERAGE(Z$3:Z$242))^2*'Monthly Returns'!$BI153</f>
        <v>9.7470212742801771E-8</v>
      </c>
      <c r="DA152" s="161">
        <f>(AA152-AVERAGE(AA$3:AA$242))^2*'Monthly Returns'!$BI153</f>
        <v>2.8839001069818545E-6</v>
      </c>
      <c r="DB152" s="161">
        <f>(AB152-AVERAGE(AB$3:AB$242))^2*'Monthly Returns'!$BI153</f>
        <v>1.3715997823590196E-6</v>
      </c>
      <c r="DC152" s="161">
        <f>(AC152-AVERAGE(AC$3:AC$242))^2*'Monthly Returns'!$BI153</f>
        <v>1.0952323549301467E-6</v>
      </c>
      <c r="DD152" s="161">
        <f>(AD152-AVERAGE(AD$3:AD$242))^2*'Monthly Returns'!$BI153</f>
        <v>1.988134274074946E-6</v>
      </c>
      <c r="DE152" s="161">
        <f>(AE152-AVERAGE(AE$3:AE$242))^2*'Monthly Returns'!$BI153</f>
        <v>4.5275526433463025E-8</v>
      </c>
      <c r="DF152" s="161">
        <f>(AF152-AVERAGE(AF$3:AF$242))^2*'Monthly Returns'!$BI153</f>
        <v>1.9191901178248655E-6</v>
      </c>
      <c r="DG152" s="161">
        <f>(AG152-AVERAGE(AG$3:AG$242))^2*'Monthly Returns'!$BI153</f>
        <v>1.4738655829216077E-6</v>
      </c>
      <c r="DH152" s="161">
        <f>(AH152-AVERAGE(AH$3:AH$242))^2*'Monthly Returns'!$BI153</f>
        <v>4.2849925885421056E-6</v>
      </c>
      <c r="DI152" s="161">
        <f>(AI152-AVERAGE(AI$3:AI$242))^2*'Monthly Returns'!$BI153</f>
        <v>4.5100461971446178E-7</v>
      </c>
      <c r="DJ152" s="161">
        <f>(AJ152-AVERAGE(AJ$3:AJ$242))^2*'Monthly Returns'!$BI153</f>
        <v>1.7118771253140233E-6</v>
      </c>
      <c r="DK152" s="161">
        <f>(AK152-AVERAGE(AK$3:AK$242))^2*'Monthly Returns'!$BI153</f>
        <v>2.835846370507636E-6</v>
      </c>
      <c r="DL152" s="161">
        <f>(AL152-AVERAGE(AL$3:AL$242))^2*'Monthly Returns'!$BI153</f>
        <v>2.5965298666683651E-6</v>
      </c>
      <c r="DM152" s="161">
        <f>(AM152-AVERAGE(AM$3:AM$242))^2*'Monthly Returns'!$BI153</f>
        <v>5.7486581380202211E-7</v>
      </c>
      <c r="DN152" s="161">
        <f>(AN152-AVERAGE(AN$3:AN$242))^2*'Monthly Returns'!$BI153</f>
        <v>4.9878187143128015E-7</v>
      </c>
      <c r="DO152" s="161">
        <f>(AO152-AVERAGE(AO$3:AO$242))^2*'Monthly Returns'!$BI153</f>
        <v>1.0935758147158385E-6</v>
      </c>
      <c r="DP152" s="161">
        <f>(AP152-AVERAGE(AP$3:AP$242))^2*'Monthly Returns'!$BI153</f>
        <v>8.3000454512101418E-7</v>
      </c>
      <c r="DQ152" s="161">
        <f>(AQ152-AVERAGE(AQ$3:AQ$242))^2*'Monthly Returns'!$BI153</f>
        <v>1.2465055753892786E-5</v>
      </c>
      <c r="DR152" s="161">
        <f>(AR152-AVERAGE(AR$3:AR$242))^2*'Monthly Returns'!$BI153</f>
        <v>1.3054409765704771E-6</v>
      </c>
      <c r="DS152" s="161">
        <f>(AS152-AVERAGE(AS$3:AS$242))^2*'Monthly Returns'!$BI153</f>
        <v>2.8248477021225288E-10</v>
      </c>
      <c r="DT152" s="161">
        <f>(AT152-AVERAGE(AT$3:AT$242))^2*'Monthly Returns'!$BI153</f>
        <v>4.2127729800672692E-6</v>
      </c>
      <c r="DU152" s="161">
        <f>(AU152-AVERAGE(AU$3:AU$242))^2*'Monthly Returns'!$BI153</f>
        <v>2.0461439094448542E-8</v>
      </c>
      <c r="DV152" s="161">
        <f>(AV152-AVERAGE(AV$3:AV$242))^2*'Monthly Returns'!$BI153</f>
        <v>2.1815792460718422E-7</v>
      </c>
      <c r="DW152" s="161">
        <f>(AW152-AVERAGE(AW$3:AW$242))^2*'Monthly Returns'!$BI153</f>
        <v>3.8281320550421982E-5</v>
      </c>
      <c r="DX152" s="161">
        <f>(AX152-AVERAGE(AX$3:AX$242))^2*'Monthly Returns'!$BI153</f>
        <v>1.7714400527647581E-5</v>
      </c>
      <c r="DY152" s="161">
        <f>(AY152-AVERAGE(AY$3:AY$242))^2*'Monthly Returns'!$BI153</f>
        <v>9.038562390016991E-6</v>
      </c>
      <c r="DZ152" s="161">
        <f>(AZ152-AVERAGE(AZ$3:AZ$242))^2*'Monthly Returns'!$BI153</f>
        <v>4.7183003443892516E-5</v>
      </c>
      <c r="EA152" s="161">
        <f>(BA152-AVERAGE(BA$3:BA$242))^2*'Monthly Returns'!$BI153</f>
        <v>1.5409935572897041E-6</v>
      </c>
    </row>
    <row r="153" spans="1:131" s="80" customFormat="1" x14ac:dyDescent="0.2">
      <c r="A153" s="66"/>
      <c r="B153" s="79">
        <f>'Monthly Returns'!A154</f>
        <v>40755</v>
      </c>
      <c r="C153" s="77">
        <f>'Monthly Returns'!B154</f>
        <v>-4.13558403879958E-2</v>
      </c>
      <c r="D153" s="77">
        <f>'Monthly Returns'!C154</f>
        <v>-5.90544562916719E-2</v>
      </c>
      <c r="E153" s="77">
        <f>'Monthly Returns'!D154</f>
        <v>-7.1147905974187894E-2</v>
      </c>
      <c r="F153" s="77">
        <f>'Monthly Returns'!E154</f>
        <v>-6.1227592725899699E-2</v>
      </c>
      <c r="G153" s="77">
        <f>'Monthly Returns'!F154</f>
        <v>-2.1650815080155299E-2</v>
      </c>
      <c r="H153" s="77">
        <f>'Monthly Returns'!G154</f>
        <v>1.23459721741636E-2</v>
      </c>
      <c r="I153" s="77">
        <f>'Monthly Returns'!H154</f>
        <v>1.8331802854717898E-2</v>
      </c>
      <c r="J153" s="77">
        <f>'Monthly Returns'!I154</f>
        <v>-2.5698786621874001E-2</v>
      </c>
      <c r="K153" s="77">
        <f>'Monthly Returns'!J154</f>
        <v>-2.5988328950504101E-2</v>
      </c>
      <c r="L153" s="77">
        <f>'Monthly Returns'!K154</f>
        <v>1.0652251632516901E-3</v>
      </c>
      <c r="M153" s="77">
        <f>'Monthly Returns'!L154</f>
        <v>-2.1301498271302198E-3</v>
      </c>
      <c r="N153" s="77">
        <f>'Monthly Returns'!M154</f>
        <v>-1.3013788843755999E-2</v>
      </c>
      <c r="O153" s="77">
        <f>'Monthly Returns'!N154</f>
        <v>-8.4052562007776999E-3</v>
      </c>
      <c r="P153" s="77">
        <f>'Monthly Returns'!O154</f>
        <v>-4.1306652964802001E-3</v>
      </c>
      <c r="Q153" s="77">
        <f>'Monthly Returns'!P154</f>
        <v>-3.1717088252974901E-3</v>
      </c>
      <c r="R153" s="77">
        <f>'Monthly Returns'!Q154</f>
        <v>-2.5509960930917799E-2</v>
      </c>
      <c r="S153" s="77">
        <f>'Monthly Returns'!R154</f>
        <v>-6.1242262832005203E-3</v>
      </c>
      <c r="T153" s="77">
        <f>'Monthly Returns'!S154</f>
        <v>-3.2363707408656905E-3</v>
      </c>
      <c r="U153" s="77">
        <f>'Monthly Returns'!T154</f>
        <v>-1.9479048697621699E-2</v>
      </c>
      <c r="V153" s="77">
        <f>'Monthly Returns'!U154</f>
        <v>-3.2715574781838602E-3</v>
      </c>
      <c r="W153" s="77">
        <f>'Monthly Returns'!V154</f>
        <v>1.6556570391669901E-2</v>
      </c>
      <c r="X153" s="77">
        <f>'Monthly Returns'!W154</f>
        <v>2.5056443401655804E-2</v>
      </c>
      <c r="Y153" s="77">
        <f>'Monthly Returns'!X154</f>
        <v>1.1060372038832478E-2</v>
      </c>
      <c r="Z153" s="77">
        <f>'Monthly Returns'!Y154</f>
        <v>3.6107563336396087E-3</v>
      </c>
      <c r="AA153" s="77">
        <f>'Monthly Returns'!Z154</f>
        <v>2.3439416376702216E-2</v>
      </c>
      <c r="AB153" s="77">
        <f>'Monthly Returns'!AA154</f>
        <v>1.2757031841001298E-2</v>
      </c>
      <c r="AC153" s="77">
        <f>'Monthly Returns'!AB154</f>
        <v>-6.7295735498500431E-3</v>
      </c>
      <c r="AD153" s="77">
        <f>'Monthly Returns'!AC154</f>
        <v>-6.38837674653806E-3</v>
      </c>
      <c r="AE153" s="77">
        <f>'Monthly Returns'!AD154</f>
        <v>-5.5641325202017197E-3</v>
      </c>
      <c r="AF153" s="77">
        <f>'Monthly Returns'!AE154</f>
        <v>9.4900590000000003E-3</v>
      </c>
      <c r="AG153" s="77">
        <f>'Monthly Returns'!AF154</f>
        <v>1.6041815000000001E-2</v>
      </c>
      <c r="AH153" s="77">
        <f>'Monthly Returns'!AG154</f>
        <v>1.5734912995186923E-2</v>
      </c>
      <c r="AI153" s="77">
        <f>'Monthly Returns'!AH154</f>
        <v>8.0436021052809892E-3</v>
      </c>
      <c r="AJ153" s="77">
        <f>'Monthly Returns'!AI154</f>
        <v>1.1906643744225676E-2</v>
      </c>
      <c r="AK153" s="77">
        <f>'Monthly Returns'!AJ154</f>
        <v>1.1897499101319875E-2</v>
      </c>
      <c r="AL153" s="77">
        <f>'Monthly Returns'!AK154</f>
        <v>1.7410298855096151E-2</v>
      </c>
      <c r="AM153" s="77">
        <f>'Monthly Returns'!AL154</f>
        <v>8.1755184638196976E-3</v>
      </c>
      <c r="AN153" s="77">
        <f>'Monthly Returns'!AM154</f>
        <v>1.3897436414814557E-2</v>
      </c>
      <c r="AO153" s="77">
        <f>'Monthly Returns'!AN154</f>
        <v>2.5999999999999999E-3</v>
      </c>
      <c r="AP153" s="77">
        <f>'Monthly Returns'!AO154</f>
        <v>1.9442689159780979E-2</v>
      </c>
      <c r="AQ153" s="77">
        <f>'Monthly Returns'!AP154</f>
        <v>5.8592948923852362E-6</v>
      </c>
      <c r="AR153" s="77">
        <f>'Monthly Returns'!AQ154</f>
        <v>1.8469107943387516E-2</v>
      </c>
      <c r="AS153" s="77">
        <f>'Monthly Returns'!AR154</f>
        <v>1.2605334633331022E-2</v>
      </c>
      <c r="AT153" s="77">
        <f>'Monthly Returns'!AS154</f>
        <v>2.3557206301781843E-2</v>
      </c>
      <c r="AU153" s="77">
        <f>'Monthly Returns'!AT154</f>
        <v>-1.9747870000976016E-3</v>
      </c>
      <c r="AV153" s="77">
        <f>'Monthly Returns'!AU154</f>
        <v>-1.8989881642575084E-2</v>
      </c>
      <c r="AW153" s="77">
        <f>'Monthly Returns'!AV154</f>
        <v>6.9419926707915636E-2</v>
      </c>
      <c r="AX153" s="77">
        <f>'Monthly Returns'!AW154</f>
        <v>2.5288959744918182E-2</v>
      </c>
      <c r="AY153" s="77">
        <f>'Monthly Returns'!AX154</f>
        <v>8.9731697917059382E-3</v>
      </c>
      <c r="AZ153" s="77">
        <f>'Monthly Returns'!AY154</f>
        <v>1.0465442911735956E-2</v>
      </c>
      <c r="BA153" s="77">
        <f>'Monthly Returns'!AZ154</f>
        <v>3.3819734090047238E-2</v>
      </c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CC153" s="161">
        <f>(C153-AVERAGE(C$3:C$242))^2*'Monthly Returns'!$BI154</f>
        <v>1.027503676309692E-5</v>
      </c>
      <c r="CD153" s="161">
        <f>(D153-AVERAGE(D$3:D$242))^2*'Monthly Returns'!$BI154</f>
        <v>2.1819123063065976E-5</v>
      </c>
      <c r="CE153" s="161">
        <f>(E153-AVERAGE(E$3:E$242))^2*'Monthly Returns'!$BI154</f>
        <v>2.6579788839187545E-5</v>
      </c>
      <c r="CF153" s="161">
        <f>(F153-AVERAGE(F$3:F$242))^2*'Monthly Returns'!$BI154</f>
        <v>2.2312322686088861E-5</v>
      </c>
      <c r="CG153" s="161">
        <f>(G153-AVERAGE(G$3:G$242))^2*'Monthly Returns'!$BI154</f>
        <v>2.9974339052468508E-6</v>
      </c>
      <c r="CH153" s="161">
        <f>(H153-AVERAGE(H$3:H$242))^2*'Monthly Returns'!$BI154</f>
        <v>2.6293589282624594E-7</v>
      </c>
      <c r="CI153" s="161">
        <f>(I153-AVERAGE(I$3:I$242))^2*'Monthly Returns'!$BI154</f>
        <v>5.4272509142437025E-7</v>
      </c>
      <c r="CJ153" s="161">
        <f>(J153-AVERAGE(J$3:J$242))^2*'Monthly Returns'!$BI154</f>
        <v>5.5158788352800253E-6</v>
      </c>
      <c r="CK153" s="161">
        <f>(K153-AVERAGE(K$3:K$242))^2*'Monthly Returns'!$BI154</f>
        <v>5.7959238700499803E-6</v>
      </c>
      <c r="CL153" s="161">
        <f>(L153-AVERAGE(L$3:L$242))^2*'Monthly Returns'!$BI154</f>
        <v>4.9769043674006375E-8</v>
      </c>
      <c r="CM153" s="161">
        <f>(M153-AVERAGE(M$3:M$242))^2*'Monthly Returns'!$BI154</f>
        <v>1.9754182414153823E-7</v>
      </c>
      <c r="CN153" s="161">
        <f>(N153-AVERAGE(N$3:N$242))^2*'Monthly Returns'!$BI154</f>
        <v>1.9478345327379712E-6</v>
      </c>
      <c r="CO153" s="161">
        <f>(O153-AVERAGE(O$3:O$242))^2*'Monthly Returns'!$BI154</f>
        <v>9.2554240097634125E-7</v>
      </c>
      <c r="CP153" s="161">
        <f>(P153-AVERAGE(P$3:P$242))^2*'Monthly Returns'!$BI154</f>
        <v>7.1470942331294066E-7</v>
      </c>
      <c r="CQ153" s="161">
        <f>(Q153-AVERAGE(Q$3:Q$242))^2*'Monthly Returns'!$BI154</f>
        <v>5.0658654162840849E-7</v>
      </c>
      <c r="CR153" s="161">
        <f>(R153-AVERAGE(R$3:R$242))^2*'Monthly Returns'!$BI154</f>
        <v>4.6291422002012254E-6</v>
      </c>
      <c r="CS153" s="161">
        <f>(S153-AVERAGE(S$3:S$242))^2*'Monthly Returns'!$BI154</f>
        <v>6.0311022812030212E-7</v>
      </c>
      <c r="CT153" s="161">
        <f>(T153-AVERAGE(T$3:T$242))^2*'Monthly Returns'!$BI154</f>
        <v>6.5446057358126245E-7</v>
      </c>
      <c r="CU153" s="161">
        <f>(U153-AVERAGE(U$3:U$242))^2*'Monthly Returns'!$BI154</f>
        <v>2.7687066237662157E-6</v>
      </c>
      <c r="CV153" s="161">
        <f>(V153-AVERAGE(V$3:V$242))^2*'Monthly Returns'!$BI154</f>
        <v>3.381622871753483E-7</v>
      </c>
      <c r="CW153" s="161">
        <f>(W153-AVERAGE(W$3:W$242))^2*'Monthly Returns'!$BI154</f>
        <v>6.9392997557067811E-7</v>
      </c>
      <c r="CX153" s="161">
        <f>(X153-AVERAGE(X$3:X$242))^2*'Monthly Returns'!$BI154</f>
        <v>1.8172106255760703E-6</v>
      </c>
      <c r="CY153" s="161">
        <f>(Y153-AVERAGE(Y$3:Y$242))^2*'Monthly Returns'!$BI154</f>
        <v>2.1671738457979975E-7</v>
      </c>
      <c r="CZ153" s="161">
        <f>(Z153-AVERAGE(Z$3:Z$242))^2*'Monthly Returns'!$BI154</f>
        <v>7.8628558410562124E-9</v>
      </c>
      <c r="DA153" s="161">
        <f>(AA153-AVERAGE(AA$3:AA$242))^2*'Monthly Returns'!$BI154</f>
        <v>1.3842544316962528E-6</v>
      </c>
      <c r="DB153" s="161">
        <f>(AB153-AVERAGE(AB$3:AB$242))^2*'Monthly Returns'!$BI154</f>
        <v>3.4128599165318233E-7</v>
      </c>
      <c r="DC153" s="161">
        <f>(AC153-AVERAGE(AC$3:AC$242))^2*'Monthly Returns'!$BI154</f>
        <v>4.8170397463911081E-7</v>
      </c>
      <c r="DD153" s="161">
        <f>(AD153-AVERAGE(AD$3:AD$242))^2*'Monthly Returns'!$BI154</f>
        <v>4.5350148544120497E-7</v>
      </c>
      <c r="DE153" s="161">
        <f>(AE153-AVERAGE(AE$3:AE$242))^2*'Monthly Returns'!$BI154</f>
        <v>3.9715802367370541E-7</v>
      </c>
      <c r="DF153" s="161">
        <f>(AF153-AVERAGE(AF$3:AF$242))^2*'Monthly Returns'!$BI154</f>
        <v>1.7782327873695759E-8</v>
      </c>
      <c r="DG153" s="161">
        <f>(AG153-AVERAGE(AG$3:AG$242))^2*'Monthly Returns'!$BI154</f>
        <v>3.5257532297979363E-7</v>
      </c>
      <c r="DH153" s="161">
        <f>(AH153-AVERAGE(AH$3:AH$242))^2*'Monthly Returns'!$BI154</f>
        <v>4.3382756615641662E-7</v>
      </c>
      <c r="DI153" s="161">
        <f>(AI153-AVERAGE(AI$3:AI$242))^2*'Monthly Returns'!$BI154</f>
        <v>8.2931007457129456E-8</v>
      </c>
      <c r="DJ153" s="161">
        <f>(AJ153-AVERAGE(AJ$3:AJ$242))^2*'Monthly Returns'!$BI154</f>
        <v>1.9502018142333897E-7</v>
      </c>
      <c r="DK153" s="161">
        <f>(AK153-AVERAGE(AK$3:AK$242))^2*'Monthly Returns'!$BI154</f>
        <v>1.4158697566216689E-7</v>
      </c>
      <c r="DL153" s="161">
        <f>(AL153-AVERAGE(AL$3:AL$242))^2*'Monthly Returns'!$BI154</f>
        <v>5.6472461871570622E-7</v>
      </c>
      <c r="DM153" s="161">
        <f>(AM153-AVERAGE(AM$3:AM$242))^2*'Monthly Returns'!$BI154</f>
        <v>5.9643672977317165E-8</v>
      </c>
      <c r="DN153" s="161">
        <f>(AN153-AVERAGE(AN$3:AN$242))^2*'Monthly Returns'!$BI154</f>
        <v>3.0819832240321158E-7</v>
      </c>
      <c r="DO153" s="161">
        <f>(AO153-AVERAGE(AO$3:AO$242))^2*'Monthly Returns'!$BI154</f>
        <v>6.2018734630532182E-8</v>
      </c>
      <c r="DP153" s="161">
        <f>(AP153-AVERAGE(AP$3:AP$242))^2*'Monthly Returns'!$BI154</f>
        <v>1.4879505562692851E-6</v>
      </c>
      <c r="DQ153" s="161">
        <f>(AQ153-AVERAGE(AQ$3:AQ$242))^2*'Monthly Returns'!$BI154</f>
        <v>1.6259494403172E-7</v>
      </c>
      <c r="DR153" s="161">
        <f>(AR153-AVERAGE(AR$3:AR$242))^2*'Monthly Returns'!$BI154</f>
        <v>6.2818731924761285E-7</v>
      </c>
      <c r="DS153" s="161">
        <f>(AS153-AVERAGE(AS$3:AS$242))^2*'Monthly Returns'!$BI154</f>
        <v>3.7619151461100623E-7</v>
      </c>
      <c r="DT153" s="161">
        <f>(AT153-AVERAGE(AT$3:AT$242))^2*'Monthly Returns'!$BI154</f>
        <v>1.5212027628510623E-6</v>
      </c>
      <c r="DU153" s="161">
        <f>(AU153-AVERAGE(AU$3:AU$242))^2*'Monthly Returns'!$BI154</f>
        <v>7.711427819775276E-8</v>
      </c>
      <c r="DV153" s="161">
        <f>(AV153-AVERAGE(AV$3:AV$242))^2*'Monthly Returns'!$BI154</f>
        <v>7.0564291905600911E-7</v>
      </c>
      <c r="DW153" s="161">
        <f>(AW153-AVERAGE(AW$3:AW$242))^2*'Monthly Returns'!$BI154</f>
        <v>1.6366171627478453E-5</v>
      </c>
      <c r="DX153" s="161">
        <f>(AX153-AVERAGE(AX$3:AX$242))^2*'Monthly Returns'!$BI154</f>
        <v>1.4692677343402518E-6</v>
      </c>
      <c r="DY153" s="161">
        <f>(AY153-AVERAGE(AY$3:AY$242))^2*'Monthly Returns'!$BI154</f>
        <v>2.9561916100774038E-8</v>
      </c>
      <c r="DZ153" s="161">
        <f>(AZ153-AVERAGE(AZ$3:AZ$242))^2*'Monthly Returns'!$BI154</f>
        <v>8.8424192988090872E-8</v>
      </c>
      <c r="EA153" s="161">
        <f>(BA153-AVERAGE(BA$3:BA$242))^2*'Monthly Returns'!$BI154</f>
        <v>2.5109682003894438E-6</v>
      </c>
    </row>
    <row r="154" spans="1:131" s="80" customFormat="1" x14ac:dyDescent="0.2">
      <c r="A154" s="66"/>
      <c r="B154" s="79">
        <f>'Monthly Returns'!A155</f>
        <v>40786</v>
      </c>
      <c r="C154" s="77">
        <f>'Monthly Returns'!B155</f>
        <v>-4.5540444415369502E-2</v>
      </c>
      <c r="D154" s="77">
        <f>'Monthly Returns'!C155</f>
        <v>-7.5656414336901207E-2</v>
      </c>
      <c r="E154" s="77">
        <f>'Monthly Returns'!D155</f>
        <v>-0.104405624655956</v>
      </c>
      <c r="F154" s="77">
        <f>'Monthly Returns'!E155</f>
        <v>-9.4144800804586204E-2</v>
      </c>
      <c r="G154" s="77">
        <f>'Monthly Returns'!F155</f>
        <v>-6.3441328453535104E-2</v>
      </c>
      <c r="H154" s="77">
        <f>'Monthly Returns'!G155</f>
        <v>-7.1754992538118206E-2</v>
      </c>
      <c r="I154" s="77">
        <f>'Monthly Returns'!H155</f>
        <v>-3.0900459580970902E-2</v>
      </c>
      <c r="J154" s="77">
        <f>'Monthly Returns'!I155</f>
        <v>-4.4476930335751598E-2</v>
      </c>
      <c r="K154" s="77">
        <f>'Monthly Returns'!J155</f>
        <v>-7.9574841417571596E-2</v>
      </c>
      <c r="L154" s="77">
        <f>'Monthly Returns'!K155</f>
        <v>3.0568153843549599E-2</v>
      </c>
      <c r="M154" s="77">
        <f>'Monthly Returns'!L155</f>
        <v>2.3193304541776E-2</v>
      </c>
      <c r="N154" s="77">
        <f>'Monthly Returns'!M155</f>
        <v>-2.87546624457065E-2</v>
      </c>
      <c r="O154" s="77">
        <f>'Monthly Returns'!N155</f>
        <v>1.43940518636398E-2</v>
      </c>
      <c r="P154" s="77">
        <f>'Monthly Returns'!O155</f>
        <v>1.8497941247554901E-3</v>
      </c>
      <c r="Q154" s="77">
        <f>'Monthly Returns'!P155</f>
        <v>-1.1757769609335601E-2</v>
      </c>
      <c r="R154" s="77">
        <f>'Monthly Returns'!Q155</f>
        <v>-3.9041070598446102E-2</v>
      </c>
      <c r="S154" s="77">
        <f>'Monthly Returns'!R155</f>
        <v>5.1780885606083002E-3</v>
      </c>
      <c r="T154" s="77">
        <f>'Monthly Returns'!S155</f>
        <v>7.3720556013789906E-3</v>
      </c>
      <c r="U154" s="77">
        <f>'Monthly Returns'!T155</f>
        <v>-5.5311479839781498E-2</v>
      </c>
      <c r="V154" s="77">
        <f>'Monthly Returns'!U155</f>
        <v>-4.8878641698917202E-2</v>
      </c>
      <c r="W154" s="77">
        <f>'Monthly Returns'!V155</f>
        <v>-5.1121648646952301E-3</v>
      </c>
      <c r="X154" s="77">
        <f>'Monthly Returns'!W155</f>
        <v>-1.5374649103865212E-2</v>
      </c>
      <c r="Y154" s="77">
        <f>'Monthly Returns'!X155</f>
        <v>8.7222000718916171E-3</v>
      </c>
      <c r="Z154" s="77">
        <f>'Monthly Returns'!Y155</f>
        <v>3.1374282332643499E-3</v>
      </c>
      <c r="AA154" s="77">
        <f>'Monthly Returns'!Z155</f>
        <v>-3.593399082120885E-2</v>
      </c>
      <c r="AB154" s="77">
        <f>'Monthly Returns'!AA155</f>
        <v>-2.0541201235867113E-2</v>
      </c>
      <c r="AC154" s="77">
        <f>'Monthly Returns'!AB155</f>
        <v>-3.2206593514495396E-2</v>
      </c>
      <c r="AD154" s="77">
        <f>'Monthly Returns'!AC155</f>
        <v>-2.0518098296094599E-2</v>
      </c>
      <c r="AE154" s="77">
        <f>'Monthly Returns'!AD155</f>
        <v>-6.1154063770169298E-2</v>
      </c>
      <c r="AF154" s="77">
        <f>'Monthly Returns'!AE155</f>
        <v>-1.7598863899999997E-2</v>
      </c>
      <c r="AG154" s="77">
        <f>'Monthly Returns'!AF155</f>
        <v>-3.2934012400000004E-2</v>
      </c>
      <c r="AH154" s="77">
        <f>'Monthly Returns'!AG155</f>
        <v>-5.4492436668489019E-2</v>
      </c>
      <c r="AI154" s="77">
        <f>'Monthly Returns'!AH155</f>
        <v>-2.6434987980262226E-2</v>
      </c>
      <c r="AJ154" s="77">
        <f>'Monthly Returns'!AI155</f>
        <v>-2.8937527774166139E-2</v>
      </c>
      <c r="AK154" s="77">
        <f>'Monthly Returns'!AJ155</f>
        <v>-4.0463483801817635E-2</v>
      </c>
      <c r="AL154" s="77">
        <f>'Monthly Returns'!AK155</f>
        <v>-2.6637336123195521E-2</v>
      </c>
      <c r="AM154" s="77">
        <f>'Monthly Returns'!AL155</f>
        <v>-1.5830850705586985E-2</v>
      </c>
      <c r="AN154" s="77">
        <f>'Monthly Returns'!AM155</f>
        <v>-1.7893657988089173E-2</v>
      </c>
      <c r="AO154" s="77">
        <f>'Monthly Returns'!AN155</f>
        <v>1.1599999999999999E-2</v>
      </c>
      <c r="AP154" s="77">
        <f>'Monthly Returns'!AO155</f>
        <v>-6.922950608681766E-2</v>
      </c>
      <c r="AQ154" s="77">
        <f>'Monthly Returns'!AP155</f>
        <v>-0.11248022499560562</v>
      </c>
      <c r="AR154" s="77">
        <f>'Monthly Returns'!AQ155</f>
        <v>-2.4089190451443612E-2</v>
      </c>
      <c r="AS154" s="77">
        <f>'Monthly Returns'!AR155</f>
        <v>1.121045392022002E-2</v>
      </c>
      <c r="AT154" s="77">
        <f>'Monthly Returns'!AS155</f>
        <v>-4.7412325960275246E-2</v>
      </c>
      <c r="AU154" s="77">
        <f>'Monthly Returns'!AT155</f>
        <v>-1.5008333736252804E-2</v>
      </c>
      <c r="AV154" s="77">
        <f>'Monthly Returns'!AU155</f>
        <v>-1.8640005827799004E-2</v>
      </c>
      <c r="AW154" s="77">
        <f>'Monthly Returns'!AV155</f>
        <v>-5.5453269704977215E-2</v>
      </c>
      <c r="AX154" s="77">
        <f>'Monthly Returns'!AW155</f>
        <v>-8.3853913584326256E-2</v>
      </c>
      <c r="AY154" s="77">
        <f>'Monthly Returns'!AX155</f>
        <v>-5.7006338255153E-2</v>
      </c>
      <c r="AZ154" s="77">
        <f>'Monthly Returns'!AY155</f>
        <v>-3.9399403815615908E-2</v>
      </c>
      <c r="BA154" s="77">
        <f>'Monthly Returns'!AZ155</f>
        <v>-5.4080594401457627E-2</v>
      </c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CC154" s="161">
        <f>(C154-AVERAGE(C$3:C$242))^2*'Monthly Returns'!$BI155</f>
        <v>1.2274179736461125E-5</v>
      </c>
      <c r="CD154" s="161">
        <f>(D154-AVERAGE(D$3:D$242))^2*'Monthly Returns'!$BI155</f>
        <v>3.3788326312322516E-5</v>
      </c>
      <c r="CE154" s="161">
        <f>(E154-AVERAGE(E$3:E$242))^2*'Monthly Returns'!$BI155</f>
        <v>5.5077886139332392E-5</v>
      </c>
      <c r="CF154" s="161">
        <f>(F154-AVERAGE(F$3:F$242))^2*'Monthly Returns'!$BI155</f>
        <v>4.8502465939938885E-5</v>
      </c>
      <c r="CG154" s="161">
        <f>(G154-AVERAGE(G$3:G$242))^2*'Monthly Returns'!$BI155</f>
        <v>2.0744688686788268E-5</v>
      </c>
      <c r="CH154" s="161">
        <f>(H154-AVERAGE(H$3:H$242))^2*'Monthly Returns'!$BI155</f>
        <v>2.6510817692751232E-5</v>
      </c>
      <c r="CI154" s="161">
        <f>(I154-AVERAGE(I$3:I$242))^2*'Monthly Returns'!$BI155</f>
        <v>6.6326617092224638E-6</v>
      </c>
      <c r="CJ154" s="161">
        <f>(J154-AVERAGE(J$3:J$242))^2*'Monthly Returns'!$BI155</f>
        <v>1.3141606743001092E-5</v>
      </c>
      <c r="CK154" s="161">
        <f>(K154-AVERAGE(K$3:K$242))^2*'Monthly Returns'!$BI155</f>
        <v>3.634481796339827E-5</v>
      </c>
      <c r="CL154" s="161">
        <f>(L154-AVERAGE(L$3:L$242))^2*'Monthly Returns'!$BI155</f>
        <v>3.1075209849290378E-6</v>
      </c>
      <c r="CM154" s="161">
        <f>(M154-AVERAGE(M$3:M$242))^2*'Monthly Returns'!$BI155</f>
        <v>1.5846915417352517E-6</v>
      </c>
      <c r="CN154" s="161">
        <f>(N154-AVERAGE(N$3:N$242))^2*'Monthly Returns'!$BI155</f>
        <v>6.065538234453101E-6</v>
      </c>
      <c r="CO154" s="161">
        <f>(O154-AVERAGE(O$3:O$242))^2*'Monthly Returns'!$BI155</f>
        <v>3.2335315857777908E-7</v>
      </c>
      <c r="CP154" s="161">
        <f>(P154-AVERAGE(P$3:P$242))^2*'Monthly Returns'!$BI155</f>
        <v>1.9970030049458444E-7</v>
      </c>
      <c r="CQ154" s="161">
        <f>(Q154-AVERAGE(Q$3:Q$242))^2*'Monthly Returns'!$BI155</f>
        <v>1.6734216590977064E-6</v>
      </c>
      <c r="CR154" s="161">
        <f>(R154-AVERAGE(R$3:R$242))^2*'Monthly Returns'!$BI155</f>
        <v>9.4476744315083531E-6</v>
      </c>
      <c r="CS154" s="161">
        <f>(S154-AVERAGE(S$3:S$242))^2*'Monthly Returns'!$BI155</f>
        <v>3.7250052450811112E-10</v>
      </c>
      <c r="CT154" s="161">
        <f>(T154-AVERAGE(T$3:T$242))^2*'Monthly Returns'!$BI155</f>
        <v>9.7185394407632782E-9</v>
      </c>
      <c r="CU154" s="161">
        <f>(U154-AVERAGE(U$3:U$242))^2*'Monthly Returns'!$BI155</f>
        <v>1.6692529520749706E-5</v>
      </c>
      <c r="CV154" s="161">
        <f>(V154-AVERAGE(V$3:V$242))^2*'Monthly Returns'!$BI155</f>
        <v>1.3367035735245755E-5</v>
      </c>
      <c r="CW154" s="161">
        <f>(W154-AVERAGE(W$3:W$242))^2*'Monthly Returns'!$BI155</f>
        <v>3.8710010305093905E-7</v>
      </c>
      <c r="CX154" s="161">
        <f>(X154-AVERAGE(X$3:X$242))^2*'Monthly Returns'!$BI155</f>
        <v>1.8720089746105206E-6</v>
      </c>
      <c r="CY154" s="161">
        <f>(Y154-AVERAGE(Y$3:Y$242))^2*'Monthly Returns'!$BI155</f>
        <v>9.6346862057708697E-8</v>
      </c>
      <c r="CZ154" s="161">
        <f>(Z154-AVERAGE(Z$3:Z$242))^2*'Monthly Returns'!$BI155</f>
        <v>3.2764969325485776E-9</v>
      </c>
      <c r="DA154" s="161">
        <f>(AA154-AVERAGE(AA$3:AA$242))^2*'Monthly Returns'!$BI155</f>
        <v>7.9317916201358528E-6</v>
      </c>
      <c r="DB154" s="161">
        <f>(AB154-AVERAGE(AB$3:AB$242))^2*'Monthly Returns'!$BI155</f>
        <v>2.7406956014586932E-6</v>
      </c>
      <c r="DC154" s="161">
        <f>(AC154-AVERAGE(AC$3:AC$242))^2*'Monthly Returns'!$BI155</f>
        <v>5.8246411332980778E-6</v>
      </c>
      <c r="DD154" s="161">
        <f>(AD154-AVERAGE(AD$3:AD$242))^2*'Monthly Returns'!$BI155</f>
        <v>2.6518760220154618E-6</v>
      </c>
      <c r="DE154" s="161">
        <f>(AE154-AVERAGE(AE$3:AE$242))^2*'Monthly Returns'!$BI155</f>
        <v>1.9161419038710542E-5</v>
      </c>
      <c r="DF154" s="161">
        <f>(AF154-AVERAGE(AF$3:AF$242))^2*'Monthly Returns'!$BI155</f>
        <v>2.8575324799642669E-6</v>
      </c>
      <c r="DG154" s="161">
        <f>(AG154-AVERAGE(AG$3:AG$242))^2*'Monthly Returns'!$BI155</f>
        <v>7.2995218059440508E-6</v>
      </c>
      <c r="DH154" s="161">
        <f>(AH154-AVERAGE(AH$3:AH$242))^2*'Monthly Returns'!$BI155</f>
        <v>1.6547452893073764E-5</v>
      </c>
      <c r="DI154" s="161">
        <f>(AI154-AVERAGE(AI$3:AI$242))^2*'Monthly Returns'!$BI155</f>
        <v>4.1319250644393497E-6</v>
      </c>
      <c r="DJ154" s="161">
        <f>(AJ154-AVERAGE(AJ$3:AJ$242))^2*'Monthly Returns'!$BI155</f>
        <v>5.3223866978785989E-6</v>
      </c>
      <c r="DK154" s="161">
        <f>(AK154-AVERAGE(AK$3:AK$242))^2*'Monthly Returns'!$BI155</f>
        <v>9.9121053932288995E-6</v>
      </c>
      <c r="DL154" s="161">
        <f>(AL154-AVERAGE(AL$3:AL$242))^2*'Monthly Returns'!$BI155</f>
        <v>4.8900782892343006E-6</v>
      </c>
      <c r="DM154" s="161">
        <f>(AM154-AVERAGE(AM$3:AM$242))^2*'Monthly Returns'!$BI155</f>
        <v>1.8806948391824832E-6</v>
      </c>
      <c r="DN154" s="161">
        <f>(AN154-AVERAGE(AN$3:AN$242))^2*'Monthly Returns'!$BI155</f>
        <v>2.5064763685153949E-6</v>
      </c>
      <c r="DO154" s="161">
        <f>(AO154-AVERAGE(AO$3:AO$242))^2*'Monthly Returns'!$BI155</f>
        <v>1.2663784687285059E-7</v>
      </c>
      <c r="DP154" s="161">
        <f>(AP154-AVERAGE(AP$3:AP$242))^2*'Monthly Returns'!$BI155</f>
        <v>2.2525790187720505E-5</v>
      </c>
      <c r="DQ154" s="161">
        <f>(AQ154-AVERAGE(AQ$3:AQ$242))^2*'Monthly Returns'!$BI155</f>
        <v>6.3700013761575839E-5</v>
      </c>
      <c r="DR154" s="161">
        <f>(AR154-AVERAGE(AR$3:AR$242))^2*'Monthly Returns'!$BI155</f>
        <v>4.2838104384113153E-6</v>
      </c>
      <c r="DS154" s="161">
        <f>(AS154-AVERAGE(AS$3:AS$242))^2*'Monthly Returns'!$BI155</f>
        <v>2.7299462159184679E-7</v>
      </c>
      <c r="DT154" s="161">
        <f>(AT154-AVERAGE(AT$3:AT$242))^2*'Monthly Returns'!$BI155</f>
        <v>1.2533244943919194E-5</v>
      </c>
      <c r="DU154" s="161">
        <f>(AU154-AVERAGE(AU$3:AU$242))^2*'Monthly Returns'!$BI155</f>
        <v>1.3384321568659867E-6</v>
      </c>
      <c r="DV154" s="161">
        <f>(AV154-AVERAGE(AV$3:AV$242))^2*'Monthly Returns'!$BI155</f>
        <v>6.7353735114389741E-7</v>
      </c>
      <c r="DW154" s="161">
        <f>(AW154-AVERAGE(AW$3:AW$242))^2*'Monthly Returns'!$BI155</f>
        <v>1.8873367590548502E-5</v>
      </c>
      <c r="DX154" s="161">
        <f>(AX154-AVERAGE(AX$3:AX$242))^2*'Monthly Returns'!$BI155</f>
        <v>3.760829988523612E-5</v>
      </c>
      <c r="DY154" s="161">
        <f>(AY154-AVERAGE(AY$3:AY$242))^2*'Monthly Returns'!$BI155</f>
        <v>1.8240885097298748E-5</v>
      </c>
      <c r="DZ154" s="161">
        <f>(AZ154-AVERAGE(AZ$3:AZ$242))^2*'Monthly Returns'!$BI155</f>
        <v>1.3375626824544869E-5</v>
      </c>
      <c r="EA154" s="161">
        <f>(BA154-AVERAGE(BA$3:BA$242))^2*'Monthly Returns'!$BI155</f>
        <v>1.8727458623620484E-5</v>
      </c>
    </row>
    <row r="155" spans="1:131" s="80" customFormat="1" x14ac:dyDescent="0.2">
      <c r="A155" s="66"/>
      <c r="B155" s="79">
        <f>'Monthly Returns'!A156</f>
        <v>40816</v>
      </c>
      <c r="C155" s="77">
        <f>'Monthly Returns'!B156</f>
        <v>-3.2410828037183897E-2</v>
      </c>
      <c r="D155" s="77">
        <f>'Monthly Returns'!C156</f>
        <v>-7.1715839020594002E-2</v>
      </c>
      <c r="E155" s="77">
        <f>'Monthly Returns'!D156</f>
        <v>-8.3352280042641197E-2</v>
      </c>
      <c r="F155" s="77">
        <f>'Monthly Returns'!E156</f>
        <v>-9.66638544825415E-2</v>
      </c>
      <c r="G155" s="77">
        <f>'Monthly Returns'!F156</f>
        <v>-4.9001557993425301E-2</v>
      </c>
      <c r="H155" s="77">
        <f>'Monthly Returns'!G156</f>
        <v>2.6093131016423101E-2</v>
      </c>
      <c r="I155" s="77">
        <f>'Monthly Returns'!H156</f>
        <v>4.4001652609571597E-2</v>
      </c>
      <c r="J155" s="77">
        <f>'Monthly Returns'!I156</f>
        <v>-0.11185482157285299</v>
      </c>
      <c r="K155" s="77">
        <f>'Monthly Returns'!J156</f>
        <v>-0.109251796996034</v>
      </c>
      <c r="L155" s="77">
        <f>'Monthly Returns'!K156</f>
        <v>1.9731475845350399E-2</v>
      </c>
      <c r="M155" s="77">
        <f>'Monthly Returns'!L156</f>
        <v>1.84829650676556E-2</v>
      </c>
      <c r="N155" s="77">
        <f>'Monthly Returns'!M156</f>
        <v>-9.8436204070648792E-3</v>
      </c>
      <c r="O155" s="77">
        <f>'Monthly Returns'!N156</f>
        <v>-5.9504868467559202E-2</v>
      </c>
      <c r="P155" s="77">
        <f>'Monthly Returns'!O156</f>
        <v>-1.3567280822610901E-2</v>
      </c>
      <c r="Q155" s="77">
        <f>'Monthly Returns'!P156</f>
        <v>-2.0888936924784201E-2</v>
      </c>
      <c r="R155" s="77">
        <f>'Monthly Returns'!Q156</f>
        <v>-2.0349020469587299E-2</v>
      </c>
      <c r="S155" s="77">
        <f>'Monthly Returns'!R156</f>
        <v>2.9611052615136899E-2</v>
      </c>
      <c r="T155" s="77">
        <f>'Monthly Returns'!S156</f>
        <v>-4.2081146207344489E-3</v>
      </c>
      <c r="U155" s="77">
        <f>'Monthly Returns'!T156</f>
        <v>-7.1922730009481101E-2</v>
      </c>
      <c r="V155" s="77">
        <f>'Monthly Returns'!U156</f>
        <v>-6.0353471316994999E-2</v>
      </c>
      <c r="W155" s="77">
        <f>'Monthly Returns'!V156</f>
        <v>-1.2433538373822699E-2</v>
      </c>
      <c r="X155" s="77">
        <f>'Monthly Returns'!W156</f>
        <v>1.9737707794201587E-2</v>
      </c>
      <c r="Y155" s="77">
        <f>'Monthly Returns'!X156</f>
        <v>2.5146703515439572E-3</v>
      </c>
      <c r="Z155" s="77">
        <f>'Monthly Returns'!Y156</f>
        <v>2.7793256638333208E-3</v>
      </c>
      <c r="AA155" s="77">
        <f>'Monthly Returns'!Z156</f>
        <v>1.2449011537434496E-2</v>
      </c>
      <c r="AB155" s="77">
        <f>'Monthly Returns'!AA156</f>
        <v>-2.4265113699390994E-3</v>
      </c>
      <c r="AC155" s="77">
        <f>'Monthly Returns'!AB156</f>
        <v>1.5041217501585269E-2</v>
      </c>
      <c r="AD155" s="77">
        <f>'Monthly Returns'!AC156</f>
        <v>1.7225290634558001E-2</v>
      </c>
      <c r="AE155" s="77">
        <f>'Monthly Returns'!AD156</f>
        <v>1.2310057372581401E-2</v>
      </c>
      <c r="AF155" s="77">
        <f>'Monthly Returns'!AE156</f>
        <v>2.1945718400000001E-2</v>
      </c>
      <c r="AG155" s="77">
        <f>'Monthly Returns'!AF156</f>
        <v>3.07476795E-2</v>
      </c>
      <c r="AH155" s="77">
        <f>'Monthly Returns'!AG156</f>
        <v>6.9390902081727379E-3</v>
      </c>
      <c r="AI155" s="77">
        <f>'Monthly Returns'!AH156</f>
        <v>-9.4263608875335692E-3</v>
      </c>
      <c r="AJ155" s="77">
        <f>'Monthly Returns'!AI156</f>
        <v>-9.5242853288836082E-3</v>
      </c>
      <c r="AK155" s="77">
        <f>'Monthly Returns'!AJ156</f>
        <v>-1.8453484075337201E-2</v>
      </c>
      <c r="AL155" s="77">
        <f>'Monthly Returns'!AK156</f>
        <v>-1.0903674553955245E-2</v>
      </c>
      <c r="AM155" s="77">
        <f>'Monthly Returns'!AL156</f>
        <v>-1.1597670882208533E-3</v>
      </c>
      <c r="AN155" s="77">
        <f>'Monthly Returns'!AM156</f>
        <v>3.6550800039514275E-3</v>
      </c>
      <c r="AO155" s="77">
        <f>'Monthly Returns'!AN156</f>
        <v>5.3E-3</v>
      </c>
      <c r="AP155" s="77">
        <f>'Monthly Returns'!AO156</f>
        <v>3.1823571296878406E-3</v>
      </c>
      <c r="AQ155" s="77">
        <f>'Monthly Returns'!AP156</f>
        <v>-6.2562304833204685E-2</v>
      </c>
      <c r="AR155" s="77">
        <f>'Monthly Returns'!AQ156</f>
        <v>-7.9546289196123308E-3</v>
      </c>
      <c r="AS155" s="77">
        <f>'Monthly Returns'!AR156</f>
        <v>4.4888798204447689E-3</v>
      </c>
      <c r="AT155" s="77">
        <f>'Monthly Returns'!AS156</f>
        <v>-1.9445835307394264E-2</v>
      </c>
      <c r="AU155" s="77">
        <f>'Monthly Returns'!AT156</f>
        <v>7.5415192904241847E-3</v>
      </c>
      <c r="AV155" s="77">
        <f>'Monthly Returns'!AU156</f>
        <v>-1.0900039809824543E-2</v>
      </c>
      <c r="AW155" s="77">
        <f>'Monthly Returns'!AV156</f>
        <v>-5.0170099293985304E-2</v>
      </c>
      <c r="AX155" s="77">
        <f>'Monthly Returns'!AW156</f>
        <v>-1.9353004574114929E-2</v>
      </c>
      <c r="AY155" s="77">
        <f>'Monthly Returns'!AX156</f>
        <v>-3.1290788156256688E-2</v>
      </c>
      <c r="AZ155" s="77">
        <f>'Monthly Returns'!AY156</f>
        <v>-9.5150161701609698E-2</v>
      </c>
      <c r="BA155" s="77">
        <f>'Monthly Returns'!AZ156</f>
        <v>5.5946767395029573E-2</v>
      </c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CC155" s="161">
        <f>(C155-AVERAGE(C$3:C$242))^2*'Monthly Returns'!$BI156</f>
        <v>6.9293422619484666E-6</v>
      </c>
      <c r="CD155" s="161">
        <f>(D155-AVERAGE(D$3:D$242))^2*'Monthly Returns'!$BI156</f>
        <v>3.1084199433336452E-5</v>
      </c>
      <c r="CE155" s="161">
        <f>(E155-AVERAGE(E$3:E$242))^2*'Monthly Returns'!$BI156</f>
        <v>3.6406067152971677E-5</v>
      </c>
      <c r="CF155" s="161">
        <f>(F155-AVERAGE(F$3:F$242))^2*'Monthly Returns'!$BI156</f>
        <v>5.1408470107885562E-5</v>
      </c>
      <c r="CG155" s="161">
        <f>(G155-AVERAGE(G$3:G$242))^2*'Monthly Returns'!$BI156</f>
        <v>1.2961134092123581E-5</v>
      </c>
      <c r="CH155" s="161">
        <f>(H155-AVERAGE(H$3:H$242))^2*'Monthly Returns'!$BI156</f>
        <v>2.0981272008480454E-6</v>
      </c>
      <c r="CI155" s="161">
        <f>(I155-AVERAGE(I$3:I$242))^2*'Monthly Returns'!$BI156</f>
        <v>6.1589387178754172E-6</v>
      </c>
      <c r="CJ155" s="161">
        <f>(J155-AVERAGE(J$3:J$242))^2*'Monthly Returns'!$BI156</f>
        <v>6.7308532192311623E-5</v>
      </c>
      <c r="CK155" s="161">
        <f>(K155-AVERAGE(K$3:K$242))^2*'Monthly Returns'!$BI156</f>
        <v>6.5090326414770337E-5</v>
      </c>
      <c r="CL155" s="161">
        <f>(L155-AVERAGE(L$3:L$242))^2*'Monthly Returns'!$BI156</f>
        <v>1.077790775040072E-6</v>
      </c>
      <c r="CM155" s="161">
        <f>(M155-AVERAGE(M$3:M$242))^2*'Monthly Returns'!$BI156</f>
        <v>8.9557143772049903E-7</v>
      </c>
      <c r="CN155" s="161">
        <f>(N155-AVERAGE(N$3:N$242))^2*'Monthly Returns'!$BI156</f>
        <v>1.4284040592172737E-6</v>
      </c>
      <c r="CO155" s="161">
        <f>(O155-AVERAGE(O$3:O$242))^2*'Monthly Returns'!$BI156</f>
        <v>1.9630915576799872E-5</v>
      </c>
      <c r="CP155" s="161">
        <f>(P155-AVERAGE(P$3:P$242))^2*'Monthly Returns'!$BI156</f>
        <v>2.2281671645448446E-6</v>
      </c>
      <c r="CQ155" s="161">
        <f>(Q155-AVERAGE(Q$3:Q$242))^2*'Monthly Returns'!$BI156</f>
        <v>3.6795281531816704E-6</v>
      </c>
      <c r="CR155" s="161">
        <f>(R155-AVERAGE(R$3:R$242))^2*'Monthly Returns'!$BI156</f>
        <v>3.3267394057303058E-6</v>
      </c>
      <c r="CS155" s="161">
        <f>(S155-AVERAGE(S$3:S$242))^2*'Monthly Returns'!$BI156</f>
        <v>2.6714561884173535E-6</v>
      </c>
      <c r="CT155" s="161">
        <f>(T155-AVERAGE(T$3:T$242))^2*'Monthly Returns'!$BI156</f>
        <v>7.7957576294579347E-7</v>
      </c>
      <c r="CU155" s="161">
        <f>(U155-AVERAGE(U$3:U$242))^2*'Monthly Returns'!$BI156</f>
        <v>2.735959600590132E-5</v>
      </c>
      <c r="CV155" s="161">
        <f>(V155-AVERAGE(V$3:V$242))^2*'Monthly Returns'!$BI156</f>
        <v>1.981354247426214E-5</v>
      </c>
      <c r="CW155" s="161">
        <f>(W155-AVERAGE(W$3:W$242))^2*'Monthly Returns'!$BI156</f>
        <v>1.2563912798786768E-6</v>
      </c>
      <c r="CX155" s="161">
        <f>(X155-AVERAGE(X$3:X$242))^2*'Monthly Returns'!$BI156</f>
        <v>1.0032691820878267E-6</v>
      </c>
      <c r="CY155" s="161">
        <f>(Y155-AVERAGE(Y$3:Y$242))^2*'Monthly Returns'!$BI156</f>
        <v>1.1712281641005741E-8</v>
      </c>
      <c r="CZ155" s="161">
        <f>(Z155-AVERAGE(Z$3:Z$242))^2*'Monthly Returns'!$BI156</f>
        <v>1.1081746327425656E-9</v>
      </c>
      <c r="DA155" s="161">
        <f>(AA155-AVERAGE(AA$3:AA$242))^2*'Monthly Returns'!$BI156</f>
        <v>1.9757320596785687E-7</v>
      </c>
      <c r="DB155" s="161">
        <f>(AB155-AVERAGE(AB$3:AB$242))^2*'Monthly Returns'!$BI156</f>
        <v>1.9155454341909791E-7</v>
      </c>
      <c r="DC155" s="161">
        <f>(AC155-AVERAGE(AC$3:AC$242))^2*'Monthly Returns'!$BI156</f>
        <v>5.9690398781091008E-7</v>
      </c>
      <c r="DD155" s="161">
        <f>(AD155-AVERAGE(AD$3:AD$242))^2*'Monthly Returns'!$BI156</f>
        <v>8.4303835495351983E-7</v>
      </c>
      <c r="DE155" s="161">
        <f>(AE155-AVERAGE(AE$3:AE$242))^2*'Monthly Returns'!$BI156</f>
        <v>3.287021624856424E-7</v>
      </c>
      <c r="DF155" s="161">
        <f>(AF155-AVERAGE(AF$3:AF$242))^2*'Monthly Returns'!$BI156</f>
        <v>9.5612300672070165E-7</v>
      </c>
      <c r="DG155" s="161">
        <f>(AG155-AVERAGE(AG$3:AG$242))^2*'Monthly Returns'!$BI156</f>
        <v>2.5447005560528318E-6</v>
      </c>
      <c r="DH155" s="161">
        <f>(AH155-AVERAGE(AH$3:AH$242))^2*'Monthly Returns'!$BI156</f>
        <v>4.8893136494661251E-9</v>
      </c>
      <c r="DI155" s="161">
        <f>(AI155-AVERAGE(AI$3:AI$242))^2*'Monthly Returns'!$BI156</f>
        <v>7.950356852064688E-7</v>
      </c>
      <c r="DJ155" s="161">
        <f>(AJ155-AVERAGE(AJ$3:AJ$242))^2*'Monthly Returns'!$BI156</f>
        <v>1.0091778984108763E-6</v>
      </c>
      <c r="DK155" s="161">
        <f>(AK155-AVERAGE(AK$3:AK$242))^2*'Monthly Returns'!$BI156</f>
        <v>2.8034925292039069E-6</v>
      </c>
      <c r="DL155" s="161">
        <f>(AL155-AVERAGE(AL$3:AL$242))^2*'Monthly Returns'!$BI156</f>
        <v>1.3397783661985231E-6</v>
      </c>
      <c r="DM155" s="161">
        <f>(AM155-AVERAGE(AM$3:AM$242))^2*'Monthly Returns'!$BI156</f>
        <v>1.4838976426616333E-7</v>
      </c>
      <c r="DN155" s="161">
        <f>(AN155-AVERAGE(AN$3:AN$242))^2*'Monthly Returns'!$BI156</f>
        <v>1.7566002790438888E-8</v>
      </c>
      <c r="DO155" s="161">
        <f>(AO155-AVERAGE(AO$3:AO$242))^2*'Monthly Returns'!$BI156</f>
        <v>4.7319703587847196E-9</v>
      </c>
      <c r="DP155" s="161">
        <f>(AP155-AVERAGE(AP$3:AP$242))^2*'Monthly Returns'!$BI156</f>
        <v>1.7287647999743223E-8</v>
      </c>
      <c r="DQ155" s="161">
        <f>(AQ155-AVERAGE(AQ$3:AQ$242))^2*'Monthly Returns'!$BI156</f>
        <v>2.1552944896349325E-5</v>
      </c>
      <c r="DR155" s="161">
        <f>(AR155-AVERAGE(AR$3:AR$242))^2*'Monthly Returns'!$BI156</f>
        <v>9.7618835439916594E-7</v>
      </c>
      <c r="DS155" s="161">
        <f>(AS155-AVERAGE(AS$3:AS$242))^2*'Monthly Returns'!$BI156</f>
        <v>4.9197187624165998E-9</v>
      </c>
      <c r="DT155" s="161">
        <f>(AT155-AVERAGE(AT$3:AT$242))^2*'Monthly Returns'!$BI156</f>
        <v>2.7723183237376172E-6</v>
      </c>
      <c r="DU155" s="161">
        <f>(AU155-AVERAGE(AU$3:AU$242))^2*'Monthly Returns'!$BI156</f>
        <v>1.3224494193875688E-7</v>
      </c>
      <c r="DV155" s="161">
        <f>(AV155-AVERAGE(AV$3:AV$242))^2*'Monthly Returns'!$BI156</f>
        <v>9.0548543207142988E-8</v>
      </c>
      <c r="DW155" s="161">
        <f>(AW155-AVERAGE(AW$3:AW$242))^2*'Monthly Returns'!$BI156</f>
        <v>1.6069030238493677E-5</v>
      </c>
      <c r="DX155" s="161">
        <f>(AX155-AVERAGE(AX$3:AX$242))^2*'Monthly Returns'!$BI156</f>
        <v>3.2307094278067263E-6</v>
      </c>
      <c r="DY155" s="161">
        <f>(AY155-AVERAGE(AY$3:AY$242))^2*'Monthly Returns'!$BI156</f>
        <v>6.511565492118058E-6</v>
      </c>
      <c r="DZ155" s="161">
        <f>(AZ155-AVERAGE(AZ$3:AZ$242))^2*'Monthly Returns'!$BI156</f>
        <v>5.5494143169282264E-5</v>
      </c>
      <c r="EA155" s="161">
        <f>(BA155-AVERAGE(BA$3:BA$242))^2*'Monthly Returns'!$BI156</f>
        <v>9.5999502201659666E-6</v>
      </c>
    </row>
    <row r="156" spans="1:131" s="80" customFormat="1" x14ac:dyDescent="0.2">
      <c r="A156" s="66"/>
      <c r="B156" s="79">
        <f>'Monthly Returns'!A157</f>
        <v>40847</v>
      </c>
      <c r="C156" s="77">
        <f>'Monthly Returns'!B157</f>
        <v>7.5267398038589797E-2</v>
      </c>
      <c r="D156" s="77">
        <f>'Monthly Returns'!C157</f>
        <v>0.113519811253355</v>
      </c>
      <c r="E156" s="77">
        <f>'Monthly Returns'!D157</f>
        <v>8.6442353567557501E-2</v>
      </c>
      <c r="F156" s="77">
        <f>'Monthly Returns'!E157</f>
        <v>7.4897523542727301E-2</v>
      </c>
      <c r="G156" s="77">
        <f>'Monthly Returns'!F157</f>
        <v>8.5624836283629602E-2</v>
      </c>
      <c r="H156" s="77">
        <f>'Monthly Returns'!G157</f>
        <v>-3.3556258491610001E-2</v>
      </c>
      <c r="I156" s="77">
        <f>'Monthly Returns'!H157</f>
        <v>-6.6871807996475505E-2</v>
      </c>
      <c r="J156" s="77">
        <f>'Monthly Returns'!I157</f>
        <v>0.11487074964006801</v>
      </c>
      <c r="K156" s="77">
        <f>'Monthly Returns'!J157</f>
        <v>9.7252196572321606E-2</v>
      </c>
      <c r="L156" s="77">
        <f>'Monthly Returns'!K157</f>
        <v>-2.47650471896089E-2</v>
      </c>
      <c r="M156" s="77">
        <f>'Monthly Returns'!L157</f>
        <v>-1.8275973529623801E-2</v>
      </c>
      <c r="N156" s="77">
        <f>'Monthly Returns'!M157</f>
        <v>3.4131091141323899E-2</v>
      </c>
      <c r="O156" s="77">
        <f>'Monthly Returns'!N157</f>
        <v>2.8383100872396198E-2</v>
      </c>
      <c r="P156" s="77">
        <f>'Monthly Returns'!O157</f>
        <v>2.1914809736353201E-2</v>
      </c>
      <c r="Q156" s="77">
        <f>'Monthly Returns'!P157</f>
        <v>3.1767222843154003E-2</v>
      </c>
      <c r="R156" s="77">
        <f>'Monthly Returns'!Q157</f>
        <v>1.63789225912809E-2</v>
      </c>
      <c r="S156" s="77">
        <f>'Monthly Returns'!R157</f>
        <v>-4.01251293561245E-2</v>
      </c>
      <c r="T156" s="77">
        <f>'Monthly Returns'!S157</f>
        <v>1.5007797071321383E-2</v>
      </c>
      <c r="U156" s="77">
        <f>'Monthly Returns'!T157</f>
        <v>0.109864161167244</v>
      </c>
      <c r="V156" s="77">
        <f>'Monthly Returns'!U157</f>
        <v>4.9080947127679797E-2</v>
      </c>
      <c r="W156" s="77">
        <f>'Monthly Returns'!V157</f>
        <v>-9.2411245091531501E-3</v>
      </c>
      <c r="X156" s="77">
        <f>'Monthly Returns'!W157</f>
        <v>2.1248225730138959E-2</v>
      </c>
      <c r="Y156" s="77">
        <f>'Monthly Returns'!X157</f>
        <v>1.5882444697766118E-2</v>
      </c>
      <c r="Z156" s="77">
        <f>'Monthly Returns'!Y157</f>
        <v>5.3669468640897833E-3</v>
      </c>
      <c r="AA156" s="77">
        <f>'Monthly Returns'!Z157</f>
        <v>3.5560001818926157E-2</v>
      </c>
      <c r="AB156" s="77">
        <f>'Monthly Returns'!AA157</f>
        <v>1.4246994231704946E-2</v>
      </c>
      <c r="AC156" s="77">
        <f>'Monthly Returns'!AB157</f>
        <v>5.0952071567794466E-2</v>
      </c>
      <c r="AD156" s="77">
        <f>'Monthly Returns'!AC157</f>
        <v>4.7128402200760797E-2</v>
      </c>
      <c r="AE156" s="77">
        <f>'Monthly Returns'!AD157</f>
        <v>6.3960717158811992E-2</v>
      </c>
      <c r="AF156" s="77">
        <f>'Monthly Returns'!AE157</f>
        <v>4.1277300699999998E-2</v>
      </c>
      <c r="AG156" s="77">
        <f>'Monthly Returns'!AF157</f>
        <v>3.5106255000000003E-2</v>
      </c>
      <c r="AH156" s="77">
        <f>'Monthly Returns'!AG157</f>
        <v>4.488897396630942E-2</v>
      </c>
      <c r="AI156" s="77">
        <f>'Monthly Returns'!AH157</f>
        <v>1.2314904708177199E-2</v>
      </c>
      <c r="AJ156" s="77">
        <f>'Monthly Returns'!AI157</f>
        <v>1.6128674297220202E-2</v>
      </c>
      <c r="AK156" s="77">
        <f>'Monthly Returns'!AJ157</f>
        <v>2.3567337508010766E-2</v>
      </c>
      <c r="AL156" s="77">
        <f>'Monthly Returns'!AK157</f>
        <v>1.9715437329654639E-2</v>
      </c>
      <c r="AM156" s="77">
        <f>'Monthly Returns'!AL157</f>
        <v>-6.2290864606195928E-4</v>
      </c>
      <c r="AN156" s="77">
        <f>'Monthly Returns'!AM157</f>
        <v>1.7015112205857053E-2</v>
      </c>
      <c r="AO156" s="77">
        <f>'Monthly Returns'!AN157</f>
        <v>-2.3800000000000002E-2</v>
      </c>
      <c r="AP156" s="77">
        <f>'Monthly Returns'!AO157</f>
        <v>6.7742386512124275E-2</v>
      </c>
      <c r="AQ156" s="77">
        <f>'Monthly Returns'!AP157</f>
        <v>8.7650047712443557E-2</v>
      </c>
      <c r="AR156" s="77">
        <f>'Monthly Returns'!AQ157</f>
        <v>2.8304339967080469E-2</v>
      </c>
      <c r="AS156" s="77">
        <f>'Monthly Returns'!AR157</f>
        <v>-9.4793147809590916E-4</v>
      </c>
      <c r="AT156" s="77">
        <f>'Monthly Returns'!AS157</f>
        <v>4.8652034114763057E-2</v>
      </c>
      <c r="AU156" s="77">
        <f>'Monthly Returns'!AT157</f>
        <v>1.6178464539190019E-2</v>
      </c>
      <c r="AV156" s="77">
        <f>'Monthly Returns'!AU157</f>
        <v>1.5060994517314812E-2</v>
      </c>
      <c r="AW156" s="77">
        <f>'Monthly Returns'!AV157</f>
        <v>9.5224626348781705E-2</v>
      </c>
      <c r="AX156" s="77">
        <f>'Monthly Returns'!AW157</f>
        <v>9.6082868553478251E-2</v>
      </c>
      <c r="AY156" s="77">
        <f>'Monthly Returns'!AX157</f>
        <v>5.1849578707511917E-2</v>
      </c>
      <c r="AZ156" s="77">
        <f>'Monthly Returns'!AY157</f>
        <v>3.8013803052285119E-2</v>
      </c>
      <c r="BA156" s="77">
        <f>'Monthly Returns'!AZ157</f>
        <v>7.5322183265422282E-2</v>
      </c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CC156" s="161">
        <f>(C156-AVERAGE(C$3:C$242))^2*'Monthly Returns'!$BI157</f>
        <v>2.1900384498138637E-5</v>
      </c>
      <c r="CD156" s="161">
        <f>(D156-AVERAGE(D$3:D$242))^2*'Monthly Returns'!$BI157</f>
        <v>4.8975890736686285E-5</v>
      </c>
      <c r="CE156" s="161">
        <f>(E156-AVERAGE(E$3:E$242))^2*'Monthly Returns'!$BI157</f>
        <v>3.0108087580042665E-5</v>
      </c>
      <c r="CF156" s="161">
        <f>(F156-AVERAGE(F$3:F$242))^2*'Monthly Returns'!$BI157</f>
        <v>1.9939138483019025E-5</v>
      </c>
      <c r="CG156" s="161">
        <f>(G156-AVERAGE(G$3:G$242))^2*'Monthly Returns'!$BI157</f>
        <v>3.0696198929555065E-5</v>
      </c>
      <c r="CH156" s="161">
        <f>(H156-AVERAGE(H$3:H$242))^2*'Monthly Returns'!$BI157</f>
        <v>6.7714084395111877E-6</v>
      </c>
      <c r="CI156" s="161">
        <f>(I156-AVERAGE(I$3:I$242))^2*'Monthly Returns'!$BI157</f>
        <v>2.5487964650913512E-5</v>
      </c>
      <c r="CJ156" s="161">
        <f>(J156-AVERAGE(J$3:J$242))^2*'Monthly Returns'!$BI157</f>
        <v>5.1534588665552615E-5</v>
      </c>
      <c r="CK156" s="161">
        <f>(K156-AVERAGE(K$3:K$242))^2*'Monthly Returns'!$BI157</f>
        <v>3.5284563442071926E-5</v>
      </c>
      <c r="CL156" s="161">
        <f>(L156-AVERAGE(L$3:L$242))^2*'Monthly Returns'!$BI157</f>
        <v>3.9351705227243686E-6</v>
      </c>
      <c r="CM156" s="161">
        <f>(M156-AVERAGE(M$3:M$242))^2*'Monthly Returns'!$BI157</f>
        <v>2.4013141863050642E-6</v>
      </c>
      <c r="CN156" s="161">
        <f>(N156-AVERAGE(N$3:N$242))^2*'Monthly Returns'!$BI157</f>
        <v>3.2056927042920509E-6</v>
      </c>
      <c r="CO156" s="161">
        <f>(O156-AVERAGE(O$3:O$242))^2*'Monthly Returns'!$BI157</f>
        <v>2.3288842901668573E-6</v>
      </c>
      <c r="CP156" s="161">
        <f>(P156-AVERAGE(P$3:P$242))^2*'Monthly Returns'!$BI157</f>
        <v>8.3474171029137238E-7</v>
      </c>
      <c r="CQ156" s="161">
        <f>(Q156-AVERAGE(Q$3:Q$242))^2*'Monthly Returns'!$BI157</f>
        <v>2.7368905402066964E-6</v>
      </c>
      <c r="CR156" s="161">
        <f>(R156-AVERAGE(R$3:R$242))^2*'Monthly Returns'!$BI157</f>
        <v>4.4288875630671461E-7</v>
      </c>
      <c r="CS156" s="161">
        <f>(S156-AVERAGE(S$3:S$242))^2*'Monthly Returns'!$BI157</f>
        <v>9.6192940374127979E-6</v>
      </c>
      <c r="CT156" s="161">
        <f>(T156-AVERAGE(T$3:T$242))^2*'Monthly Returns'!$BI157</f>
        <v>1.7630371475208099E-7</v>
      </c>
      <c r="CU156" s="161">
        <f>(U156-AVERAGE(U$3:U$242))^2*'Monthly Returns'!$BI157</f>
        <v>5.0553146062448583E-5</v>
      </c>
      <c r="CV156" s="161">
        <f>(V156-AVERAGE(V$3:V$242))^2*'Monthly Returns'!$BI157</f>
        <v>8.8281488233739574E-6</v>
      </c>
      <c r="CW156" s="161">
        <f>(W156-AVERAGE(W$3:W$242))^2*'Monthly Returns'!$BI157</f>
        <v>8.2692420040004941E-7</v>
      </c>
      <c r="CX156" s="161">
        <f>(X156-AVERAGE(X$3:X$242))^2*'Monthly Returns'!$BI157</f>
        <v>1.230858638433856E-6</v>
      </c>
      <c r="CY156" s="161">
        <f>(Y156-AVERAGE(Y$3:Y$242))^2*'Monthly Returns'!$BI157</f>
        <v>6.4103837218869835E-7</v>
      </c>
      <c r="CZ156" s="161">
        <f>(Z156-AVERAGE(Z$3:Z$242))^2*'Monthly Returns'!$BI157</f>
        <v>4.3887857950068146E-8</v>
      </c>
      <c r="DA156" s="161">
        <f>(AA156-AVERAGE(AA$3:AA$242))^2*'Monthly Returns'!$BI157</f>
        <v>4.0763005968543228E-6</v>
      </c>
      <c r="DB156" s="161">
        <f>(AB156-AVERAGE(AB$3:AB$242))^2*'Monthly Returns'!$BI157</f>
        <v>4.8223808218744065E-7</v>
      </c>
      <c r="DC156" s="161">
        <f>(AC156-AVERAGE(AC$3:AC$242))^2*'Monthly Returns'!$BI157</f>
        <v>1.0365331279832527E-5</v>
      </c>
      <c r="DD156" s="161">
        <f>(AD156-AVERAGE(AD$3:AD$242))^2*'Monthly Returns'!$BI157</f>
        <v>8.7445723780547713E-6</v>
      </c>
      <c r="DE156" s="161">
        <f>(AE156-AVERAGE(AE$3:AE$242))^2*'Monthly Returns'!$BI157</f>
        <v>1.6728405415955913E-5</v>
      </c>
      <c r="DF156" s="161">
        <f>(AF156-AVERAGE(AF$3:AF$242))^2*'Monthly Returns'!$BI157</f>
        <v>5.2802521255699794E-6</v>
      </c>
      <c r="DG156" s="161">
        <f>(AG156-AVERAGE(AG$3:AG$242))^2*'Monthly Returns'!$BI157</f>
        <v>3.6091051145114707E-6</v>
      </c>
      <c r="DH156" s="161">
        <f>(AH156-AVERAGE(AH$3:AH$242))^2*'Monthly Returns'!$BI157</f>
        <v>7.0332518392306881E-6</v>
      </c>
      <c r="DI156" s="161">
        <f>(AI156-AVERAGE(AI$3:AI$242))^2*'Monthly Returns'!$BI157</f>
        <v>3.398083885225837E-7</v>
      </c>
      <c r="DJ156" s="161">
        <f>(AJ156-AVERAGE(AJ$3:AJ$242))^2*'Monthly Returns'!$BI157</f>
        <v>5.4102785120668663E-7</v>
      </c>
      <c r="DK156" s="161">
        <f>(AK156-AVERAGE(AK$3:AK$242))^2*'Monthly Returns'!$BI157</f>
        <v>1.3827448662201422E-6</v>
      </c>
      <c r="DL156" s="161">
        <f>(AL156-AVERAGE(AL$3:AL$242))^2*'Monthly Returns'!$BI157</f>
        <v>8.4587802661327826E-7</v>
      </c>
      <c r="DM156" s="161">
        <f>(AM156-AVERAGE(AM$3:AM$242))^2*'Monthly Returns'!$BI157</f>
        <v>1.2294264112572681E-7</v>
      </c>
      <c r="DN156" s="161">
        <f>(AN156-AVERAGE(AN$3:AN$242))^2*'Monthly Returns'!$BI157</f>
        <v>6.0168881345147774E-7</v>
      </c>
      <c r="DO156" s="161">
        <f>(AO156-AVERAGE(AO$3:AO$242))^2*'Monthly Returns'!$BI157</f>
        <v>4.1976849846742393E-6</v>
      </c>
      <c r="DP156" s="161">
        <f>(AP156-AVERAGE(AP$3:AP$242))^2*'Monthly Returns'!$BI157</f>
        <v>2.0468386318531765E-5</v>
      </c>
      <c r="DQ156" s="161">
        <f>(AQ156-AVERAGE(AQ$3:AQ$242))^2*'Monthly Returns'!$BI157</f>
        <v>3.0837230025284129E-5</v>
      </c>
      <c r="DR156" s="161">
        <f>(AR156-AVERAGE(AR$3:AR$242))^2*'Monthly Returns'!$BI157</f>
        <v>2.1718452467819293E-6</v>
      </c>
      <c r="DS156" s="161">
        <f>(AS156-AVERAGE(AS$3:AS$242))^2*'Monthly Returns'!$BI157</f>
        <v>8.9625554934327443E-8</v>
      </c>
      <c r="DT156" s="161">
        <f>(AT156-AVERAGE(AT$3:AT$242))^2*'Monthly Returns'!$BI157</f>
        <v>8.7575767166768281E-6</v>
      </c>
      <c r="DU156" s="161">
        <f>(AU156-AVERAGE(AU$3:AU$242))^2*'Monthly Returns'!$BI157</f>
        <v>9.0832957144963628E-7</v>
      </c>
      <c r="DV156" s="161">
        <f>(AV156-AVERAGE(AV$3:AV$242))^2*'Monthly Returns'!$BI157</f>
        <v>2.1424616177296488E-6</v>
      </c>
      <c r="DW156" s="161">
        <f>(AW156-AVERAGE(AW$3:AW$242))^2*'Monthly Returns'!$BI157</f>
        <v>3.4368565796909765E-5</v>
      </c>
      <c r="DX156" s="161">
        <f>(AX156-AVERAGE(AX$3:AX$242))^2*'Monthly Returns'!$BI157</f>
        <v>3.6562520753096461E-5</v>
      </c>
      <c r="DY156" s="161">
        <f>(AY156-AVERAGE(AY$3:AY$242))^2*'Monthly Returns'!$BI157</f>
        <v>9.5570860578029467E-6</v>
      </c>
      <c r="DZ156" s="161">
        <f>(AZ156-AVERAGE(AZ$3:AZ$242))^2*'Monthly Returns'!$BI157</f>
        <v>2.4719749913905252E-6</v>
      </c>
      <c r="EA156" s="161">
        <f>(BA156-AVERAGE(BA$3:BA$242))^2*'Monthly Returns'!$BI157</f>
        <v>1.964358279568251E-5</v>
      </c>
    </row>
    <row r="157" spans="1:131" s="80" customFormat="1" x14ac:dyDescent="0.2">
      <c r="A157" s="66"/>
      <c r="B157" s="79">
        <f>'Monthly Returns'!A158</f>
        <v>40877</v>
      </c>
      <c r="C157" s="77">
        <f>'Monthly Returns'!B158</f>
        <v>2.1644763807961001E-2</v>
      </c>
      <c r="D157" s="77">
        <f>'Monthly Returns'!C158</f>
        <v>2.1312992828479399E-2</v>
      </c>
      <c r="E157" s="77">
        <f>'Monthly Returns'!D158</f>
        <v>-3.1165577286212099E-2</v>
      </c>
      <c r="F157" s="77">
        <f>'Monthly Returns'!E158</f>
        <v>-4.02898748153269E-2</v>
      </c>
      <c r="G157" s="77">
        <f>'Monthly Returns'!F158</f>
        <v>-3.19971370435911E-3</v>
      </c>
      <c r="H157" s="77">
        <f>'Monthly Returns'!G158</f>
        <v>-2.0729059517411601E-2</v>
      </c>
      <c r="I157" s="77">
        <f>'Monthly Returns'!H158</f>
        <v>-3.2574370058738801E-3</v>
      </c>
      <c r="J157" s="77">
        <f>'Monthly Returns'!I158</f>
        <v>-4.7342062803744402E-2</v>
      </c>
      <c r="K157" s="77">
        <f>'Monthly Returns'!J158</f>
        <v>-4.3767579039309203E-2</v>
      </c>
      <c r="L157" s="77">
        <f>'Monthly Returns'!K158</f>
        <v>9.5467365692702907E-3</v>
      </c>
      <c r="M157" s="77">
        <f>'Monthly Returns'!L158</f>
        <v>6.5750201137815198E-3</v>
      </c>
      <c r="N157" s="77">
        <f>'Monthly Returns'!M158</f>
        <v>-7.5012824735468603E-3</v>
      </c>
      <c r="O157" s="77">
        <f>'Monthly Returns'!N158</f>
        <v>-9.7974958059843208E-3</v>
      </c>
      <c r="P157" s="77">
        <f>'Monthly Returns'!O158</f>
        <v>8.2397582054702899E-3</v>
      </c>
      <c r="Q157" s="77">
        <f>'Monthly Returns'!P158</f>
        <v>-2.54964815907654E-3</v>
      </c>
      <c r="R157" s="77">
        <f>'Monthly Returns'!Q158</f>
        <v>3.7435470335380702E-3</v>
      </c>
      <c r="S157" s="77">
        <f>'Monthly Returns'!R158</f>
        <v>1.7766361204212398E-2</v>
      </c>
      <c r="T157" s="77">
        <f>'Monthly Returns'!S158</f>
        <v>1.1547329239125048E-2</v>
      </c>
      <c r="U157" s="77">
        <f>'Monthly Returns'!T158</f>
        <v>-2.7412292980079E-3</v>
      </c>
      <c r="V157" s="77">
        <f>'Monthly Returns'!U158</f>
        <v>-2.02151557222876E-2</v>
      </c>
      <c r="W157" s="77">
        <f>'Monthly Returns'!V158</f>
        <v>-6.5270569652347002E-3</v>
      </c>
      <c r="X157" s="77">
        <f>'Monthly Returns'!W158</f>
        <v>2.0806132333740512E-2</v>
      </c>
      <c r="Y157" s="77">
        <f>'Monthly Returns'!X158</f>
        <v>2.2412515503881236E-2</v>
      </c>
      <c r="Z157" s="77">
        <f>'Monthly Returns'!Y158</f>
        <v>3.3147915024702712E-3</v>
      </c>
      <c r="AA157" s="77">
        <f>'Monthly Returns'!Z158</f>
        <v>3.6007552803751786E-4</v>
      </c>
      <c r="AB157" s="77">
        <f>'Monthly Returns'!AA158</f>
        <v>3.6658900918185022E-3</v>
      </c>
      <c r="AC157" s="77">
        <f>'Monthly Returns'!AB158</f>
        <v>1.4599234372399295E-2</v>
      </c>
      <c r="AD157" s="77">
        <f>'Monthly Returns'!AC158</f>
        <v>1.9363736310036E-2</v>
      </c>
      <c r="AE157" s="77">
        <f>'Monthly Returns'!AD158</f>
        <v>4.3110414634469404E-3</v>
      </c>
      <c r="AF157" s="77">
        <f>'Monthly Returns'!AE158</f>
        <v>2.3999922100000001E-2</v>
      </c>
      <c r="AG157" s="77">
        <f>'Monthly Returns'!AF158</f>
        <v>1.5507267700000001E-2</v>
      </c>
      <c r="AH157" s="77">
        <f>'Monthly Returns'!AG158</f>
        <v>5.9540166712466203E-3</v>
      </c>
      <c r="AI157" s="77">
        <f>'Monthly Returns'!AH158</f>
        <v>1.6761562454099543E-3</v>
      </c>
      <c r="AJ157" s="77">
        <f>'Monthly Returns'!AI158</f>
        <v>-1.2886367652635844E-3</v>
      </c>
      <c r="AK157" s="77">
        <f>'Monthly Returns'!AJ158</f>
        <v>-1.3726523790839718E-2</v>
      </c>
      <c r="AL157" s="77">
        <f>'Monthly Returns'!AK158</f>
        <v>-3.8360385244743389E-3</v>
      </c>
      <c r="AM157" s="77">
        <f>'Monthly Returns'!AL158</f>
        <v>1.6890521011706072E-2</v>
      </c>
      <c r="AN157" s="77">
        <f>'Monthly Returns'!AM158</f>
        <v>8.1877918893835666E-3</v>
      </c>
      <c r="AO157" s="77">
        <f>'Monthly Returns'!AN158</f>
        <v>2.8500000000000001E-2</v>
      </c>
      <c r="AP157" s="77">
        <f>'Monthly Returns'!AO158</f>
        <v>-2.545139973424615E-2</v>
      </c>
      <c r="AQ157" s="77">
        <f>'Monthly Returns'!AP158</f>
        <v>-1.6190491606908664E-2</v>
      </c>
      <c r="AR157" s="77">
        <f>'Monthly Returns'!AQ158</f>
        <v>1.2332618564110144E-4</v>
      </c>
      <c r="AS157" s="77">
        <f>'Monthly Returns'!AR158</f>
        <v>-7.7939681463911059E-3</v>
      </c>
      <c r="AT157" s="77">
        <f>'Monthly Returns'!AS158</f>
        <v>-1.3729548017999943E-2</v>
      </c>
      <c r="AU157" s="77">
        <f>'Monthly Returns'!AT158</f>
        <v>-2.373359550452073E-3</v>
      </c>
      <c r="AV157" s="77">
        <f>'Monthly Returns'!AU158</f>
        <v>-1.3866911785013361E-2</v>
      </c>
      <c r="AW157" s="77">
        <f>'Monthly Returns'!AV158</f>
        <v>-1.3879902660636323E-2</v>
      </c>
      <c r="AX157" s="77">
        <f>'Monthly Returns'!AW158</f>
        <v>-5.4358338695478237E-3</v>
      </c>
      <c r="AY157" s="77">
        <f>'Monthly Returns'!AX158</f>
        <v>-2.9703957175263619E-2</v>
      </c>
      <c r="AZ157" s="77">
        <f>'Monthly Returns'!AY158</f>
        <v>-6.0053655929488109E-2</v>
      </c>
      <c r="BA157" s="77">
        <f>'Monthly Returns'!AZ158</f>
        <v>-2.5500369011819513E-2</v>
      </c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CC157" s="161">
        <f>(C157-AVERAGE(C$3:C$242))^2*'Monthly Returns'!$BI158</f>
        <v>1.075378711405037E-6</v>
      </c>
      <c r="CD157" s="161">
        <f>(D157-AVERAGE(D$3:D$242))^2*'Monthly Returns'!$BI158</f>
        <v>5.3151430523240257E-7</v>
      </c>
      <c r="CE157" s="161">
        <f>(E157-AVERAGE(E$3:E$242))^2*'Monthly Returns'!$BI158</f>
        <v>6.3832751981276262E-6</v>
      </c>
      <c r="CF157" s="161">
        <f>(F157-AVERAGE(F$3:F$242))^2*'Monthly Returns'!$BI158</f>
        <v>1.1477998892920524E-5</v>
      </c>
      <c r="CG157" s="161">
        <f>(G157-AVERAGE(G$3:G$242))^2*'Monthly Returns'!$BI158</f>
        <v>2.5492400643863494E-7</v>
      </c>
      <c r="CH157" s="161">
        <f>(H157-AVERAGE(H$3:H$242))^2*'Monthly Returns'!$BI158</f>
        <v>3.0215637842282533E-6</v>
      </c>
      <c r="CI157" s="161">
        <f>(I157-AVERAGE(I$3:I$242))^2*'Monthly Returns'!$BI158</f>
        <v>5.2485763510001363E-7</v>
      </c>
      <c r="CJ157" s="161">
        <f>(J157-AVERAGE(J$3:J$242))^2*'Monthly Returns'!$BI158</f>
        <v>1.5024141171167005E-5</v>
      </c>
      <c r="CK157" s="161">
        <f>(K157-AVERAGE(K$3:K$242))^2*'Monthly Returns'!$BI158</f>
        <v>1.3483435330416634E-5</v>
      </c>
      <c r="CL157" s="161">
        <f>(L157-AVERAGE(L$3:L$242))^2*'Monthly Returns'!$BI158</f>
        <v>1.2410784910977764E-7</v>
      </c>
      <c r="CM157" s="161">
        <f>(M157-AVERAGE(M$3:M$242))^2*'Monthly Returns'!$BI158</f>
        <v>2.0084573667524726E-8</v>
      </c>
      <c r="CN157" s="161">
        <f>(N157-AVERAGE(N$3:N$242))^2*'Monthly Returns'!$BI158</f>
        <v>1.0963713999039605E-6</v>
      </c>
      <c r="CO157" s="161">
        <f>(O157-AVERAGE(O$3:O$242))^2*'Monthly Returns'!$BI158</f>
        <v>1.1594480157678789E-6</v>
      </c>
      <c r="CP157" s="161">
        <f>(P157-AVERAGE(P$3:P$242))^2*'Monthly Returns'!$BI158</f>
        <v>2.8101455025238635E-10</v>
      </c>
      <c r="CQ157" s="161">
        <f>(Q157-AVERAGE(Q$3:Q$242))^2*'Monthly Returns'!$BI158</f>
        <v>4.6740191256872647E-7</v>
      </c>
      <c r="CR157" s="161">
        <f>(R157-AVERAGE(R$3:R$242))^2*'Monthly Returns'!$BI158</f>
        <v>3.805255753625876E-8</v>
      </c>
      <c r="CS157" s="161">
        <f>(S157-AVERAGE(S$3:S$242))^2*'Monthly Returns'!$BI158</f>
        <v>7.0746294743148542E-7</v>
      </c>
      <c r="CT157" s="161">
        <f>(T157-AVERAGE(T$3:T$242))^2*'Monthly Returns'!$BI158</f>
        <v>3.4372083377570642E-8</v>
      </c>
      <c r="CU157" s="161">
        <f>(U157-AVERAGE(U$3:U$242))^2*'Monthly Returns'!$BI158</f>
        <v>3.0614987061600077E-7</v>
      </c>
      <c r="CV157" s="161">
        <f>(V157-AVERAGE(V$3:V$242))^2*'Monthly Returns'!$BI158</f>
        <v>3.0688520269561183E-6</v>
      </c>
      <c r="CW157" s="161">
        <f>(W157-AVERAGE(W$3:W$242))^2*'Monthly Returns'!$BI158</f>
        <v>5.3051580350062483E-7</v>
      </c>
      <c r="CX157" s="161">
        <f>(X157-AVERAGE(X$3:X$242))^2*'Monthly Returns'!$BI158</f>
        <v>1.1767963877161729E-6</v>
      </c>
      <c r="CY157" s="161">
        <f>(Y157-AVERAGE(Y$3:Y$242))^2*'Monthly Returns'!$BI158</f>
        <v>1.5654130037039148E-6</v>
      </c>
      <c r="CZ157" s="161">
        <f>(Z157-AVERAGE(Z$3:Z$242))^2*'Monthly Returns'!$BI158</f>
        <v>4.933246384148973E-9</v>
      </c>
      <c r="DA157" s="161">
        <f>(AA157-AVERAGE(AA$3:AA$242))^2*'Monthly Returns'!$BI158</f>
        <v>1.4256546413646238E-7</v>
      </c>
      <c r="DB157" s="161">
        <f>(AB157-AVERAGE(AB$3:AB$242))^2*'Monthly Returns'!$BI158</f>
        <v>6.5192502463689481E-10</v>
      </c>
      <c r="DC157" s="161">
        <f>(AC157-AVERAGE(AC$3:AC$242))^2*'Monthly Returns'!$BI158</f>
        <v>5.6276969201643011E-7</v>
      </c>
      <c r="DD157" s="161">
        <f>(AD157-AVERAGE(AD$3:AD$242))^2*'Monthly Returns'!$BI158</f>
        <v>1.1527419782565153E-6</v>
      </c>
      <c r="DE157" s="161">
        <f>(AE157-AVERAGE(AE$3:AE$242))^2*'Monthly Returns'!$BI158</f>
        <v>1.0366898922914059E-9</v>
      </c>
      <c r="DF157" s="161">
        <f>(AF157-AVERAGE(AF$3:AF$242))^2*'Monthly Returns'!$BI158</f>
        <v>1.2727111694654661E-6</v>
      </c>
      <c r="DG157" s="161">
        <f>(AG157-AVERAGE(AG$3:AG$242))^2*'Monthly Returns'!$BI158</f>
        <v>3.2408874417160446E-7</v>
      </c>
      <c r="DH157" s="161">
        <f>(AH157-AVERAGE(AH$3:AH$242))^2*'Monthly Returns'!$BI158</f>
        <v>1.0740097624320008E-11</v>
      </c>
      <c r="DI157" s="161">
        <f>(AI157-AVERAGE(AI$3:AI$242))^2*'Monthly Returns'!$BI158</f>
        <v>2.0033193782977894E-8</v>
      </c>
      <c r="DJ157" s="161">
        <f>(AJ157-AVERAGE(AJ$3:AJ$242))^2*'Monthly Returns'!$BI158</f>
        <v>2.0396725895343484E-7</v>
      </c>
      <c r="DK157" s="161">
        <f>(AK157-AVERAGE(AK$3:AK$242))^2*'Monthly Returns'!$BI158</f>
        <v>1.8716381236633915E-6</v>
      </c>
      <c r="DL157" s="161">
        <f>(AL157-AVERAGE(AL$3:AL$242))^2*'Monthly Returns'!$BI158</f>
        <v>4.7051674458120717E-7</v>
      </c>
      <c r="DM157" s="161">
        <f>(AM157-AVERAGE(AM$3:AM$242))^2*'Monthly Returns'!$BI158</f>
        <v>7.1411389086159689E-7</v>
      </c>
      <c r="DN157" s="161">
        <f>(AN157-AVERAGE(AN$3:AN$242))^2*'Monthly Returns'!$BI158</f>
        <v>3.0990386740947397E-8</v>
      </c>
      <c r="DO157" s="161">
        <f>(AO157-AVERAGE(AO$3:AO$242))^2*'Monthly Returns'!$BI158</f>
        <v>2.300609878747463E-6</v>
      </c>
      <c r="DP157" s="161">
        <f>(AP157-AVERAGE(AP$3:AP$242))^2*'Monthly Returns'!$BI158</f>
        <v>3.3305283810724197E-6</v>
      </c>
      <c r="DQ157" s="161">
        <f>(AQ157-AVERAGE(AQ$3:AQ$242))^2*'Monthly Returns'!$BI158</f>
        <v>2.3068009219921097E-6</v>
      </c>
      <c r="DR157" s="161">
        <f>(AR157-AVERAGE(AR$3:AR$242))^2*'Monthly Returns'!$BI158</f>
        <v>1.9863610987623661E-7</v>
      </c>
      <c r="DS157" s="161">
        <f>(AS157-AVERAGE(AS$3:AS$242))^2*'Monthly Returns'!$BI158</f>
        <v>5.9131411647592803E-7</v>
      </c>
      <c r="DT157" s="161">
        <f>(AT157-AVERAGE(AT$3:AT$242))^2*'Monthly Returns'!$BI158</f>
        <v>1.6666942365793452E-6</v>
      </c>
      <c r="DU157" s="161">
        <f>(AU157-AVERAGE(AU$3:AU$242))^2*'Monthly Returns'!$BI158</f>
        <v>9.6462805025287165E-8</v>
      </c>
      <c r="DV157" s="161">
        <f>(AV157-AVERAGE(AV$3:AV$242))^2*'Monthly Returns'!$BI158</f>
        <v>2.5685350637759796E-7</v>
      </c>
      <c r="DW157" s="161">
        <f>(AW157-AVERAGE(AW$3:AW$242))^2*'Monthly Returns'!$BI158</f>
        <v>2.4580924561831675E-6</v>
      </c>
      <c r="DX157" s="161">
        <f>(AX157-AVERAGE(AX$3:AX$242))^2*'Monthly Returns'!$BI158</f>
        <v>7.4651402077108904E-7</v>
      </c>
      <c r="DY157" s="161">
        <f>(AY157-AVERAGE(AY$3:AY$242))^2*'Monthly Returns'!$BI158</f>
        <v>6.0962355534051281E-6</v>
      </c>
      <c r="DZ157" s="161">
        <f>(AZ157-AVERAGE(AZ$3:AZ$242))^2*'Monthly Returns'!$BI158</f>
        <v>2.6265855035905455E-5</v>
      </c>
      <c r="EA157" s="161">
        <f>(BA157-AVERAGE(BA$3:BA$242))^2*'Monthly Returns'!$BI158</f>
        <v>5.9493707918140425E-6</v>
      </c>
    </row>
    <row r="158" spans="1:131" s="80" customFormat="1" x14ac:dyDescent="0.2">
      <c r="A158" s="66"/>
      <c r="B158" s="79">
        <f>'Monthly Returns'!A159</f>
        <v>40908</v>
      </c>
      <c r="C158" s="77">
        <f>'Monthly Returns'!B159</f>
        <v>2.02474605026223E-2</v>
      </c>
      <c r="D158" s="77">
        <f>'Monthly Returns'!C159</f>
        <v>1.12951863736256E-2</v>
      </c>
      <c r="E158" s="77">
        <f>'Monthly Returns'!D159</f>
        <v>-1.37500580990175E-2</v>
      </c>
      <c r="F158" s="77">
        <f>'Monthly Returns'!E159</f>
        <v>-2.3255674023249701E-2</v>
      </c>
      <c r="G158" s="77">
        <f>'Monthly Returns'!F159</f>
        <v>1.1421997321409499E-2</v>
      </c>
      <c r="H158" s="77">
        <f>'Monthly Returns'!G159</f>
        <v>1.9134339816616799E-2</v>
      </c>
      <c r="I158" s="77">
        <f>'Monthly Returns'!H159</f>
        <v>2.6510095950118499E-2</v>
      </c>
      <c r="J158" s="77">
        <f>'Monthly Returns'!I159</f>
        <v>1.53171193250489E-3</v>
      </c>
      <c r="K158" s="77">
        <f>'Monthly Returns'!J159</f>
        <v>-1.4061735251710201E-3</v>
      </c>
      <c r="L158" s="77">
        <f>'Monthly Returns'!K159</f>
        <v>1.90649168123566E-2</v>
      </c>
      <c r="M158" s="77">
        <f>'Monthly Returns'!L159</f>
        <v>1.7493742143096701E-2</v>
      </c>
      <c r="N158" s="77">
        <f>'Monthly Returns'!M159</f>
        <v>3.0619723654391199E-2</v>
      </c>
      <c r="O158" s="77">
        <f>'Monthly Returns'!N159</f>
        <v>-1.2669690267410601E-3</v>
      </c>
      <c r="P158" s="77">
        <f>'Monthly Returns'!O159</f>
        <v>1.5769658860410301E-2</v>
      </c>
      <c r="Q158" s="77">
        <f>'Monthly Returns'!P159</f>
        <v>2.1595711343916E-2</v>
      </c>
      <c r="R158" s="77">
        <f>'Monthly Returns'!Q159</f>
        <v>1.43801558458744E-3</v>
      </c>
      <c r="S158" s="77">
        <f>'Monthly Returns'!R159</f>
        <v>8.1744700582404503E-3</v>
      </c>
      <c r="T158" s="77">
        <f>'Monthly Returns'!S159</f>
        <v>2.519807405816521E-2</v>
      </c>
      <c r="U158" s="77">
        <f>'Monthly Returns'!T159</f>
        <v>9.4679658919671894E-3</v>
      </c>
      <c r="V158" s="77">
        <f>'Monthly Returns'!U159</f>
        <v>-9.14274654402524E-3</v>
      </c>
      <c r="W158" s="77">
        <f>'Monthly Returns'!V159</f>
        <v>-2.4774665427476001E-3</v>
      </c>
      <c r="X158" s="77">
        <f>'Monthly Returns'!W159</f>
        <v>2.2279985146676617E-2</v>
      </c>
      <c r="Y158" s="77">
        <f>'Monthly Returns'!X159</f>
        <v>-4.4843497159716694E-3</v>
      </c>
      <c r="Z158" s="77">
        <f>'Monthly Returns'!Y159</f>
        <v>-1.2780366120668241E-3</v>
      </c>
      <c r="AA158" s="77">
        <f>'Monthly Returns'!Z159</f>
        <v>3.0130107281442831E-2</v>
      </c>
      <c r="AB158" s="77">
        <f>'Monthly Returns'!AA159</f>
        <v>1.2800819252432261E-2</v>
      </c>
      <c r="AC158" s="77">
        <f>'Monthly Returns'!AB159</f>
        <v>3.9558482341637058E-2</v>
      </c>
      <c r="AD158" s="77">
        <f>'Monthly Returns'!AC159</f>
        <v>3.3631050667757699E-2</v>
      </c>
      <c r="AE158" s="77">
        <f>'Monthly Returns'!AD159</f>
        <v>5.3218972042660101E-2</v>
      </c>
      <c r="AF158" s="77">
        <f>'Monthly Returns'!AE159</f>
        <v>1.7182368400000002E-2</v>
      </c>
      <c r="AG158" s="77">
        <f>'Monthly Returns'!AF159</f>
        <v>1.6694101199999999E-2</v>
      </c>
      <c r="AH158" s="77">
        <f>'Monthly Returns'!AG159</f>
        <v>5.6456018940083785E-2</v>
      </c>
      <c r="AI158" s="77">
        <f>'Monthly Returns'!AH159</f>
        <v>1.714753956958659E-2</v>
      </c>
      <c r="AJ158" s="77">
        <f>'Monthly Returns'!AI159</f>
        <v>3.4843056637984482E-2</v>
      </c>
      <c r="AK158" s="77">
        <f>'Monthly Returns'!AJ159</f>
        <v>4.7398427619915973E-2</v>
      </c>
      <c r="AL158" s="77">
        <f>'Monthly Returns'!AK159</f>
        <v>2.5192243106198386E-2</v>
      </c>
      <c r="AM158" s="77">
        <f>'Monthly Returns'!AL159</f>
        <v>2.735308522502633E-2</v>
      </c>
      <c r="AN158" s="77">
        <f>'Monthly Returns'!AM159</f>
        <v>1.6315203278547408E-2</v>
      </c>
      <c r="AO158" s="77">
        <f>'Monthly Returns'!AN159</f>
        <v>8.6999999999999994E-3</v>
      </c>
      <c r="AP158" s="77">
        <f>'Monthly Returns'!AO159</f>
        <v>7.2603189200629359E-2</v>
      </c>
      <c r="AQ158" s="77">
        <f>'Monthly Returns'!AP159</f>
        <v>8.6885127219596958E-2</v>
      </c>
      <c r="AR158" s="77">
        <f>'Monthly Returns'!AQ159</f>
        <v>3.931685093701108E-2</v>
      </c>
      <c r="AS158" s="77">
        <f>'Monthly Returns'!AR159</f>
        <v>-1.2363387978142071E-2</v>
      </c>
      <c r="AT158" s="77">
        <f>'Monthly Returns'!AS159</f>
        <v>4.7821859986875007E-2</v>
      </c>
      <c r="AU158" s="77">
        <f>'Monthly Returns'!AT159</f>
        <v>1.9326894684060646E-2</v>
      </c>
      <c r="AV158" s="77">
        <f>'Monthly Returns'!AU159</f>
        <v>2.2062098742267614E-2</v>
      </c>
      <c r="AW158" s="77">
        <f>'Monthly Returns'!AV159</f>
        <v>4.4672735007835085E-2</v>
      </c>
      <c r="AX158" s="77">
        <f>'Monthly Returns'!AW159</f>
        <v>8.648815997332715E-2</v>
      </c>
      <c r="AY158" s="77">
        <f>'Monthly Returns'!AX159</f>
        <v>6.9842779518339518E-2</v>
      </c>
      <c r="AZ158" s="77">
        <f>'Monthly Returns'!AY159</f>
        <v>8.4802737453649427E-2</v>
      </c>
      <c r="BA158" s="77">
        <f>'Monthly Returns'!AZ159</f>
        <v>6.1344214857349755E-2</v>
      </c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CC158" s="161">
        <f>(C158-AVERAGE(C$3:C$242))^2*'Monthly Returns'!$BI159</f>
        <v>8.9531221672777175E-7</v>
      </c>
      <c r="CD158" s="161">
        <f>(D158-AVERAGE(D$3:D$242))^2*'Monthly Returns'!$BI159</f>
        <v>1.964445588202447E-9</v>
      </c>
      <c r="CE158" s="161">
        <f>(E158-AVERAGE(E$3:E$242))^2*'Monthly Returns'!$BI159</f>
        <v>1.8022724491539946E-6</v>
      </c>
      <c r="CF158" s="161">
        <f>(F158-AVERAGE(F$3:F$242))^2*'Monthly Returns'!$BI159</f>
        <v>4.9927018495186814E-6</v>
      </c>
      <c r="CG158" s="161">
        <f>(G158-AVERAGE(G$3:G$242))^2*'Monthly Returns'!$BI159</f>
        <v>2.4733450609614101E-7</v>
      </c>
      <c r="CH158" s="161">
        <f>(H158-AVERAGE(H$3:H$242))^2*'Monthly Returns'!$BI159</f>
        <v>9.8466148994130881E-7</v>
      </c>
      <c r="CI158" s="161">
        <f>(I158-AVERAGE(I$3:I$242))^2*'Monthly Returns'!$BI159</f>
        <v>1.7356409969654077E-6</v>
      </c>
      <c r="CJ158" s="161">
        <f>(J158-AVERAGE(J$3:J$242))^2*'Monthly Returns'!$BI159</f>
        <v>2.8850904089268669E-7</v>
      </c>
      <c r="CK158" s="161">
        <f>(K158-AVERAGE(K$3:K$242))^2*'Monthly Returns'!$BI159</f>
        <v>6.0761778022891291E-7</v>
      </c>
      <c r="CL158" s="161">
        <f>(L158-AVERAGE(L$3:L$242))^2*'Monthly Returns'!$BI159</f>
        <v>1.0163302384104719E-6</v>
      </c>
      <c r="CM158" s="161">
        <f>(M158-AVERAGE(M$3:M$242))^2*'Monthly Returns'!$BI159</f>
        <v>7.9699171866725082E-7</v>
      </c>
      <c r="CN158" s="161">
        <f>(N158-AVERAGE(N$3:N$242))^2*'Monthly Returns'!$BI159</f>
        <v>2.4562314810631248E-6</v>
      </c>
      <c r="CO158" s="161">
        <f>(O158-AVERAGE(O$3:O$242))^2*'Monthly Returns'!$BI159</f>
        <v>2.4601872814340847E-7</v>
      </c>
      <c r="CP158" s="161">
        <f>(P158-AVERAGE(P$3:P$242))^2*'Monthly Returns'!$BI159</f>
        <v>2.5059017152865889E-7</v>
      </c>
      <c r="CQ158" s="161">
        <f>(Q158-AVERAGE(Q$3:Q$242))^2*'Monthly Returns'!$BI159</f>
        <v>9.4498304802084313E-7</v>
      </c>
      <c r="CR158" s="161">
        <f>(R158-AVERAGE(R$3:R$242))^2*'Monthly Returns'!$BI159</f>
        <v>1.2565911228846015E-7</v>
      </c>
      <c r="CS158" s="161">
        <f>(S158-AVERAGE(S$3:S$242))^2*'Monthly Returns'!$BI159</f>
        <v>3.4675065950560645E-8</v>
      </c>
      <c r="CT158" s="161">
        <f>(T158-AVERAGE(T$3:T$242))^2*'Monthly Returns'!$BI159</f>
        <v>1.264229127069429E-6</v>
      </c>
      <c r="CU158" s="161">
        <f>(U158-AVERAGE(U$3:U$242))^2*'Monthly Returns'!$BI159</f>
        <v>8.0028299181791435E-8</v>
      </c>
      <c r="CV158" s="161">
        <f>(V158-AVERAGE(V$3:V$242))^2*'Monthly Returns'!$BI159</f>
        <v>9.9953663883848432E-7</v>
      </c>
      <c r="CW158" s="161">
        <f>(W158-AVERAGE(W$3:W$242))^2*'Monthly Returns'!$BI159</f>
        <v>2.058943451204846E-7</v>
      </c>
      <c r="CX158" s="161">
        <f>(X158-AVERAGE(X$3:X$242))^2*'Monthly Returns'!$BI159</f>
        <v>1.4197850521274646E-6</v>
      </c>
      <c r="CY158" s="161">
        <f>(Y158-AVERAGE(Y$3:Y$242))^2*'Monthly Returns'!$BI159</f>
        <v>3.4907302834619408E-7</v>
      </c>
      <c r="CZ158" s="161">
        <f>(Z158-AVERAGE(Z$3:Z$242))^2*'Monthly Returns'!$BI159</f>
        <v>6.0033751281235641E-8</v>
      </c>
      <c r="DA158" s="161">
        <f>(AA158-AVERAGE(AA$3:AA$242))^2*'Monthly Returns'!$BI159</f>
        <v>2.7763848722686221E-6</v>
      </c>
      <c r="DB158" s="161">
        <f>(AB158-AVERAGE(AB$3:AB$242))^2*'Monthly Returns'!$BI159</f>
        <v>3.624885796125009E-7</v>
      </c>
      <c r="DC158" s="161">
        <f>(AC158-AVERAGE(AC$3:AC$242))^2*'Monthly Returns'!$BI159</f>
        <v>6.0964655746183881E-6</v>
      </c>
      <c r="DD158" s="161">
        <f>(AD158-AVERAGE(AD$3:AD$242))^2*'Monthly Returns'!$BI159</f>
        <v>4.2414773451168849E-6</v>
      </c>
      <c r="DE158" s="161">
        <f>(AE158-AVERAGE(AE$3:AE$242))^2*'Monthly Returns'!$BI159</f>
        <v>1.1513822428983341E-5</v>
      </c>
      <c r="DF158" s="161">
        <f>(AF158-AVERAGE(AF$3:AF$242))^2*'Monthly Returns'!$BI159</f>
        <v>4.4267932329847135E-7</v>
      </c>
      <c r="DG158" s="161">
        <f>(AG158-AVERAGE(AG$3:AG$242))^2*'Monthly Returns'!$BI159</f>
        <v>4.2733991743659866E-7</v>
      </c>
      <c r="DH158" s="161">
        <f>(AH158-AVERAGE(AH$3:AH$242))^2*'Monthly Returns'!$BI159</f>
        <v>1.2066433532756526E-5</v>
      </c>
      <c r="DI158" s="161">
        <f>(AI158-AVERAGE(AI$3:AI$242))^2*'Monthly Returns'!$BI159</f>
        <v>8.4806933892869151E-7</v>
      </c>
      <c r="DJ158" s="161">
        <f>(AJ158-AVERAGE(AJ$3:AJ$242))^2*'Monthly Returns'!$BI159</f>
        <v>4.1167833436968569E-6</v>
      </c>
      <c r="DK158" s="161">
        <f>(AK158-AVERAGE(AK$3:AK$242))^2*'Monthly Returns'!$BI159</f>
        <v>7.9828749886226731E-6</v>
      </c>
      <c r="DL158" s="161">
        <f>(AL158-AVERAGE(AL$3:AL$242))^2*'Monthly Returns'!$BI159</f>
        <v>1.7039648856461406E-6</v>
      </c>
      <c r="DM158" s="161">
        <f>(AM158-AVERAGE(AM$3:AM$242))^2*'Monthly Returns'!$BI159</f>
        <v>2.4594820658489184E-6</v>
      </c>
      <c r="DN158" s="161">
        <f>(AN158-AVERAGE(AN$3:AN$242))^2*'Monthly Returns'!$BI159</f>
        <v>5.4085004766725649E-7</v>
      </c>
      <c r="DO158" s="161">
        <f>(AO158-AVERAGE(AO$3:AO$242))^2*'Monthly Returns'!$BI159</f>
        <v>2.6832442028786296E-8</v>
      </c>
      <c r="DP158" s="161">
        <f>(AP158-AVERAGE(AP$3:AP$242))^2*'Monthly Returns'!$BI159</f>
        <v>2.4048455358926863E-5</v>
      </c>
      <c r="DQ158" s="161">
        <f>(AQ158-AVERAGE(AQ$3:AQ$242))^2*'Monthly Returns'!$BI159</f>
        <v>3.0876431934560954E-5</v>
      </c>
      <c r="DR158" s="161">
        <f>(AR158-AVERAGE(AR$3:AR$242))^2*'Monthly Returns'!$BI159</f>
        <v>5.0416374448423421E-6</v>
      </c>
      <c r="DS158" s="161">
        <f>(AS158-AVERAGE(AS$3:AS$242))^2*'Monthly Returns'!$BI159</f>
        <v>1.1812291222151885E-6</v>
      </c>
      <c r="DT158" s="161">
        <f>(AT158-AVERAGE(AT$3:AT$242))^2*'Monthly Returns'!$BI159</f>
        <v>8.5975901029364834E-6</v>
      </c>
      <c r="DU158" s="161">
        <f>(AU158-AVERAGE(AU$3:AU$242))^2*'Monthly Returns'!$BI159</f>
        <v>1.3901427870472347E-6</v>
      </c>
      <c r="DV158" s="161">
        <f>(AV158-AVERAGE(AV$3:AV$242))^2*'Monthly Returns'!$BI159</f>
        <v>3.840032446627027E-6</v>
      </c>
      <c r="DW158" s="161">
        <f>(AW158-AVERAGE(AW$3:AW$242))^2*'Monthly Returns'!$BI159</f>
        <v>5.9920972115489442E-6</v>
      </c>
      <c r="DX158" s="161">
        <f>(AX158-AVERAGE(AX$3:AX$242))^2*'Monthly Returns'!$BI159</f>
        <v>2.9685564412560581E-5</v>
      </c>
      <c r="DY158" s="161">
        <f>(AY158-AVERAGE(AY$3:AY$242))^2*'Monthly Returns'!$BI159</f>
        <v>1.9002037307665477E-5</v>
      </c>
      <c r="DZ158" s="161">
        <f>(AZ158-AVERAGE(AZ$3:AZ$242))^2*'Monthly Returns'!$BI159</f>
        <v>2.307229396037938E-5</v>
      </c>
      <c r="EA158" s="161">
        <f>(BA158-AVERAGE(BA$3:BA$242))^2*'Monthly Returns'!$BI159</f>
        <v>1.2364664728209382E-5</v>
      </c>
    </row>
    <row r="159" spans="1:131" s="80" customFormat="1" x14ac:dyDescent="0.2">
      <c r="A159" s="66"/>
      <c r="B159" s="79">
        <f>'Monthly Returns'!A160</f>
        <v>40939</v>
      </c>
      <c r="C159" s="77">
        <f>'Monthly Returns'!B160</f>
        <v>3.21260362690865E-2</v>
      </c>
      <c r="D159" s="77">
        <f>'Monthly Returns'!C160</f>
        <v>5.5192612451842697E-2</v>
      </c>
      <c r="E159" s="77">
        <f>'Monthly Returns'!D160</f>
        <v>3.8750263807131299E-2</v>
      </c>
      <c r="F159" s="77">
        <f>'Monthly Returns'!E160</f>
        <v>8.4441742069161205E-2</v>
      </c>
      <c r="G159" s="77">
        <f>'Monthly Returns'!F160</f>
        <v>2.0507122829353401E-2</v>
      </c>
      <c r="H159" s="77">
        <f>'Monthly Returns'!G160</f>
        <v>3.0269907488664299E-2</v>
      </c>
      <c r="I159" s="77">
        <f>'Monthly Returns'!H160</f>
        <v>2.62061057779534E-2</v>
      </c>
      <c r="J159" s="77">
        <f>'Monthly Returns'!I160</f>
        <v>8.0869549735637494E-2</v>
      </c>
      <c r="K159" s="77">
        <f>'Monthly Returns'!J160</f>
        <v>9.7701240249195395E-2</v>
      </c>
      <c r="L159" s="77">
        <f>'Monthly Returns'!K160</f>
        <v>1.3356446290599901E-3</v>
      </c>
      <c r="M159" s="77">
        <f>'Monthly Returns'!L160</f>
        <v>2.2035289447477299E-3</v>
      </c>
      <c r="N159" s="77">
        <f>'Monthly Returns'!M160</f>
        <v>2.2408944739308299E-2</v>
      </c>
      <c r="O159" s="77">
        <f>'Monthly Returns'!N160</f>
        <v>4.4356039224882203E-2</v>
      </c>
      <c r="P159" s="77">
        <f>'Monthly Returns'!O160</f>
        <v>1.6422465464931799E-2</v>
      </c>
      <c r="Q159" s="77">
        <f>'Monthly Returns'!P160</f>
        <v>2.2700640171366301E-2</v>
      </c>
      <c r="R159" s="77">
        <f>'Monthly Returns'!Q160</f>
        <v>2.3974676320144699E-2</v>
      </c>
      <c r="S159" s="77">
        <f>'Monthly Returns'!R160</f>
        <v>-1.8016242278483499E-3</v>
      </c>
      <c r="T159" s="77">
        <f>'Monthly Returns'!S160</f>
        <v>8.7963949828466781E-3</v>
      </c>
      <c r="U159" s="77">
        <f>'Monthly Returns'!T160</f>
        <v>4.7093816114098297E-2</v>
      </c>
      <c r="V159" s="77">
        <f>'Monthly Returns'!U160</f>
        <v>3.88242460271832E-2</v>
      </c>
      <c r="W159" s="77">
        <f>'Monthly Returns'!V160</f>
        <v>1.26741403640553E-2</v>
      </c>
      <c r="X159" s="77">
        <f>'Monthly Returns'!W160</f>
        <v>1.0776123017314454E-2</v>
      </c>
      <c r="Y159" s="77">
        <f>'Monthly Returns'!X160</f>
        <v>-3.136633646602216E-3</v>
      </c>
      <c r="Z159" s="77">
        <f>'Monthly Returns'!Y160</f>
        <v>4.9477346672399669E-4</v>
      </c>
      <c r="AA159" s="77">
        <f>'Monthly Returns'!Z160</f>
        <v>2.582283659172635E-2</v>
      </c>
      <c r="AB159" s="77">
        <f>'Monthly Returns'!AA160</f>
        <v>1.4560161779575198E-2</v>
      </c>
      <c r="AC159" s="77">
        <f>'Monthly Returns'!AB160</f>
        <v>1.8733515182939309E-2</v>
      </c>
      <c r="AD159" s="77">
        <f>'Monthly Returns'!AC160</f>
        <v>1.9602076681288202E-2</v>
      </c>
      <c r="AE159" s="77">
        <f>'Monthly Returns'!AD160</f>
        <v>1.9039349730255898E-2</v>
      </c>
      <c r="AF159" s="77">
        <f>'Monthly Returns'!AE160</f>
        <v>1.92860085E-2</v>
      </c>
      <c r="AG159" s="77">
        <f>'Monthly Returns'!AF160</f>
        <v>9.5799228999999993E-3</v>
      </c>
      <c r="AH159" s="77">
        <f>'Monthly Returns'!AG160</f>
        <v>1.1722116876400568E-2</v>
      </c>
      <c r="AI159" s="77">
        <f>'Monthly Returns'!AH160</f>
        <v>1.123614562044728E-2</v>
      </c>
      <c r="AJ159" s="77">
        <f>'Monthly Returns'!AI160</f>
        <v>2.1418437127468382E-2</v>
      </c>
      <c r="AK159" s="77">
        <f>'Monthly Returns'!AJ160</f>
        <v>2.3665993536866825E-2</v>
      </c>
      <c r="AL159" s="77">
        <f>'Monthly Returns'!AK160</f>
        <v>1.8593466311281226E-2</v>
      </c>
      <c r="AM159" s="77">
        <f>'Monthly Returns'!AL160</f>
        <v>2.2308441194799578E-2</v>
      </c>
      <c r="AN159" s="77">
        <f>'Monthly Returns'!AM160</f>
        <v>1.560766857347673E-2</v>
      </c>
      <c r="AO159" s="77">
        <f>'Monthly Returns'!AN160</f>
        <v>3.5400000000000001E-2</v>
      </c>
      <c r="AP159" s="77">
        <f>'Monthly Returns'!AO160</f>
        <v>4.9827652471580386E-2</v>
      </c>
      <c r="AQ159" s="77">
        <f>'Monthly Returns'!AP160</f>
        <v>6.4104854263110633E-2</v>
      </c>
      <c r="AR159" s="77">
        <f>'Monthly Returns'!AQ160</f>
        <v>3.1192828580785759E-2</v>
      </c>
      <c r="AS159" s="77">
        <f>'Monthly Returns'!AR160</f>
        <v>-1.0097517117366395E-2</v>
      </c>
      <c r="AT159" s="77">
        <f>'Monthly Returns'!AS160</f>
        <v>3.1566728533416882E-2</v>
      </c>
      <c r="AU159" s="77">
        <f>'Monthly Returns'!AT160</f>
        <v>7.7340849139391236E-3</v>
      </c>
      <c r="AV159" s="77">
        <f>'Monthly Returns'!AU160</f>
        <v>6.7000688833668606E-3</v>
      </c>
      <c r="AW159" s="77">
        <f>'Monthly Returns'!AV160</f>
        <v>4.7013283582879151E-2</v>
      </c>
      <c r="AX159" s="77">
        <f>'Monthly Returns'!AW160</f>
        <v>4.1869419724401835E-2</v>
      </c>
      <c r="AY159" s="77">
        <f>'Monthly Returns'!AX160</f>
        <v>2.8338123864709221E-2</v>
      </c>
      <c r="AZ159" s="77">
        <f>'Monthly Returns'!AY160</f>
        <v>2.8556849251726631E-2</v>
      </c>
      <c r="BA159" s="77">
        <f>'Monthly Returns'!AZ160</f>
        <v>5.3953884658394902E-2</v>
      </c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CC159" s="161">
        <f>(C159-AVERAGE(C$3:C$242))^2*'Monthly Returns'!$BI160</f>
        <v>3.1377067823633088E-6</v>
      </c>
      <c r="CD159" s="161">
        <f>(D159-AVERAGE(D$3:D$242))^2*'Monthly Returns'!$BI160</f>
        <v>9.4634619892617715E-6</v>
      </c>
      <c r="CE159" s="161">
        <f>(E159-AVERAGE(E$3:E$242))^2*'Monthly Returns'!$BI160</f>
        <v>5.1830343982192534E-6</v>
      </c>
      <c r="CF159" s="161">
        <f>(F159-AVERAGE(F$3:F$242))^2*'Monthly Returns'!$BI160</f>
        <v>2.6960129783875191E-5</v>
      </c>
      <c r="CG159" s="161">
        <f>(G159-AVERAGE(G$3:G$242))^2*'Monthly Returns'!$BI160</f>
        <v>1.2707765751171218E-6</v>
      </c>
      <c r="CH159" s="161">
        <f>(H159-AVERAGE(H$3:H$242))^2*'Monthly Returns'!$BI160</f>
        <v>3.1200495038519304E-6</v>
      </c>
      <c r="CI159" s="161">
        <f>(I159-AVERAGE(I$3:I$242))^2*'Monthly Returns'!$BI160</f>
        <v>1.6980162720846764E-6</v>
      </c>
      <c r="CJ159" s="161">
        <f>(J159-AVERAGE(J$3:J$242))^2*'Monthly Returns'!$BI160</f>
        <v>2.4399118710489255E-5</v>
      </c>
      <c r="CK159" s="161">
        <f>(K159-AVERAGE(K$3:K$242))^2*'Monthly Returns'!$BI160</f>
        <v>3.6739623672420303E-5</v>
      </c>
      <c r="CL159" s="161">
        <f>(L159-AVERAGE(L$3:L$242))^2*'Monthly Returns'!$BI160</f>
        <v>4.4623329171638367E-8</v>
      </c>
      <c r="CM159" s="161">
        <f>(M159-AVERAGE(M$3:M$242))^2*'Monthly Returns'!$BI160</f>
        <v>2.520498634759854E-8</v>
      </c>
      <c r="CN159" s="161">
        <f>(N159-AVERAGE(N$3:N$242))^2*'Monthly Returns'!$BI160</f>
        <v>1.0161924168394322E-6</v>
      </c>
      <c r="CO159" s="161">
        <f>(O159-AVERAGE(O$3:O$242))^2*'Monthly Returns'!$BI160</f>
        <v>7.0352398364789023E-6</v>
      </c>
      <c r="CP159" s="161">
        <f>(P159-AVERAGE(P$3:P$242))^2*'Monthly Returns'!$BI160</f>
        <v>3.0052005086891172E-7</v>
      </c>
      <c r="CQ159" s="161">
        <f>(Q159-AVERAGE(Q$3:Q$242))^2*'Monthly Returns'!$BI160</f>
        <v>1.1094627633334771E-6</v>
      </c>
      <c r="CR159" s="161">
        <f>(R159-AVERAGE(R$3:R$242))^2*'Monthly Returns'!$BI160</f>
        <v>1.4404805338893651E-6</v>
      </c>
      <c r="CS159" s="161">
        <f>(S159-AVERAGE(S$3:S$242))^2*'Monthly Returns'!$BI160</f>
        <v>2.5184111309707069E-7</v>
      </c>
      <c r="CT159" s="161">
        <f>(T159-AVERAGE(T$3:T$242))^2*'Monthly Returns'!$BI160</f>
        <v>7.4012944510496219E-12</v>
      </c>
      <c r="CU159" s="161">
        <f>(U159-AVERAGE(U$3:U$242))^2*'Monthly Returns'!$BI160</f>
        <v>8.3111523112854633E-6</v>
      </c>
      <c r="CV159" s="161">
        <f>(V159-AVERAGE(V$3:V$242))^2*'Monthly Returns'!$BI160</f>
        <v>5.3267901373655105E-6</v>
      </c>
      <c r="CW159" s="161">
        <f>(W159-AVERAGE(W$3:W$242))^2*'Monthly Returns'!$BI160</f>
        <v>3.4855767771437899E-7</v>
      </c>
      <c r="CX159" s="161">
        <f>(X159-AVERAGE(X$3:X$242))^2*'Monthly Returns'!$BI160</f>
        <v>1.6244786806102012E-7</v>
      </c>
      <c r="CY159" s="161">
        <f>(Y159-AVERAGE(Y$3:Y$242))^2*'Monthly Returns'!$BI160</f>
        <v>2.5072244223576148E-7</v>
      </c>
      <c r="CZ159" s="161">
        <f>(Z159-AVERAGE(Z$3:Z$242))^2*'Monthly Returns'!$BI160</f>
        <v>1.5330150639716605E-8</v>
      </c>
      <c r="DA159" s="161">
        <f>(AA159-AVERAGE(AA$3:AA$242))^2*'Monthly Returns'!$BI160</f>
        <v>1.8965860857179534E-6</v>
      </c>
      <c r="DB159" s="161">
        <f>(AB159-AVERAGE(AB$3:AB$242))^2*'Monthly Returns'!$BI160</f>
        <v>5.2796277465962757E-7</v>
      </c>
      <c r="DC159" s="161">
        <f>(AC159-AVERAGE(AC$3:AC$242))^2*'Monthly Returns'!$BI160</f>
        <v>1.0884478068451744E-6</v>
      </c>
      <c r="DD159" s="161">
        <f>(AD159-AVERAGE(AD$3:AD$242))^2*'Monthly Returns'!$BI160</f>
        <v>1.212121678981815E-6</v>
      </c>
      <c r="DE159" s="161">
        <f>(AE159-AVERAGE(AE$3:AE$242))^2*'Monthly Returns'!$BI160</f>
        <v>1.1019073025464828E-6</v>
      </c>
      <c r="DF159" s="161">
        <f>(AF159-AVERAGE(AF$3:AF$242))^2*'Monthly Returns'!$BI160</f>
        <v>6.6256185405467632E-7</v>
      </c>
      <c r="DG159" s="161">
        <f>(AG159-AVERAGE(AG$3:AG$242))^2*'Monthly Returns'!$BI160</f>
        <v>2.74474083088687E-8</v>
      </c>
      <c r="DH159" s="161">
        <f>(AH159-AVERAGE(AH$3:AH$242))^2*'Monthly Returns'!$BI160</f>
        <v>1.6134519265402776E-7</v>
      </c>
      <c r="DI159" s="161">
        <f>(AI159-AVERAGE(AI$3:AI$242))^2*'Monthly Returns'!$BI160</f>
        <v>2.6758074262805906E-7</v>
      </c>
      <c r="DJ159" s="161">
        <f>(AJ159-AVERAGE(AJ$3:AJ$242))^2*'Monthly Returns'!$BI160</f>
        <v>1.2366562861067225E-6</v>
      </c>
      <c r="DK159" s="161">
        <f>(AK159-AVERAGE(AK$3:AK$242))^2*'Monthly Returns'!$BI160</f>
        <v>1.4413849087291441E-6</v>
      </c>
      <c r="DL159" s="161">
        <f>(AL159-AVERAGE(AL$3:AL$242))^2*'Monthly Returns'!$BI160</f>
        <v>7.3307634181173598E-7</v>
      </c>
      <c r="DM159" s="161">
        <f>(AM159-AVERAGE(AM$3:AM$242))^2*'Monthly Returns'!$BI160</f>
        <v>1.507422445538739E-6</v>
      </c>
      <c r="DN159" s="161">
        <f>(AN159-AVERAGE(AN$3:AN$242))^2*'Monthly Returns'!$BI160</f>
        <v>4.7646561708621182E-7</v>
      </c>
      <c r="DO159" s="161">
        <f>(AO159-AVERAGE(AO$3:AO$242))^2*'Monthly Returns'!$BI160</f>
        <v>4.0346275128203516E-6</v>
      </c>
      <c r="DP159" s="161">
        <f>(AP159-AVERAGE(AP$3:AP$242))^2*'Monthly Returns'!$BI160</f>
        <v>1.1260450440717197E-5</v>
      </c>
      <c r="DQ159" s="161">
        <f>(AQ159-AVERAGE(AQ$3:AQ$242))^2*'Monthly Returns'!$BI160</f>
        <v>1.6090967429422894E-5</v>
      </c>
      <c r="DR159" s="161">
        <f>(AR159-AVERAGE(AR$3:AR$242))^2*'Monthly Returns'!$BI160</f>
        <v>2.8750386622036986E-6</v>
      </c>
      <c r="DS159" s="161">
        <f>(AS159-AVERAGE(AS$3:AS$242))^2*'Monthly Returns'!$BI160</f>
        <v>8.7577596578331383E-7</v>
      </c>
      <c r="DT159" s="161">
        <f>(AT159-AVERAGE(AT$3:AT$242))^2*'Monthly Returns'!$BI160</f>
        <v>3.3280457410816776E-6</v>
      </c>
      <c r="DU159" s="161">
        <f>(AU159-AVERAGE(AU$3:AU$242))^2*'Monthly Returns'!$BI160</f>
        <v>1.4771568593213723E-7</v>
      </c>
      <c r="DV159" s="161">
        <f>(AV159-AVERAGE(AV$3:AV$242))^2*'Monthly Returns'!$BI160</f>
        <v>8.253905045876337E-7</v>
      </c>
      <c r="DW159" s="161">
        <f>(AW159-AVERAGE(AW$3:AW$242))^2*'Monthly Returns'!$BI160</f>
        <v>6.8741261990100533E-6</v>
      </c>
      <c r="DX159" s="161">
        <f>(AX159-AVERAGE(AX$3:AX$242))^2*'Monthly Returns'!$BI160</f>
        <v>5.7329063629481702E-6</v>
      </c>
      <c r="DY159" s="161">
        <f>(AY159-AVERAGE(AY$3:AY$242))^2*'Monthly Returns'!$BI160</f>
        <v>2.2940694196146104E-6</v>
      </c>
      <c r="DZ159" s="161">
        <f>(AZ159-AVERAGE(AZ$3:AZ$242))^2*'Monthly Returns'!$BI160</f>
        <v>8.8924756039890862E-7</v>
      </c>
      <c r="EA159" s="161">
        <f>(BA159-AVERAGE(BA$3:BA$242))^2*'Monthly Returns'!$BI160</f>
        <v>9.142471235566461E-6</v>
      </c>
    </row>
    <row r="160" spans="1:131" s="80" customFormat="1" x14ac:dyDescent="0.2">
      <c r="A160" s="66"/>
      <c r="B160" s="79">
        <f>'Monthly Returns'!A161</f>
        <v>40968</v>
      </c>
      <c r="C160" s="77">
        <f>'Monthly Returns'!B161</f>
        <v>3.4020994026921603E-2</v>
      </c>
      <c r="D160" s="77">
        <f>'Monthly Returns'!C161</f>
        <v>2.7403705046529E-2</v>
      </c>
      <c r="E160" s="77">
        <f>'Monthly Returns'!D161</f>
        <v>5.97915025069699E-2</v>
      </c>
      <c r="F160" s="77">
        <f>'Monthly Returns'!E161</f>
        <v>7.2421176537779797E-2</v>
      </c>
      <c r="G160" s="77">
        <f>'Monthly Returns'!F161</f>
        <v>4.20934974809965E-2</v>
      </c>
      <c r="H160" s="77">
        <f>'Monthly Returns'!G161</f>
        <v>4.0395421130824997E-2</v>
      </c>
      <c r="I160" s="77">
        <f>'Monthly Returns'!H161</f>
        <v>1.2128422486936601E-3</v>
      </c>
      <c r="J160" s="77">
        <f>'Monthly Returns'!I161</f>
        <v>3.4562998025386697E-2</v>
      </c>
      <c r="K160" s="77">
        <f>'Monthly Returns'!J161</f>
        <v>4.9891676853081199E-2</v>
      </c>
      <c r="L160" s="77">
        <f>'Monthly Returns'!K161</f>
        <v>-1.9149497542653202E-2</v>
      </c>
      <c r="M160" s="77">
        <f>'Monthly Returns'!L161</f>
        <v>-1.0288993558410999E-2</v>
      </c>
      <c r="N160" s="77">
        <f>'Monthly Returns'!M161</f>
        <v>2.4001129743970302E-2</v>
      </c>
      <c r="O160" s="77">
        <f>'Monthly Returns'!N161</f>
        <v>1.26384022007446E-2</v>
      </c>
      <c r="P160" s="77">
        <f>'Monthly Returns'!O161</f>
        <v>2.05759097235329E-2</v>
      </c>
      <c r="Q160" s="77">
        <f>'Monthly Returns'!P161</f>
        <v>1.84100195912562E-2</v>
      </c>
      <c r="R160" s="77">
        <f>'Monthly Returns'!Q161</f>
        <v>1.9040765562592599E-2</v>
      </c>
      <c r="S160" s="77">
        <f>'Monthly Returns'!R161</f>
        <v>-1.7965090306913899E-3</v>
      </c>
      <c r="T160" s="77">
        <f>'Monthly Returns'!S161</f>
        <v>1.7431193547115642E-2</v>
      </c>
      <c r="U160" s="77">
        <f>'Monthly Returns'!T161</f>
        <v>4.4060032803882002E-2</v>
      </c>
      <c r="V160" s="77">
        <f>'Monthly Returns'!U161</f>
        <v>2.8934365228248899E-2</v>
      </c>
      <c r="W160" s="77">
        <f>'Monthly Returns'!V161</f>
        <v>7.8947869981369403E-3</v>
      </c>
      <c r="X160" s="77">
        <f>'Monthly Returns'!W161</f>
        <v>-1.5971889474525325E-3</v>
      </c>
      <c r="Y160" s="77">
        <f>'Monthly Returns'!X161</f>
        <v>-1.3463521106725329E-2</v>
      </c>
      <c r="Z160" s="77">
        <f>'Monthly Returns'!Y161</f>
        <v>-2.7316985431069529E-3</v>
      </c>
      <c r="AA160" s="77">
        <f>'Monthly Returns'!Z161</f>
        <v>-1.1680845407417428E-2</v>
      </c>
      <c r="AB160" s="77">
        <f>'Monthly Returns'!AA161</f>
        <v>4.8501760680355055E-3</v>
      </c>
      <c r="AC160" s="77">
        <f>'Monthly Returns'!AB161</f>
        <v>-6.0123921221509113E-2</v>
      </c>
      <c r="AD160" s="77">
        <f>'Monthly Returns'!AC161</f>
        <v>-6.0025904528767403E-2</v>
      </c>
      <c r="AE160" s="77">
        <f>'Monthly Returns'!AD161</f>
        <v>-6.3208910141743097E-2</v>
      </c>
      <c r="AF160" s="77">
        <f>'Monthly Returns'!AE161</f>
        <v>-2.8224377700000001E-2</v>
      </c>
      <c r="AG160" s="77">
        <f>'Monthly Returns'!AF161</f>
        <v>-8.4340332999999993E-3</v>
      </c>
      <c r="AH160" s="77">
        <f>'Monthly Returns'!AG161</f>
        <v>-3.6718350655989163E-2</v>
      </c>
      <c r="AI160" s="77">
        <f>'Monthly Returns'!AH161</f>
        <v>-2.7254125855360467E-3</v>
      </c>
      <c r="AJ160" s="77">
        <f>'Monthly Returns'!AI161</f>
        <v>1.8827893119262029E-3</v>
      </c>
      <c r="AK160" s="77">
        <f>'Monthly Returns'!AJ161</f>
        <v>6.3721240811862589E-3</v>
      </c>
      <c r="AL160" s="77">
        <f>'Monthly Returns'!AK161</f>
        <v>2.593075550601398E-3</v>
      </c>
      <c r="AM160" s="77">
        <f>'Monthly Returns'!AL161</f>
        <v>-9.1628110804911067E-3</v>
      </c>
      <c r="AN160" s="77">
        <f>'Monthly Returns'!AM161</f>
        <v>4.6369325898025782E-3</v>
      </c>
      <c r="AO160" s="77">
        <f>'Monthly Returns'!AN161</f>
        <v>-4.58E-2</v>
      </c>
      <c r="AP160" s="77">
        <f>'Monthly Returns'!AO161</f>
        <v>-3.5402567725623113E-3</v>
      </c>
      <c r="AQ160" s="77">
        <f>'Monthly Returns'!AP161</f>
        <v>-1.7518352017299232E-2</v>
      </c>
      <c r="AR160" s="77">
        <f>'Monthly Returns'!AQ161</f>
        <v>5.289816227257705E-3</v>
      </c>
      <c r="AS160" s="77">
        <f>'Monthly Returns'!AR161</f>
        <v>-9.0826521344231637E-3</v>
      </c>
      <c r="AT160" s="77">
        <f>'Monthly Returns'!AS161</f>
        <v>-5.123549340459649E-3</v>
      </c>
      <c r="AU160" s="77">
        <f>'Monthly Returns'!AT161</f>
        <v>-1.3749402583122411E-2</v>
      </c>
      <c r="AV160" s="77">
        <f>'Monthly Returns'!AU161</f>
        <v>-2.1182037729754178E-2</v>
      </c>
      <c r="AW160" s="77">
        <f>'Monthly Returns'!AV161</f>
        <v>-1.9580969432273831E-2</v>
      </c>
      <c r="AX160" s="77">
        <f>'Monthly Returns'!AW161</f>
        <v>-4.1571847836377462E-2</v>
      </c>
      <c r="AY160" s="77">
        <f>'Monthly Returns'!AX161</f>
        <v>-1.6538972238522593E-3</v>
      </c>
      <c r="AZ160" s="77">
        <f>'Monthly Returns'!AY161</f>
        <v>4.2186087976207848E-2</v>
      </c>
      <c r="BA160" s="77">
        <f>'Monthly Returns'!AZ161</f>
        <v>1.9118642697628419E-2</v>
      </c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CC160" s="161">
        <f>(C160-AVERAGE(C$3:C$242))^2*'Monthly Returns'!$BI161</f>
        <v>3.6550313965958814E-6</v>
      </c>
      <c r="CD160" s="161">
        <f>(D160-AVERAGE(D$3:D$242))^2*'Monthly Returns'!$BI161</f>
        <v>1.3523178084393221E-6</v>
      </c>
      <c r="CE160" s="161">
        <f>(E160-AVERAGE(E$3:E$242))^2*'Monthly Returns'!$BI161</f>
        <v>1.4052066402182449E-5</v>
      </c>
      <c r="CF160" s="161">
        <f>(F160-AVERAGE(F$3:F$242))^2*'Monthly Returns'!$BI161</f>
        <v>1.922035565311896E-5</v>
      </c>
      <c r="CG160" s="161">
        <f>(G160-AVERAGE(G$3:G$242))^2*'Monthly Returns'!$BI161</f>
        <v>6.9238277711193187E-6</v>
      </c>
      <c r="CH160" s="161">
        <f>(H160-AVERAGE(H$3:H$242))^2*'Monthly Returns'!$BI161</f>
        <v>6.1409575296069039E-6</v>
      </c>
      <c r="CI160" s="161">
        <f>(I160-AVERAGE(I$3:I$242))^2*'Monthly Returns'!$BI161</f>
        <v>1.8078202321485993E-7</v>
      </c>
      <c r="CJ160" s="161">
        <f>(J160-AVERAGE(J$3:J$242))^2*'Monthly Returns'!$BI161</f>
        <v>3.0632247527616556E-6</v>
      </c>
      <c r="CK160" s="161">
        <f>(K160-AVERAGE(K$3:K$242))^2*'Monthly Returns'!$BI161</f>
        <v>7.6912320227800594E-6</v>
      </c>
      <c r="CL160" s="161">
        <f>(L160-AVERAGE(L$3:L$242))^2*'Monthly Returns'!$BI161</f>
        <v>2.6706696511574378E-6</v>
      </c>
      <c r="CM160" s="161">
        <f>(M160-AVERAGE(M$3:M$242))^2*'Monthly Returns'!$BI161</f>
        <v>1.0540919658833723E-6</v>
      </c>
      <c r="CN160" s="161">
        <f>(N160-AVERAGE(N$3:N$242))^2*'Monthly Returns'!$BI161</f>
        <v>1.2626087788481215E-6</v>
      </c>
      <c r="CO160" s="161">
        <f>(O160-AVERAGE(O$3:O$242))^2*'Monthly Returns'!$BI161</f>
        <v>2.1546752626648661E-7</v>
      </c>
      <c r="CP160" s="161">
        <f>(P160-AVERAGE(P$3:P$242))^2*'Monthly Returns'!$BI161</f>
        <v>7.0435247487877059E-7</v>
      </c>
      <c r="CQ160" s="161">
        <f>(Q160-AVERAGE(Q$3:Q$242))^2*'Monthly Returns'!$BI161</f>
        <v>5.7881179014691465E-7</v>
      </c>
      <c r="CR160" s="161">
        <f>(R160-AVERAGE(R$3:R$242))^2*'Monthly Returns'!$BI161</f>
        <v>7.4610668308678238E-7</v>
      </c>
      <c r="CS160" s="161">
        <f>(S160-AVERAGE(S$3:S$242))^2*'Monthly Returns'!$BI161</f>
        <v>2.5402693316787287E-7</v>
      </c>
      <c r="CT160" s="161">
        <f>(T160-AVERAGE(T$3:T$242))^2*'Monthly Returns'!$BI161</f>
        <v>3.5595922937765671E-7</v>
      </c>
      <c r="CU160" s="161">
        <f>(U160-AVERAGE(U$3:U$242))^2*'Monthly Returns'!$BI161</f>
        <v>7.2191625537043175E-6</v>
      </c>
      <c r="CV160" s="161">
        <f>(V160-AVERAGE(V$3:V$242))^2*'Monthly Returns'!$BI161</f>
        <v>2.6671337733700004E-6</v>
      </c>
      <c r="CW160" s="161">
        <f>(W160-AVERAGE(W$3:W$242))^2*'Monthly Returns'!$BI161</f>
        <v>6.844407953651224E-8</v>
      </c>
      <c r="CX160" s="161">
        <f>(X160-AVERAGE(X$3:X$242))^2*'Monthly Returns'!$BI161</f>
        <v>2.0591255916751041E-7</v>
      </c>
      <c r="CY160" s="161">
        <f>(Y160-AVERAGE(Y$3:Y$242))^2*'Monthly Returns'!$BI161</f>
        <v>1.4885291493954659E-6</v>
      </c>
      <c r="CZ160" s="161">
        <f>(Z160-AVERAGE(Z$3:Z$242))^2*'Monthly Returns'!$BI161</f>
        <v>1.2137849417719075E-7</v>
      </c>
      <c r="DA160" s="161">
        <f>(AA160-AVERAGE(AA$3:AA$242))^2*'Monthly Returns'!$BI161</f>
        <v>1.4861961378356665E-6</v>
      </c>
      <c r="DB160" s="161">
        <f>(AB160-AVERAGE(AB$3:AB$242))^2*'Monthly Returns'!$BI161</f>
        <v>3.1677573217710093E-9</v>
      </c>
      <c r="DC160" s="161">
        <f>(AC160-AVERAGE(AC$3:AC$242))^2*'Monthly Returns'!$BI161</f>
        <v>1.9581495875730029E-5</v>
      </c>
      <c r="DD160" s="161">
        <f>(AD160-AVERAGE(AD$3:AD$242))^2*'Monthly Returns'!$BI161</f>
        <v>1.9541844300730473E-5</v>
      </c>
      <c r="DE160" s="161">
        <f>(AE160-AVERAGE(AE$3:AE$242))^2*'Monthly Returns'!$BI161</f>
        <v>2.1659703565980365E-5</v>
      </c>
      <c r="DF160" s="161">
        <f>(AF160-AVERAGE(AF$3:AF$242))^2*'Monthly Returns'!$BI161</f>
        <v>6.1489346990541393E-6</v>
      </c>
      <c r="DG160" s="161">
        <f>(AG160-AVERAGE(AG$3:AG$242))^2*'Monthly Returns'!$BI161</f>
        <v>1.1747849688682133E-6</v>
      </c>
      <c r="DH160" s="161">
        <f>(AH160-AVERAGE(AH$3:AH$242))^2*'Monthly Returns'!$BI161</f>
        <v>8.7535588422671287E-6</v>
      </c>
      <c r="DI160" s="161">
        <f>(AI160-AVERAGE(AI$3:AI$242))^2*'Monthly Returns'!$BI161</f>
        <v>2.017893321309304E-7</v>
      </c>
      <c r="DJ160" s="161">
        <f>(AJ160-AVERAGE(AJ$3:AJ$242))^2*'Monthly Returns'!$BI161</f>
        <v>5.6812082457201233E-8</v>
      </c>
      <c r="DK160" s="161">
        <f>(AK160-AVERAGE(AK$3:AK$242))^2*'Monthly Returns'!$BI161</f>
        <v>3.8757488684261504E-11</v>
      </c>
      <c r="DL160" s="161">
        <f>(AL160-AVERAGE(AL$3:AL$242))^2*'Monthly Returns'!$BI161</f>
        <v>6.2552377155750864E-8</v>
      </c>
      <c r="DM160" s="161">
        <f>(AM160-AVERAGE(AM$3:AM$242))^2*'Monthly Returns'!$BI161</f>
        <v>9.0349117715153629E-7</v>
      </c>
      <c r="DN160" s="161">
        <f>(AN160-AVERAGE(AN$3:AN$242))^2*'Monthly Returns'!$BI161</f>
        <v>4.5909935190864481E-9</v>
      </c>
      <c r="DO160" s="161">
        <f>(AO160-AVERAGE(AO$3:AO$242))^2*'Monthly Returns'!$BI161</f>
        <v>1.3086202315015696E-5</v>
      </c>
      <c r="DP160" s="161">
        <f>(AP160-AVERAGE(AP$3:AP$242))^2*'Monthly Returns'!$BI161</f>
        <v>1.1009201717995685E-7</v>
      </c>
      <c r="DQ160" s="161">
        <f>(AQ160-AVERAGE(AQ$3:AQ$242))^2*'Monthly Returns'!$BI161</f>
        <v>2.6701366071865785E-6</v>
      </c>
      <c r="DR160" s="161">
        <f>(AR160-AVERAGE(AR$3:AR$242))^2*'Monthly Returns'!$BI161</f>
        <v>8.8059969132963463E-9</v>
      </c>
      <c r="DS160" s="161">
        <f>(AS160-AVERAGE(AS$3:AS$242))^2*'Monthly Returns'!$BI161</f>
        <v>7.5707382534794371E-7</v>
      </c>
      <c r="DT160" s="161">
        <f>(AT160-AVERAGE(AT$3:AT$242))^2*'Monthly Returns'!$BI161</f>
        <v>5.0873519199403262E-7</v>
      </c>
      <c r="DU160" s="161">
        <f>(AU160-AVERAGE(AU$3:AU$242))^2*'Monthly Returns'!$BI161</f>
        <v>1.2208804965260064E-6</v>
      </c>
      <c r="DV160" s="161">
        <f>(AV160-AVERAGE(AV$3:AV$242))^2*'Monthly Returns'!$BI161</f>
        <v>1.0450194322423024E-6</v>
      </c>
      <c r="DW160" s="161">
        <f>(AW160-AVERAGE(AW$3:AW$242))^2*'Monthly Returns'!$BI161</f>
        <v>3.9496277298074354E-6</v>
      </c>
      <c r="DX160" s="161">
        <f>(AX160-AVERAGE(AX$3:AX$242))^2*'Monthly Returns'!$BI161</f>
        <v>1.1460949609362683E-5</v>
      </c>
      <c r="DY160" s="161">
        <f>(AY160-AVERAGE(AY$3:AY$242))^2*'Monthly Returns'!$BI161</f>
        <v>3.130995805097336E-7</v>
      </c>
      <c r="DZ160" s="161">
        <f>(AZ160-AVERAGE(AZ$3:AZ$242))^2*'Monthly Returns'!$BI161</f>
        <v>3.5864053341922038E-6</v>
      </c>
      <c r="EA160" s="161">
        <f>(BA160-AVERAGE(BA$3:BA$242))^2*'Monthly Returns'!$BI161</f>
        <v>3.8552381757325046E-7</v>
      </c>
    </row>
    <row r="161" spans="1:131" s="80" customFormat="1" x14ac:dyDescent="0.2">
      <c r="A161" s="66"/>
      <c r="B161" s="79">
        <f>'Monthly Returns'!A162</f>
        <v>40999</v>
      </c>
      <c r="C161" s="77">
        <f>'Monthly Returns'!B162</f>
        <v>2.5615886831526099E-2</v>
      </c>
      <c r="D161" s="77">
        <f>'Monthly Returns'!C162</f>
        <v>1.61831307747979E-2</v>
      </c>
      <c r="E161" s="77">
        <f>'Monthly Returns'!D162</f>
        <v>-7.81213432926275E-3</v>
      </c>
      <c r="F161" s="77">
        <f>'Monthly Returns'!E162</f>
        <v>-9.3908269517451997E-3</v>
      </c>
      <c r="G161" s="77">
        <f>'Monthly Returns'!F162</f>
        <v>-1.8056982191360999E-2</v>
      </c>
      <c r="H161" s="77">
        <f>'Monthly Returns'!G162</f>
        <v>7.8152955654342496E-3</v>
      </c>
      <c r="I161" s="77">
        <f>'Monthly Returns'!H162</f>
        <v>2.0995676232961901E-2</v>
      </c>
      <c r="J161" s="77">
        <f>'Monthly Returns'!I162</f>
        <v>-3.4292477088074001E-2</v>
      </c>
      <c r="K161" s="77">
        <f>'Monthly Returns'!J162</f>
        <v>-3.9269773998677697E-2</v>
      </c>
      <c r="L161" s="77">
        <f>'Monthly Returns'!K162</f>
        <v>-1.69700917296196E-2</v>
      </c>
      <c r="M161" s="77">
        <f>'Monthly Returns'!L162</f>
        <v>-1.33632649938446E-2</v>
      </c>
      <c r="N161" s="77">
        <f>'Monthly Returns'!M162</f>
        <v>-5.4724402145073202E-3</v>
      </c>
      <c r="O161" s="77">
        <f>'Monthly Returns'!N162</f>
        <v>-2.3605675121666201E-2</v>
      </c>
      <c r="P161" s="77">
        <f>'Monthly Returns'!O162</f>
        <v>5.0401120645604503E-4</v>
      </c>
      <c r="Q161" s="77">
        <f>'Monthly Returns'!P162</f>
        <v>-8.8711391172335797E-4</v>
      </c>
      <c r="R161" s="77">
        <f>'Monthly Returns'!Q162</f>
        <v>-6.1545979225889804E-3</v>
      </c>
      <c r="S161" s="77">
        <f>'Monthly Returns'!R162</f>
        <v>-1.9310937871987899E-2</v>
      </c>
      <c r="T161" s="77">
        <f>'Monthly Returns'!S162</f>
        <v>-2.7271939136083168E-3</v>
      </c>
      <c r="U161" s="77">
        <f>'Monthly Returns'!T162</f>
        <v>3.2021879718526498E-2</v>
      </c>
      <c r="V161" s="77">
        <f>'Monthly Returns'!U162</f>
        <v>5.2956638752821299E-5</v>
      </c>
      <c r="W161" s="77">
        <f>'Monthly Returns'!V162</f>
        <v>-1.3185557759400701E-2</v>
      </c>
      <c r="X161" s="77">
        <f>'Monthly Returns'!W162</f>
        <v>1.7197248440250501E-3</v>
      </c>
      <c r="Y161" s="77">
        <f>'Monthly Returns'!X162</f>
        <v>-1.3797217023966302E-2</v>
      </c>
      <c r="Z161" s="77">
        <f>'Monthly Returns'!Y162</f>
        <v>-1.926085835408764E-3</v>
      </c>
      <c r="AA161" s="77">
        <f>'Monthly Returns'!Z162</f>
        <v>1.8131840419630008E-2</v>
      </c>
      <c r="AB161" s="77">
        <f>'Monthly Returns'!AA162</f>
        <v>1.329013488495101E-2</v>
      </c>
      <c r="AC161" s="77">
        <f>'Monthly Returns'!AB162</f>
        <v>3.0395780849009846E-2</v>
      </c>
      <c r="AD161" s="77">
        <f>'Monthly Returns'!AC162</f>
        <v>3.0646171264467999E-2</v>
      </c>
      <c r="AE161" s="77">
        <f>'Monthly Returns'!AD162</f>
        <v>2.8040785204851502E-2</v>
      </c>
      <c r="AF161" s="77">
        <f>'Monthly Returns'!AE162</f>
        <v>-1.10680095E-2</v>
      </c>
      <c r="AG161" s="77">
        <f>'Monthly Returns'!AF162</f>
        <v>1.5597300000000001E-4</v>
      </c>
      <c r="AH161" s="77">
        <f>'Monthly Returns'!AG162</f>
        <v>2.6709118245334951E-2</v>
      </c>
      <c r="AI161" s="77">
        <f>'Monthly Returns'!AH162</f>
        <v>2.3603508152333808E-2</v>
      </c>
      <c r="AJ161" s="77">
        <f>'Monthly Returns'!AI162</f>
        <v>2.9458809482239001E-2</v>
      </c>
      <c r="AK161" s="77">
        <f>'Monthly Returns'!AJ162</f>
        <v>3.5232382819250008E-2</v>
      </c>
      <c r="AL161" s="77">
        <f>'Monthly Returns'!AK162</f>
        <v>2.6745624194218109E-2</v>
      </c>
      <c r="AM161" s="77">
        <f>'Monthly Returns'!AL162</f>
        <v>3.33959192294635E-2</v>
      </c>
      <c r="AN161" s="77">
        <f>'Monthly Returns'!AM162</f>
        <v>1.0673043829145801E-2</v>
      </c>
      <c r="AO161" s="77">
        <f>'Monthly Returns'!AN162</f>
        <v>4.0599999999999997E-2</v>
      </c>
      <c r="AP161" s="77">
        <f>'Monthly Returns'!AO162</f>
        <v>0.10688967689999318</v>
      </c>
      <c r="AQ161" s="77">
        <f>'Monthly Returns'!AP162</f>
        <v>0.11184380095162783</v>
      </c>
      <c r="AR161" s="77">
        <f>'Monthly Returns'!AQ162</f>
        <v>1.5193353009580284E-2</v>
      </c>
      <c r="AS161" s="77">
        <f>'Monthly Returns'!AR162</f>
        <v>-8.3903264471552053E-3</v>
      </c>
      <c r="AT161" s="77">
        <f>'Monthly Returns'!AS162</f>
        <v>4.9895653635619666E-2</v>
      </c>
      <c r="AU161" s="77">
        <f>'Monthly Returns'!AT162</f>
        <v>7.4207903133150562E-3</v>
      </c>
      <c r="AV161" s="77">
        <f>'Monthly Returns'!AU162</f>
        <v>1.2114238068982689E-2</v>
      </c>
      <c r="AW161" s="77">
        <f>'Monthly Returns'!AV162</f>
        <v>4.6568891135700952E-2</v>
      </c>
      <c r="AX161" s="77">
        <f>'Monthly Returns'!AW162</f>
        <v>6.3046715226990901E-2</v>
      </c>
      <c r="AY161" s="77">
        <f>'Monthly Returns'!AX162</f>
        <v>4.2957382507831397E-2</v>
      </c>
      <c r="AZ161" s="77">
        <f>'Monthly Returns'!AY162</f>
        <v>7.6821542613954075E-2</v>
      </c>
      <c r="BA161" s="77">
        <f>'Monthly Returns'!AZ162</f>
        <v>1.7361902967685694E-2</v>
      </c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CC161" s="161">
        <f>(C161-AVERAGE(C$3:C$242))^2*'Monthly Returns'!$BI162</f>
        <v>1.7824699829670165E-6</v>
      </c>
      <c r="CD161" s="161">
        <f>(D161-AVERAGE(D$3:D$242))^2*'Monthly Returns'!$BI162</f>
        <v>1.4898507911870802E-7</v>
      </c>
      <c r="CE161" s="161">
        <f>(E161-AVERAGE(E$3:E$242))^2*'Monthly Returns'!$BI162</f>
        <v>8.9991913905791072E-7</v>
      </c>
      <c r="CF161" s="161">
        <f>(F161-AVERAGE(F$3:F$242))^2*'Monthly Returns'!$BI162</f>
        <v>1.6929724850282678E-6</v>
      </c>
      <c r="CG161" s="161">
        <f>(G161-AVERAGE(G$3:G$242))^2*'Monthly Returns'!$BI162</f>
        <v>2.407516860010629E-6</v>
      </c>
      <c r="CH161" s="161">
        <f>(H161-AVERAGE(H$3:H$242))^2*'Monthly Returns'!$BI162</f>
        <v>4.7410653405129816E-8</v>
      </c>
      <c r="CI161" s="161">
        <f>(I161-AVERAGE(I$3:I$242))^2*'Monthly Returns'!$BI162</f>
        <v>9.0774084122235381E-7</v>
      </c>
      <c r="CJ161" s="161">
        <f>(J161-AVERAGE(J$3:J$242))^2*'Monthly Returns'!$BI162</f>
        <v>9.2686146927172302E-6</v>
      </c>
      <c r="CK161" s="161">
        <f>(K161-AVERAGE(K$3:K$242))^2*'Monthly Returns'!$BI162</f>
        <v>1.1783854919009541E-5</v>
      </c>
      <c r="CL161" s="161">
        <f>(L161-AVERAGE(L$3:L$242))^2*'Monthly Returns'!$BI162</f>
        <v>2.2213295304814984E-6</v>
      </c>
      <c r="CM161" s="161">
        <f>(M161-AVERAGE(M$3:M$242))^2*'Monthly Returns'!$BI162</f>
        <v>1.5533334959836967E-6</v>
      </c>
      <c r="CN161" s="161">
        <f>(N161-AVERAGE(N$3:N$242))^2*'Monthly Returns'!$BI162</f>
        <v>8.5896250230904863E-7</v>
      </c>
      <c r="CO161" s="161">
        <f>(O161-AVERAGE(O$3:O$242))^2*'Monthly Returns'!$BI162</f>
        <v>4.2515120785038133E-6</v>
      </c>
      <c r="CP161" s="161">
        <f>(P161-AVERAGE(P$3:P$242))^2*'Monthly Returns'!$BI162</f>
        <v>3.0998337732937289E-7</v>
      </c>
      <c r="CQ161" s="161">
        <f>(Q161-AVERAGE(Q$3:Q$242))^2*'Monthly Returns'!$BI162</f>
        <v>3.3822163846057155E-7</v>
      </c>
      <c r="CR161" s="161">
        <f>(R161-AVERAGE(R$3:R$242))^2*'Monthly Returns'!$BI162</f>
        <v>7.9128362624131339E-7</v>
      </c>
      <c r="CS161" s="161">
        <f>(S161-AVERAGE(S$3:S$242))^2*'Monthly Returns'!$BI162</f>
        <v>2.9873097121244328E-6</v>
      </c>
      <c r="CT161" s="161">
        <f>(T161-AVERAGE(T$3:T$242))^2*'Monthly Returns'!$BI162</f>
        <v>6.5068642265437938E-7</v>
      </c>
      <c r="CU161" s="161">
        <f>(U161-AVERAGE(U$3:U$242))^2*'Monthly Returns'!$BI162</f>
        <v>3.4617789279655866E-6</v>
      </c>
      <c r="CV161" s="161">
        <f>(V161-AVERAGE(V$3:V$242))^2*'Monthly Returns'!$BI162</f>
        <v>1.3946343481649831E-7</v>
      </c>
      <c r="CW161" s="161">
        <f>(W161-AVERAGE(W$3:W$242))^2*'Monthly Returns'!$BI162</f>
        <v>1.4584456125162399E-6</v>
      </c>
      <c r="CX161" s="161">
        <f>(X161-AVERAGE(X$3:X$242))^2*'Monthly Returns'!$BI162</f>
        <v>5.0476116084432058E-8</v>
      </c>
      <c r="CY161" s="161">
        <f>(Y161-AVERAGE(Y$3:Y$242))^2*'Monthly Returns'!$BI162</f>
        <v>1.5611964533494588E-6</v>
      </c>
      <c r="CZ161" s="161">
        <f>(Z161-AVERAGE(Z$3:Z$242))^2*'Monthly Returns'!$BI162</f>
        <v>8.6405734878734493E-8</v>
      </c>
      <c r="DA161" s="161">
        <f>(AA161-AVERAGE(AA$3:AA$242))^2*'Monthly Returns'!$BI162</f>
        <v>7.302402565534088E-7</v>
      </c>
      <c r="DB161" s="161">
        <f>(AB161-AVERAGE(AB$3:AB$242))^2*'Monthly Returns'!$BI162</f>
        <v>4.1647782612402138E-7</v>
      </c>
      <c r="DC161" s="161">
        <f>(AC161-AVERAGE(AC$3:AC$242))^2*'Monthly Returns'!$BI162</f>
        <v>3.4871937038985897E-6</v>
      </c>
      <c r="DD161" s="161">
        <f>(AD161-AVERAGE(AD$3:AD$242))^2*'Monthly Returns'!$BI162</f>
        <v>3.5439489957063196E-6</v>
      </c>
      <c r="DE161" s="161">
        <f>(AE161-AVERAGE(AE$3:AE$242))^2*'Monthly Returns'!$BI162</f>
        <v>2.8502723733594106E-6</v>
      </c>
      <c r="DF161" s="161">
        <f>(AF161-AVERAGE(AF$3:AF$242))^2*'Monthly Returns'!$BI162</f>
        <v>1.6779112092047566E-6</v>
      </c>
      <c r="DG161" s="161">
        <f>(AG161-AVERAGE(AG$3:AG$242))^2*'Monthly Returns'!$BI162</f>
        <v>2.4018158166881673E-7</v>
      </c>
      <c r="DH161" s="161">
        <f>(AH161-AVERAGE(AH$3:AH$242))^2*'Monthly Returns'!$BI162</f>
        <v>2.1061314303522428E-6</v>
      </c>
      <c r="DI161" s="161">
        <f>(AI161-AVERAGE(AI$3:AI$242))^2*'Monthly Returns'!$BI162</f>
        <v>1.9189825232089177E-6</v>
      </c>
      <c r="DJ161" s="161">
        <f>(AJ161-AVERAGE(AJ$3:AJ$242))^2*'Monthly Returns'!$BI162</f>
        <v>2.8365030589151189E-6</v>
      </c>
      <c r="DK161" s="161">
        <f>(AK161-AVERAGE(AK$3:AK$242))^2*'Monthly Returns'!$BI162</f>
        <v>4.078756365135193E-6</v>
      </c>
      <c r="DL161" s="161">
        <f>(AL161-AVERAGE(AL$3:AL$242))^2*'Monthly Returns'!$BI162</f>
        <v>2.0550781215891378E-6</v>
      </c>
      <c r="DM161" s="161">
        <f>(AM161-AVERAGE(AM$3:AM$242))^2*'Monthly Returns'!$BI162</f>
        <v>4.0547969868864983E-6</v>
      </c>
      <c r="DN161" s="161">
        <f>(AN161-AVERAGE(AN$3:AN$242))^2*'Monthly Returns'!$BI162</f>
        <v>1.2460209641343861E-7</v>
      </c>
      <c r="DO161" s="161">
        <f>(AO161-AVERAGE(AO$3:AO$242))^2*'Monthly Returns'!$BI162</f>
        <v>5.7201692232836719E-6</v>
      </c>
      <c r="DP161" s="161">
        <f>(AP161-AVERAGE(AP$3:AP$242))^2*'Monthly Returns'!$BI162</f>
        <v>5.43211736731445E-5</v>
      </c>
      <c r="DQ161" s="161">
        <f>(AQ161-AVERAGE(AQ$3:AQ$242))^2*'Monthly Returns'!$BI162</f>
        <v>5.4497115557389019E-5</v>
      </c>
      <c r="DR161" s="161">
        <f>(AR161-AVERAGE(AR$3:AR$242))^2*'Monthly Returns'!$BI162</f>
        <v>3.5589933445146213E-7</v>
      </c>
      <c r="DS161" s="161">
        <f>(AS161-AVERAGE(AS$3:AS$242))^2*'Monthly Returns'!$BI162</f>
        <v>6.8258262524269951E-7</v>
      </c>
      <c r="DT161" s="161">
        <f>(AT161-AVERAGE(AT$3:AT$242))^2*'Monthly Returns'!$BI162</f>
        <v>9.7429789723608582E-6</v>
      </c>
      <c r="DU161" s="161">
        <f>(AU161-AVERAGE(AU$3:AU$242))^2*'Monthly Returns'!$BI162</f>
        <v>1.3422277894468209E-7</v>
      </c>
      <c r="DV161" s="161">
        <f>(AV161-AVERAGE(AV$3:AV$242))^2*'Monthly Returns'!$BI162</f>
        <v>1.6780293360043734E-6</v>
      </c>
      <c r="DW161" s="161">
        <f>(AW161-AVERAGE(AW$3:AW$242))^2*'Monthly Returns'!$BI162</f>
        <v>6.8504549262691575E-6</v>
      </c>
      <c r="DX161" s="161">
        <f>(AX161-AVERAGE(AX$3:AX$242))^2*'Monthly Returns'!$BI162</f>
        <v>1.5177997919332775E-5</v>
      </c>
      <c r="DY161" s="161">
        <f>(AY161-AVERAGE(AY$3:AY$242))^2*'Monthly Returns'!$BI162</f>
        <v>6.5013770391215979E-6</v>
      </c>
      <c r="DZ161" s="161">
        <f>(AZ161-AVERAGE(AZ$3:AZ$242))^2*'Monthly Returns'!$BI162</f>
        <v>1.8658460383986952E-5</v>
      </c>
      <c r="EA161" s="161">
        <f>(BA161-AVERAGE(BA$3:BA$242))^2*'Monthly Returns'!$BI162</f>
        <v>2.5148296804120497E-7</v>
      </c>
    </row>
    <row r="162" spans="1:131" s="80" customFormat="1" x14ac:dyDescent="0.2">
      <c r="A162" s="66"/>
      <c r="B162" s="79">
        <f>'Monthly Returns'!A163</f>
        <v>41029</v>
      </c>
      <c r="C162" s="77">
        <f>'Monthly Returns'!B163</f>
        <v>-1.9399625711075799E-2</v>
      </c>
      <c r="D162" s="77">
        <f>'Monthly Returns'!C163</f>
        <v>-2.1642059667007101E-2</v>
      </c>
      <c r="E162" s="77">
        <f>'Monthly Returns'!D163</f>
        <v>-5.2175105264286203E-2</v>
      </c>
      <c r="F162" s="77">
        <f>'Monthly Returns'!E163</f>
        <v>-1.6379011745416699E-2</v>
      </c>
      <c r="G162" s="77">
        <f>'Monthly Returns'!F163</f>
        <v>-7.8922429027083996E-4</v>
      </c>
      <c r="H162" s="77">
        <f>'Monthly Returns'!G163</f>
        <v>-4.49556637642246E-2</v>
      </c>
      <c r="I162" s="77">
        <f>'Monthly Returns'!H163</f>
        <v>-2.7716970670313999E-2</v>
      </c>
      <c r="J162" s="77">
        <f>'Monthly Returns'!I163</f>
        <v>1.7781789851905E-3</v>
      </c>
      <c r="K162" s="77">
        <f>'Monthly Returns'!J163</f>
        <v>-2.49688691558521E-2</v>
      </c>
      <c r="L162" s="77">
        <f>'Monthly Returns'!K163</f>
        <v>1.7289064167456099E-3</v>
      </c>
      <c r="M162" s="77">
        <f>'Monthly Returns'!L163</f>
        <v>-1.81131312606686E-3</v>
      </c>
      <c r="N162" s="77">
        <f>'Monthly Returns'!M163</f>
        <v>-5.4356841135515498E-3</v>
      </c>
      <c r="O162" s="77">
        <f>'Monthly Returns'!N163</f>
        <v>-8.2691240819098202E-3</v>
      </c>
      <c r="P162" s="77">
        <f>'Monthly Returns'!O163</f>
        <v>-1.4681920193700901E-3</v>
      </c>
      <c r="Q162" s="77">
        <f>'Monthly Returns'!P163</f>
        <v>-6.2550980517486199E-3</v>
      </c>
      <c r="R162" s="77">
        <f>'Monthly Returns'!Q163</f>
        <v>-2.1530662529000301E-2</v>
      </c>
      <c r="S162" s="77">
        <f>'Monthly Returns'!R163</f>
        <v>-1.91683424669499E-2</v>
      </c>
      <c r="T162" s="77">
        <f>'Monthly Returns'!S163</f>
        <v>2.2876681615713323E-6</v>
      </c>
      <c r="U162" s="77">
        <f>'Monthly Returns'!T163</f>
        <v>-6.0278024253178604E-3</v>
      </c>
      <c r="V162" s="77">
        <f>'Monthly Returns'!U163</f>
        <v>-8.1878988362139495E-3</v>
      </c>
      <c r="W162" s="77">
        <f>'Monthly Returns'!V163</f>
        <v>-5.7933653187722802E-3</v>
      </c>
      <c r="X162" s="77">
        <f>'Monthly Returns'!W163</f>
        <v>2.0361719966462966E-2</v>
      </c>
      <c r="Y162" s="77">
        <f>'Monthly Returns'!X163</f>
        <v>-5.0183937367928033E-3</v>
      </c>
      <c r="Z162" s="77">
        <f>'Monthly Returns'!Y163</f>
        <v>1.4746405698142784E-3</v>
      </c>
      <c r="AA162" s="77">
        <f>'Monthly Returns'!Z163</f>
        <v>2.2060948323549656E-2</v>
      </c>
      <c r="AB162" s="77">
        <f>'Monthly Returns'!AA163</f>
        <v>1.9673735725938002E-2</v>
      </c>
      <c r="AC162" s="77">
        <f>'Monthly Returns'!AB163</f>
        <v>2.330682752947677E-3</v>
      </c>
      <c r="AD162" s="77">
        <f>'Monthly Returns'!AC163</f>
        <v>-3.6130092096882995E-4</v>
      </c>
      <c r="AE162" s="77">
        <f>'Monthly Returns'!AD163</f>
        <v>1.1743922587261001E-2</v>
      </c>
      <c r="AF162" s="77">
        <f>'Monthly Returns'!AE163</f>
        <v>-6.9265505000000007E-3</v>
      </c>
      <c r="AG162" s="77">
        <f>'Monthly Returns'!AF163</f>
        <v>2.5276449000000002E-3</v>
      </c>
      <c r="AH162" s="77">
        <f>'Monthly Returns'!AG163</f>
        <v>-5.2545438883624396E-3</v>
      </c>
      <c r="AI162" s="77">
        <f>'Monthly Returns'!AH163</f>
        <v>5.5779183438757762E-3</v>
      </c>
      <c r="AJ162" s="77">
        <f>'Monthly Returns'!AI163</f>
        <v>4.0576237278893146E-3</v>
      </c>
      <c r="AK162" s="77">
        <f>'Monthly Returns'!AJ163</f>
        <v>4.2151403560188871E-3</v>
      </c>
      <c r="AL162" s="77">
        <f>'Monthly Returns'!AK163</f>
        <v>1.6794446799707874E-2</v>
      </c>
      <c r="AM162" s="77">
        <f>'Monthly Returns'!AL163</f>
        <v>-7.2127288614780571E-3</v>
      </c>
      <c r="AN162" s="77">
        <f>'Monthly Returns'!AM163</f>
        <v>1.1453962796345252E-2</v>
      </c>
      <c r="AO162" s="77">
        <f>'Monthly Returns'!AN163</f>
        <v>1.6999999999999999E-3</v>
      </c>
      <c r="AP162" s="77">
        <f>'Monthly Returns'!AO163</f>
        <v>1.0030111481438952E-2</v>
      </c>
      <c r="AQ162" s="77">
        <f>'Monthly Returns'!AP163</f>
        <v>1.6927873557978979E-2</v>
      </c>
      <c r="AR162" s="77">
        <f>'Monthly Returns'!AQ163</f>
        <v>4.6096687342932693E-2</v>
      </c>
      <c r="AS162" s="77">
        <f>'Monthly Returns'!AR163</f>
        <v>-1.1305460750853036E-2</v>
      </c>
      <c r="AT162" s="77">
        <f>'Monthly Returns'!AS163</f>
        <v>1.5369217639628141E-2</v>
      </c>
      <c r="AU162" s="77">
        <f>'Monthly Returns'!AT163</f>
        <v>1.2026560133439248E-2</v>
      </c>
      <c r="AV162" s="77">
        <f>'Monthly Returns'!AU163</f>
        <v>4.37095474413719E-3</v>
      </c>
      <c r="AW162" s="77">
        <f>'Monthly Returns'!AV163</f>
        <v>4.124909205722993E-2</v>
      </c>
      <c r="AX162" s="77">
        <f>'Monthly Returns'!AW163</f>
        <v>1.33186495508828E-2</v>
      </c>
      <c r="AY162" s="77">
        <f>'Monthly Returns'!AX163</f>
        <v>1.5931342587706725E-2</v>
      </c>
      <c r="AZ162" s="77">
        <f>'Monthly Returns'!AY163</f>
        <v>-3.9443315849764682E-2</v>
      </c>
      <c r="BA162" s="77">
        <f>'Monthly Returns'!AZ163</f>
        <v>3.0222993255623498E-2</v>
      </c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CC162" s="161">
        <f>(C162-AVERAGE(C$3:C$242))^2*'Monthly Returns'!$BI163</f>
        <v>3.2918821259943926E-6</v>
      </c>
      <c r="CD162" s="161">
        <f>(D162-AVERAGE(D$3:D$242))^2*'Monthly Returns'!$BI163</f>
        <v>5.1261796211478952E-6</v>
      </c>
      <c r="CE162" s="161">
        <f>(E162-AVERAGE(E$3:E$242))^2*'Monthly Returns'!$BI163</f>
        <v>1.6514797780087141E-5</v>
      </c>
      <c r="CF162" s="161">
        <f>(F162-AVERAGE(F$3:F$242))^2*'Monthly Returns'!$BI163</f>
        <v>3.2315822150262242E-6</v>
      </c>
      <c r="CG162" s="161">
        <f>(G162-AVERAGE(G$3:G$242))^2*'Monthly Returns'!$BI163</f>
        <v>1.2161967864348981E-7</v>
      </c>
      <c r="CH162" s="161">
        <f>(H162-AVERAGE(H$3:H$242))^2*'Monthly Returns'!$BI163</f>
        <v>1.211800786656703E-5</v>
      </c>
      <c r="CI162" s="161">
        <f>(I162-AVERAGE(I$3:I$242))^2*'Monthly Returns'!$BI163</f>
        <v>6.040953671831625E-6</v>
      </c>
      <c r="CJ162" s="161">
        <f>(J162-AVERAGE(J$3:J$242))^2*'Monthly Returns'!$BI163</f>
        <v>2.8170167306635383E-7</v>
      </c>
      <c r="CK162" s="161">
        <f>(K162-AVERAGE(K$3:K$242))^2*'Monthly Returns'!$BI163</f>
        <v>5.989651361984257E-6</v>
      </c>
      <c r="CL162" s="161">
        <f>(L162-AVERAGE(L$3:L$242))^2*'Monthly Returns'!$BI163</f>
        <v>3.4923498220835023E-8</v>
      </c>
      <c r="CM162" s="161">
        <f>(M162-AVERAGE(M$3:M$242))^2*'Monthly Returns'!$BI163</f>
        <v>1.959522086544311E-7</v>
      </c>
      <c r="CN162" s="161">
        <f>(N162-AVERAGE(N$3:N$242))^2*'Monthly Returns'!$BI163</f>
        <v>8.6284457991787831E-7</v>
      </c>
      <c r="CO162" s="161">
        <f>(O162-AVERAGE(O$3:O$242))^2*'Monthly Returns'!$BI163</f>
        <v>9.9404018536869153E-7</v>
      </c>
      <c r="CP162" s="161">
        <f>(P162-AVERAGE(P$3:P$242))^2*'Monthly Returns'!$BI163</f>
        <v>4.8698545882961502E-7</v>
      </c>
      <c r="CQ162" s="161">
        <f>(Q162-AVERAGE(Q$3:Q$242))^2*'Monthly Returns'!$BI163</f>
        <v>9.2325867963833932E-7</v>
      </c>
      <c r="CR162" s="161">
        <f>(R162-AVERAGE(R$3:R$242))^2*'Monthly Returns'!$BI163</f>
        <v>3.8891170652044993E-6</v>
      </c>
      <c r="CS162" s="161">
        <f>(S162-AVERAGE(S$3:S$242))^2*'Monthly Returns'!$BI163</f>
        <v>2.982850374304502E-6</v>
      </c>
      <c r="CT162" s="161">
        <f>(T162-AVERAGE(T$3:T$242))^2*'Monthly Returns'!$BI163</f>
        <v>3.8358576479580434E-7</v>
      </c>
      <c r="CU162" s="161">
        <f>(U162-AVERAGE(U$3:U$242))^2*'Monthly Returns'!$BI163</f>
        <v>6.365136245036164E-7</v>
      </c>
      <c r="CV162" s="161">
        <f>(V162-AVERAGE(V$3:V$242))^2*'Monthly Returns'!$BI163</f>
        <v>9.0843851824023265E-7</v>
      </c>
      <c r="CW162" s="161">
        <f>(W162-AVERAGE(W$3:W$242))^2*'Monthly Returns'!$BI163</f>
        <v>4.8365971350045491E-7</v>
      </c>
      <c r="CX162" s="161">
        <f>(X162-AVERAGE(X$3:X$242))^2*'Monthly Returns'!$BI163</f>
        <v>1.1690913253606676E-6</v>
      </c>
      <c r="CY162" s="161">
        <f>(Y162-AVERAGE(Y$3:Y$242))^2*'Monthly Returns'!$BI163</f>
        <v>4.0993743730408371E-7</v>
      </c>
      <c r="CZ162" s="161">
        <f>(Z162-AVERAGE(Z$3:Z$242))^2*'Monthly Returns'!$BI163</f>
        <v>3.2483488137914391E-9</v>
      </c>
      <c r="DA162" s="161">
        <f>(AA162-AVERAGE(AA$3:AA$242))^2*'Monthly Returns'!$BI163</f>
        <v>1.2866988398129378E-6</v>
      </c>
      <c r="DB162" s="161">
        <f>(AB162-AVERAGE(AB$3:AB$242))^2*'Monthly Returns'!$BI163</f>
        <v>1.201600574524122E-6</v>
      </c>
      <c r="DC162" s="161">
        <f>(AC162-AVERAGE(AC$3:AC$242))^2*'Monthly Returns'!$BI163</f>
        <v>8.2659679999585524E-9</v>
      </c>
      <c r="DD162" s="161">
        <f>(AD162-AVERAGE(AD$3:AD$242))^2*'Monthly Returns'!$BI163</f>
        <v>7.9526697326384354E-8</v>
      </c>
      <c r="DE162" s="161">
        <f>(AE162-AVERAGE(AE$3:AE$242))^2*'Monthly Returns'!$BI163</f>
        <v>3.0709156361501033E-7</v>
      </c>
      <c r="DF162" s="161">
        <f>(AF162-AVERAGE(AF$3:AF$242))^2*'Monthly Returns'!$BI163</f>
        <v>1.0231276843413463E-6</v>
      </c>
      <c r="DG162" s="161">
        <f>(AG162-AVERAGE(AG$3:AG$242))^2*'Monthly Returns'!$BI163</f>
        <v>1.0645027349354735E-7</v>
      </c>
      <c r="DH162" s="161">
        <f>(AH162-AVERAGE(AH$3:AH$242))^2*'Monthly Returns'!$BI163</f>
        <v>6.1231422381628001E-7</v>
      </c>
      <c r="DI162" s="161">
        <f>(AI162-AVERAGE(AI$3:AI$242))^2*'Monthly Returns'!$BI163</f>
        <v>1.6492777310556602E-8</v>
      </c>
      <c r="DJ162" s="161">
        <f>(AJ162-AVERAGE(AJ$3:AJ$242))^2*'Monthly Returns'!$BI163</f>
        <v>7.7927077326515834E-9</v>
      </c>
      <c r="DK162" s="161">
        <f>(AK162-AVERAGE(AK$3:AK$242))^2*'Monthly Returns'!$BI163</f>
        <v>2.1008804244973886E-8</v>
      </c>
      <c r="DL162" s="161">
        <f>(AL162-AVERAGE(AL$3:AL$242))^2*'Monthly Returns'!$BI163</f>
        <v>5.5215235847624719E-7</v>
      </c>
      <c r="DM162" s="161">
        <f>(AM162-AVERAGE(AM$3:AM$242))^2*'Monthly Returns'!$BI163</f>
        <v>6.7798206348674045E-7</v>
      </c>
      <c r="DN162" s="161">
        <f>(AN162-AVERAGE(AN$3:AN$242))^2*'Monthly Returns'!$BI163</f>
        <v>1.6770751852335347E-7</v>
      </c>
      <c r="DO162" s="161">
        <f>(AO162-AVERAGE(AO$3:AO$242))^2*'Monthly Returns'!$BI163</f>
        <v>1.0475507603302737E-7</v>
      </c>
      <c r="DP162" s="161">
        <f>(AP162-AVERAGE(AP$3:AP$242))^2*'Monthly Returns'!$BI163</f>
        <v>3.7983356613284727E-7</v>
      </c>
      <c r="DQ162" s="161">
        <f>(AQ162-AVERAGE(AQ$3:AQ$242))^2*'Monthly Returns'!$BI163</f>
        <v>5.8456266934050924E-7</v>
      </c>
      <c r="DR162" s="161">
        <f>(AR162-AVERAGE(AR$3:AR$242))^2*'Monthly Returns'!$BI163</f>
        <v>7.6524354650112511E-6</v>
      </c>
      <c r="DS162" s="161">
        <f>(AS162-AVERAGE(AS$3:AS$242))^2*'Monthly Returns'!$BI163</f>
        <v>1.0706797052742578E-6</v>
      </c>
      <c r="DT162" s="161">
        <f>(AT162-AVERAGE(AT$3:AT$242))^2*'Monthly Returns'!$BI163</f>
        <v>5.1315416146416079E-7</v>
      </c>
      <c r="DU162" s="161">
        <f>(AU162-AVERAGE(AU$3:AU$242))^2*'Monthly Returns'!$BI163</f>
        <v>4.7766653458247919E-7</v>
      </c>
      <c r="DV162" s="161">
        <f>(AV162-AVERAGE(AV$3:AV$242))^2*'Monthly Returns'!$BI163</f>
        <v>5.760945063817846E-7</v>
      </c>
      <c r="DW162" s="161">
        <f>(AW162-AVERAGE(AW$3:AW$242))^2*'Monthly Returns'!$BI163</f>
        <v>5.0964688735995633E-6</v>
      </c>
      <c r="DX162" s="161">
        <f>(AX162-AVERAGE(AX$3:AX$242))^2*'Monthly Returns'!$BI163</f>
        <v>1.8398820043298919E-7</v>
      </c>
      <c r="DY162" s="161">
        <f>(AY162-AVERAGE(AY$3:AY$242))^2*'Monthly Returns'!$BI163</f>
        <v>4.4588828152879313E-7</v>
      </c>
      <c r="DZ162" s="161">
        <f>(AZ162-AVERAGE(AZ$3:AZ$242))^2*'Monthly Returns'!$BI163</f>
        <v>1.4518932821072578E-5</v>
      </c>
      <c r="EA162" s="161">
        <f>(BA162-AVERAGE(BA$3:BA$242))^2*'Monthly Returns'!$BI163</f>
        <v>1.976095479002391E-6</v>
      </c>
    </row>
    <row r="163" spans="1:131" s="80" customFormat="1" x14ac:dyDescent="0.2">
      <c r="A163" s="66"/>
      <c r="B163" s="79">
        <f>'Monthly Returns'!A164</f>
        <v>41060</v>
      </c>
      <c r="C163" s="77">
        <f>'Monthly Returns'!B164</f>
        <v>-1.1006645702178E-2</v>
      </c>
      <c r="D163" s="77">
        <f>'Monthly Returns'!C164</f>
        <v>-1.7790890008894999E-2</v>
      </c>
      <c r="E163" s="77">
        <f>'Monthly Returns'!D164</f>
        <v>-7.6976734697134896E-2</v>
      </c>
      <c r="F163" s="77">
        <f>'Monthly Returns'!E164</f>
        <v>-8.3808672206589704E-2</v>
      </c>
      <c r="G163" s="77">
        <f>'Monthly Returns'!F164</f>
        <v>-6.7044680183243804E-2</v>
      </c>
      <c r="H163" s="77">
        <f>'Monthly Returns'!G164</f>
        <v>-4.0306200662068102E-2</v>
      </c>
      <c r="I163" s="77">
        <f>'Monthly Returns'!H164</f>
        <v>-3.3689059544205001E-2</v>
      </c>
      <c r="J163" s="77">
        <f>'Monthly Returns'!I164</f>
        <v>-7.1016797818879401E-2</v>
      </c>
      <c r="K163" s="77">
        <f>'Monthly Returns'!J164</f>
        <v>-6.3889995442176301E-2</v>
      </c>
      <c r="L163" s="77">
        <f>'Monthly Returns'!K164</f>
        <v>4.7146736055542197E-2</v>
      </c>
      <c r="M163" s="77">
        <f>'Monthly Returns'!L164</f>
        <v>4.2916192793960702E-2</v>
      </c>
      <c r="N163" s="77">
        <f>'Monthly Returns'!M164</f>
        <v>2.0379110747301199E-2</v>
      </c>
      <c r="O163" s="77">
        <f>'Monthly Returns'!N164</f>
        <v>-7.0051425476708104E-3</v>
      </c>
      <c r="P163" s="77">
        <f>'Monthly Returns'!O164</f>
        <v>1.9009711337547301E-2</v>
      </c>
      <c r="Q163" s="77">
        <f>'Monthly Returns'!P164</f>
        <v>2.5298688093982901E-2</v>
      </c>
      <c r="R163" s="77">
        <f>'Monthly Returns'!Q164</f>
        <v>4.0736970951422702E-3</v>
      </c>
      <c r="S163" s="77">
        <f>'Monthly Returns'!R164</f>
        <v>5.7987205116642099E-2</v>
      </c>
      <c r="T163" s="77">
        <f>'Monthly Returns'!S164</f>
        <v>2.5539845775551573E-2</v>
      </c>
      <c r="U163" s="77">
        <f>'Monthly Returns'!T164</f>
        <v>-6.14390598560186E-2</v>
      </c>
      <c r="V163" s="77">
        <f>'Monthly Returns'!U164</f>
        <v>-4.7127719287309099E-2</v>
      </c>
      <c r="W163" s="77">
        <f>'Monthly Returns'!V164</f>
        <v>4.0365403664328597E-3</v>
      </c>
      <c r="X163" s="77">
        <f>'Monthly Returns'!W164</f>
        <v>8.960363109911329E-3</v>
      </c>
      <c r="Y163" s="77">
        <f>'Monthly Returns'!X164</f>
        <v>1.4879269465589928E-2</v>
      </c>
      <c r="Z163" s="77">
        <f>'Monthly Returns'!Y164</f>
        <v>2.4727061932212635E-3</v>
      </c>
      <c r="AA163" s="77">
        <f>'Monthly Returns'!Z164</f>
        <v>1.3102729600698027E-2</v>
      </c>
      <c r="AB163" s="77">
        <f>'Monthly Returns'!AA164</f>
        <v>5.311490096950866E-3</v>
      </c>
      <c r="AC163" s="77">
        <f>'Monthly Returns'!AB164</f>
        <v>8.2752017507865538E-3</v>
      </c>
      <c r="AD163" s="77">
        <f>'Monthly Returns'!AC164</f>
        <v>5.23800788210979E-3</v>
      </c>
      <c r="AE163" s="77">
        <f>'Monthly Returns'!AD164</f>
        <v>1.61592833868279E-2</v>
      </c>
      <c r="AF163" s="77">
        <f>'Monthly Returns'!AE164</f>
        <v>2.0317343E-3</v>
      </c>
      <c r="AG163" s="77">
        <f>'Monthly Returns'!AF164</f>
        <v>9.5071834000000008E-3</v>
      </c>
      <c r="AH163" s="77">
        <f>'Monthly Returns'!AG164</f>
        <v>8.8326983027364747E-3</v>
      </c>
      <c r="AI163" s="77">
        <f>'Monthly Returns'!AH164</f>
        <v>7.2952152211029908E-3</v>
      </c>
      <c r="AJ163" s="77">
        <f>'Monthly Returns'!AI164</f>
        <v>1.2309846696774596E-2</v>
      </c>
      <c r="AK163" s="77">
        <f>'Monthly Returns'!AJ164</f>
        <v>1.3006631155008552E-2</v>
      </c>
      <c r="AL163" s="77">
        <f>'Monthly Returns'!AK164</f>
        <v>1.3636949703700996E-2</v>
      </c>
      <c r="AM163" s="77">
        <f>'Monthly Returns'!AL164</f>
        <v>1.2753357255665287E-2</v>
      </c>
      <c r="AN163" s="77">
        <f>'Monthly Returns'!AM164</f>
        <v>9.0777477340457935E-3</v>
      </c>
      <c r="AO163" s="77">
        <f>'Monthly Returns'!AN164</f>
        <v>1.04E-2</v>
      </c>
      <c r="AP163" s="77">
        <f>'Monthly Returns'!AO164</f>
        <v>1.3179079269887595E-2</v>
      </c>
      <c r="AQ163" s="77">
        <f>'Monthly Returns'!AP164</f>
        <v>4.1196448970601152E-2</v>
      </c>
      <c r="AR163" s="77">
        <f>'Monthly Returns'!AQ164</f>
        <v>6.15540657812917E-3</v>
      </c>
      <c r="AS163" s="77">
        <f>'Monthly Returns'!AR164</f>
        <v>-9.34915498022304E-3</v>
      </c>
      <c r="AT163" s="77">
        <f>'Monthly Returns'!AS164</f>
        <v>1.9572016268902672E-2</v>
      </c>
      <c r="AU163" s="77">
        <f>'Monthly Returns'!AT164</f>
        <v>5.1394429410865907E-3</v>
      </c>
      <c r="AV163" s="77">
        <f>'Monthly Returns'!AU164</f>
        <v>3.2732431685253065E-3</v>
      </c>
      <c r="AW163" s="77">
        <f>'Monthly Returns'!AV164</f>
        <v>4.5828798369315749E-2</v>
      </c>
      <c r="AX163" s="77">
        <f>'Monthly Returns'!AW164</f>
        <v>2.9034777883439666E-2</v>
      </c>
      <c r="AY163" s="77">
        <f>'Monthly Returns'!AX164</f>
        <v>1.9247141787432434E-2</v>
      </c>
      <c r="AZ163" s="77">
        <f>'Monthly Returns'!AY164</f>
        <v>6.9883260339812046E-3</v>
      </c>
      <c r="BA163" s="77">
        <f>'Monthly Returns'!AZ164</f>
        <v>3.5107137789130327E-2</v>
      </c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CC163" s="161">
        <f>(C163-AVERAGE(C$3:C$242))^2*'Monthly Returns'!$BI164</f>
        <v>1.5180048404123703E-6</v>
      </c>
      <c r="CD163" s="161">
        <f>(D163-AVERAGE(D$3:D$242))^2*'Monthly Returns'!$BI164</f>
        <v>4.0165596720307338E-6</v>
      </c>
      <c r="CE163" s="161">
        <f>(E163-AVERAGE(E$3:E$242))^2*'Monthly Returns'!$BI164</f>
        <v>3.4012105924340201E-5</v>
      </c>
      <c r="CF163" s="161">
        <f>(F163-AVERAGE(F$3:F$242))^2*'Monthly Returns'!$BI164</f>
        <v>4.301036527163638E-5</v>
      </c>
      <c r="CG163" s="161">
        <f>(G163-AVERAGE(G$3:G$242))^2*'Monthly Returns'!$BI164</f>
        <v>2.519304737697929E-5</v>
      </c>
      <c r="CH163" s="161">
        <f>(H163-AVERAGE(H$3:H$242))^2*'Monthly Returns'!$BI164</f>
        <v>1.0055240946277058E-5</v>
      </c>
      <c r="CI163" s="161">
        <f>(I163-AVERAGE(I$3:I$242))^2*'Monthly Returns'!$BI164</f>
        <v>8.3581569373843715E-6</v>
      </c>
      <c r="CJ163" s="161">
        <f>(J163-AVERAGE(J$3:J$242))^2*'Monthly Returns'!$BI164</f>
        <v>3.2069743731728473E-5</v>
      </c>
      <c r="CK163" s="161">
        <f>(K163-AVERAGE(K$3:K$242))^2*'Monthly Returns'!$BI164</f>
        <v>2.7064236929355791E-5</v>
      </c>
      <c r="CL163" s="161">
        <f>(L163-AVERAGE(L$3:L$242))^2*'Monthly Returns'!$BI164</f>
        <v>9.0757730825218832E-6</v>
      </c>
      <c r="CM163" s="161">
        <f>(M163-AVERAGE(M$3:M$242))^2*'Monthly Returns'!$BI164</f>
        <v>7.3272138529134257E-6</v>
      </c>
      <c r="CN163" s="161">
        <f>(N163-AVERAGE(N$3:N$242))^2*'Monthly Returns'!$BI164</f>
        <v>7.8410453530622451E-7</v>
      </c>
      <c r="CO163" s="161">
        <f>(O163-AVERAGE(O$3:O$242))^2*'Monthly Returns'!$BI164</f>
        <v>8.3351501898171711E-7</v>
      </c>
      <c r="CP163" s="161">
        <f>(P163-AVERAGE(P$3:P$242))^2*'Monthly Returns'!$BI164</f>
        <v>5.5003154054067827E-7</v>
      </c>
      <c r="CQ163" s="161">
        <f>(Q163-AVERAGE(Q$3:Q$242))^2*'Monthly Returns'!$BI164</f>
        <v>1.5819889708280317E-6</v>
      </c>
      <c r="CR163" s="161">
        <f>(R163-AVERAGE(R$3:R$242))^2*'Monthly Returns'!$BI164</f>
        <v>3.160479240991645E-8</v>
      </c>
      <c r="CS163" s="161">
        <f>(S163-AVERAGE(S$3:S$242))^2*'Monthly Returns'!$BI164</f>
        <v>1.3697881264375394E-5</v>
      </c>
      <c r="CT163" s="161">
        <f>(T163-AVERAGE(T$3:T$242))^2*'Monthly Returns'!$BI164</f>
        <v>1.3854977413540901E-6</v>
      </c>
      <c r="CU163" s="161">
        <f>(U163-AVERAGE(U$3:U$242))^2*'Monthly Returns'!$BI164</f>
        <v>2.215075041714737E-5</v>
      </c>
      <c r="CV163" s="161">
        <f>(V163-AVERAGE(V$3:V$242))^2*'Monthly Returns'!$BI164</f>
        <v>1.3703793076874991E-5</v>
      </c>
      <c r="CW163" s="161">
        <f>(W163-AVERAGE(W$3:W$242))^2*'Monthly Returns'!$BI164</f>
        <v>3.9487425709961731E-11</v>
      </c>
      <c r="CX163" s="161">
        <f>(X163-AVERAGE(X$3:X$242))^2*'Monthly Returns'!$BI164</f>
        <v>8.0248703163176729E-8</v>
      </c>
      <c r="CY163" s="161">
        <f>(Y163-AVERAGE(Y$3:Y$242))^2*'Monthly Returns'!$BI164</f>
        <v>5.755099686962274E-7</v>
      </c>
      <c r="CZ163" s="161">
        <f>(Z163-AVERAGE(Z$3:Z$242))^2*'Monthly Returns'!$BI164</f>
        <v>1.7026292012416092E-10</v>
      </c>
      <c r="DA163" s="161">
        <f>(AA163-AVERAGE(AA$3:AA$242))^2*'Monthly Returns'!$BI164</f>
        <v>2.588676010011478E-7</v>
      </c>
      <c r="DB163" s="161">
        <f>(AB163-AVERAGE(AB$3:AB$242))^2*'Monthly Returns'!$BI164</f>
        <v>8.0361906435765558E-9</v>
      </c>
      <c r="DC163" s="161">
        <f>(AC163-AVERAGE(AC$3:AC$242))^2*'Monthly Returns'!$BI164</f>
        <v>1.072643102482348E-7</v>
      </c>
      <c r="DD163" s="161">
        <f>(AD163-AVERAGE(AD$3:AD$242))^2*'Monthly Returns'!$BI164</f>
        <v>1.2351338608936781E-8</v>
      </c>
      <c r="DE163" s="161">
        <f>(AE163-AVERAGE(AE$3:AE$242))^2*'Monthly Returns'!$BI164</f>
        <v>7.5356965592073626E-7</v>
      </c>
      <c r="DF163" s="161">
        <f>(AF163-AVERAGE(AF$3:AF$242))^2*'Monthly Returns'!$BI164</f>
        <v>1.4848471220416325E-7</v>
      </c>
      <c r="DG163" s="161">
        <f>(AG163-AVERAGE(AG$3:AG$242))^2*'Monthly Returns'!$BI164</f>
        <v>2.6866731297839931E-8</v>
      </c>
      <c r="DH163" s="161">
        <f>(AH163-AVERAGE(AH$3:AH$242))^2*'Monthly Returns'!$BI164</f>
        <v>4.2529698087603272E-8</v>
      </c>
      <c r="DI163" s="161">
        <f>(AI163-AVERAGE(AI$3:AI$242))^2*'Monthly Returns'!$BI164</f>
        <v>6.2541297394614051E-8</v>
      </c>
      <c r="DJ163" s="161">
        <f>(AJ163-AVERAGE(AJ$3:AJ$242))^2*'Monthly Returns'!$BI164</f>
        <v>2.4283391043361846E-7</v>
      </c>
      <c r="DK163" s="161">
        <f>(AK163-AVERAGE(AK$3:AK$242))^2*'Monthly Returns'!$BI164</f>
        <v>2.2451359609433174E-7</v>
      </c>
      <c r="DL163" s="161">
        <f>(AL163-AVERAGE(AL$3:AL$242))^2*'Monthly Returns'!$BI164</f>
        <v>2.7490743386489351E-7</v>
      </c>
      <c r="DM163" s="161">
        <f>(AM163-AVERAGE(AM$3:AM$242))^2*'Monthly Returns'!$BI164</f>
        <v>3.3569225308923357E-7</v>
      </c>
      <c r="DN163" s="161">
        <f>(AN163-AVERAGE(AN$3:AN$242))^2*'Monthly Returns'!$BI164</f>
        <v>5.9604982251616839E-8</v>
      </c>
      <c r="DO163" s="161">
        <f>(AO163-AVERAGE(AO$3:AO$242))^2*'Monthly Returns'!$BI164</f>
        <v>8.2809598211925641E-8</v>
      </c>
      <c r="DP163" s="161">
        <f>(AP163-AVERAGE(AP$3:AP$242))^2*'Monthly Returns'!$BI164</f>
        <v>7.077975355571593E-7</v>
      </c>
      <c r="DQ163" s="161">
        <f>(AQ163-AVERAGE(AQ$3:AQ$242))^2*'Monthly Returns'!$BI164</f>
        <v>6.1431266247570032E-6</v>
      </c>
      <c r="DR163" s="161">
        <f>(AR163-AVERAGE(AR$3:AR$242))^2*'Monthly Returns'!$BI164</f>
        <v>1.174488576431457E-9</v>
      </c>
      <c r="DS163" s="161">
        <f>(AS163-AVERAGE(AS$3:AS$242))^2*'Monthly Returns'!$BI164</f>
        <v>8.1377702257394859E-7</v>
      </c>
      <c r="DT163" s="161">
        <f>(AT163-AVERAGE(AT$3:AT$242))^2*'Monthly Returns'!$BI164</f>
        <v>1.0324833829954138E-6</v>
      </c>
      <c r="DU163" s="161">
        <f>(AU163-AVERAGE(AU$3:AU$242))^2*'Monthly Returns'!$BI164</f>
        <v>4.3809431322014365E-8</v>
      </c>
      <c r="DV163" s="161">
        <f>(AV163-AVERAGE(AV$3:AV$242))^2*'Monthly Returns'!$BI164</f>
        <v>4.6988430304389316E-7</v>
      </c>
      <c r="DW163" s="161">
        <f>(AW163-AVERAGE(AW$3:AW$242))^2*'Monthly Returns'!$BI164</f>
        <v>6.7165128603595854E-6</v>
      </c>
      <c r="DX163" s="161">
        <f>(AX163-AVERAGE(AX$3:AX$242))^2*'Monthly Returns'!$BI164</f>
        <v>2.3671524260496141E-6</v>
      </c>
      <c r="DY163" s="161">
        <f>(AY163-AVERAGE(AY$3:AY$242))^2*'Monthly Returns'!$BI164</f>
        <v>8.1859870976242925E-7</v>
      </c>
      <c r="DZ163" s="161">
        <f>(AZ163-AVERAGE(AZ$3:AZ$242))^2*'Monthly Returns'!$BI164</f>
        <v>3.1103604532239939E-7</v>
      </c>
      <c r="EA163" s="161">
        <f>(BA163-AVERAGE(BA$3:BA$242))^2*'Monthly Returns'!$BI164</f>
        <v>3.0869984260057804E-6</v>
      </c>
    </row>
    <row r="164" spans="1:131" s="80" customFormat="1" x14ac:dyDescent="0.2">
      <c r="A164" s="66"/>
      <c r="B164" s="79">
        <f>'Monthly Returns'!A165</f>
        <v>41090</v>
      </c>
      <c r="C164" s="77">
        <f>'Monthly Returns'!B165</f>
        <v>1.9682846313675499E-2</v>
      </c>
      <c r="D164" s="77">
        <f>'Monthly Returns'!C165</f>
        <v>1.7938884766247599E-2</v>
      </c>
      <c r="E164" s="77">
        <f>'Monthly Returns'!D165</f>
        <v>6.4181442126499205E-2</v>
      </c>
      <c r="F164" s="77">
        <f>'Monthly Returns'!E165</f>
        <v>2.9258111331886098E-2</v>
      </c>
      <c r="G164" s="77">
        <f>'Monthly Returns'!F165</f>
        <v>5.05208696012917E-2</v>
      </c>
      <c r="H164" s="77">
        <f>'Monthly Returns'!G165</f>
        <v>3.1399267417861997E-2</v>
      </c>
      <c r="I164" s="77">
        <f>'Monthly Returns'!H165</f>
        <v>2.2806803722995098E-2</v>
      </c>
      <c r="J164" s="77">
        <f>'Monthly Returns'!I165</f>
        <v>4.2467978745177798E-2</v>
      </c>
      <c r="K164" s="77">
        <f>'Monthly Returns'!J165</f>
        <v>1.9215320927751901E-2</v>
      </c>
      <c r="L164" s="77">
        <f>'Monthly Returns'!K165</f>
        <v>-1.7874234920889999E-2</v>
      </c>
      <c r="M164" s="77">
        <f>'Monthly Returns'!L165</f>
        <v>-1.44148097174716E-2</v>
      </c>
      <c r="N164" s="77">
        <f>'Monthly Returns'!M165</f>
        <v>8.0813958855683304E-3</v>
      </c>
      <c r="O164" s="77">
        <f>'Monthly Returns'!N165</f>
        <v>2.41780619425069E-2</v>
      </c>
      <c r="P164" s="77">
        <f>'Monthly Returns'!O165</f>
        <v>4.7883243824895496E-3</v>
      </c>
      <c r="Q164" s="77">
        <f>'Monthly Returns'!P165</f>
        <v>2.9985226276178999E-3</v>
      </c>
      <c r="R164" s="77">
        <f>'Monthly Returns'!Q165</f>
        <v>-1.00612633858059E-2</v>
      </c>
      <c r="S164" s="77">
        <f>'Monthly Returns'!R165</f>
        <v>-3.3033754309318597E-2</v>
      </c>
      <c r="T164" s="77">
        <f>'Monthly Returns'!S165</f>
        <v>7.9142100001392546E-3</v>
      </c>
      <c r="U164" s="77">
        <f>'Monthly Returns'!T165</f>
        <v>3.9541598150159799E-2</v>
      </c>
      <c r="V164" s="77">
        <f>'Monthly Returns'!U165</f>
        <v>9.2182094177370999E-3</v>
      </c>
      <c r="W164" s="77">
        <f>'Monthly Returns'!V165</f>
        <v>-1.4201680418059999E-2</v>
      </c>
      <c r="X164" s="77">
        <f>'Monthly Returns'!W165</f>
        <v>-5.4293027224076029E-3</v>
      </c>
      <c r="Y164" s="77">
        <f>'Monthly Returns'!X165</f>
        <v>-2.0601966547493245E-3</v>
      </c>
      <c r="Z164" s="77">
        <f>'Monthly Returns'!Y165</f>
        <v>3.0586476074674351E-3</v>
      </c>
      <c r="AA164" s="77">
        <f>'Monthly Returns'!Z165</f>
        <v>3.2373039477566756E-3</v>
      </c>
      <c r="AB164" s="77">
        <f>'Monthly Returns'!AA165</f>
        <v>1.4004264935230104E-3</v>
      </c>
      <c r="AC164" s="77">
        <f>'Monthly Returns'!AB165</f>
        <v>7.3481200117568868E-3</v>
      </c>
      <c r="AD164" s="77">
        <f>'Monthly Returns'!AC165</f>
        <v>4.83034784334559E-3</v>
      </c>
      <c r="AE164" s="77">
        <f>'Monthly Returns'!AD165</f>
        <v>1.1552522201149501E-2</v>
      </c>
      <c r="AF164" s="77">
        <f>'Monthly Returns'!AE165</f>
        <v>1.38477749E-2</v>
      </c>
      <c r="AG164" s="77">
        <f>'Monthly Returns'!AF165</f>
        <v>1.01898171E-2</v>
      </c>
      <c r="AH164" s="77">
        <f>'Monthly Returns'!AG165</f>
        <v>2.7467811158798261E-2</v>
      </c>
      <c r="AI164" s="77">
        <f>'Monthly Returns'!AH165</f>
        <v>-8.7589820116461548E-3</v>
      </c>
      <c r="AJ164" s="77">
        <f>'Monthly Returns'!AI165</f>
        <v>6.028495405965284E-4</v>
      </c>
      <c r="AK164" s="77">
        <f>'Monthly Returns'!AJ165</f>
        <v>4.9934333189078917E-3</v>
      </c>
      <c r="AL164" s="77">
        <f>'Monthly Returns'!AK165</f>
        <v>3.5525196375620904E-3</v>
      </c>
      <c r="AM164" s="77">
        <f>'Monthly Returns'!AL165</f>
        <v>-1.0905764426756615E-2</v>
      </c>
      <c r="AN164" s="77">
        <f>'Monthly Returns'!AM165</f>
        <v>2.8567944074482376E-3</v>
      </c>
      <c r="AO164" s="77">
        <f>'Monthly Returns'!AN165</f>
        <v>-3.6299999999999999E-2</v>
      </c>
      <c r="AP164" s="77">
        <f>'Monthly Returns'!AO165</f>
        <v>2.0645485896374272E-2</v>
      </c>
      <c r="AQ164" s="77">
        <f>'Monthly Returns'!AP165</f>
        <v>4.7895972015172816E-3</v>
      </c>
      <c r="AR164" s="77">
        <f>'Monthly Returns'!AQ165</f>
        <v>-1.2648739476633485E-4</v>
      </c>
      <c r="AS164" s="77">
        <f>'Monthly Returns'!AR165</f>
        <v>3.6297640653359942E-4</v>
      </c>
      <c r="AT164" s="77">
        <f>'Monthly Returns'!AS165</f>
        <v>5.9124232529779561E-4</v>
      </c>
      <c r="AU164" s="77">
        <f>'Monthly Returns'!AT165</f>
        <v>-8.9546205324939655E-3</v>
      </c>
      <c r="AV164" s="77">
        <f>'Monthly Returns'!AU165</f>
        <v>-7.1317575921993424E-3</v>
      </c>
      <c r="AW164" s="77">
        <f>'Monthly Returns'!AV165</f>
        <v>-1.2808195594180671E-2</v>
      </c>
      <c r="AX164" s="77">
        <f>'Monthly Returns'!AW165</f>
        <v>-1.1802408668301401E-2</v>
      </c>
      <c r="AY164" s="77">
        <f>'Monthly Returns'!AX165</f>
        <v>3.2750537953450043E-3</v>
      </c>
      <c r="AZ164" s="77">
        <f>'Monthly Returns'!AY165</f>
        <v>3.9764824924306538E-2</v>
      </c>
      <c r="BA164" s="77">
        <f>'Monthly Returns'!AZ165</f>
        <v>-6.0503034291147229E-3</v>
      </c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CC164" s="161">
        <f>(C164-AVERAGE(C$3:C$242))^2*'Monthly Returns'!$BI165</f>
        <v>8.7457351276019239E-7</v>
      </c>
      <c r="CD164" s="161">
        <f>(D164-AVERAGE(D$3:D$242))^2*'Monthly Returns'!$BI165</f>
        <v>2.6645570362993617E-7</v>
      </c>
      <c r="CE164" s="161">
        <f>(E164-AVERAGE(E$3:E$242))^2*'Monthly Returns'!$BI165</f>
        <v>1.7103363809113239E-5</v>
      </c>
      <c r="CF164" s="161">
        <f>(F164-AVERAGE(F$3:F$242))^2*'Monthly Returns'!$BI165</f>
        <v>2.0057853177659362E-6</v>
      </c>
      <c r="CG164" s="161">
        <f>(G164-AVERAGE(G$3:G$242))^2*'Monthly Returns'!$BI165</f>
        <v>1.0768765623860388E-5</v>
      </c>
      <c r="CH164" s="161">
        <f>(H164-AVERAGE(H$3:H$242))^2*'Monthly Returns'!$BI165</f>
        <v>3.5769873454133533E-6</v>
      </c>
      <c r="CI164" s="161">
        <f>(I164-AVERAGE(I$3:I$242))^2*'Monthly Returns'!$BI165</f>
        <v>1.2001041115550272E-6</v>
      </c>
      <c r="CJ164" s="161">
        <f>(J164-AVERAGE(J$3:J$242))^2*'Monthly Returns'!$BI165</f>
        <v>5.5017623581406384E-6</v>
      </c>
      <c r="CK164" s="161">
        <f>(K164-AVERAGE(K$3:K$242))^2*'Monthly Returns'!$BI165</f>
        <v>4.3175417229309884E-7</v>
      </c>
      <c r="CL164" s="161">
        <f>(L164-AVERAGE(L$3:L$242))^2*'Monthly Returns'!$BI165</f>
        <v>2.4871938862787193E-6</v>
      </c>
      <c r="CM164" s="161">
        <f>(M164-AVERAGE(M$3:M$242))^2*'Monthly Returns'!$BI165</f>
        <v>1.7948792321059456E-6</v>
      </c>
      <c r="CN164" s="161">
        <f>(N164-AVERAGE(N$3:N$242))^2*'Monthly Returns'!$BI165</f>
        <v>3.6171471427646879E-10</v>
      </c>
      <c r="CO164" s="161">
        <f>(O164-AVERAGE(O$3:O$242))^2*'Monthly Returns'!$BI165</f>
        <v>1.6663252143574594E-6</v>
      </c>
      <c r="CP164" s="161">
        <f>(P164-AVERAGE(P$3:P$242))^2*'Monthly Returns'!$BI165</f>
        <v>6.8538375295272388E-8</v>
      </c>
      <c r="CQ164" s="161">
        <f>(Q164-AVERAGE(Q$3:Q$242))^2*'Monthly Returns'!$BI165</f>
        <v>9.9361545060243912E-8</v>
      </c>
      <c r="CR164" s="161">
        <f>(R164-AVERAGE(R$3:R$242))^2*'Monthly Returns'!$BI165</f>
        <v>1.3917578302987115E-6</v>
      </c>
      <c r="CS164" s="161">
        <f>(S164-AVERAGE(S$3:S$242))^2*'Monthly Returns'!$BI165</f>
        <v>7.4338216251352846E-6</v>
      </c>
      <c r="CT164" s="161">
        <f>(T164-AVERAGE(T$3:T$242))^2*'Monthly Returns'!$BI165</f>
        <v>4.259801411443699E-9</v>
      </c>
      <c r="CU164" s="161">
        <f>(U164-AVERAGE(U$3:U$242))^2*'Monthly Returns'!$BI165</f>
        <v>5.8631919888838494E-6</v>
      </c>
      <c r="CV164" s="161">
        <f>(V164-AVERAGE(V$3:V$242))^2*'Monthly Returns'!$BI165</f>
        <v>7.2885750913571622E-8</v>
      </c>
      <c r="CW164" s="161">
        <f>(W164-AVERAGE(W$3:W$242))^2*'Monthly Returns'!$BI165</f>
        <v>1.6847216302688301E-6</v>
      </c>
      <c r="CX164" s="161">
        <f>(X164-AVERAGE(X$3:X$242))^2*'Monthly Returns'!$BI165</f>
        <v>5.3932027327340056E-7</v>
      </c>
      <c r="CY164" s="161">
        <f>(Y164-AVERAGE(Y$3:Y$242))^2*'Monthly Returns'!$BI165</f>
        <v>1.911681538978639E-7</v>
      </c>
      <c r="CZ164" s="161">
        <f>(Z164-AVERAGE(Z$3:Z$242))^2*'Monthly Returns'!$BI165</f>
        <v>2.9823934663050413E-9</v>
      </c>
      <c r="DA164" s="161">
        <f>(AA164-AVERAGE(AA$3:AA$242))^2*'Monthly Returns'!$BI165</f>
        <v>3.5091695735405777E-8</v>
      </c>
      <c r="DB164" s="161">
        <f>(AB164-AVERAGE(AB$3:AB$242))^2*'Monthly Returns'!$BI165</f>
        <v>3.4927800069153963E-8</v>
      </c>
      <c r="DC164" s="161">
        <f>(AC164-AVERAGE(AC$3:AC$242))^2*'Monthly Returns'!$BI165</f>
        <v>6.943499530084643E-8</v>
      </c>
      <c r="DD164" s="161">
        <f>(AD164-AVERAGE(AD$3:AD$242))^2*'Monthly Returns'!$BI165</f>
        <v>6.8600614841403524E-9</v>
      </c>
      <c r="DE164" s="161">
        <f>(AE164-AVERAGE(AE$3:AE$242))^2*'Monthly Returns'!$BI165</f>
        <v>2.9833529514733915E-7</v>
      </c>
      <c r="DF164" s="161">
        <f>(AF164-AVERAGE(AF$3:AF$242))^2*'Monthly Returns'!$BI165</f>
        <v>2.0209322006097537E-7</v>
      </c>
      <c r="DG164" s="161">
        <f>(AG164-AVERAGE(AG$3:AG$242))^2*'Monthly Returns'!$BI165</f>
        <v>4.5403696995998557E-8</v>
      </c>
      <c r="DH164" s="161">
        <f>(AH164-AVERAGE(AH$3:AH$242))^2*'Monthly Returns'!$BI165</f>
        <v>2.331812425232809E-6</v>
      </c>
      <c r="DI164" s="161">
        <f>(AI164-AVERAGE(AI$3:AI$242))^2*'Monthly Returns'!$BI165</f>
        <v>7.8434950847499392E-7</v>
      </c>
      <c r="DJ164" s="161">
        <f>(AJ164-AVERAGE(AJ$3:AJ$242))^2*'Monthly Returns'!$BI165</f>
        <v>1.1144864737759414E-7</v>
      </c>
      <c r="DK164" s="161">
        <f>(AK164-AVERAGE(AK$3:AK$242))^2*'Monthly Returns'!$BI165</f>
        <v>8.3336050623877801E-9</v>
      </c>
      <c r="DL164" s="161">
        <f>(AL164-AVERAGE(AL$3:AL$242))^2*'Monthly Returns'!$BI165</f>
        <v>3.5056528971606284E-8</v>
      </c>
      <c r="DM164" s="161">
        <f>(AM164-AVERAGE(AM$3:AM$242))^2*'Monthly Returns'!$BI165</f>
        <v>1.1952152772975034E-6</v>
      </c>
      <c r="DN164" s="161">
        <f>(AN164-AVERAGE(AN$3:AN$242))^2*'Monthly Returns'!$BI165</f>
        <v>3.8104654183854005E-8</v>
      </c>
      <c r="DO164" s="161">
        <f>(AO164-AVERAGE(AO$3:AO$242))^2*'Monthly Returns'!$BI165</f>
        <v>9.1091318196687521E-6</v>
      </c>
      <c r="DP164" s="161">
        <f>(AP164-AVERAGE(AP$3:AP$242))^2*'Monthly Returns'!$BI165</f>
        <v>1.8887699706276298E-6</v>
      </c>
      <c r="DQ164" s="161">
        <f>(AQ164-AVERAGE(AQ$3:AQ$242))^2*'Monthly Returns'!$BI165</f>
        <v>7.631321701843012E-9</v>
      </c>
      <c r="DR164" s="161">
        <f>(AR164-AVERAGE(AR$3:AR$242))^2*'Monthly Returns'!$BI165</f>
        <v>2.2976179467274868E-7</v>
      </c>
      <c r="DS164" s="161">
        <f>(AS164-AVERAGE(AS$3:AS$242))^2*'Monthly Returns'!$BI165</f>
        <v>4.7880303167324486E-8</v>
      </c>
      <c r="DT164" s="161">
        <f>(AT164-AVERAGE(AT$3:AT$242))^2*'Monthly Returns'!$BI165</f>
        <v>1.043356790573339E-7</v>
      </c>
      <c r="DU164" s="161">
        <f>(AU164-AVERAGE(AU$3:AU$242))^2*'Monthly Returns'!$BI165</f>
        <v>6.2062416670145618E-7</v>
      </c>
      <c r="DV164" s="161">
        <f>(AV164-AVERAGE(AV$3:AV$242))^2*'Monthly Returns'!$BI165</f>
        <v>2.3001860856989345E-9</v>
      </c>
      <c r="DW164" s="161">
        <f>(AW164-AVERAGE(AW$3:AW$242))^2*'Monthly Returns'!$BI165</f>
        <v>2.3964979807282189E-6</v>
      </c>
      <c r="DX164" s="161">
        <f>(AX164-AVERAGE(AX$3:AX$242))^2*'Monthly Returns'!$BI165</f>
        <v>1.8112647386950815E-6</v>
      </c>
      <c r="DY164" s="161">
        <f>(AY164-AVERAGE(AY$3:AY$242))^2*'Monthly Returns'!$BI165</f>
        <v>4.9212975629375914E-8</v>
      </c>
      <c r="DZ164" s="161">
        <f>(AZ164-AVERAGE(AZ$3:AZ$242))^2*'Monthly Returns'!$BI165</f>
        <v>3.1002594341776442E-6</v>
      </c>
      <c r="EA164" s="161">
        <f>(BA164-AVERAGE(BA$3:BA$242))^2*'Monthly Returns'!$BI165</f>
        <v>1.3201607046192959E-6</v>
      </c>
    </row>
    <row r="165" spans="1:131" s="80" customFormat="1" x14ac:dyDescent="0.2">
      <c r="A165" s="66"/>
      <c r="B165" s="79">
        <f>'Monthly Returns'!A166</f>
        <v>41121</v>
      </c>
      <c r="C165" s="77">
        <f>'Monthly Returns'!B166</f>
        <v>1.5308611057115401E-2</v>
      </c>
      <c r="D165" s="77">
        <f>'Monthly Returns'!C166</f>
        <v>-6.1372773750218903E-3</v>
      </c>
      <c r="E165" s="77">
        <f>'Monthly Returns'!D166</f>
        <v>1.3061939440366301E-2</v>
      </c>
      <c r="F165" s="77">
        <f>'Monthly Returns'!E166</f>
        <v>7.1931897094128497E-3</v>
      </c>
      <c r="G165" s="77">
        <f>'Monthly Returns'!F166</f>
        <v>1.34519308823777E-2</v>
      </c>
      <c r="H165" s="77">
        <f>'Monthly Returns'!G166</f>
        <v>-2.2191251998468799E-2</v>
      </c>
      <c r="I165" s="77">
        <f>'Monthly Returns'!H166</f>
        <v>-1.39134025820222E-2</v>
      </c>
      <c r="J165" s="77">
        <f>'Monthly Returns'!I166</f>
        <v>6.8244897314607395E-2</v>
      </c>
      <c r="K165" s="77">
        <f>'Monthly Returns'!J166</f>
        <v>2.1989497071455501E-2</v>
      </c>
      <c r="L165" s="77">
        <f>'Monthly Returns'!K166</f>
        <v>1.27445411315718E-2</v>
      </c>
      <c r="M165" s="77">
        <f>'Monthly Returns'!L166</f>
        <v>1.3315816525372601E-2</v>
      </c>
      <c r="N165" s="77">
        <f>'Monthly Returns'!M166</f>
        <v>1.9743365064855301E-2</v>
      </c>
      <c r="O165" s="77">
        <f>'Monthly Returns'!N166</f>
        <v>2.54093215505246E-2</v>
      </c>
      <c r="P165" s="77">
        <f>'Monthly Returns'!O166</f>
        <v>3.0780076805095799E-2</v>
      </c>
      <c r="Q165" s="77">
        <f>'Monthly Returns'!P166</f>
        <v>2.9662223796335499E-2</v>
      </c>
      <c r="R165" s="77">
        <f>'Monthly Returns'!Q166</f>
        <v>4.4860019737864498E-3</v>
      </c>
      <c r="S165" s="77">
        <f>'Monthly Returns'!R166</f>
        <v>2.1851326845514E-2</v>
      </c>
      <c r="T165" s="77">
        <f>'Monthly Returns'!S166</f>
        <v>4.0038766886351107E-2</v>
      </c>
      <c r="U165" s="77">
        <f>'Monthly Returns'!T166</f>
        <v>1.3557530040867599E-2</v>
      </c>
      <c r="V165" s="77">
        <f>'Monthly Returns'!U166</f>
        <v>2.75358647963286E-3</v>
      </c>
      <c r="W165" s="77">
        <f>'Monthly Returns'!V166</f>
        <v>2.0088961747473901E-2</v>
      </c>
      <c r="X165" s="77">
        <f>'Monthly Returns'!W166</f>
        <v>2.3356468845044054E-2</v>
      </c>
      <c r="Y165" s="77">
        <f>'Monthly Returns'!X166</f>
        <v>1.7339151149682097E-2</v>
      </c>
      <c r="Z165" s="77">
        <f>'Monthly Returns'!Y166</f>
        <v>3.4193350489333252E-3</v>
      </c>
      <c r="AA165" s="77">
        <f>'Monthly Returns'!Z166</f>
        <v>1.5498454128549666E-2</v>
      </c>
      <c r="AB165" s="77">
        <f>'Monthly Returns'!AA166</f>
        <v>6.0388392715251538E-3</v>
      </c>
      <c r="AC165" s="77">
        <f>'Monthly Returns'!AB166</f>
        <v>4.33631099340126E-2</v>
      </c>
      <c r="AD165" s="77">
        <f>'Monthly Returns'!AC166</f>
        <v>4.0518167292799993E-2</v>
      </c>
      <c r="AE165" s="77">
        <f>'Monthly Returns'!AD166</f>
        <v>5.1715677582683896E-2</v>
      </c>
      <c r="AF165" s="77">
        <f>'Monthly Returns'!AE166</f>
        <v>1.53781805E-2</v>
      </c>
      <c r="AG165" s="77">
        <f>'Monthly Returns'!AF166</f>
        <v>1.07928989E-2</v>
      </c>
      <c r="AH165" s="77">
        <f>'Monthly Returns'!AG166</f>
        <v>4.1269841269841345E-2</v>
      </c>
      <c r="AI165" s="77">
        <f>'Monthly Returns'!AH166</f>
        <v>4.6881903421642779E-3</v>
      </c>
      <c r="AJ165" s="77">
        <f>'Monthly Returns'!AI166</f>
        <v>1.4780639388619621E-2</v>
      </c>
      <c r="AK165" s="77">
        <f>'Monthly Returns'!AJ166</f>
        <v>1.3357263487196791E-2</v>
      </c>
      <c r="AL165" s="77">
        <f>'Monthly Returns'!AK166</f>
        <v>1.194082919132744E-2</v>
      </c>
      <c r="AM165" s="77">
        <f>'Monthly Returns'!AL166</f>
        <v>2.3708649008403748E-2</v>
      </c>
      <c r="AN165" s="77">
        <f>'Monthly Returns'!AM166</f>
        <v>8.2648894783277083E-3</v>
      </c>
      <c r="AO165" s="77">
        <f>'Monthly Returns'!AN166</f>
        <v>2.9700000000000001E-2</v>
      </c>
      <c r="AP165" s="77">
        <f>'Monthly Returns'!AO166</f>
        <v>3.4630576375209721E-2</v>
      </c>
      <c r="AQ165" s="77">
        <f>'Monthly Returns'!AP166</f>
        <v>1.9108685699456229E-2</v>
      </c>
      <c r="AR165" s="77">
        <f>'Monthly Returns'!AQ166</f>
        <v>1.5230537442941129E-2</v>
      </c>
      <c r="AS165" s="77">
        <f>'Monthly Returns'!AR166</f>
        <v>9.8693759071115661E-3</v>
      </c>
      <c r="AT165" s="77">
        <f>'Monthly Returns'!AS166</f>
        <v>2.5417332424505702E-2</v>
      </c>
      <c r="AU165" s="77">
        <f>'Monthly Returns'!AT166</f>
        <v>1.0423380259022501E-2</v>
      </c>
      <c r="AV165" s="77">
        <f>'Monthly Returns'!AU166</f>
        <v>8.9455854107822284E-3</v>
      </c>
      <c r="AW165" s="77">
        <f>'Monthly Returns'!AV166</f>
        <v>5.1135401050988349E-2</v>
      </c>
      <c r="AX165" s="77">
        <f>'Monthly Returns'!AW166</f>
        <v>5.0211580659490274E-2</v>
      </c>
      <c r="AY165" s="77">
        <f>'Monthly Returns'!AX166</f>
        <v>2.1851854965546536E-2</v>
      </c>
      <c r="AZ165" s="77">
        <f>'Monthly Returns'!AY166</f>
        <v>-7.4252485998952816E-3</v>
      </c>
      <c r="BA165" s="77">
        <f>'Monthly Returns'!AZ166</f>
        <v>3.3065450466189805E-2</v>
      </c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CC165" s="161">
        <f>(C165-AVERAGE(C$3:C$242))^2*'Monthly Returns'!$BI166</f>
        <v>3.9507308274543109E-7</v>
      </c>
      <c r="CD165" s="161">
        <f>(D165-AVERAGE(D$3:D$242))^2*'Monthly Returns'!$BI166</f>
        <v>1.4277830533574754E-6</v>
      </c>
      <c r="CE165" s="161">
        <f>(E165-AVERAGE(E$3:E$242))^2*'Monthly Returns'!$BI166</f>
        <v>2.681920264803218E-7</v>
      </c>
      <c r="CF165" s="161">
        <f>(F165-AVERAGE(F$3:F$242))^2*'Monthly Returns'!$BI166</f>
        <v>2.1651453417147893E-8</v>
      </c>
      <c r="CG165" s="161">
        <f>(G165-AVERAGE(G$3:G$242))^2*'Monthly Returns'!$BI166</f>
        <v>4.3509768261290757E-7</v>
      </c>
      <c r="CH165" s="161">
        <f>(H165-AVERAGE(H$3:H$242))^2*'Monthly Returns'!$BI166</f>
        <v>3.66203617988053E-6</v>
      </c>
      <c r="CI165" s="161">
        <f>(I165-AVERAGE(I$3:I$242))^2*'Monthly Returns'!$BI166</f>
        <v>2.2881366344781419E-6</v>
      </c>
      <c r="CJ165" s="161">
        <f>(J165-AVERAGE(J$3:J$242))^2*'Monthly Returns'!$BI166</f>
        <v>1.7574116126995476E-5</v>
      </c>
      <c r="CK165" s="161">
        <f>(K165-AVERAGE(K$3:K$242))^2*'Monthly Returns'!$BI166</f>
        <v>7.3590757076706261E-7</v>
      </c>
      <c r="CL165" s="161">
        <f>(L165-AVERAGE(L$3:L$242))^2*'Monthly Returns'!$BI166</f>
        <v>3.5325639795321163E-7</v>
      </c>
      <c r="CM165" s="161">
        <f>(M165-AVERAGE(M$3:M$242))^2*'Monthly Returns'!$BI166</f>
        <v>3.9354264237588444E-7</v>
      </c>
      <c r="CN165" s="161">
        <f>(N165-AVERAGE(N$3:N$242))^2*'Monthly Returns'!$BI166</f>
        <v>7.2112380541809591E-7</v>
      </c>
      <c r="CO165" s="161">
        <f>(O165-AVERAGE(O$3:O$242))^2*'Monthly Returns'!$BI166</f>
        <v>1.9182358089195292E-6</v>
      </c>
      <c r="CP165" s="161">
        <f>(P165-AVERAGE(P$3:P$242))^2*'Monthly Returns'!$BI166</f>
        <v>2.5183256953434137E-6</v>
      </c>
      <c r="CQ165" s="161">
        <f>(Q165-AVERAGE(Q$3:Q$242))^2*'Monthly Returns'!$BI166</f>
        <v>2.499762974072929E-6</v>
      </c>
      <c r="CR165" s="161">
        <f>(R165-AVERAGE(R$3:R$242))^2*'Monthly Returns'!$BI166</f>
        <v>2.2567871434836933E-8</v>
      </c>
      <c r="CS165" s="161">
        <f>(S165-AVERAGE(S$3:S$242))^2*'Monthly Returns'!$BI166</f>
        <v>1.3604197899962643E-6</v>
      </c>
      <c r="CT165" s="161">
        <f>(T165-AVERAGE(T$3:T$242))^2*'Monthly Returns'!$BI166</f>
        <v>4.9326868344994721E-6</v>
      </c>
      <c r="CU165" s="161">
        <f>(U165-AVERAGE(U$3:U$242))^2*'Monthly Returns'!$BI166</f>
        <v>3.4118197855239658E-7</v>
      </c>
      <c r="CV165" s="161">
        <f>(V165-AVERAGE(V$3:V$242))^2*'Monthly Returns'!$BI166</f>
        <v>3.5647384856666933E-8</v>
      </c>
      <c r="CW165" s="161">
        <f>(W165-AVERAGE(W$3:W$242))^2*'Monthly Returns'!$BI166</f>
        <v>1.2910223488748414E-6</v>
      </c>
      <c r="CX165" s="161">
        <f>(X165-AVERAGE(X$3:X$242))^2*'Monthly Returns'!$BI166</f>
        <v>1.7182733582695543E-6</v>
      </c>
      <c r="CY165" s="161">
        <f>(Y165-AVERAGE(Y$3:Y$242))^2*'Monthly Returns'!$BI166</f>
        <v>8.8618881604866497E-7</v>
      </c>
      <c r="CZ165" s="161">
        <f>(Z165-AVERAGE(Z$3:Z$242))^2*'Monthly Returns'!$BI166</f>
        <v>6.4898203895096371E-9</v>
      </c>
      <c r="DA165" s="161">
        <f>(AA165-AVERAGE(AA$3:AA$242))^2*'Monthly Returns'!$BI166</f>
        <v>4.6847518861057294E-7</v>
      </c>
      <c r="DB165" s="161">
        <f>(AB165-AVERAGE(AB$3:AB$242))^2*'Monthly Returns'!$BI166</f>
        <v>2.0255424983164166E-8</v>
      </c>
      <c r="DC165" s="161">
        <f>(AC165-AVERAGE(AC$3:AC$242))^2*'Monthly Returns'!$BI166</f>
        <v>7.9993212687427787E-6</v>
      </c>
      <c r="DD165" s="161">
        <f>(AD165-AVERAGE(AD$3:AD$242))^2*'Monthly Returns'!$BI166</f>
        <v>6.8823841826835759E-6</v>
      </c>
      <c r="DE165" s="161">
        <f>(AE165-AVERAGE(AE$3:AE$242))^2*'Monthly Returns'!$BI166</f>
        <v>1.1612316662658319E-5</v>
      </c>
      <c r="DF165" s="161">
        <f>(AF165-AVERAGE(AF$3:AF$242))^2*'Monthly Returns'!$BI166</f>
        <v>3.1443352150391505E-7</v>
      </c>
      <c r="DG165" s="161">
        <f>(AG165-AVERAGE(AG$3:AG$242))^2*'Monthly Returns'!$BI166</f>
        <v>6.609066391683426E-8</v>
      </c>
      <c r="DH165" s="161">
        <f>(AH165-AVERAGE(AH$3:AH$242))^2*'Monthly Returns'!$BI166</f>
        <v>6.3358976261326278E-6</v>
      </c>
      <c r="DI165" s="161">
        <f>(AI165-AVERAGE(AI$3:AI$242))^2*'Monthly Returns'!$BI166</f>
        <v>4.4951511264245635E-9</v>
      </c>
      <c r="DJ165" s="161">
        <f>(AJ165-AVERAGE(AJ$3:AJ$242))^2*'Monthly Returns'!$BI166</f>
        <v>4.5377124568531613E-7</v>
      </c>
      <c r="DK165" s="161">
        <f>(AK165-AVERAGE(AK$3:AK$242))^2*'Monthly Returns'!$BI166</f>
        <v>2.5358486803465556E-7</v>
      </c>
      <c r="DL165" s="161">
        <f>(AL165-AVERAGE(AL$3:AL$242))^2*'Monthly Returns'!$BI166</f>
        <v>1.6718762974851709E-7</v>
      </c>
      <c r="DM165" s="161">
        <f>(AM165-AVERAGE(AM$3:AM$242))^2*'Monthly Returns'!$BI166</f>
        <v>1.8632729713167195E-6</v>
      </c>
      <c r="DN165" s="161">
        <f>(AN165-AVERAGE(AN$3:AN$242))^2*'Monthly Returns'!$BI166</f>
        <v>3.5626478215648094E-8</v>
      </c>
      <c r="DO165" s="161">
        <f>(AO165-AVERAGE(AO$3:AO$242))^2*'Monthly Returns'!$BI166</f>
        <v>2.7702554100248293E-6</v>
      </c>
      <c r="DP165" s="161">
        <f>(AP165-AVERAGE(AP$3:AP$242))^2*'Monthly Returns'!$BI166</f>
        <v>5.6486051872461815E-6</v>
      </c>
      <c r="DQ165" s="161">
        <f>(AQ165-AVERAGE(AQ$3:AQ$242))^2*'Monthly Returns'!$BI166</f>
        <v>8.6751778809691761E-7</v>
      </c>
      <c r="DR165" s="161">
        <f>(AR165-AVERAGE(AR$3:AR$242))^2*'Monthly Returns'!$BI166</f>
        <v>3.7372749036123959E-7</v>
      </c>
      <c r="DS165" s="161">
        <f>(AS165-AVERAGE(AS$3:AS$242))^2*'Monthly Returns'!$BI166</f>
        <v>2.0860076911873947E-7</v>
      </c>
      <c r="DT165" s="161">
        <f>(AT165-AVERAGE(AT$3:AT$242))^2*'Monthly Returns'!$BI166</f>
        <v>2.0806143479934376E-6</v>
      </c>
      <c r="DU165" s="161">
        <f>(AU165-AVERAGE(AU$3:AU$242))^2*'Monthly Returns'!$BI166</f>
        <v>3.4518122369050355E-7</v>
      </c>
      <c r="DV165" s="161">
        <f>(AV165-AVERAGE(AV$3:AV$242))^2*'Monthly Returns'!$BI166</f>
        <v>1.2015470598785606E-6</v>
      </c>
      <c r="DW165" s="161">
        <f>(AW165-AVERAGE(AW$3:AW$242))^2*'Monthly Returns'!$BI166</f>
        <v>8.9731095248468609E-6</v>
      </c>
      <c r="DX165" s="161">
        <f>(AX165-AVERAGE(AX$3:AX$242))^2*'Monthly Returns'!$BI166</f>
        <v>9.3722828230080037E-6</v>
      </c>
      <c r="DY165" s="161">
        <f>(AY165-AVERAGE(AY$3:AY$242))^2*'Monthly Returns'!$BI166</f>
        <v>1.208464276279492E-6</v>
      </c>
      <c r="DZ165" s="161">
        <f>(AZ165-AVERAGE(AZ$3:AZ$242))^2*'Monthly Returns'!$BI166</f>
        <v>2.525774874942118E-6</v>
      </c>
      <c r="EA165" s="161">
        <f>(BA165-AVERAGE(BA$3:BA$242))^2*'Monthly Returns'!$BI166</f>
        <v>2.6549761205046366E-6</v>
      </c>
    </row>
    <row r="166" spans="1:131" s="80" customFormat="1" x14ac:dyDescent="0.2">
      <c r="A166" s="66"/>
      <c r="B166" s="79">
        <f>'Monthly Returns'!A167</f>
        <v>41152</v>
      </c>
      <c r="C166" s="77">
        <f>'Monthly Returns'!B167</f>
        <v>1.14353395304103E-2</v>
      </c>
      <c r="D166" s="77">
        <f>'Monthly Returns'!C167</f>
        <v>2.4170097973635198E-2</v>
      </c>
      <c r="E166" s="77">
        <f>'Monthly Returns'!D167</f>
        <v>3.7717198237042303E-2</v>
      </c>
      <c r="F166" s="77">
        <f>'Monthly Returns'!E167</f>
        <v>3.51383606719761E-2</v>
      </c>
      <c r="G166" s="77">
        <f>'Monthly Returns'!F167</f>
        <v>2.1674435570131202E-2</v>
      </c>
      <c r="H166" s="77">
        <f>'Monthly Returns'!G167</f>
        <v>-1.8907278251101899E-2</v>
      </c>
      <c r="I166" s="77">
        <f>'Monthly Returns'!H167</f>
        <v>-1.7330567320136402E-2</v>
      </c>
      <c r="J166" s="77">
        <f>'Monthly Returns'!I167</f>
        <v>-9.3200429753751406E-3</v>
      </c>
      <c r="K166" s="77">
        <f>'Monthly Returns'!J167</f>
        <v>-1.4615321271975E-2</v>
      </c>
      <c r="L166" s="77">
        <f>'Monthly Returns'!K167</f>
        <v>-4.8402195088759203E-3</v>
      </c>
      <c r="M166" s="77">
        <f>'Monthly Returns'!L167</f>
        <v>-3.2258021467458302E-3</v>
      </c>
      <c r="N166" s="77">
        <f>'Monthly Returns'!M167</f>
        <v>9.1979100734802498E-3</v>
      </c>
      <c r="O166" s="77">
        <f>'Monthly Returns'!N167</f>
        <v>-9.1361977952937306E-3</v>
      </c>
      <c r="P166" s="77">
        <f>'Monthly Returns'!O167</f>
        <v>4.9730052350220799E-3</v>
      </c>
      <c r="Q166" s="77">
        <f>'Monthly Returns'!P167</f>
        <v>3.9229830359554998E-4</v>
      </c>
      <c r="R166" s="77">
        <f>'Monthly Returns'!Q167</f>
        <v>-1.1913071236613299E-4</v>
      </c>
      <c r="S166" s="77">
        <f>'Monthly Returns'!R167</f>
        <v>-1.40145940612611E-2</v>
      </c>
      <c r="T166" s="77">
        <f>'Monthly Returns'!S167</f>
        <v>3.425434737074351E-4</v>
      </c>
      <c r="U166" s="77">
        <f>'Monthly Returns'!T167</f>
        <v>2.3470505398216199E-2</v>
      </c>
      <c r="V166" s="77">
        <f>'Monthly Returns'!U167</f>
        <v>1.17785474086196E-2</v>
      </c>
      <c r="W166" s="77">
        <f>'Monthly Returns'!V167</f>
        <v>-2.2822593880253901E-3</v>
      </c>
      <c r="X166" s="77">
        <f>'Monthly Returns'!W167</f>
        <v>4.0769670413411951E-3</v>
      </c>
      <c r="Y166" s="77">
        <f>'Monthly Returns'!X167</f>
        <v>1.615142252661439E-2</v>
      </c>
      <c r="Z166" s="77">
        <f>'Monthly Returns'!Y167</f>
        <v>4.9709428951929535E-3</v>
      </c>
      <c r="AA166" s="77">
        <f>'Monthly Returns'!Z167</f>
        <v>4.8759871330290583E-3</v>
      </c>
      <c r="AB166" s="77">
        <f>'Monthly Returns'!AA167</f>
        <v>6.0025905917315825E-4</v>
      </c>
      <c r="AC166" s="77">
        <f>'Monthly Returns'!AB167</f>
        <v>-9.7663812760832025E-3</v>
      </c>
      <c r="AD166" s="77">
        <f>'Monthly Returns'!AC167</f>
        <v>-7.3343491584016594E-3</v>
      </c>
      <c r="AE166" s="77">
        <f>'Monthly Returns'!AD167</f>
        <v>-1.81889432336442E-2</v>
      </c>
      <c r="AF166" s="77">
        <f>'Monthly Returns'!AE167</f>
        <v>1.4787578900000001E-2</v>
      </c>
      <c r="AG166" s="77">
        <f>'Monthly Returns'!AF167</f>
        <v>6.3458546000000008E-3</v>
      </c>
      <c r="AH166" s="77">
        <f>'Monthly Returns'!AG167</f>
        <v>-4.8940949935815103E-3</v>
      </c>
      <c r="AI166" s="77">
        <f>'Monthly Returns'!AH167</f>
        <v>-1.3933792092511998E-2</v>
      </c>
      <c r="AJ166" s="77">
        <f>'Monthly Returns'!AI167</f>
        <v>-1.1996140879116157E-2</v>
      </c>
      <c r="AK166" s="77">
        <f>'Monthly Returns'!AJ167</f>
        <v>-1.280360911725209E-2</v>
      </c>
      <c r="AL166" s="77">
        <f>'Monthly Returns'!AK167</f>
        <v>-4.6514881264645425E-3</v>
      </c>
      <c r="AM166" s="77">
        <f>'Monthly Returns'!AL167</f>
        <v>-2.3015392326810269E-2</v>
      </c>
      <c r="AN166" s="77">
        <f>'Monthly Returns'!AM167</f>
        <v>9.9676506497758943E-4</v>
      </c>
      <c r="AO166" s="77">
        <f>'Monthly Returns'!AN167</f>
        <v>-3.5200000000000002E-2</v>
      </c>
      <c r="AP166" s="77">
        <f>'Monthly Returns'!AO167</f>
        <v>-5.0582091672951024E-2</v>
      </c>
      <c r="AQ166" s="77">
        <f>'Monthly Returns'!AP167</f>
        <v>-4.087849362654894E-2</v>
      </c>
      <c r="AR166" s="77">
        <f>'Monthly Returns'!AQ167</f>
        <v>-2.0960953147332144E-4</v>
      </c>
      <c r="AS166" s="77">
        <f>'Monthly Returns'!AR167</f>
        <v>1.1066398390342069E-2</v>
      </c>
      <c r="AT166" s="77">
        <f>'Monthly Returns'!AS167</f>
        <v>-1.5081444170192618E-2</v>
      </c>
      <c r="AU166" s="77">
        <f>'Monthly Returns'!AT167</f>
        <v>-4.8085710366590952E-3</v>
      </c>
      <c r="AV166" s="77">
        <f>'Monthly Returns'!AU167</f>
        <v>-1.2364319066477792E-2</v>
      </c>
      <c r="AW166" s="77">
        <f>'Monthly Returns'!AV167</f>
        <v>9.9918366959230731E-3</v>
      </c>
      <c r="AX166" s="77">
        <f>'Monthly Returns'!AW167</f>
        <v>5.0946582412934038E-3</v>
      </c>
      <c r="AY166" s="77">
        <f>'Monthly Returns'!AX167</f>
        <v>-8.8870329023069874E-3</v>
      </c>
      <c r="AZ166" s="77">
        <f>'Monthly Returns'!AY167</f>
        <v>-5.3249276762845077E-3</v>
      </c>
      <c r="BA166" s="77">
        <f>'Monthly Returns'!AZ167</f>
        <v>-4.9541611036938216E-2</v>
      </c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CC166" s="161">
        <f>(C166-AVERAGE(C$3:C$242))^2*'Monthly Returns'!$BI167</f>
        <v>1.2576552567321698E-7</v>
      </c>
      <c r="CD166" s="161">
        <f>(D166-AVERAGE(D$3:D$242))^2*'Monthly Returns'!$BI167</f>
        <v>9.3541230234993559E-7</v>
      </c>
      <c r="CE166" s="161">
        <f>(E166-AVERAGE(E$3:E$242))^2*'Monthly Returns'!$BI167</f>
        <v>5.2177255268888134E-6</v>
      </c>
      <c r="CF166" s="161">
        <f>(F166-AVERAGE(F$3:F$242))^2*'Monthly Returns'!$BI167</f>
        <v>3.427000633704374E-6</v>
      </c>
      <c r="CG166" s="161">
        <f>(G166-AVERAGE(G$3:G$242))^2*'Monthly Returns'!$BI167</f>
        <v>1.5653816945840984E-6</v>
      </c>
      <c r="CH166" s="161">
        <f>(H166-AVERAGE(H$3:H$242))^2*'Monthly Returns'!$BI167</f>
        <v>2.8505632610314307E-6</v>
      </c>
      <c r="CI166" s="161">
        <f>(I166-AVERAGE(I$3:I$242))^2*'Monthly Returns'!$BI167</f>
        <v>3.114277362968632E-6</v>
      </c>
      <c r="CJ166" s="161">
        <f>(J166-AVERAGE(J$3:J$242))^2*'Monthly Returns'!$BI167</f>
        <v>1.7834559491481697E-6</v>
      </c>
      <c r="CK166" s="161">
        <f>(K166-AVERAGE(K$3:K$242))^2*'Monthly Returns'!$BI167</f>
        <v>3.0849789137644855E-6</v>
      </c>
      <c r="CL166" s="161">
        <f>(L166-AVERAGE(L$3:L$242))^2*'Monthly Returns'!$BI167</f>
        <v>4.363994984224707E-7</v>
      </c>
      <c r="CM166" s="161">
        <f>(M166-AVERAGE(M$3:M$242))^2*'Monthly Returns'!$BI167</f>
        <v>3.0563258936198073E-7</v>
      </c>
      <c r="CN166" s="161">
        <f>(N166-AVERAGE(N$3:N$242))^2*'Monthly Returns'!$BI167</f>
        <v>9.8173418772108293E-9</v>
      </c>
      <c r="CO166" s="161">
        <f>(O166-AVERAGE(O$3:O$242))^2*'Monthly Returns'!$BI167</f>
        <v>1.1648595055847539E-6</v>
      </c>
      <c r="CP166" s="161">
        <f>(P166-AVERAGE(P$3:P$242))^2*'Monthly Returns'!$BI167</f>
        <v>6.3117187236926708E-8</v>
      </c>
      <c r="CQ166" s="161">
        <f>(Q166-AVERAGE(Q$3:Q$242))^2*'Monthly Returns'!$BI167</f>
        <v>2.5486444744551554E-7</v>
      </c>
      <c r="CR166" s="161">
        <f>(R166-AVERAGE(R$3:R$242))^2*'Monthly Returns'!$BI167</f>
        <v>2.3080170752935639E-7</v>
      </c>
      <c r="CS166" s="161">
        <f>(S166-AVERAGE(S$3:S$242))^2*'Monthly Returns'!$BI167</f>
        <v>1.9417824877373463E-6</v>
      </c>
      <c r="CT166" s="161">
        <f>(T166-AVERAGE(T$3:T$242))^2*'Monthly Returns'!$BI167</f>
        <v>3.6915035789798396E-7</v>
      </c>
      <c r="CU166" s="161">
        <f>(U166-AVERAGE(U$3:U$242))^2*'Monthly Returns'!$BI167</f>
        <v>1.6801103418664435E-6</v>
      </c>
      <c r="CV166" s="161">
        <f>(V166-AVERAGE(V$3:V$242))^2*'Monthly Returns'!$BI167</f>
        <v>2.07806888690539E-7</v>
      </c>
      <c r="CW166" s="161">
        <f>(W166-AVERAGE(W$3:W$242))^2*'Monthly Returns'!$BI167</f>
        <v>2.1013477404687109E-7</v>
      </c>
      <c r="CX166" s="161">
        <f>(X166-AVERAGE(X$3:X$242))^2*'Monthly Returns'!$BI167</f>
        <v>3.8138527418293329E-9</v>
      </c>
      <c r="CY166" s="161">
        <f>(Y166-AVERAGE(Y$3:Y$242))^2*'Monthly Returns'!$BI167</f>
        <v>7.4158358109723522E-7</v>
      </c>
      <c r="CZ166" s="161">
        <f>(Z166-AVERAGE(Z$3:Z$242))^2*'Monthly Returns'!$BI167</f>
        <v>3.6849395634038338E-8</v>
      </c>
      <c r="DA166" s="161">
        <f>(AA166-AVERAGE(AA$3:AA$242))^2*'Monthly Returns'!$BI167</f>
        <v>5.183165704299468E-9</v>
      </c>
      <c r="DB166" s="161">
        <f>(AB166-AVERAGE(AB$3:AB$242))^2*'Monthly Returns'!$BI167</f>
        <v>6.0525257143818823E-8</v>
      </c>
      <c r="DC166" s="161">
        <f>(AC166-AVERAGE(AC$3:AC$242))^2*'Monthly Returns'!$BI167</f>
        <v>9.1804336366370114E-7</v>
      </c>
      <c r="DD166" s="161">
        <f>(AD166-AVERAGE(AD$3:AD$242))^2*'Monthly Returns'!$BI167</f>
        <v>6.186743621972121E-7</v>
      </c>
      <c r="DE166" s="161">
        <f>(AE166-AVERAGE(AE$3:AE$242))^2*'Monthly Returns'!$BI167</f>
        <v>2.483411579856662E-6</v>
      </c>
      <c r="DF166" s="161">
        <f>(AF166-AVERAGE(AF$3:AF$242))^2*'Monthly Returns'!$BI167</f>
        <v>2.7177353517069902E-7</v>
      </c>
      <c r="DG166" s="161">
        <f>(AG166-AVERAGE(AG$3:AG$242))^2*'Monthly Returns'!$BI167</f>
        <v>3.5700758199596527E-9</v>
      </c>
      <c r="DH166" s="161">
        <f>(AH166-AVERAGE(AH$3:AH$242))^2*'Monthly Returns'!$BI167</f>
        <v>5.9692287677333148E-7</v>
      </c>
      <c r="DI166" s="161">
        <f>(AI166-AVERAGE(AI$3:AI$242))^2*'Monthly Returns'!$BI167</f>
        <v>1.5996407398577911E-6</v>
      </c>
      <c r="DJ166" s="161">
        <f>(AJ166-AVERAGE(AJ$3:AJ$242))^2*'Monthly Returns'!$BI167</f>
        <v>1.5338819852582142E-6</v>
      </c>
      <c r="DK166" s="161">
        <f>(AK166-AVERAGE(AK$3:AK$242))^2*'Monthly Returns'!$BI167</f>
        <v>1.8641806538507047E-6</v>
      </c>
      <c r="DL166" s="161">
        <f>(AL166-AVERAGE(AL$3:AL$242))^2*'Monthly Returns'!$BI167</f>
        <v>6.021941477940022E-7</v>
      </c>
      <c r="DM166" s="161">
        <f>(AM166-AVERAGE(AM$3:AM$242))^2*'Monthly Returns'!$BI167</f>
        <v>3.8831983364044305E-6</v>
      </c>
      <c r="DN166" s="161">
        <f>(AN166-AVERAGE(AN$3:AN$242))^2*'Monthly Returns'!$BI167</f>
        <v>1.0905582082059066E-7</v>
      </c>
      <c r="DO166" s="161">
        <f>(AO166-AVERAGE(AO$3:AO$242))^2*'Monthly Returns'!$BI167</f>
        <v>8.8204830582649687E-6</v>
      </c>
      <c r="DP166" s="161">
        <f>(AP166-AVERAGE(AP$3:AP$242))^2*'Monthly Returns'!$BI167</f>
        <v>1.3743102307118264E-5</v>
      </c>
      <c r="DQ166" s="161">
        <f>(AQ166-AVERAGE(AQ$3:AQ$242))^2*'Monthly Returns'!$BI167</f>
        <v>1.125722133238662E-5</v>
      </c>
      <c r="DR166" s="161">
        <f>(AR166-AVERAGE(AR$3:AR$242))^2*'Monthly Returns'!$BI167</f>
        <v>2.402203386589095E-7</v>
      </c>
      <c r="DS166" s="161">
        <f>(AS166-AVERAGE(AS$3:AS$242))^2*'Monthly Returns'!$BI167</f>
        <v>2.9665465089891179E-7</v>
      </c>
      <c r="DT166" s="161">
        <f>(AT166-AVERAGE(AT$3:AT$242))^2*'Monthly Returns'!$BI167</f>
        <v>2.0950919948417627E-6</v>
      </c>
      <c r="DU166" s="161">
        <f>(AU166-AVERAGE(AU$3:AU$242))^2*'Monthly Returns'!$BI167</f>
        <v>2.4916113597646506E-7</v>
      </c>
      <c r="DV166" s="161">
        <f>(AV166-AVERAGE(AV$3:AV$242))^2*'Monthly Returns'!$BI167</f>
        <v>1.7872955880189975E-7</v>
      </c>
      <c r="DW166" s="161">
        <f>(AW166-AVERAGE(AW$3:AW$242))^2*'Monthly Returns'!$BI167</f>
        <v>4.5341898330830195E-9</v>
      </c>
      <c r="DX166" s="161">
        <f>(AX166-AVERAGE(AX$3:AX$242))^2*'Monthly Returns'!$BI167</f>
        <v>2.2700985361562771E-8</v>
      </c>
      <c r="DY166" s="161">
        <f>(AY166-AVERAGE(AY$3:AY$242))^2*'Monthly Returns'!$BI167</f>
        <v>1.1970870172923489E-6</v>
      </c>
      <c r="DZ166" s="161">
        <f>(AZ166-AVERAGE(AZ$3:AZ$242))^2*'Monthly Returns'!$BI167</f>
        <v>2.0938823730348307E-6</v>
      </c>
      <c r="EA166" s="161">
        <f>(BA166-AVERAGE(BA$3:BA$242))^2*'Monthly Returns'!$BI167</f>
        <v>1.8248336758684549E-5</v>
      </c>
    </row>
    <row r="167" spans="1:131" s="80" customFormat="1" x14ac:dyDescent="0.2">
      <c r="A167" s="66"/>
      <c r="B167" s="79">
        <f>'Monthly Returns'!A168</f>
        <v>41182</v>
      </c>
      <c r="C167" s="77">
        <f>'Monthly Returns'!B168</f>
        <v>6.3012701865017198E-3</v>
      </c>
      <c r="D167" s="77">
        <f>'Monthly Returns'!C168</f>
        <v>7.2834042184492997E-3</v>
      </c>
      <c r="E167" s="77">
        <f>'Monthly Returns'!D168</f>
        <v>1.39309498780748E-2</v>
      </c>
      <c r="F167" s="77">
        <f>'Monthly Returns'!E168</f>
        <v>3.3982889216705697E-2</v>
      </c>
      <c r="G167" s="77">
        <f>'Monthly Returns'!F168</f>
        <v>4.4166206679012703E-3</v>
      </c>
      <c r="H167" s="77">
        <f>'Monthly Returns'!G168</f>
        <v>4.8284877083961597E-3</v>
      </c>
      <c r="I167" s="77">
        <f>'Monthly Returns'!H168</f>
        <v>8.92771747933962E-3</v>
      </c>
      <c r="J167" s="77">
        <f>'Monthly Returns'!I168</f>
        <v>1.9110882898482499E-2</v>
      </c>
      <c r="K167" s="77">
        <f>'Monthly Returns'!J168</f>
        <v>4.0685104663777699E-2</v>
      </c>
      <c r="L167" s="77">
        <f>'Monthly Returns'!K168</f>
        <v>-6.1065393584356304E-3</v>
      </c>
      <c r="M167" s="77">
        <f>'Monthly Returns'!L168</f>
        <v>-6.7580436984511199E-3</v>
      </c>
      <c r="N167" s="77">
        <f>'Monthly Returns'!M168</f>
        <v>2.4437004422679302E-3</v>
      </c>
      <c r="O167" s="77">
        <f>'Monthly Returns'!N168</f>
        <v>4.9457027916970297E-3</v>
      </c>
      <c r="P167" s="77">
        <f>'Monthly Returns'!O168</f>
        <v>-2.79594934499305E-3</v>
      </c>
      <c r="Q167" s="77">
        <f>'Monthly Returns'!P168</f>
        <v>-3.0970475392604301E-3</v>
      </c>
      <c r="R167" s="77">
        <f>'Monthly Returns'!Q168</f>
        <v>5.3086161774507003E-4</v>
      </c>
      <c r="S167" s="77">
        <f>'Monthly Returns'!R168</f>
        <v>-1.9017354458549601E-2</v>
      </c>
      <c r="T167" s="77">
        <f>'Monthly Returns'!S168</f>
        <v>-3.1208430803588705E-3</v>
      </c>
      <c r="U167" s="77">
        <f>'Monthly Returns'!T168</f>
        <v>2.5499903958855201E-2</v>
      </c>
      <c r="V167" s="77">
        <f>'Monthly Returns'!U168</f>
        <v>1.9619405137695198E-2</v>
      </c>
      <c r="W167" s="77">
        <f>'Monthly Returns'!V168</f>
        <v>-3.0175992760539302E-4</v>
      </c>
      <c r="X167" s="77">
        <f>'Monthly Returns'!W168</f>
        <v>-9.9423193685489464E-3</v>
      </c>
      <c r="Y167" s="77">
        <f>'Monthly Returns'!X168</f>
        <v>2.7515011892558228E-3</v>
      </c>
      <c r="Z167" s="77">
        <f>'Monthly Returns'!Y168</f>
        <v>2.3406747980709852E-3</v>
      </c>
      <c r="AA167" s="77">
        <f>'Monthly Returns'!Z168</f>
        <v>-9.7358090846781931E-3</v>
      </c>
      <c r="AB167" s="77">
        <f>'Monthly Returns'!AA168</f>
        <v>-3.2836574892650683E-3</v>
      </c>
      <c r="AC167" s="77">
        <f>'Monthly Returns'!AB168</f>
        <v>3.1934306569343374E-3</v>
      </c>
      <c r="AD167" s="77">
        <f>'Monthly Returns'!AC168</f>
        <v>3.7560918187752E-3</v>
      </c>
      <c r="AE167" s="77">
        <f>'Monthly Returns'!AD168</f>
        <v>-1.4203408726860801E-3</v>
      </c>
      <c r="AF167" s="77">
        <f>'Monthly Returns'!AE168</f>
        <v>1.14247532E-2</v>
      </c>
      <c r="AG167" s="77">
        <f>'Monthly Returns'!AF168</f>
        <v>-5.7550225E-3</v>
      </c>
      <c r="AH167" s="77">
        <f>'Monthly Returns'!AG168</f>
        <v>8.2238168185115867E-3</v>
      </c>
      <c r="AI167" s="77">
        <f>'Monthly Returns'!AH168</f>
        <v>-1.593934789072049E-2</v>
      </c>
      <c r="AJ167" s="77">
        <f>'Monthly Returns'!AI168</f>
        <v>-1.1759067000749357E-2</v>
      </c>
      <c r="AK167" s="77">
        <f>'Monthly Returns'!AJ168</f>
        <v>-1.2597147918997464E-2</v>
      </c>
      <c r="AL167" s="77">
        <f>'Monthly Returns'!AK168</f>
        <v>-1.0231414143064832E-2</v>
      </c>
      <c r="AM167" s="77">
        <f>'Monthly Returns'!AL168</f>
        <v>-1.7408555948388638E-2</v>
      </c>
      <c r="AN167" s="77">
        <f>'Monthly Returns'!AM168</f>
        <v>-2.5064821835155682E-3</v>
      </c>
      <c r="AO167" s="77">
        <f>'Monthly Returns'!AN168</f>
        <v>-3.1E-2</v>
      </c>
      <c r="AP167" s="77">
        <f>'Monthly Returns'!AO168</f>
        <v>-5.0442416282042379E-2</v>
      </c>
      <c r="AQ167" s="77">
        <f>'Monthly Returns'!AP168</f>
        <v>-1.9404271093722669E-2</v>
      </c>
      <c r="AR167" s="77">
        <f>'Monthly Returns'!AQ168</f>
        <v>-3.1749336536104305E-3</v>
      </c>
      <c r="AS167" s="77">
        <f>'Monthly Returns'!AR168</f>
        <v>8.8841506751955457E-3</v>
      </c>
      <c r="AT167" s="77">
        <f>'Monthly Returns'!AS168</f>
        <v>-2.3393957183318922E-2</v>
      </c>
      <c r="AU167" s="77">
        <f>'Monthly Returns'!AT168</f>
        <v>-3.9122173540520385E-3</v>
      </c>
      <c r="AV167" s="77">
        <f>'Monthly Returns'!AU168</f>
        <v>8.3297546805156317E-3</v>
      </c>
      <c r="AW167" s="77">
        <f>'Monthly Returns'!AV168</f>
        <v>-3.0709754313610227E-2</v>
      </c>
      <c r="AX167" s="77">
        <f>'Monthly Returns'!AW168</f>
        <v>-2.4765147176545432E-2</v>
      </c>
      <c r="AY167" s="77">
        <f>'Monthly Returns'!AX168</f>
        <v>-8.119200429472161E-3</v>
      </c>
      <c r="AZ167" s="77">
        <f>'Monthly Returns'!AY168</f>
        <v>-3.138603089703978E-3</v>
      </c>
      <c r="BA167" s="77">
        <f>'Monthly Returns'!AZ168</f>
        <v>1.0891144740785341E-2</v>
      </c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CC167" s="161">
        <f>(C167-AVERAGE(C$3:C$242))^2*'Monthly Returns'!$BI168</f>
        <v>1.6136663437265618E-10</v>
      </c>
      <c r="CD167" s="161">
        <f>(D167-AVERAGE(D$3:D$242))^2*'Monthly Returns'!$BI168</f>
        <v>5.8594158522107594E-8</v>
      </c>
      <c r="CE167" s="161">
        <f>(E167-AVERAGE(E$3:E$242))^2*'Monthly Returns'!$BI168</f>
        <v>3.4290725977451428E-7</v>
      </c>
      <c r="CF167" s="161">
        <f>(F167-AVERAGE(F$3:F$242))^2*'Monthly Returns'!$BI168</f>
        <v>3.1593896203000053E-6</v>
      </c>
      <c r="CG167" s="161">
        <f>(G167-AVERAGE(G$3:G$242))^2*'Monthly Returns'!$BI168</f>
        <v>2.7791804129177918E-10</v>
      </c>
      <c r="CH167" s="161">
        <f>(H167-AVERAGE(H$3:H$242))^2*'Monthly Returns'!$BI168</f>
        <v>9.3364589389588789E-11</v>
      </c>
      <c r="CI167" s="161">
        <f>(I167-AVERAGE(I$3:I$242))^2*'Monthly Returns'!$BI168</f>
        <v>1.3057360774347933E-8</v>
      </c>
      <c r="CJ167" s="161">
        <f>(J167-AVERAGE(J$3:J$242))^2*'Monthly Returns'!$BI168</f>
        <v>4.9267519197961156E-7</v>
      </c>
      <c r="CK167" s="161">
        <f>(K167-AVERAGE(K$3:K$242))^2*'Monthly Returns'!$BI168</f>
        <v>4.8870749923433635E-6</v>
      </c>
      <c r="CL167" s="161">
        <f>(L167-AVERAGE(L$3:L$242))^2*'Monthly Returns'!$BI168</f>
        <v>5.6999170880727686E-7</v>
      </c>
      <c r="CM167" s="161">
        <f>(M167-AVERAGE(M$3:M$242))^2*'Monthly Returns'!$BI168</f>
        <v>6.5542462537781912E-7</v>
      </c>
      <c r="CN167" s="161">
        <f>(N167-AVERAGE(N$3:N$242))^2*'Monthly Returns'!$BI168</f>
        <v>1.4901564657452892E-7</v>
      </c>
      <c r="CO167" s="161">
        <f>(O167-AVERAGE(O$3:O$242))^2*'Monthly Returns'!$BI168</f>
        <v>5.2241153782327411E-9</v>
      </c>
      <c r="CP167" s="161">
        <f>(P167-AVERAGE(P$3:P$242))^2*'Monthly Returns'!$BI168</f>
        <v>6.5782023630646521E-7</v>
      </c>
      <c r="CQ167" s="161">
        <f>(Q167-AVERAGE(Q$3:Q$242))^2*'Monthly Returns'!$BI168</f>
        <v>5.749546634942924E-7</v>
      </c>
      <c r="CR167" s="161">
        <f>(R167-AVERAGE(R$3:R$242))^2*'Monthly Returns'!$BI168</f>
        <v>1.9018848865945695E-7</v>
      </c>
      <c r="CS167" s="161">
        <f>(S167-AVERAGE(S$3:S$242))^2*'Monthly Returns'!$BI168</f>
        <v>3.0982402671903324E-6</v>
      </c>
      <c r="CT167" s="161">
        <f>(T167-AVERAGE(T$3:T$242))^2*'Monthly Returns'!$BI168</f>
        <v>7.3898997519769917E-7</v>
      </c>
      <c r="CU167" s="161">
        <f>(U167-AVERAGE(U$3:U$242))^2*'Monthly Returns'!$BI168</f>
        <v>2.0985238100088622E-6</v>
      </c>
      <c r="CV167" s="161">
        <f>(V167-AVERAGE(V$3:V$242))^2*'Monthly Returns'!$BI168</f>
        <v>1.0442565898292657E-6</v>
      </c>
      <c r="CW167" s="161">
        <f>(W167-AVERAGE(W$3:W$242))^2*'Monthly Returns'!$BI168</f>
        <v>1.013289421531032E-7</v>
      </c>
      <c r="CX167" s="161">
        <f>(X167-AVERAGE(X$3:X$242))^2*'Monthly Returns'!$BI168</f>
        <v>1.1449246609187706E-6</v>
      </c>
      <c r="CY167" s="161">
        <f>(Y167-AVERAGE(Y$3:Y$242))^2*'Monthly Returns'!$BI168</f>
        <v>9.5888640691391441E-9</v>
      </c>
      <c r="CZ167" s="161">
        <f>(Z167-AVERAGE(Z$3:Z$242))^2*'Monthly Returns'!$BI168</f>
        <v>1.4598246694375523E-11</v>
      </c>
      <c r="DA167" s="161">
        <f>(AA167-AVERAGE(AA$3:AA$242))^2*'Monthly Returns'!$BI168</f>
        <v>1.2609056647911579E-6</v>
      </c>
      <c r="DB167" s="161">
        <f>(AB167-AVERAGE(AB$3:AB$242))^2*'Monthly Returns'!$BI168</f>
        <v>2.7720223560740884E-7</v>
      </c>
      <c r="DC167" s="161">
        <f>(AC167-AVERAGE(AC$3:AC$242))^2*'Monthly Returns'!$BI168</f>
        <v>9.735484007256135E-10</v>
      </c>
      <c r="DD167" s="161">
        <f>(AD167-AVERAGE(AD$3:AD$242))^2*'Monthly Returns'!$BI168</f>
        <v>4.689299648112558E-11</v>
      </c>
      <c r="DE167" s="161">
        <f>(AE167-AVERAGE(AE$3:AE$242))^2*'Monthly Returns'!$BI168</f>
        <v>1.4304427202484096E-7</v>
      </c>
      <c r="DF167" s="161">
        <f>(AF167-AVERAGE(AF$3:AF$242))^2*'Monthly Returns'!$BI168</f>
        <v>7.9619013854128834E-8</v>
      </c>
      <c r="DG167" s="161">
        <f>(AG167-AVERAGE(AG$3:AG$242))^2*'Monthly Returns'!$BI168</f>
        <v>8.6502525907429836E-7</v>
      </c>
      <c r="DH167" s="161">
        <f>(AH167-AVERAGE(AH$3:AH$242))^2*'Monthly Returns'!$BI168</f>
        <v>2.7768163648441801E-8</v>
      </c>
      <c r="DI167" s="161">
        <f>(AI167-AVERAGE(AI$3:AI$242))^2*'Monthly Returns'!$BI168</f>
        <v>2.0031705421071241E-6</v>
      </c>
      <c r="DJ167" s="161">
        <f>(AJ167-AVERAGE(AJ$3:AJ$242))^2*'Monthly Returns'!$BI168</f>
        <v>1.5072333844879121E-6</v>
      </c>
      <c r="DK167" s="161">
        <f>(AK167-AVERAGE(AK$3:AK$242))^2*'Monthly Returns'!$BI168</f>
        <v>1.842492575142418E-6</v>
      </c>
      <c r="DL167" s="161">
        <f>(AL167-AVERAGE(AL$3:AL$242))^2*'Monthly Returns'!$BI168</f>
        <v>1.3949990711486163E-6</v>
      </c>
      <c r="DM167" s="161">
        <f>(AM167-AVERAGE(AM$3:AM$242))^2*'Monthly Returns'!$BI168</f>
        <v>2.4881788278898417E-6</v>
      </c>
      <c r="DN167" s="161">
        <f>(AN167-AVERAGE(AN$3:AN$242))^2*'Monthly Returns'!$BI168</f>
        <v>3.4079031600002864E-7</v>
      </c>
      <c r="DO167" s="161">
        <f>(AO167-AVERAGE(AO$3:AO$242))^2*'Monthly Returns'!$BI168</f>
        <v>7.198084154401816E-6</v>
      </c>
      <c r="DP167" s="161">
        <f>(AP167-AVERAGE(AP$3:AP$242))^2*'Monthly Returns'!$BI168</f>
        <v>1.3807190742716088E-5</v>
      </c>
      <c r="DQ167" s="161">
        <f>(AQ167-AVERAGE(AQ$3:AQ$242))^2*'Monthly Returns'!$BI168</f>
        <v>3.3421318285740308E-6</v>
      </c>
      <c r="DR167" s="161">
        <f>(AR167-AVERAGE(AR$3:AR$242))^2*'Monthly Returns'!$BI168</f>
        <v>4.9813910482188032E-7</v>
      </c>
      <c r="DS167" s="161">
        <f>(AS167-AVERAGE(AS$3:AS$242))^2*'Monthly Returns'!$BI168</f>
        <v>1.5249575993601957E-7</v>
      </c>
      <c r="DT167" s="161">
        <f>(AT167-AVERAGE(AT$3:AT$242))^2*'Monthly Returns'!$BI168</f>
        <v>4.2122619791598086E-6</v>
      </c>
      <c r="DU167" s="161">
        <f>(AU167-AVERAGE(AU$3:AU$242))^2*'Monthly Returns'!$BI168</f>
        <v>1.9117008033899104E-7</v>
      </c>
      <c r="DV167" s="161">
        <f>(AV167-AVERAGE(AV$3:AV$242))^2*'Monthly Returns'!$BI168</f>
        <v>1.1298561092878141E-6</v>
      </c>
      <c r="DW167" s="161">
        <f>(AW167-AVERAGE(AW$3:AW$242))^2*'Monthly Returns'!$BI168</f>
        <v>8.1718503618435037E-6</v>
      </c>
      <c r="DX167" s="161">
        <f>(AX167-AVERAGE(AX$3:AX$242))^2*'Monthly Returns'!$BI168</f>
        <v>5.2819833824207938E-6</v>
      </c>
      <c r="DY167" s="161">
        <f>(AY167-AVERAGE(AY$3:AY$242))^2*'Monthly Returns'!$BI168</f>
        <v>1.0908169994829817E-6</v>
      </c>
      <c r="DZ167" s="161">
        <f>(AZ167-AVERAGE(AZ$3:AZ$242))^2*'Monthly Returns'!$BI168</f>
        <v>1.6825335734696613E-6</v>
      </c>
      <c r="EA167" s="161">
        <f>(BA167-AVERAGE(BA$3:BA$242))^2*'Monthly Returns'!$BI168</f>
        <v>2.6629071064523134E-9</v>
      </c>
    </row>
    <row r="168" spans="1:131" s="80" customFormat="1" x14ac:dyDescent="0.2">
      <c r="A168" s="66"/>
      <c r="B168" s="79">
        <f>'Monthly Returns'!A169</f>
        <v>41213</v>
      </c>
      <c r="C168" s="77">
        <f>'Monthly Returns'!B169</f>
        <v>-1.56649042706338E-2</v>
      </c>
      <c r="D168" s="77">
        <f>'Monthly Returns'!C169</f>
        <v>-1.11226976606086E-2</v>
      </c>
      <c r="E168" s="77">
        <f>'Monthly Returns'!D169</f>
        <v>2.1707797157675499E-2</v>
      </c>
      <c r="F168" s="77">
        <f>'Monthly Returns'!E169</f>
        <v>2.11219507233915E-2</v>
      </c>
      <c r="G168" s="77">
        <f>'Monthly Returns'!F169</f>
        <v>8.8033601536581206E-3</v>
      </c>
      <c r="H168" s="77">
        <f>'Monthly Returns'!G169</f>
        <v>-1.6352138691383699E-2</v>
      </c>
      <c r="I168" s="77">
        <f>'Monthly Returns'!H169</f>
        <v>-1.9221534333167301E-2</v>
      </c>
      <c r="J168" s="77">
        <f>'Monthly Returns'!I169</f>
        <v>2.05530673793437E-2</v>
      </c>
      <c r="K168" s="77">
        <f>'Monthly Returns'!J169</f>
        <v>-3.5528901967886101E-3</v>
      </c>
      <c r="L168" s="77">
        <f>'Monthly Returns'!K169</f>
        <v>-3.9685034657430604E-3</v>
      </c>
      <c r="M168" s="77">
        <f>'Monthly Returns'!L169</f>
        <v>1.0173677241642699E-3</v>
      </c>
      <c r="N168" s="77">
        <f>'Monthly Returns'!M169</f>
        <v>1.49365169169923E-2</v>
      </c>
      <c r="O168" s="77">
        <f>'Monthly Returns'!N169</f>
        <v>1.36436689199159E-2</v>
      </c>
      <c r="P168" s="77">
        <f>'Monthly Returns'!O169</f>
        <v>1.3879766543243299E-2</v>
      </c>
      <c r="Q168" s="77">
        <f>'Monthly Returns'!P169</f>
        <v>2.5507514009552999E-2</v>
      </c>
      <c r="R168" s="77">
        <f>'Monthly Returns'!Q169</f>
        <v>-6.6498543893733693E-5</v>
      </c>
      <c r="S168" s="77">
        <f>'Monthly Returns'!R169</f>
        <v>-1.59925577894111E-2</v>
      </c>
      <c r="T168" s="77">
        <f>'Monthly Returns'!S169</f>
        <v>1.4725546761519048E-2</v>
      </c>
      <c r="U168" s="77">
        <f>'Monthly Returns'!T169</f>
        <v>-1.8046360147398299E-2</v>
      </c>
      <c r="V168" s="77">
        <f>'Monthly Returns'!U169</f>
        <v>-2.4856924990292999E-3</v>
      </c>
      <c r="W168" s="77">
        <f>'Monthly Returns'!V169</f>
        <v>-1.8373220956049399E-2</v>
      </c>
      <c r="X168" s="77">
        <f>'Monthly Returns'!W169</f>
        <v>8.9689536220776134E-3</v>
      </c>
      <c r="Y168" s="77">
        <f>'Monthly Returns'!X169</f>
        <v>1.0027909225805987E-2</v>
      </c>
      <c r="Z168" s="77">
        <f>'Monthly Returns'!Y169</f>
        <v>3.3950864263148084E-3</v>
      </c>
      <c r="AA168" s="77">
        <f>'Monthly Returns'!Z169</f>
        <v>1.1593336584291514E-2</v>
      </c>
      <c r="AB168" s="77">
        <f>'Monthly Returns'!AA169</f>
        <v>1.64723770907238E-3</v>
      </c>
      <c r="AC168" s="77">
        <f>'Monthly Returns'!AB169</f>
        <v>2.3820351241906401E-2</v>
      </c>
      <c r="AD168" s="77">
        <f>'Monthly Returns'!AC169</f>
        <v>2.5685369925968898E-2</v>
      </c>
      <c r="AE168" s="77">
        <f>'Monthly Returns'!AD169</f>
        <v>1.9151748882504302E-2</v>
      </c>
      <c r="AF168" s="77">
        <f>'Monthly Returns'!AE169</f>
        <v>1.8688341600000002E-2</v>
      </c>
      <c r="AG168" s="77">
        <f>'Monthly Returns'!AF169</f>
        <v>1.9576435600000001E-2</v>
      </c>
      <c r="AH168" s="77">
        <f>'Monthly Returns'!AG169</f>
        <v>1.4234306277489006E-2</v>
      </c>
      <c r="AI168" s="77">
        <f>'Monthly Returns'!AH169</f>
        <v>-1.0490625576984325E-3</v>
      </c>
      <c r="AJ168" s="77">
        <f>'Monthly Returns'!AI169</f>
        <v>2.254021224536995E-3</v>
      </c>
      <c r="AK168" s="77">
        <f>'Monthly Returns'!AJ169</f>
        <v>-3.2717963082832258E-3</v>
      </c>
      <c r="AL168" s="77">
        <f>'Monthly Returns'!AK169</f>
        <v>-1.9252694923216351E-3</v>
      </c>
      <c r="AM168" s="77">
        <f>'Monthly Returns'!AL169</f>
        <v>1.6556904886223744E-2</v>
      </c>
      <c r="AN168" s="77">
        <f>'Monthly Returns'!AM169</f>
        <v>-3.4187488746506567E-5</v>
      </c>
      <c r="AO168" s="77">
        <f>'Monthly Returns'!AN169</f>
        <v>3.1199999999999999E-2</v>
      </c>
      <c r="AP168" s="77">
        <f>'Monthly Returns'!AO169</f>
        <v>2.9617689324444418E-2</v>
      </c>
      <c r="AQ168" s="77">
        <f>'Monthly Returns'!AP169</f>
        <v>-6.493058659752915E-3</v>
      </c>
      <c r="AR168" s="77">
        <f>'Monthly Returns'!AQ169</f>
        <v>-5.3750744967761502E-3</v>
      </c>
      <c r="AS168" s="77">
        <f>'Monthly Returns'!AR169</f>
        <v>2.7474462839027769E-3</v>
      </c>
      <c r="AT168" s="77">
        <f>'Monthly Returns'!AS169</f>
        <v>4.2571680537151707E-3</v>
      </c>
      <c r="AU168" s="77">
        <f>'Monthly Returns'!AT169</f>
        <v>-6.7994771456899705E-5</v>
      </c>
      <c r="AV168" s="77">
        <f>'Monthly Returns'!AU169</f>
        <v>-1.4975217122090718E-2</v>
      </c>
      <c r="AW168" s="77">
        <f>'Monthly Returns'!AV169</f>
        <v>1.0523684432779401E-2</v>
      </c>
      <c r="AX168" s="77">
        <f>'Monthly Returns'!AW169</f>
        <v>7.3161552387566164E-3</v>
      </c>
      <c r="AY168" s="77">
        <f>'Monthly Returns'!AX169</f>
        <v>-2.0060492155486529E-2</v>
      </c>
      <c r="AZ168" s="77">
        <f>'Monthly Returns'!AY169</f>
        <v>-6.2429327792755417E-2</v>
      </c>
      <c r="BA168" s="77">
        <f>'Monthly Returns'!AZ169</f>
        <v>-1.8870371571234168E-2</v>
      </c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CC168" s="161">
        <f>(C168-AVERAGE(C$3:C$242))^2*'Monthly Returns'!$BI169</f>
        <v>2.5600777661038529E-6</v>
      </c>
      <c r="CD168" s="161">
        <f>(D168-AVERAGE(D$3:D$242))^2*'Monthly Returns'!$BI169</f>
        <v>2.4752452242716775E-6</v>
      </c>
      <c r="CE168" s="161">
        <f>(E168-AVERAGE(E$3:E$242))^2*'Monthly Returns'!$BI169</f>
        <v>1.32360731090711E-6</v>
      </c>
      <c r="CF168" s="161">
        <f>(F168-AVERAGE(F$3:F$242))^2*'Monthly Returns'!$BI169</f>
        <v>7.3462237482414271E-7</v>
      </c>
      <c r="CG168" s="161">
        <f>(G168-AVERAGE(G$3:G$242))^2*'Monthly Returns'!$BI169</f>
        <v>1.1138036126019433E-7</v>
      </c>
      <c r="CH168" s="161">
        <f>(H168-AVERAGE(H$3:H$242))^2*'Monthly Returns'!$BI169</f>
        <v>2.3127810372500126E-6</v>
      </c>
      <c r="CI168" s="161">
        <f>(I168-AVERAGE(I$3:I$242))^2*'Monthly Returns'!$BI169</f>
        <v>3.6833162954459043E-6</v>
      </c>
      <c r="CJ168" s="161">
        <f>(J168-AVERAGE(J$3:J$242))^2*'Monthly Returns'!$BI169</f>
        <v>6.5554182140001882E-7</v>
      </c>
      <c r="CK168" s="161">
        <f>(K168-AVERAGE(K$3:K$242))^2*'Monthly Returns'!$BI169</f>
        <v>9.5021625234682993E-7</v>
      </c>
      <c r="CL168" s="161">
        <f>(L168-AVERAGE(L$3:L$242))^2*'Monthly Returns'!$BI169</f>
        <v>3.6516485321925585E-7</v>
      </c>
      <c r="CM168" s="161">
        <f>(M168-AVERAGE(M$3:M$242))^2*'Monthly Returns'!$BI169</f>
        <v>6.3411718470270821E-8</v>
      </c>
      <c r="CN168" s="161">
        <f>(N168-AVERAGE(N$3:N$242))^2*'Monthly Returns'!$BI169</f>
        <v>2.6496780670268207E-7</v>
      </c>
      <c r="CO168" s="161">
        <f>(O168-AVERAGE(O$3:O$242))^2*'Monthly Returns'!$BI169</f>
        <v>3.0898651033255886E-7</v>
      </c>
      <c r="CP168" s="161">
        <f>(P168-AVERAGE(P$3:P$242))^2*'Monthly Returns'!$BI169</f>
        <v>1.5196434759054278E-7</v>
      </c>
      <c r="CQ168" s="161">
        <f>(Q168-AVERAGE(Q$3:Q$242))^2*'Monthly Returns'!$BI169</f>
        <v>1.7026699153706922E-6</v>
      </c>
      <c r="CR168" s="161">
        <f>(R168-AVERAGE(R$3:R$242))^2*'Monthly Returns'!$BI169</f>
        <v>2.3181125843657602E-7</v>
      </c>
      <c r="CS168" s="161">
        <f>(S168-AVERAGE(S$3:S$242))^2*'Monthly Returns'!$BI169</f>
        <v>2.4039885182592499E-6</v>
      </c>
      <c r="CT168" s="161">
        <f>(T168-AVERAGE(T$3:T$242))^2*'Monthly Returns'!$BI169</f>
        <v>1.8112610186945362E-7</v>
      </c>
      <c r="CU168" s="161">
        <f>(U168-AVERAGE(U$3:U$242))^2*'Monthly Returns'!$BI169</f>
        <v>2.8584334975436167E-6</v>
      </c>
      <c r="CV168" s="161">
        <f>(V168-AVERAGE(V$3:V$242))^2*'Monthly Returns'!$BI169</f>
        <v>3.2519525687003108E-7</v>
      </c>
      <c r="CW168" s="161">
        <f>(W168-AVERAGE(W$3:W$242))^2*'Monthly Returns'!$BI169</f>
        <v>2.6430770243889396E-6</v>
      </c>
      <c r="CX168" s="161">
        <f>(X168-AVERAGE(X$3:X$242))^2*'Monthly Returns'!$BI169</f>
        <v>8.4745401845519413E-8</v>
      </c>
      <c r="CY168" s="161">
        <f>(Y168-AVERAGE(Y$3:Y$242))^2*'Monthly Returns'!$BI169</f>
        <v>1.8264602471285582E-7</v>
      </c>
      <c r="CZ168" s="161">
        <f>(Z168-AVERAGE(Z$3:Z$242))^2*'Monthly Returns'!$BI169</f>
        <v>6.4049466915168042E-9</v>
      </c>
      <c r="DA168" s="161">
        <f>(AA168-AVERAGE(AA$3:AA$242))^2*'Monthly Returns'!$BI169</f>
        <v>1.7029537411273602E-7</v>
      </c>
      <c r="DB168" s="161">
        <f>(AB168-AVERAGE(AB$3:AB$242))^2*'Monthly Returns'!$BI169</f>
        <v>2.9877142054306044E-8</v>
      </c>
      <c r="DC168" s="161">
        <f>(AC168-AVERAGE(AC$3:AC$242))^2*'Monthly Returns'!$BI169</f>
        <v>2.1290457816830777E-6</v>
      </c>
      <c r="DD168" s="161">
        <f>(AD168-AVERAGE(AD$3:AD$242))^2*'Monthly Returns'!$BI169</f>
        <v>2.5327880113966528E-6</v>
      </c>
      <c r="DE168" s="161">
        <f>(AE168-AVERAGE(AE$3:AE$242))^2*'Monthly Returns'!$BI169</f>
        <v>1.2241311368907781E-6</v>
      </c>
      <c r="DF168" s="161">
        <f>(AF168-AVERAGE(AF$3:AF$242))^2*'Monthly Returns'!$BI169</f>
        <v>6.5359255758694235E-7</v>
      </c>
      <c r="DG168" s="161">
        <f>(AG168-AVERAGE(AG$3:AG$242))^2*'Monthly Returns'!$BI169</f>
        <v>8.0223729957085247E-7</v>
      </c>
      <c r="DH168" s="161">
        <f>(AH168-AVERAGE(AH$3:AH$242))^2*'Monthly Returns'!$BI169</f>
        <v>3.6215147485102342E-7</v>
      </c>
      <c r="DI168" s="161">
        <f>(AI168-AVERAGE(AI$3:AI$242))^2*'Monthly Returns'!$BI169</f>
        <v>1.2006555750956654E-7</v>
      </c>
      <c r="DJ168" s="161">
        <f>(AJ168-AVERAGE(AJ$3:AJ$242))^2*'Monthly Returns'!$BI169</f>
        <v>4.8976020713881659E-8</v>
      </c>
      <c r="DK168" s="161">
        <f>(AK168-AVERAGE(AK$3:AK$242))^2*'Monthly Returns'!$BI169</f>
        <v>4.7662544162050318E-7</v>
      </c>
      <c r="DL168" s="161">
        <f>(AL168-AVERAGE(AL$3:AL$242))^2*'Monthly Returns'!$BI169</f>
        <v>3.4439988219028927E-7</v>
      </c>
      <c r="DM168" s="161">
        <f>(AM168-AVERAGE(AM$3:AM$242))^2*'Monthly Returns'!$BI169</f>
        <v>7.5511369498503515E-7</v>
      </c>
      <c r="DN168" s="161">
        <f>(AN168-AVERAGE(AN$3:AN$242))^2*'Monthly Returns'!$BI169</f>
        <v>1.6651907587280765E-7</v>
      </c>
      <c r="DO168" s="161">
        <f>(AO168-AVERAGE(AO$3:AO$242))^2*'Monthly Returns'!$BI169</f>
        <v>3.2330882700985324E-6</v>
      </c>
      <c r="DP168" s="161">
        <f>(AP168-AVERAGE(AP$3:AP$242))^2*'Monthly Returns'!$BI169</f>
        <v>4.204769742922737E-6</v>
      </c>
      <c r="DQ168" s="161">
        <f>(AQ168-AVERAGE(AQ$3:AQ$242))^2*'Monthly Returns'!$BI169</f>
        <v>8.1795087926695636E-7</v>
      </c>
      <c r="DR168" s="161">
        <f>(AR168-AVERAGE(AR$3:AR$242))^2*'Monthly Returns'!$BI169</f>
        <v>7.5398946535488818E-7</v>
      </c>
      <c r="DS168" s="161">
        <f>(AS168-AVERAGE(AS$3:AS$242))^2*'Monthly Returns'!$BI169</f>
        <v>2.5967931969370501E-9</v>
      </c>
      <c r="DT168" s="161">
        <f>(AT168-AVERAGE(AT$3:AT$242))^2*'Monthly Returns'!$BI169</f>
        <v>4.1824737461580582E-9</v>
      </c>
      <c r="DU168" s="161">
        <f>(AU168-AVERAGE(AU$3:AU$242))^2*'Monthly Returns'!$BI169</f>
        <v>2.6131499152228537E-8</v>
      </c>
      <c r="DV168" s="161">
        <f>(AV168-AVERAGE(AV$3:AV$242))^2*'Monthly Returns'!$BI169</f>
        <v>3.7908135614139449E-7</v>
      </c>
      <c r="DW168" s="161">
        <f>(AW168-AVERAGE(AW$3:AW$242))^2*'Monthly Returns'!$BI169</f>
        <v>1.1331055091983558E-8</v>
      </c>
      <c r="DX168" s="161">
        <f>(AX168-AVERAGE(AX$3:AX$242))^2*'Monthly Returns'!$BI169</f>
        <v>6.9441206362492031E-11</v>
      </c>
      <c r="DY168" s="161">
        <f>(AY168-AVERAGE(AY$3:AY$242))^2*'Monthly Returns'!$BI169</f>
        <v>3.6578518993781984E-6</v>
      </c>
      <c r="DZ168" s="161">
        <f>(AZ168-AVERAGE(AZ$3:AZ$242))^2*'Monthly Returns'!$BI169</f>
        <v>3.122527114867817E-5</v>
      </c>
      <c r="EA168" s="161">
        <f>(BA168-AVERAGE(BA$3:BA$242))^2*'Monthly Returns'!$BI169</f>
        <v>4.404452719886337E-6</v>
      </c>
    </row>
    <row r="169" spans="1:131" s="80" customFormat="1" x14ac:dyDescent="0.2">
      <c r="A169" s="66"/>
      <c r="B169" s="79">
        <f>'Monthly Returns'!A170</f>
        <v>41243</v>
      </c>
      <c r="C169" s="77">
        <f>'Monthly Returns'!B170</f>
        <v>1.3980367364432001E-2</v>
      </c>
      <c r="D169" s="77">
        <f>'Monthly Returns'!C170</f>
        <v>2.1586567859104198E-2</v>
      </c>
      <c r="E169" s="77">
        <f>'Monthly Returns'!D170</f>
        <v>4.0186228498897601E-2</v>
      </c>
      <c r="F169" s="77">
        <f>'Monthly Returns'!E170</f>
        <v>1.6908578850371701E-2</v>
      </c>
      <c r="G169" s="77">
        <f>'Monthly Returns'!F170</f>
        <v>2.1812238489228499E-2</v>
      </c>
      <c r="H169" s="77">
        <f>'Monthly Returns'!G170</f>
        <v>3.1345498706071499E-2</v>
      </c>
      <c r="I169" s="77">
        <f>'Monthly Returns'!H170</f>
        <v>1.4380948425577E-2</v>
      </c>
      <c r="J169" s="77">
        <f>'Monthly Returns'!I170</f>
        <v>2.4342837930366901E-2</v>
      </c>
      <c r="K169" s="77">
        <f>'Monthly Returns'!J170</f>
        <v>2.0283647621567001E-2</v>
      </c>
      <c r="L169" s="77">
        <f>'Monthly Returns'!K170</f>
        <v>5.3873013487601897E-3</v>
      </c>
      <c r="M169" s="77">
        <f>'Monthly Returns'!L170</f>
        <v>7.3135644614570304E-3</v>
      </c>
      <c r="N169" s="77">
        <f>'Monthly Returns'!M170</f>
        <v>1.9895359010150701E-2</v>
      </c>
      <c r="O169" s="77">
        <f>'Monthly Returns'!N170</f>
        <v>1.6314572551514799E-2</v>
      </c>
      <c r="P169" s="77">
        <f>'Monthly Returns'!O170</f>
        <v>1.75366595110668E-2</v>
      </c>
      <c r="Q169" s="77">
        <f>'Monthly Returns'!P170</f>
        <v>6.5959210825448002E-3</v>
      </c>
      <c r="R169" s="77">
        <f>'Monthly Returns'!Q170</f>
        <v>1.1955755170928801E-2</v>
      </c>
      <c r="S169" s="77">
        <f>'Monthly Returns'!R170</f>
        <v>6.7699009181292303E-3</v>
      </c>
      <c r="T169" s="77">
        <f>'Monthly Returns'!S170</f>
        <v>1.7830642690032539E-2</v>
      </c>
      <c r="U169" s="77">
        <f>'Monthly Returns'!T170</f>
        <v>6.5126925487479703E-3</v>
      </c>
      <c r="V169" s="77">
        <f>'Monthly Returns'!U170</f>
        <v>4.5029910438292298E-3</v>
      </c>
      <c r="W169" s="77">
        <f>'Monthly Returns'!V170</f>
        <v>-6.44670878578113E-4</v>
      </c>
      <c r="X169" s="77">
        <f>'Monthly Returns'!W170</f>
        <v>-1.793040571341753E-2</v>
      </c>
      <c r="Y169" s="77">
        <f>'Monthly Returns'!X170</f>
        <v>1.5926463130152557E-2</v>
      </c>
      <c r="Z169" s="77">
        <f>'Monthly Returns'!Y170</f>
        <v>3.7343418330044731E-3</v>
      </c>
      <c r="AA169" s="77">
        <f>'Monthly Returns'!Z170</f>
        <v>-4.0026124276917319E-2</v>
      </c>
      <c r="AB169" s="77">
        <f>'Monthly Returns'!AA170</f>
        <v>-4.1619228336495784E-2</v>
      </c>
      <c r="AC169" s="77">
        <f>'Monthly Returns'!AB170</f>
        <v>1.1865733200786766E-2</v>
      </c>
      <c r="AD169" s="77">
        <f>'Monthly Returns'!AC170</f>
        <v>1.76187896131942E-2</v>
      </c>
      <c r="AE169" s="77">
        <f>'Monthly Returns'!AD170</f>
        <v>-1.3034630618046401E-2</v>
      </c>
      <c r="AF169" s="77">
        <f>'Monthly Returns'!AE170</f>
        <v>6.9906211999999999E-3</v>
      </c>
      <c r="AG169" s="77">
        <f>'Monthly Returns'!AF170</f>
        <v>-2.1874424399999998E-2</v>
      </c>
      <c r="AH169" s="77">
        <f>'Monthly Returns'!AG170</f>
        <v>3.942284948356134E-3</v>
      </c>
      <c r="AI169" s="77">
        <f>'Monthly Returns'!AH170</f>
        <v>-3.467222273563586E-2</v>
      </c>
      <c r="AJ169" s="77">
        <f>'Monthly Returns'!AI170</f>
        <v>-3.2148909335001807E-2</v>
      </c>
      <c r="AK169" s="77">
        <f>'Monthly Returns'!AJ170</f>
        <v>-4.8878519580017654E-2</v>
      </c>
      <c r="AL169" s="77">
        <f>'Monthly Returns'!AK170</f>
        <v>-3.7205720444658863E-2</v>
      </c>
      <c r="AM169" s="77">
        <f>'Monthly Returns'!AL170</f>
        <v>-5.1121991362074182E-3</v>
      </c>
      <c r="AN169" s="77">
        <f>'Monthly Returns'!AM170</f>
        <v>-2.1704099447967251E-2</v>
      </c>
      <c r="AO169" s="77">
        <f>'Monthly Returns'!AN170</f>
        <v>5.0000000000000001E-4</v>
      </c>
      <c r="AP169" s="77">
        <f>'Monthly Returns'!AO170</f>
        <v>9.9858719603633794E-3</v>
      </c>
      <c r="AQ169" s="77">
        <f>'Monthly Returns'!AP170</f>
        <v>-7.0047023676382603E-2</v>
      </c>
      <c r="AR169" s="77">
        <f>'Monthly Returns'!AQ170</f>
        <v>-2.9612050113466636E-2</v>
      </c>
      <c r="AS169" s="77">
        <f>'Monthly Returns'!AR170</f>
        <v>-3.8639876352396518E-3</v>
      </c>
      <c r="AT169" s="77">
        <f>'Monthly Returns'!AS170</f>
        <v>-3.1779036634470674E-2</v>
      </c>
      <c r="AU169" s="77">
        <f>'Monthly Returns'!AT170</f>
        <v>7.7394008404599582E-3</v>
      </c>
      <c r="AV169" s="77">
        <f>'Monthly Returns'!AU170</f>
        <v>6.9805954319048825E-3</v>
      </c>
      <c r="AW169" s="77">
        <f>'Monthly Returns'!AV170</f>
        <v>-5.5963796234018703E-2</v>
      </c>
      <c r="AX169" s="77">
        <f>'Monthly Returns'!AW170</f>
        <v>-6.2851676613726593E-2</v>
      </c>
      <c r="AY169" s="77">
        <f>'Monthly Returns'!AX170</f>
        <v>-4.6096126828060385E-2</v>
      </c>
      <c r="AZ169" s="77">
        <f>'Monthly Returns'!AY170</f>
        <v>-9.6573217925650059E-2</v>
      </c>
      <c r="BA169" s="77">
        <f>'Monthly Returns'!AZ170</f>
        <v>-1.0754414125200507E-2</v>
      </c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CC169" s="161">
        <f>(C169-AVERAGE(C$3:C$242))^2*'Monthly Returns'!$BI170</f>
        <v>2.9686063051100056E-7</v>
      </c>
      <c r="CD169" s="161">
        <f>(D169-AVERAGE(D$3:D$242))^2*'Monthly Returns'!$BI170</f>
        <v>6.3080757231617083E-7</v>
      </c>
      <c r="CE169" s="161">
        <f>(E169-AVERAGE(E$3:E$242))^2*'Monthly Returns'!$BI170</f>
        <v>6.2412022418364607E-6</v>
      </c>
      <c r="CF169" s="161">
        <f>(F169-AVERAGE(F$3:F$242))^2*'Monthly Returns'!$BI170</f>
        <v>3.0850311740111973E-7</v>
      </c>
      <c r="CG169" s="161">
        <f>(G169-AVERAGE(G$3:G$242))^2*'Monthly Returns'!$BI170</f>
        <v>1.6388210838149605E-6</v>
      </c>
      <c r="CH169" s="161">
        <f>(H169-AVERAGE(H$3:H$242))^2*'Monthly Returns'!$BI170</f>
        <v>3.7461989175250995E-6</v>
      </c>
      <c r="CI169" s="161">
        <f>(I169-AVERAGE(I$3:I$242))^2*'Monthly Returns'!$BI170</f>
        <v>2.6158524653583909E-7</v>
      </c>
      <c r="CJ169" s="161">
        <f>(J169-AVERAGE(J$3:J$242))^2*'Monthly Returns'!$BI170</f>
        <v>1.1858327537790114E-6</v>
      </c>
      <c r="CK169" s="161">
        <f>(K169-AVERAGE(K$3:K$242))^2*'Monthly Returns'!$BI170</f>
        <v>5.6457817076087897E-7</v>
      </c>
      <c r="CL169" s="161">
        <f>(L169-AVERAGE(L$3:L$242))^2*'Monthly Returns'!$BI170</f>
        <v>5.2006240331071197E-9</v>
      </c>
      <c r="CM169" s="161">
        <f>(M169-AVERAGE(M$3:M$242))^2*'Monthly Returns'!$BI170</f>
        <v>4.1683115341473151E-8</v>
      </c>
      <c r="CN169" s="161">
        <f>(N169-AVERAGE(N$3:N$242))^2*'Monthly Returns'!$BI170</f>
        <v>7.699542522857598E-7</v>
      </c>
      <c r="CO169" s="161">
        <f>(O169-AVERAGE(O$3:O$242))^2*'Monthly Returns'!$BI170</f>
        <v>5.6646009475727125E-7</v>
      </c>
      <c r="CP169" s="161">
        <f>(P169-AVERAGE(P$3:P$242))^2*'Monthly Returns'!$BI170</f>
        <v>4.3212892972549507E-7</v>
      </c>
      <c r="CQ169" s="161">
        <f>(Q169-AVERAGE(Q$3:Q$242))^2*'Monthly Returns'!$BI170</f>
        <v>3.8418357297261567E-9</v>
      </c>
      <c r="CR169" s="161">
        <f>(R169-AVERAGE(R$3:R$242))^2*'Monthly Returns'!$BI170</f>
        <v>1.5147743314468067E-7</v>
      </c>
      <c r="CS169" s="161">
        <f>(S169-AVERAGE(S$3:S$242))^2*'Monthly Returns'!$BI170</f>
        <v>8.9853665852555289E-9</v>
      </c>
      <c r="CT169" s="161">
        <f>(T169-AVERAGE(T$3:T$242))^2*'Monthly Returns'!$BI170</f>
        <v>4.2671612906378824E-7</v>
      </c>
      <c r="CU169" s="161">
        <f>(U169-AVERAGE(U$3:U$242))^2*'Monthly Returns'!$BI170</f>
        <v>7.1147625883214571E-9</v>
      </c>
      <c r="CV169" s="161">
        <f>(V169-AVERAGE(V$3:V$242))^2*'Monthly Returns'!$BI170</f>
        <v>4.302221885266942E-9</v>
      </c>
      <c r="CW169" s="161">
        <f>(W169-AVERAGE(W$3:W$242))^2*'Monthly Returns'!$BI170</f>
        <v>1.2002118192009259E-7</v>
      </c>
      <c r="CX169" s="161">
        <f>(X169-AVERAGE(X$3:X$242))^2*'Monthly Returns'!$BI170</f>
        <v>2.7587217185374176E-6</v>
      </c>
      <c r="CY169" s="161">
        <f>(Y169-AVERAGE(Y$3:Y$242))^2*'Monthly Returns'!$BI170</f>
        <v>7.3598531114474893E-7</v>
      </c>
      <c r="CZ169" s="161">
        <f>(Z169-AVERAGE(Z$3:Z$242))^2*'Monthly Returns'!$BI170</f>
        <v>1.1040104313567491E-8</v>
      </c>
      <c r="DA169" s="161">
        <f>(AA169-AVERAGE(AA$3:AA$242))^2*'Monthly Returns'!$BI170</f>
        <v>1.1115704147355666E-5</v>
      </c>
      <c r="DB169" s="161">
        <f>(AB169-AVERAGE(AB$3:AB$242))^2*'Monthly Returns'!$BI170</f>
        <v>1.0994990568009324E-5</v>
      </c>
      <c r="DC169" s="161">
        <f>(AC169-AVERAGE(AC$3:AC$242))^2*'Monthly Returns'!$BI170</f>
        <v>3.5795492600089524E-7</v>
      </c>
      <c r="DD169" s="161">
        <f>(AD169-AVERAGE(AD$3:AD$242))^2*'Monthly Returns'!$BI170</f>
        <v>1.0275275026063978E-6</v>
      </c>
      <c r="DE169" s="161">
        <f>(AE169-AVERAGE(AE$3:AE$242))^2*'Monthly Returns'!$BI170</f>
        <v>1.5018478014887753E-6</v>
      </c>
      <c r="DF169" s="161">
        <f>(AF169-AVERAGE(AF$3:AF$242))^2*'Monthly Returns'!$BI170</f>
        <v>1.3691626629932861E-9</v>
      </c>
      <c r="DG169" s="161">
        <f>(AG169-AVERAGE(AG$3:AG$242))^2*'Monthly Returns'!$BI170</f>
        <v>4.4525401638509253E-6</v>
      </c>
      <c r="DH169" s="161">
        <f>(AH169-AVERAGE(AH$3:AH$242))^2*'Monthly Returns'!$BI170</f>
        <v>2.0339739378283804E-8</v>
      </c>
      <c r="DI169" s="161">
        <f>(AI169-AVERAGE(AI$3:AI$242))^2*'Monthly Returns'!$BI170</f>
        <v>7.7844987175462304E-6</v>
      </c>
      <c r="DJ169" s="161">
        <f>(AJ169-AVERAGE(AJ$3:AJ$242))^2*'Monthly Returns'!$BI170</f>
        <v>7.4031369601700153E-6</v>
      </c>
      <c r="DK169" s="161">
        <f>(AK169-AVERAGE(AK$3:AK$242))^2*'Monthly Returns'!$BI170</f>
        <v>1.6047749647069481E-5</v>
      </c>
      <c r="DL169" s="161">
        <f>(AL169-AVERAGE(AL$3:AL$242))^2*'Monthly Returns'!$BI170</f>
        <v>9.9350484845263004E-6</v>
      </c>
      <c r="DM169" s="161">
        <f>(AM169-AVERAGE(AM$3:AM$242))^2*'Monthly Returns'!$BI170</f>
        <v>4.9046055544230384E-7</v>
      </c>
      <c r="DN169" s="161">
        <f>(AN169-AVERAGE(AN$3:AN$242))^2*'Monthly Returns'!$BI170</f>
        <v>3.9357057753831941E-6</v>
      </c>
      <c r="DO169" s="161">
        <f>(AO169-AVERAGE(AO$3:AO$242))^2*'Monthly Returns'!$BI170</f>
        <v>1.7841703366951961E-7</v>
      </c>
      <c r="DP169" s="161">
        <f>(AP169-AVERAGE(AP$3:AP$242))^2*'Monthly Returns'!$BI170</f>
        <v>4.0342655442204576E-7</v>
      </c>
      <c r="DQ169" s="161">
        <f>(AQ169-AVERAGE(AQ$3:AQ$242))^2*'Monthly Returns'!$BI170</f>
        <v>3.051959305910505E-5</v>
      </c>
      <c r="DR169" s="161">
        <f>(AR169-AVERAGE(AR$3:AR$242))^2*'Monthly Returns'!$BI170</f>
        <v>6.93198626064995E-6</v>
      </c>
      <c r="DS169" s="161">
        <f>(AS169-AVERAGE(AS$3:AS$242))^2*'Monthly Returns'!$BI170</f>
        <v>2.8234224201835807E-7</v>
      </c>
      <c r="DT169" s="161">
        <f>(AT169-AVERAGE(AT$3:AT$242))^2*'Monthly Returns'!$BI170</f>
        <v>7.1934559852054687E-6</v>
      </c>
      <c r="DU169" s="161">
        <f>(AU169-AVERAGE(AU$3:AU$242))^2*'Monthly Returns'!$BI170</f>
        <v>1.6364547193152866E-7</v>
      </c>
      <c r="DV169" s="161">
        <f>(AV169-AVERAGE(AV$3:AV$242))^2*'Monthly Returns'!$BI170</f>
        <v>9.5199730308462951E-7</v>
      </c>
      <c r="DW169" s="161">
        <f>(AW169-AVERAGE(AW$3:AW$242))^2*'Monthly Returns'!$BI170</f>
        <v>2.2293025527862384E-5</v>
      </c>
      <c r="DX169" s="161">
        <f>(AX169-AVERAGE(AX$3:AX$242))^2*'Monthly Returns'!$BI170</f>
        <v>2.5882009780498741E-5</v>
      </c>
      <c r="DY169" s="161">
        <f>(AY169-AVERAGE(AY$3:AY$242))^2*'Monthly Returns'!$BI170</f>
        <v>1.4538793588674428E-5</v>
      </c>
      <c r="DZ169" s="161">
        <f>(AZ169-AVERAGE(AZ$3:AZ$242))^2*'Monthly Returns'!$BI170</f>
        <v>6.5541118061599371E-5</v>
      </c>
      <c r="EA169" s="161">
        <f>(BA169-AVERAGE(BA$3:BA$242))^2*'Monthly Returns'!$BI170</f>
        <v>2.3099284076605785E-6</v>
      </c>
    </row>
    <row r="170" spans="1:131" s="80" customFormat="1" x14ac:dyDescent="0.2">
      <c r="A170" s="66"/>
      <c r="B170" s="79">
        <f>'Monthly Returns'!A171</f>
        <v>41274</v>
      </c>
      <c r="C170" s="77">
        <f>'Monthly Returns'!B171</f>
        <v>-5.03956065816746E-3</v>
      </c>
      <c r="D170" s="77">
        <f>'Monthly Returns'!C171</f>
        <v>1.3089172985881E-2</v>
      </c>
      <c r="E170" s="77">
        <f>'Monthly Returns'!D171</f>
        <v>1.74679026215196E-2</v>
      </c>
      <c r="F170" s="77">
        <f>'Monthly Returns'!E171</f>
        <v>3.5740501261684897E-2</v>
      </c>
      <c r="G170" s="77">
        <f>'Monthly Returns'!F171</f>
        <v>5.9527750314309902E-3</v>
      </c>
      <c r="H170" s="77">
        <f>'Monthly Returns'!G171</f>
        <v>3.7896376923130401E-2</v>
      </c>
      <c r="I170" s="77">
        <f>'Monthly Returns'!H171</f>
        <v>1.6363163829265798E-2</v>
      </c>
      <c r="J170" s="77">
        <f>'Monthly Returns'!I171</f>
        <v>1.0094465797011599E-2</v>
      </c>
      <c r="K170" s="77">
        <f>'Monthly Returns'!J171</f>
        <v>3.3899974936891501E-2</v>
      </c>
      <c r="L170" s="77">
        <f>'Monthly Returns'!K171</f>
        <v>-2.3745491568893998E-2</v>
      </c>
      <c r="M170" s="77">
        <f>'Monthly Returns'!L171</f>
        <v>-1.7655314752234901E-2</v>
      </c>
      <c r="N170" s="77">
        <f>'Monthly Returns'!M171</f>
        <v>5.71713662736983E-3</v>
      </c>
      <c r="O170" s="77">
        <f>'Monthly Returns'!N171</f>
        <v>4.8354114241380098E-3</v>
      </c>
      <c r="P170" s="77">
        <f>'Monthly Returns'!O171</f>
        <v>-9.7378642742962298E-4</v>
      </c>
      <c r="Q170" s="77">
        <f>'Monthly Returns'!P171</f>
        <v>-2.2860589133083501E-3</v>
      </c>
      <c r="R170" s="77">
        <f>'Monthly Returns'!Q171</f>
        <v>1.72002953548466E-3</v>
      </c>
      <c r="S170" s="77">
        <f>'Monthly Returns'!R171</f>
        <v>-4.34556441618816E-3</v>
      </c>
      <c r="T170" s="77">
        <f>'Monthly Returns'!S171</f>
        <v>-4.5971493550430731E-3</v>
      </c>
      <c r="U170" s="77">
        <f>'Monthly Returns'!T171</f>
        <v>9.5066445953679805E-3</v>
      </c>
      <c r="V170" s="77">
        <f>'Monthly Returns'!U171</f>
        <v>1.6365059207056099E-2</v>
      </c>
      <c r="W170" s="77">
        <f>'Monthly Returns'!V171</f>
        <v>1.0210786981236E-2</v>
      </c>
      <c r="X170" s="77">
        <f>'Monthly Returns'!W171</f>
        <v>8.5099798855026165E-4</v>
      </c>
      <c r="Y170" s="77">
        <f>'Monthly Returns'!X171</f>
        <v>4.2690540641729946E-3</v>
      </c>
      <c r="Z170" s="77">
        <f>'Monthly Returns'!Y171</f>
        <v>-3.9260640372562605E-4</v>
      </c>
      <c r="AA170" s="77">
        <f>'Monthly Returns'!Z171</f>
        <v>-3.2688631872226148E-2</v>
      </c>
      <c r="AB170" s="77">
        <f>'Monthly Returns'!AA171</f>
        <v>2.5739176346355475E-3</v>
      </c>
      <c r="AC170" s="77">
        <f>'Monthly Returns'!AB171</f>
        <v>-4.1847826086956474E-2</v>
      </c>
      <c r="AD170" s="77">
        <f>'Monthly Returns'!AC171</f>
        <v>-3.4196171087950901E-2</v>
      </c>
      <c r="AE170" s="77">
        <f>'Monthly Returns'!AD171</f>
        <v>-6.5925667181345904E-2</v>
      </c>
      <c r="AF170" s="77">
        <f>'Monthly Returns'!AE171</f>
        <v>-3.6882284200000004E-2</v>
      </c>
      <c r="AG170" s="77">
        <f>'Monthly Returns'!AF171</f>
        <v>-6.08712052E-2</v>
      </c>
      <c r="AH170" s="77">
        <f>'Monthly Returns'!AG171</f>
        <v>-9.7855964815832808E-2</v>
      </c>
      <c r="AI170" s="77">
        <f>'Monthly Returns'!AH171</f>
        <v>-2.9851525647943467E-2</v>
      </c>
      <c r="AJ170" s="77">
        <f>'Monthly Returns'!AI171</f>
        <v>-3.8903264683988636E-2</v>
      </c>
      <c r="AK170" s="77">
        <f>'Monthly Returns'!AJ171</f>
        <v>-6.0353880534041893E-2</v>
      </c>
      <c r="AL170" s="77">
        <f>'Monthly Returns'!AK171</f>
        <v>-3.9414991047710068E-2</v>
      </c>
      <c r="AM170" s="77">
        <f>'Monthly Returns'!AL171</f>
        <v>-1.2433635349884287E-2</v>
      </c>
      <c r="AN170" s="77">
        <f>'Monthly Returns'!AM171</f>
        <v>-1.6797932060402587E-2</v>
      </c>
      <c r="AO170" s="77">
        <f>'Monthly Returns'!AN171</f>
        <v>2.0199999999999999E-2</v>
      </c>
      <c r="AP170" s="77">
        <f>'Monthly Returns'!AO171</f>
        <v>-0.14734994208325436</v>
      </c>
      <c r="AQ170" s="77">
        <f>'Monthly Returns'!AP171</f>
        <v>-0.16450838798146572</v>
      </c>
      <c r="AR170" s="77">
        <f>'Monthly Returns'!AQ171</f>
        <v>1.4332867952290763E-2</v>
      </c>
      <c r="AS170" s="77">
        <f>'Monthly Returns'!AR171</f>
        <v>-1.1354820509203667E-2</v>
      </c>
      <c r="AT170" s="77">
        <f>'Monthly Returns'!AS171</f>
        <v>-7.6196742516435004E-2</v>
      </c>
      <c r="AU170" s="77">
        <f>'Monthly Returns'!AT171</f>
        <v>-1.4548318897835501E-2</v>
      </c>
      <c r="AV170" s="77">
        <f>'Monthly Returns'!AU171</f>
        <v>-1.8432016049171572E-2</v>
      </c>
      <c r="AW170" s="77">
        <f>'Monthly Returns'!AV171</f>
        <v>-0.10973479129814878</v>
      </c>
      <c r="AX170" s="77">
        <f>'Monthly Returns'!AW171</f>
        <v>-0.12395734165512451</v>
      </c>
      <c r="AY170" s="77">
        <f>'Monthly Returns'!AX171</f>
        <v>-5.5144188868839747E-2</v>
      </c>
      <c r="AZ170" s="77">
        <f>'Monthly Returns'!AY171</f>
        <v>-9.4792466661210009E-2</v>
      </c>
      <c r="BA170" s="77">
        <f>'Monthly Returns'!AZ171</f>
        <v>-4.1366408643613295E-2</v>
      </c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CC170" s="161">
        <f>(C170-AVERAGE(C$3:C$242))^2*'Monthly Returns'!$BI171</f>
        <v>7.0669651493255374E-7</v>
      </c>
      <c r="CD170" s="161">
        <f>(D170-AVERAGE(D$3:D$242))^2*'Monthly Returns'!$BI171</f>
        <v>3.1690544804538379E-8</v>
      </c>
      <c r="CE170" s="161">
        <f>(E170-AVERAGE(E$3:E$242))^2*'Monthly Returns'!$BI171</f>
        <v>7.2698898558851833E-7</v>
      </c>
      <c r="CF170" s="161">
        <f>(F170-AVERAGE(F$3:F$242))^2*'Monthly Returns'!$BI171</f>
        <v>3.7355335412154234E-6</v>
      </c>
      <c r="CG170" s="161">
        <f>(G170-AVERAGE(G$3:G$242))^2*'Monthly Returns'!$BI171</f>
        <v>1.6653011155572577E-8</v>
      </c>
      <c r="CH170" s="161">
        <f>(H170-AVERAGE(H$3:H$242))^2*'Monthly Returns'!$BI171</f>
        <v>5.8728826055308174E-6</v>
      </c>
      <c r="CI170" s="161">
        <f>(I170-AVERAGE(I$3:I$242))^2*'Monthly Returns'!$BI171</f>
        <v>4.3389976019403589E-7</v>
      </c>
      <c r="CJ170" s="161">
        <f>(J170-AVERAGE(J$3:J$242))^2*'Monthly Returns'!$BI171</f>
        <v>2.9670159874748377E-9</v>
      </c>
      <c r="CK170" s="161">
        <f>(K170-AVERAGE(K$3:K$242))^2*'Monthly Returns'!$BI171</f>
        <v>3.0590439936689634E-6</v>
      </c>
      <c r="CL170" s="161">
        <f>(L170-AVERAGE(L$3:L$242))^2*'Monthly Returns'!$BI171</f>
        <v>4.2184896160847964E-6</v>
      </c>
      <c r="CM170" s="161">
        <f>(M170-AVERAGE(M$3:M$242))^2*'Monthly Returns'!$BI171</f>
        <v>2.6155356724526904E-6</v>
      </c>
      <c r="CN170" s="161">
        <f>(N170-AVERAGE(N$3:N$242))^2*'Monthly Returns'!$BI171</f>
        <v>2.339800621180535E-8</v>
      </c>
      <c r="CO170" s="161">
        <f>(O170-AVERAGE(O$3:O$242))^2*'Monthly Returns'!$BI171</f>
        <v>6.6301913425915002E-9</v>
      </c>
      <c r="CP170" s="161">
        <f>(P170-AVERAGE(P$3:P$242))^2*'Monthly Returns'!$BI171</f>
        <v>4.7662872267835478E-7</v>
      </c>
      <c r="CQ170" s="161">
        <f>(Q170-AVERAGE(Q$3:Q$242))^2*'Monthly Returns'!$BI171</f>
        <v>5.049268875591464E-7</v>
      </c>
      <c r="CR170" s="161">
        <f>(R170-AVERAGE(R$3:R$242))^2*'Monthly Returns'!$BI171</f>
        <v>1.26689113261071E-7</v>
      </c>
      <c r="CS170" s="161">
        <f>(S170-AVERAGE(S$3:S$242))^2*'Monthly Returns'!$BI171</f>
        <v>5.1271118193224635E-7</v>
      </c>
      <c r="CT170" s="161">
        <f>(T170-AVERAGE(T$3:T$242))^2*'Monthly Returns'!$BI171</f>
        <v>9.6129635448619725E-7</v>
      </c>
      <c r="CU170" s="161">
        <f>(U170-AVERAGE(U$3:U$242))^2*'Monthly Returns'!$BI171</f>
        <v>9.1990708449331397E-8</v>
      </c>
      <c r="CV170" s="161">
        <f>(V170-AVERAGE(V$3:V$242))^2*'Monthly Returns'!$BI171</f>
        <v>6.3980692142703389E-7</v>
      </c>
      <c r="CW170" s="161">
        <f>(W170-AVERAGE(W$3:W$242))^2*'Monthly Returns'!$BI171</f>
        <v>1.9726345870090592E-7</v>
      </c>
      <c r="CX170" s="161">
        <f>(X170-AVERAGE(X$3:X$242))^2*'Monthly Returns'!$BI171</f>
        <v>8.9084769393497655E-8</v>
      </c>
      <c r="CY170" s="161">
        <f>(Y170-AVERAGE(Y$3:Y$242))^2*'Monthly Returns'!$BI171</f>
        <v>1.2892643984686744E-10</v>
      </c>
      <c r="CZ170" s="161">
        <f>(Z170-AVERAGE(Z$3:Z$242))^2*'Monthly Returns'!$BI171</f>
        <v>3.8267495435836882E-8</v>
      </c>
      <c r="DA170" s="161">
        <f>(AA170-AVERAGE(AA$3:AA$242))^2*'Monthly Returns'!$BI171</f>
        <v>7.9256990609285774E-6</v>
      </c>
      <c r="DB170" s="161">
        <f>(AB170-AVERAGE(AB$3:AB$242))^2*'Monthly Returns'!$BI171</f>
        <v>1.1440127121531494E-8</v>
      </c>
      <c r="DC170" s="161">
        <f>(AC170-AVERAGE(AC$3:AC$242))^2*'Monthly Returns'!$BI171</f>
        <v>1.1017050095757454E-5</v>
      </c>
      <c r="DD170" s="161">
        <f>(AD170-AVERAGE(AD$3:AD$242))^2*'Monthly Returns'!$BI171</f>
        <v>7.6349853625601503E-6</v>
      </c>
      <c r="DE170" s="161">
        <f>(AE170-AVERAGE(AE$3:AE$242))^2*'Monthly Returns'!$BI171</f>
        <v>2.5929882817401639E-5</v>
      </c>
      <c r="DF170" s="161">
        <f>(AF170-AVERAGE(AF$3:AF$242))^2*'Monthly Returns'!$BI171</f>
        <v>1.0493908445752286E-5</v>
      </c>
      <c r="DG170" s="161">
        <f>(AG170-AVERAGE(AG$3:AG$242))^2*'Monthly Returns'!$BI171</f>
        <v>2.4671809970613853E-5</v>
      </c>
      <c r="DH170" s="161">
        <f>(AH170-AVERAGE(AH$3:AH$242))^2*'Monthly Returns'!$BI171</f>
        <v>5.7357802494726107E-5</v>
      </c>
      <c r="DI170" s="161">
        <f>(AI170-AVERAGE(AI$3:AI$242))^2*'Monthly Returns'!$BI171</f>
        <v>6.0136243310898733E-6</v>
      </c>
      <c r="DJ170" s="161">
        <f>(AJ170-AVERAGE(AJ$3:AJ$242))^2*'Monthly Returns'!$BI171</f>
        <v>1.04172200135934E-5</v>
      </c>
      <c r="DK170" s="161">
        <f>(AK170-AVERAGE(AK$3:AK$242))^2*'Monthly Returns'!$BI171</f>
        <v>2.3655784438265764E-5</v>
      </c>
      <c r="DL170" s="161">
        <f>(AL170-AVERAGE(AL$3:AL$242))^2*'Monthly Returns'!$BI171</f>
        <v>1.1083059309942208E-5</v>
      </c>
      <c r="DM170" s="161">
        <f>(AM170-AVERAGE(AM$3:AM$242))^2*'Monthly Returns'!$BI171</f>
        <v>1.5332424768661515E-6</v>
      </c>
      <c r="DN170" s="161">
        <f>(AN170-AVERAGE(AN$3:AN$242))^2*'Monthly Returns'!$BI171</f>
        <v>2.6757080393162759E-6</v>
      </c>
      <c r="DO170" s="161">
        <f>(AO170-AVERAGE(AO$3:AO$242))^2*'Monthly Returns'!$BI171</f>
        <v>1.0269023846156928E-6</v>
      </c>
      <c r="DP170" s="161">
        <f>(AP170-AVERAGE(AP$3:AP$242))^2*'Monthly Returns'!$BI171</f>
        <v>1.1762341693389683E-4</v>
      </c>
      <c r="DQ170" s="161">
        <f>(AQ170-AVERAGE(AQ$3:AQ$242))^2*'Monthly Returns'!$BI171</f>
        <v>1.5492607777478702E-4</v>
      </c>
      <c r="DR170" s="161">
        <f>(AR170-AVERAGE(AR$3:AR$242))^2*'Monthly Returns'!$BI171</f>
        <v>3.1513330145282238E-7</v>
      </c>
      <c r="DS170" s="161">
        <f>(AS170-AVERAGE(AS$3:AS$242))^2*'Monthly Returns'!$BI171</f>
        <v>1.1680951825084607E-6</v>
      </c>
      <c r="DT170" s="161">
        <f>(AT170-AVERAGE(AT$3:AT$242))^2*'Monthly Returns'!$BI171</f>
        <v>3.5254853281760507E-5</v>
      </c>
      <c r="DU170" s="161">
        <f>(AU170-AVERAGE(AU$3:AU$242))^2*'Monthly Returns'!$BI171</f>
        <v>1.488864482992392E-6</v>
      </c>
      <c r="DV170" s="161">
        <f>(AV170-AVERAGE(AV$3:AV$242))^2*'Monthly Returns'!$BI171</f>
        <v>7.6426663728583331E-7</v>
      </c>
      <c r="DW170" s="161">
        <f>(AW170-AVERAGE(AW$3:AW$242))^2*'Monthly Returns'!$BI171</f>
        <v>7.5169405710473488E-5</v>
      </c>
      <c r="DX170" s="161">
        <f>(AX170-AVERAGE(AX$3:AX$242))^2*'Monthly Returns'!$BI171</f>
        <v>9.1644443318927621E-5</v>
      </c>
      <c r="DY170" s="161">
        <f>(AY170-AVERAGE(AY$3:AY$242))^2*'Monthly Returns'!$BI171</f>
        <v>2.0183414494531999E-5</v>
      </c>
      <c r="DZ170" s="161">
        <f>(AZ170-AVERAGE(AZ$3:AZ$242))^2*'Monthly Returns'!$BI171</f>
        <v>6.4104946144028801E-5</v>
      </c>
      <c r="EA170" s="161">
        <f>(BA170-AVERAGE(BA$3:BA$242))^2*'Monthly Returns'!$BI171</f>
        <v>1.4151454775655592E-5</v>
      </c>
    </row>
    <row r="171" spans="1:131" s="80" customFormat="1" x14ac:dyDescent="0.2">
      <c r="A171" s="66"/>
      <c r="B171" s="79">
        <f>'Monthly Returns'!A172</f>
        <v>41305</v>
      </c>
      <c r="C171" s="77">
        <f>'Monthly Returns'!B172</f>
        <v>7.8572566839378993E-2</v>
      </c>
      <c r="D171" s="77">
        <f>'Monthly Returns'!C172</f>
        <v>9.2346362341923102E-2</v>
      </c>
      <c r="E171" s="77">
        <f>'Monthly Returns'!D172</f>
        <v>9.5331833282098405E-2</v>
      </c>
      <c r="F171" s="77">
        <f>'Monthly Returns'!E172</f>
        <v>8.5680159683519899E-2</v>
      </c>
      <c r="G171" s="77">
        <f>'Monthly Returns'!F172</f>
        <v>6.4028160705240603E-2</v>
      </c>
      <c r="H171" s="77">
        <f>'Monthly Returns'!G172</f>
        <v>6.19792480149845E-2</v>
      </c>
      <c r="I171" s="77">
        <f>'Monthly Returns'!H172</f>
        <v>6.2736310412615195E-2</v>
      </c>
      <c r="J171" s="77">
        <f>'Monthly Returns'!I172</f>
        <v>7.6451288531483794E-2</v>
      </c>
      <c r="K171" s="77">
        <f>'Monthly Returns'!J172</f>
        <v>3.8649083956928197E-2</v>
      </c>
      <c r="L171" s="77">
        <f>'Monthly Returns'!K172</f>
        <v>9.5858428810768892E-3</v>
      </c>
      <c r="M171" s="77">
        <f>'Monthly Returns'!L172</f>
        <v>1.50491730229285E-2</v>
      </c>
      <c r="N171" s="77">
        <f>'Monthly Returns'!M172</f>
        <v>3.9419363846695699E-2</v>
      </c>
      <c r="O171" s="77">
        <f>'Monthly Returns'!N172</f>
        <v>2.9721123687904201E-2</v>
      </c>
      <c r="P171" s="77">
        <f>'Monthly Returns'!O172</f>
        <v>2.2630910113649899E-2</v>
      </c>
      <c r="Q171" s="77">
        <f>'Monthly Returns'!P172</f>
        <v>2.9524703208676201E-2</v>
      </c>
      <c r="R171" s="77">
        <f>'Monthly Returns'!Q172</f>
        <v>5.85452462043312E-2</v>
      </c>
      <c r="S171" s="77">
        <f>'Monthly Returns'!R172</f>
        <v>4.0008333270812303E-2</v>
      </c>
      <c r="T171" s="77">
        <f>'Monthly Returns'!S172</f>
        <v>1.761834246354832E-2</v>
      </c>
      <c r="U171" s="77">
        <f>'Monthly Returns'!T172</f>
        <v>5.2916701786111103E-2</v>
      </c>
      <c r="V171" s="77">
        <f>'Monthly Returns'!U172</f>
        <v>3.3365768416407197E-2</v>
      </c>
      <c r="W171" s="77">
        <f>'Monthly Returns'!V172</f>
        <v>1.52697906145133E-2</v>
      </c>
      <c r="X171" s="77">
        <f>'Monthly Returns'!W172</f>
        <v>1.3295199814485681E-2</v>
      </c>
      <c r="Y171" s="77">
        <f>'Monthly Returns'!X172</f>
        <v>-4.884950354838935E-3</v>
      </c>
      <c r="Z171" s="77">
        <f>'Monthly Returns'!Y172</f>
        <v>-1.7838718293387013E-3</v>
      </c>
      <c r="AA171" s="77">
        <f>'Monthly Returns'!Z172</f>
        <v>5.9925313148905035E-2</v>
      </c>
      <c r="AB171" s="77">
        <f>'Monthly Returns'!AA172</f>
        <v>2.5903495490751105E-2</v>
      </c>
      <c r="AC171" s="77">
        <f>'Monthly Returns'!AB172</f>
        <v>2.1074217897814052E-2</v>
      </c>
      <c r="AD171" s="77">
        <f>'Monthly Returns'!AC172</f>
        <v>1.15416119045626E-2</v>
      </c>
      <c r="AE171" s="77">
        <f>'Monthly Returns'!AD172</f>
        <v>5.1236532133587392E-2</v>
      </c>
      <c r="AF171" s="77">
        <f>'Monthly Returns'!AE172</f>
        <v>3.9688416400000003E-2</v>
      </c>
      <c r="AG171" s="77">
        <f>'Monthly Returns'!AF172</f>
        <v>6.4963957600000011E-2</v>
      </c>
      <c r="AH171" s="77">
        <f>'Monthly Returns'!AG172</f>
        <v>6.1460781753286398E-2</v>
      </c>
      <c r="AI171" s="77">
        <f>'Monthly Returns'!AH172</f>
        <v>8.1365724128030781E-3</v>
      </c>
      <c r="AJ171" s="77">
        <f>'Monthly Returns'!AI172</f>
        <v>2.6857857757788262E-2</v>
      </c>
      <c r="AK171" s="77">
        <f>'Monthly Returns'!AJ172</f>
        <v>4.9081314453707447E-2</v>
      </c>
      <c r="AL171" s="77">
        <f>'Monthly Returns'!AK172</f>
        <v>3.0256575834629595E-2</v>
      </c>
      <c r="AM171" s="77">
        <f>'Monthly Returns'!AL172</f>
        <v>-9.2413220318261491E-3</v>
      </c>
      <c r="AN171" s="77">
        <f>'Monthly Returns'!AM172</f>
        <v>1.2663222036470634E-2</v>
      </c>
      <c r="AO171" s="77">
        <f>'Monthly Returns'!AN172</f>
        <v>-4.1799999999999997E-2</v>
      </c>
      <c r="AP171" s="77">
        <f>'Monthly Returns'!AO172</f>
        <v>6.6183529972758892E-2</v>
      </c>
      <c r="AQ171" s="77">
        <f>'Monthly Returns'!AP172</f>
        <v>0.15045135074320659</v>
      </c>
      <c r="AR171" s="77">
        <f>'Monthly Returns'!AQ172</f>
        <v>2.8384757269927736E-2</v>
      </c>
      <c r="AS171" s="77">
        <f>'Monthly Returns'!AR172</f>
        <v>-1.2555286060779158E-2</v>
      </c>
      <c r="AT171" s="77">
        <f>'Monthly Returns'!AS172</f>
        <v>6.4453880957401399E-2</v>
      </c>
      <c r="AU171" s="77">
        <f>'Monthly Returns'!AT172</f>
        <v>8.7820814118402171E-3</v>
      </c>
      <c r="AV171" s="77">
        <f>'Monthly Returns'!AU172</f>
        <v>2.7296315501813707E-3</v>
      </c>
      <c r="AW171" s="77">
        <f>'Monthly Returns'!AV172</f>
        <v>0.14277201117516536</v>
      </c>
      <c r="AX171" s="77">
        <f>'Monthly Returns'!AW172</f>
        <v>0.12634564685204963</v>
      </c>
      <c r="AY171" s="77">
        <f>'Monthly Returns'!AX172</f>
        <v>7.831943346849142E-2</v>
      </c>
      <c r="AZ171" s="77">
        <f>'Monthly Returns'!AY172</f>
        <v>0.13582463933669492</v>
      </c>
      <c r="BA171" s="77">
        <f>'Monthly Returns'!AZ172</f>
        <v>0.10265141332377503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CC171" s="161">
        <f>(C171-AVERAGE(C$3:C$242))^2*'Monthly Returns'!$BI172</f>
        <v>2.7969573859101398E-5</v>
      </c>
      <c r="CD171" s="161">
        <f>(D171-AVERAGE(D$3:D$242))^2*'Monthly Returns'!$BI172</f>
        <v>3.5915634338905016E-5</v>
      </c>
      <c r="CE171" s="161">
        <f>(E171-AVERAGE(E$3:E$242))^2*'Monthly Returns'!$BI172</f>
        <v>4.3148833601683748E-5</v>
      </c>
      <c r="CF171" s="161">
        <f>(F171-AVERAGE(F$3:F$242))^2*'Monthly Returns'!$BI172</f>
        <v>3.1426125621746519E-5</v>
      </c>
      <c r="CG171" s="161">
        <f>(G171-AVERAGE(G$3:G$242))^2*'Monthly Returns'!$BI172</f>
        <v>1.9271384259346787E-5</v>
      </c>
      <c r="CH171" s="161">
        <f>(H171-AVERAGE(H$3:H$242))^2*'Monthly Returns'!$BI172</f>
        <v>1.7658930514575162E-5</v>
      </c>
      <c r="CI171" s="161">
        <f>(I171-AVERAGE(I$3:I$242))^2*'Monthly Returns'!$BI172</f>
        <v>1.6514573508228786E-5</v>
      </c>
      <c r="CJ171" s="161">
        <f>(J171-AVERAGE(J$3:J$242))^2*'Monthly Returns'!$BI172</f>
        <v>2.4230670548035033E-5</v>
      </c>
      <c r="CK171" s="161">
        <f>(K171-AVERAGE(K$3:K$242))^2*'Monthly Returns'!$BI172</f>
        <v>4.4360898854968596E-6</v>
      </c>
      <c r="CL171" s="161">
        <f>(L171-AVERAGE(L$3:L$242))^2*'Monthly Returns'!$BI172</f>
        <v>1.4503542780128215E-7</v>
      </c>
      <c r="CM171" s="161">
        <f>(M171-AVERAGE(M$3:M$242))^2*'Monthly Returns'!$BI172</f>
        <v>5.9858977710718403E-7</v>
      </c>
      <c r="CN171" s="161">
        <f>(N171-AVERAGE(N$3:N$242))^2*'Monthly Returns'!$BI172</f>
        <v>5.3756803241390314E-6</v>
      </c>
      <c r="CO171" s="161">
        <f>(O171-AVERAGE(O$3:O$242))^2*'Monthly Returns'!$BI172</f>
        <v>3.0404858327910172E-6</v>
      </c>
      <c r="CP171" s="161">
        <f>(P171-AVERAGE(P$3:P$242))^2*'Monthly Returns'!$BI172</f>
        <v>1.076827278782094E-6</v>
      </c>
      <c r="CQ171" s="161">
        <f>(Q171-AVERAGE(Q$3:Q$242))^2*'Monthly Returns'!$BI172</f>
        <v>2.622367021136234E-6</v>
      </c>
      <c r="CR171" s="161">
        <f>(R171-AVERAGE(R$3:R$242))^2*'Monthly Returns'!$BI172</f>
        <v>1.4522091518930061E-5</v>
      </c>
      <c r="CS171" s="161">
        <f>(S171-AVERAGE(S$3:S$242))^2*'Monthly Returns'!$BI172</f>
        <v>6.4212177724668932E-6</v>
      </c>
      <c r="CT171" s="161">
        <f>(T171-AVERAGE(T$3:T$242))^2*'Monthly Returns'!$BI172</f>
        <v>4.1507069552674909E-7</v>
      </c>
      <c r="CU171" s="161">
        <f>(U171-AVERAGE(U$3:U$242))^2*'Monthly Returns'!$BI172</f>
        <v>1.2174855689280558E-5</v>
      </c>
      <c r="CV171" s="161">
        <f>(V171-AVERAGE(V$3:V$242))^2*'Monthly Returns'!$BI172</f>
        <v>4.2067068984066971E-6</v>
      </c>
      <c r="CW171" s="161">
        <f>(W171-AVERAGE(W$3:W$242))^2*'Monthly Returns'!$BI172</f>
        <v>6.6829498958173911E-7</v>
      </c>
      <c r="CX171" s="161">
        <f>(X171-AVERAGE(X$3:X$242))^2*'Monthly Returns'!$BI172</f>
        <v>3.7563648422927726E-7</v>
      </c>
      <c r="CY171" s="161">
        <f>(Y171-AVERAGE(Y$3:Y$242))^2*'Monthly Returns'!$BI172</f>
        <v>4.3572709418253136E-7</v>
      </c>
      <c r="CZ171" s="161">
        <f>(Z171-AVERAGE(Z$3:Z$242))^2*'Monthly Returns'!$BI172</f>
        <v>8.9200789970294566E-8</v>
      </c>
      <c r="DA171" s="161">
        <f>(AA171-AVERAGE(AA$3:AA$242))^2*'Monthly Returns'!$BI172</f>
        <v>1.5716577308473155E-5</v>
      </c>
      <c r="DB171" s="161">
        <f>(AB171-AVERAGE(AB$3:AB$242))^2*'Monthly Returns'!$BI172</f>
        <v>2.5724462999250079E-6</v>
      </c>
      <c r="DC171" s="161">
        <f>(AC171-AVERAGE(AC$3:AC$242))^2*'Monthly Returns'!$BI172</f>
        <v>1.6379936625357531E-6</v>
      </c>
      <c r="DD171" s="161">
        <f>(AD171-AVERAGE(AD$3:AD$242))^2*'Monthly Returns'!$BI172</f>
        <v>3.342081338361125E-7</v>
      </c>
      <c r="DE171" s="161">
        <f>(AE171-AVERAGE(AE$3:AE$242))^2*'Monthly Returns'!$BI172</f>
        <v>1.2088459088985172E-5</v>
      </c>
      <c r="DF171" s="161">
        <f>(AF171-AVERAGE(AF$3:AF$242))^2*'Monthly Returns'!$BI172</f>
        <v>5.5753985363760223E-6</v>
      </c>
      <c r="DG171" s="161">
        <f>(AG171-AVERAGE(AG$3:AG$242))^2*'Monthly Returns'!$BI172</f>
        <v>1.7967115160718089E-5</v>
      </c>
      <c r="DH171" s="161">
        <f>(AH171-AVERAGE(AH$3:AH$242))^2*'Monthly Returns'!$BI172</f>
        <v>1.6608169706475497E-5</v>
      </c>
      <c r="DI171" s="161">
        <f>(AI171-AVERAGE(AI$3:AI$242))^2*'Monthly Returns'!$BI172</f>
        <v>1.0372283084679201E-7</v>
      </c>
      <c r="DJ171" s="161">
        <f>(AJ171-AVERAGE(AJ$3:AJ$242))^2*'Monthly Returns'!$BI172</f>
        <v>2.4970028755481857E-6</v>
      </c>
      <c r="DK171" s="161">
        <f>(AK171-AVERAGE(AK$3:AK$242))^2*'Monthly Returns'!$BI172</f>
        <v>9.8570063445010174E-6</v>
      </c>
      <c r="DL171" s="161">
        <f>(AL171-AVERAGE(AL$3:AL$242))^2*'Monthly Returns'!$BI172</f>
        <v>3.1151742770020841E-6</v>
      </c>
      <c r="DM171" s="161">
        <f>(AM171-AVERAGE(AM$3:AM$242))^2*'Monthly Returns'!$BI172</f>
        <v>1.020710081636194E-6</v>
      </c>
      <c r="DN171" s="161">
        <f>(AN171-AVERAGE(AN$3:AN$242))^2*'Monthly Returns'!$BI172</f>
        <v>2.6746981372601434E-7</v>
      </c>
      <c r="DO171" s="161">
        <f>(AO171-AVERAGE(AO$3:AO$242))^2*'Monthly Returns'!$BI172</f>
        <v>1.2458441399269389E-5</v>
      </c>
      <c r="DP171" s="161">
        <f>(AP171-AVERAGE(AP$3:AP$242))^2*'Monthly Returns'!$BI172</f>
        <v>2.2696193764161638E-5</v>
      </c>
      <c r="DQ171" s="161">
        <f>(AQ171-AVERAGE(AQ$3:AQ$242))^2*'Monthly Returns'!$BI172</f>
        <v>1.1224954336472354E-4</v>
      </c>
      <c r="DR171" s="161">
        <f>(AR171-AVERAGE(AR$3:AR$242))^2*'Monthly Returns'!$BI172</f>
        <v>2.5440135558896682E-6</v>
      </c>
      <c r="DS171" s="161">
        <f>(AS171-AVERAGE(AS$3:AS$242))^2*'Monthly Returns'!$BI172</f>
        <v>1.3789606949362395E-6</v>
      </c>
      <c r="DT171" s="161">
        <f>(AT171-AVERAGE(AT$3:AT$242))^2*'Monthly Returns'!$BI172</f>
        <v>1.892407564161325E-5</v>
      </c>
      <c r="DU171" s="161">
        <f>(AU171-AVERAGE(AU$3:AU$242))^2*'Monthly Returns'!$BI172</f>
        <v>2.3532687253634519E-7</v>
      </c>
      <c r="DV171" s="161">
        <f>(AV171-AVERAGE(AV$3:AV$242))^2*'Monthly Returns'!$BI172</f>
        <v>4.5390155899549182E-7</v>
      </c>
      <c r="DW171" s="161">
        <f>(AW171-AVERAGE(AW$3:AW$242))^2*'Monthly Returns'!$BI172</f>
        <v>9.6223786847161866E-5</v>
      </c>
      <c r="DX171" s="161">
        <f>(AX171-AVERAGE(AX$3:AX$242))^2*'Monthly Returns'!$BI172</f>
        <v>7.6388944825322893E-5</v>
      </c>
      <c r="DY171" s="161">
        <f>(AY171-AVERAGE(AY$3:AY$242))^2*'Monthly Returns'!$BI172</f>
        <v>2.7828049648827708E-5</v>
      </c>
      <c r="DZ171" s="161">
        <f>(AZ171-AVERAGE(AZ$3:AZ$242))^2*'Monthly Returns'!$BI172</f>
        <v>7.8684536785959656E-5</v>
      </c>
      <c r="EA171" s="161">
        <f>(BA171-AVERAGE(BA$3:BA$242))^2*'Monthly Returns'!$BI172</f>
        <v>4.6021117860143003E-5</v>
      </c>
    </row>
    <row r="172" spans="1:131" s="80" customFormat="1" x14ac:dyDescent="0.2">
      <c r="A172" s="66"/>
      <c r="B172" s="79">
        <f>'Monthly Returns'!A173</f>
        <v>41333</v>
      </c>
      <c r="C172" s="77">
        <f>'Monthly Returns'!B173</f>
        <v>5.9107605723688499E-2</v>
      </c>
      <c r="D172" s="77">
        <f>'Monthly Returns'!C173</f>
        <v>5.8268078618990998E-2</v>
      </c>
      <c r="E172" s="77">
        <f>'Monthly Returns'!D173</f>
        <v>1.57850507646266E-2</v>
      </c>
      <c r="F172" s="77">
        <f>'Monthly Returns'!E173</f>
        <v>4.5938396668361497E-2</v>
      </c>
      <c r="G172" s="77">
        <f>'Monthly Returns'!F173</f>
        <v>1.9648516062774402E-2</v>
      </c>
      <c r="H172" s="77">
        <f>'Monthly Returns'!G173</f>
        <v>7.35763614917819E-2</v>
      </c>
      <c r="I172" s="77">
        <f>'Monthly Returns'!H173</f>
        <v>8.12119280631797E-2</v>
      </c>
      <c r="J172" s="77">
        <f>'Monthly Returns'!I173</f>
        <v>7.0440419651796204E-2</v>
      </c>
      <c r="K172" s="77">
        <f>'Monthly Returns'!J173</f>
        <v>3.2683785054071698E-2</v>
      </c>
      <c r="L172" s="77">
        <f>'Monthly Returns'!K173</f>
        <v>3.3107243344863299E-2</v>
      </c>
      <c r="M172" s="77">
        <f>'Monthly Returns'!L173</f>
        <v>3.5763062750710999E-2</v>
      </c>
      <c r="N172" s="77">
        <f>'Monthly Returns'!M173</f>
        <v>4.18213040149659E-2</v>
      </c>
      <c r="O172" s="77">
        <f>'Monthly Returns'!N173</f>
        <v>4.7524196691478698E-2</v>
      </c>
      <c r="P172" s="77">
        <f>'Monthly Returns'!O173</f>
        <v>4.1692749044129E-2</v>
      </c>
      <c r="Q172" s="77">
        <f>'Monthly Returns'!P173</f>
        <v>4.6219805909068601E-2</v>
      </c>
      <c r="R172" s="77">
        <f>'Monthly Returns'!Q173</f>
        <v>4.8980226571353001E-2</v>
      </c>
      <c r="S172" s="77">
        <f>'Monthly Returns'!R173</f>
        <v>3.8569159434531597E-2</v>
      </c>
      <c r="T172" s="77">
        <f>'Monthly Returns'!S173</f>
        <v>4.310864020447136E-2</v>
      </c>
      <c r="U172" s="77">
        <f>'Monthly Returns'!T173</f>
        <v>1.2849948694810299E-2</v>
      </c>
      <c r="V172" s="77">
        <f>'Monthly Returns'!U173</f>
        <v>3.16489365467886E-3</v>
      </c>
      <c r="W172" s="77">
        <f>'Monthly Returns'!V173</f>
        <v>-6.7914589939099797E-3</v>
      </c>
      <c r="X172" s="77">
        <f>'Monthly Returns'!W173</f>
        <v>3.966740407353786E-3</v>
      </c>
      <c r="Y172" s="77">
        <f>'Monthly Returns'!X173</f>
        <v>8.5425920134889477E-3</v>
      </c>
      <c r="Z172" s="77">
        <f>'Monthly Returns'!Y173</f>
        <v>1.2924247879029238E-3</v>
      </c>
      <c r="AA172" s="77">
        <f>'Monthly Returns'!Z173</f>
        <v>-2.1557955272575202E-2</v>
      </c>
      <c r="AB172" s="77">
        <f>'Monthly Returns'!AA173</f>
        <v>-3.8178959863967021E-3</v>
      </c>
      <c r="AC172" s="77">
        <f>'Monthly Returns'!AB173</f>
        <v>-2.7967695068797593E-2</v>
      </c>
      <c r="AD172" s="77">
        <f>'Monthly Returns'!AC173</f>
        <v>-2.1793707262617801E-2</v>
      </c>
      <c r="AE172" s="77">
        <f>'Monthly Returns'!AD173</f>
        <v>-4.95552503611075E-2</v>
      </c>
      <c r="AF172" s="77">
        <f>'Monthly Returns'!AE173</f>
        <v>-8.7934062999999989E-3</v>
      </c>
      <c r="AG172" s="77">
        <f>'Monthly Returns'!AF173</f>
        <v>-2.6357918900000003E-2</v>
      </c>
      <c r="AH172" s="77">
        <f>'Monthly Returns'!AG173</f>
        <v>-3.3461822357090276E-2</v>
      </c>
      <c r="AI172" s="77">
        <f>'Monthly Returns'!AH173</f>
        <v>-8.6493028056843224E-3</v>
      </c>
      <c r="AJ172" s="77">
        <f>'Monthly Returns'!AI173</f>
        <v>-1.3452931752340525E-2</v>
      </c>
      <c r="AK172" s="77">
        <f>'Monthly Returns'!AJ173</f>
        <v>-2.0215167586601579E-2</v>
      </c>
      <c r="AL172" s="77">
        <f>'Monthly Returns'!AK173</f>
        <v>-1.1847382585293831E-2</v>
      </c>
      <c r="AM172" s="77">
        <f>'Monthly Returns'!AL173</f>
        <v>-6.5268531461587509E-3</v>
      </c>
      <c r="AN172" s="77">
        <f>'Monthly Returns'!AM173</f>
        <v>-5.9494072237621376E-3</v>
      </c>
      <c r="AO172" s="77">
        <f>'Monthly Returns'!AN173</f>
        <v>4.1999999999999997E-3</v>
      </c>
      <c r="AP172" s="77">
        <f>'Monthly Returns'!AO173</f>
        <v>-2.2190194824339926E-2</v>
      </c>
      <c r="AQ172" s="77">
        <f>'Monthly Returns'!AP173</f>
        <v>-3.1624725674560095E-2</v>
      </c>
      <c r="AR172" s="77">
        <f>'Monthly Returns'!AQ173</f>
        <v>4.1055326017287286E-2</v>
      </c>
      <c r="AS172" s="77">
        <f>'Monthly Returns'!AR173</f>
        <v>-1.2570437798005929E-2</v>
      </c>
      <c r="AT172" s="77">
        <f>'Monthly Returns'!AS173</f>
        <v>-1.5833422146120414E-2</v>
      </c>
      <c r="AU172" s="77">
        <f>'Monthly Returns'!AT173</f>
        <v>7.0980150150737687E-3</v>
      </c>
      <c r="AV172" s="77">
        <f>'Monthly Returns'!AU173</f>
        <v>1.2958135216781621E-2</v>
      </c>
      <c r="AW172" s="77">
        <f>'Monthly Returns'!AV173</f>
        <v>-3.7587141211273378E-2</v>
      </c>
      <c r="AX172" s="77">
        <f>'Monthly Returns'!AW173</f>
        <v>-5.569816893706403E-2</v>
      </c>
      <c r="AY172" s="77">
        <f>'Monthly Returns'!AX173</f>
        <v>2.7124598630360818E-3</v>
      </c>
      <c r="AZ172" s="77">
        <f>'Monthly Returns'!AY173</f>
        <v>-1.4476098507395646E-3</v>
      </c>
      <c r="BA172" s="77">
        <f>'Monthly Returns'!AZ173</f>
        <v>-2.4018709310410502E-3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CC172" s="161">
        <f>(C172-AVERAGE(C$3:C$242))^2*'Monthly Returns'!$BI173</f>
        <v>1.5055875678599122E-5</v>
      </c>
      <c r="CD172" s="161">
        <f>(D172-AVERAGE(D$3:D$242))^2*'Monthly Returns'!$BI173</f>
        <v>1.2324948929256047E-5</v>
      </c>
      <c r="CE172" s="161">
        <f>(E172-AVERAGE(E$3:E$242))^2*'Monthly Returns'!$BI173</f>
        <v>5.4343216864635874E-7</v>
      </c>
      <c r="CF172" s="161">
        <f>(F172-AVERAGE(F$3:F$242))^2*'Monthly Returns'!$BI173</f>
        <v>7.3123126722231412E-6</v>
      </c>
      <c r="CG172" s="161">
        <f>(G172-AVERAGE(G$3:G$242))^2*'Monthly Returns'!$BI173</f>
        <v>1.2997972953478077E-6</v>
      </c>
      <c r="CH172" s="161">
        <f>(H172-AVERAGE(H$3:H$242))^2*'Monthly Returns'!$BI173</f>
        <v>2.5790508293559476E-5</v>
      </c>
      <c r="CI172" s="161">
        <f>(I172-AVERAGE(I$3:I$242))^2*'Monthly Returns'!$BI173</f>
        <v>2.9663540692714333E-5</v>
      </c>
      <c r="CJ172" s="161">
        <f>(J172-AVERAGE(J$3:J$242))^2*'Monthly Returns'!$BI173</f>
        <v>2.0286963452030326E-5</v>
      </c>
      <c r="CK172" s="161">
        <f>(K172-AVERAGE(K$3:K$242))^2*'Monthly Returns'!$BI173</f>
        <v>2.8123755750961713E-6</v>
      </c>
      <c r="CL172" s="161">
        <f>(L172-AVERAGE(L$3:L$242))^2*'Monthly Returns'!$BI173</f>
        <v>4.4812650556506574E-6</v>
      </c>
      <c r="CM172" s="161">
        <f>(M172-AVERAGE(M$3:M$242))^2*'Monthly Returns'!$BI173</f>
        <v>5.3118367545376294E-6</v>
      </c>
      <c r="CN172" s="161">
        <f>(N172-AVERAGE(N$3:N$242))^2*'Monthly Returns'!$BI173</f>
        <v>6.286643384754215E-6</v>
      </c>
      <c r="CO172" s="161">
        <f>(O172-AVERAGE(O$3:O$242))^2*'Monthly Returns'!$BI173</f>
        <v>9.3944594745351154E-6</v>
      </c>
      <c r="CP172" s="161">
        <f>(P172-AVERAGE(P$3:P$242))^2*'Monthly Returns'!$BI173</f>
        <v>5.9941226232172304E-6</v>
      </c>
      <c r="CQ172" s="161">
        <f>(Q172-AVERAGE(Q$3:Q$242))^2*'Monthly Returns'!$BI173</f>
        <v>8.1704441191614837E-6</v>
      </c>
      <c r="CR172" s="161">
        <f>(R172-AVERAGE(R$3:R$242))^2*'Monthly Returns'!$BI173</f>
        <v>9.7643164069038276E-6</v>
      </c>
      <c r="CS172" s="161">
        <f>(S172-AVERAGE(S$3:S$242))^2*'Monthly Returns'!$BI173</f>
        <v>5.9568851518348582E-6</v>
      </c>
      <c r="CT172" s="161">
        <f>(T172-AVERAGE(T$3:T$242))^2*'Monthly Returns'!$BI173</f>
        <v>6.3847744488817976E-6</v>
      </c>
      <c r="CU172" s="161">
        <f>(U172-AVERAGE(U$3:U$242))^2*'Monthly Returns'!$BI173</f>
        <v>3.0564623701667834E-7</v>
      </c>
      <c r="CV172" s="161">
        <f>(V172-AVERAGE(V$3:V$242))^2*'Monthly Returns'!$BI173</f>
        <v>2.7304463939276367E-8</v>
      </c>
      <c r="CW172" s="161">
        <f>(W172-AVERAGE(W$3:W$242))^2*'Monthly Returns'!$BI173</f>
        <v>6.4783678861673327E-7</v>
      </c>
      <c r="CX172" s="161">
        <f>(X172-AVERAGE(X$3:X$242))^2*'Monthly Returns'!$BI173</f>
        <v>5.1514172724060248E-9</v>
      </c>
      <c r="CY172" s="161">
        <f>(Y172-AVERAGE(Y$3:Y$242))^2*'Monthly Returns'!$BI173</f>
        <v>1.0662932826448325E-7</v>
      </c>
      <c r="CZ172" s="161">
        <f>(Z172-AVERAGE(Z$3:Z$242))^2*'Monthly Returns'!$BI173</f>
        <v>5.3825151464711865E-9</v>
      </c>
      <c r="DA172" s="161">
        <f>(AA172-AVERAGE(AA$3:AA$242))^2*'Monthly Returns'!$BI173</f>
        <v>4.0928326876022621E-6</v>
      </c>
      <c r="DB172" s="161">
        <f>(AB172-AVERAGE(AB$3:AB$242))^2*'Monthly Returns'!$BI173</f>
        <v>3.3556968317164E-7</v>
      </c>
      <c r="DC172" s="161">
        <f>(AC172-AVERAGE(AC$3:AC$242))^2*'Monthly Returns'!$BI173</f>
        <v>5.4260602468833576E-6</v>
      </c>
      <c r="DD172" s="161">
        <f>(AD172-AVERAGE(AD$3:AD$242))^2*'Monthly Returns'!$BI173</f>
        <v>3.5218917411591745E-6</v>
      </c>
      <c r="DE172" s="161">
        <f>(AE172-AVERAGE(AE$3:AE$242))^2*'Monthly Returns'!$BI173</f>
        <v>1.5497170716531939E-5</v>
      </c>
      <c r="DF172" s="161">
        <f>(AF172-AVERAGE(AF$3:AF$242))^2*'Monthly Returns'!$BI173</f>
        <v>1.4430313401414695E-6</v>
      </c>
      <c r="DG172" s="161">
        <f>(AG172-AVERAGE(AG$3:AG$242))^2*'Monthly Returns'!$BI173</f>
        <v>6.114283347731462E-6</v>
      </c>
      <c r="DH172" s="161">
        <f>(AH172-AVERAGE(AH$3:AH$242))^2*'Monthly Returns'!$BI173</f>
        <v>8.4242199459105608E-6</v>
      </c>
      <c r="DI172" s="161">
        <f>(AI172-AVERAGE(AI$3:AI$242))^2*'Monthly Returns'!$BI173</f>
        <v>8.3517283537499006E-7</v>
      </c>
      <c r="DJ172" s="161">
        <f>(AJ172-AVERAGE(AJ$3:AJ$242))^2*'Monthly Returns'!$BI173</f>
        <v>1.9149422448994075E-6</v>
      </c>
      <c r="DK172" s="161">
        <f>(AK172-AVERAGE(AK$3:AK$242))^2*'Monthly Returns'!$BI173</f>
        <v>3.8164375369618315E-6</v>
      </c>
      <c r="DL172" s="161">
        <f>(AL172-AVERAGE(AL$3:AL$242))^2*'Monthly Returns'!$BI173</f>
        <v>1.7696775833530133E-6</v>
      </c>
      <c r="DM172" s="161">
        <f>(AM172-AVERAGE(AM$3:AM$242))^2*'Monthly Returns'!$BI173</f>
        <v>6.6465524117858654E-7</v>
      </c>
      <c r="DN172" s="161">
        <f>(AN172-AVERAGE(AN$3:AN$242))^2*'Monthly Returns'!$BI173</f>
        <v>7.2668847927086705E-7</v>
      </c>
      <c r="DO172" s="161">
        <f>(AO172-AVERAGE(AO$3:AO$242))^2*'Monthly Returns'!$BI173</f>
        <v>2.4343207336664575E-8</v>
      </c>
      <c r="DP172" s="161">
        <f>(AP172-AVERAGE(AP$3:AP$242))^2*'Monthly Returns'!$BI173</f>
        <v>2.9839666994932317E-6</v>
      </c>
      <c r="DQ172" s="161">
        <f>(AQ172-AVERAGE(AQ$3:AQ$242))^2*'Monthly Returns'!$BI173</f>
        <v>7.7041475238062112E-6</v>
      </c>
      <c r="DR172" s="161">
        <f>(AR172-AVERAGE(AR$3:AR$242))^2*'Monthly Returns'!$BI173</f>
        <v>6.437312902332633E-6</v>
      </c>
      <c r="DS172" s="161">
        <f>(AS172-AVERAGE(AS$3:AS$242))^2*'Monthly Returns'!$BI173</f>
        <v>1.395527615004442E-6</v>
      </c>
      <c r="DT172" s="161">
        <f>(AT172-AVERAGE(AT$3:AT$242))^2*'Monthly Returns'!$BI173</f>
        <v>2.3937977718349084E-6</v>
      </c>
      <c r="DU172" s="161">
        <f>(AU172-AVERAGE(AU$3:AU$242))^2*'Monthly Returns'!$BI173</f>
        <v>1.3205147512986333E-7</v>
      </c>
      <c r="DV172" s="161">
        <f>(AV172-AVERAGE(AV$3:AV$242))^2*'Monthly Returns'!$BI173</f>
        <v>2.0484081859060014E-6</v>
      </c>
      <c r="DW172" s="161">
        <f>(AW172-AVERAGE(AW$3:AW$242))^2*'Monthly Returns'!$BI173</f>
        <v>1.1822766631995085E-5</v>
      </c>
      <c r="DX172" s="161">
        <f>(AX172-AVERAGE(AX$3:AX$242))^2*'Monthly Returns'!$BI173</f>
        <v>2.150465719616767E-5</v>
      </c>
      <c r="DY172" s="161">
        <f>(AY172-AVERAGE(AY$3:AY$242))^2*'Monthly Returns'!$BI173</f>
        <v>7.4211516795015272E-8</v>
      </c>
      <c r="DZ172" s="161">
        <f>(AZ172-AVERAGE(AZ$3:AZ$242))^2*'Monthly Returns'!$BI173</f>
        <v>1.4531306145156262E-6</v>
      </c>
      <c r="EA172" s="161">
        <f>(BA172-AVERAGE(BA$3:BA$242))^2*'Monthly Returns'!$BI173</f>
        <v>8.5956755197847724E-7</v>
      </c>
    </row>
    <row r="173" spans="1:131" s="80" customFormat="1" x14ac:dyDescent="0.2">
      <c r="A173" s="66"/>
      <c r="B173" s="79">
        <f>'Monthly Returns'!A174</f>
        <v>41364</v>
      </c>
      <c r="C173" s="77">
        <f>'Monthly Returns'!B174</f>
        <v>3.54122919988277E-2</v>
      </c>
      <c r="D173" s="77">
        <f>'Monthly Returns'!C174</f>
        <v>4.4006433313317203E-2</v>
      </c>
      <c r="E173" s="77">
        <f>'Monthly Returns'!D174</f>
        <v>-1.03574747067821E-2</v>
      </c>
      <c r="F173" s="77">
        <f>'Monthly Returns'!E174</f>
        <v>-7.2357296840156399E-3</v>
      </c>
      <c r="G173" s="77">
        <f>'Monthly Returns'!F174</f>
        <v>9.7436603676588299E-3</v>
      </c>
      <c r="H173" s="77">
        <f>'Monthly Returns'!G174</f>
        <v>4.7226377284765197E-2</v>
      </c>
      <c r="I173" s="77">
        <f>'Monthly Returns'!H174</f>
        <v>7.9086870410643703E-2</v>
      </c>
      <c r="J173" s="77">
        <f>'Monthly Returns'!I174</f>
        <v>-7.0117323966099E-3</v>
      </c>
      <c r="K173" s="77">
        <f>'Monthly Returns'!J174</f>
        <v>-1.90939861320823E-2</v>
      </c>
      <c r="L173" s="77">
        <f>'Monthly Returns'!K174</f>
        <v>-5.2966159823158998E-3</v>
      </c>
      <c r="M173" s="77">
        <f>'Monthly Returns'!L174</f>
        <v>-4.6572887541800299E-3</v>
      </c>
      <c r="N173" s="77">
        <f>'Monthly Returns'!M174</f>
        <v>7.1137973695667401E-4</v>
      </c>
      <c r="O173" s="77">
        <f>'Monthly Returns'!N174</f>
        <v>-6.3034202101175298E-3</v>
      </c>
      <c r="P173" s="77">
        <f>'Monthly Returns'!O174</f>
        <v>-6.2018320769280299E-3</v>
      </c>
      <c r="Q173" s="77">
        <f>'Monthly Returns'!P174</f>
        <v>-6.3543615033178E-3</v>
      </c>
      <c r="R173" s="77">
        <f>'Monthly Returns'!Q174</f>
        <v>1.0073996416699999E-2</v>
      </c>
      <c r="S173" s="77">
        <f>'Monthly Returns'!R174</f>
        <v>1.9421792063500901E-3</v>
      </c>
      <c r="T173" s="77">
        <f>'Monthly Returns'!S174</f>
        <v>-7.7693651104036032E-3</v>
      </c>
      <c r="U173" s="77">
        <f>'Monthly Returns'!T174</f>
        <v>3.7615296875420999E-2</v>
      </c>
      <c r="V173" s="77">
        <f>'Monthly Returns'!U174</f>
        <v>1.2223090026097101E-2</v>
      </c>
      <c r="W173" s="77">
        <f>'Monthly Returns'!V174</f>
        <v>4.0739710770019101E-3</v>
      </c>
      <c r="X173" s="77">
        <f>'Monthly Returns'!W174</f>
        <v>1.3144897804118205E-2</v>
      </c>
      <c r="Y173" s="77">
        <f>'Monthly Returns'!X174</f>
        <v>1.9720463791389475E-2</v>
      </c>
      <c r="Z173" s="77">
        <f>'Monthly Returns'!Y174</f>
        <v>3.3784574007089674E-3</v>
      </c>
      <c r="AA173" s="77">
        <f>'Monthly Returns'!Z174</f>
        <v>2.6562247699015051E-2</v>
      </c>
      <c r="AB173" s="77">
        <f>'Monthly Returns'!AA174</f>
        <v>5.0885668276972051E-3</v>
      </c>
      <c r="AC173" s="77">
        <f>'Monthly Returns'!AB174</f>
        <v>3.9125178591055132E-3</v>
      </c>
      <c r="AD173" s="77">
        <f>'Monthly Returns'!AC174</f>
        <v>7.836380244872319E-3</v>
      </c>
      <c r="AE173" s="77">
        <f>'Monthly Returns'!AD174</f>
        <v>-2.2960849060090797E-3</v>
      </c>
      <c r="AF173" s="77">
        <f>'Monthly Returns'!AE174</f>
        <v>1.6319024499999998E-2</v>
      </c>
      <c r="AG173" s="77">
        <f>'Monthly Returns'!AF174</f>
        <v>1.08019468E-2</v>
      </c>
      <c r="AH173" s="77">
        <f>'Monthly Returns'!AG174</f>
        <v>-1.1794654221467971E-2</v>
      </c>
      <c r="AI173" s="77">
        <f>'Monthly Returns'!AH174</f>
        <v>-4.2277415243208161E-3</v>
      </c>
      <c r="AJ173" s="77">
        <f>'Monthly Returns'!AI174</f>
        <v>-4.4790333335887889E-3</v>
      </c>
      <c r="AK173" s="77">
        <f>'Monthly Returns'!AJ174</f>
        <v>-9.1427114626685402E-3</v>
      </c>
      <c r="AL173" s="77">
        <f>'Monthly Returns'!AK174</f>
        <v>-2.1032230971498311E-3</v>
      </c>
      <c r="AM173" s="77">
        <f>'Monthly Returns'!AL174</f>
        <v>-2.4771240803588279E-3</v>
      </c>
      <c r="AN173" s="77">
        <f>'Monthly Returns'!AM174</f>
        <v>3.7910976881485592E-3</v>
      </c>
      <c r="AO173" s="77">
        <f>'Monthly Returns'!AN174</f>
        <v>5.9999999999999995E-4</v>
      </c>
      <c r="AP173" s="77">
        <f>'Monthly Returns'!AO174</f>
        <v>-3.7479116915664301E-2</v>
      </c>
      <c r="AQ173" s="77">
        <f>'Monthly Returns'!AP174</f>
        <v>-3.3168387411042111E-2</v>
      </c>
      <c r="AR173" s="77">
        <f>'Monthly Returns'!AQ174</f>
        <v>-1.2412952989602453E-2</v>
      </c>
      <c r="AS173" s="77">
        <f>'Monthly Returns'!AR174</f>
        <v>-1.0901375475563468E-2</v>
      </c>
      <c r="AT173" s="77">
        <f>'Monthly Returns'!AS174</f>
        <v>-1.7218522001733166E-4</v>
      </c>
      <c r="AU173" s="77">
        <f>'Monthly Returns'!AT174</f>
        <v>-4.0599403102109148E-3</v>
      </c>
      <c r="AV173" s="77">
        <f>'Monthly Returns'!AU174</f>
        <v>-1.5688620502273903E-2</v>
      </c>
      <c r="AW173" s="77">
        <f>'Monthly Returns'!AV174</f>
        <v>4.794976929111372E-2</v>
      </c>
      <c r="AX173" s="77">
        <f>'Monthly Returns'!AW174</f>
        <v>9.4205304120098532E-3</v>
      </c>
      <c r="AY173" s="77">
        <f>'Monthly Returns'!AX174</f>
        <v>-2.6248036176264719E-3</v>
      </c>
      <c r="AZ173" s="77">
        <f>'Monthly Returns'!AY174</f>
        <v>1.6789161358952115E-2</v>
      </c>
      <c r="BA173" s="77">
        <f>'Monthly Returns'!AZ174</f>
        <v>5.7566459391207747E-2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CC173" s="161">
        <f>(C173-AVERAGE(C$3:C$242))^2*'Monthly Returns'!$BI174</f>
        <v>4.5966023650721775E-6</v>
      </c>
      <c r="CD173" s="161">
        <f>(D173-AVERAGE(D$3:D$242))^2*'Monthly Returns'!$BI174</f>
        <v>6.1089118592744776E-6</v>
      </c>
      <c r="CE173" s="161">
        <f>(E173-AVERAGE(E$3:E$242))^2*'Monthly Returns'!$BI174</f>
        <v>1.4309173079357221E-6</v>
      </c>
      <c r="CF173" s="161">
        <f>(F173-AVERAGE(F$3:F$242))^2*'Monthly Returns'!$BI174</f>
        <v>1.4940917135891122E-6</v>
      </c>
      <c r="CG173" s="161">
        <f>(G173-AVERAGE(G$3:G$242))^2*'Monthly Returns'!$BI174</f>
        <v>1.6966386074183677E-7</v>
      </c>
      <c r="CH173" s="161">
        <f>(H173-AVERAGE(H$3:H$242))^2*'Monthly Returns'!$BI174</f>
        <v>9.9322407205754266E-6</v>
      </c>
      <c r="CI173" s="161">
        <f>(I173-AVERAGE(I$3:I$242))^2*'Monthly Returns'!$BI174</f>
        <v>2.8264116479643668E-5</v>
      </c>
      <c r="CJ173" s="161">
        <f>(J173-AVERAGE(J$3:J$242))^2*'Monthly Returns'!$BI174</f>
        <v>1.4695083103344429E-6</v>
      </c>
      <c r="CK173" s="161">
        <f>(K173-AVERAGE(K$3:K$242))^2*'Monthly Returns'!$BI174</f>
        <v>4.6274594064840409E-6</v>
      </c>
      <c r="CL173" s="161">
        <f>(L173-AVERAGE(L$3:L$242))^2*'Monthly Returns'!$BI174</f>
        <v>5.1563092613303567E-7</v>
      </c>
      <c r="CM173" s="161">
        <f>(M173-AVERAGE(M$3:M$242))^2*'Monthly Returns'!$BI174</f>
        <v>4.6063813750949619E-7</v>
      </c>
      <c r="CN173" s="161">
        <f>(N173-AVERAGE(N$3:N$242))^2*'Monthly Returns'!$BI174</f>
        <v>2.7688936691040548E-7</v>
      </c>
      <c r="CO173" s="161">
        <f>(O173-AVERAGE(O$3:O$242))^2*'Monthly Returns'!$BI174</f>
        <v>8.2450937450176296E-7</v>
      </c>
      <c r="CP173" s="161">
        <f>(P173-AVERAGE(P$3:P$242))^2*'Monthly Returns'!$BI174</f>
        <v>1.1843012764231679E-6</v>
      </c>
      <c r="CQ173" s="161">
        <f>(Q173-AVERAGE(Q$3:Q$242))^2*'Monthly Returns'!$BI174</f>
        <v>1.0461763177726402E-6</v>
      </c>
      <c r="CR173" s="161">
        <f>(R173-AVERAGE(R$3:R$242))^2*'Monthly Returns'!$BI174</f>
        <v>6.6393478592083049E-8</v>
      </c>
      <c r="CS173" s="161">
        <f>(S173-AVERAGE(S$3:S$242))^2*'Monthly Returns'!$BI174</f>
        <v>6.8124868750832484E-8</v>
      </c>
      <c r="CT173" s="161">
        <f>(T173-AVERAGE(T$3:T$242))^2*'Monthly Returns'!$BI174</f>
        <v>1.513894183164461E-6</v>
      </c>
      <c r="CU173" s="161">
        <f>(U173-AVERAGE(U$3:U$242))^2*'Monthly Returns'!$BI174</f>
        <v>5.7154183748027284E-6</v>
      </c>
      <c r="CV173" s="161">
        <f>(V173-AVERAGE(V$3:V$242))^2*'Monthly Returns'!$BI174</f>
        <v>2.5514493257639501E-7</v>
      </c>
      <c r="CW173" s="161">
        <f>(W173-AVERAGE(W$3:W$242))^2*'Monthly Returns'!$BI174</f>
        <v>1.4701217872038917E-11</v>
      </c>
      <c r="CX173" s="161">
        <f>(X173-AVERAGE(X$3:X$242))^2*'Monthly Returns'!$BI174</f>
        <v>3.6959796415111603E-7</v>
      </c>
      <c r="CY173" s="161">
        <f>(Y173-AVERAGE(Y$3:Y$242))^2*'Monthly Returns'!$BI174</f>
        <v>1.3373568687185454E-6</v>
      </c>
      <c r="CZ173" s="161">
        <f>(Z173-AVERAGE(Z$3:Z$242))^2*'Monthly Returns'!$BI174</f>
        <v>6.5343063725226086E-9</v>
      </c>
      <c r="DA173" s="161">
        <f>(AA173-AVERAGE(AA$3:AA$242))^2*'Monthly Returns'!$BI174</f>
        <v>2.3480381972208496E-6</v>
      </c>
      <c r="DB173" s="161">
        <f>(AB173-AVERAGE(AB$3:AB$242))^2*'Monthly Returns'!$BI174</f>
        <v>6.0445342466082569E-9</v>
      </c>
      <c r="DC173" s="161">
        <f>(AC173-AVERAGE(AC$3:AC$242))^2*'Monthly Returns'!$BI174</f>
        <v>4.4630380876658723E-10</v>
      </c>
      <c r="DD173" s="161">
        <f>(AD173-AVERAGE(AD$3:AD$242))^2*'Monthly Returns'!$BI174</f>
        <v>9.5726861316672233E-8</v>
      </c>
      <c r="DE173" s="161">
        <f>(AE173-AVERAGE(AE$3:AE$242))^2*'Monthly Returns'!$BI174</f>
        <v>2.0673364082292379E-7</v>
      </c>
      <c r="DF173" s="161">
        <f>(AF173-AVERAGE(AF$3:AF$242))^2*'Monthly Returns'!$BI174</f>
        <v>4.2701001768796775E-7</v>
      </c>
      <c r="DG173" s="161">
        <f>(AG173-AVERAGE(AG$3:AG$242))^2*'Monthly Returns'!$BI174</f>
        <v>7.1983296423694157E-8</v>
      </c>
      <c r="DH173" s="161">
        <f>(AH173-AVERAGE(AH$3:AH$242))^2*'Monthly Returns'!$BI174</f>
        <v>1.7202543508041924E-6</v>
      </c>
      <c r="DI173" s="161">
        <f>(AI173-AVERAGE(AI$3:AI$242))^2*'Monthly Returns'!$BI174</f>
        <v>3.4910868058807826E-7</v>
      </c>
      <c r="DJ173" s="161">
        <f>(AJ173-AVERAGE(AJ$3:AJ$242))^2*'Monthly Returns'!$BI174</f>
        <v>5.2684408802528513E-7</v>
      </c>
      <c r="DK173" s="161">
        <f>(AK173-AVERAGE(AK$3:AK$242))^2*'Monthly Returns'!$BI174</f>
        <v>1.3063765327749059E-6</v>
      </c>
      <c r="DL173" s="161">
        <f>(AL173-AVERAGE(AL$3:AL$242))^2*'Monthly Returns'!$BI174</f>
        <v>3.7819294786016495E-7</v>
      </c>
      <c r="DM173" s="161">
        <f>(AM173-AVERAGE(AM$3:AM$242))^2*'Monthly Returns'!$BI174</f>
        <v>2.6966762815309282E-7</v>
      </c>
      <c r="DN173" s="161">
        <f>(AN173-AVERAGE(AN$3:AN$242))^2*'Monthly Returns'!$BI174</f>
        <v>1.8226475701941011E-8</v>
      </c>
      <c r="DO173" s="161">
        <f>(AO173-AVERAGE(AO$3:AO$242))^2*'Monthly Returns'!$BI174</f>
        <v>1.7940387796601023E-7</v>
      </c>
      <c r="DP173" s="161">
        <f>(AP173-AVERAGE(AP$3:AP$242))^2*'Monthly Returns'!$BI174</f>
        <v>8.2311211055223267E-6</v>
      </c>
      <c r="DQ173" s="161">
        <f>(AQ173-AVERAGE(AQ$3:AQ$242))^2*'Monthly Returns'!$BI174</f>
        <v>8.4332135868036224E-6</v>
      </c>
      <c r="DR173" s="161">
        <f>(AR173-AVERAGE(AR$3:AR$242))^2*'Monthly Returns'!$BI174</f>
        <v>1.9934907355075824E-6</v>
      </c>
      <c r="DS173" s="161">
        <f>(AS173-AVERAGE(AS$3:AS$242))^2*'Monthly Returns'!$BI174</f>
        <v>1.1312493829267867E-6</v>
      </c>
      <c r="DT173" s="161">
        <f>(AT173-AVERAGE(AT$3:AT$242))^2*'Monthly Returns'!$BI174</f>
        <v>1.5564808589749576E-7</v>
      </c>
      <c r="DU173" s="161">
        <f>(AU173-AVERAGE(AU$3:AU$242))^2*'Monthly Returns'!$BI174</f>
        <v>2.1303728429185532E-7</v>
      </c>
      <c r="DV173" s="161">
        <f>(AV173-AVERAGE(AV$3:AV$242))^2*'Monthly Returns'!$BI174</f>
        <v>4.681614734053127E-7</v>
      </c>
      <c r="DW173" s="161">
        <f>(AW173-AVERAGE(AW$3:AW$242))^2*'Monthly Returns'!$BI174</f>
        <v>8.3079063563285381E-6</v>
      </c>
      <c r="DX173" s="161">
        <f>(AX173-AVERAGE(AX$3:AX$242))^2*'Monthly Returns'!$BI174</f>
        <v>2.7051892849501947E-8</v>
      </c>
      <c r="DY173" s="161">
        <f>(AY173-AVERAGE(AY$3:AY$242))^2*'Monthly Returns'!$BI174</f>
        <v>4.4792155459051852E-7</v>
      </c>
      <c r="DZ173" s="161">
        <f>(AZ173-AVERAGE(AZ$3:AZ$242))^2*'Monthly Returns'!$BI174</f>
        <v>1.9536165550783627E-8</v>
      </c>
      <c r="EA173" s="161">
        <f>(BA173-AVERAGE(BA$3:BA$242))^2*'Monthly Returns'!$BI174</f>
        <v>1.2332162656973134E-5</v>
      </c>
    </row>
    <row r="174" spans="1:131" s="80" customFormat="1" x14ac:dyDescent="0.2">
      <c r="A174" s="66"/>
      <c r="B174" s="79">
        <f>'Monthly Returns'!A175</f>
        <v>41394</v>
      </c>
      <c r="C174" s="77">
        <f>'Monthly Returns'!B175</f>
        <v>-2.0741830530873698E-3</v>
      </c>
      <c r="D174" s="77">
        <f>'Monthly Returns'!C175</f>
        <v>-2.1215174312634401E-2</v>
      </c>
      <c r="E174" s="77">
        <f>'Monthly Returns'!D175</f>
        <v>3.0226619568542699E-2</v>
      </c>
      <c r="F174" s="77">
        <f>'Monthly Returns'!E175</f>
        <v>1.21460511155022E-2</v>
      </c>
      <c r="G174" s="77">
        <f>'Monthly Returns'!F175</f>
        <v>8.7217229893232703E-3</v>
      </c>
      <c r="H174" s="77">
        <f>'Monthly Returns'!G175</f>
        <v>6.4423329542904598E-2</v>
      </c>
      <c r="I174" s="77">
        <f>'Monthly Returns'!H175</f>
        <v>4.2963135223822599E-2</v>
      </c>
      <c r="J174" s="77">
        <f>'Monthly Returns'!I175</f>
        <v>1.8397946814498502E-2</v>
      </c>
      <c r="K174" s="77">
        <f>'Monthly Returns'!J175</f>
        <v>-1.36693807342027E-2</v>
      </c>
      <c r="L174" s="77">
        <f>'Monthly Returns'!K175</f>
        <v>-1.1341590872199599E-2</v>
      </c>
      <c r="M174" s="77">
        <f>'Monthly Returns'!L175</f>
        <v>-7.8168851184320307E-3</v>
      </c>
      <c r="N174" s="77">
        <f>'Monthly Returns'!M175</f>
        <v>3.0234671464839302E-3</v>
      </c>
      <c r="O174" s="77">
        <f>'Monthly Returns'!N175</f>
        <v>5.1003006766925296E-3</v>
      </c>
      <c r="P174" s="77">
        <f>'Monthly Returns'!O175</f>
        <v>-4.2778223522552603E-3</v>
      </c>
      <c r="Q174" s="77">
        <f>'Monthly Returns'!P175</f>
        <v>-9.2159362075547799E-3</v>
      </c>
      <c r="R174" s="77">
        <f>'Monthly Returns'!Q175</f>
        <v>-1.7848855921233999E-2</v>
      </c>
      <c r="S174" s="77">
        <f>'Monthly Returns'!R175</f>
        <v>-1.5039122478925301E-2</v>
      </c>
      <c r="T174" s="77">
        <f>'Monthly Returns'!S175</f>
        <v>-1.7796502750001553E-3</v>
      </c>
      <c r="U174" s="77">
        <f>'Monthly Returns'!T175</f>
        <v>1.9778207099034599E-2</v>
      </c>
      <c r="V174" s="77">
        <f>'Monthly Returns'!U175</f>
        <v>3.6581034381550901E-3</v>
      </c>
      <c r="W174" s="77">
        <f>'Monthly Returns'!V175</f>
        <v>6.5293638901491296E-3</v>
      </c>
      <c r="X174" s="77">
        <f>'Monthly Returns'!W175</f>
        <v>2.0173991300435068E-2</v>
      </c>
      <c r="Y174" s="77">
        <f>'Monthly Returns'!X175</f>
        <v>1.8164230867043107E-2</v>
      </c>
      <c r="Z174" s="77">
        <f>'Monthly Returns'!Y175</f>
        <v>3.5770973433828512E-3</v>
      </c>
      <c r="AA174" s="77">
        <f>'Monthly Returns'!Z175</f>
        <v>3.0357845064883815E-2</v>
      </c>
      <c r="AB174" s="77">
        <f>'Monthly Returns'!AA175</f>
        <v>1.9962830043578572E-2</v>
      </c>
      <c r="AC174" s="77">
        <f>'Monthly Returns'!AB175</f>
        <v>2.1960458038666086E-2</v>
      </c>
      <c r="AD174" s="77">
        <f>'Monthly Returns'!AC175</f>
        <v>1.98856158350879E-2</v>
      </c>
      <c r="AE174" s="77">
        <f>'Monthly Returns'!AD175</f>
        <v>3.4429752758245197E-2</v>
      </c>
      <c r="AF174" s="77">
        <f>'Monthly Returns'!AE175</f>
        <v>1.5227569299999999E-2</v>
      </c>
      <c r="AG174" s="77">
        <f>'Monthly Returns'!AF175</f>
        <v>3.7531902999999998E-2</v>
      </c>
      <c r="AH174" s="77">
        <f>'Monthly Returns'!AG175</f>
        <v>5.9505409582689461E-2</v>
      </c>
      <c r="AI174" s="77">
        <f>'Monthly Returns'!AH175</f>
        <v>1.7217134203504791E-2</v>
      </c>
      <c r="AJ174" s="77">
        <f>'Monthly Returns'!AI175</f>
        <v>2.7791973068405751E-2</v>
      </c>
      <c r="AK174" s="77">
        <f>'Monthly Returns'!AJ175</f>
        <v>3.8824075084958665E-2</v>
      </c>
      <c r="AL174" s="77">
        <f>'Monthly Returns'!AK175</f>
        <v>2.5348216636043697E-2</v>
      </c>
      <c r="AM174" s="77">
        <f>'Monthly Returns'!AL175</f>
        <v>1.2674008192662178E-2</v>
      </c>
      <c r="AN174" s="77">
        <f>'Monthly Returns'!AM175</f>
        <v>1.9738685783901699E-2</v>
      </c>
      <c r="AO174" s="77">
        <f>'Monthly Returns'!AN175</f>
        <v>-3.0999999999999999E-3</v>
      </c>
      <c r="AP174" s="77">
        <f>'Monthly Returns'!AO175</f>
        <v>2.4728675455360172E-2</v>
      </c>
      <c r="AQ174" s="77">
        <f>'Monthly Returns'!AP175</f>
        <v>8.368432209247656E-2</v>
      </c>
      <c r="AR174" s="77">
        <f>'Monthly Returns'!AQ175</f>
        <v>7.1477663036529342E-3</v>
      </c>
      <c r="AS174" s="77">
        <f>'Monthly Returns'!AR175</f>
        <v>-7.3230268510985352E-3</v>
      </c>
      <c r="AT174" s="77">
        <f>'Monthly Returns'!AS175</f>
        <v>3.3411907644105475E-2</v>
      </c>
      <c r="AU174" s="77">
        <f>'Monthly Returns'!AT175</f>
        <v>-8.5948054857273165E-3</v>
      </c>
      <c r="AV174" s="77">
        <f>'Monthly Returns'!AU175</f>
        <v>-1.5210389030865036E-2</v>
      </c>
      <c r="AW174" s="77">
        <f>'Monthly Returns'!AV175</f>
        <v>6.3582811165878494E-2</v>
      </c>
      <c r="AX174" s="77">
        <f>'Monthly Returns'!AW175</f>
        <v>7.7609769644527704E-2</v>
      </c>
      <c r="AY174" s="77">
        <f>'Monthly Returns'!AX175</f>
        <v>3.3738944327378173E-2</v>
      </c>
      <c r="AZ174" s="77">
        <f>'Monthly Returns'!AY175</f>
        <v>9.218244734668754E-2</v>
      </c>
      <c r="BA174" s="77">
        <f>'Monthly Returns'!AZ175</f>
        <v>1.9462346265437747E-2</v>
      </c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CC174" s="161">
        <f>(C174-AVERAGE(C$3:C$242))^2*'Monthly Returns'!$BI175</f>
        <v>4.0562426193081959E-7</v>
      </c>
      <c r="CD174" s="161">
        <f>(D174-AVERAGE(D$3:D$242))^2*'Monthly Returns'!$BI175</f>
        <v>5.6313518210961073E-6</v>
      </c>
      <c r="CE174" s="161">
        <f>(E174-AVERAGE(E$3:E$242))^2*'Monthly Returns'!$BI175</f>
        <v>3.3127755302558864E-6</v>
      </c>
      <c r="CF174" s="161">
        <f>(F174-AVERAGE(F$3:F$242))^2*'Monthly Returns'!$BI175</f>
        <v>4.6178880776934526E-8</v>
      </c>
      <c r="CG174" s="161">
        <f>(G174-AVERAGE(G$3:G$242))^2*'Monthly Returns'!$BI175</f>
        <v>1.1415823191055291E-7</v>
      </c>
      <c r="CH174" s="161">
        <f>(H174-AVERAGE(H$3:H$242))^2*'Monthly Returns'!$BI175</f>
        <v>1.9785569538612728E-5</v>
      </c>
      <c r="CI174" s="161">
        <f>(I174-AVERAGE(I$3:I$242))^2*'Monthly Returns'!$BI175</f>
        <v>7.0384739918335971E-6</v>
      </c>
      <c r="CJ174" s="161">
        <f>(J174-AVERAGE(J$3:J$242))^2*'Monthly Returns'!$BI175</f>
        <v>4.5420188135287374E-7</v>
      </c>
      <c r="CK174" s="161">
        <f>(K174-AVERAGE(K$3:K$242))^2*'Monthly Returns'!$BI175</f>
        <v>3.090614071735455E-6</v>
      </c>
      <c r="CL174" s="161">
        <f>(L174-AVERAGE(L$3:L$242))^2*'Monthly Returns'!$BI175</f>
        <v>1.3732733108484172E-6</v>
      </c>
      <c r="CM174" s="161">
        <f>(M174-AVERAGE(M$3:M$242))^2*'Monthly Returns'!$BI175</f>
        <v>8.4166098073268015E-7</v>
      </c>
      <c r="CN174" s="161">
        <f>(N174-AVERAGE(N$3:N$242))^2*'Monthly Returns'!$BI175</f>
        <v>1.2721361702354066E-7</v>
      </c>
      <c r="CO174" s="161">
        <f>(O174-AVERAGE(O$3:O$242))^2*'Monthly Returns'!$BI175</f>
        <v>4.013563421273968E-9</v>
      </c>
      <c r="CP174" s="161">
        <f>(P174-AVERAGE(P$3:P$242))^2*'Monthly Returns'!$BI175</f>
        <v>9.033657189239474E-7</v>
      </c>
      <c r="CQ174" s="161">
        <f>(Q174-AVERAGE(Q$3:Q$242))^2*'Monthly Returns'!$BI175</f>
        <v>1.5402915312102189E-6</v>
      </c>
      <c r="CR174" s="161">
        <f>(R174-AVERAGE(R$3:R$242))^2*'Monthly Returns'!$BI175</f>
        <v>3.3141327196017402E-6</v>
      </c>
      <c r="CS174" s="161">
        <f>(S174-AVERAGE(S$3:S$242))^2*'Monthly Returns'!$BI175</f>
        <v>2.3315372789899578E-6</v>
      </c>
      <c r="CT174" s="161">
        <f>(T174-AVERAGE(T$3:T$242))^2*'Monthly Returns'!$BI175</f>
        <v>6.24957336898406E-7</v>
      </c>
      <c r="CU174" s="161">
        <f>(U174-AVERAGE(U$3:U$242))^2*'Monthly Returns'!$BI175</f>
        <v>1.1543174767974199E-6</v>
      </c>
      <c r="CV174" s="161">
        <f>(V174-AVERAGE(V$3:V$242))^2*'Monthly Returns'!$BI175</f>
        <v>1.6946802353397236E-8</v>
      </c>
      <c r="CW174" s="161">
        <f>(W174-AVERAGE(W$3:W$242))^2*'Monthly Returns'!$BI175</f>
        <v>3.2041745047970783E-8</v>
      </c>
      <c r="CX174" s="161">
        <f>(X174-AVERAGE(X$3:X$242))^2*'Monthly Returns'!$BI175</f>
        <v>1.2870271525711706E-6</v>
      </c>
      <c r="CY174" s="161">
        <f>(Y174-AVERAGE(Y$3:Y$242))^2*'Monthly Returns'!$BI175</f>
        <v>1.0948967668546923E-6</v>
      </c>
      <c r="CZ174" s="161">
        <f>(Z174-AVERAGE(Z$3:Z$242))^2*'Monthly Returns'!$BI175</f>
        <v>9.2227612414698853E-9</v>
      </c>
      <c r="DA174" s="161">
        <f>(AA174-AVERAGE(AA$3:AA$242))^2*'Monthly Returns'!$BI175</f>
        <v>3.3222811729604827E-6</v>
      </c>
      <c r="DB174" s="161">
        <f>(AB174-AVERAGE(AB$3:AB$242))^2*'Monthly Returns'!$BI175</f>
        <v>1.4062161958923013E-6</v>
      </c>
      <c r="DC174" s="161">
        <f>(AC174-AVERAGE(AC$3:AC$242))^2*'Monthly Returns'!$BI175</f>
        <v>1.8639919220811991E-6</v>
      </c>
      <c r="DD174" s="161">
        <f>(AD174-AVERAGE(AD$3:AD$242))^2*'Monthly Returns'!$BI175</f>
        <v>1.4599288696853331E-6</v>
      </c>
      <c r="DE174" s="161">
        <f>(AE174-AVERAGE(AE$3:AE$242))^2*'Monthly Returns'!$BI175</f>
        <v>5.1894679985379923E-6</v>
      </c>
      <c r="DF174" s="161">
        <f>(AF174-AVERAGE(AF$3:AF$242))^2*'Monthly Returns'!$BI175</f>
        <v>3.3116602155594228E-7</v>
      </c>
      <c r="DG174" s="161">
        <f>(AG174-AVERAGE(AG$3:AG$242))^2*'Monthly Returns'!$BI175</f>
        <v>5.1087564443012745E-6</v>
      </c>
      <c r="DH174" s="161">
        <f>(AH174-AVERAGE(AH$3:AH$242))^2*'Monthly Returns'!$BI175</f>
        <v>1.5932842436649542E-5</v>
      </c>
      <c r="DI174" s="161">
        <f>(AI174-AVERAGE(AI$3:AI$242))^2*'Monthly Returns'!$BI175</f>
        <v>1.0063922168516835E-6</v>
      </c>
      <c r="DJ174" s="161">
        <f>(AJ174-AVERAGE(AJ$3:AJ$242))^2*'Monthly Returns'!$BI175</f>
        <v>2.8014656340835778E-6</v>
      </c>
      <c r="DK174" s="161">
        <f>(AK174-AVERAGE(AK$3:AK$242))^2*'Monthly Returns'!$BI175</f>
        <v>5.87291257513053E-6</v>
      </c>
      <c r="DL174" s="161">
        <f>(AL174-AVERAGE(AL$3:AL$242))^2*'Monthly Returns'!$BI175</f>
        <v>2.0342310675348298E-6</v>
      </c>
      <c r="DM174" s="161">
        <f>(AM174-AVERAGE(AM$3:AM$242))^2*'Monthly Returns'!$BI175</f>
        <v>3.6773173305118568E-7</v>
      </c>
      <c r="DN174" s="161">
        <f>(AN174-AVERAGE(AN$3:AN$242))^2*'Monthly Returns'!$BI175</f>
        <v>1.106593746921789E-6</v>
      </c>
      <c r="DO174" s="161">
        <f>(AO174-AVERAGE(AO$3:AO$242))^2*'Monthly Returns'!$BI175</f>
        <v>4.9173410901017631E-7</v>
      </c>
      <c r="DP174" s="161">
        <f>(AP174-AVERAGE(AP$3:AP$242))^2*'Monthly Returns'!$BI175</f>
        <v>3.059810538011129E-6</v>
      </c>
      <c r="DQ174" s="161">
        <f>(AQ174-AVERAGE(AQ$3:AQ$242))^2*'Monthly Returns'!$BI175</f>
        <v>3.3449003929538631E-5</v>
      </c>
      <c r="DR174" s="161">
        <f>(AR174-AVERAGE(AR$3:AR$242))^2*'Monthly Returns'!$BI175</f>
        <v>1.4200471468269747E-9</v>
      </c>
      <c r="DS174" s="161">
        <f>(AS174-AVERAGE(AS$3:AS$242))^2*'Monthly Returns'!$BI175</f>
        <v>6.4396938105571719E-7</v>
      </c>
      <c r="DT174" s="161">
        <f>(AT174-AVERAGE(AT$3:AT$242))^2*'Monthly Returns'!$BI175</f>
        <v>4.4290532763921593E-6</v>
      </c>
      <c r="DU174" s="161">
        <f>(AU174-AVERAGE(AU$3:AU$242))^2*'Monthly Returns'!$BI175</f>
        <v>6.4256403675970203E-7</v>
      </c>
      <c r="DV174" s="161">
        <f>(AV174-AVERAGE(AV$3:AV$242))^2*'Monthly Returns'!$BI175</f>
        <v>4.2517685299358332E-7</v>
      </c>
      <c r="DW174" s="161">
        <f>(AW174-AVERAGE(AW$3:AW$242))^2*'Monthly Returns'!$BI175</f>
        <v>1.6492315796786125E-5</v>
      </c>
      <c r="DX174" s="161">
        <f>(AX174-AVERAGE(AX$3:AX$242))^2*'Monthly Returns'!$BI175</f>
        <v>2.7493511726705656E-5</v>
      </c>
      <c r="DY174" s="161">
        <f>(AY174-AVERAGE(AY$3:AY$242))^2*'Monthly Returns'!$BI175</f>
        <v>4.1428711710257171E-6</v>
      </c>
      <c r="DZ174" s="161">
        <f>(AZ174-AVERAGE(AZ$3:AZ$242))^2*'Monthly Returns'!$BI175</f>
        <v>3.3121073463266832E-5</v>
      </c>
      <c r="EA174" s="161">
        <f>(BA174-AVERAGE(BA$3:BA$242))^2*'Monthly Returns'!$BI175</f>
        <v>4.7852777376788588E-7</v>
      </c>
    </row>
    <row r="175" spans="1:131" s="80" customFormat="1" x14ac:dyDescent="0.2">
      <c r="A175" s="66"/>
      <c r="B175" s="79">
        <f>'Monthly Returns'!A176</f>
        <v>41425</v>
      </c>
      <c r="C175" s="77">
        <f>'Monthly Returns'!B176</f>
        <v>4.3272465526987103E-2</v>
      </c>
      <c r="D175" s="77">
        <f>'Monthly Returns'!C176</f>
        <v>5.8498378002119503E-2</v>
      </c>
      <c r="E175" s="77">
        <f>'Monthly Returns'!D176</f>
        <v>2.6589223388129898E-2</v>
      </c>
      <c r="F175" s="77">
        <f>'Monthly Returns'!E176</f>
        <v>4.2593357566489999E-2</v>
      </c>
      <c r="G175" s="77">
        <f>'Monthly Returns'!F176</f>
        <v>2.3092707154463901E-2</v>
      </c>
      <c r="H175" s="77">
        <f>'Monthly Returns'!G176</f>
        <v>-3.6093001644402899E-2</v>
      </c>
      <c r="I175" s="77">
        <f>'Monthly Returns'!H176</f>
        <v>-5.9171908804485002E-2</v>
      </c>
      <c r="J175" s="77">
        <f>'Monthly Returns'!I176</f>
        <v>-6.9912713812094796E-2</v>
      </c>
      <c r="K175" s="77">
        <f>'Monthly Returns'!J176</f>
        <v>-3.9899734130747202E-3</v>
      </c>
      <c r="L175" s="77">
        <f>'Monthly Returns'!K176</f>
        <v>-1.4093655168092099E-2</v>
      </c>
      <c r="M175" s="77">
        <f>'Monthly Returns'!L176</f>
        <v>-8.6340410739635907E-3</v>
      </c>
      <c r="N175" s="77">
        <f>'Monthly Returns'!M176</f>
        <v>1.1360347853211101E-2</v>
      </c>
      <c r="O175" s="77">
        <f>'Monthly Returns'!N176</f>
        <v>-3.40382103440698E-2</v>
      </c>
      <c r="P175" s="77">
        <f>'Monthly Returns'!O176</f>
        <v>-2.1548349134432598E-3</v>
      </c>
      <c r="Q175" s="77">
        <f>'Monthly Returns'!P176</f>
        <v>1.72649290084492E-3</v>
      </c>
      <c r="R175" s="77">
        <f>'Monthly Returns'!Q176</f>
        <v>3.4243560271835602E-2</v>
      </c>
      <c r="S175" s="77">
        <f>'Monthly Returns'!R176</f>
        <v>8.9601724539658499E-3</v>
      </c>
      <c r="T175" s="77">
        <f>'Monthly Returns'!S176</f>
        <v>-5.3719137487028279E-3</v>
      </c>
      <c r="U175" s="77">
        <f>'Monthly Returns'!T176</f>
        <v>2.1071805065856701E-2</v>
      </c>
      <c r="V175" s="77">
        <f>'Monthly Returns'!U176</f>
        <v>1.2235033377466099E-2</v>
      </c>
      <c r="W175" s="77">
        <f>'Monthly Returns'!V176</f>
        <v>-1.25103282518488E-2</v>
      </c>
      <c r="X175" s="77">
        <f>'Monthly Returns'!W176</f>
        <v>1.2019407483643274E-2</v>
      </c>
      <c r="Y175" s="77">
        <f>'Monthly Returns'!X176</f>
        <v>9.4094324729021572E-4</v>
      </c>
      <c r="Z175" s="77">
        <f>'Monthly Returns'!Y176</f>
        <v>2.8077354066653459E-3</v>
      </c>
      <c r="AA175" s="77">
        <f>'Monthly Returns'!Z176</f>
        <v>2.3753911915121106E-2</v>
      </c>
      <c r="AB175" s="77">
        <f>'Monthly Returns'!AA176</f>
        <v>7.3827400961328227E-3</v>
      </c>
      <c r="AC175" s="77">
        <f>'Monthly Returns'!AB176</f>
        <v>-1.4140029137028609E-3</v>
      </c>
      <c r="AD175" s="77">
        <f>'Monthly Returns'!AC176</f>
        <v>-1.0482430964542998E-2</v>
      </c>
      <c r="AE175" s="77">
        <f>'Monthly Returns'!AD176</f>
        <v>2.3701816635296899E-2</v>
      </c>
      <c r="AF175" s="77">
        <f>'Monthly Returns'!AE176</f>
        <v>2.6946040099999999E-2</v>
      </c>
      <c r="AG175" s="77">
        <f>'Monthly Returns'!AF176</f>
        <v>2.8297309099999998E-2</v>
      </c>
      <c r="AH175" s="77">
        <f>'Monthly Returns'!AG176</f>
        <v>2.2449144987438219E-2</v>
      </c>
      <c r="AI175" s="77">
        <f>'Monthly Returns'!AH176</f>
        <v>1.4222923275968968E-2</v>
      </c>
      <c r="AJ175" s="77">
        <f>'Monthly Returns'!AI176</f>
        <v>2.057858243090771E-2</v>
      </c>
      <c r="AK175" s="77">
        <f>'Monthly Returns'!AJ176</f>
        <v>2.8934681587970079E-2</v>
      </c>
      <c r="AL175" s="77">
        <f>'Monthly Returns'!AK176</f>
        <v>1.8638201486969042E-2</v>
      </c>
      <c r="AM175" s="77">
        <f>'Monthly Returns'!AL176</f>
        <v>7.8943760609107017E-3</v>
      </c>
      <c r="AN175" s="77">
        <f>'Monthly Returns'!AM176</f>
        <v>1.576677318130737E-2</v>
      </c>
      <c r="AO175" s="77">
        <f>'Monthly Returns'!AN176</f>
        <v>9.4000000000000004E-3</v>
      </c>
      <c r="AP175" s="77">
        <f>'Monthly Returns'!AO176</f>
        <v>2.6986806266247276E-2</v>
      </c>
      <c r="AQ175" s="77">
        <f>'Monthly Returns'!AP176</f>
        <v>3.3491235977990197E-2</v>
      </c>
      <c r="AR175" s="77">
        <f>'Monthly Returns'!AQ176</f>
        <v>-4.7760848958638144E-3</v>
      </c>
      <c r="AS175" s="77">
        <f>'Monthly Returns'!AR176</f>
        <v>-1.1177347242918856E-3</v>
      </c>
      <c r="AT175" s="77">
        <f>'Monthly Returns'!AS176</f>
        <v>1.700094869830035E-2</v>
      </c>
      <c r="AU175" s="77">
        <f>'Monthly Returns'!AT176</f>
        <v>3.7013373258543104E-3</v>
      </c>
      <c r="AV175" s="77">
        <f>'Monthly Returns'!AU176</f>
        <v>2.7250515933191174E-4</v>
      </c>
      <c r="AW175" s="77">
        <f>'Monthly Returns'!AV176</f>
        <v>-9.1098318897800956E-3</v>
      </c>
      <c r="AX175" s="77">
        <f>'Monthly Returns'!AW176</f>
        <v>3.5177668589332578E-2</v>
      </c>
      <c r="AY175" s="77">
        <f>'Monthly Returns'!AX176</f>
        <v>3.232626340815789E-2</v>
      </c>
      <c r="AZ175" s="77">
        <f>'Monthly Returns'!AY176</f>
        <v>5.7021646152731684E-2</v>
      </c>
      <c r="BA175" s="77">
        <f>'Monthly Returns'!AZ176</f>
        <v>4.1791545984972478E-2</v>
      </c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CC175" s="161">
        <f>(C175-AVERAGE(C$3:C$242))^2*'Monthly Returns'!$BI176</f>
        <v>7.5841258082380819E-6</v>
      </c>
      <c r="CD175" s="161">
        <f>(D175-AVERAGE(D$3:D$242))^2*'Monthly Returns'!$BI176</f>
        <v>1.282538076003288E-5</v>
      </c>
      <c r="CE175" s="161">
        <f>(E175-AVERAGE(E$3:E$242))^2*'Monthly Returns'!$BI176</f>
        <v>2.4243338516905545E-6</v>
      </c>
      <c r="CF175" s="161">
        <f>(F175-AVERAGE(F$3:F$242))^2*'Monthly Returns'!$BI176</f>
        <v>6.2242281877110472E-6</v>
      </c>
      <c r="CG175" s="161">
        <f>(G175-AVERAGE(G$3:G$242))^2*'Monthly Returns'!$BI176</f>
        <v>2.0027590869124761E-6</v>
      </c>
      <c r="CH175" s="161">
        <f>(H175-AVERAGE(H$3:H$242))^2*'Monthly Returns'!$BI176</f>
        <v>9.3193364925656686E-6</v>
      </c>
      <c r="CI175" s="161">
        <f>(I175-AVERAGE(I$3:I$242))^2*'Monthly Returns'!$BI176</f>
        <v>2.4780898973625789E-5</v>
      </c>
      <c r="CJ175" s="161">
        <f>(J175-AVERAGE(J$3:J$242))^2*'Monthly Returns'!$BI176</f>
        <v>3.5193092236137111E-5</v>
      </c>
      <c r="CK175" s="161">
        <f>(K175-AVERAGE(K$3:K$242))^2*'Monthly Returns'!$BI176</f>
        <v>1.0866060873295154E-6</v>
      </c>
      <c r="CL175" s="161">
        <f>(L175-AVERAGE(L$3:L$242))^2*'Monthly Returns'!$BI176</f>
        <v>1.9147713568178448E-6</v>
      </c>
      <c r="CM175" s="161">
        <f>(M175-AVERAGE(M$3:M$242))^2*'Monthly Returns'!$BI176</f>
        <v>9.6668939883047565E-7</v>
      </c>
      <c r="CN175" s="161">
        <f>(N175-AVERAGE(N$3:N$242))^2*'Monthly Returns'!$BI176</f>
        <v>7.0499156354918172E-8</v>
      </c>
      <c r="CO175" s="161">
        <f>(O175-AVERAGE(O$3:O$242))^2*'Monthly Returns'!$BI176</f>
        <v>8.958291056431072E-6</v>
      </c>
      <c r="CP175" s="161">
        <f>(P175-AVERAGE(P$3:P$242))^2*'Monthly Returns'!$BI176</f>
        <v>6.3416730545144949E-7</v>
      </c>
      <c r="CQ175" s="161">
        <f>(Q175-AVERAGE(Q$3:Q$242))^2*'Monthly Returns'!$BI176</f>
        <v>1.834734465087665E-7</v>
      </c>
      <c r="CR175" s="161">
        <f>(R175-AVERAGE(R$3:R$242))^2*'Monthly Returns'!$BI176</f>
        <v>4.2818862157485155E-6</v>
      </c>
      <c r="CS175" s="161">
        <f>(S175-AVERAGE(S$3:S$242))^2*'Monthly Returns'!$BI176</f>
        <v>6.8448286311397724E-8</v>
      </c>
      <c r="CT175" s="161">
        <f>(T175-AVERAGE(T$3:T$242))^2*'Monthly Returns'!$BI176</f>
        <v>1.1308031570773266E-6</v>
      </c>
      <c r="CU175" s="161">
        <f>(U175-AVERAGE(U$3:U$242))^2*'Monthly Returns'!$BI176</f>
        <v>1.3844467404719877E-6</v>
      </c>
      <c r="CV175" s="161">
        <f>(V175-AVERAGE(V$3:V$242))^2*'Monthly Returns'!$BI176</f>
        <v>2.6123839496731626E-7</v>
      </c>
      <c r="CW175" s="161">
        <f>(W175-AVERAGE(W$3:W$242))^2*'Monthly Returns'!$BI176</f>
        <v>1.5503851504885086E-6</v>
      </c>
      <c r="CX175" s="161">
        <f>(X175-AVERAGE(X$3:X$242))^2*'Monthly Returns'!$BI176</f>
        <v>2.8073878710029834E-7</v>
      </c>
      <c r="CY175" s="161">
        <f>(Y175-AVERAGE(Y$3:Y$242))^2*'Monthly Returns'!$BI176</f>
        <v>5.6383899735312354E-8</v>
      </c>
      <c r="CZ175" s="161">
        <f>(Z175-AVERAGE(Z$3:Z$242))^2*'Monthly Returns'!$BI176</f>
        <v>1.5159500516685215E-9</v>
      </c>
      <c r="DA175" s="161">
        <f>(AA175-AVERAGE(AA$3:AA$242))^2*'Monthly Returns'!$BI176</f>
        <v>1.7892160668934207E-6</v>
      </c>
      <c r="DB175" s="161">
        <f>(AB175-AVERAGE(AB$3:AB$242))^2*'Monthly Returns'!$BI176</f>
        <v>6.2621088309003631E-8</v>
      </c>
      <c r="DC175" s="161">
        <f>(AC175-AVERAGE(AC$3:AC$242))^2*'Monthly Returns'!$BI176</f>
        <v>1.4237831389644981E-7</v>
      </c>
      <c r="DD175" s="161">
        <f>(AD175-AVERAGE(AD$3:AD$242))^2*'Monthly Returns'!$BI176</f>
        <v>1.1205714836995748E-6</v>
      </c>
      <c r="DE175" s="161">
        <f>(AE175-AVERAGE(AE$3:AE$242))^2*'Monthly Returns'!$BI176</f>
        <v>2.2098949567733217E-6</v>
      </c>
      <c r="DF175" s="161">
        <f>(AF175-AVERAGE(AF$3:AF$242))^2*'Monthly Returns'!$BI176</f>
        <v>2.1183414337749013E-6</v>
      </c>
      <c r="DG175" s="161">
        <f>(AG175-AVERAGE(AG$3:AG$242))^2*'Monthly Returns'!$BI176</f>
        <v>2.4978803040966773E-6</v>
      </c>
      <c r="DH175" s="161">
        <f>(AH175-AVERAGE(AH$3:AH$242))^2*'Monthly Returns'!$BI176</f>
        <v>1.5331021826308681E-6</v>
      </c>
      <c r="DI175" s="161">
        <f>(AI175-AVERAGE(AI$3:AI$242))^2*'Monthly Returns'!$BI176</f>
        <v>6.1487493788534103E-7</v>
      </c>
      <c r="DJ175" s="161">
        <f>(AJ175-AVERAGE(AJ$3:AJ$242))^2*'Monthly Returns'!$BI176</f>
        <v>1.3048382925902326E-6</v>
      </c>
      <c r="DK175" s="161">
        <f>(AK175-AVERAGE(AK$3:AK$242))^2*'Monthly Returns'!$BI176</f>
        <v>2.8744981848238204E-6</v>
      </c>
      <c r="DL175" s="161">
        <f>(AL175-AVERAGE(AL$3:AL$242))^2*'Monthly Returns'!$BI176</f>
        <v>8.671909677503509E-7</v>
      </c>
      <c r="DM175" s="161">
        <f>(AM175-AVERAGE(AM$3:AM$242))^2*'Monthly Returns'!$BI176</f>
        <v>6.3366273639350405E-8</v>
      </c>
      <c r="DN175" s="161">
        <f>(AN175-AVERAGE(AN$3:AN$242))^2*'Monthly Returns'!$BI176</f>
        <v>5.7754615323964288E-7</v>
      </c>
      <c r="DO175" s="161">
        <f>(AO175-AVERAGE(AO$3:AO$242))^2*'Monthly Returns'!$BI176</f>
        <v>5.3271946880041852E-8</v>
      </c>
      <c r="DP175" s="161">
        <f>(AP175-AVERAGE(AP$3:AP$242))^2*'Monthly Returns'!$BI176</f>
        <v>3.7135456552432723E-6</v>
      </c>
      <c r="DQ175" s="161">
        <f>(AQ175-AVERAGE(AQ$3:AQ$242))^2*'Monthly Returns'!$BI176</f>
        <v>4.2266680158071024E-6</v>
      </c>
      <c r="DR175" s="161">
        <f>(AR175-AVERAGE(AR$3:AR$242))^2*'Monthly Returns'!$BI176</f>
        <v>7.3030958125683812E-7</v>
      </c>
      <c r="DS175" s="161">
        <f>(AS175-AVERAGE(AS$3:AS$242))^2*'Monthly Returns'!$BI176</f>
        <v>1.1701685271088876E-7</v>
      </c>
      <c r="DT175" s="161">
        <f>(AT175-AVERAGE(AT$3:AT$242))^2*'Monthly Returns'!$BI176</f>
        <v>7.8647814443374919E-7</v>
      </c>
      <c r="DU175" s="161">
        <f>(AU175-AVERAGE(AU$3:AU$242))^2*'Monthly Returns'!$BI176</f>
        <v>1.315156003430046E-8</v>
      </c>
      <c r="DV175" s="161">
        <f>(AV175-AVERAGE(AV$3:AV$242))^2*'Monthly Returns'!$BI176</f>
        <v>2.5350711238754024E-7</v>
      </c>
      <c r="DW175" s="161">
        <f>(AW175-AVERAGE(AW$3:AW$242))^2*'Monthly Returns'!$BI176</f>
        <v>1.8475211237167495E-6</v>
      </c>
      <c r="DX175" s="161">
        <f>(AX175-AVERAGE(AX$3:AX$242))^2*'Monthly Returns'!$BI176</f>
        <v>4.3846672907890242E-6</v>
      </c>
      <c r="DY175" s="161">
        <f>(AY175-AVERAGE(AY$3:AY$242))^2*'Monthly Returns'!$BI176</f>
        <v>3.7633075539069845E-6</v>
      </c>
      <c r="DZ175" s="161">
        <f>(AZ175-AVERAGE(AZ$3:AZ$242))^2*'Monthly Returns'!$BI176</f>
        <v>9.9378277084788524E-6</v>
      </c>
      <c r="EA175" s="161">
        <f>(BA175-AVERAGE(BA$3:BA$242))^2*'Monthly Returns'!$BI176</f>
        <v>5.6003107792758861E-6</v>
      </c>
    </row>
    <row r="176" spans="1:131" s="80" customFormat="1" x14ac:dyDescent="0.2">
      <c r="A176" s="66"/>
      <c r="B176" s="79">
        <f>'Monthly Returns'!A177</f>
        <v>41455</v>
      </c>
      <c r="C176" s="77">
        <f>'Monthly Returns'!B177</f>
        <v>-1.4083326902191801E-2</v>
      </c>
      <c r="D176" s="77">
        <f>'Monthly Returns'!C177</f>
        <v>-9.1115836500426095E-3</v>
      </c>
      <c r="E176" s="77">
        <f>'Monthly Returns'!D177</f>
        <v>-4.6655365518853097E-2</v>
      </c>
      <c r="F176" s="77">
        <f>'Monthly Returns'!E177</f>
        <v>-4.14246149596392E-2</v>
      </c>
      <c r="G176" s="77">
        <f>'Monthly Returns'!F177</f>
        <v>-5.2697102880555097E-2</v>
      </c>
      <c r="H176" s="77">
        <f>'Monthly Returns'!G177</f>
        <v>1.67768253210678E-2</v>
      </c>
      <c r="I176" s="77">
        <f>'Monthly Returns'!H177</f>
        <v>-3.4363610886687301E-3</v>
      </c>
      <c r="J176" s="77">
        <f>'Monthly Returns'!I177</f>
        <v>-5.9947297995891602E-2</v>
      </c>
      <c r="K176" s="77">
        <f>'Monthly Returns'!J177</f>
        <v>-6.3898116175052505E-2</v>
      </c>
      <c r="L176" s="77">
        <f>'Monthly Returns'!K177</f>
        <v>-7.1160285736158102E-3</v>
      </c>
      <c r="M176" s="77">
        <f>'Monthly Returns'!L177</f>
        <v>-1.2587920064060801E-2</v>
      </c>
      <c r="N176" s="77">
        <f>'Monthly Returns'!M177</f>
        <v>-2.9331641775444402E-2</v>
      </c>
      <c r="O176" s="77">
        <f>'Monthly Returns'!N177</f>
        <v>-3.7070156949925298E-2</v>
      </c>
      <c r="P176" s="77">
        <f>'Monthly Returns'!O177</f>
        <v>-3.8711646631591899E-2</v>
      </c>
      <c r="Q176" s="77">
        <f>'Monthly Returns'!P177</f>
        <v>-4.3286350943273003E-2</v>
      </c>
      <c r="R176" s="77">
        <f>'Monthly Returns'!Q177</f>
        <v>-1.70982749283334E-2</v>
      </c>
      <c r="S176" s="77">
        <f>'Monthly Returns'!R177</f>
        <v>-1.6437102510477399E-2</v>
      </c>
      <c r="T176" s="77">
        <f>'Monthly Returns'!S177</f>
        <v>-4.5408899614774012E-2</v>
      </c>
      <c r="U176" s="77">
        <f>'Monthly Returns'!T177</f>
        <v>-1.3333466335491199E-2</v>
      </c>
      <c r="V176" s="77">
        <f>'Monthly Returns'!U177</f>
        <v>-1.6350707446532602E-2</v>
      </c>
      <c r="W176" s="77">
        <f>'Monthly Returns'!V177</f>
        <v>-1.5689032159481399E-2</v>
      </c>
      <c r="X176" s="77">
        <f>'Monthly Returns'!W177</f>
        <v>2.3971234518578299E-3</v>
      </c>
      <c r="Y176" s="77">
        <f>'Monthly Returns'!X177</f>
        <v>-8.159500319354196E-3</v>
      </c>
      <c r="Z176" s="77">
        <f>'Monthly Returns'!Y177</f>
        <v>-7.0546236418844721E-4</v>
      </c>
      <c r="AA176" s="77">
        <f>'Monthly Returns'!Z177</f>
        <v>-1.3942529935432324E-3</v>
      </c>
      <c r="AB176" s="77">
        <f>'Monthly Returns'!AA177</f>
        <v>7.0479635751263814E-3</v>
      </c>
      <c r="AC176" s="77">
        <f>'Monthly Returns'!AB177</f>
        <v>-8.7105771293713996E-3</v>
      </c>
      <c r="AD176" s="77">
        <f>'Monthly Returns'!AC177</f>
        <v>-1.1102217818699401E-2</v>
      </c>
      <c r="AE176" s="77">
        <f>'Monthly Returns'!AD177</f>
        <v>-5.7183676937292999E-4</v>
      </c>
      <c r="AF176" s="77">
        <f>'Monthly Returns'!AE177</f>
        <v>2.4654830000000001E-3</v>
      </c>
      <c r="AG176" s="77">
        <f>'Monthly Returns'!AF177</f>
        <v>5.3532228000000006E-3</v>
      </c>
      <c r="AH176" s="77">
        <f>'Monthly Returns'!AG177</f>
        <v>-1.7517438173747624E-2</v>
      </c>
      <c r="AI176" s="77">
        <f>'Monthly Returns'!AH177</f>
        <v>-2.3590881687363119E-4</v>
      </c>
      <c r="AJ176" s="77">
        <f>'Monthly Returns'!AI177</f>
        <v>-1.776257601391662E-3</v>
      </c>
      <c r="AK176" s="77">
        <f>'Monthly Returns'!AJ177</f>
        <v>5.2696396542373236E-5</v>
      </c>
      <c r="AL176" s="77">
        <f>'Monthly Returns'!AK177</f>
        <v>3.9490609074157579E-3</v>
      </c>
      <c r="AM176" s="77">
        <f>'Monthly Returns'!AL177</f>
        <v>-1.3185119640674925E-2</v>
      </c>
      <c r="AN176" s="77">
        <f>'Monthly Returns'!AM177</f>
        <v>5.156278830730443E-3</v>
      </c>
      <c r="AO176" s="77">
        <f>'Monthly Returns'!AN177</f>
        <v>-1.41E-2</v>
      </c>
      <c r="AP176" s="77">
        <f>'Monthly Returns'!AO177</f>
        <v>-4.1365310590923743E-2</v>
      </c>
      <c r="AQ176" s="77">
        <f>'Monthly Returns'!AP177</f>
        <v>-4.4499853248958332E-2</v>
      </c>
      <c r="AR176" s="77">
        <f>'Monthly Returns'!AQ177</f>
        <v>1.2200609422581428E-2</v>
      </c>
      <c r="AS176" s="77">
        <f>'Monthly Returns'!AR177</f>
        <v>1.4099216710182771E-2</v>
      </c>
      <c r="AT176" s="77">
        <f>'Monthly Returns'!AS177</f>
        <v>3.9896969285853363E-3</v>
      </c>
      <c r="AU176" s="77">
        <f>'Monthly Returns'!AT177</f>
        <v>-7.152032875487698E-3</v>
      </c>
      <c r="AV176" s="77">
        <f>'Monthly Returns'!AU177</f>
        <v>6.2791968324590443E-3</v>
      </c>
      <c r="AW176" s="77">
        <f>'Monthly Returns'!AV177</f>
        <v>4.8408541323060161E-2</v>
      </c>
      <c r="AX176" s="77">
        <f>'Monthly Returns'!AW177</f>
        <v>1.2061177225929365E-2</v>
      </c>
      <c r="AY176" s="77">
        <f>'Monthly Returns'!AX177</f>
        <v>1.4917420329055556E-2</v>
      </c>
      <c r="AZ176" s="77">
        <f>'Monthly Returns'!AY177</f>
        <v>3.6478568314371539E-2</v>
      </c>
      <c r="BA176" s="77">
        <f>'Monthly Returns'!AZ177</f>
        <v>-3.9889437760389335E-2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CC176" s="161">
        <f>(C176-AVERAGE(C$3:C$242))^2*'Monthly Returns'!$BI177</f>
        <v>2.3922390352337171E-6</v>
      </c>
      <c r="CD176" s="161">
        <f>(D176-AVERAGE(D$3:D$242))^2*'Monthly Returns'!$BI177</f>
        <v>2.209817910347956E-6</v>
      </c>
      <c r="CE176" s="161">
        <f>(E176-AVERAGE(E$3:E$242))^2*'Monthly Returns'!$BI177</f>
        <v>1.5561645411707472E-5</v>
      </c>
      <c r="CF176" s="161">
        <f>(F176-AVERAGE(F$3:F$242))^2*'Monthly Returns'!$BI177</f>
        <v>1.4536654871498474E-5</v>
      </c>
      <c r="CG176" s="161">
        <f>(G176-AVERAGE(G$3:G$242))^2*'Monthly Returns'!$BI177</f>
        <v>1.8308455107845512E-5</v>
      </c>
      <c r="CH176" s="161">
        <f>(H176-AVERAGE(H$3:H$242))^2*'Monthly Returns'!$BI177</f>
        <v>8.2610361076673611E-7</v>
      </c>
      <c r="CI176" s="161">
        <f>(I176-AVERAGE(I$3:I$242))^2*'Monthly Returns'!$BI177</f>
        <v>6.5692776090672973E-7</v>
      </c>
      <c r="CJ176" s="161">
        <f>(J176-AVERAGE(J$3:J$242))^2*'Monthly Returns'!$BI177</f>
        <v>2.7171530378278837E-5</v>
      </c>
      <c r="CK176" s="161">
        <f>(K176-AVERAGE(K$3:K$242))^2*'Monthly Returns'!$BI177</f>
        <v>3.0848481667263617E-5</v>
      </c>
      <c r="CL176" s="161">
        <f>(L176-AVERAGE(L$3:L$242))^2*'Monthly Returns'!$BI177</f>
        <v>7.4968572752498202E-7</v>
      </c>
      <c r="CM176" s="161">
        <f>(M176-AVERAGE(M$3:M$242))^2*'Monthly Returns'!$BI177</f>
        <v>1.652717189539678E-6</v>
      </c>
      <c r="CN176" s="161">
        <f>(N176-AVERAGE(N$3:N$242))^2*'Monthly Returns'!$BI177</f>
        <v>7.8071598072401728E-6</v>
      </c>
      <c r="CO176" s="161">
        <f>(O176-AVERAGE(O$3:O$242))^2*'Monthly Returns'!$BI177</f>
        <v>1.0472936816536554E-5</v>
      </c>
      <c r="CP176" s="161">
        <f>(P176-AVERAGE(P$3:P$242))^2*'Monthly Returns'!$BI177</f>
        <v>1.2604491247650299E-5</v>
      </c>
      <c r="CQ176" s="161">
        <f>(Q176-AVERAGE(Q$3:Q$242))^2*'Monthly Returns'!$BI177</f>
        <v>1.4565737396507722E-5</v>
      </c>
      <c r="CR176" s="161">
        <f>(R176-AVERAGE(R$3:R$242))^2*'Monthly Returns'!$BI177</f>
        <v>3.1769620944813457E-6</v>
      </c>
      <c r="CS176" s="161">
        <f>(S176-AVERAGE(S$3:S$242))^2*'Monthly Returns'!$BI177</f>
        <v>2.7143268911199926E-6</v>
      </c>
      <c r="CT176" s="161">
        <f>(T176-AVERAGE(T$3:T$242))^2*'Monthly Returns'!$BI177</f>
        <v>1.665016906205129E-5</v>
      </c>
      <c r="CU176" s="161">
        <f>(U176-AVERAGE(U$3:U$242))^2*'Monthly Returns'!$BI177</f>
        <v>1.9754969945522488E-6</v>
      </c>
      <c r="CV176" s="161">
        <f>(V176-AVERAGE(V$3:V$242))^2*'Monthly Returns'!$BI177</f>
        <v>2.6785339322086116E-6</v>
      </c>
      <c r="CW176" s="161">
        <f>(W176-AVERAGE(W$3:W$242))^2*'Monthly Returns'!$BI177</f>
        <v>2.2216793660526856E-6</v>
      </c>
      <c r="CX176" s="161">
        <f>(X176-AVERAGE(X$3:X$242))^2*'Monthly Returns'!$BI177</f>
        <v>3.6596593521351247E-8</v>
      </c>
      <c r="CY176" s="161">
        <f>(Y176-AVERAGE(Y$3:Y$242))^2*'Monthly Returns'!$BI177</f>
        <v>8.523244138969951E-7</v>
      </c>
      <c r="CZ176" s="161">
        <f>(Z176-AVERAGE(Z$3:Z$242))^2*'Monthly Returns'!$BI177</f>
        <v>5.0689289876654484E-8</v>
      </c>
      <c r="DA176" s="161">
        <f>(AA176-AVERAGE(AA$3:AA$242))^2*'Monthly Returns'!$BI177</f>
        <v>2.9961649207231106E-7</v>
      </c>
      <c r="DB176" s="161">
        <f>(AB176-AVERAGE(AB$3:AB$242))^2*'Monthly Returns'!$BI177</f>
        <v>5.1220630600598989E-8</v>
      </c>
      <c r="DC176" s="161">
        <f>(AC176-AVERAGE(AC$3:AC$242))^2*'Monthly Returns'!$BI177</f>
        <v>8.6137609975874335E-7</v>
      </c>
      <c r="DD176" s="161">
        <f>(AD176-AVERAGE(AD$3:AD$242))^2*'Monthly Returns'!$BI177</f>
        <v>1.2332674591031529E-6</v>
      </c>
      <c r="DE176" s="161">
        <f>(AE176-AVERAGE(AE$3:AE$242))^2*'Monthly Returns'!$BI177</f>
        <v>1.1014606596186478E-7</v>
      </c>
      <c r="DF176" s="161">
        <f>(AF176-AVERAGE(AF$3:AF$242))^2*'Monthly Returns'!$BI177</f>
        <v>1.4343079498835481E-7</v>
      </c>
      <c r="DG176" s="161">
        <f>(AG176-AVERAGE(AG$3:AG$242))^2*'Monthly Returns'!$BI177</f>
        <v>1.8905802113468144E-8</v>
      </c>
      <c r="DH176" s="161">
        <f>(AH176-AVERAGE(AH$3:AH$242))^2*'Monthly Returns'!$BI177</f>
        <v>3.1046218112983601E-6</v>
      </c>
      <c r="DI176" s="161">
        <f>(AI176-AVERAGE(AI$3:AI$242))^2*'Monthly Returns'!$BI177</f>
        <v>8.97304722903794E-8</v>
      </c>
      <c r="DJ176" s="161">
        <f>(AJ176-AVERAGE(AJ$3:AJ$242))^2*'Monthly Returns'!$BI177</f>
        <v>2.8467984901976616E-7</v>
      </c>
      <c r="DK176" s="161">
        <f>(AK176-AVERAGE(AK$3:AK$242))^2*'Monthly Returns'!$BI177</f>
        <v>2.1960577875455895E-7</v>
      </c>
      <c r="DL176" s="161">
        <f>(AL176-AVERAGE(AL$3:AL$242))^2*'Monthly Returns'!$BI177</f>
        <v>2.8575439002898425E-8</v>
      </c>
      <c r="DM176" s="161">
        <f>(AM176-AVERAGE(AM$3:AM$242))^2*'Monthly Returns'!$BI177</f>
        <v>1.7760187872314239E-6</v>
      </c>
      <c r="DN176" s="161">
        <f>(AN176-AVERAGE(AN$3:AN$242))^2*'Monthly Returns'!$BI177</f>
        <v>1.1808013426465438E-9</v>
      </c>
      <c r="DO176" s="161">
        <f>(AO176-AVERAGE(AO$3:AO$242))^2*'Monthly Returns'!$BI177</f>
        <v>2.3586096752339833E-6</v>
      </c>
      <c r="DP176" s="161">
        <f>(AP176-AVERAGE(AP$3:AP$242))^2*'Monthly Returns'!$BI177</f>
        <v>1.0271411990870747E-5</v>
      </c>
      <c r="DQ176" s="161">
        <f>(AQ176-AVERAGE(AQ$3:AQ$242))^2*'Monthly Returns'!$BI177</f>
        <v>1.4443802150734264E-5</v>
      </c>
      <c r="DR176" s="161">
        <f>(AR176-AVERAGE(AR$3:AR$242))^2*'Monthly Returns'!$BI177</f>
        <v>1.7485399053552457E-7</v>
      </c>
      <c r="DS176" s="161">
        <f>(AS176-AVERAGE(AS$3:AS$242))^2*'Monthly Returns'!$BI177</f>
        <v>6.4138961517809136E-7</v>
      </c>
      <c r="DT176" s="161">
        <f>(AT176-AVERAGE(AT$3:AT$242))^2*'Monthly Returns'!$BI177</f>
        <v>7.6466222111422793E-9</v>
      </c>
      <c r="DU176" s="161">
        <f>(AU176-AVERAGE(AU$3:AU$242))^2*'Monthly Returns'!$BI177</f>
        <v>4.9163635079138545E-7</v>
      </c>
      <c r="DV176" s="161">
        <f>(AV176-AVERAGE(AV$3:AV$242))^2*'Monthly Returns'!$BI177</f>
        <v>9.1752320009104004E-7</v>
      </c>
      <c r="DW176" s="161">
        <f>(AW176-AVERAGE(AW$3:AW$242))^2*'Monthly Returns'!$BI177</f>
        <v>8.7653667100580782E-6</v>
      </c>
      <c r="DX176" s="161">
        <f>(AX176-AVERAGE(AX$3:AX$242))^2*'Monthly Returns'!$BI177</f>
        <v>1.3367137955141168E-7</v>
      </c>
      <c r="DY176" s="161">
        <f>(AY176-AVERAGE(AY$3:AY$242))^2*'Monthly Returns'!$BI177</f>
        <v>4.0978915607222293E-7</v>
      </c>
      <c r="DZ176" s="161">
        <f>(AZ176-AVERAGE(AZ$3:AZ$242))^2*'Monthly Returns'!$BI177</f>
        <v>2.6341167075074249E-6</v>
      </c>
      <c r="EA176" s="161">
        <f>(BA176-AVERAGE(BA$3:BA$242))^2*'Monthly Returns'!$BI177</f>
        <v>1.4181927006380182E-5</v>
      </c>
    </row>
    <row r="177" spans="1:131" s="80" customFormat="1" x14ac:dyDescent="0.2">
      <c r="A177" s="66"/>
      <c r="B177" s="79">
        <f>'Monthly Returns'!A178</f>
        <v>41486</v>
      </c>
      <c r="C177" s="77">
        <f>'Monthly Returns'!B178</f>
        <v>5.2935851813040703E-2</v>
      </c>
      <c r="D177" s="77">
        <f>'Monthly Returns'!C178</f>
        <v>6.6181554578751106E-2</v>
      </c>
      <c r="E177" s="77">
        <f>'Monthly Returns'!D178</f>
        <v>7.8102836519345395E-2</v>
      </c>
      <c r="F177" s="77">
        <f>'Monthly Returns'!E178</f>
        <v>8.84356826208052E-2</v>
      </c>
      <c r="G177" s="77">
        <f>'Monthly Returns'!F178</f>
        <v>6.6215730303696305E-2</v>
      </c>
      <c r="H177" s="77">
        <f>'Monthly Returns'!G178</f>
        <v>6.3383901763451799E-3</v>
      </c>
      <c r="I177" s="77">
        <f>'Monthly Returns'!H178</f>
        <v>1.66122040715042E-2</v>
      </c>
      <c r="J177" s="77">
        <f>'Monthly Returns'!I178</f>
        <v>3.2874823185290399E-2</v>
      </c>
      <c r="K177" s="77">
        <f>'Monthly Returns'!J178</f>
        <v>1.1296801152603999E-2</v>
      </c>
      <c r="L177" s="77">
        <f>'Monthly Returns'!K178</f>
        <v>1.3680201096839701E-2</v>
      </c>
      <c r="M177" s="77">
        <f>'Monthly Returns'!L178</f>
        <v>1.28709979991601E-2</v>
      </c>
      <c r="N177" s="77">
        <f>'Monthly Returns'!M178</f>
        <v>2.3455812681369499E-2</v>
      </c>
      <c r="O177" s="77">
        <f>'Monthly Returns'!N178</f>
        <v>6.8087387150992298E-3</v>
      </c>
      <c r="P177" s="77">
        <f>'Monthly Returns'!O178</f>
        <v>1.4823384633791001E-2</v>
      </c>
      <c r="Q177" s="77">
        <f>'Monthly Returns'!P178</f>
        <v>1.02446990551268E-2</v>
      </c>
      <c r="R177" s="77">
        <f>'Monthly Returns'!Q178</f>
        <v>2.2976095506731201E-2</v>
      </c>
      <c r="S177" s="77">
        <f>'Monthly Returns'!R178</f>
        <v>-2.5710688229374501E-4</v>
      </c>
      <c r="T177" s="77">
        <f>'Monthly Returns'!S178</f>
        <v>1.1442172532522443E-2</v>
      </c>
      <c r="U177" s="77">
        <f>'Monthly Returns'!T178</f>
        <v>5.2615615848377401E-2</v>
      </c>
      <c r="V177" s="77">
        <f>'Monthly Returns'!U178</f>
        <v>2.26649713900932E-2</v>
      </c>
      <c r="W177" s="77">
        <f>'Monthly Returns'!V178</f>
        <v>-5.6116493981117599E-4</v>
      </c>
      <c r="X177" s="77">
        <f>'Monthly Returns'!W178</f>
        <v>5.6161455125185444E-3</v>
      </c>
      <c r="Y177" s="77">
        <f>'Monthly Returns'!X178</f>
        <v>1.1585596287857935E-2</v>
      </c>
      <c r="Z177" s="77">
        <f>'Monthly Returns'!Y178</f>
        <v>1.5956813984476792E-3</v>
      </c>
      <c r="AA177" s="77">
        <f>'Monthly Returns'!Z178</f>
        <v>1.0467764213984321E-2</v>
      </c>
      <c r="AB177" s="77">
        <f>'Monthly Returns'!AA178</f>
        <v>7.8657252570295544E-3</v>
      </c>
      <c r="AC177" s="77">
        <f>'Monthly Returns'!AB178</f>
        <v>1.240152367760361E-2</v>
      </c>
      <c r="AD177" s="77">
        <f>'Monthly Returns'!AC178</f>
        <v>1.56804243327083E-2</v>
      </c>
      <c r="AE177" s="77">
        <f>'Monthly Returns'!AD178</f>
        <v>4.00900732416919E-3</v>
      </c>
      <c r="AF177" s="77">
        <f>'Monthly Returns'!AE178</f>
        <v>1.6926524999999998E-2</v>
      </c>
      <c r="AG177" s="77">
        <f>'Monthly Returns'!AF178</f>
        <v>7.2961082E-3</v>
      </c>
      <c r="AH177" s="77">
        <f>'Monthly Returns'!AG178</f>
        <v>5.2440500201693663E-3</v>
      </c>
      <c r="AI177" s="77">
        <f>'Monthly Returns'!AH178</f>
        <v>1.1798224148780179E-3</v>
      </c>
      <c r="AJ177" s="77">
        <f>'Monthly Returns'!AI178</f>
        <v>-5.1213423578762018E-3</v>
      </c>
      <c r="AK177" s="77">
        <f>'Monthly Returns'!AJ178</f>
        <v>-8.1876777596493477E-3</v>
      </c>
      <c r="AL177" s="77">
        <f>'Monthly Returns'!AK178</f>
        <v>-3.3189397863889747E-3</v>
      </c>
      <c r="AM177" s="77">
        <f>'Monthly Returns'!AL178</f>
        <v>-5.7935632758855382E-3</v>
      </c>
      <c r="AN177" s="77">
        <f>'Monthly Returns'!AM178</f>
        <v>2.908967232167825E-3</v>
      </c>
      <c r="AO177" s="77">
        <f>'Monthly Returns'!AN178</f>
        <v>-1.21E-2</v>
      </c>
      <c r="AP177" s="77">
        <f>'Monthly Returns'!AO178</f>
        <v>-4.2323117162766932E-3</v>
      </c>
      <c r="AQ177" s="77">
        <f>'Monthly Returns'!AP178</f>
        <v>-1.6564276281793688E-2</v>
      </c>
      <c r="AR177" s="77">
        <f>'Monthly Returns'!AQ178</f>
        <v>2.2480942823052182E-2</v>
      </c>
      <c r="AS177" s="77">
        <f>'Monthly Returns'!AR178</f>
        <v>1.9346770634103283E-2</v>
      </c>
      <c r="AT177" s="77">
        <f>'Monthly Returns'!AS178</f>
        <v>2.8232013820709747E-3</v>
      </c>
      <c r="AU177" s="77">
        <f>'Monthly Returns'!AT178</f>
        <v>2.195419695896119E-3</v>
      </c>
      <c r="AV177" s="77">
        <f>'Monthly Returns'!AU178</f>
        <v>-5.1349383734536781E-3</v>
      </c>
      <c r="AW177" s="77">
        <f>'Monthly Returns'!AV178</f>
        <v>2.6729759418848253E-2</v>
      </c>
      <c r="AX177" s="77">
        <f>'Monthly Returns'!AW178</f>
        <v>2.3517683576137927E-2</v>
      </c>
      <c r="AY177" s="77">
        <f>'Monthly Returns'!AX178</f>
        <v>-4.4399208492185028E-3</v>
      </c>
      <c r="AZ177" s="77">
        <f>'Monthly Returns'!AY178</f>
        <v>-3.4433578143873135E-2</v>
      </c>
      <c r="BA177" s="77">
        <f>'Monthly Returns'!AZ178</f>
        <v>2.2452011448427456E-2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CC177" s="161">
        <f>(C177-AVERAGE(C$3:C$242))^2*'Monthly Returns'!$BI178</f>
        <v>1.2336392083225906E-5</v>
      </c>
      <c r="CD177" s="161">
        <f>(D177-AVERAGE(D$3:D$242))^2*'Monthly Returns'!$BI178</f>
        <v>1.7625668614782875E-5</v>
      </c>
      <c r="CE177" s="161">
        <f>(E177-AVERAGE(E$3:E$242))^2*'Monthly Returns'!$BI178</f>
        <v>2.9891348612897754E-5</v>
      </c>
      <c r="CF177" s="161">
        <f>(F177-AVERAGE(F$3:F$242))^2*'Monthly Returns'!$BI178</f>
        <v>3.583006604846474E-5</v>
      </c>
      <c r="CG177" s="161">
        <f>(G177-AVERAGE(G$3:G$242))^2*'Monthly Returns'!$BI178</f>
        <v>2.1993095330815274E-5</v>
      </c>
      <c r="CH177" s="161">
        <f>(H177-AVERAGE(H$3:H$242))^2*'Monthly Returns'!$BI178</f>
        <v>1.5453591115469198E-8</v>
      </c>
      <c r="CI177" s="161">
        <f>(I177-AVERAGE(I$3:I$242))^2*'Monthly Returns'!$BI178</f>
        <v>4.9157198862762972E-7</v>
      </c>
      <c r="CJ177" s="161">
        <f>(J177-AVERAGE(J$3:J$242))^2*'Monthly Returns'!$BI178</f>
        <v>3.1636526704704505E-6</v>
      </c>
      <c r="CK177" s="161">
        <f>(K177-AVERAGE(K$3:K$242))^2*'Monthly Returns'!$BI178</f>
        <v>1.0563873700710377E-8</v>
      </c>
      <c r="CL177" s="161">
        <f>(L177-AVERAGE(L$3:L$242))^2*'Monthly Returns'!$BI178</f>
        <v>4.9285334994053506E-7</v>
      </c>
      <c r="CM177" s="161">
        <f>(M177-AVERAGE(M$3:M$242))^2*'Monthly Returns'!$BI178</f>
        <v>4.0030121818789581E-7</v>
      </c>
      <c r="CN177" s="161">
        <f>(N177-AVERAGE(N$3:N$242))^2*'Monthly Returns'!$BI178</f>
        <v>1.3986437696348939E-6</v>
      </c>
      <c r="CO177" s="161">
        <f>(O177-AVERAGE(O$3:O$242))^2*'Monthly Returns'!$BI178</f>
        <v>4.2050947512664523E-9</v>
      </c>
      <c r="CP177" s="161">
        <f>(P177-AVERAGE(P$3:P$242))^2*'Monthly Returns'!$BI178</f>
        <v>2.2963350269085762E-7</v>
      </c>
      <c r="CQ177" s="161">
        <f>(Q177-AVERAGE(Q$3:Q$242))^2*'Monthly Returns'!$BI178</f>
        <v>4.4660627187913401E-8</v>
      </c>
      <c r="CR177" s="161">
        <f>(R177-AVERAGE(R$3:R$242))^2*'Monthly Returns'!$BI178</f>
        <v>1.5334570650304301E-6</v>
      </c>
      <c r="CS177" s="161">
        <f>(S177-AVERAGE(S$3:S$242))^2*'Monthly Returns'!$BI178</f>
        <v>1.871235713563068E-7</v>
      </c>
      <c r="CT177" s="161">
        <f>(T177-AVERAGE(T$3:T$242))^2*'Monthly Returns'!$BI178</f>
        <v>3.8828135431494222E-8</v>
      </c>
      <c r="CU177" s="161">
        <f>(U177-AVERAGE(U$3:U$242))^2*'Monthly Returns'!$BI178</f>
        <v>1.2768417511534663E-5</v>
      </c>
      <c r="CV177" s="161">
        <f>(V177-AVERAGE(V$3:V$242))^2*'Monthly Returns'!$BI178</f>
        <v>1.7025136323361924E-6</v>
      </c>
      <c r="CW177" s="161">
        <f>(W177-AVERAGE(W$3:W$242))^2*'Monthly Returns'!$BI178</f>
        <v>1.2555585884296862E-7</v>
      </c>
      <c r="CX177" s="161">
        <f>(X177-AVERAGE(X$3:X$242))^2*'Monthly Returns'!$BI178</f>
        <v>2.6111174116709667E-9</v>
      </c>
      <c r="CY177" s="161">
        <f>(Y177-AVERAGE(Y$3:Y$242))^2*'Monthly Returns'!$BI178</f>
        <v>3.1912093879524972E-7</v>
      </c>
      <c r="CZ177" s="161">
        <f>(Z177-AVERAGE(Z$3:Z$242))^2*'Monthly Returns'!$BI178</f>
        <v>2.7358633371573319E-9</v>
      </c>
      <c r="DA177" s="161">
        <f>(AA177-AVERAGE(AA$3:AA$242))^2*'Monthly Returns'!$BI178</f>
        <v>1.201765358308897E-7</v>
      </c>
      <c r="DB177" s="161">
        <f>(AB177-AVERAGE(AB$3:AB$242))^2*'Monthly Returns'!$BI178</f>
        <v>8.3685525132351872E-8</v>
      </c>
      <c r="DC177" s="161">
        <f>(AC177-AVERAGE(AC$3:AC$242))^2*'Monthly Returns'!$BI178</f>
        <v>4.4002326919351224E-7</v>
      </c>
      <c r="DD177" s="161">
        <f>(AD177-AVERAGE(AD$3:AD$242))^2*'Monthly Returns'!$BI178</f>
        <v>8.2574790025339181E-7</v>
      </c>
      <c r="DE177" s="161">
        <f>(AE177-AVERAGE(AE$3:AE$242))^2*'Monthly Returns'!$BI178</f>
        <v>1.6300632848182758E-10</v>
      </c>
      <c r="DF177" s="161">
        <f>(AF177-AVERAGE(AF$3:AF$242))^2*'Monthly Returns'!$BI178</f>
        <v>5.0787900903005085E-7</v>
      </c>
      <c r="DG177" s="161">
        <f>(AG177-AVERAGE(AG$3:AG$242))^2*'Monthly Returns'!$BI178</f>
        <v>7.5609619318253725E-11</v>
      </c>
      <c r="DH177" s="161">
        <f>(AH177-AVERAGE(AH$3:AH$242))^2*'Monthly Returns'!$BI178</f>
        <v>2.5051379123598804E-9</v>
      </c>
      <c r="DI177" s="161">
        <f>(AI177-AVERAGE(AI$3:AI$242))^2*'Monthly Returns'!$BI178</f>
        <v>3.7646520040048418E-8</v>
      </c>
      <c r="DJ177" s="161">
        <f>(AJ177-AVERAGE(AJ$3:AJ$242))^2*'Monthly Returns'!$BI178</f>
        <v>6.2273838302204042E-7</v>
      </c>
      <c r="DK177" s="161">
        <f>(AK177-AVERAGE(AK$3:AK$242))^2*'Monthly Returns'!$BI178</f>
        <v>1.1967758764538666E-6</v>
      </c>
      <c r="DL177" s="161">
        <f>(AL177-AVERAGE(AL$3:AL$242))^2*'Monthly Returns'!$BI178</f>
        <v>5.1749503660238327E-7</v>
      </c>
      <c r="DM177" s="161">
        <f>(AM177-AVERAGE(AM$3:AM$242))^2*'Monthly Returns'!$BI178</f>
        <v>6.0928838535019385E-7</v>
      </c>
      <c r="DN177" s="161">
        <f>(AN177-AVERAGE(AN$3:AN$242))^2*'Monthly Returns'!$BI178</f>
        <v>4.1794748906397573E-8</v>
      </c>
      <c r="DO177" s="161">
        <f>(AO177-AVERAGE(AO$3:AO$242))^2*'Monthly Returns'!$BI178</f>
        <v>1.9385246220112159E-6</v>
      </c>
      <c r="DP177" s="161">
        <f>(AP177-AVERAGE(AP$3:AP$242))^2*'Monthly Returns'!$BI178</f>
        <v>1.7115850883825074E-7</v>
      </c>
      <c r="DQ177" s="161">
        <f>(AQ177-AVERAGE(AQ$3:AQ$242))^2*'Monthly Returns'!$BI178</f>
        <v>2.9160853976262349E-6</v>
      </c>
      <c r="DR177" s="161">
        <f>(AR177-AVERAGE(AR$3:AR$242))^2*'Monthly Returns'!$BI178</f>
        <v>1.4339536553537774E-6</v>
      </c>
      <c r="DS177" s="161">
        <f>(AS177-AVERAGE(AS$3:AS$242))^2*'Monthly Returns'!$BI178</f>
        <v>1.4439131419194519E-6</v>
      </c>
      <c r="DT177" s="161">
        <f>(AT177-AVERAGE(AT$3:AT$242))^2*'Monthly Returns'!$BI178</f>
        <v>3.1002457303169819E-8</v>
      </c>
      <c r="DU177" s="161">
        <f>(AU177-AVERAGE(AU$3:AU$242))^2*'Monthly Returns'!$BI178</f>
        <v>3.9518559323930375E-12</v>
      </c>
      <c r="DV177" s="161">
        <f>(AV177-AVERAGE(AV$3:AV$242))^2*'Monthly Returns'!$BI178</f>
        <v>9.9532528659727569E-9</v>
      </c>
      <c r="DW177" s="161">
        <f>(AW177-AVERAGE(AW$3:AW$242))^2*'Monthly Returns'!$BI178</f>
        <v>1.7864658345390415E-6</v>
      </c>
      <c r="DX177" s="161">
        <f>(AX177-AVERAGE(AX$3:AX$242))^2*'Monthly Returns'!$BI178</f>
        <v>1.5217445768155806E-6</v>
      </c>
      <c r="DY177" s="161">
        <f>(AY177-AVERAGE(AY$3:AY$242))^2*'Monthly Returns'!$BI178</f>
        <v>6.7253970885226863E-7</v>
      </c>
      <c r="DZ177" s="161">
        <f>(AZ177-AVERAGE(AZ$3:AZ$242))^2*'Monthly Returns'!$BI178</f>
        <v>1.3912473691421831E-5</v>
      </c>
      <c r="EA177" s="161">
        <f>(BA177-AVERAGE(BA$3:BA$242))^2*'Monthly Returns'!$BI178</f>
        <v>8.6172218068348479E-7</v>
      </c>
    </row>
    <row r="178" spans="1:131" s="80" customFormat="1" x14ac:dyDescent="0.2">
      <c r="A178" s="66"/>
      <c r="B178" s="79">
        <f>'Monthly Returns'!A179</f>
        <v>41517</v>
      </c>
      <c r="C178" s="77">
        <f>'Monthly Returns'!B179</f>
        <v>-4.6219630678199897E-2</v>
      </c>
      <c r="D178" s="77">
        <f>'Monthly Returns'!C179</f>
        <v>-4.9369684046184199E-2</v>
      </c>
      <c r="E178" s="77">
        <f>'Monthly Returns'!D179</f>
        <v>-3.5708291458239699E-2</v>
      </c>
      <c r="F178" s="77">
        <f>'Monthly Returns'!E179</f>
        <v>-1.50592519372764E-2</v>
      </c>
      <c r="G178" s="77">
        <f>'Monthly Returns'!F179</f>
        <v>-2.3291512458177101E-2</v>
      </c>
      <c r="H178" s="77">
        <f>'Monthly Returns'!G179</f>
        <v>-4.02445381539734E-2</v>
      </c>
      <c r="I178" s="77">
        <f>'Monthly Returns'!H179</f>
        <v>-3.2372733179308499E-2</v>
      </c>
      <c r="J178" s="77">
        <f>'Monthly Returns'!I179</f>
        <v>-1.9647310656431299E-2</v>
      </c>
      <c r="K178" s="77">
        <f>'Monthly Returns'!J179</f>
        <v>-3.5620680172763701E-2</v>
      </c>
      <c r="L178" s="77">
        <f>'Monthly Returns'!K179</f>
        <v>-2.28540999975421E-2</v>
      </c>
      <c r="M178" s="77">
        <f>'Monthly Returns'!L179</f>
        <v>-2.4305282692422301E-2</v>
      </c>
      <c r="N178" s="77">
        <f>'Monthly Returns'!M179</f>
        <v>-2.5546643555004502E-2</v>
      </c>
      <c r="O178" s="77">
        <f>'Monthly Returns'!N179</f>
        <v>-4.3149207704881003E-2</v>
      </c>
      <c r="P178" s="77">
        <f>'Monthly Returns'!O179</f>
        <v>-3.4263319218000902E-2</v>
      </c>
      <c r="Q178" s="77">
        <f>'Monthly Returns'!P179</f>
        <v>-3.2579501494501797E-2</v>
      </c>
      <c r="R178" s="77">
        <f>'Monthly Returns'!Q179</f>
        <v>-2.7482844015140801E-2</v>
      </c>
      <c r="S178" s="77">
        <f>'Monthly Returns'!R179</f>
        <v>-2.9777853430080398E-2</v>
      </c>
      <c r="T178" s="77">
        <f>'Monthly Returns'!S179</f>
        <v>-3.8342510339873348E-2</v>
      </c>
      <c r="U178" s="77">
        <f>'Monthly Returns'!T179</f>
        <v>-2.7587642068192701E-2</v>
      </c>
      <c r="V178" s="77">
        <f>'Monthly Returns'!U179</f>
        <v>-8.4848344563670502E-3</v>
      </c>
      <c r="W178" s="77">
        <f>'Monthly Returns'!V179</f>
        <v>-1.0824676613365799E-2</v>
      </c>
      <c r="X178" s="77">
        <f>'Monthly Returns'!W179</f>
        <v>-2.1258197016646996E-3</v>
      </c>
      <c r="Y178" s="77">
        <f>'Monthly Returns'!X179</f>
        <v>6.2253472682094468E-3</v>
      </c>
      <c r="Z178" s="77">
        <f>'Monthly Returns'!Y179</f>
        <v>1.2337734365266417E-3</v>
      </c>
      <c r="AA178" s="77">
        <f>'Monthly Returns'!Z179</f>
        <v>-1.305629650428175E-2</v>
      </c>
      <c r="AB178" s="77">
        <f>'Monthly Returns'!AA179</f>
        <v>-5.1619246604805991E-3</v>
      </c>
      <c r="AC178" s="77">
        <f>'Monthly Returns'!AB179</f>
        <v>-2.3280672125189694E-2</v>
      </c>
      <c r="AD178" s="77">
        <f>'Monthly Returns'!AC179</f>
        <v>-1.44124369714055E-2</v>
      </c>
      <c r="AE178" s="77">
        <f>'Monthly Returns'!AD179</f>
        <v>-4.7475474731649397E-2</v>
      </c>
      <c r="AF178" s="77">
        <f>'Monthly Returns'!AE179</f>
        <v>-2.3909971500000002E-2</v>
      </c>
      <c r="AG178" s="77">
        <f>'Monthly Returns'!AF179</f>
        <v>-2.6984918399999999E-2</v>
      </c>
      <c r="AH178" s="77">
        <f>'Monthly Returns'!AG179</f>
        <v>-5.7624398073836236E-2</v>
      </c>
      <c r="AI178" s="77">
        <f>'Monthly Returns'!AH179</f>
        <v>-1.6864672352237653E-2</v>
      </c>
      <c r="AJ178" s="77">
        <f>'Monthly Returns'!AI179</f>
        <v>-2.6105297000066474E-2</v>
      </c>
      <c r="AK178" s="77">
        <f>'Monthly Returns'!AJ179</f>
        <v>-4.7127709395632489E-2</v>
      </c>
      <c r="AL178" s="77">
        <f>'Monthly Returns'!AK179</f>
        <v>-2.3300676444077517E-2</v>
      </c>
      <c r="AM178" s="77">
        <f>'Monthly Returns'!AL179</f>
        <v>4.0363904035676246E-3</v>
      </c>
      <c r="AN178" s="77">
        <f>'Monthly Returns'!AM179</f>
        <v>-1.0544318139708242E-2</v>
      </c>
      <c r="AO178" s="77">
        <f>'Monthly Returns'!AN179</f>
        <v>2.5000000000000001E-2</v>
      </c>
      <c r="AP178" s="77">
        <f>'Monthly Returns'!AO179</f>
        <v>-9.1319863255492129E-2</v>
      </c>
      <c r="AQ178" s="77">
        <f>'Monthly Returns'!AP179</f>
        <v>-0.12179408588025809</v>
      </c>
      <c r="AR178" s="77">
        <f>'Monthly Returns'!AQ179</f>
        <v>-9.3244163832184833E-3</v>
      </c>
      <c r="AS178" s="77">
        <f>'Monthly Returns'!AR179</f>
        <v>1.861874864689339E-2</v>
      </c>
      <c r="AT178" s="77">
        <f>'Monthly Returns'!AS179</f>
        <v>-4.6606701152865082E-2</v>
      </c>
      <c r="AU178" s="77">
        <f>'Monthly Returns'!AT179</f>
        <v>-1.4192678383788317E-2</v>
      </c>
      <c r="AV178" s="77">
        <f>'Monthly Returns'!AU179</f>
        <v>-2.5637003629923973E-2</v>
      </c>
      <c r="AW178" s="77">
        <f>'Monthly Returns'!AV179</f>
        <v>-4.410723036895392E-2</v>
      </c>
      <c r="AX178" s="77">
        <f>'Monthly Returns'!AW179</f>
        <v>-6.3356787097794243E-2</v>
      </c>
      <c r="AY178" s="77">
        <f>'Monthly Returns'!AX179</f>
        <v>-5.4636442787575248E-2</v>
      </c>
      <c r="AZ178" s="77">
        <f>'Monthly Returns'!AY179</f>
        <v>-6.3437057932731647E-2</v>
      </c>
      <c r="BA178" s="77">
        <f>'Monthly Returns'!AZ179</f>
        <v>-7.4873992349242302E-2</v>
      </c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CC178" s="161">
        <f>(C178-AVERAGE(C$3:C$242))^2*'Monthly Returns'!$BI179</f>
        <v>1.603301783593977E-5</v>
      </c>
      <c r="CD178" s="161">
        <f>(D178-AVERAGE(D$3:D$242))^2*'Monthly Returns'!$BI179</f>
        <v>2.0798123325353188E-5</v>
      </c>
      <c r="CE178" s="161">
        <f>(E178-AVERAGE(E$3:E$242))^2*'Monthly Returns'!$BI179</f>
        <v>9.9406484538354121E-6</v>
      </c>
      <c r="CF178" s="161">
        <f>(F178-AVERAGE(F$3:F$242))^2*'Monthly Returns'!$BI179</f>
        <v>3.4146862639909328E-6</v>
      </c>
      <c r="CG178" s="161">
        <f>(G178-AVERAGE(G$3:G$242))^2*'Monthly Returns'!$BI179</f>
        <v>4.3586212834801706E-6</v>
      </c>
      <c r="CH178" s="161">
        <f>(H178-AVERAGE(H$3:H$242))^2*'Monthly Returns'!$BI179</f>
        <v>1.1659328698256222E-5</v>
      </c>
      <c r="CI178" s="161">
        <f>(I178-AVERAGE(I$3:I$242))^2*'Monthly Returns'!$BI179</f>
        <v>9.1045376042148307E-6</v>
      </c>
      <c r="CJ178" s="161">
        <f>(J178-AVERAGE(J$3:J$242))^2*'Monthly Returns'!$BI179</f>
        <v>4.8539459198701888E-6</v>
      </c>
      <c r="CK178" s="161">
        <f>(K178-AVERAGE(K$3:K$242))^2*'Monthly Returns'!$BI179</f>
        <v>1.1982927443077513E-5</v>
      </c>
      <c r="CL178" s="161">
        <f>(L178-AVERAGE(L$3:L$242))^2*'Monthly Returns'!$BI179</f>
        <v>4.2866268608033855E-6</v>
      </c>
      <c r="CM178" s="161">
        <f>(M178-AVERAGE(M$3:M$242))^2*'Monthly Returns'!$BI179</f>
        <v>4.791228586096694E-6</v>
      </c>
      <c r="CN178" s="161">
        <f>(N178-AVERAGE(N$3:N$242))^2*'Monthly Returns'!$BI179</f>
        <v>6.4249941171609329E-6</v>
      </c>
      <c r="CO178" s="161">
        <f>(O178-AVERAGE(O$3:O$242))^2*'Monthly Returns'!$BI179</f>
        <v>1.3918760874198129E-5</v>
      </c>
      <c r="CP178" s="161">
        <f>(P178-AVERAGE(P$3:P$242))^2*'Monthly Returns'!$BI179</f>
        <v>1.0550440874307008E-5</v>
      </c>
      <c r="CQ178" s="161">
        <f>(Q178-AVERAGE(Q$3:Q$242))^2*'Monthly Returns'!$BI179</f>
        <v>9.2508418569488554E-6</v>
      </c>
      <c r="CR178" s="161">
        <f>(R178-AVERAGE(R$3:R$242))^2*'Monthly Returns'!$BI179</f>
        <v>6.7052986512095308E-6</v>
      </c>
      <c r="CS178" s="161">
        <f>(S178-AVERAGE(S$3:S$242))^2*'Monthly Returns'!$BI179</f>
        <v>7.170797584657781E-6</v>
      </c>
      <c r="CT178" s="161">
        <f>(T178-AVERAGE(T$3:T$242))^2*'Monthly Returns'!$BI179</f>
        <v>1.2850451134971764E-5</v>
      </c>
      <c r="CU178" s="161">
        <f>(U178-AVERAGE(U$3:U$242))^2*'Monthly Returns'!$BI179</f>
        <v>6.2639939022605674E-6</v>
      </c>
      <c r="CV178" s="161">
        <f>(V178-AVERAGE(V$3:V$242))^2*'Monthly Returns'!$BI179</f>
        <v>1.1140400553857782E-6</v>
      </c>
      <c r="CW178" s="161">
        <f>(W178-AVERAGE(W$3:W$242))^2*'Monthly Returns'!$BI179</f>
        <v>1.2904437571510306E-6</v>
      </c>
      <c r="CX178" s="161">
        <f>(X178-AVERAGE(X$3:X$242))^2*'Monthly Returns'!$BI179</f>
        <v>2.8826363703974504E-7</v>
      </c>
      <c r="CY178" s="161">
        <f>(Y178-AVERAGE(Y$3:Y$242))^2*'Monthly Returns'!$BI179</f>
        <v>2.5749190084459603E-8</v>
      </c>
      <c r="CZ178" s="161">
        <f>(Z178-AVERAGE(Z$3:Z$242))^2*'Monthly Returns'!$BI179</f>
        <v>6.410863827710198E-9</v>
      </c>
      <c r="DA178" s="161">
        <f>(AA178-AVERAGE(AA$3:AA$242))^2*'Monthly Returns'!$BI179</f>
        <v>2.0707768977722205E-6</v>
      </c>
      <c r="DB178" s="161">
        <f>(AB178-AVERAGE(AB$3:AB$242))^2*'Monthly Returns'!$BI179</f>
        <v>4.8879559039112644E-7</v>
      </c>
      <c r="DC178" s="161">
        <f>(AC178-AVERAGE(AC$3:AC$242))^2*'Monthly Returns'!$BI179</f>
        <v>4.1802217571664092E-6</v>
      </c>
      <c r="DD178" s="161">
        <f>(AD178-AVERAGE(AD$3:AD$242))^2*'Monthly Returns'!$BI179</f>
        <v>1.8858536203883908E-6</v>
      </c>
      <c r="DE178" s="161">
        <f>(AE178-AVERAGE(AE$3:AE$242))^2*'Monthly Returns'!$BI179</f>
        <v>1.5203122118524402E-5</v>
      </c>
      <c r="DF178" s="161">
        <f>(AF178-AVERAGE(AF$3:AF$242))^2*'Monthly Returns'!$BI179</f>
        <v>5.6960337561479972E-6</v>
      </c>
      <c r="DG178" s="161">
        <f>(AG178-AVERAGE(AG$3:AG$242))^2*'Monthly Returns'!$BI179</f>
        <v>6.7394185482024868E-6</v>
      </c>
      <c r="DH178" s="161">
        <f>(AH178-AVERAGE(AH$3:AH$242))^2*'Monthly Returns'!$BI179</f>
        <v>2.3302267330592347E-5</v>
      </c>
      <c r="DI178" s="161">
        <f>(AI178-AVERAGE(AI$3:AI$242))^2*'Monthly Returns'!$BI179</f>
        <v>2.452609648822695E-6</v>
      </c>
      <c r="DJ178" s="161">
        <f>(AJ178-AVERAGE(AJ$3:AJ$242))^2*'Monthly Returns'!$BI179</f>
        <v>5.7003420434549639E-6</v>
      </c>
      <c r="DK178" s="161">
        <f>(AK178-AVERAGE(AK$3:AK$242))^2*'Monthly Returns'!$BI179</f>
        <v>1.6469535340241101E-5</v>
      </c>
      <c r="DL178" s="161">
        <f>(AL178-AVERAGE(AL$3:AL$242))^2*'Monthly Returns'!$BI179</f>
        <v>5.0232883236952759E-6</v>
      </c>
      <c r="DM178" s="161">
        <f>(AM178-AVERAGE(AM$3:AM$242))^2*'Monthly Returns'!$BI179</f>
        <v>1.4131146255743207E-9</v>
      </c>
      <c r="DN178" s="161">
        <f>(AN178-AVERAGE(AN$3:AN$242))^2*'Monthly Returns'!$BI179</f>
        <v>1.5072220010019908E-6</v>
      </c>
      <c r="DO178" s="161">
        <f>(AO178-AVERAGE(AO$3:AO$242))^2*'Monthly Returns'!$BI179</f>
        <v>2.0154038557365243E-6</v>
      </c>
      <c r="DP178" s="161">
        <f>(AP178-AVERAGE(AP$3:AP$242))^2*'Monthly Returns'!$BI179</f>
        <v>4.9462782552516916E-5</v>
      </c>
      <c r="DQ178" s="161">
        <f>(AQ178-AVERAGE(AQ$3:AQ$242))^2*'Monthly Returns'!$BI179</f>
        <v>9.4321846072963555E-5</v>
      </c>
      <c r="DR178" s="161">
        <f>(AR178-AVERAGE(AR$3:AR$242))^2*'Monthly Returns'!$BI179</f>
        <v>1.4717538729239086E-6</v>
      </c>
      <c r="DS178" s="161">
        <f>(AS178-AVERAGE(AS$3:AS$242))^2*'Monthly Returns'!$BI179</f>
        <v>1.3279464738545694E-6</v>
      </c>
      <c r="DT178" s="161">
        <f>(AT178-AVERAGE(AT$3:AT$242))^2*'Monthly Returns'!$BI179</f>
        <v>1.5466905785477118E-5</v>
      </c>
      <c r="DU178" s="161">
        <f>(AU178-AVERAGE(AU$3:AU$242))^2*'Monthly Returns'!$BI179</f>
        <v>1.545596777158444E-6</v>
      </c>
      <c r="DV178" s="161">
        <f>(AV178-AVERAGE(AV$3:AV$242))^2*'Monthly Returns'!$BI179</f>
        <v>2.1244275062023193E-6</v>
      </c>
      <c r="DW178" s="161">
        <f>(AW178-AVERAGE(AW$3:AW$242))^2*'Monthly Returns'!$BI179</f>
        <v>1.6314266050149112E-5</v>
      </c>
      <c r="DX178" s="161">
        <f>(AX178-AVERAGE(AX$3:AX$242))^2*'Monthly Returns'!$BI179</f>
        <v>2.8742311789832861E-5</v>
      </c>
      <c r="DY178" s="161">
        <f>(AY178-AVERAGE(AY$3:AY$242))^2*'Monthly Returns'!$BI179</f>
        <v>2.1513857230034873E-5</v>
      </c>
      <c r="DZ178" s="161">
        <f>(AZ178-AVERAGE(AZ$3:AZ$242))^2*'Monthly Returns'!$BI179</f>
        <v>3.5432345764400071E-5</v>
      </c>
      <c r="EA178" s="161">
        <f>(BA178-AVERAGE(BA$3:BA$242))^2*'Monthly Returns'!$BI179</f>
        <v>4.1759559062107553E-5</v>
      </c>
    </row>
    <row r="179" spans="1:131" s="80" customFormat="1" x14ac:dyDescent="0.2">
      <c r="A179" s="66"/>
      <c r="B179" s="79">
        <f>'Monthly Returns'!A180</f>
        <v>41547</v>
      </c>
      <c r="C179" s="77">
        <f>'Monthly Returns'!B180</f>
        <v>-1.0446086152216901E-2</v>
      </c>
      <c r="D179" s="77">
        <f>'Monthly Returns'!C180</f>
        <v>1.44948153531947E-2</v>
      </c>
      <c r="E179" s="77">
        <f>'Monthly Returns'!D180</f>
        <v>3.4797701502274903E-2</v>
      </c>
      <c r="F179" s="77">
        <f>'Monthly Returns'!E180</f>
        <v>3.5917147022279397E-2</v>
      </c>
      <c r="G179" s="77">
        <f>'Monthly Returns'!F180</f>
        <v>1.11918258385699E-2</v>
      </c>
      <c r="H179" s="77">
        <f>'Monthly Returns'!G180</f>
        <v>3.8329818366327401E-2</v>
      </c>
      <c r="I179" s="77">
        <f>'Monthly Returns'!H180</f>
        <v>6.7300243549870103E-2</v>
      </c>
      <c r="J179" s="77">
        <f>'Monthly Returns'!I180</f>
        <v>2.42583254732366E-2</v>
      </c>
      <c r="K179" s="77">
        <f>'Monthly Returns'!J180</f>
        <v>2.04214379428178E-2</v>
      </c>
      <c r="L179" s="77">
        <f>'Monthly Returns'!K180</f>
        <v>-2.2358262458645899E-2</v>
      </c>
      <c r="M179" s="77">
        <f>'Monthly Returns'!L180</f>
        <v>-2.2479733729002901E-2</v>
      </c>
      <c r="N179" s="77">
        <f>'Monthly Returns'!M180</f>
        <v>-2.51321162791181E-2</v>
      </c>
      <c r="O179" s="77">
        <f>'Monthly Returns'!N180</f>
        <v>-2.24272196216657E-3</v>
      </c>
      <c r="P179" s="77">
        <f>'Monthly Returns'!O180</f>
        <v>-1.98799021514257E-2</v>
      </c>
      <c r="Q179" s="77">
        <f>'Monthly Returns'!P180</f>
        <v>-2.49909239845723E-2</v>
      </c>
      <c r="R179" s="77">
        <f>'Monthly Returns'!Q180</f>
        <v>-1.66595719976214E-2</v>
      </c>
      <c r="S179" s="77">
        <f>'Monthly Returns'!R180</f>
        <v>-4.3763383713447401E-2</v>
      </c>
      <c r="T179" s="77">
        <f>'Monthly Returns'!S180</f>
        <v>-2.0516396320495178E-2</v>
      </c>
      <c r="U179" s="77">
        <f>'Monthly Returns'!T180</f>
        <v>3.3121195260310703E-2</v>
      </c>
      <c r="V179" s="77">
        <f>'Monthly Returns'!U180</f>
        <v>2.66341470727324E-2</v>
      </c>
      <c r="W179" s="77">
        <f>'Monthly Returns'!V180</f>
        <v>-1.6629693997630699E-3</v>
      </c>
      <c r="X179" s="77">
        <f>'Monthly Returns'!W180</f>
        <v>6.7521213215382403E-3</v>
      </c>
      <c r="Y179" s="77">
        <f>'Monthly Returns'!X180</f>
        <v>-9.2484914236057314E-4</v>
      </c>
      <c r="Z179" s="77">
        <f>'Monthly Returns'!Y180</f>
        <v>8.3388341944123923E-4</v>
      </c>
      <c r="AA179" s="77">
        <f>'Monthly Returns'!Z180</f>
        <v>2.1112525267650062E-2</v>
      </c>
      <c r="AB179" s="77">
        <f>'Monthly Returns'!AA180</f>
        <v>7.4433257149917331E-3</v>
      </c>
      <c r="AC179" s="77">
        <f>'Monthly Returns'!AB180</f>
        <v>7.4198914375764868E-3</v>
      </c>
      <c r="AD179" s="77">
        <f>'Monthly Returns'!AC180</f>
        <v>2.9414078195782898E-3</v>
      </c>
      <c r="AE179" s="77">
        <f>'Monthly Returns'!AD180</f>
        <v>1.9205477193766002E-2</v>
      </c>
      <c r="AF179" s="77">
        <f>'Monthly Returns'!AE180</f>
        <v>3.1701023699999997E-2</v>
      </c>
      <c r="AG179" s="77">
        <f>'Monthly Returns'!AF180</f>
        <v>2.25321016E-2</v>
      </c>
      <c r="AH179" s="77">
        <f>'Monthly Returns'!AG180</f>
        <v>4.4115142224493198E-2</v>
      </c>
      <c r="AI179" s="77">
        <f>'Monthly Returns'!AH180</f>
        <v>-2.9477833911938367E-3</v>
      </c>
      <c r="AJ179" s="77">
        <f>'Monthly Returns'!AI180</f>
        <v>2.8781018567267669E-3</v>
      </c>
      <c r="AK179" s="77">
        <f>'Monthly Returns'!AJ180</f>
        <v>9.2176842418281169E-3</v>
      </c>
      <c r="AL179" s="77">
        <f>'Monthly Returns'!AK180</f>
        <v>1.7870850331629384E-3</v>
      </c>
      <c r="AM179" s="77">
        <f>'Monthly Returns'!AL180</f>
        <v>-1.4201540588134054E-2</v>
      </c>
      <c r="AN179" s="77">
        <f>'Monthly Returns'!AM180</f>
        <v>8.8260962824167066E-3</v>
      </c>
      <c r="AO179" s="77">
        <f>'Monthly Returns'!AN180</f>
        <v>-5.62E-2</v>
      </c>
      <c r="AP179" s="77">
        <f>'Monthly Returns'!AO180</f>
        <v>5.4929753128882819E-2</v>
      </c>
      <c r="AQ179" s="77">
        <f>'Monthly Returns'!AP180</f>
        <v>5.7670510259367758E-2</v>
      </c>
      <c r="AR179" s="77">
        <f>'Monthly Returns'!AQ180</f>
        <v>1.6791749596386015E-2</v>
      </c>
      <c r="AS179" s="77">
        <f>'Monthly Returns'!AR180</f>
        <v>1.4877789585547196E-2</v>
      </c>
      <c r="AT179" s="77">
        <f>'Monthly Returns'!AS180</f>
        <v>3.0037566061900878E-2</v>
      </c>
      <c r="AU179" s="77">
        <f>'Monthly Returns'!AT180</f>
        <v>1.6999853919000461E-2</v>
      </c>
      <c r="AV179" s="77">
        <f>'Monthly Returns'!AU180</f>
        <v>1.3413943966324268E-2</v>
      </c>
      <c r="AW179" s="77">
        <f>'Monthly Returns'!AV180</f>
        <v>5.9659040363026383E-2</v>
      </c>
      <c r="AX179" s="77">
        <f>'Monthly Returns'!AW180</f>
        <v>6.5201390999020781E-2</v>
      </c>
      <c r="AY179" s="77">
        <f>'Monthly Returns'!AX180</f>
        <v>3.5668718352062263E-2</v>
      </c>
      <c r="AZ179" s="77">
        <f>'Monthly Returns'!AY180</f>
        <v>1.7073703509285429E-2</v>
      </c>
      <c r="BA179" s="77">
        <f>'Monthly Returns'!AZ180</f>
        <v>3.3097597983974714E-2</v>
      </c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CC179" s="161">
        <f>(C179-AVERAGE(C$3:C$242))^2*'Monthly Returns'!$BI180</f>
        <v>1.6703471823955061E-6</v>
      </c>
      <c r="CD179" s="161">
        <f>(D179-AVERAGE(D$3:D$242))^2*'Monthly Returns'!$BI180</f>
        <v>8.6199481212661665E-8</v>
      </c>
      <c r="CE179" s="161">
        <f>(E179-AVERAGE(E$3:E$242))^2*'Monthly Returns'!$BI180</f>
        <v>4.9083907148778517E-6</v>
      </c>
      <c r="CF179" s="161">
        <f>(F179-AVERAGE(F$3:F$242))^2*'Monthly Returns'!$BI180</f>
        <v>4.1439157804286303E-6</v>
      </c>
      <c r="CG179" s="161">
        <f>(G179-AVERAGE(G$3:G$242))^2*'Monthly Returns'!$BI180</f>
        <v>2.8633368011802912E-7</v>
      </c>
      <c r="CH179" s="161">
        <f>(H179-AVERAGE(H$3:H$242))^2*'Monthly Returns'!$BI180</f>
        <v>6.5978167037485788E-6</v>
      </c>
      <c r="CI179" s="161">
        <f>(I179-AVERAGE(I$3:I$242))^2*'Monthly Returns'!$BI180</f>
        <v>2.0967611623275997E-5</v>
      </c>
      <c r="CJ179" s="161">
        <f>(J179-AVERAGE(J$3:J$242))^2*'Monthly Returns'!$BI180</f>
        <v>1.2964689801594638E-6</v>
      </c>
      <c r="CK179" s="161">
        <f>(K179-AVERAGE(K$3:K$242))^2*'Monthly Returns'!$BI180</f>
        <v>6.410080239855065E-7</v>
      </c>
      <c r="CL179" s="161">
        <f>(L179-AVERAGE(L$3:L$242))^2*'Monthly Returns'!$BI180</f>
        <v>4.1737770270529044E-6</v>
      </c>
      <c r="CM179" s="161">
        <f>(M179-AVERAGE(M$3:M$242))^2*'Monthly Returns'!$BI180</f>
        <v>4.2456812248809621E-6</v>
      </c>
      <c r="CN179" s="161">
        <f>(N179-AVERAGE(N$3:N$242))^2*'Monthly Returns'!$BI180</f>
        <v>6.3296074480168799E-6</v>
      </c>
      <c r="CO179" s="161">
        <f>(O179-AVERAGE(O$3:O$242))^2*'Monthly Returns'!$BI180</f>
        <v>3.9152676270394062E-7</v>
      </c>
      <c r="CP179" s="161">
        <f>(P179-AVERAGE(P$3:P$242))^2*'Monthly Returns'!$BI180</f>
        <v>4.6920132223294035E-6</v>
      </c>
      <c r="CQ179" s="161">
        <f>(Q179-AVERAGE(Q$3:Q$242))^2*'Monthly Returns'!$BI180</f>
        <v>6.1371833317394996E-6</v>
      </c>
      <c r="CR179" s="161">
        <f>(R179-AVERAGE(R$3:R$242))^2*'Monthly Returns'!$BI180</f>
        <v>3.1540897682344386E-6</v>
      </c>
      <c r="CS179" s="161">
        <f>(S179-AVERAGE(S$3:S$242))^2*'Monthly Returns'!$BI180</f>
        <v>1.4132653674402634E-5</v>
      </c>
      <c r="CT179" s="161">
        <f>(T179-AVERAGE(T$3:T$242))^2*'Monthly Returns'!$BI180</f>
        <v>5.0243451996863699E-6</v>
      </c>
      <c r="CU179" s="161">
        <f>(U179-AVERAGE(U$3:U$242))^2*'Monthly Returns'!$BI180</f>
        <v>4.4972736061817702E-6</v>
      </c>
      <c r="CV179" s="161">
        <f>(V179-AVERAGE(V$3:V$242))^2*'Monthly Returns'!$BI180</f>
        <v>2.6279440431983688E-6</v>
      </c>
      <c r="CW179" s="161">
        <f>(W179-AVERAGE(W$3:W$242))^2*'Monthly Returns'!$BI180</f>
        <v>1.9541532949974294E-7</v>
      </c>
      <c r="CX179" s="161">
        <f>(X179-AVERAGE(X$3:X$242))^2*'Monthly Returns'!$BI180</f>
        <v>1.9144882352962149E-8</v>
      </c>
      <c r="CY179" s="161">
        <f>(Y179-AVERAGE(Y$3:Y$242))^2*'Monthly Returns'!$BI180</f>
        <v>1.4803800049418922E-7</v>
      </c>
      <c r="CZ179" s="161">
        <f>(Z179-AVERAGE(Z$3:Z$242))^2*'Monthly Returns'!$BI180</f>
        <v>1.232303988160845E-8</v>
      </c>
      <c r="DA179" s="161">
        <f>(AA179-AVERAGE(AA$3:AA$242))^2*'Monthly Returns'!$BI180</f>
        <v>1.3527156149732416E-6</v>
      </c>
      <c r="DB179" s="161">
        <f>(AB179-AVERAGE(AB$3:AB$242))^2*'Monthly Returns'!$BI180</f>
        <v>6.7573826077019751E-8</v>
      </c>
      <c r="DC179" s="161">
        <f>(AC179-AVERAGE(AC$3:AC$242))^2*'Monthly Returns'!$BI180</f>
        <v>8.3877556428657311E-8</v>
      </c>
      <c r="DD179" s="161">
        <f>(AD179-AVERAGE(AD$3:AD$242))^2*'Monthly Returns'!$BI180</f>
        <v>3.0184658681332641E-9</v>
      </c>
      <c r="DE179" s="161">
        <f>(AE179-AVERAGE(AE$3:AE$242))^2*'Monthly Returns'!$BI180</f>
        <v>1.376839570286073E-6</v>
      </c>
      <c r="DF179" s="161">
        <f>(AF179-AVERAGE(AF$3:AF$242))^2*'Monthly Returns'!$BI180</f>
        <v>3.4155563034499383E-6</v>
      </c>
      <c r="DG179" s="161">
        <f>(AG179-AVERAGE(AG$3:AG$242))^2*'Monthly Returns'!$BI180</f>
        <v>1.3742712921920829E-6</v>
      </c>
      <c r="DH179" s="161">
        <f>(AH179-AVERAGE(AH$3:AH$242))^2*'Monthly Returns'!$BI180</f>
        <v>8.5139539055031656E-6</v>
      </c>
      <c r="DI179" s="161">
        <f>(AI179-AVERAGE(AI$3:AI$242))^2*'Monthly Returns'!$BI180</f>
        <v>2.6132054262521129E-7</v>
      </c>
      <c r="DJ179" s="161">
        <f>(AJ179-AVERAGE(AJ$3:AJ$242))^2*'Monthly Returns'!$BI180</f>
        <v>3.4679482095790371E-8</v>
      </c>
      <c r="DK179" s="161">
        <f>(AK179-AVERAGE(AK$3:AK$242))^2*'Monthly Returns'!$BI180</f>
        <v>5.0244544187580738E-8</v>
      </c>
      <c r="DL179" s="161">
        <f>(AL179-AVERAGE(AL$3:AL$242))^2*'Monthly Returns'!$BI180</f>
        <v>1.1337470347201123E-7</v>
      </c>
      <c r="DM179" s="161">
        <f>(AM179-AVERAGE(AM$3:AM$242))^2*'Monthly Returns'!$BI180</f>
        <v>2.0464342527406797E-6</v>
      </c>
      <c r="DN179" s="161">
        <f>(AN179-AVERAGE(AN$3:AN$242))^2*'Monthly Returns'!$BI180</f>
        <v>6.0203526505294688E-8</v>
      </c>
      <c r="DO179" s="161">
        <f>(AO179-AVERAGE(AO$3:AO$242))^2*'Monthly Returns'!$BI180</f>
        <v>2.2792106306903738E-5</v>
      </c>
      <c r="DP179" s="161">
        <f>(AP179-AVERAGE(AP$3:AP$242))^2*'Monthly Returns'!$BI180</f>
        <v>1.6810580935845399E-5</v>
      </c>
      <c r="DQ179" s="161">
        <f>(AQ179-AVERAGE(AQ$3:AQ$242))^2*'Monthly Returns'!$BI180</f>
        <v>1.5555928270845047E-5</v>
      </c>
      <c r="DR179" s="161">
        <f>(AR179-AVERAGE(AR$3:AR$242))^2*'Monthly Returns'!$BI180</f>
        <v>6.0080102990390375E-7</v>
      </c>
      <c r="DS179" s="161">
        <f>(AS179-AVERAGE(AS$3:AS$242))^2*'Monthly Returns'!$BI180</f>
        <v>7.6123774000697628E-7</v>
      </c>
      <c r="DT179" s="161">
        <f>(AT179-AVERAGE(AT$3:AT$242))^2*'Monthly Returns'!$BI180</f>
        <v>3.611501475532536E-6</v>
      </c>
      <c r="DU179" s="161">
        <f>(AU179-AVERAGE(AU$3:AU$242))^2*'Monthly Returns'!$BI180</f>
        <v>1.2826957300928075E-6</v>
      </c>
      <c r="DV179" s="161">
        <f>(AV179-AVERAGE(AV$3:AV$242))^2*'Monthly Returns'!$BI180</f>
        <v>2.3021245042157502E-6</v>
      </c>
      <c r="DW179" s="161">
        <f>(AW179-AVERAGE(AW$3:AW$242))^2*'Monthly Returns'!$BI180</f>
        <v>1.493638233628915E-5</v>
      </c>
      <c r="DX179" s="161">
        <f>(AX179-AVERAGE(AX$3:AX$242))^2*'Monthly Returns'!$BI180</f>
        <v>1.9618374339117952E-5</v>
      </c>
      <c r="DY179" s="161">
        <f>(AY179-AVERAGE(AY$3:AY$242))^2*'Monthly Returns'!$BI180</f>
        <v>4.9932693411343654E-6</v>
      </c>
      <c r="DZ179" s="161">
        <f>(AZ179-AVERAGE(AZ$3:AZ$242))^2*'Monthly Returns'!$BI180</f>
        <v>2.7482869556528115E-8</v>
      </c>
      <c r="EA179" s="161">
        <f>(BA179-AVERAGE(BA$3:BA$242))^2*'Monthly Returns'!$BI180</f>
        <v>3.0646918045641803E-6</v>
      </c>
    </row>
    <row r="180" spans="1:131" s="80" customFormat="1" x14ac:dyDescent="0.2">
      <c r="A180" s="66"/>
      <c r="B180" s="79">
        <f>'Monthly Returns'!A181</f>
        <v>41578</v>
      </c>
      <c r="C180" s="77">
        <f>'Monthly Returns'!B181</f>
        <v>5.4034617883336598E-2</v>
      </c>
      <c r="D180" s="77">
        <f>'Monthly Returns'!C181</f>
        <v>4.1385954031614797E-2</v>
      </c>
      <c r="E180" s="77">
        <f>'Monthly Returns'!D181</f>
        <v>5.6430347576967799E-2</v>
      </c>
      <c r="F180" s="77">
        <f>'Monthly Returns'!E181</f>
        <v>6.0222728928991297E-2</v>
      </c>
      <c r="G180" s="77">
        <f>'Monthly Returns'!F181</f>
        <v>4.4573686668428897E-2</v>
      </c>
      <c r="H180" s="77">
        <f>'Monthly Returns'!G181</f>
        <v>9.2334332882706392E-3</v>
      </c>
      <c r="I180" s="77">
        <f>'Monthly Returns'!H181</f>
        <v>5.1040375266253601E-3</v>
      </c>
      <c r="J180" s="77">
        <f>'Monthly Returns'!I181</f>
        <v>5.4303379790566902E-2</v>
      </c>
      <c r="K180" s="77">
        <f>'Monthly Returns'!J181</f>
        <v>5.8407349580412202E-2</v>
      </c>
      <c r="L180" s="77">
        <f>'Monthly Returns'!K181</f>
        <v>1.8594996317869501E-2</v>
      </c>
      <c r="M180" s="77">
        <f>'Monthly Returns'!L181</f>
        <v>1.9143529116619502E-2</v>
      </c>
      <c r="N180" s="77">
        <f>'Monthly Returns'!M181</f>
        <v>3.4367345322240998E-2</v>
      </c>
      <c r="O180" s="77">
        <f>'Monthly Returns'!N181</f>
        <v>3.2649318318615297E-2</v>
      </c>
      <c r="P180" s="77">
        <f>'Monthly Returns'!O181</f>
        <v>2.7061991141456201E-2</v>
      </c>
      <c r="Q180" s="77">
        <f>'Monthly Returns'!P181</f>
        <v>3.0278773124797001E-2</v>
      </c>
      <c r="R180" s="77">
        <f>'Monthly Returns'!Q181</f>
        <v>2.9507652679029599E-2</v>
      </c>
      <c r="S180" s="77">
        <f>'Monthly Returns'!R181</f>
        <v>1.7597224486574001E-2</v>
      </c>
      <c r="T180" s="77">
        <f>'Monthly Returns'!S181</f>
        <v>3.0815983954192605E-2</v>
      </c>
      <c r="U180" s="77">
        <f>'Monthly Returns'!T181</f>
        <v>4.4398695955614097E-2</v>
      </c>
      <c r="V180" s="77">
        <f>'Monthly Returns'!U181</f>
        <v>2.0095954811715E-2</v>
      </c>
      <c r="W180" s="77">
        <f>'Monthly Returns'!V181</f>
        <v>8.2944110470013401E-3</v>
      </c>
      <c r="X180" s="77">
        <f>'Monthly Returns'!W181</f>
        <v>1.6641560863639659E-2</v>
      </c>
      <c r="Y180" s="77">
        <f>'Monthly Returns'!X181</f>
        <v>1.2793633457745424E-2</v>
      </c>
      <c r="Z180" s="77">
        <f>'Monthly Returns'!Y181</f>
        <v>2.1409419727158596E-3</v>
      </c>
      <c r="AA180" s="77">
        <f>'Monthly Returns'!Z181</f>
        <v>1.9026321577828131E-2</v>
      </c>
      <c r="AB180" s="77">
        <f>'Monthly Returns'!AA181</f>
        <v>9.7182623624267883E-3</v>
      </c>
      <c r="AC180" s="77">
        <f>'Monthly Returns'!AB181</f>
        <v>9.6465118300128605E-3</v>
      </c>
      <c r="AD180" s="77">
        <f>'Monthly Returns'!AC181</f>
        <v>1.13313509059026E-2</v>
      </c>
      <c r="AE180" s="77">
        <f>'Monthly Returns'!AD181</f>
        <v>8.9678019439484204E-3</v>
      </c>
      <c r="AF180" s="77">
        <f>'Monthly Returns'!AE181</f>
        <v>4.2808651500000003E-2</v>
      </c>
      <c r="AG180" s="77">
        <f>'Monthly Returns'!AF181</f>
        <v>2.7886610400000001E-2</v>
      </c>
      <c r="AH180" s="77">
        <f>'Monthly Returns'!AG181</f>
        <v>2.3654159869494373E-2</v>
      </c>
      <c r="AI180" s="77">
        <f>'Monthly Returns'!AH181</f>
        <v>5.4143105213944054E-3</v>
      </c>
      <c r="AJ180" s="77">
        <f>'Monthly Returns'!AI181</f>
        <v>8.6568211721329558E-3</v>
      </c>
      <c r="AK180" s="77">
        <f>'Monthly Returns'!AJ181</f>
        <v>2.7541670588524525E-3</v>
      </c>
      <c r="AL180" s="77">
        <f>'Monthly Returns'!AK181</f>
        <v>4.664649738011617E-3</v>
      </c>
      <c r="AM180" s="77">
        <f>'Monthly Returns'!AL181</f>
        <v>2.008930183123625E-2</v>
      </c>
      <c r="AN180" s="77">
        <f>'Monthly Returns'!AM181</f>
        <v>1.2015785554058356E-2</v>
      </c>
      <c r="AO180" s="77">
        <f>'Monthly Returns'!AN181</f>
        <v>1.3599999999999999E-2</v>
      </c>
      <c r="AP180" s="77">
        <f>'Monthly Returns'!AO181</f>
        <v>6.46861266860701E-2</v>
      </c>
      <c r="AQ180" s="77">
        <f>'Monthly Returns'!AP181</f>
        <v>7.4702149925989225E-3</v>
      </c>
      <c r="AR180" s="77">
        <f>'Monthly Returns'!AQ181</f>
        <v>-7.5058202709388459E-3</v>
      </c>
      <c r="AS180" s="77">
        <f>'Monthly Returns'!AR181</f>
        <v>7.6788830715532885E-3</v>
      </c>
      <c r="AT180" s="77">
        <f>'Monthly Returns'!AS181</f>
        <v>2.0407272502366323E-2</v>
      </c>
      <c r="AU180" s="77">
        <f>'Monthly Returns'!AT181</f>
        <v>-3.065403801300568E-3</v>
      </c>
      <c r="AV180" s="77">
        <f>'Monthly Returns'!AU181</f>
        <v>-2.0039682052008578E-2</v>
      </c>
      <c r="AW180" s="77">
        <f>'Monthly Returns'!AV181</f>
        <v>2.1699585964724877E-2</v>
      </c>
      <c r="AX180" s="77">
        <f>'Monthly Returns'!AW181</f>
        <v>3.6117045216828902E-2</v>
      </c>
      <c r="AY180" s="77">
        <f>'Monthly Returns'!AX181</f>
        <v>1.5795181675092662E-3</v>
      </c>
      <c r="AZ180" s="77">
        <f>'Monthly Returns'!AY181</f>
        <v>-1.1873373198722613E-2</v>
      </c>
      <c r="BA180" s="77">
        <f>'Monthly Returns'!AZ181</f>
        <v>5.0761421319796884E-2</v>
      </c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CC180" s="161">
        <f>(C180-AVERAGE(C$3:C$242))^2*'Monthly Returns'!$BI181</f>
        <v>1.3322515479465232E-5</v>
      </c>
      <c r="CD180" s="161">
        <f>(D180-AVERAGE(D$3:D$242))^2*'Monthly Returns'!$BI181</f>
        <v>5.5648214850717458E-6</v>
      </c>
      <c r="CE180" s="161">
        <f>(E180-AVERAGE(E$3:E$242))^2*'Monthly Returns'!$BI181</f>
        <v>1.5108523635153521E-5</v>
      </c>
      <c r="CF180" s="161">
        <f>(F180-AVERAGE(F$3:F$242))^2*'Monthly Returns'!$BI181</f>
        <v>1.529892560326057E-5</v>
      </c>
      <c r="CG180" s="161">
        <f>(G180-AVERAGE(G$3:G$242))^2*'Monthly Returns'!$BI181</f>
        <v>9.6092243042437891E-6</v>
      </c>
      <c r="CH180" s="161">
        <f>(H180-AVERAGE(H$3:H$242))^2*'Monthly Returns'!$BI181</f>
        <v>1.2138048160582511E-7</v>
      </c>
      <c r="CI180" s="161">
        <f>(I180-AVERAGE(I$3:I$242))^2*'Monthly Returns'!$BI181</f>
        <v>2.9407724248905385E-8</v>
      </c>
      <c r="CJ180" s="161">
        <f>(J180-AVERAGE(J$3:J$242))^2*'Monthly Returns'!$BI181</f>
        <v>1.1904831010962508E-5</v>
      </c>
      <c r="CK180" s="161">
        <f>(K180-AVERAGE(K$3:K$242))^2*'Monthly Returns'!$BI181</f>
        <v>1.3839176740224646E-5</v>
      </c>
      <c r="CL180" s="161">
        <f>(L180-AVERAGE(L$3:L$242))^2*'Monthly Returns'!$BI181</f>
        <v>1.1879088294964552E-6</v>
      </c>
      <c r="CM180" s="161">
        <f>(M180-AVERAGE(M$3:M$242))^2*'Monthly Returns'!$BI181</f>
        <v>1.2627568239379265E-6</v>
      </c>
      <c r="CN180" s="161">
        <f>(N180-AVERAGE(N$3:N$242))^2*'Monthly Returns'!$BI181</f>
        <v>4.1537427703032561E-6</v>
      </c>
      <c r="CO180" s="161">
        <f>(O180-AVERAGE(O$3:O$242))^2*'Monthly Returns'!$BI181</f>
        <v>4.1988578892339375E-6</v>
      </c>
      <c r="CP180" s="161">
        <f>(P180-AVERAGE(P$3:P$242))^2*'Monthly Returns'!$BI181</f>
        <v>2.0329059796708427E-6</v>
      </c>
      <c r="CQ180" s="161">
        <f>(Q180-AVERAGE(Q$3:Q$242))^2*'Monthly Returns'!$BI181</f>
        <v>3.0700916769539907E-6</v>
      </c>
      <c r="CR180" s="161">
        <f>(R180-AVERAGE(R$3:R$242))^2*'Monthly Returns'!$BI181</f>
        <v>3.0921079489263835E-6</v>
      </c>
      <c r="CS180" s="161">
        <f>(S180-AVERAGE(S$3:S$242))^2*'Monthly Returns'!$BI181</f>
        <v>8.6709982230616749E-7</v>
      </c>
      <c r="CT180" s="161">
        <f>(T180-AVERAGE(T$3:T$242))^2*'Monthly Returns'!$BI181</f>
        <v>2.8459459510211043E-6</v>
      </c>
      <c r="CU180" s="161">
        <f>(U180-AVERAGE(U$3:U$242))^2*'Monthly Returns'!$BI181</f>
        <v>8.9815059075858324E-6</v>
      </c>
      <c r="CV180" s="161">
        <f>(V180-AVERAGE(V$3:V$242))^2*'Monthly Returns'!$BI181</f>
        <v>1.2711437596010211E-6</v>
      </c>
      <c r="CW180" s="161">
        <f>(W180-AVERAGE(W$3:W$242))^2*'Monthly Returns'!$BI181</f>
        <v>1.0236785936611519E-7</v>
      </c>
      <c r="CX180" s="161">
        <f>(X180-AVERAGE(X$3:X$242))^2*'Monthly Returns'!$BI181</f>
        <v>8.0655205143301135E-7</v>
      </c>
      <c r="CY180" s="161">
        <f>(Y180-AVERAGE(Y$3:Y$242))^2*'Monthly Returns'!$BI181</f>
        <v>4.4383078018163462E-7</v>
      </c>
      <c r="CZ180" s="161">
        <f>(Z180-AVERAGE(Z$3:Z$242))^2*'Monthly Returns'!$BI181</f>
        <v>1.2658307194221482E-10</v>
      </c>
      <c r="DA180" s="161">
        <f>(AA180-AVERAGE(AA$3:AA$242))^2*'Monthly Returns'!$BI181</f>
        <v>1.0176874468651006E-6</v>
      </c>
      <c r="DB180" s="161">
        <f>(AB180-AVERAGE(AB$3:AB$242))^2*'Monthly Returns'!$BI181</f>
        <v>1.8997565999295606E-7</v>
      </c>
      <c r="DC180" s="161">
        <f>(AC180-AVERAGE(AC$3:AC$242))^2*'Monthly Returns'!$BI181</f>
        <v>2.1341599359311662E-7</v>
      </c>
      <c r="DD180" s="161">
        <f>(AD180-AVERAGE(AD$3:AD$242))^2*'Monthly Returns'!$BI181</f>
        <v>3.4658623652552559E-7</v>
      </c>
      <c r="DE180" s="161">
        <f>(AE180-AVERAGE(AE$3:AE$242))^2*'Monthly Returns'!$BI181</f>
        <v>1.5488297917852681E-7</v>
      </c>
      <c r="DF180" s="161">
        <f>(AF180-AVERAGE(AF$3:AF$242))^2*'Monthly Returns'!$BI181</f>
        <v>7.343828358908157E-6</v>
      </c>
      <c r="DG180" s="161">
        <f>(AG180-AVERAGE(AG$3:AG$242))^2*'Monthly Returns'!$BI181</f>
        <v>2.5254317101725639E-6</v>
      </c>
      <c r="DH180" s="161">
        <f>(AH180-AVERAGE(AH$3:AH$242))^2*'Monthly Returns'!$BI181</f>
        <v>1.8555213080234017E-6</v>
      </c>
      <c r="DI180" s="161">
        <f>(AI180-AVERAGE(AI$3:AI$242))^2*'Monthly Returns'!$BI181</f>
        <v>1.6390436857368714E-8</v>
      </c>
      <c r="DJ180" s="161">
        <f>(AJ180-AVERAGE(AJ$3:AJ$242))^2*'Monthly Returns'!$BI181</f>
        <v>6.5719263234198438E-8</v>
      </c>
      <c r="DK180" s="161">
        <f>(AK180-AVERAGE(AK$3:AK$242))^2*'Monthly Returns'!$BI181</f>
        <v>7.3330788319236721E-8</v>
      </c>
      <c r="DL180" s="161">
        <f>(AL180-AVERAGE(AL$3:AL$242))^2*'Monthly Returns'!$BI181</f>
        <v>1.3818731073974774E-8</v>
      </c>
      <c r="DM180" s="161">
        <f>(AM180-AVERAGE(AM$3:AM$242))^2*'Monthly Returns'!$BI181</f>
        <v>1.4258732045233958E-6</v>
      </c>
      <c r="DN180" s="161">
        <f>(AN180-AVERAGE(AN$3:AN$242))^2*'Monthly Returns'!$BI181</f>
        <v>2.4148448409320431E-7</v>
      </c>
      <c r="DO180" s="161">
        <f>(AO180-AVERAGE(AO$3:AO$242))^2*'Monthly Returns'!$BI181</f>
        <v>3.1251716095157801E-7</v>
      </c>
      <c r="DP180" s="161">
        <f>(AP180-AVERAGE(AP$3:AP$242))^2*'Monthly Returns'!$BI181</f>
        <v>2.3712358370791456E-5</v>
      </c>
      <c r="DQ180" s="161">
        <f>(AQ180-AVERAGE(AQ$3:AQ$242))^2*'Monthly Returns'!$BI181</f>
        <v>1.2336035340371096E-8</v>
      </c>
      <c r="DR180" s="161">
        <f>(AR180-AVERAGE(AR$3:AR$242))^2*'Monthly Returns'!$BI181</f>
        <v>1.1790364181155029E-6</v>
      </c>
      <c r="DS180" s="161">
        <f>(AS180-AVERAGE(AS$3:AS$242))^2*'Monthly Returns'!$BI181</f>
        <v>1.0521232621266194E-7</v>
      </c>
      <c r="DT180" s="161">
        <f>(AT180-AVERAGE(AT$3:AT$242))^2*'Monthly Returns'!$BI181</f>
        <v>1.3708620701172155E-6</v>
      </c>
      <c r="DU180" s="161">
        <f>(AU180-AVERAGE(AU$3:AU$242))^2*'Monthly Returns'!$BI181</f>
        <v>1.6140562921143108E-7</v>
      </c>
      <c r="DV180" s="161">
        <f>(AV180-AVERAGE(AV$3:AV$242))^2*'Monthly Returns'!$BI181</f>
        <v>1.0871534181552914E-6</v>
      </c>
      <c r="DW180" s="161">
        <f>(AW180-AVERAGE(AW$3:AW$242))^2*'Monthly Returns'!$BI181</f>
        <v>9.4249335792685523E-7</v>
      </c>
      <c r="DX180" s="161">
        <f>(AX180-AVERAGE(AX$3:AX$242))^2*'Monthly Returns'!$BI181</f>
        <v>4.9254543283271597E-6</v>
      </c>
      <c r="DY180" s="161">
        <f>(AY180-AVERAGE(AY$3:AY$242))^2*'Monthly Returns'!$BI181</f>
        <v>1.3730473365718071E-7</v>
      </c>
      <c r="DZ180" s="161">
        <f>(AZ180-AVERAGE(AZ$3:AZ$242))^2*'Monthly Returns'!$BI181</f>
        <v>4.2233970735299385E-6</v>
      </c>
      <c r="EA180" s="161">
        <f>(BA180-AVERAGE(BA$3:BA$242))^2*'Monthly Returns'!$BI181</f>
        <v>9.7041866084076447E-6</v>
      </c>
    </row>
    <row r="181" spans="1:131" s="80" customFormat="1" x14ac:dyDescent="0.2">
      <c r="A181" s="66"/>
      <c r="B181" s="79">
        <f>'Monthly Returns'!A182</f>
        <v>41608</v>
      </c>
      <c r="C181" s="77">
        <f>'Monthly Returns'!B182</f>
        <v>7.5725345987132098E-3</v>
      </c>
      <c r="D181" s="77">
        <f>'Monthly Returns'!C182</f>
        <v>9.6030898442627192E-3</v>
      </c>
      <c r="E181" s="77">
        <f>'Monthly Returns'!D182</f>
        <v>-7.6553174936643204E-3</v>
      </c>
      <c r="F181" s="77">
        <f>'Monthly Returns'!E182</f>
        <v>-5.5578339421269397E-4</v>
      </c>
      <c r="G181" s="77">
        <f>'Monthly Returns'!F182</f>
        <v>-1.0396290175823299E-2</v>
      </c>
      <c r="H181" s="77">
        <f>'Monthly Returns'!G182</f>
        <v>-5.7593365725457897E-3</v>
      </c>
      <c r="I181" s="77">
        <f>'Monthly Returns'!H182</f>
        <v>-2.679046019563E-2</v>
      </c>
      <c r="J181" s="77">
        <f>'Monthly Returns'!I182</f>
        <v>-4.7675114707307599E-2</v>
      </c>
      <c r="K181" s="77">
        <f>'Monthly Returns'!J182</f>
        <v>-3.4616952648884501E-2</v>
      </c>
      <c r="L181" s="77">
        <f>'Monthly Returns'!K182</f>
        <v>-3.2049981849395198E-2</v>
      </c>
      <c r="M181" s="77">
        <f>'Monthly Returns'!L182</f>
        <v>-2.83880297869736E-2</v>
      </c>
      <c r="N181" s="77">
        <f>'Monthly Returns'!M182</f>
        <v>-1.68272488794E-2</v>
      </c>
      <c r="O181" s="77">
        <f>'Monthly Returns'!N182</f>
        <v>-4.6019714965960398E-2</v>
      </c>
      <c r="P181" s="77">
        <f>'Monthly Returns'!O182</f>
        <v>-2.87983497337608E-2</v>
      </c>
      <c r="Q181" s="77">
        <f>'Monthly Returns'!P182</f>
        <v>-2.58102373876423E-2</v>
      </c>
      <c r="R181" s="77">
        <f>'Monthly Returns'!Q182</f>
        <v>-8.6558044229954004E-3</v>
      </c>
      <c r="S181" s="77">
        <f>'Monthly Returns'!R182</f>
        <v>-1.5237610888485201E-2</v>
      </c>
      <c r="T181" s="77">
        <f>'Monthly Returns'!S182</f>
        <v>-3.2579417317787573E-2</v>
      </c>
      <c r="U181" s="77">
        <f>'Monthly Returns'!T182</f>
        <v>2.8522389198260601E-2</v>
      </c>
      <c r="V181" s="77">
        <f>'Monthly Returns'!U182</f>
        <v>1.19566240050139E-2</v>
      </c>
      <c r="W181" s="77">
        <f>'Monthly Returns'!V182</f>
        <v>5.2379659643575398E-3</v>
      </c>
      <c r="X181" s="77">
        <f>'Monthly Returns'!W182</f>
        <v>8.7490298454808713E-3</v>
      </c>
      <c r="Y181" s="77">
        <f>'Monthly Returns'!X182</f>
        <v>1.0231782689515967E-3</v>
      </c>
      <c r="Z181" s="77">
        <f>'Monthly Returns'!Y182</f>
        <v>9.2084649940948893E-4</v>
      </c>
      <c r="AA181" s="77">
        <f>'Monthly Returns'!Z182</f>
        <v>1.1706299240925366E-2</v>
      </c>
      <c r="AB181" s="77">
        <f>'Monthly Returns'!AA182</f>
        <v>1.0565946077240485E-2</v>
      </c>
      <c r="AC181" s="77">
        <f>'Monthly Returns'!AB182</f>
        <v>1.4030255428116645E-2</v>
      </c>
      <c r="AD181" s="77">
        <f>'Monthly Returns'!AC182</f>
        <v>9.9708436574689804E-3</v>
      </c>
      <c r="AE181" s="77">
        <f>'Monthly Returns'!AD182</f>
        <v>2.5984667624649099E-2</v>
      </c>
      <c r="AF181" s="77">
        <f>'Monthly Returns'!AE182</f>
        <v>1.0940315599999998E-2</v>
      </c>
      <c r="AG181" s="77">
        <f>'Monthly Returns'!AF182</f>
        <v>1.22956647E-2</v>
      </c>
      <c r="AH181" s="77">
        <f>'Monthly Returns'!AG182</f>
        <v>2.6294820717132072E-3</v>
      </c>
      <c r="AI181" s="77">
        <f>'Monthly Returns'!AH182</f>
        <v>5.1194388103061872E-3</v>
      </c>
      <c r="AJ181" s="77">
        <f>'Monthly Returns'!AI182</f>
        <v>8.2289823351178182E-3</v>
      </c>
      <c r="AK181" s="77">
        <f>'Monthly Returns'!AJ182</f>
        <v>1.1778149614332989E-2</v>
      </c>
      <c r="AL181" s="77">
        <f>'Monthly Returns'!AK182</f>
        <v>1.1363246837829299E-2</v>
      </c>
      <c r="AM181" s="77">
        <f>'Monthly Returns'!AL182</f>
        <v>-2.2827187924028269E-3</v>
      </c>
      <c r="AN181" s="77">
        <f>'Monthly Returns'!AM182</f>
        <v>1.0532517410612563E-2</v>
      </c>
      <c r="AO181" s="77">
        <f>'Monthly Returns'!AN182</f>
        <v>-1.4999999999999999E-2</v>
      </c>
      <c r="AP181" s="77">
        <f>'Monthly Returns'!AO182</f>
        <v>1.2983559928048782E-2</v>
      </c>
      <c r="AQ181" s="77">
        <f>'Monthly Returns'!AP182</f>
        <v>1.7100575842083243E-2</v>
      </c>
      <c r="AR181" s="77">
        <f>'Monthly Returns'!AQ182</f>
        <v>2.4179623539730358E-2</v>
      </c>
      <c r="AS181" s="77">
        <f>'Monthly Returns'!AR182</f>
        <v>2.909594735019061E-3</v>
      </c>
      <c r="AT181" s="77">
        <f>'Monthly Returns'!AS182</f>
        <v>8.9835000631992758E-3</v>
      </c>
      <c r="AU181" s="77">
        <f>'Monthly Returns'!AT182</f>
        <v>6.5547408398070909E-3</v>
      </c>
      <c r="AV181" s="77">
        <f>'Monthly Returns'!AU182</f>
        <v>8.4327352316031154E-3</v>
      </c>
      <c r="AW181" s="77">
        <f>'Monthly Returns'!AV182</f>
        <v>1.1967535508627947E-3</v>
      </c>
      <c r="AX181" s="77">
        <f>'Monthly Returns'!AW182</f>
        <v>1.9883938977720561E-3</v>
      </c>
      <c r="AY181" s="77">
        <f>'Monthly Returns'!AX182</f>
        <v>1.7388765691660795E-2</v>
      </c>
      <c r="AZ181" s="77">
        <f>'Monthly Returns'!AY182</f>
        <v>-5.0212999126193446E-3</v>
      </c>
      <c r="BA181" s="77">
        <f>'Monthly Returns'!AZ182</f>
        <v>1.6029492304045379E-2</v>
      </c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CC181" s="161">
        <f>(C181-AVERAGE(C$3:C$242))^2*'Monthly Returns'!$BI182</f>
        <v>7.1289224894259556E-9</v>
      </c>
      <c r="CD181" s="161">
        <f>(D181-AVERAGE(D$3:D$242))^2*'Monthly Returns'!$BI182</f>
        <v>6.5239750770966482E-9</v>
      </c>
      <c r="CE181" s="161">
        <f>(E181-AVERAGE(E$3:E$242))^2*'Monthly Returns'!$BI182</f>
        <v>1.0750403600104392E-6</v>
      </c>
      <c r="CF181" s="161">
        <f>(F181-AVERAGE(F$3:F$242))^2*'Monthly Returns'!$BI182</f>
        <v>5.733491202984029E-7</v>
      </c>
      <c r="CG181" s="161">
        <f>(G181-AVERAGE(G$3:G$242))^2*'Monthly Returns'!$BI182</f>
        <v>1.2650428068452195E-6</v>
      </c>
      <c r="CH181" s="161">
        <f>(H181-AVERAGE(H$3:H$242))^2*'Monthly Returns'!$BI182</f>
        <v>6.5019841952020912E-7</v>
      </c>
      <c r="CI181" s="161">
        <f>(I181-AVERAGE(I$3:I$242))^2*'Monthly Returns'!$BI182</f>
        <v>6.9306063651534488E-6</v>
      </c>
      <c r="CJ181" s="161">
        <f>(J181-AVERAGE(J$3:J$242))^2*'Monthly Returns'!$BI182</f>
        <v>1.9347861226139726E-5</v>
      </c>
      <c r="CK181" s="161">
        <f>(K181-AVERAGE(K$3:K$242))^2*'Monthly Returns'!$BI182</f>
        <v>1.1811546204994522E-5</v>
      </c>
      <c r="CL181" s="161">
        <f>(L181-AVERAGE(L$3:L$242))^2*'Monthly Returns'!$BI182</f>
        <v>7.9029079999033556E-6</v>
      </c>
      <c r="CM181" s="161">
        <f>(M181-AVERAGE(M$3:M$242))^2*'Monthly Returns'!$BI182</f>
        <v>6.4367138683714795E-6</v>
      </c>
      <c r="CN181" s="161">
        <f>(N181-AVERAGE(N$3:N$242))^2*'Monthly Returns'!$BI182</f>
        <v>3.6125439398564612E-6</v>
      </c>
      <c r="CO181" s="161">
        <f>(O181-AVERAGE(O$3:O$242))^2*'Monthly Returns'!$BI182</f>
        <v>1.6071103984757971E-5</v>
      </c>
      <c r="CP181" s="161">
        <f>(P181-AVERAGE(P$3:P$242))^2*'Monthly Returns'!$BI182</f>
        <v>8.2709727537226418E-6</v>
      </c>
      <c r="CQ181" s="161">
        <f>(Q181-AVERAGE(Q$3:Q$242))^2*'Monthly Returns'!$BI182</f>
        <v>6.5820830876639614E-6</v>
      </c>
      <c r="CR181" s="161">
        <f>(R181-AVERAGE(R$3:R$242))^2*'Monthly Returns'!$BI182</f>
        <v>1.3842140700056023E-6</v>
      </c>
      <c r="CS181" s="161">
        <f>(S181-AVERAGE(S$3:S$242))^2*'Monthly Returns'!$BI182</f>
        <v>2.5501398994914667E-6</v>
      </c>
      <c r="CT181" s="161">
        <f>(T181-AVERAGE(T$3:T$242))^2*'Monthly Returns'!$BI182</f>
        <v>1.0205819415256728E-5</v>
      </c>
      <c r="CU181" s="161">
        <f>(U181-AVERAGE(U$3:U$242))^2*'Monthly Returns'!$BI182</f>
        <v>3.1946535335955844E-6</v>
      </c>
      <c r="CV181" s="161">
        <f>(V181-AVERAGE(V$3:V$242))^2*'Monthly Returns'!$BI182</f>
        <v>2.5531235096414508E-7</v>
      </c>
      <c r="CW181" s="161">
        <f>(W181-AVERAGE(W$3:W$242))^2*'Monthly Returns'!$BI182</f>
        <v>7.3609302571750017E-9</v>
      </c>
      <c r="CX181" s="161">
        <f>(X181-AVERAGE(X$3:X$242))^2*'Monthly Returns'!$BI182</f>
        <v>8.6317668073278322E-8</v>
      </c>
      <c r="CY181" s="161">
        <f>(Y181-AVERAGE(Y$3:Y$242))^2*'Monthly Returns'!$BI182</f>
        <v>5.6824085008378311E-8</v>
      </c>
      <c r="CZ181" s="161">
        <f>(Z181-AVERAGE(Z$3:Z$242))^2*'Monthly Returns'!$BI182</f>
        <v>1.1113882548041014E-8</v>
      </c>
      <c r="DA181" s="161">
        <f>(AA181-AVERAGE(AA$3:AA$242))^2*'Monthly Returns'!$BI182</f>
        <v>2.0181725979452516E-7</v>
      </c>
      <c r="DB181" s="161">
        <f>(AB181-AVERAGE(AB$3:AB$242))^2*'Monthly Returns'!$BI182</f>
        <v>2.5345762725274385E-7</v>
      </c>
      <c r="DC181" s="161">
        <f>(AC181-AVERAGE(AC$3:AC$242))^2*'Monthly Returns'!$BI182</f>
        <v>6.4392106131429491E-7</v>
      </c>
      <c r="DD181" s="161">
        <f>(AD181-AVERAGE(AD$3:AD$242))^2*'Monthly Returns'!$BI182</f>
        <v>2.3691174772683959E-7</v>
      </c>
      <c r="DE181" s="161">
        <f>(AE181-AVERAGE(AE$3:AE$242))^2*'Monthly Returns'!$BI182</f>
        <v>2.9178398532102466E-6</v>
      </c>
      <c r="DF181" s="161">
        <f>(AF181-AVERAGE(AF$3:AF$242))^2*'Monthly Returns'!$BI182</f>
        <v>7.0419326015889737E-8</v>
      </c>
      <c r="DG181" s="161">
        <f>(AG181-AVERAGE(AG$3:AG$242))^2*'Monthly Returns'!$BI182</f>
        <v>1.5564915259292988E-7</v>
      </c>
      <c r="DH181" s="161">
        <f>(AH181-AVERAGE(AH$3:AH$242))^2*'Monthly Returns'!$BI182</f>
        <v>6.3881638688368284E-8</v>
      </c>
      <c r="DI181" s="161">
        <f>(AI181-AVERAGE(AI$3:AI$242))^2*'Monthly Returns'!$BI182</f>
        <v>1.1220003175703604E-8</v>
      </c>
      <c r="DJ181" s="161">
        <f>(AJ181-AVERAGE(AJ$3:AJ$242))^2*'Monthly Returns'!$BI182</f>
        <v>5.0466211076250132E-8</v>
      </c>
      <c r="DK181" s="161">
        <f>(AK181-AVERAGE(AK$3:AK$242))^2*'Monthly Returns'!$BI182</f>
        <v>1.7971187159360894E-7</v>
      </c>
      <c r="DL181" s="161">
        <f>(AL181-AVERAGE(AL$3:AL$242))^2*'Monthly Returns'!$BI182</f>
        <v>1.5885488150773079E-7</v>
      </c>
      <c r="DM181" s="161">
        <f>(AM181-AVERAGE(AM$3:AM$242))^2*'Monthly Returns'!$BI182</f>
        <v>2.7625652549568252E-7</v>
      </c>
      <c r="DN181" s="161">
        <f>(AN181-AVERAGE(AN$3:AN$242))^2*'Monthly Returns'!$BI182</f>
        <v>1.4399833309524635E-7</v>
      </c>
      <c r="DO181" s="161">
        <f>(AO181-AVERAGE(AO$3:AO$242))^2*'Monthly Returns'!$BI182</f>
        <v>2.7036456320178764E-6</v>
      </c>
      <c r="DP181" s="161">
        <f>(AP181-AVERAGE(AP$3:AP$242))^2*'Monthly Returns'!$BI182</f>
        <v>8.206037586925478E-7</v>
      </c>
      <c r="DQ181" s="161">
        <f>(AQ181-AVERAGE(AQ$3:AQ$242))^2*'Monthly Returns'!$BI182</f>
        <v>7.3014764265322824E-7</v>
      </c>
      <c r="DR181" s="161">
        <f>(AR181-AVERAGE(AR$3:AR$242))^2*'Monthly Returns'!$BI182</f>
        <v>1.8301307428171826E-6</v>
      </c>
      <c r="DS181" s="161">
        <f>(AS181-AVERAGE(AS$3:AS$242))^2*'Monthly Returns'!$BI182</f>
        <v>1.7548717756340669E-9</v>
      </c>
      <c r="DT181" s="161">
        <f>(AT181-AVERAGE(AT$3:AT$242))^2*'Monthly Returns'!$BI182</f>
        <v>8.7342885347794067E-8</v>
      </c>
      <c r="DU181" s="161">
        <f>(AU181-AVERAGE(AU$3:AU$242))^2*'Monthly Returns'!$BI182</f>
        <v>1.1444304953596929E-7</v>
      </c>
      <c r="DV181" s="161">
        <f>(AV181-AVERAGE(AV$3:AV$242))^2*'Monthly Returns'!$BI182</f>
        <v>1.3187413439162551E-6</v>
      </c>
      <c r="DW181" s="161">
        <f>(AW181-AVERAGE(AW$3:AW$242))^2*'Monthly Returns'!$BI182</f>
        <v>3.6701819618417321E-7</v>
      </c>
      <c r="DX181" s="161">
        <f>(AX181-AVERAGE(AX$3:AX$242))^2*'Monthly Returns'!$BI182</f>
        <v>1.6166281773894189E-7</v>
      </c>
      <c r="DY181" s="161">
        <f>(AY181-AVERAGE(AY$3:AY$242))^2*'Monthly Returns'!$BI182</f>
        <v>7.1752514158475401E-7</v>
      </c>
      <c r="DZ181" s="161">
        <f>(AZ181-AVERAGE(AZ$3:AZ$242))^2*'Monthly Returns'!$BI182</f>
        <v>2.3620420035462266E-6</v>
      </c>
      <c r="EA181" s="161">
        <f>(BA181-AVERAGE(BA$3:BA$242))^2*'Monthly Returns'!$BI182</f>
        <v>2.0405323557306981E-7</v>
      </c>
    </row>
    <row r="182" spans="1:131" s="80" customFormat="1" x14ac:dyDescent="0.2">
      <c r="A182" s="66"/>
      <c r="B182" s="79">
        <f>'Monthly Returns'!A183</f>
        <v>41639</v>
      </c>
      <c r="C182" s="77">
        <f>'Monthly Returns'!B183</f>
        <v>1.5424310799500201E-2</v>
      </c>
      <c r="D182" s="77">
        <f>'Monthly Returns'!C183</f>
        <v>1.2772445872719401E-2</v>
      </c>
      <c r="E182" s="77">
        <f>'Monthly Returns'!D183</f>
        <v>8.8109887670091407E-3</v>
      </c>
      <c r="F182" s="77">
        <f>'Monthly Returns'!E183</f>
        <v>2.3301947650418799E-2</v>
      </c>
      <c r="G182" s="77">
        <f>'Monthly Returns'!F183</f>
        <v>1.5915155387365699E-2</v>
      </c>
      <c r="H182" s="77">
        <f>'Monthly Returns'!G183</f>
        <v>-3.1289613952942799E-3</v>
      </c>
      <c r="I182" s="77">
        <f>'Monthly Returns'!H183</f>
        <v>-3.04786068315854E-3</v>
      </c>
      <c r="J182" s="77">
        <f>'Monthly Returns'!I183</f>
        <v>-2.3227056455689898E-2</v>
      </c>
      <c r="K182" s="77">
        <f>'Monthly Returns'!J183</f>
        <v>-2.5349450770741799E-2</v>
      </c>
      <c r="L182" s="77">
        <f>'Monthly Returns'!K183</f>
        <v>-2.0526815971020601E-2</v>
      </c>
      <c r="M182" s="77">
        <f>'Monthly Returns'!L183</f>
        <v>-1.7037373622276999E-2</v>
      </c>
      <c r="N182" s="77">
        <f>'Monthly Returns'!M183</f>
        <v>-1.8847698709810699E-3</v>
      </c>
      <c r="O182" s="77">
        <f>'Monthly Returns'!N183</f>
        <v>-1.06399538188635E-2</v>
      </c>
      <c r="P182" s="77">
        <f>'Monthly Returns'!O183</f>
        <v>-8.3460031141739909E-3</v>
      </c>
      <c r="Q182" s="77">
        <f>'Monthly Returns'!P183</f>
        <v>-8.9966755399216707E-3</v>
      </c>
      <c r="R182" s="77">
        <f>'Monthly Returns'!Q183</f>
        <v>2.8530924584460001E-3</v>
      </c>
      <c r="S182" s="77">
        <f>'Monthly Returns'!R183</f>
        <v>-6.4806918515167801E-3</v>
      </c>
      <c r="T182" s="77">
        <f>'Monthly Returns'!S183</f>
        <v>-8.1160544472818064E-3</v>
      </c>
      <c r="U182" s="77">
        <f>'Monthly Returns'!T183</f>
        <v>2.68562401263823E-2</v>
      </c>
      <c r="V182" s="77">
        <f>'Monthly Returns'!U183</f>
        <v>1.41434915126139E-2</v>
      </c>
      <c r="W182" s="77">
        <f>'Monthly Returns'!V183</f>
        <v>4.7046248627378101E-3</v>
      </c>
      <c r="X182" s="77">
        <f>'Monthly Returns'!W183</f>
        <v>1.3219556550325251E-2</v>
      </c>
      <c r="Y182" s="77">
        <f>'Monthly Returns'!X183</f>
        <v>6.9483622955628377E-3</v>
      </c>
      <c r="Z182" s="77">
        <f>'Monthly Returns'!Y183</f>
        <v>1.3512523233809581E-3</v>
      </c>
      <c r="AA182" s="77">
        <f>'Monthly Returns'!Z183</f>
        <v>1.3917731061360517E-2</v>
      </c>
      <c r="AB182" s="77">
        <f>'Monthly Returns'!AA183</f>
        <v>1.075591875976456E-2</v>
      </c>
      <c r="AC182" s="77">
        <f>'Monthly Returns'!AB183</f>
        <v>1.9438490758228344E-2</v>
      </c>
      <c r="AD182" s="77">
        <f>'Monthly Returns'!AC183</f>
        <v>1.8459267229829698E-2</v>
      </c>
      <c r="AE182" s="77">
        <f>'Monthly Returns'!AD183</f>
        <v>2.42632324079399E-2</v>
      </c>
      <c r="AF182" s="77">
        <f>'Monthly Returns'!AE183</f>
        <v>1.5675553499999998E-2</v>
      </c>
      <c r="AG182" s="77">
        <f>'Monthly Returns'!AF183</f>
        <v>1.5922521999999998E-2</v>
      </c>
      <c r="AH182" s="77">
        <f>'Monthly Returns'!AG183</f>
        <v>2.4159580386235557E-2</v>
      </c>
      <c r="AI182" s="77">
        <f>'Monthly Returns'!AH183</f>
        <v>3.8596769503265183E-3</v>
      </c>
      <c r="AJ182" s="77">
        <f>'Monthly Returns'!AI183</f>
        <v>1.3095184945420391E-2</v>
      </c>
      <c r="AK182" s="77">
        <f>'Monthly Returns'!AJ183</f>
        <v>1.9619548556769173E-2</v>
      </c>
      <c r="AL182" s="77">
        <f>'Monthly Returns'!AK183</f>
        <v>1.2752292023250789E-2</v>
      </c>
      <c r="AM182" s="77">
        <f>'Monthly Returns'!AL183</f>
        <v>-3.0151167311309734E-4</v>
      </c>
      <c r="AN182" s="77">
        <f>'Monthly Returns'!AM183</f>
        <v>1.3131002013046178E-2</v>
      </c>
      <c r="AO182" s="77">
        <f>'Monthly Returns'!AN183</f>
        <v>-1.32E-2</v>
      </c>
      <c r="AP182" s="77">
        <f>'Monthly Returns'!AO183</f>
        <v>1.705559998270556E-2</v>
      </c>
      <c r="AQ182" s="77">
        <f>'Monthly Returns'!AP183</f>
        <v>5.0377849203817826E-2</v>
      </c>
      <c r="AR182" s="77">
        <f>'Monthly Returns'!AQ183</f>
        <v>3.7419211883274396E-3</v>
      </c>
      <c r="AS182" s="77">
        <f>'Monthly Returns'!AR183</f>
        <v>-2.3485528769773278E-3</v>
      </c>
      <c r="AT182" s="77">
        <f>'Monthly Returns'!AS183</f>
        <v>7.9231038362936688E-3</v>
      </c>
      <c r="AU182" s="77">
        <f>'Monthly Returns'!AT183</f>
        <v>-5.5293620535611637E-3</v>
      </c>
      <c r="AV182" s="77">
        <f>'Monthly Returns'!AU183</f>
        <v>-2.6271428573365892E-3</v>
      </c>
      <c r="AW182" s="77">
        <f>'Monthly Returns'!AV183</f>
        <v>-1.2332367759682383E-2</v>
      </c>
      <c r="AX182" s="77">
        <f>'Monthly Returns'!AW183</f>
        <v>1.626026188608054E-2</v>
      </c>
      <c r="AY182" s="77">
        <f>'Monthly Returns'!AX183</f>
        <v>1.7937425062698253E-2</v>
      </c>
      <c r="AZ182" s="77">
        <f>'Monthly Returns'!AY183</f>
        <v>4.8432124009788954E-2</v>
      </c>
      <c r="BA182" s="77">
        <f>'Monthly Returns'!AZ183</f>
        <v>1.9919869989863059E-2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CC182" s="161">
        <f>(C182-AVERAGE(C$3:C$242))^2*'Monthly Returns'!$BI183</f>
        <v>4.8104479984824517E-7</v>
      </c>
      <c r="CD182" s="161">
        <f>(D182-AVERAGE(D$3:D$242))^2*'Monthly Returns'!$BI183</f>
        <v>2.7069786577311791E-8</v>
      </c>
      <c r="CE182" s="161">
        <f>(E182-AVERAGE(E$3:E$242))^2*'Monthly Returns'!$BI183</f>
        <v>5.4989992615494184E-8</v>
      </c>
      <c r="CF182" s="161">
        <f>(F182-AVERAGE(F$3:F$242))^2*'Monthly Returns'!$BI183</f>
        <v>1.1850021979432621E-6</v>
      </c>
      <c r="CG182" s="161">
        <f>(G182-AVERAGE(G$3:G$242))^2*'Monthly Returns'!$BI183</f>
        <v>8.270260752296477E-7</v>
      </c>
      <c r="CH182" s="161">
        <f>(H182-AVERAGE(H$3:H$242))^2*'Monthly Returns'!$BI183</f>
        <v>3.6782888715385355E-7</v>
      </c>
      <c r="CI182" s="161">
        <f>(I182-AVERAGE(I$3:I$242))^2*'Monthly Returns'!$BI183</f>
        <v>6.4834999839586254E-7</v>
      </c>
      <c r="CJ182" s="161">
        <f>(J182-AVERAGE(J$3:J$242))^2*'Monthly Returns'!$BI183</f>
        <v>6.377762866686056E-6</v>
      </c>
      <c r="CK182" s="161">
        <f>(K182-AVERAGE(K$3:K$242))^2*'Monthly Returns'!$BI183</f>
        <v>7.4837041847552061E-6</v>
      </c>
      <c r="CL182" s="161">
        <f>(L182-AVERAGE(L$3:L$242))^2*'Monthly Returns'!$BI183</f>
        <v>3.7327409006982779E-6</v>
      </c>
      <c r="CM182" s="161">
        <f>(M182-AVERAGE(M$3:M$242))^2*'Monthly Returns'!$BI183</f>
        <v>2.7884991249305604E-6</v>
      </c>
      <c r="CN182" s="161">
        <f>(N182-AVERAGE(N$3:N$242))^2*'Monthly Returns'!$BI183</f>
        <v>5.6522754846358811E-7</v>
      </c>
      <c r="CO182" s="161">
        <f>(O182-AVERAGE(O$3:O$242))^2*'Monthly Returns'!$BI183</f>
        <v>1.6543826174399258E-6</v>
      </c>
      <c r="CP182" s="161">
        <f>(P182-AVERAGE(P$3:P$242))^2*'Monthly Returns'!$BI183</f>
        <v>1.7025884533773023E-6</v>
      </c>
      <c r="CQ182" s="161">
        <f>(Q182-AVERAGE(Q$3:Q$242))^2*'Monthly Returns'!$BI183</f>
        <v>1.6256152879040025E-6</v>
      </c>
      <c r="CR182" s="161">
        <f>(R182-AVERAGE(R$3:R$242))^2*'Monthly Returns'!$BI183</f>
        <v>8.4225544351810095E-8</v>
      </c>
      <c r="CS182" s="161">
        <f>(S182-AVERAGE(S$3:S$242))^2*'Monthly Returns'!$BI183</f>
        <v>8.5761141611089659E-7</v>
      </c>
      <c r="CT182" s="161">
        <f>(T182-AVERAGE(T$3:T$242))^2*'Monthly Returns'!$BI183</f>
        <v>1.727137112457144E-6</v>
      </c>
      <c r="CU182" s="161">
        <f>(U182-AVERAGE(U$3:U$242))^2*'Monthly Returns'!$BI183</f>
        <v>2.7795362901237494E-6</v>
      </c>
      <c r="CV182" s="161">
        <f>(V182-AVERAGE(V$3:V$242))^2*'Monthly Returns'!$BI183</f>
        <v>4.5882838140121933E-7</v>
      </c>
      <c r="CW182" s="161">
        <f>(W182-AVERAGE(W$3:W$242))^2*'Monthly Returns'!$BI183</f>
        <v>2.0142471671466303E-9</v>
      </c>
      <c r="CX182" s="161">
        <f>(X182-AVERAGE(X$3:X$242))^2*'Monthly Returns'!$BI183</f>
        <v>4.1198448419915441E-7</v>
      </c>
      <c r="CY182" s="161">
        <f>(Y182-AVERAGE(Y$3:Y$242))^2*'Monthly Returns'!$BI183</f>
        <v>4.830148892935921E-8</v>
      </c>
      <c r="CZ182" s="161">
        <f>(Z182-AVERAGE(Z$3:Z$242))^2*'Monthly Returns'!$BI183</f>
        <v>5.2687160140668204E-9</v>
      </c>
      <c r="DA182" s="161">
        <f>(AA182-AVERAGE(AA$3:AA$242))^2*'Monthly Returns'!$BI183</f>
        <v>3.880630694848747E-7</v>
      </c>
      <c r="DB182" s="161">
        <f>(AB182-AVERAGE(AB$3:AB$242))^2*'Monthly Returns'!$BI183</f>
        <v>2.7113871094334288E-7</v>
      </c>
      <c r="DC182" s="161">
        <f>(AC182-AVERAGE(AC$3:AC$242))^2*'Monthly Returns'!$BI183</f>
        <v>1.5025060729283623E-6</v>
      </c>
      <c r="DD182" s="161">
        <f>(AD182-AVERAGE(AD$3:AD$242))^2*'Monthly Returns'!$BI183</f>
        <v>1.3162058546088778E-6</v>
      </c>
      <c r="DE182" s="161">
        <f>(AE182-AVERAGE(AE$3:AE$242))^2*'Monthly Returns'!$BI183</f>
        <v>2.5068967609810138E-6</v>
      </c>
      <c r="DF182" s="161">
        <f>(AF182-AVERAGE(AF$3:AF$242))^2*'Monthly Returns'!$BI183</f>
        <v>4.0171082161939451E-7</v>
      </c>
      <c r="DG182" s="161">
        <f>(AG182-AVERAGE(AG$3:AG$242))^2*'Monthly Returns'!$BI183</f>
        <v>4.5925925347500474E-7</v>
      </c>
      <c r="DH182" s="161">
        <f>(AH182-AVERAGE(AH$3:AH$242))^2*'Monthly Returns'!$BI183</f>
        <v>2.0025581415200835E-6</v>
      </c>
      <c r="DI182" s="161">
        <f>(AI182-AVERAGE(AI$3:AI$242))^2*'Monthly Returns'!$BI183</f>
        <v>7.7335049444272974E-11</v>
      </c>
      <c r="DJ182" s="161">
        <f>(AJ182-AVERAGE(AJ$3:AJ$242))^2*'Monthly Returns'!$BI183</f>
        <v>3.6365131280828378E-7</v>
      </c>
      <c r="DK182" s="161">
        <f>(AK182-AVERAGE(AK$3:AK$242))^2*'Monthly Returns'!$BI183</f>
        <v>1.0690963291581588E-6</v>
      </c>
      <c r="DL182" s="161">
        <f>(AL182-AVERAGE(AL$3:AL$242))^2*'Monthly Returns'!$BI183</f>
        <v>2.5832908455316542E-7</v>
      </c>
      <c r="DM182" s="161">
        <f>(AM182-AVERAGE(AM$3:AM$242))^2*'Monthly Returns'!$BI183</f>
        <v>1.4036578680869051E-7</v>
      </c>
      <c r="DN182" s="161">
        <f>(AN182-AVERAGE(AN$3:AN$242))^2*'Monthly Returns'!$BI183</f>
        <v>3.3969378973718185E-7</v>
      </c>
      <c r="DO182" s="161">
        <f>(AO182-AVERAGE(AO$3:AO$242))^2*'Monthly Returns'!$BI183</f>
        <v>2.2892103344998384E-6</v>
      </c>
      <c r="DP182" s="161">
        <f>(AP182-AVERAGE(AP$3:AP$242))^2*'Monthly Returns'!$BI183</f>
        <v>1.5033795876359111E-6</v>
      </c>
      <c r="DQ182" s="161">
        <f>(AQ182-AVERAGE(AQ$3:AQ$242))^2*'Monthly Returns'!$BI183</f>
        <v>1.1824248068621623E-5</v>
      </c>
      <c r="DR182" s="161">
        <f>(AR182-AVERAGE(AR$3:AR$242))^2*'Monthly Returns'!$BI183</f>
        <v>5.054031634468175E-8</v>
      </c>
      <c r="DS182" s="161">
        <f>(AS182-AVERAGE(AS$3:AS$242))^2*'Monthly Returns'!$BI183</f>
        <v>2.0227020133416941E-7</v>
      </c>
      <c r="DT182" s="161">
        <f>(AT182-AVERAGE(AT$3:AT$242))^2*'Monthly Returns'!$BI183</f>
        <v>4.6147222328834735E-8</v>
      </c>
      <c r="DU182" s="161">
        <f>(AU182-AVERAGE(AU$3:AU$242))^2*'Monthly Returns'!$BI183</f>
        <v>3.5620815771316095E-7</v>
      </c>
      <c r="DV182" s="161">
        <f>(AV182-AVERAGE(AV$3:AV$242))^2*'Monthly Returns'!$BI183</f>
        <v>8.8044795164640364E-8</v>
      </c>
      <c r="DW182" s="161">
        <f>(AW182-AVERAGE(AW$3:AW$242))^2*'Monthly Returns'!$BI183</f>
        <v>2.7480651538501404E-6</v>
      </c>
      <c r="DX182" s="161">
        <f>(AX182-AVERAGE(AX$3:AX$242))^2*'Monthly Returns'!$BI183</f>
        <v>4.9328145395793218E-7</v>
      </c>
      <c r="DY182" s="161">
        <f>(AY182-AVERAGE(AY$3:AY$242))^2*'Monthly Returns'!$BI183</f>
        <v>7.9900575273328172E-7</v>
      </c>
      <c r="DZ182" s="161">
        <f>(AZ182-AVERAGE(AZ$3:AZ$242))^2*'Monthly Returns'!$BI183</f>
        <v>6.7568072976665107E-6</v>
      </c>
      <c r="EA182" s="161">
        <f>(BA182-AVERAGE(BA$3:BA$242))^2*'Monthly Returns'!$BI183</f>
        <v>5.7093597547141922E-7</v>
      </c>
    </row>
    <row r="183" spans="1:131" s="80" customFormat="1" x14ac:dyDescent="0.2">
      <c r="A183" s="66"/>
      <c r="B183" s="79">
        <f>'Monthly Returns'!A184</f>
        <v>41670</v>
      </c>
      <c r="C183" s="77">
        <f>'Monthly Returns'!B184</f>
        <v>-2.7072655392364298E-2</v>
      </c>
      <c r="D183" s="77">
        <f>'Monthly Returns'!C184</f>
        <v>-1.2308312212562201E-2</v>
      </c>
      <c r="E183" s="77">
        <f>'Monthly Returns'!D184</f>
        <v>-2.94907590127979E-2</v>
      </c>
      <c r="F183" s="77">
        <f>'Monthly Returns'!E184</f>
        <v>-6.31884223306478E-3</v>
      </c>
      <c r="G183" s="77">
        <f>'Monthly Returns'!F184</f>
        <v>-3.6141163504915003E-2</v>
      </c>
      <c r="H183" s="77">
        <f>'Monthly Returns'!G184</f>
        <v>-3.17298532653792E-2</v>
      </c>
      <c r="I183" s="77">
        <f>'Monthly Returns'!H184</f>
        <v>4.2691291989222996E-3</v>
      </c>
      <c r="J183" s="77">
        <f>'Monthly Returns'!I184</f>
        <v>-4.8641453840151498E-2</v>
      </c>
      <c r="K183" s="77">
        <f>'Monthly Returns'!J184</f>
        <v>-5.8054436144015398E-2</v>
      </c>
      <c r="L183" s="77">
        <f>'Monthly Returns'!K184</f>
        <v>2.06586017850518E-2</v>
      </c>
      <c r="M183" s="77">
        <f>'Monthly Returns'!L184</f>
        <v>1.7767747183933699E-2</v>
      </c>
      <c r="N183" s="77">
        <f>'Monthly Returns'!M184</f>
        <v>4.9966582706317802E-3</v>
      </c>
      <c r="O183" s="77">
        <f>'Monthly Returns'!N184</f>
        <v>-2.4999854627811399E-2</v>
      </c>
      <c r="P183" s="77">
        <f>'Monthly Returns'!O184</f>
        <v>4.9698664203390299E-3</v>
      </c>
      <c r="Q183" s="77">
        <f>'Monthly Returns'!P184</f>
        <v>8.6879407813429399E-3</v>
      </c>
      <c r="R183" s="77">
        <f>'Monthly Returns'!Q184</f>
        <v>-2.7120197690985101E-3</v>
      </c>
      <c r="S183" s="77">
        <f>'Monthly Returns'!R184</f>
        <v>-1.4560668454192099E-3</v>
      </c>
      <c r="T183" s="77">
        <f>'Monthly Returns'!S184</f>
        <v>4.3143343001486034E-3</v>
      </c>
      <c r="U183" s="77">
        <f>'Monthly Returns'!T184</f>
        <v>-3.3950162513542798E-2</v>
      </c>
      <c r="V183" s="77">
        <f>'Monthly Returns'!U184</f>
        <v>-9.7617293120755202E-3</v>
      </c>
      <c r="W183" s="77">
        <f>'Monthly Returns'!V184</f>
        <v>-8.5146545695103902E-3</v>
      </c>
      <c r="X183" s="77">
        <f>'Monthly Returns'!W184</f>
        <v>5.7296700262321476E-3</v>
      </c>
      <c r="Y183" s="77">
        <f>'Monthly Returns'!X184</f>
        <v>1.9126684801114013E-3</v>
      </c>
      <c r="Z183" s="77">
        <f>'Monthly Returns'!Y184</f>
        <v>1.9904204291654182E-5</v>
      </c>
      <c r="AA183" s="77">
        <f>'Monthly Returns'!Z184</f>
        <v>8.7817127145453089E-3</v>
      </c>
      <c r="AB183" s="77">
        <f>'Monthly Returns'!AA184</f>
        <v>3.7453183520599342E-3</v>
      </c>
      <c r="AC183" s="77">
        <f>'Monthly Returns'!AB184</f>
        <v>-4.1841004184099972E-3</v>
      </c>
      <c r="AD183" s="77">
        <f>'Monthly Returns'!AC184</f>
        <v>-8.0105850706271801E-3</v>
      </c>
      <c r="AE183" s="77">
        <f>'Monthly Returns'!AD184</f>
        <v>8.7346355746201094E-3</v>
      </c>
      <c r="AF183" s="77">
        <f>'Monthly Returns'!AE184</f>
        <v>1.00526507E-2</v>
      </c>
      <c r="AG183" s="77">
        <f>'Monthly Returns'!AF184</f>
        <v>2.3026150699999998E-2</v>
      </c>
      <c r="AH183" s="77">
        <f>'Monthly Returns'!AG184</f>
        <v>1.117405136959726E-2</v>
      </c>
      <c r="AI183" s="77">
        <f>'Monthly Returns'!AH184</f>
        <v>-5.2142311642483508E-3</v>
      </c>
      <c r="AJ183" s="77">
        <f>'Monthly Returns'!AI184</f>
        <v>-3.81194759122927E-3</v>
      </c>
      <c r="AK183" s="77">
        <f>'Monthly Returns'!AJ184</f>
        <v>-2.4856924334730746E-3</v>
      </c>
      <c r="AL183" s="77">
        <f>'Monthly Returns'!AK184</f>
        <v>4.3364038720581366E-3</v>
      </c>
      <c r="AM183" s="77">
        <f>'Monthly Returns'!AL184</f>
        <v>-1.8373630990271339E-2</v>
      </c>
      <c r="AN183" s="77">
        <f>'Monthly Returns'!AM184</f>
        <v>6.4809496561915036E-3</v>
      </c>
      <c r="AO183" s="77">
        <f>'Monthly Returns'!AN184</f>
        <v>-2.41E-2</v>
      </c>
      <c r="AP183" s="77">
        <f>'Monthly Returns'!AO184</f>
        <v>-3.8728806637808533E-2</v>
      </c>
      <c r="AQ183" s="77">
        <f>'Monthly Returns'!AP184</f>
        <v>-7.3755701029544207E-3</v>
      </c>
      <c r="AR183" s="77">
        <f>'Monthly Returns'!AQ184</f>
        <v>-1.841806539905097E-2</v>
      </c>
      <c r="AS183" s="77">
        <f>'Monthly Returns'!AR184</f>
        <v>-2.5617946410025905E-3</v>
      </c>
      <c r="AT183" s="77">
        <f>'Monthly Returns'!AS184</f>
        <v>-1.2367477170946956E-2</v>
      </c>
      <c r="AU183" s="77">
        <f>'Monthly Returns'!AT184</f>
        <v>-4.3469865312553242E-3</v>
      </c>
      <c r="AV183" s="77">
        <f>'Monthly Returns'!AU184</f>
        <v>-9.9021423899863913E-3</v>
      </c>
      <c r="AW183" s="77">
        <f>'Monthly Returns'!AV184</f>
        <v>-2.5119784342109153E-3</v>
      </c>
      <c r="AX183" s="77">
        <f>'Monthly Returns'!AW184</f>
        <v>8.3725625088246769E-3</v>
      </c>
      <c r="AY183" s="77">
        <f>'Monthly Returns'!AX184</f>
        <v>-1.1570422027237716E-2</v>
      </c>
      <c r="AZ183" s="77">
        <f>'Monthly Returns'!AY184</f>
        <v>-3.0524441060993127E-2</v>
      </c>
      <c r="BA183" s="77">
        <f>'Monthly Returns'!AZ184</f>
        <v>4.9852493413475862E-3</v>
      </c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CC183" s="161">
        <f>(C183-AVERAGE(C$3:C$242))^2*'Monthly Returns'!$BI184</f>
        <v>6.8337440083565686E-6</v>
      </c>
      <c r="CD183" s="161">
        <f>(D183-AVERAGE(D$3:D$242))^2*'Monthly Returns'!$BI184</f>
        <v>3.1999657752806401E-6</v>
      </c>
      <c r="CE183" s="161">
        <f>(E183-AVERAGE(E$3:E$242))^2*'Monthly Returns'!$BI184</f>
        <v>7.5550983896811041E-6</v>
      </c>
      <c r="CF183" s="161">
        <f>(F183-AVERAGE(F$3:F$242))^2*'Monthly Returns'!$BI184</f>
        <v>1.4735132353861862E-6</v>
      </c>
      <c r="CG183" s="161">
        <f>(G183-AVERAGE(G$3:G$242))^2*'Monthly Returns'!$BI184</f>
        <v>9.8724806106742286E-6</v>
      </c>
      <c r="CH183" s="161">
        <f>(H183-AVERAGE(H$3:H$242))^2*'Monthly Returns'!$BI184</f>
        <v>8.0543758077156161E-6</v>
      </c>
      <c r="CI183" s="161">
        <f>(I183-AVERAGE(I$3:I$242))^2*'Monthly Returns'!$BI184</f>
        <v>5.7190187974561025E-8</v>
      </c>
      <c r="CJ183" s="161">
        <f>(J183-AVERAGE(J$3:J$242))^2*'Monthly Returns'!$BI184</f>
        <v>2.0415437598398812E-5</v>
      </c>
      <c r="CK183" s="161">
        <f>(K183-AVERAGE(K$3:K$242))^2*'Monthly Returns'!$BI184</f>
        <v>2.8065336036273406E-5</v>
      </c>
      <c r="CL183" s="161">
        <f>(L183-AVERAGE(L$3:L$242))^2*'Monthly Returns'!$BI184</f>
        <v>1.6059390130961407E-6</v>
      </c>
      <c r="CM183" s="161">
        <f>(M183-AVERAGE(M$3:M$242))^2*'Monthly Returns'!$BI184</f>
        <v>1.0683239849937467E-6</v>
      </c>
      <c r="CN183" s="161">
        <f>(N183-AVERAGE(N$3:N$242))^2*'Monthly Returns'!$BI184</f>
        <v>4.8148423878738649E-8</v>
      </c>
      <c r="CO183" s="161">
        <f>(O183-AVERAGE(O$3:O$242))^2*'Monthly Returns'!$BI184</f>
        <v>5.8157170221777814E-6</v>
      </c>
      <c r="CP183" s="161">
        <f>(P183-AVERAGE(P$3:P$242))^2*'Monthly Returns'!$BI184</f>
        <v>7.5011057846422214E-8</v>
      </c>
      <c r="CQ183" s="161">
        <f>(Q183-AVERAGE(Q$3:Q$242))^2*'Monthly Returns'!$BI184</f>
        <v>9.3127238332870184E-9</v>
      </c>
      <c r="CR183" s="161">
        <f>(R183-AVERAGE(R$3:R$242))^2*'Monthly Returns'!$BI184</f>
        <v>5.2604849344446896E-7</v>
      </c>
      <c r="CS183" s="161">
        <f>(S183-AVERAGE(S$3:S$242))^2*'Monthly Returns'!$BI184</f>
        <v>2.9077735304261539E-7</v>
      </c>
      <c r="CT183" s="161">
        <f>(T183-AVERAGE(T$3:T$242))^2*'Monthly Returns'!$BI184</f>
        <v>1.2411199879731162E-7</v>
      </c>
      <c r="CU183" s="161">
        <f>(U183-AVERAGE(U$3:U$242))^2*'Monthly Returns'!$BI184</f>
        <v>9.3772129724947103E-6</v>
      </c>
      <c r="CV183" s="161">
        <f>(V183-AVERAGE(V$3:V$242))^2*'Monthly Returns'!$BI184</f>
        <v>1.3967170533742948E-6</v>
      </c>
      <c r="CW183" s="161">
        <f>(W183-AVERAGE(W$3:W$242))^2*'Monthly Returns'!$BI184</f>
        <v>9.7001294365819867E-7</v>
      </c>
      <c r="CX183" s="161">
        <f>(X183-AVERAGE(X$3:X$242))^2*'Monthly Returns'!$BI184</f>
        <v>3.7833162148035921E-9</v>
      </c>
      <c r="CY183" s="161">
        <f>(Y183-AVERAGE(Y$3:Y$242))^2*'Monthly Returns'!$BI184</f>
        <v>2.9405391509730571E-8</v>
      </c>
      <c r="CZ183" s="161">
        <f>(Z183-AVERAGE(Z$3:Z$242))^2*'Monthly Returns'!$BI184</f>
        <v>3.1217753151185745E-8</v>
      </c>
      <c r="DA183" s="161">
        <f>(AA183-AVERAGE(AA$3:AA$242))^2*'Monthly Returns'!$BI184</f>
        <v>5.1033185414046216E-8</v>
      </c>
      <c r="DB183" s="161">
        <f>(AB183-AVERAGE(AB$3:AB$242))^2*'Monthly Returns'!$BI184</f>
        <v>5.2476599593677034E-10</v>
      </c>
      <c r="DC183" s="161">
        <f>(AC183-AVERAGE(AC$3:AC$242))^2*'Monthly Returns'!$BI184</f>
        <v>3.7044849114933018E-7</v>
      </c>
      <c r="DD183" s="161">
        <f>(AD183-AVERAGE(AD$3:AD$242))^2*'Monthly Returns'!$BI184</f>
        <v>8.2700120665652922E-7</v>
      </c>
      <c r="DE183" s="161">
        <f>(AE183-AVERAGE(AE$3:AE$242))^2*'Monthly Returns'!$BI184</f>
        <v>1.4543712770646862E-7</v>
      </c>
      <c r="DF183" s="161">
        <f>(AF183-AVERAGE(AF$3:AF$242))^2*'Monthly Returns'!$BI184</f>
        <v>3.9554529097129736E-8</v>
      </c>
      <c r="DG183" s="161">
        <f>(AG183-AVERAGE(AG$3:AG$242))^2*'Monthly Returns'!$BI184</f>
        <v>1.5242124919597292E-6</v>
      </c>
      <c r="DH183" s="161">
        <f>(AH183-AVERAGE(AH$3:AH$242))^2*'Monthly Returns'!$BI184</f>
        <v>1.6847822659330752E-7</v>
      </c>
      <c r="DI183" s="161">
        <f>(AI183-AVERAGE(AI$3:AI$242))^2*'Monthly Returns'!$BI184</f>
        <v>4.8743858489428328E-7</v>
      </c>
      <c r="DJ183" s="161">
        <f>(AJ183-AVERAGE(AJ$3:AJ$242))^2*'Monthly Returns'!$BI184</f>
        <v>5.0590505788866231E-7</v>
      </c>
      <c r="DK183" s="161">
        <f>(AK183-AVERAGE(AK$3:AK$242))^2*'Monthly Returns'!$BI184</f>
        <v>4.6673621236436126E-7</v>
      </c>
      <c r="DL183" s="161">
        <f>(AL183-AVERAGE(AL$3:AL$242))^2*'Monthly Returns'!$BI184</f>
        <v>2.100019395456488E-8</v>
      </c>
      <c r="DM183" s="161">
        <f>(AM183-AVERAGE(AM$3:AM$242))^2*'Monthly Returns'!$BI184</f>
        <v>3.1849982743364388E-6</v>
      </c>
      <c r="DN183" s="161">
        <f>(AN183-AVERAGE(AN$3:AN$242))^2*'Monthly Returns'!$BI184</f>
        <v>4.5725380167695407E-9</v>
      </c>
      <c r="DO183" s="161">
        <f>(AO183-AVERAGE(AO$3:AO$242))^2*'Monthly Returns'!$BI184</f>
        <v>5.6165436896637214E-6</v>
      </c>
      <c r="DP183" s="161">
        <f>(AP183-AVERAGE(AP$3:AP$242))^2*'Monthly Returns'!$BI184</f>
        <v>9.6983661314130728E-6</v>
      </c>
      <c r="DQ183" s="161">
        <f>(AQ183-AVERAGE(AQ$3:AQ$242))^2*'Monthly Returns'!$BI184</f>
        <v>1.0898848596649405E-6</v>
      </c>
      <c r="DR183" s="161">
        <f>(AR183-AVERAGE(AR$3:AR$242))^2*'Monthly Returns'!$BI184</f>
        <v>3.812533229036896E-6</v>
      </c>
      <c r="DS183" s="161">
        <f>(AS183-AVERAGE(AS$3:AS$242))^2*'Monthly Returns'!$BI184</f>
        <v>2.1960972698649656E-7</v>
      </c>
      <c r="DT183" s="161">
        <f>(AT183-AVERAGE(AT$3:AT$242))^2*'Monthly Returns'!$BI184</f>
        <v>1.8634106286596803E-6</v>
      </c>
      <c r="DU183" s="161">
        <f>(AU183-AVERAGE(AU$3:AU$242))^2*'Monthly Returns'!$BI184</f>
        <v>2.5777151268737093E-7</v>
      </c>
      <c r="DV183" s="161">
        <f>(AV183-AVERAGE(AV$3:AV$242))^2*'Monthly Returns'!$BI184</f>
        <v>7.2158631467743441E-8</v>
      </c>
      <c r="DW183" s="161">
        <f>(AW183-AVERAGE(AW$3:AW$242))^2*'Monthly Returns'!$BI184</f>
        <v>8.1164018159414157E-7</v>
      </c>
      <c r="DX183" s="161">
        <f>(AX183-AVERAGE(AX$3:AX$242))^2*'Monthly Returns'!$BI184</f>
        <v>8.3351446914347661E-9</v>
      </c>
      <c r="DY183" s="161">
        <f>(AY183-AVERAGE(AY$3:AY$242))^2*'Monthly Returns'!$BI184</f>
        <v>1.9621598981131238E-6</v>
      </c>
      <c r="DZ183" s="161">
        <f>(AZ183-AVERAGE(AZ$3:AZ$242))^2*'Monthly Returns'!$BI184</f>
        <v>1.2528279972135188E-5</v>
      </c>
      <c r="EA183" s="161">
        <f>(BA183-AVERAGE(BA$3:BA$242))^2*'Monthly Returns'!$BI184</f>
        <v>1.6341192164838624E-7</v>
      </c>
    </row>
    <row r="184" spans="1:131" s="80" customFormat="1" x14ac:dyDescent="0.2">
      <c r="A184" s="66"/>
      <c r="B184" s="79">
        <f>'Monthly Returns'!A185</f>
        <v>41698</v>
      </c>
      <c r="C184" s="77">
        <f>'Monthly Returns'!B185</f>
        <v>2.808723479943E-2</v>
      </c>
      <c r="D184" s="77">
        <f>'Monthly Returns'!C185</f>
        <v>3.1070537745432499E-2</v>
      </c>
      <c r="E184" s="77">
        <f>'Monthly Returns'!D185</f>
        <v>5.5334903963937199E-2</v>
      </c>
      <c r="F184" s="77">
        <f>'Monthly Returns'!E185</f>
        <v>7.15376922835224E-2</v>
      </c>
      <c r="G184" s="77">
        <f>'Monthly Returns'!F185</f>
        <v>5.0916487062645899E-2</v>
      </c>
      <c r="H184" s="77">
        <f>'Monthly Returns'!G185</f>
        <v>-2.3301239806623401E-2</v>
      </c>
      <c r="I184" s="77">
        <f>'Monthly Returns'!H185</f>
        <v>-3.9731346970748198E-2</v>
      </c>
      <c r="J184" s="77">
        <f>'Monthly Returns'!I185</f>
        <v>4.5695747958377698E-2</v>
      </c>
      <c r="K184" s="77">
        <f>'Monthly Returns'!J185</f>
        <v>1.4650222314859599E-2</v>
      </c>
      <c r="L184" s="77">
        <f>'Monthly Returns'!K185</f>
        <v>-4.33371169643947E-3</v>
      </c>
      <c r="M184" s="77">
        <f>'Monthly Returns'!L185</f>
        <v>-4.32516926615833E-3</v>
      </c>
      <c r="N184" s="77">
        <f>'Monthly Returns'!M185</f>
        <v>7.4447695206454299E-3</v>
      </c>
      <c r="O184" s="77">
        <f>'Monthly Returns'!N185</f>
        <v>1.07069779639643E-2</v>
      </c>
      <c r="P184" s="77">
        <f>'Monthly Returns'!O185</f>
        <v>3.9475826919326204E-3</v>
      </c>
      <c r="Q184" s="77">
        <f>'Monthly Returns'!P185</f>
        <v>-1.3862412211050801E-3</v>
      </c>
      <c r="R184" s="77">
        <f>'Monthly Returns'!Q185</f>
        <v>6.8353830235512404E-3</v>
      </c>
      <c r="S184" s="77">
        <f>'Monthly Returns'!R185</f>
        <v>-3.9537746556832501E-3</v>
      </c>
      <c r="T184" s="77">
        <f>'Monthly Returns'!S185</f>
        <v>4.566353726401795E-3</v>
      </c>
      <c r="U184" s="77">
        <f>'Monthly Returns'!T185</f>
        <v>4.7020701370321799E-2</v>
      </c>
      <c r="V184" s="77">
        <f>'Monthly Returns'!U185</f>
        <v>2.5377471108699302E-2</v>
      </c>
      <c r="W184" s="77">
        <f>'Monthly Returns'!V185</f>
        <v>1.43896180762561E-2</v>
      </c>
      <c r="X184" s="77">
        <f>'Monthly Returns'!W185</f>
        <v>3.3289862035830176E-3</v>
      </c>
      <c r="Y184" s="77">
        <f>'Monthly Returns'!X185</f>
        <v>1.4078245206619933E-2</v>
      </c>
      <c r="Z184" s="77">
        <f>'Monthly Returns'!Y185</f>
        <v>1.0516937535296478E-3</v>
      </c>
      <c r="AA184" s="77">
        <f>'Monthly Returns'!Z185</f>
        <v>8.0030037338079119E-3</v>
      </c>
      <c r="AB184" s="77">
        <f>'Monthly Returns'!AA185</f>
        <v>3.9978678038379289E-3</v>
      </c>
      <c r="AC184" s="77">
        <f>'Monthly Returns'!AB185</f>
        <v>-1.421464108031234E-3</v>
      </c>
      <c r="AD184" s="77">
        <f>'Monthly Returns'!AC185</f>
        <v>-4.5527952466120798E-3</v>
      </c>
      <c r="AE184" s="77">
        <f>'Monthly Returns'!AD185</f>
        <v>6.5830475113991104E-3</v>
      </c>
      <c r="AF184" s="77">
        <f>'Monthly Returns'!AE185</f>
        <v>1.5132324900000001E-2</v>
      </c>
      <c r="AG184" s="77">
        <f>'Monthly Returns'!AF185</f>
        <v>-8.1695300000000004E-4</v>
      </c>
      <c r="AH184" s="77">
        <f>'Monthly Returns'!AG185</f>
        <v>8.8251093546158899E-3</v>
      </c>
      <c r="AI184" s="77">
        <f>'Monthly Returns'!AH185</f>
        <v>4.1208912420032107E-3</v>
      </c>
      <c r="AJ184" s="77">
        <f>'Monthly Returns'!AI185</f>
        <v>4.0550939814110176E-3</v>
      </c>
      <c r="AK184" s="77">
        <f>'Monthly Returns'!AJ185</f>
        <v>4.5032420963573294E-3</v>
      </c>
      <c r="AL184" s="77">
        <f>'Monthly Returns'!AK185</f>
        <v>1.0234810852598253E-2</v>
      </c>
      <c r="AM184" s="77">
        <f>'Monthly Returns'!AL185</f>
        <v>-6.4413612020408628E-4</v>
      </c>
      <c r="AN184" s="77">
        <f>'Monthly Returns'!AM185</f>
        <v>5.6096382214858576E-3</v>
      </c>
      <c r="AO184" s="77">
        <f>'Monthly Returns'!AN185</f>
        <v>-6.4999999999999997E-3</v>
      </c>
      <c r="AP184" s="77">
        <f>'Monthly Returns'!AO185</f>
        <v>5.1605444687807811E-4</v>
      </c>
      <c r="AQ184" s="77">
        <f>'Monthly Returns'!AP185</f>
        <v>-8.3893209709491323E-3</v>
      </c>
      <c r="AR184" s="77">
        <f>'Monthly Returns'!AQ185</f>
        <v>2.406147364351716E-2</v>
      </c>
      <c r="AS184" s="77">
        <f>'Monthly Returns'!AR185</f>
        <v>0</v>
      </c>
      <c r="AT184" s="77">
        <f>'Monthly Returns'!AS185</f>
        <v>4.4695906929642561E-3</v>
      </c>
      <c r="AU184" s="77">
        <f>'Monthly Returns'!AT185</f>
        <v>1.3700668688454149E-2</v>
      </c>
      <c r="AV184" s="77">
        <f>'Monthly Returns'!AU185</f>
        <v>1.005400386039727E-2</v>
      </c>
      <c r="AW184" s="77">
        <f>'Monthly Returns'!AV185</f>
        <v>-2.7178549798737572E-3</v>
      </c>
      <c r="AX184" s="77">
        <f>'Monthly Returns'!AW185</f>
        <v>1.009950545194549E-2</v>
      </c>
      <c r="AY184" s="77">
        <f>'Monthly Returns'!AX185</f>
        <v>1.6373768774402733E-2</v>
      </c>
      <c r="AZ184" s="77">
        <f>'Monthly Returns'!AY185</f>
        <v>5.5599220181548779E-3</v>
      </c>
      <c r="BA184" s="77">
        <f>'Monthly Returns'!AZ185</f>
        <v>-7.9588088473069307E-3</v>
      </c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CC184" s="161">
        <f>(C184-AVERAGE(C$3:C$242))^2*'Monthly Returns'!$BI185</f>
        <v>2.8635404499823806E-6</v>
      </c>
      <c r="CD184" s="161">
        <f>(D184-AVERAGE(D$3:D$242))^2*'Monthly Returns'!$BI185</f>
        <v>2.5571050441331499E-6</v>
      </c>
      <c r="CE184" s="161">
        <f>(E184-AVERAGE(E$3:E$242))^2*'Monthly Returns'!$BI185</f>
        <v>1.5055227331347126E-5</v>
      </c>
      <c r="CF184" s="161">
        <f>(F184-AVERAGE(F$3:F$242))^2*'Monthly Returns'!$BI185</f>
        <v>2.3783800814198526E-5</v>
      </c>
      <c r="CG184" s="161">
        <f>(G184-AVERAGE(G$3:G$242))^2*'Monthly Returns'!$BI185</f>
        <v>1.3392034496315496E-5</v>
      </c>
      <c r="CH184" s="161">
        <f>(H184-AVERAGE(H$3:H$242))^2*'Monthly Returns'!$BI185</f>
        <v>4.8061129662569155E-6</v>
      </c>
      <c r="CI184" s="161">
        <f>(I184-AVERAGE(I$3:I$242))^2*'Monthly Returns'!$BI185</f>
        <v>1.3586449396237871E-5</v>
      </c>
      <c r="CJ184" s="161">
        <f>(J184-AVERAGE(J$3:J$242))^2*'Monthly Returns'!$BI185</f>
        <v>8.101646388915318E-6</v>
      </c>
      <c r="CK184" s="161">
        <f>(K184-AVERAGE(K$3:K$242))^2*'Monthly Returns'!$BI185</f>
        <v>1.3620774609600772E-7</v>
      </c>
      <c r="CL184" s="161">
        <f>(L184-AVERAGE(L$3:L$242))^2*'Monthly Returns'!$BI185</f>
        <v>4.6714611416566915E-7</v>
      </c>
      <c r="CM184" s="161">
        <f>(M184-AVERAGE(M$3:M$242))^2*'Monthly Returns'!$BI185</f>
        <v>4.7785172471279677E-7</v>
      </c>
      <c r="CN184" s="161">
        <f>(N184-AVERAGE(N$3:N$242))^2*'Monthly Returns'!$BI185</f>
        <v>8.3081891108300104E-10</v>
      </c>
      <c r="CO184" s="161">
        <f>(O184-AVERAGE(O$3:O$242))^2*'Monthly Returns'!$BI185</f>
        <v>1.3870808110386374E-7</v>
      </c>
      <c r="CP184" s="161">
        <f>(P184-AVERAGE(P$3:P$242))^2*'Monthly Returns'!$BI185</f>
        <v>1.2624888147485265E-7</v>
      </c>
      <c r="CQ184" s="161">
        <f>(Q184-AVERAGE(Q$3:Q$242))^2*'Monthly Returns'!$BI185</f>
        <v>4.7873930523026858E-7</v>
      </c>
      <c r="CR184" s="161">
        <f>(R184-AVERAGE(R$3:R$242))^2*'Monthly Returns'!$BI185</f>
        <v>3.4973110707339454E-10</v>
      </c>
      <c r="CS184" s="161">
        <f>(S184-AVERAGE(S$3:S$242))^2*'Monthly Returns'!$BI185</f>
        <v>5.4397584706839193E-7</v>
      </c>
      <c r="CT184" s="161">
        <f>(T184-AVERAGE(T$3:T$242))^2*'Monthly Returns'!$BI185</f>
        <v>1.117797274756515E-7</v>
      </c>
      <c r="CU184" s="161">
        <f>(U184-AVERAGE(U$3:U$242))^2*'Monthly Returns'!$BI185</f>
        <v>1.0647769832288567E-5</v>
      </c>
      <c r="CV184" s="161">
        <f>(V184-AVERAGE(V$3:V$242))^2*'Monthly Returns'!$BI185</f>
        <v>2.4458828648393277E-6</v>
      </c>
      <c r="CW184" s="161">
        <f>(W184-AVERAGE(W$3:W$242))^2*'Monthly Returns'!$BI185</f>
        <v>6.4602250823002678E-7</v>
      </c>
      <c r="CX184" s="161">
        <f>(X184-AVERAGE(X$3:X$242))^2*'Monthly Returns'!$BI185</f>
        <v>1.5920501120405479E-8</v>
      </c>
      <c r="CY184" s="161">
        <f>(Y184-AVERAGE(Y$3:Y$242))^2*'Monthly Returns'!$BI185</f>
        <v>6.0891417442716577E-7</v>
      </c>
      <c r="CZ184" s="161">
        <f>(Z184-AVERAGE(Z$3:Z$242))^2*'Monthly Returns'!$BI185</f>
        <v>9.3658316229793605E-9</v>
      </c>
      <c r="DA184" s="161">
        <f>(AA184-AVERAGE(AA$3:AA$242))^2*'Monthly Returns'!$BI185</f>
        <v>2.7577070009663877E-8</v>
      </c>
      <c r="DB184" s="161">
        <f>(AB184-AVERAGE(AB$3:AB$242))^2*'Monthly Returns'!$BI185</f>
        <v>1.0538442838525169E-11</v>
      </c>
      <c r="DC184" s="161">
        <f>(AC184-AVERAGE(AC$3:AC$242))^2*'Monthly Returns'!$BI185</f>
        <v>1.5631895353387364E-7</v>
      </c>
      <c r="DD184" s="161">
        <f>(AD184-AVERAGE(AD$3:AD$242))^2*'Monthly Returns'!$BI185</f>
        <v>4.1370827344498664E-7</v>
      </c>
      <c r="DE184" s="161">
        <f>(AE184-AVERAGE(AE$3:AE$242))^2*'Monthly Returns'!$BI185</f>
        <v>4.6136828467120958E-8</v>
      </c>
      <c r="DF184" s="161">
        <f>(AF184-AVERAGE(AF$3:AF$242))^2*'Monthly Returns'!$BI185</f>
        <v>3.572082853698855E-7</v>
      </c>
      <c r="DG184" s="161">
        <f>(AG184-AVERAGE(AG$3:AG$242))^2*'Monthly Returns'!$BI185</f>
        <v>3.9227490044865921E-7</v>
      </c>
      <c r="DH184" s="161">
        <f>(AH184-AVERAGE(AH$3:AH$242))^2*'Monthly Returns'!$BI185</f>
        <v>5.2251404077097791E-8</v>
      </c>
      <c r="DI184" s="161">
        <f>(AI184-AVERAGE(AI$3:AI$242))^2*'Monthly Returns'!$BI185</f>
        <v>8.6073454378149571E-10</v>
      </c>
      <c r="DJ184" s="161">
        <f>(AJ184-AVERAGE(AJ$3:AJ$242))^2*'Monthly Returns'!$BI185</f>
        <v>9.7601739461702276E-9</v>
      </c>
      <c r="DK184" s="161">
        <f>(AK184-AVERAGE(AK$3:AK$242))^2*'Monthly Returns'!$BI185</f>
        <v>1.9411911637315584E-8</v>
      </c>
      <c r="DL184" s="161">
        <f>(AL184-AVERAGE(AL$3:AL$242))^2*'Monthly Returns'!$BI185</f>
        <v>1.0001628204690383E-7</v>
      </c>
      <c r="DM184" s="161">
        <f>(AM184-AVERAGE(AM$3:AM$242))^2*'Monthly Returns'!$BI185</f>
        <v>1.6424309718233886E-7</v>
      </c>
      <c r="DN184" s="161">
        <f>(AN184-AVERAGE(AN$3:AN$242))^2*'Monthly Returns'!$BI185</f>
        <v>7.3046228931548614E-14</v>
      </c>
      <c r="DO184" s="161">
        <f>(AO184-AVERAGE(AO$3:AO$242))^2*'Monthly Returns'!$BI185</f>
        <v>1.0072666099402601E-6</v>
      </c>
      <c r="DP184" s="161">
        <f>(AP184-AVERAGE(AP$3:AP$242))^2*'Monthly Returns'!$BI185</f>
        <v>3.2132326493236505E-9</v>
      </c>
      <c r="DQ184" s="161">
        <f>(AQ184-AVERAGE(AQ$3:AQ$242))^2*'Monthly Returns'!$BI185</f>
        <v>1.2737845011582581E-6</v>
      </c>
      <c r="DR184" s="161">
        <f>(AR184-AVERAGE(AR$3:AR$242))^2*'Monthly Returns'!$BI185</f>
        <v>1.8608235158575685E-6</v>
      </c>
      <c r="DS184" s="161">
        <f>(AS184-AVERAGE(AS$3:AS$242))^2*'Monthly Returns'!$BI185</f>
        <v>7.3102523924406793E-8</v>
      </c>
      <c r="DT184" s="161">
        <f>(AT184-AVERAGE(AT$3:AT$242))^2*'Monthly Returns'!$BI185</f>
        <v>2.8571182736645604E-9</v>
      </c>
      <c r="DU184" s="161">
        <f>(AU184-AVERAGE(AU$3:AU$242))^2*'Monthly Returns'!$BI185</f>
        <v>8.1545045186823525E-7</v>
      </c>
      <c r="DV184" s="161">
        <f>(AV184-AVERAGE(AV$3:AV$242))^2*'Monthly Returns'!$BI185</f>
        <v>1.6712485722294907E-6</v>
      </c>
      <c r="DW184" s="161">
        <f>(AW184-AVERAGE(AW$3:AW$242))^2*'Monthly Returns'!$BI185</f>
        <v>8.4929374790617823E-7</v>
      </c>
      <c r="DX184" s="161">
        <f>(AX184-AVERAGE(AX$3:AX$242))^2*'Monthly Returns'!$BI185</f>
        <v>5.1525378185115511E-8</v>
      </c>
      <c r="DY184" s="161">
        <f>(AY184-AVERAGE(AY$3:AY$242))^2*'Monthly Returns'!$BI185</f>
        <v>6.0910525080576223E-7</v>
      </c>
      <c r="DZ184" s="161">
        <f>(AZ184-AVERAGE(AZ$3:AZ$242))^2*'Monthly Returns'!$BI185</f>
        <v>5.3528877942027524E-7</v>
      </c>
      <c r="EA184" s="161">
        <f>(BA184-AVERAGE(BA$3:BA$242))^2*'Monthly Returns'!$BI185</f>
        <v>2.0161568419226576E-6</v>
      </c>
    </row>
    <row r="185" spans="1:131" s="80" customFormat="1" x14ac:dyDescent="0.2">
      <c r="A185" s="66"/>
      <c r="B185" s="79">
        <f>'Monthly Returns'!A186</f>
        <v>41729</v>
      </c>
      <c r="C185" s="77">
        <f>'Monthly Returns'!B186</f>
        <v>1.17566339197197E-2</v>
      </c>
      <c r="D185" s="77">
        <f>'Monthly Returns'!C186</f>
        <v>2.8462393154460297E-4</v>
      </c>
      <c r="E185" s="77">
        <f>'Monthly Returns'!D186</f>
        <v>5.6710071770182903E-3</v>
      </c>
      <c r="F185" s="77">
        <f>'Monthly Returns'!E186</f>
        <v>-8.5989557638911293E-3</v>
      </c>
      <c r="G185" s="77">
        <f>'Monthly Returns'!F186</f>
        <v>-2.7019492370405001E-2</v>
      </c>
      <c r="H185" s="77">
        <f>'Monthly Returns'!G186</f>
        <v>-6.7265209670780398E-3</v>
      </c>
      <c r="I185" s="77">
        <f>'Monthly Returns'!H186</f>
        <v>8.6573531013121006E-3</v>
      </c>
      <c r="J185" s="77">
        <f>'Monthly Returns'!I186</f>
        <v>2.8719460629371401E-2</v>
      </c>
      <c r="K185" s="77">
        <f>'Monthly Returns'!J186</f>
        <v>3.5925785358385198E-2</v>
      </c>
      <c r="L185" s="77">
        <f>'Monthly Returns'!K186</f>
        <v>3.5692417013837201E-3</v>
      </c>
      <c r="M185" s="77">
        <f>'Monthly Returns'!L186</f>
        <v>4.1726700604067801E-3</v>
      </c>
      <c r="N185" s="77">
        <f>'Monthly Returns'!M186</f>
        <v>1.0615145516912301E-2</v>
      </c>
      <c r="O185" s="77">
        <f>'Monthly Returns'!N186</f>
        <v>2.4813213634251499E-2</v>
      </c>
      <c r="P185" s="77">
        <f>'Monthly Returns'!O186</f>
        <v>7.3919857527753301E-3</v>
      </c>
      <c r="Q185" s="77">
        <f>'Monthly Returns'!P186</f>
        <v>9.4674298949648499E-3</v>
      </c>
      <c r="R185" s="77">
        <f>'Monthly Returns'!Q186</f>
        <v>6.7936087623787702E-4</v>
      </c>
      <c r="S185" s="77">
        <f>'Monthly Returns'!R186</f>
        <v>-4.1973317538406196E-3</v>
      </c>
      <c r="T185" s="77">
        <f>'Monthly Returns'!S186</f>
        <v>1.2718788619521471E-2</v>
      </c>
      <c r="U185" s="77">
        <f>'Monthly Returns'!T186</f>
        <v>6.8681063649593801E-3</v>
      </c>
      <c r="V185" s="77">
        <f>'Monthly Returns'!U186</f>
        <v>-4.1556443662494804E-3</v>
      </c>
      <c r="W185" s="77">
        <f>'Monthly Returns'!V186</f>
        <v>-9.0087741695581407E-3</v>
      </c>
      <c r="X185" s="77">
        <f>'Monthly Returns'!W186</f>
        <v>3.7626133059687206E-3</v>
      </c>
      <c r="Y185" s="77">
        <f>'Monthly Returns'!X186</f>
        <v>-1.1895562179075059E-2</v>
      </c>
      <c r="Z185" s="77">
        <f>'Monthly Returns'!Y186</f>
        <v>-1.0081545504534439E-3</v>
      </c>
      <c r="AA185" s="77">
        <f>'Monthly Returns'!Z186</f>
        <v>1.5754766437656942E-2</v>
      </c>
      <c r="AB185" s="77">
        <f>'Monthly Returns'!AA186</f>
        <v>7.3444827891337994E-3</v>
      </c>
      <c r="AC185" s="77">
        <f>'Monthly Returns'!AB186</f>
        <v>-4.7938036424532982E-3</v>
      </c>
      <c r="AD185" s="77">
        <f>'Monthly Returns'!AC186</f>
        <v>-1.1276368113320801E-2</v>
      </c>
      <c r="AE185" s="77">
        <f>'Monthly Returns'!AD186</f>
        <v>1.2888473934138101E-2</v>
      </c>
      <c r="AF185" s="77">
        <f>'Monthly Returns'!AE186</f>
        <v>6.9104118000000003E-3</v>
      </c>
      <c r="AG185" s="77">
        <f>'Monthly Returns'!AF186</f>
        <v>1.23003877E-2</v>
      </c>
      <c r="AH185" s="77">
        <f>'Monthly Returns'!AG186</f>
        <v>1.9549672904305426E-2</v>
      </c>
      <c r="AI185" s="77">
        <f>'Monthly Returns'!AH186</f>
        <v>9.1570584926883303E-3</v>
      </c>
      <c r="AJ185" s="77">
        <f>'Monthly Returns'!AI186</f>
        <v>1.4406285711663136E-2</v>
      </c>
      <c r="AK185" s="77">
        <f>'Monthly Returns'!AJ186</f>
        <v>1.6364824379179632E-2</v>
      </c>
      <c r="AL185" s="77">
        <f>'Monthly Returns'!AK186</f>
        <v>1.9871377810981805E-2</v>
      </c>
      <c r="AM185" s="77">
        <f>'Monthly Returns'!AL186</f>
        <v>1.0210821083121102E-2</v>
      </c>
      <c r="AN185" s="77">
        <f>'Monthly Returns'!AM186</f>
        <v>1.1757436363948548E-2</v>
      </c>
      <c r="AO185" s="77">
        <f>'Monthly Returns'!AN186</f>
        <v>1.6400000000000001E-2</v>
      </c>
      <c r="AP185" s="77">
        <f>'Monthly Returns'!AO186</f>
        <v>-2.6071322172074196E-2</v>
      </c>
      <c r="AQ185" s="77">
        <f>'Monthly Returns'!AP186</f>
        <v>2.9370757985666129E-2</v>
      </c>
      <c r="AR185" s="77">
        <f>'Monthly Returns'!AQ186</f>
        <v>5.3129378865463851E-3</v>
      </c>
      <c r="AS185" s="77">
        <f>'Monthly Returns'!AR186</f>
        <v>-6.2473969179510647E-4</v>
      </c>
      <c r="AT185" s="77">
        <f>'Monthly Returns'!AS186</f>
        <v>1.0248742757430243E-2</v>
      </c>
      <c r="AU185" s="77">
        <f>'Monthly Returns'!AT186</f>
        <v>1.0710422188778086E-3</v>
      </c>
      <c r="AV185" s="77">
        <f>'Monthly Returns'!AU186</f>
        <v>7.3740979552574029E-4</v>
      </c>
      <c r="AW185" s="77">
        <f>'Monthly Returns'!AV186</f>
        <v>3.6475422528766899E-2</v>
      </c>
      <c r="AX185" s="77">
        <f>'Monthly Returns'!AW186</f>
        <v>3.8401415720395127E-2</v>
      </c>
      <c r="AY185" s="77">
        <f>'Monthly Returns'!AX186</f>
        <v>1.7276269226107043E-2</v>
      </c>
      <c r="AZ185" s="77">
        <f>'Monthly Returns'!AY186</f>
        <v>4.6088909985394555E-2</v>
      </c>
      <c r="BA185" s="77">
        <f>'Monthly Returns'!AZ186</f>
        <v>-3.1204506614342709E-2</v>
      </c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CC185" s="161">
        <f>(C185-AVERAGE(C$3:C$242))^2*'Monthly Returns'!$BI186</f>
        <v>1.7259896184622529E-7</v>
      </c>
      <c r="CD185" s="161">
        <f>(D185-AVERAGE(D$3:D$242))^2*'Monthly Returns'!$BI186</f>
        <v>6.6554022381868173E-7</v>
      </c>
      <c r="CE185" s="161">
        <f>(E185-AVERAGE(E$3:E$242))^2*'Monthly Returns'!$BI186</f>
        <v>8.2191282721079622E-11</v>
      </c>
      <c r="CF185" s="161">
        <f>(F185-AVERAGE(F$3:F$242))^2*'Monthly Returns'!$BI186</f>
        <v>1.9757051087721856E-6</v>
      </c>
      <c r="CG185" s="161">
        <f>(G185-AVERAGE(G$3:G$242))^2*'Monthly Returns'!$BI186</f>
        <v>6.031353033958753E-6</v>
      </c>
      <c r="CH185" s="161">
        <f>(H185-AVERAGE(H$3:H$242))^2*'Monthly Returns'!$BI186</f>
        <v>8.079164231098589E-7</v>
      </c>
      <c r="CI185" s="161">
        <f>(I185-AVERAGE(I$3:I$242))^2*'Monthly Returns'!$BI186</f>
        <v>1.0776108877170517E-8</v>
      </c>
      <c r="CJ185" s="161">
        <f>(J185-AVERAGE(J$3:J$242))^2*'Monthly Returns'!$BI186</f>
        <v>2.3243628970194073E-6</v>
      </c>
      <c r="CK185" s="161">
        <f>(K185-AVERAGE(K$3:K$242))^2*'Monthly Returns'!$BI186</f>
        <v>4.183590529739591E-6</v>
      </c>
      <c r="CL185" s="161">
        <f>(L185-AVERAGE(L$3:L$242))^2*'Monthly Returns'!$BI186</f>
        <v>4.216484840887078E-9</v>
      </c>
      <c r="CM185" s="161">
        <f>(M185-AVERAGE(M$3:M$242))^2*'Monthly Returns'!$BI186</f>
        <v>6.7295851487122889E-10</v>
      </c>
      <c r="CN185" s="161">
        <f>(N185-AVERAGE(N$3:N$242))^2*'Monthly Returns'!$BI186</f>
        <v>4.8642468627893166E-8</v>
      </c>
      <c r="CO185" s="161">
        <f>(O185-AVERAGE(O$3:O$242))^2*'Monthly Returns'!$BI186</f>
        <v>2.2038024648504656E-6</v>
      </c>
      <c r="CP185" s="161">
        <f>(P185-AVERAGE(P$3:P$242))^2*'Monthly Returns'!$BI186</f>
        <v>7.3992353939128519E-9</v>
      </c>
      <c r="CQ185" s="161">
        <f>(Q185-AVERAGE(Q$3:Q$242))^2*'Monthly Returns'!$BI186</f>
        <v>2.5225605086277817E-8</v>
      </c>
      <c r="CR185" s="161">
        <f>(R185-AVERAGE(R$3:R$242))^2*'Monthly Returns'!$BI186</f>
        <v>2.1688100203231984E-7</v>
      </c>
      <c r="CS185" s="161">
        <f>(S185-AVERAGE(S$3:S$242))^2*'Monthly Returns'!$BI186</f>
        <v>5.7825620656425036E-7</v>
      </c>
      <c r="CT185" s="161">
        <f>(T185-AVERAGE(T$3:T$242))^2*'Monthly Returns'!$BI186</f>
        <v>9.3394812282590629E-8</v>
      </c>
      <c r="CU185" s="161">
        <f>(U185-AVERAGE(U$3:U$242))^2*'Monthly Returns'!$BI186</f>
        <v>1.4252379952321848E-8</v>
      </c>
      <c r="CV185" s="161">
        <f>(V185-AVERAGE(V$3:V$242))^2*'Monthly Returns'!$BI186</f>
        <v>5.6632743257344889E-7</v>
      </c>
      <c r="CW185" s="161">
        <f>(W185-AVERAGE(W$3:W$242))^2*'Monthly Returns'!$BI186</f>
        <v>1.0685970391345918E-6</v>
      </c>
      <c r="CX185" s="161">
        <f>(X185-AVERAGE(X$3:X$242))^2*'Monthly Returns'!$BI186</f>
        <v>8.5903562417900386E-9</v>
      </c>
      <c r="CY185" s="161">
        <f>(Y185-AVERAGE(Y$3:Y$242))^2*'Monthly Returns'!$BI186</f>
        <v>1.5875179984845745E-6</v>
      </c>
      <c r="CZ185" s="161">
        <f>(Z185-AVERAGE(Z$3:Z$242))^2*'Monthly Returns'!$BI186</f>
        <v>6.727898672402168E-8</v>
      </c>
      <c r="DA185" s="161">
        <f>(AA185-AVERAGE(AA$3:AA$242))^2*'Monthly Returns'!$BI186</f>
        <v>6.0371421444585669E-7</v>
      </c>
      <c r="DB185" s="161">
        <f>(AB185-AVERAGE(AB$3:AB$242))^2*'Monthly Returns'!$BI186</f>
        <v>6.7666306084794248E-8</v>
      </c>
      <c r="DC185" s="161">
        <f>(AC185-AVERAGE(AC$3:AC$242))^2*'Monthly Returns'!$BI186</f>
        <v>4.3927530137152919E-7</v>
      </c>
      <c r="DD185" s="161">
        <f>(AD185-AVERAGE(AD$3:AD$242))^2*'Monthly Returns'!$BI186</f>
        <v>1.3820594949542522E-6</v>
      </c>
      <c r="DE185" s="161">
        <f>(AE185-AVERAGE(AE$3:AE$242))^2*'Monthly Returns'!$BI186</f>
        <v>5.071373068336836E-7</v>
      </c>
      <c r="DF185" s="161">
        <f>(AF185-AVERAGE(AF$3:AF$242))^2*'Monthly Returns'!$BI186</f>
        <v>2.1541576005222181E-9</v>
      </c>
      <c r="DG185" s="161">
        <f>(AG185-AVERAGE(AG$3:AG$242))^2*'Monthly Returns'!$BI186</f>
        <v>1.6233333161699692E-7</v>
      </c>
      <c r="DH185" s="161">
        <f>(AH185-AVERAGE(AH$3:AH$242))^2*'Monthly Returns'!$BI186</f>
        <v>1.1530407270546974E-6</v>
      </c>
      <c r="DI185" s="161">
        <f>(AI185-AVERAGE(AI$3:AI$242))^2*'Monthly Returns'!$BI186</f>
        <v>1.8134804826736516E-7</v>
      </c>
      <c r="DJ185" s="161">
        <f>(AJ185-AVERAGE(AJ$3:AJ$242))^2*'Monthly Returns'!$BI186</f>
        <v>5.1177306840609602E-7</v>
      </c>
      <c r="DK185" s="161">
        <f>(AK185-AVERAGE(AK$3:AK$242))^2*'Monthly Returns'!$BI186</f>
        <v>6.2967218318568696E-7</v>
      </c>
      <c r="DL185" s="161">
        <f>(AL185-AVERAGE(AL$3:AL$242))^2*'Monthly Returns'!$BI186</f>
        <v>1.1583738215763663E-6</v>
      </c>
      <c r="DM185" s="161">
        <f>(AM185-AVERAGE(AM$3:AM$242))^2*'Monthly Returns'!$BI186</f>
        <v>1.9981945957481752E-7</v>
      </c>
      <c r="DN185" s="161">
        <f>(AN185-AVERAGE(AN$3:AN$242))^2*'Monthly Returns'!$BI186</f>
        <v>2.3385084116108454E-7</v>
      </c>
      <c r="DO185" s="161">
        <f>(AO185-AVERAGE(AO$3:AO$242))^2*'Monthly Returns'!$BI186</f>
        <v>6.2984238172847395E-7</v>
      </c>
      <c r="DP185" s="161">
        <f>(AP185-AVERAGE(AP$3:AP$242))^2*'Monthly Returns'!$BI186</f>
        <v>4.6203034390381715E-6</v>
      </c>
      <c r="DQ185" s="161">
        <f>(AQ185-AVERAGE(AQ$3:AQ$242))^2*'Monthly Returns'!$BI186</f>
        <v>3.3765603474525035E-6</v>
      </c>
      <c r="DR185" s="161">
        <f>(AR185-AVERAGE(AR$3:AR$242))^2*'Monthly Returns'!$BI186</f>
        <v>1.0937422585062026E-8</v>
      </c>
      <c r="DS185" s="161">
        <f>(AS185-AVERAGE(AS$3:AS$242))^2*'Monthly Returns'!$BI186</f>
        <v>1.0298069224803829E-7</v>
      </c>
      <c r="DT185" s="161">
        <f>(AT185-AVERAGE(AT$3:AT$242))^2*'Monthly Returns'!$BI186</f>
        <v>1.6089555534033256E-7</v>
      </c>
      <c r="DU185" s="161">
        <f>(AU185-AVERAGE(AU$3:AU$242))^2*'Monthly Returns'!$BI186</f>
        <v>7.4689191834660025E-9</v>
      </c>
      <c r="DV185" s="161">
        <f>(AV185-AVERAGE(AV$3:AV$242))^2*'Monthly Returns'!$BI186</f>
        <v>3.2039274966086357E-7</v>
      </c>
      <c r="DW185" s="161">
        <f>(AW185-AVERAGE(AW$3:AW$242))^2*'Monthly Returns'!$BI186</f>
        <v>4.6588284531275182E-6</v>
      </c>
      <c r="DX185" s="161">
        <f>(AX185-AVERAGE(AX$3:AX$242))^2*'Monthly Returns'!$BI186</f>
        <v>6.0299390942725492E-6</v>
      </c>
      <c r="DY185" s="161">
        <f>(AY185-AVERAGE(AY$3:AY$242))^2*'Monthly Returns'!$BI186</f>
        <v>7.3173246325936852E-7</v>
      </c>
      <c r="DZ185" s="161">
        <f>(AZ185-AVERAGE(AZ$3:AZ$242))^2*'Monthly Returns'!$BI186</f>
        <v>6.0243289894932714E-6</v>
      </c>
      <c r="EA185" s="161">
        <f>(BA185-AVERAGE(BA$3:BA$242))^2*'Monthly Returns'!$BI186</f>
        <v>1.0605340401432003E-5</v>
      </c>
    </row>
    <row r="186" spans="1:131" s="80" customFormat="1" x14ac:dyDescent="0.2">
      <c r="A186" s="66"/>
      <c r="B186" s="79">
        <f>'Monthly Returns'!A187</f>
        <v>41759</v>
      </c>
      <c r="C186" s="77">
        <f>'Monthly Returns'!B187</f>
        <v>-6.7300344832257296E-3</v>
      </c>
      <c r="D186" s="77">
        <f>'Monthly Returns'!C187</f>
        <v>-3.8472985788480102E-2</v>
      </c>
      <c r="E186" s="77">
        <f>'Monthly Returns'!D187</f>
        <v>4.5856696250232698E-3</v>
      </c>
      <c r="F186" s="77">
        <f>'Monthly Returns'!E187</f>
        <v>-1.86538286386813E-2</v>
      </c>
      <c r="G186" s="77">
        <f>'Monthly Returns'!F187</f>
        <v>3.2100543751153399E-2</v>
      </c>
      <c r="H186" s="77">
        <f>'Monthly Returns'!G187</f>
        <v>-3.8137427766943399E-2</v>
      </c>
      <c r="I186" s="77">
        <f>'Monthly Returns'!H187</f>
        <v>-3.09235005228106E-2</v>
      </c>
      <c r="J186" s="77">
        <f>'Monthly Returns'!I187</f>
        <v>1.01660941937495E-2</v>
      </c>
      <c r="K186" s="77">
        <f>'Monthly Returns'!J187</f>
        <v>-8.9868090042592996E-3</v>
      </c>
      <c r="L186" s="77">
        <f>'Monthly Returns'!K187</f>
        <v>-1.2913621817878199E-3</v>
      </c>
      <c r="M186" s="77">
        <f>'Monthly Returns'!L187</f>
        <v>-1.48900602340618E-3</v>
      </c>
      <c r="N186" s="77">
        <f>'Monthly Returns'!M187</f>
        <v>-2.79648079380845E-3</v>
      </c>
      <c r="O186" s="77">
        <f>'Monthly Returns'!N187</f>
        <v>4.1899765034221197E-3</v>
      </c>
      <c r="P186" s="77">
        <f>'Monthly Returns'!O187</f>
        <v>-5.7178593038842403E-3</v>
      </c>
      <c r="Q186" s="77">
        <f>'Monthly Returns'!P187</f>
        <v>-3.7324944251264599E-3</v>
      </c>
      <c r="R186" s="77">
        <f>'Monthly Returns'!Q187</f>
        <v>-1.9858775435922502E-2</v>
      </c>
      <c r="S186" s="77">
        <f>'Monthly Returns'!R187</f>
        <v>-1.20454814747121E-2</v>
      </c>
      <c r="T186" s="77">
        <f>'Monthly Returns'!S187</f>
        <v>-1.8507518931694111E-3</v>
      </c>
      <c r="U186" s="77">
        <f>'Monthly Returns'!T187</f>
        <v>6.00849359292587E-3</v>
      </c>
      <c r="V186" s="77">
        <f>'Monthly Returns'!U187</f>
        <v>-7.2886213578142699E-3</v>
      </c>
      <c r="W186" s="77">
        <f>'Monthly Returns'!V187</f>
        <v>6.2487684589540495E-4</v>
      </c>
      <c r="X186" s="77">
        <f>'Monthly Returns'!W187</f>
        <v>-6.8154711194412521E-4</v>
      </c>
      <c r="Y186" s="77">
        <f>'Monthly Returns'!X187</f>
        <v>4.0160922655534392E-3</v>
      </c>
      <c r="Z186" s="77">
        <f>'Monthly Returns'!Y187</f>
        <v>2.1119608492434772E-3</v>
      </c>
      <c r="AA186" s="77">
        <f>'Monthly Returns'!Z187</f>
        <v>1.3405226272613646E-2</v>
      </c>
      <c r="AB186" s="77">
        <f>'Monthly Returns'!AA187</f>
        <v>1.1156008432888331E-2</v>
      </c>
      <c r="AC186" s="77">
        <f>'Monthly Returns'!AB187</f>
        <v>-1.0790685934246369E-2</v>
      </c>
      <c r="AD186" s="77">
        <f>'Monthly Returns'!AC187</f>
        <v>-1.6713831703538198E-2</v>
      </c>
      <c r="AE186" s="77">
        <f>'Monthly Returns'!AD187</f>
        <v>-1.1444799606450901E-3</v>
      </c>
      <c r="AF186" s="77">
        <f>'Monthly Returns'!AE187</f>
        <v>-1.2355865299999999E-2</v>
      </c>
      <c r="AG186" s="77">
        <f>'Monthly Returns'!AF187</f>
        <v>5.0351297999999996E-3</v>
      </c>
      <c r="AH186" s="77">
        <f>'Monthly Returns'!AG187</f>
        <v>5.2227113332834474E-3</v>
      </c>
      <c r="AI186" s="77">
        <f>'Monthly Returns'!AH187</f>
        <v>1.958479196056917E-2</v>
      </c>
      <c r="AJ186" s="77">
        <f>'Monthly Returns'!AI187</f>
        <v>2.5134144686241644E-2</v>
      </c>
      <c r="AK186" s="77">
        <f>'Monthly Returns'!AJ187</f>
        <v>3.3365423771828606E-2</v>
      </c>
      <c r="AL186" s="77">
        <f>'Monthly Returns'!AK187</f>
        <v>2.2881685515084627E-2</v>
      </c>
      <c r="AM186" s="77">
        <f>'Monthly Returns'!AL187</f>
        <v>1.5269192651195418E-2</v>
      </c>
      <c r="AN186" s="77">
        <f>'Monthly Returns'!AM187</f>
        <v>1.7690979879889879E-2</v>
      </c>
      <c r="AO186" s="77">
        <f>'Monthly Returns'!AN187</f>
        <v>2.1899999999999999E-2</v>
      </c>
      <c r="AP186" s="77">
        <f>'Monthly Returns'!AO187</f>
        <v>2.3972595396878571E-2</v>
      </c>
      <c r="AQ186" s="77">
        <f>'Monthly Returns'!AP187</f>
        <v>3.6693995763749765E-2</v>
      </c>
      <c r="AR186" s="77">
        <f>'Monthly Returns'!AQ187</f>
        <v>3.5779179602304104E-2</v>
      </c>
      <c r="AS186" s="77">
        <f>'Monthly Returns'!AR187</f>
        <v>2.9867333472251012E-3</v>
      </c>
      <c r="AT186" s="77">
        <f>'Monthly Returns'!AS187</f>
        <v>2.9386932060411604E-2</v>
      </c>
      <c r="AU186" s="77">
        <f>'Monthly Returns'!AT187</f>
        <v>1.4251344462994323E-2</v>
      </c>
      <c r="AV186" s="77">
        <f>'Monthly Returns'!AU187</f>
        <v>1.3956990949006719E-2</v>
      </c>
      <c r="AW186" s="77">
        <f>'Monthly Returns'!AV187</f>
        <v>3.657353595937729E-2</v>
      </c>
      <c r="AX186" s="77">
        <f>'Monthly Returns'!AW187</f>
        <v>3.1561905302922799E-2</v>
      </c>
      <c r="AY186" s="77">
        <f>'Monthly Returns'!AX187</f>
        <v>4.1669592298991344E-2</v>
      </c>
      <c r="AZ186" s="77">
        <f>'Monthly Returns'!AY187</f>
        <v>4.3286386875928208E-2</v>
      </c>
      <c r="BA186" s="77">
        <f>'Monthly Returns'!AZ187</f>
        <v>0.12626584346008096</v>
      </c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CC186" s="161">
        <f>(C186-AVERAGE(C$3:C$242))^2*'Monthly Returns'!$BI187</f>
        <v>1.0915048088712483E-6</v>
      </c>
      <c r="CD186" s="161">
        <f>(D186-AVERAGE(D$3:D$242))^2*'Monthly Returns'!$BI187</f>
        <v>1.5098205566069304E-5</v>
      </c>
      <c r="CE186" s="161">
        <f>(E186-AVERAGE(E$3:E$242))^2*'Monthly Returns'!$BI187</f>
        <v>9.0177335565845053E-9</v>
      </c>
      <c r="CF186" s="161">
        <f>(F186-AVERAGE(F$3:F$242))^2*'Monthly Returns'!$BI187</f>
        <v>4.8753468119413105E-6</v>
      </c>
      <c r="CG186" s="161">
        <f>(G186-AVERAGE(G$3:G$242))^2*'Monthly Returns'!$BI187</f>
        <v>4.8758720095829939E-6</v>
      </c>
      <c r="CH186" s="161">
        <f>(H186-AVERAGE(H$3:H$242))^2*'Monthly Returns'!$BI187</f>
        <v>1.1478345685343649E-5</v>
      </c>
      <c r="CI186" s="161">
        <f>(I186-AVERAGE(I$3:I$242))^2*'Monthly Returns'!$BI187</f>
        <v>9.1597755886609812E-6</v>
      </c>
      <c r="CJ186" s="161">
        <f>(J186-AVERAGE(J$3:J$242))^2*'Monthly Returns'!$BI187</f>
        <v>4.1856453212311071E-9</v>
      </c>
      <c r="CK186" s="161">
        <f>(K186-AVERAGE(K$3:K$242))^2*'Monthly Returns'!$BI187</f>
        <v>2.2406991158058899E-6</v>
      </c>
      <c r="CL186" s="161">
        <f>(L186-AVERAGE(L$3:L$242))^2*'Monthly Returns'!$BI187</f>
        <v>2.0226162946209747E-7</v>
      </c>
      <c r="CM186" s="161">
        <f>(M186-AVERAGE(M$3:M$242))^2*'Monthly Returns'!$BI187</f>
        <v>2.2459103586675378E-7</v>
      </c>
      <c r="CN186" s="161">
        <f>(N186-AVERAGE(N$3:N$242))^2*'Monthly Returns'!$BI187</f>
        <v>7.0425220709641938E-7</v>
      </c>
      <c r="CO186" s="161">
        <f>(O186-AVERAGE(O$3:O$242))^2*'Monthly Returns'!$BI187</f>
        <v>1.940368454556181E-8</v>
      </c>
      <c r="CP186" s="161">
        <f>(P186-AVERAGE(P$3:P$242))^2*'Monthly Returns'!$BI187</f>
        <v>1.2621176669886048E-6</v>
      </c>
      <c r="CQ186" s="161">
        <f>(Q186-AVERAGE(Q$3:Q$242))^2*'Monthly Returns'!$BI187</f>
        <v>7.823179107122669E-7</v>
      </c>
      <c r="CR186" s="161">
        <f>(R186-AVERAGE(R$3:R$242))^2*'Monthly Returns'!$BI187</f>
        <v>4.3790430442545315E-6</v>
      </c>
      <c r="CS186" s="161">
        <f>(S186-AVERAGE(S$3:S$242))^2*'Monthly Returns'!$BI187</f>
        <v>1.9183653666845653E-6</v>
      </c>
      <c r="CT186" s="161">
        <f>(T186-AVERAGE(T$3:T$242))^2*'Monthly Returns'!$BI187</f>
        <v>7.1453976117705839E-7</v>
      </c>
      <c r="CU186" s="161">
        <f>(U186-AVERAGE(U$3:U$242))^2*'Monthly Returns'!$BI187</f>
        <v>2.7029023939952083E-9</v>
      </c>
      <c r="CV186" s="161">
        <f>(V186-AVERAGE(V$3:V$242))^2*'Monthly Returns'!$BI187</f>
        <v>1.008330839054224E-6</v>
      </c>
      <c r="CW186" s="161">
        <f>(W186-AVERAGE(W$3:W$242))^2*'Monthly Returns'!$BI187</f>
        <v>7.668258313362606E-8</v>
      </c>
      <c r="CX186" s="161">
        <f>(X186-AVERAGE(X$3:X$242))^2*'Monthly Returns'!$BI187</f>
        <v>1.9774378861666913E-7</v>
      </c>
      <c r="CY186" s="161">
        <f>(Y186-AVERAGE(Y$3:Y$242))^2*'Monthly Returns'!$BI187</f>
        <v>5.9352253066348967E-11</v>
      </c>
      <c r="CZ186" s="161">
        <f>(Z186-AVERAGE(Z$3:Z$242))^2*'Monthly Returns'!$BI187</f>
        <v>1.9286853285320881E-10</v>
      </c>
      <c r="DA186" s="161">
        <f>(AA186-AVERAGE(AA$3:AA$242))^2*'Monthly Returns'!$BI187</f>
        <v>3.5409204234589597E-7</v>
      </c>
      <c r="DB186" s="161">
        <f>(AB186-AVERAGE(AB$3:AB$242))^2*'Monthly Returns'!$BI187</f>
        <v>3.1688951143662553E-7</v>
      </c>
      <c r="DC186" s="161">
        <f>(AC186-AVERAGE(AC$3:AC$242))^2*'Monthly Returns'!$BI187</f>
        <v>1.3006728513548221E-6</v>
      </c>
      <c r="DD186" s="161">
        <f>(AD186-AVERAGE(AD$3:AD$242))^2*'Monthly Returns'!$BI187</f>
        <v>2.5973699916312424E-6</v>
      </c>
      <c r="DE186" s="161">
        <f>(AE186-AVERAGE(AE$3:AE$242))^2*'Monthly Returns'!$BI187</f>
        <v>1.5545865605970353E-7</v>
      </c>
      <c r="DF186" s="161">
        <f>(AF186-AVERAGE(AF$3:AF$242))^2*'Monthly Returns'!$BI187</f>
        <v>2.4668097182834957E-6</v>
      </c>
      <c r="DG186" s="161">
        <f>(AG186-AVERAGE(AG$3:AG$242))^2*'Monthly Returns'!$BI187</f>
        <v>2.8813563589728553E-8</v>
      </c>
      <c r="DH186" s="161">
        <f>(AH186-AVERAGE(AH$3:AH$242))^2*'Monthly Returns'!$BI187</f>
        <v>2.9219277396297026E-9</v>
      </c>
      <c r="DI186" s="161">
        <f>(AI186-AVERAGE(AI$3:AI$242))^2*'Monthly Returns'!$BI187</f>
        <v>1.5695785806674065E-6</v>
      </c>
      <c r="DJ186" s="161">
        <f>(AJ186-AVERAGE(AJ$3:AJ$242))^2*'Monthly Returns'!$BI187</f>
        <v>2.4572447430264369E-6</v>
      </c>
      <c r="DK186" s="161">
        <f>(AK186-AVERAGE(AK$3:AK$242))^2*'Monthly Returns'!$BI187</f>
        <v>4.5892900896153654E-6</v>
      </c>
      <c r="DL186" s="161">
        <f>(AL186-AVERAGE(AL$3:AL$242))^2*'Monthly Returns'!$BI187</f>
        <v>1.7419116542287105E-6</v>
      </c>
      <c r="DM186" s="161">
        <f>(AM186-AVERAGE(AM$3:AM$242))^2*'Monthly Returns'!$BI187</f>
        <v>7.2144731210968302E-7</v>
      </c>
      <c r="DN186" s="161">
        <f>(AN186-AVERAGE(AN$3:AN$242))^2*'Monthly Returns'!$BI187</f>
        <v>9.127134777689212E-7</v>
      </c>
      <c r="DO186" s="161">
        <f>(AO186-AVERAGE(AO$3:AO$242))^2*'Monthly Returns'!$BI187</f>
        <v>1.5194849558642772E-6</v>
      </c>
      <c r="DP186" s="161">
        <f>(AP186-AVERAGE(AP$3:AP$242))^2*'Monthly Returns'!$BI187</f>
        <v>3.2333542237328621E-6</v>
      </c>
      <c r="DQ186" s="161">
        <f>(AQ186-AVERAGE(AQ$3:AQ$242))^2*'Monthly Returns'!$BI187</f>
        <v>5.8858000770129043E-6</v>
      </c>
      <c r="DR186" s="161">
        <f>(AR186-AVERAGE(AR$3:AR$242))^2*'Monthly Returns'!$BI187</f>
        <v>5.3119595566707429E-6</v>
      </c>
      <c r="DS186" s="161">
        <f>(AS186-AVERAGE(AS$3:AS$242))^2*'Monthly Returns'!$BI187</f>
        <v>1.3583216920098562E-9</v>
      </c>
      <c r="DT186" s="161">
        <f>(AT186-AVERAGE(AT$3:AT$242))^2*'Monthly Returns'!$BI187</f>
        <v>3.6747672817736504E-6</v>
      </c>
      <c r="DU186" s="161">
        <f>(AU186-AVERAGE(AU$3:AU$242))^2*'Monthly Returns'!$BI187</f>
        <v>9.1336787314835723E-7</v>
      </c>
      <c r="DV186" s="161">
        <f>(AV186-AVERAGE(AV$3:AV$242))^2*'Monthly Returns'!$BI187</f>
        <v>2.6067784760267434E-6</v>
      </c>
      <c r="DW186" s="161">
        <f>(AW186-AVERAGE(AW$3:AW$242))^2*'Monthly Returns'!$BI187</f>
        <v>4.7396185058816732E-6</v>
      </c>
      <c r="DX186" s="161">
        <f>(AX186-AVERAGE(AX$3:AX$242))^2*'Monthly Returns'!$BI187</f>
        <v>3.7131725182098993E-6</v>
      </c>
      <c r="DY186" s="161">
        <f>(AY186-AVERAGE(AY$3:AY$242))^2*'Monthly Returns'!$BI187</f>
        <v>7.7798230272925646E-6</v>
      </c>
      <c r="DZ186" s="161">
        <f>(AZ186-AVERAGE(AZ$3:AZ$242))^2*'Monthly Returns'!$BI187</f>
        <v>5.0406379708230034E-6</v>
      </c>
      <c r="EA186" s="161">
        <f>(BA186-AVERAGE(BA$3:BA$242))^2*'Monthly Returns'!$BI187</f>
        <v>8.4325742522176276E-5</v>
      </c>
    </row>
    <row r="187" spans="1:131" s="80" customFormat="1" x14ac:dyDescent="0.2">
      <c r="A187" s="66"/>
      <c r="B187" s="79">
        <f>'Monthly Returns'!A188</f>
        <v>41790</v>
      </c>
      <c r="C187" s="77">
        <f>'Monthly Returns'!B188</f>
        <v>3.0950247015259599E-2</v>
      </c>
      <c r="D187" s="77">
        <f>'Monthly Returns'!C188</f>
        <v>1.7564896508376698E-2</v>
      </c>
      <c r="E187" s="77">
        <f>'Monthly Returns'!D188</f>
        <v>1.9086676658083199E-2</v>
      </c>
      <c r="F187" s="77">
        <f>'Monthly Returns'!E188</f>
        <v>1.60117106211237E-2</v>
      </c>
      <c r="G187" s="77">
        <f>'Monthly Returns'!F188</f>
        <v>1.5171328008806601E-2</v>
      </c>
      <c r="H187" s="77">
        <f>'Monthly Returns'!G188</f>
        <v>4.7797436633860199E-2</v>
      </c>
      <c r="I187" s="77">
        <f>'Monthly Returns'!H188</f>
        <v>4.0040884552874502E-2</v>
      </c>
      <c r="J187" s="77">
        <f>'Monthly Returns'!I188</f>
        <v>2.6485788582111699E-2</v>
      </c>
      <c r="K187" s="77">
        <f>'Monthly Returns'!J188</f>
        <v>4.2294192329538099E-2</v>
      </c>
      <c r="L187" s="77">
        <f>'Monthly Returns'!K188</f>
        <v>1.1380970694728499E-2</v>
      </c>
      <c r="M187" s="77">
        <f>'Monthly Returns'!L188</f>
        <v>1.28821087343891E-2</v>
      </c>
      <c r="N187" s="77">
        <f>'Monthly Returns'!M188</f>
        <v>1.54268651464191E-2</v>
      </c>
      <c r="O187" s="77">
        <f>'Monthly Returns'!N188</f>
        <v>2.93592201884302E-2</v>
      </c>
      <c r="P187" s="77">
        <f>'Monthly Returns'!O188</f>
        <v>3.2111494302392699E-2</v>
      </c>
      <c r="Q187" s="77">
        <f>'Monthly Returns'!P188</f>
        <v>2.92923976379879E-2</v>
      </c>
      <c r="R187" s="77">
        <f>'Monthly Returns'!Q188</f>
        <v>1.8188716089575702E-2</v>
      </c>
      <c r="S187" s="77">
        <f>'Monthly Returns'!R188</f>
        <v>1.26482309765805E-2</v>
      </c>
      <c r="T187" s="77">
        <f>'Monthly Returns'!S188</f>
        <v>3.3572947923810714E-2</v>
      </c>
      <c r="U187" s="77">
        <f>'Monthly Returns'!T188</f>
        <v>2.3866459495966101E-2</v>
      </c>
      <c r="V187" s="77">
        <f>'Monthly Returns'!U188</f>
        <v>1.1192614638315E-2</v>
      </c>
      <c r="W187" s="77">
        <f>'Monthly Returns'!V188</f>
        <v>5.69019888842237E-3</v>
      </c>
      <c r="X187" s="77">
        <f>'Monthly Returns'!W188</f>
        <v>-1.0230179028125619E-4</v>
      </c>
      <c r="Y187" s="77">
        <f>'Monthly Returns'!X188</f>
        <v>5.5331086183003642E-3</v>
      </c>
      <c r="Z187" s="77">
        <f>'Monthly Returns'!Y188</f>
        <v>2.3890891432443162E-3</v>
      </c>
      <c r="AA187" s="77">
        <f>'Monthly Returns'!Z188</f>
        <v>5.0794076258127152E-3</v>
      </c>
      <c r="AB187" s="77">
        <f>'Monthly Returns'!AA188</f>
        <v>3.9093041438624798E-3</v>
      </c>
      <c r="AC187" s="77">
        <f>'Monthly Returns'!AB188</f>
        <v>-1.9690397210172628E-2</v>
      </c>
      <c r="AD187" s="77">
        <f>'Monthly Returns'!AC188</f>
        <v>-1.83225190671484E-2</v>
      </c>
      <c r="AE187" s="77">
        <f>'Monthly Returns'!AD188</f>
        <v>-2.3577679887704803E-2</v>
      </c>
      <c r="AF187" s="77">
        <f>'Monthly Returns'!AE188</f>
        <v>-4.9898495999999995E-3</v>
      </c>
      <c r="AG187" s="77">
        <f>'Monthly Returns'!AF188</f>
        <v>5.2530459999999997E-4</v>
      </c>
      <c r="AH187" s="77">
        <f>'Monthly Returns'!AG188</f>
        <v>1.7813404586952686E-3</v>
      </c>
      <c r="AI187" s="77">
        <f>'Monthly Returns'!AH188</f>
        <v>4.3388023880497339E-3</v>
      </c>
      <c r="AJ187" s="77">
        <f>'Monthly Returns'!AI188</f>
        <v>1.0945100611072789E-3</v>
      </c>
      <c r="AK187" s="77">
        <f>'Monthly Returns'!AJ188</f>
        <v>3.1651577034186307E-3</v>
      </c>
      <c r="AL187" s="77">
        <f>'Monthly Returns'!AK188</f>
        <v>3.6424084477315599E-3</v>
      </c>
      <c r="AM187" s="77">
        <f>'Monthly Returns'!AL188</f>
        <v>-6.7908266004605977E-3</v>
      </c>
      <c r="AN187" s="77">
        <f>'Monthly Returns'!AM188</f>
        <v>3.8788482435789806E-3</v>
      </c>
      <c r="AO187" s="77">
        <f>'Monthly Returns'!AN188</f>
        <v>1.1000000000000001E-3</v>
      </c>
      <c r="AP187" s="77">
        <f>'Monthly Returns'!AO188</f>
        <v>-4.0867983552996701E-2</v>
      </c>
      <c r="AQ187" s="77">
        <f>'Monthly Returns'!AP188</f>
        <v>-3.3352050659090748E-2</v>
      </c>
      <c r="AR187" s="77">
        <f>'Monthly Returns'!AQ188</f>
        <v>-1.73605387270972E-3</v>
      </c>
      <c r="AS187" s="77">
        <f>'Monthly Returns'!AR188</f>
        <v>5.817174515235557E-3</v>
      </c>
      <c r="AT187" s="77">
        <f>'Monthly Returns'!AS188</f>
        <v>-3.6176638542585356E-3</v>
      </c>
      <c r="AU187" s="77">
        <f>'Monthly Returns'!AT188</f>
        <v>-6.7690981057822418E-3</v>
      </c>
      <c r="AV187" s="77">
        <f>'Monthly Returns'!AU188</f>
        <v>-1.1973664519032177E-2</v>
      </c>
      <c r="AW187" s="77">
        <f>'Monthly Returns'!AV188</f>
        <v>1.2409599249956216E-2</v>
      </c>
      <c r="AX187" s="77">
        <f>'Monthly Returns'!AW188</f>
        <v>7.233287993347659E-3</v>
      </c>
      <c r="AY187" s="77">
        <f>'Monthly Returns'!AX188</f>
        <v>4.936752582590795E-3</v>
      </c>
      <c r="AZ187" s="77">
        <f>'Monthly Returns'!AY188</f>
        <v>4.3070127341723032E-2</v>
      </c>
      <c r="BA187" s="77">
        <f>'Monthly Returns'!AZ188</f>
        <v>8.8826690063736891E-3</v>
      </c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CC187" s="161">
        <f>(C187-AVERAGE(C$3:C$242))^2*'Monthly Returns'!$BI188</f>
        <v>3.7850048455223244E-6</v>
      </c>
      <c r="CD187" s="161">
        <f>(D187-AVERAGE(D$3:D$242))^2*'Monthly Returns'!$BI188</f>
        <v>3.0217843143329848E-7</v>
      </c>
      <c r="CE187" s="161">
        <f>(E187-AVERAGE(E$3:E$242))^2*'Monthly Returns'!$BI188</f>
        <v>1.1180252857528122E-6</v>
      </c>
      <c r="CF187" s="161">
        <f>(F187-AVERAGE(F$3:F$242))^2*'Monthly Returns'!$BI188</f>
        <v>2.8806149965932429E-7</v>
      </c>
      <c r="CG187" s="161">
        <f>(G187-AVERAGE(G$3:G$242))^2*'Monthly Returns'!$BI188</f>
        <v>7.6285514653709074E-7</v>
      </c>
      <c r="CH187" s="161">
        <f>(H187-AVERAGE(H$3:H$242))^2*'Monthly Returns'!$BI188</f>
        <v>1.1741917318779452E-5</v>
      </c>
      <c r="CI187" s="161">
        <f>(I187-AVERAGE(I$3:I$242))^2*'Monthly Returns'!$BI188</f>
        <v>6.758950106657251E-6</v>
      </c>
      <c r="CJ187" s="161">
        <f>(J187-AVERAGE(J$3:J$242))^2*'Monthly Returns'!$BI188</f>
        <v>1.8561680332749201E-6</v>
      </c>
      <c r="CK187" s="161">
        <f>(K187-AVERAGE(K$3:K$242))^2*'Monthly Returns'!$BI188</f>
        <v>6.6168380182965703E-6</v>
      </c>
      <c r="CL187" s="161">
        <f>(L187-AVERAGE(L$3:L$242))^2*'Monthly Returns'!$BI188</f>
        <v>3.0850228804381403E-7</v>
      </c>
      <c r="CM187" s="161">
        <f>(M187-AVERAGE(M$3:M$242))^2*'Monthly Returns'!$BI188</f>
        <v>4.4380008776730278E-7</v>
      </c>
      <c r="CN187" s="161">
        <f>(N187-AVERAGE(N$3:N$242))^2*'Monthly Returns'!$BI188</f>
        <v>3.6639089299987554E-7</v>
      </c>
      <c r="CO187" s="161">
        <f>(O187-AVERAGE(O$3:O$242))^2*'Monthly Returns'!$BI188</f>
        <v>3.4630102222944246E-6</v>
      </c>
      <c r="CP187" s="161">
        <f>(P187-AVERAGE(P$3:P$242))^2*'Monthly Returns'!$BI188</f>
        <v>3.5279148723917755E-6</v>
      </c>
      <c r="CQ187" s="161">
        <f>(Q187-AVERAGE(Q$3:Q$242))^2*'Monthly Returns'!$BI188</f>
        <v>3.01537606162804E-6</v>
      </c>
      <c r="CR187" s="161">
        <f>(R187-AVERAGE(R$3:R$242))^2*'Monthly Returns'!$BI188</f>
        <v>8.4926789375501506E-7</v>
      </c>
      <c r="CS187" s="161">
        <f>(S187-AVERAGE(S$3:S$242))^2*'Monthly Returns'!$BI188</f>
        <v>3.2613587699474951E-7</v>
      </c>
      <c r="CT187" s="161">
        <f>(T187-AVERAGE(T$3:T$242))^2*'Monthly Returns'!$BI188</f>
        <v>3.8673798743146101E-6</v>
      </c>
      <c r="CU187" s="161">
        <f>(U187-AVERAGE(U$3:U$242))^2*'Monthly Returns'!$BI188</f>
        <v>2.1665826772941194E-6</v>
      </c>
      <c r="CV187" s="161">
        <f>(V187-AVERAGE(V$3:V$242))^2*'Monthly Returns'!$BI188</f>
        <v>2.116126167269433E-7</v>
      </c>
      <c r="CW187" s="161">
        <f>(W187-AVERAGE(W$3:W$242))^2*'Monthly Returns'!$BI188</f>
        <v>1.5468865973598113E-8</v>
      </c>
      <c r="CX187" s="161">
        <f>(X187-AVERAGE(X$3:X$242))^2*'Monthly Returns'!$BI188</f>
        <v>1.6070081497710027E-7</v>
      </c>
      <c r="CY187" s="161">
        <f>(Y187-AVERAGE(Y$3:Y$242))^2*'Monthly Returns'!$BI188</f>
        <v>1.2736830151080064E-8</v>
      </c>
      <c r="CZ187" s="161">
        <f>(Z187-AVERAGE(Z$3:Z$242))^2*'Monthly Returns'!$BI188</f>
        <v>6.5182839958047454E-11</v>
      </c>
      <c r="DA187" s="161">
        <f>(AA187-AVERAGE(AA$3:AA$242))^2*'Monthly Returns'!$BI188</f>
        <v>4.074957442412813E-9</v>
      </c>
      <c r="DB187" s="161">
        <f>(AB187-AVERAGE(AB$3:AB$242))^2*'Monthly Returns'!$BI188</f>
        <v>1.0683866449505698E-10</v>
      </c>
      <c r="DC187" s="161">
        <f>(AC187-AVERAGE(AC$3:AC$242))^2*'Monthly Returns'!$BI188</f>
        <v>3.436311231395485E-6</v>
      </c>
      <c r="DD187" s="161">
        <f>(AD187-AVERAGE(AD$3:AD$242))^2*'Monthly Returns'!$BI188</f>
        <v>3.0542562509868997E-6</v>
      </c>
      <c r="DE187" s="161">
        <f>(AE187-AVERAGE(AE$3:AE$242))^2*'Monthly Returns'!$BI188</f>
        <v>4.7509742049207366E-6</v>
      </c>
      <c r="DF187" s="161">
        <f>(AF187-AVERAGE(AF$3:AF$242))^2*'Monthly Returns'!$BI188</f>
        <v>9.8591757292283664E-7</v>
      </c>
      <c r="DG187" s="161">
        <f>(AG187-AVERAGE(AG$3:AG$242))^2*'Monthly Returns'!$BI188</f>
        <v>2.7997300712076947E-7</v>
      </c>
      <c r="DH187" s="161">
        <f>(AH187-AVERAGE(AH$3:AH$242))^2*'Monthly Returns'!$BI188</f>
        <v>1.0752546607518892E-7</v>
      </c>
      <c r="DI187" s="161">
        <f>(AI187-AVERAGE(AI$3:AI$242))^2*'Monthly Returns'!$BI188</f>
        <v>2.2191176707987618E-9</v>
      </c>
      <c r="DJ187" s="161">
        <f>(AJ187-AVERAGE(AJ$3:AJ$242))^2*'Monthly Returns'!$BI188</f>
        <v>1.1266495911260467E-7</v>
      </c>
      <c r="DK187" s="161">
        <f>(AK187-AVERAGE(AK$3:AK$242))^2*'Monthly Returns'!$BI188</f>
        <v>6.141404698904991E-8</v>
      </c>
      <c r="DL187" s="161">
        <f>(AL187-AVERAGE(AL$3:AL$242))^2*'Monthly Returns'!$BI188</f>
        <v>4.122050421686111E-8</v>
      </c>
      <c r="DM187" s="161">
        <f>(AM187-AVERAGE(AM$3:AM$242))^2*'Monthly Returns'!$BI188</f>
        <v>8.1013920465652158E-7</v>
      </c>
      <c r="DN187" s="161">
        <f>(AN187-AVERAGE(AN$3:AN$242))^2*'Monthly Returns'!$BI188</f>
        <v>1.900798862520828E-8</v>
      </c>
      <c r="DO187" s="161">
        <f>(AO187-AVERAGE(AO$3:AO$242))^2*'Monthly Returns'!$BI188</f>
        <v>1.7196237209144484E-7</v>
      </c>
      <c r="DP187" s="161">
        <f>(AP187-AVERAGE(AP$3:AP$242))^2*'Monthly Returns'!$BI188</f>
        <v>1.1205839767443519E-5</v>
      </c>
      <c r="DQ187" s="161">
        <f>(AQ187-AVERAGE(AQ$3:AQ$242))^2*'Monthly Returns'!$BI188</f>
        <v>9.7985393461493443E-6</v>
      </c>
      <c r="DR187" s="161">
        <f>(AR187-AVERAGE(AR$3:AR$242))^2*'Monthly Returns'!$BI188</f>
        <v>4.435857012116975E-7</v>
      </c>
      <c r="DS187" s="161">
        <f>(AS187-AVERAGE(AS$3:AS$242))^2*'Monthly Returns'!$BI188</f>
        <v>3.5334428757280967E-8</v>
      </c>
      <c r="DT187" s="161">
        <f>(AT187-AVERAGE(AT$3:AT$242))^2*'Monthly Returns'!$BI188</f>
        <v>4.8607108008539692E-7</v>
      </c>
      <c r="DU187" s="161">
        <f>(AU187-AVERAGE(AU$3:AU$242))^2*'Monthly Returns'!$BI188</f>
        <v>5.0491642707979295E-7</v>
      </c>
      <c r="DV187" s="161">
        <f>(AV187-AVERAGE(AV$3:AV$242))^2*'Monthly Returns'!$BI188</f>
        <v>1.9251076869830482E-7</v>
      </c>
      <c r="DW187" s="161">
        <f>(AW187-AVERAGE(AW$3:AW$242))^2*'Monthly Returns'!$BI188</f>
        <v>7.1309888156254853E-8</v>
      </c>
      <c r="DX187" s="161">
        <f>(AX187-AVERAGE(AX$3:AX$242))^2*'Monthly Returns'!$BI188</f>
        <v>6.6573144719384012E-12</v>
      </c>
      <c r="DY187" s="161">
        <f>(AY187-AVERAGE(AY$3:AY$242))^2*'Monthly Returns'!$BI188</f>
        <v>1.3669828069853058E-8</v>
      </c>
      <c r="DZ187" s="161">
        <f>(AZ187-AVERAGE(AZ$3:AZ$242))^2*'Monthly Returns'!$BI188</f>
        <v>5.0142620793407781E-6</v>
      </c>
      <c r="EA187" s="161">
        <f>(BA187-AVERAGE(BA$3:BA$242))^2*'Monthly Returns'!$BI188</f>
        <v>1.052910301209877E-8</v>
      </c>
    </row>
    <row r="188" spans="1:131" s="80" customFormat="1" x14ac:dyDescent="0.2">
      <c r="A188" s="66"/>
      <c r="B188" s="79">
        <f>'Monthly Returns'!A189</f>
        <v>41820</v>
      </c>
      <c r="C188" s="77">
        <f>'Monthly Returns'!B189</f>
        <v>7.1222803756865096E-4</v>
      </c>
      <c r="D188" s="77">
        <f>'Monthly Returns'!C189</f>
        <v>3.0435264054148502E-2</v>
      </c>
      <c r="E188" s="77">
        <f>'Monthly Returns'!D189</f>
        <v>-2.4182738960410101E-2</v>
      </c>
      <c r="F188" s="77">
        <f>'Monthly Returns'!E189</f>
        <v>-2.6707364199955799E-2</v>
      </c>
      <c r="G188" s="77">
        <f>'Monthly Returns'!F189</f>
        <v>-1.40317355969427E-2</v>
      </c>
      <c r="H188" s="77">
        <f>'Monthly Returns'!G189</f>
        <v>3.1092612233324102E-2</v>
      </c>
      <c r="I188" s="77">
        <f>'Monthly Returns'!H189</f>
        <v>4.9187870044616597E-2</v>
      </c>
      <c r="J188" s="77">
        <f>'Monthly Returns'!I189</f>
        <v>-1.9653187182677799E-2</v>
      </c>
      <c r="K188" s="77">
        <f>'Monthly Returns'!J189</f>
        <v>6.1951484066449201E-3</v>
      </c>
      <c r="L188" s="77">
        <f>'Monthly Returns'!K189</f>
        <v>-1.2077032445165101E-2</v>
      </c>
      <c r="M188" s="77">
        <f>'Monthly Returns'!L189</f>
        <v>-1.3148640392264399E-2</v>
      </c>
      <c r="N188" s="77">
        <f>'Monthly Returns'!M189</f>
        <v>-9.2475356845149702E-3</v>
      </c>
      <c r="O188" s="77">
        <f>'Monthly Returns'!N189</f>
        <v>-7.1562899644312897E-3</v>
      </c>
      <c r="P188" s="77">
        <f>'Monthly Returns'!O189</f>
        <v>-1.3614771598922101E-2</v>
      </c>
      <c r="Q188" s="77">
        <f>'Monthly Returns'!P189</f>
        <v>-1.1914702012301701E-2</v>
      </c>
      <c r="R188" s="77">
        <f>'Monthly Returns'!Q189</f>
        <v>-3.36982274335062E-3</v>
      </c>
      <c r="S188" s="77">
        <f>'Monthly Returns'!R189</f>
        <v>-1.3464063635967499E-2</v>
      </c>
      <c r="T188" s="77">
        <f>'Monthly Returns'!S189</f>
        <v>-1.3494652752941816E-2</v>
      </c>
      <c r="U188" s="77">
        <f>'Monthly Returns'!T189</f>
        <v>2.1424882774575899E-2</v>
      </c>
      <c r="V188" s="77">
        <f>'Monthly Returns'!U189</f>
        <v>1.72583420613114E-2</v>
      </c>
      <c r="W188" s="77">
        <f>'Monthly Returns'!V189</f>
        <v>6.9551714478586204E-3</v>
      </c>
      <c r="X188" s="77">
        <f>'Monthly Returns'!W189</f>
        <v>3.1716799672598661E-3</v>
      </c>
      <c r="Y188" s="77">
        <f>'Monthly Returns'!X189</f>
        <v>-3.146571787631558E-3</v>
      </c>
      <c r="Z188" s="77">
        <f>'Monthly Returns'!Y189</f>
        <v>5.9025382399369164E-4</v>
      </c>
      <c r="AA188" s="77">
        <f>'Monthly Returns'!Z189</f>
        <v>1.0180814465157173E-2</v>
      </c>
      <c r="AB188" s="77">
        <f>'Monthly Returns'!AA189</f>
        <v>8.480443059882381E-3</v>
      </c>
      <c r="AC188" s="77">
        <f>'Monthly Returns'!AB189</f>
        <v>-4.9455555073532054E-3</v>
      </c>
      <c r="AD188" s="77">
        <f>'Monthly Returns'!AC189</f>
        <v>-4.7092359405789003E-3</v>
      </c>
      <c r="AE188" s="77">
        <f>'Monthly Returns'!AD189</f>
        <v>-4.5049387741058801E-3</v>
      </c>
      <c r="AF188" s="77">
        <f>'Monthly Returns'!AE189</f>
        <v>-7.3782146999999999E-3</v>
      </c>
      <c r="AG188" s="77">
        <f>'Monthly Returns'!AF189</f>
        <v>-4.2402313000000002E-3</v>
      </c>
      <c r="AH188" s="77">
        <f>'Monthly Returns'!AG189</f>
        <v>-4.2231607023782702E-3</v>
      </c>
      <c r="AI188" s="77">
        <f>'Monthly Returns'!AH189</f>
        <v>7.1519078841066897E-3</v>
      </c>
      <c r="AJ188" s="77">
        <f>'Monthly Returns'!AI189</f>
        <v>9.4809670886211173E-3</v>
      </c>
      <c r="AK188" s="77">
        <f>'Monthly Returns'!AJ189</f>
        <v>1.2222853006624623E-2</v>
      </c>
      <c r="AL188" s="77">
        <f>'Monthly Returns'!AK189</f>
        <v>1.0048003276351691E-2</v>
      </c>
      <c r="AM188" s="77">
        <f>'Monthly Returns'!AL189</f>
        <v>4.0733805010344515E-3</v>
      </c>
      <c r="AN188" s="77">
        <f>'Monthly Returns'!AM189</f>
        <v>8.8299029416405439E-3</v>
      </c>
      <c r="AO188" s="77">
        <f>'Monthly Returns'!AN189</f>
        <v>1.46E-2</v>
      </c>
      <c r="AP188" s="77">
        <f>'Monthly Returns'!AO189</f>
        <v>6.7382468187171529E-3</v>
      </c>
      <c r="AQ188" s="77">
        <f>'Monthly Returns'!AP189</f>
        <v>-1.795306838442523E-2</v>
      </c>
      <c r="AR188" s="77">
        <f>'Monthly Returns'!AQ189</f>
        <v>2.3061094039941648E-2</v>
      </c>
      <c r="AS188" s="77">
        <f>'Monthly Returns'!AR189</f>
        <v>1.9347287248691725E-2</v>
      </c>
      <c r="AT188" s="77">
        <f>'Monthly Returns'!AS189</f>
        <v>1.4974578058227727E-2</v>
      </c>
      <c r="AU188" s="77">
        <f>'Monthly Returns'!AT189</f>
        <v>3.7851606429095651E-3</v>
      </c>
      <c r="AV188" s="77">
        <f>'Monthly Returns'!AU189</f>
        <v>1.155200690698464E-3</v>
      </c>
      <c r="AW188" s="77">
        <f>'Monthly Returns'!AV189</f>
        <v>3.0075545013350524E-2</v>
      </c>
      <c r="AX188" s="77">
        <f>'Monthly Returns'!AW189</f>
        <v>2.2700370958615101E-2</v>
      </c>
      <c r="AY188" s="77">
        <f>'Monthly Returns'!AX189</f>
        <v>2.1426223486343161E-2</v>
      </c>
      <c r="AZ188" s="77">
        <f>'Monthly Returns'!AY189</f>
        <v>3.5328652944916196E-2</v>
      </c>
      <c r="BA188" s="77">
        <f>'Monthly Returns'!AZ189</f>
        <v>5.3818620897839509E-2</v>
      </c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CC188" s="161">
        <f>(C188-AVERAGE(C$3:C$242))^2*'Monthly Returns'!$BI189</f>
        <v>2.1222174523393486E-7</v>
      </c>
      <c r="CD188" s="161">
        <f>(D188-AVERAGE(D$3:D$242))^2*'Monthly Returns'!$BI189</f>
        <v>2.4989459981874172E-6</v>
      </c>
      <c r="CE188" s="161">
        <f>(E188-AVERAGE(E$3:E$242))^2*'Monthly Returns'!$BI189</f>
        <v>5.7335631154122236E-6</v>
      </c>
      <c r="CF188" s="161">
        <f>(F188-AVERAGE(F$3:F$242))^2*'Monthly Returns'!$BI189</f>
        <v>8.2586737649527074E-6</v>
      </c>
      <c r="CG188" s="161">
        <f>(G188-AVERAGE(G$3:G$242))^2*'Monthly Returns'!$BI189</f>
        <v>2.1184150283559878E-6</v>
      </c>
      <c r="CH188" s="161">
        <f>(H188-AVERAGE(H$3:H$242))^2*'Monthly Returns'!$BI189</f>
        <v>4.4487810189525157E-6</v>
      </c>
      <c r="CI188" s="161">
        <f>(I188-AVERAGE(I$3:I$242))^2*'Monthly Returns'!$BI189</f>
        <v>1.1180528527061593E-5</v>
      </c>
      <c r="CJ188" s="161">
        <f>(J188-AVERAGE(J$3:J$242))^2*'Monthly Returns'!$BI189</f>
        <v>5.3693165255363126E-6</v>
      </c>
      <c r="CK188" s="161">
        <f>(K188-AVERAGE(K$3:K$242))^2*'Monthly Returns'!$BI189</f>
        <v>8.9397728875165899E-8</v>
      </c>
      <c r="CL188" s="161">
        <f>(L188-AVERAGE(L$3:L$242))^2*'Monthly Returns'!$BI189</f>
        <v>1.7319648158897974E-6</v>
      </c>
      <c r="CM188" s="161">
        <f>(M188-AVERAGE(M$3:M$242))^2*'Monthly Returns'!$BI189</f>
        <v>1.988916853084847E-6</v>
      </c>
      <c r="CN188" s="161">
        <f>(N188-AVERAGE(N$3:N$242))^2*'Monthly Returns'!$BI189</f>
        <v>1.8580592596528275E-6</v>
      </c>
      <c r="CO188" s="161">
        <f>(O188-AVERAGE(O$3:O$242))^2*'Monthly Returns'!$BI189</f>
        <v>1.0967507532945856E-6</v>
      </c>
      <c r="CP188" s="161">
        <f>(P188-AVERAGE(P$3:P$242))^2*'Monthly Returns'!$BI189</f>
        <v>3.1178476904008241E-6</v>
      </c>
      <c r="CQ188" s="161">
        <f>(Q188-AVERAGE(Q$3:Q$242))^2*'Monthly Returns'!$BI189</f>
        <v>2.3937387454147517E-6</v>
      </c>
      <c r="CR188" s="161">
        <f>(R188-AVERAGE(R$3:R$242))^2*'Monthly Returns'!$BI189</f>
        <v>6.3410037886456525E-7</v>
      </c>
      <c r="CS188" s="161">
        <f>(S188-AVERAGE(S$3:S$242))^2*'Monthly Returns'!$BI189</f>
        <v>2.2873062062943604E-6</v>
      </c>
      <c r="CT188" s="161">
        <f>(T188-AVERAGE(T$3:T$242))^2*'Monthly Returns'!$BI189</f>
        <v>3.1832917452993543E-6</v>
      </c>
      <c r="CU188" s="161">
        <f>(U188-AVERAGE(U$3:U$242))^2*'Monthly Returns'!$BI189</f>
        <v>1.6493431906068337E-6</v>
      </c>
      <c r="CV188" s="161">
        <f>(V188-AVERAGE(V$3:V$242))^2*'Monthly Returns'!$BI189</f>
        <v>8.9676411299391511E-7</v>
      </c>
      <c r="CW188" s="161">
        <f>(W188-AVERAGE(W$3:W$242))^2*'Monthly Returns'!$BI189</f>
        <v>5.1107835165070754E-8</v>
      </c>
      <c r="CX188" s="161">
        <f>(X188-AVERAGE(X$3:X$242))^2*'Monthly Returns'!$BI189</f>
        <v>1.9967657315952491E-8</v>
      </c>
      <c r="CY188" s="161">
        <f>(Y188-AVERAGE(Y$3:Y$242))^2*'Monthly Returns'!$BI189</f>
        <v>3.3648241591017325E-7</v>
      </c>
      <c r="CZ188" s="161">
        <f>(Z188-AVERAGE(Z$3:Z$242))^2*'Monthly Returns'!$BI189</f>
        <v>1.8390276188307077E-8</v>
      </c>
      <c r="DA188" s="161">
        <f>(AA188-AVERAGE(AA$3:AA$242))^2*'Monthly Returns'!$BI189</f>
        <v>1.1795100382659564E-7</v>
      </c>
      <c r="DB188" s="161">
        <f>(AB188-AVERAGE(AB$3:AB$242))^2*'Monthly Returns'!$BI189</f>
        <v>1.2591195831879732E-7</v>
      </c>
      <c r="DC188" s="161">
        <f>(AC188-AVERAGE(AC$3:AC$242))^2*'Monthly Returns'!$BI189</f>
        <v>4.6918485517102226E-7</v>
      </c>
      <c r="DD188" s="161">
        <f>(AD188-AVERAGE(AD$3:AD$242))^2*'Monthly Returns'!$BI189</f>
        <v>4.4724076955003044E-7</v>
      </c>
      <c r="DE188" s="161">
        <f>(AE188-AVERAGE(AE$3:AE$242))^2*'Monthly Returns'!$BI189</f>
        <v>4.4457178754135039E-7</v>
      </c>
      <c r="DF188" s="161">
        <f>(AF188-AVERAGE(AF$3:AF$242))^2*'Monthly Returns'!$BI189</f>
        <v>1.4131594929991087E-6</v>
      </c>
      <c r="DG188" s="161">
        <f>(AG188-AVERAGE(AG$3:AG$242))^2*'Monthly Returns'!$BI189</f>
        <v>8.3275042484303891E-7</v>
      </c>
      <c r="DH188" s="161">
        <f>(AH188-AVERAGE(AH$3:AH$242))^2*'Monthly Returns'!$BI189</f>
        <v>6.5499226289668778E-7</v>
      </c>
      <c r="DI188" s="161">
        <f>(AI188-AVERAGE(AI$3:AI$242))^2*'Monthly Returns'!$BI189</f>
        <v>7.4043278491421212E-8</v>
      </c>
      <c r="DJ188" s="161">
        <f>(AJ188-AVERAGE(AJ$3:AJ$242))^2*'Monthly Returns'!$BI189</f>
        <v>1.1070389291255489E-7</v>
      </c>
      <c r="DK188" s="161">
        <f>(AK188-AVERAGE(AK$3:AK$242))^2*'Monthly Returns'!$BI189</f>
        <v>2.2527658863864397E-7</v>
      </c>
      <c r="DL188" s="161">
        <f>(AL188-AVERAGE(AL$3:AL$242))^2*'Monthly Returns'!$BI189</f>
        <v>9.4709453894635054E-8</v>
      </c>
      <c r="DM188" s="161">
        <f>(AM188-AVERAGE(AM$3:AM$242))^2*'Monthly Returns'!$BI189</f>
        <v>1.3376024855705834E-9</v>
      </c>
      <c r="DN188" s="161">
        <f>(AN188-AVERAGE(AN$3:AN$242))^2*'Monthly Returns'!$BI189</f>
        <v>6.6059250976121301E-8</v>
      </c>
      <c r="DO188" s="161">
        <f>(AO188-AVERAGE(AO$3:AO$242))^2*'Monthly Returns'!$BI189</f>
        <v>4.3806260107699329E-7</v>
      </c>
      <c r="DP188" s="161">
        <f>(AP188-AVERAGE(AP$3:AP$242))^2*'Monthly Returns'!$BI189</f>
        <v>1.9299343271399776E-7</v>
      </c>
      <c r="DQ188" s="161">
        <f>(AQ188-AVERAGE(AQ$3:AQ$242))^2*'Monthly Returns'!$BI189</f>
        <v>3.6697891001456188E-6</v>
      </c>
      <c r="DR188" s="161">
        <f>(AR188-AVERAGE(AR$3:AR$242))^2*'Monthly Returns'!$BI189</f>
        <v>1.721050008780614E-6</v>
      </c>
      <c r="DS188" s="161">
        <f>(AS188-AVERAGE(AS$3:AS$242))^2*'Monthly Returns'!$BI189</f>
        <v>1.6128061111566741E-6</v>
      </c>
      <c r="DT188" s="161">
        <f>(AT188-AVERAGE(AT$3:AT$242))^2*'Monthly Returns'!$BI189</f>
        <v>6.1591092184129548E-7</v>
      </c>
      <c r="DU188" s="161">
        <f>(AU188-AVERAGE(AU$3:AU$242))^2*'Monthly Returns'!$BI189</f>
        <v>1.6671846878561435E-8</v>
      </c>
      <c r="DV188" s="161">
        <f>(AV188-AVERAGE(AV$3:AV$242))^2*'Monthly Returns'!$BI189</f>
        <v>3.6967783658428687E-7</v>
      </c>
      <c r="DW188" s="161">
        <f>(AW188-AVERAGE(AW$3:AW$242))^2*'Monthly Returns'!$BI189</f>
        <v>2.8219784929055351E-6</v>
      </c>
      <c r="DX188" s="161">
        <f>(AX188-AVERAGE(AX$3:AX$242))^2*'Monthly Returns'!$BI189</f>
        <v>1.5336259740534143E-6</v>
      </c>
      <c r="DY188" s="161">
        <f>(AY188-AVERAGE(AY$3:AY$242))^2*'Monthly Returns'!$BI189</f>
        <v>1.4399616176254616E-6</v>
      </c>
      <c r="DZ188" s="161">
        <f>(AZ188-AVERAGE(AZ$3:AZ$242))^2*'Monthly Returns'!$BI189</f>
        <v>2.6634248038021174E-6</v>
      </c>
      <c r="EA188" s="161">
        <f>(BA188-AVERAGE(BA$3:BA$242))^2*'Monthly Returns'!$BI189</f>
        <v>1.2160606088507462E-5</v>
      </c>
    </row>
    <row r="189" spans="1:131" s="80" customFormat="1" x14ac:dyDescent="0.2">
      <c r="A189" s="66"/>
      <c r="B189" s="79">
        <f>'Monthly Returns'!A190</f>
        <v>41851</v>
      </c>
      <c r="C189" s="77">
        <f>'Monthly Returns'!B190</f>
        <v>-1.2511487657017499E-3</v>
      </c>
      <c r="D189" s="77">
        <f>'Monthly Returns'!C190</f>
        <v>-3.8085646542823502E-2</v>
      </c>
      <c r="E189" s="77">
        <f>'Monthly Returns'!D190</f>
        <v>-3.71521419518464E-2</v>
      </c>
      <c r="F189" s="77">
        <f>'Monthly Returns'!E190</f>
        <v>-3.4820643450279597E-2</v>
      </c>
      <c r="G189" s="77">
        <f>'Monthly Returns'!F190</f>
        <v>2.0040146220301399E-4</v>
      </c>
      <c r="H189" s="77">
        <f>'Monthly Returns'!G190</f>
        <v>1.8873193360606999E-2</v>
      </c>
      <c r="I189" s="77">
        <f>'Monthly Returns'!H190</f>
        <v>1.8509689879219401E-2</v>
      </c>
      <c r="J189" s="77">
        <f>'Monthly Returns'!I190</f>
        <v>5.0767310532840497E-2</v>
      </c>
      <c r="K189" s="77">
        <f>'Monthly Returns'!J190</f>
        <v>3.3419717792799501E-2</v>
      </c>
      <c r="L189" s="77">
        <f>'Monthly Returns'!K190</f>
        <v>3.2212441424039799E-3</v>
      </c>
      <c r="M189" s="77">
        <f>'Monthly Returns'!L190</f>
        <v>3.8694818397082501E-3</v>
      </c>
      <c r="N189" s="77">
        <f>'Monthly Returns'!M190</f>
        <v>-3.5724616441734598E-4</v>
      </c>
      <c r="O189" s="77">
        <f>'Monthly Returns'!N190</f>
        <v>4.3103728305617902E-3</v>
      </c>
      <c r="P189" s="77">
        <f>'Monthly Returns'!O190</f>
        <v>3.9576255198841004E-3</v>
      </c>
      <c r="Q189" s="77">
        <f>'Monthly Returns'!P190</f>
        <v>9.9763205952558796E-3</v>
      </c>
      <c r="R189" s="77">
        <f>'Monthly Returns'!Q190</f>
        <v>3.1983643735284898E-3</v>
      </c>
      <c r="S189" s="77">
        <f>'Monthly Returns'!R190</f>
        <v>8.9968641046409507E-3</v>
      </c>
      <c r="T189" s="77">
        <f>'Monthly Returns'!S190</f>
        <v>1.182608802179308E-2</v>
      </c>
      <c r="U189" s="77">
        <f>'Monthly Returns'!T190</f>
        <v>-1.40685943404746E-2</v>
      </c>
      <c r="V189" s="77">
        <f>'Monthly Returns'!U190</f>
        <v>-9.6761840378843892E-3</v>
      </c>
      <c r="W189" s="77">
        <f>'Monthly Returns'!V190</f>
        <v>-3.9520993658000896E-3</v>
      </c>
      <c r="X189" s="77">
        <f>'Monthly Returns'!W190</f>
        <v>9.6889342172361559E-3</v>
      </c>
      <c r="Y189" s="77">
        <f>'Monthly Returns'!X190</f>
        <v>9.8289182311046552E-3</v>
      </c>
      <c r="Z189" s="77">
        <f>'Monthly Returns'!Y190</f>
        <v>9.661558992521968E-4</v>
      </c>
      <c r="AA189" s="77">
        <f>'Monthly Returns'!Z190</f>
        <v>1.809061809061796E-2</v>
      </c>
      <c r="AB189" s="77">
        <f>'Monthly Returns'!AA190</f>
        <v>7.4938504662205307E-3</v>
      </c>
      <c r="AC189" s="77">
        <f>'Monthly Returns'!AB190</f>
        <v>1.6545319788987101E-2</v>
      </c>
      <c r="AD189" s="77">
        <f>'Monthly Returns'!AC190</f>
        <v>1.0833537794968399E-2</v>
      </c>
      <c r="AE189" s="77">
        <f>'Monthly Returns'!AD190</f>
        <v>3.3452517323872499E-2</v>
      </c>
      <c r="AF189" s="77">
        <f>'Monthly Returns'!AE190</f>
        <v>2.8983835600000001E-2</v>
      </c>
      <c r="AG189" s="77">
        <f>'Monthly Returns'!AF190</f>
        <v>1.24798732E-2</v>
      </c>
      <c r="AH189" s="77">
        <f>'Monthly Returns'!AG190</f>
        <v>2.7157738095238138E-2</v>
      </c>
      <c r="AI189" s="77">
        <f>'Monthly Returns'!AH190</f>
        <v>6.2060929478520155E-3</v>
      </c>
      <c r="AJ189" s="77">
        <f>'Monthly Returns'!AI190</f>
        <v>6.334067009048594E-3</v>
      </c>
      <c r="AK189" s="77">
        <f>'Monthly Returns'!AJ190</f>
        <v>3.6581784258171712E-3</v>
      </c>
      <c r="AL189" s="77">
        <f>'Monthly Returns'!AK190</f>
        <v>9.9191945498622314E-3</v>
      </c>
      <c r="AM189" s="77">
        <f>'Monthly Returns'!AL190</f>
        <v>6.5294436747074247E-3</v>
      </c>
      <c r="AN189" s="77">
        <f>'Monthly Returns'!AM190</f>
        <v>1.0642434766864106E-2</v>
      </c>
      <c r="AO189" s="77">
        <f>'Monthly Returns'!AN190</f>
        <v>2.01E-2</v>
      </c>
      <c r="AP189" s="77">
        <f>'Monthly Returns'!AO190</f>
        <v>-2.7909977375074835E-2</v>
      </c>
      <c r="AQ189" s="77">
        <f>'Monthly Returns'!AP190</f>
        <v>-1.4316377596289231E-2</v>
      </c>
      <c r="AR189" s="77">
        <f>'Monthly Returns'!AQ190</f>
        <v>9.5219028033763642E-3</v>
      </c>
      <c r="AS189" s="77">
        <f>'Monthly Returns'!AR190</f>
        <v>2.046605876393115E-2</v>
      </c>
      <c r="AT189" s="77">
        <f>'Monthly Returns'!AS190</f>
        <v>1.3087429663862759E-2</v>
      </c>
      <c r="AU189" s="77">
        <f>'Monthly Returns'!AT190</f>
        <v>9.5701471805163998E-3</v>
      </c>
      <c r="AV189" s="77">
        <f>'Monthly Returns'!AU190</f>
        <v>6.5419908939781026E-3</v>
      </c>
      <c r="AW189" s="77">
        <f>'Monthly Returns'!AV190</f>
        <v>6.3306266572740189E-2</v>
      </c>
      <c r="AX189" s="77">
        <f>'Monthly Returns'!AW190</f>
        <v>7.2988642468986731E-2</v>
      </c>
      <c r="AY189" s="77">
        <f>'Monthly Returns'!AX190</f>
        <v>1.7500699164747842E-2</v>
      </c>
      <c r="AZ189" s="77">
        <f>'Monthly Returns'!AY190</f>
        <v>-1.2901296350801339E-2</v>
      </c>
      <c r="BA189" s="77">
        <f>'Monthly Returns'!AZ190</f>
        <v>9.1800684753993167E-3</v>
      </c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CC189" s="161">
        <f>(C189-AVERAGE(C$3:C$242))^2*'Monthly Returns'!$BI190</f>
        <v>3.8521648351763454E-7</v>
      </c>
      <c r="CD189" s="161">
        <f>(D189-AVERAGE(D$3:D$242))^2*'Monthly Returns'!$BI190</f>
        <v>1.5315942590838425E-5</v>
      </c>
      <c r="CE189" s="161">
        <f>(E189-AVERAGE(E$3:E$242))^2*'Monthly Returns'!$BI190</f>
        <v>1.1888778173946944E-5</v>
      </c>
      <c r="CF189" s="161">
        <f>(F189-AVERAGE(F$3:F$242))^2*'Monthly Returns'!$BI190</f>
        <v>1.2530017721880589E-5</v>
      </c>
      <c r="CG189" s="161">
        <f>(G189-AVERAGE(G$3:G$242))^2*'Monthly Returns'!$BI190</f>
        <v>1.0236727005770897E-7</v>
      </c>
      <c r="CH189" s="161">
        <f>(H189-AVERAGE(H$3:H$242))^2*'Monthly Returns'!$BI190</f>
        <v>1.2964149786271361E-6</v>
      </c>
      <c r="CI189" s="161">
        <f>(I189-AVERAGE(I$3:I$242))^2*'Monthly Returns'!$BI190</f>
        <v>8.0473931929765162E-7</v>
      </c>
      <c r="CJ189" s="161">
        <f>(J189-AVERAGE(J$3:J$242))^2*'Monthly Returns'!$BI190</f>
        <v>1.1062379855356283E-5</v>
      </c>
      <c r="CK189" s="161">
        <f>(K189-AVERAGE(K$3:K$242))^2*'Monthly Returns'!$BI190</f>
        <v>3.5557567905979702E-6</v>
      </c>
      <c r="CL189" s="161">
        <f>(L189-AVERAGE(L$3:L$242))^2*'Monthly Returns'!$BI190</f>
        <v>8.8731888145522428E-9</v>
      </c>
      <c r="CM189" s="161">
        <f>(M189-AVERAGE(M$3:M$242))^2*'Monthly Returns'!$BI190</f>
        <v>2.5821248414669207E-9</v>
      </c>
      <c r="CN189" s="161">
        <f>(N189-AVERAGE(N$3:N$242))^2*'Monthly Returns'!$BI190</f>
        <v>4.3042844947673985E-7</v>
      </c>
      <c r="CO189" s="161">
        <f>(O189-AVERAGE(O$3:O$242))^2*'Monthly Returns'!$BI190</f>
        <v>1.7356743156959776E-8</v>
      </c>
      <c r="CP189" s="161">
        <f>(P189-AVERAGE(P$3:P$242))^2*'Monthly Returns'!$BI190</f>
        <v>1.3216818572322315E-7</v>
      </c>
      <c r="CQ189" s="161">
        <f>(Q189-AVERAGE(Q$3:Q$242))^2*'Monthly Returns'!$BI190</f>
        <v>4.1174566306120814E-8</v>
      </c>
      <c r="CR189" s="161">
        <f>(R189-AVERAGE(R$3:R$242))^2*'Monthly Returns'!$BI190</f>
        <v>7.446399602039254E-8</v>
      </c>
      <c r="CS189" s="161">
        <f>(S189-AVERAGE(S$3:S$242))^2*'Monthly Returns'!$BI190</f>
        <v>8.0452531570801982E-8</v>
      </c>
      <c r="CT189" s="161">
        <f>(T189-AVERAGE(T$3:T$242))^2*'Monthly Returns'!$BI190</f>
        <v>5.7660271703569632E-8</v>
      </c>
      <c r="CU189" s="161">
        <f>(U189-AVERAGE(U$3:U$242))^2*'Monthly Returns'!$BI190</f>
        <v>2.4318531631148225E-6</v>
      </c>
      <c r="CV189" s="161">
        <f>(V189-AVERAGE(V$3:V$242))^2*'Monthly Returns'!$BI190</f>
        <v>1.4668464506168319E-6</v>
      </c>
      <c r="CW189" s="161">
        <f>(W189-AVERAGE(W$3:W$242))^2*'Monthly Returns'!$BI190</f>
        <v>4.2076016119675841E-7</v>
      </c>
      <c r="CX189" s="161">
        <f>(X189-AVERAGE(X$3:X$242))^2*'Monthly Returns'!$BI190</f>
        <v>1.4540958829434341E-7</v>
      </c>
      <c r="CY189" s="161">
        <f>(Y189-AVERAGE(Y$3:Y$242))^2*'Monthly Returns'!$BI190</f>
        <v>2.106417656551013E-7</v>
      </c>
      <c r="CZ189" s="161">
        <f>(Z189-AVERAGE(Z$3:Z$242))^2*'Monthly Returns'!$BI190</f>
        <v>1.1259004159806622E-8</v>
      </c>
      <c r="DA189" s="161">
        <f>(AA189-AVERAGE(AA$3:AA$242))^2*'Monthly Returns'!$BI190</f>
        <v>9.6106416633363085E-7</v>
      </c>
      <c r="DB189" s="161">
        <f>(AB189-AVERAGE(AB$3:AB$242))^2*'Monthly Returns'!$BI190</f>
        <v>7.6952736339001111E-8</v>
      </c>
      <c r="DC189" s="161">
        <f>(AC189-AVERAGE(AC$3:AC$242))^2*'Monthly Returns'!$BI190</f>
        <v>1.0760470578336078E-6</v>
      </c>
      <c r="DD189" s="161">
        <f>(AD189-AVERAGE(AD$3:AD$242))^2*'Monthly Returns'!$BI190</f>
        <v>3.3175004653771091E-7</v>
      </c>
      <c r="DE189" s="161">
        <f>(AE189-AVERAGE(AE$3:AE$242))^2*'Monthly Returns'!$BI190</f>
        <v>5.65449101149281E-6</v>
      </c>
      <c r="DF189" s="161">
        <f>(AF189-AVERAGE(AF$3:AF$242))^2*'Monthly Returns'!$BI190</f>
        <v>2.9762203148835377E-6</v>
      </c>
      <c r="DG189" s="161">
        <f>(AG189-AVERAGE(AG$3:AG$242))^2*'Monthly Returns'!$BI190</f>
        <v>1.8104997652263538E-7</v>
      </c>
      <c r="DH189" s="161">
        <f>(AH189-AVERAGE(AH$3:AH$242))^2*'Monthly Returns'!$BI190</f>
        <v>2.9122733150178202E-6</v>
      </c>
      <c r="DI189" s="161">
        <f>(AI189-AVERAGE(AI$3:AI$242))^2*'Monthly Returns'!$BI190</f>
        <v>3.9017893428489551E-8</v>
      </c>
      <c r="DJ189" s="161">
        <f>(AJ189-AVERAGE(AJ$3:AJ$242))^2*'Monthly Returns'!$BI190</f>
        <v>6.6744838665913673E-9</v>
      </c>
      <c r="DK189" s="161">
        <f>(AK189-AVERAGE(AK$3:AK$242))^2*'Monthly Returns'!$BI190</f>
        <v>4.4407772870189468E-8</v>
      </c>
      <c r="DL189" s="161">
        <f>(AL189-AVERAGE(AL$3:AL$242))^2*'Monthly Returns'!$BI190</f>
        <v>8.9374610439317085E-8</v>
      </c>
      <c r="DM189" s="161">
        <f>(AM189-AVERAGE(AM$3:AM$242))^2*'Monthly Returns'!$BI190</f>
        <v>2.5749954482445404E-8</v>
      </c>
      <c r="DN189" s="161">
        <f>(AN189-AVERAGE(AN$3:AN$242))^2*'Monthly Returns'!$BI190</f>
        <v>1.6310587671341665E-7</v>
      </c>
      <c r="DO189" s="161">
        <f>(AO189-AVERAGE(AO$3:AO$242))^2*'Monthly Returns'!$BI190</f>
        <v>1.2251285812160768E-6</v>
      </c>
      <c r="DP189" s="161">
        <f>(AP189-AVERAGE(AP$3:AP$242))^2*'Monthly Returns'!$BI190</f>
        <v>5.4792468694104591E-6</v>
      </c>
      <c r="DQ189" s="161">
        <f>(AQ189-AVERAGE(AQ$3:AQ$242))^2*'Monthly Returns'!$BI190</f>
        <v>2.6676317329817544E-6</v>
      </c>
      <c r="DR189" s="161">
        <f>(AR189-AVERAGE(AR$3:AR$242))^2*'Monthly Returns'!$BI190</f>
        <v>5.34906184366447E-8</v>
      </c>
      <c r="DS189" s="161">
        <f>(AS189-AVERAGE(AS$3:AS$242))^2*'Monthly Returns'!$BI190</f>
        <v>1.8665020121794047E-6</v>
      </c>
      <c r="DT189" s="161">
        <f>(AT189-AVERAGE(AT$3:AT$242))^2*'Monthly Returns'!$BI190</f>
        <v>4.0604022818651341E-7</v>
      </c>
      <c r="DU189" s="161">
        <f>(AU189-AVERAGE(AU$3:AU$242))^2*'Monthly Returns'!$BI190</f>
        <v>3.5320765992736704E-7</v>
      </c>
      <c r="DV189" s="161">
        <f>(AV189-AVERAGE(AV$3:AV$242))^2*'Monthly Returns'!$BI190</f>
        <v>1.0891875034353603E-6</v>
      </c>
      <c r="DW189" s="161">
        <f>(AW189-AVERAGE(AW$3:AW$242))^2*'Monthly Returns'!$BI190</f>
        <v>1.8981814225305319E-5</v>
      </c>
      <c r="DX189" s="161">
        <f>(AX189-AVERAGE(AX$3:AX$242))^2*'Monthly Returns'!$BI190</f>
        <v>2.7908569610188997E-5</v>
      </c>
      <c r="DY189" s="161">
        <f>(AY189-AVERAGE(AY$3:AY$242))^2*'Monthly Returns'!$BI190</f>
        <v>7.9353182148164498E-7</v>
      </c>
      <c r="DZ189" s="161">
        <f>(AZ189-AVERAGE(AZ$3:AZ$242))^2*'Monthly Returns'!$BI190</f>
        <v>4.9850057431638034E-6</v>
      </c>
      <c r="EA189" s="161">
        <f>(BA189-AVERAGE(BA$3:BA$242))^2*'Monthly Returns'!$BI190</f>
        <v>6.362660942773138E-9</v>
      </c>
    </row>
    <row r="190" spans="1:131" s="80" customFormat="1" x14ac:dyDescent="0.2">
      <c r="A190" s="66"/>
      <c r="B190" s="79">
        <f>'Monthly Returns'!A191</f>
        <v>41882</v>
      </c>
      <c r="C190" s="77">
        <f>'Monthly Returns'!B191</f>
        <v>5.8226883584611498E-2</v>
      </c>
      <c r="D190" s="77">
        <f>'Monthly Returns'!C191</f>
        <v>7.0149262933346598E-2</v>
      </c>
      <c r="E190" s="77">
        <f>'Monthly Returns'!D191</f>
        <v>2.1987077148285201E-2</v>
      </c>
      <c r="F190" s="77">
        <f>'Monthly Returns'!E191</f>
        <v>1.6539808880836299E-2</v>
      </c>
      <c r="G190" s="77">
        <f>'Monthly Returns'!F191</f>
        <v>2.1289202198509799E-2</v>
      </c>
      <c r="H190" s="77">
        <f>'Monthly Returns'!G191</f>
        <v>-4.6559158091808899E-3</v>
      </c>
      <c r="I190" s="77">
        <f>'Monthly Returns'!H191</f>
        <v>1.0247043931942401E-2</v>
      </c>
      <c r="J190" s="77">
        <f>'Monthly Returns'!I191</f>
        <v>2.03625542462255E-2</v>
      </c>
      <c r="K190" s="77">
        <f>'Monthly Returns'!J191</f>
        <v>4.0726921631076801E-2</v>
      </c>
      <c r="L190" s="77">
        <f>'Monthly Returns'!K191</f>
        <v>2.1757796908594199E-2</v>
      </c>
      <c r="M190" s="77">
        <f>'Monthly Returns'!L191</f>
        <v>2.2971087653046399E-2</v>
      </c>
      <c r="N190" s="77">
        <f>'Monthly Returns'!M191</f>
        <v>2.3298285305734402E-2</v>
      </c>
      <c r="O190" s="77">
        <f>'Monthly Returns'!N191</f>
        <v>2.7348272791667599E-2</v>
      </c>
      <c r="P190" s="77">
        <f>'Monthly Returns'!O191</f>
        <v>2.5830314445934401E-2</v>
      </c>
      <c r="Q190" s="77">
        <f>'Monthly Returns'!P191</f>
        <v>2.72553557557184E-2</v>
      </c>
      <c r="R190" s="77">
        <f>'Monthly Returns'!Q191</f>
        <v>3.3775220958396503E-2</v>
      </c>
      <c r="S190" s="77">
        <f>'Monthly Returns'!R191</f>
        <v>3.26554659212583E-2</v>
      </c>
      <c r="T190" s="77">
        <f>'Monthly Returns'!S191</f>
        <v>2.5859136998058752E-2</v>
      </c>
      <c r="U190" s="77">
        <f>'Monthly Returns'!T191</f>
        <v>4.0136033956525902E-2</v>
      </c>
      <c r="V190" s="77">
        <f>'Monthly Returns'!U191</f>
        <v>1.610238315612E-2</v>
      </c>
      <c r="W190" s="77">
        <f>'Monthly Returns'!V191</f>
        <v>1.5001770819201799E-2</v>
      </c>
      <c r="X190" s="77">
        <f>'Monthly Returns'!W191</f>
        <v>-9.7643097643096421E-3</v>
      </c>
      <c r="Y190" s="77">
        <f>'Monthly Returns'!X191</f>
        <v>-1.2623111085549477E-2</v>
      </c>
      <c r="Z190" s="77">
        <f>'Monthly Returns'!Y191</f>
        <v>-4.5284119949451362E-4</v>
      </c>
      <c r="AA190" s="77">
        <f>'Monthly Returns'!Z191</f>
        <v>-5.7955606264911141E-3</v>
      </c>
      <c r="AB190" s="77">
        <f>'Monthly Returns'!AA191</f>
        <v>2.271178741767077E-3</v>
      </c>
      <c r="AC190" s="77">
        <f>'Monthly Returns'!AB191</f>
        <v>-3.8406278815431016E-2</v>
      </c>
      <c r="AD190" s="77">
        <f>'Monthly Returns'!AC191</f>
        <v>-4.1723099677505197E-2</v>
      </c>
      <c r="AE190" s="77">
        <f>'Monthly Returns'!AD191</f>
        <v>-2.7477232943800497E-2</v>
      </c>
      <c r="AF190" s="77">
        <f>'Monthly Returns'!AE191</f>
        <v>-3.4218854399999998E-2</v>
      </c>
      <c r="AG190" s="77">
        <f>'Monthly Returns'!AF191</f>
        <v>-1.9590105300000001E-2</v>
      </c>
      <c r="AH190" s="77">
        <f>'Monthly Returns'!AG191</f>
        <v>-5.4617892068091423E-2</v>
      </c>
      <c r="AI190" s="77">
        <f>'Monthly Returns'!AH191</f>
        <v>7.4852937474298997E-3</v>
      </c>
      <c r="AJ190" s="77">
        <f>'Monthly Returns'!AI191</f>
        <v>4.7918192769831336E-3</v>
      </c>
      <c r="AK190" s="77">
        <f>'Monthly Returns'!AJ191</f>
        <v>1.2235343008248023E-2</v>
      </c>
      <c r="AL190" s="77">
        <f>'Monthly Returns'!AK191</f>
        <v>1.8402018554892541E-2</v>
      </c>
      <c r="AM190" s="77">
        <f>'Monthly Returns'!AL191</f>
        <v>-1.2510408359010294E-2</v>
      </c>
      <c r="AN190" s="77">
        <f>'Monthly Returns'!AM191</f>
        <v>6.2500190859715588E-4</v>
      </c>
      <c r="AO190" s="77">
        <f>'Monthly Returns'!AN191</f>
        <v>-4.3E-3</v>
      </c>
      <c r="AP190" s="77">
        <f>'Monthly Returns'!AO191</f>
        <v>-2.2427933583602622E-2</v>
      </c>
      <c r="AQ190" s="77">
        <f>'Monthly Returns'!AP191</f>
        <v>-1.7807063409069346E-2</v>
      </c>
      <c r="AR190" s="77">
        <f>'Monthly Returns'!AQ191</f>
        <v>1.4915688064817179E-2</v>
      </c>
      <c r="AS190" s="77">
        <f>'Monthly Returns'!AR191</f>
        <v>1.926131850675139E-2</v>
      </c>
      <c r="AT190" s="77">
        <f>'Monthly Returns'!AS191</f>
        <v>-1.1286037075671307E-2</v>
      </c>
      <c r="AU190" s="77">
        <f>'Monthly Returns'!AT191</f>
        <v>-3.5132711561330302E-4</v>
      </c>
      <c r="AV190" s="77">
        <f>'Monthly Returns'!AU191</f>
        <v>3.9129746904755913E-3</v>
      </c>
      <c r="AW190" s="77">
        <f>'Monthly Returns'!AV191</f>
        <v>-5.9000720087357683E-2</v>
      </c>
      <c r="AX190" s="77">
        <f>'Monthly Returns'!AW191</f>
        <v>-7.7161270393279913E-2</v>
      </c>
      <c r="AY190" s="77">
        <f>'Monthly Returns'!AX191</f>
        <v>1.2721355268190737E-2</v>
      </c>
      <c r="AZ190" s="77">
        <f>'Monthly Returns'!AY191</f>
        <v>4.4777233814867576E-2</v>
      </c>
      <c r="BA190" s="77">
        <f>'Monthly Returns'!AZ191</f>
        <v>-2.0450367647058765E-2</v>
      </c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CC190" s="161">
        <f>(C190-AVERAGE(C$3:C$242))^2*'Monthly Returns'!$BI191</f>
        <v>1.7442722315490837E-5</v>
      </c>
      <c r="CD190" s="161">
        <f>(D190-AVERAGE(D$3:D$242))^2*'Monthly Returns'!$BI191</f>
        <v>2.305853901898417E-5</v>
      </c>
      <c r="CE190" s="161">
        <f>(E190-AVERAGE(E$3:E$242))^2*'Monthly Returns'!$BI191</f>
        <v>1.7095770119034473E-6</v>
      </c>
      <c r="CF190" s="161">
        <f>(F190-AVERAGE(F$3:F$242))^2*'Monthly Returns'!$BI191</f>
        <v>3.4514077297699536E-7</v>
      </c>
      <c r="CG190" s="161">
        <f>(G190-AVERAGE(G$3:G$242))^2*'Monthly Returns'!$BI191</f>
        <v>1.9055919852830473E-6</v>
      </c>
      <c r="CH190" s="161">
        <f>(H190-AVERAGE(H$3:H$242))^2*'Monthly Returns'!$BI191</f>
        <v>5.6942379013832515E-7</v>
      </c>
      <c r="CI190" s="161">
        <f>(I190-AVERAGE(I$3:I$242))^2*'Monthly Returns'!$BI191</f>
        <v>5.5106114669659272E-8</v>
      </c>
      <c r="CJ190" s="161">
        <f>(J190-AVERAGE(J$3:J$242))^2*'Monthly Returns'!$BI191</f>
        <v>7.901886396816423E-7</v>
      </c>
      <c r="CK190" s="161">
        <f>(K190-AVERAGE(K$3:K$242))^2*'Monthly Returns'!$BI191</f>
        <v>6.1747589035056984E-6</v>
      </c>
      <c r="CL190" s="161">
        <f>(L190-AVERAGE(L$3:L$242))^2*'Monthly Returns'!$BI191</f>
        <v>1.963750037664032E-6</v>
      </c>
      <c r="CM190" s="161">
        <f>(M190-AVERAGE(M$3:M$242))^2*'Monthly Returns'!$BI191</f>
        <v>2.2217195439758858E-6</v>
      </c>
      <c r="CN190" s="161">
        <f>(N190-AVERAGE(N$3:N$242))^2*'Monthly Returns'!$BI191</f>
        <v>1.5619186249231162E-6</v>
      </c>
      <c r="CO190" s="161">
        <f>(O190-AVERAGE(O$3:O$242))^2*'Monthly Returns'!$BI191</f>
        <v>2.9821414377091373E-6</v>
      </c>
      <c r="CP190" s="161">
        <f>(P190-AVERAGE(P$3:P$242))^2*'Monthly Returns'!$BI191</f>
        <v>1.9596529815563847E-6</v>
      </c>
      <c r="CQ190" s="161">
        <f>(Q190-AVERAGE(Q$3:Q$242))^2*'Monthly Returns'!$BI191</f>
        <v>2.5550712781645913E-6</v>
      </c>
      <c r="CR190" s="161">
        <f>(R190-AVERAGE(R$3:R$242))^2*'Monthly Returns'!$BI191</f>
        <v>4.8113536032812147E-6</v>
      </c>
      <c r="CS190" s="161">
        <f>(S190-AVERAGE(S$3:S$242))^2*'Monthly Returns'!$BI191</f>
        <v>4.8156605494889229E-6</v>
      </c>
      <c r="CT190" s="161">
        <f>(T190-AVERAGE(T$3:T$242))^2*'Monthly Returns'!$BI191</f>
        <v>1.8875636495134948E-6</v>
      </c>
      <c r="CU190" s="161">
        <f>(U190-AVERAGE(U$3:U$242))^2*'Monthly Returns'!$BI191</f>
        <v>7.8811686646374472E-6</v>
      </c>
      <c r="CV190" s="161">
        <f>(V190-AVERAGE(V$3:V$242))^2*'Monthly Returns'!$BI191</f>
        <v>7.4519868265861307E-7</v>
      </c>
      <c r="CW190" s="161">
        <f>(W190-AVERAGE(W$3:W$242))^2*'Monthly Returns'!$BI191</f>
        <v>7.7046738694713851E-7</v>
      </c>
      <c r="CX190" s="161">
        <f>(X190-AVERAGE(X$3:X$242))^2*'Monthly Returns'!$BI191</f>
        <v>1.4083664077166847E-6</v>
      </c>
      <c r="CY190" s="161">
        <f>(Y190-AVERAGE(Y$3:Y$242))^2*'Monthly Returns'!$BI191</f>
        <v>1.8245088644282144E-6</v>
      </c>
      <c r="CZ190" s="161">
        <f>(Z190-AVERAGE(Z$3:Z$242))^2*'Monthly Returns'!$BI191</f>
        <v>4.8913768365510575E-8</v>
      </c>
      <c r="DA190" s="161">
        <f>(AA190-AVERAGE(AA$3:AA$242))^2*'Monthly Returns'!$BI191</f>
        <v>8.8826873389040994E-7</v>
      </c>
      <c r="DB190" s="161">
        <f>(AB190-AVERAGE(AB$3:AB$242))^2*'Monthly Returns'!$BI191</f>
        <v>2.0363236921089217E-8</v>
      </c>
      <c r="DC190" s="161">
        <f>(AC190-AVERAGE(AC$3:AC$242))^2*'Monthly Returns'!$BI191</f>
        <v>1.1508176544845097E-5</v>
      </c>
      <c r="DD190" s="161">
        <f>(AD190-AVERAGE(AD$3:AD$242))^2*'Monthly Returns'!$BI191</f>
        <v>1.341578328112849E-5</v>
      </c>
      <c r="DE190" s="161">
        <f>(AE190-AVERAGE(AE$3:AE$242))^2*'Monthly Returns'!$BI191</f>
        <v>6.3882504250571268E-6</v>
      </c>
      <c r="DF190" s="161">
        <f>(AF190-AVERAGE(AF$3:AF$242))^2*'Monthly Returns'!$BI191</f>
        <v>1.1336499947273675E-5</v>
      </c>
      <c r="DG190" s="161">
        <f>(AG190-AVERAGE(AG$3:AG$242))^2*'Monthly Returns'!$BI191</f>
        <v>4.6681752856843836E-6</v>
      </c>
      <c r="DH190" s="161">
        <f>(AH190-AVERAGE(AH$3:AH$242))^2*'Monthly Returns'!$BI191</f>
        <v>2.3859780626141571E-5</v>
      </c>
      <c r="DI190" s="161">
        <f>(AI190-AVERAGE(AI$3:AI$242))^2*'Monthly Returns'!$BI191</f>
        <v>9.1061364955024322E-8</v>
      </c>
      <c r="DJ190" s="161">
        <f>(AJ190-AVERAGE(AJ$3:AJ$242))^2*'Monthly Returns'!$BI191</f>
        <v>1.7943303157779129E-9</v>
      </c>
      <c r="DK190" s="161">
        <f>(AK190-AVERAGE(AK$3:AK$242))^2*'Monthly Returns'!$BI191</f>
        <v>2.308181747897017E-7</v>
      </c>
      <c r="DL190" s="161">
        <f>(AL190-AVERAGE(AL$3:AL$242))^2*'Monthly Returns'!$BI191</f>
        <v>9.7037600262507542E-7</v>
      </c>
      <c r="DM190" s="161">
        <f>(AM190-AVERAGE(AM$3:AM$242))^2*'Monthly Returns'!$BI191</f>
        <v>1.8915979322788495E-6</v>
      </c>
      <c r="DN190" s="161">
        <f>(AN190-AVERAGE(AN$3:AN$242))^2*'Monthly Returns'!$BI191</f>
        <v>1.6206143313792348E-7</v>
      </c>
      <c r="DO190" s="161">
        <f>(AO190-AVERAGE(AO$3:AO$242))^2*'Monthly Returns'!$BI191</f>
        <v>7.3409719311051427E-7</v>
      </c>
      <c r="DP190" s="161">
        <f>(AP190-AVERAGE(AP$3:AP$242))^2*'Monthly Returns'!$BI191</f>
        <v>3.6486262829402722E-6</v>
      </c>
      <c r="DQ190" s="161">
        <f>(AQ190-AVERAGE(AQ$3:AQ$242))^2*'Monthly Returns'!$BI191</f>
        <v>3.6988370215825147E-6</v>
      </c>
      <c r="DR190" s="161">
        <f>(AR190-AVERAGE(AR$3:AR$242))^2*'Monthly Returns'!$BI191</f>
        <v>4.4589848739502404E-7</v>
      </c>
      <c r="DS190" s="161">
        <f>(AS190-AVERAGE(AS$3:AS$242))^2*'Monthly Returns'!$BI191</f>
        <v>1.6278002460613635E-6</v>
      </c>
      <c r="DT190" s="161">
        <f>(AT190-AVERAGE(AT$3:AT$242))^2*'Monthly Returns'!$BI191</f>
        <v>1.7600312832197053E-6</v>
      </c>
      <c r="DU190" s="161">
        <f>(AU190-AVERAGE(AU$3:AU$242))^2*'Monthly Returns'!$BI191</f>
        <v>4.1377902197102228E-8</v>
      </c>
      <c r="DV190" s="161">
        <f>(AV190-AVERAGE(AV$3:AV$242))^2*'Monthly Returns'!$BI191</f>
        <v>7.0010334459230932E-7</v>
      </c>
      <c r="DW190" s="161">
        <f>(AW190-AVERAGE(AW$3:AW$242))^2*'Monthly Returns'!$BI191</f>
        <v>3.0163657256687747E-5</v>
      </c>
      <c r="DX190" s="161">
        <f>(AX190-AVERAGE(AX$3:AX$242))^2*'Monthly Returns'!$BI191</f>
        <v>4.6356038405307202E-5</v>
      </c>
      <c r="DY190" s="161">
        <f>(AY190-AVERAGE(AY$3:AY$242))^2*'Monthly Returns'!$BI191</f>
        <v>2.596616495941883E-7</v>
      </c>
      <c r="DZ190" s="161">
        <f>(AZ190-AVERAGE(AZ$3:AZ$242))^2*'Monthly Returns'!$BI191</f>
        <v>5.8131242794430482E-6</v>
      </c>
      <c r="EA190" s="161">
        <f>(BA190-AVERAGE(BA$3:BA$242))^2*'Monthly Returns'!$BI191</f>
        <v>6.1084198812783963E-6</v>
      </c>
    </row>
    <row r="191" spans="1:131" s="80" customFormat="1" x14ac:dyDescent="0.2">
      <c r="A191" s="66"/>
      <c r="B191" s="79">
        <f>'Monthly Returns'!A192</f>
        <v>41912</v>
      </c>
      <c r="C191" s="77">
        <f>'Monthly Returns'!B192</f>
        <v>7.7412599569115503E-3</v>
      </c>
      <c r="D191" s="77">
        <f>'Monthly Returns'!C192</f>
        <v>-3.0015973446958201E-2</v>
      </c>
      <c r="E191" s="77">
        <f>'Monthly Returns'!D192</f>
        <v>-7.2754661935976401E-3</v>
      </c>
      <c r="F191" s="77">
        <f>'Monthly Returns'!E192</f>
        <v>-3.4049973957711997E-2</v>
      </c>
      <c r="G191" s="77">
        <f>'Monthly Returns'!F192</f>
        <v>-2.9600141842528599E-2</v>
      </c>
      <c r="H191" s="77">
        <f>'Monthly Returns'!G192</f>
        <v>1.7589935676539398E-2</v>
      </c>
      <c r="I191" s="77">
        <f>'Monthly Returns'!H192</f>
        <v>-9.7455279921085901E-3</v>
      </c>
      <c r="J191" s="77">
        <f>'Monthly Returns'!I192</f>
        <v>-7.3829290577727802E-2</v>
      </c>
      <c r="K191" s="77">
        <f>'Monthly Returns'!J192</f>
        <v>-5.1935236501139903E-2</v>
      </c>
      <c r="L191" s="77">
        <f>'Monthly Returns'!K192</f>
        <v>-1.1162458138284899E-2</v>
      </c>
      <c r="M191" s="77">
        <f>'Monthly Returns'!L192</f>
        <v>-4.8337455240765603E-3</v>
      </c>
      <c r="N191" s="77">
        <f>'Monthly Returns'!M192</f>
        <v>-2.34499290562195E-3</v>
      </c>
      <c r="O191" s="77">
        <f>'Monthly Returns'!N192</f>
        <v>-2.2342698643539601E-2</v>
      </c>
      <c r="P191" s="77">
        <f>'Monthly Returns'!O192</f>
        <v>5.97503955423484E-3</v>
      </c>
      <c r="Q191" s="77">
        <f>'Monthly Returns'!P192</f>
        <v>1.38267975387493E-2</v>
      </c>
      <c r="R191" s="77">
        <f>'Monthly Returns'!Q192</f>
        <v>3.53377935501719E-3</v>
      </c>
      <c r="S191" s="77">
        <f>'Monthly Returns'!R192</f>
        <v>3.4789098966353502E-2</v>
      </c>
      <c r="T191" s="77">
        <f>'Monthly Returns'!S192</f>
        <v>8.5511801635846929E-3</v>
      </c>
      <c r="U191" s="77">
        <f>'Monthly Returns'!T192</f>
        <v>-1.56223911737367E-2</v>
      </c>
      <c r="V191" s="77">
        <f>'Monthly Returns'!U192</f>
        <v>-1.97323248031811E-2</v>
      </c>
      <c r="W191" s="77">
        <f>'Monthly Returns'!V192</f>
        <v>1.07983659650259E-2</v>
      </c>
      <c r="X191" s="77">
        <f>'Monthly Returns'!W192</f>
        <v>-1.6626997619857309E-2</v>
      </c>
      <c r="Y191" s="77">
        <f>'Monthly Returns'!X192</f>
        <v>-2.3888886270522214E-2</v>
      </c>
      <c r="Z191" s="77">
        <f>'Monthly Returns'!Y192</f>
        <v>-3.6772173731107749E-3</v>
      </c>
      <c r="AA191" s="77">
        <f>'Monthly Returns'!Z192</f>
        <v>-2.6225531748412134E-2</v>
      </c>
      <c r="AB191" s="77">
        <f>'Monthly Returns'!AA192</f>
        <v>-5.4384772263766923E-3</v>
      </c>
      <c r="AC191" s="77">
        <f>'Monthly Returns'!AB192</f>
        <v>-8.4741982962401874E-3</v>
      </c>
      <c r="AD191" s="77">
        <f>'Monthly Returns'!AC192</f>
        <v>-4.6298413685218094E-3</v>
      </c>
      <c r="AE191" s="77">
        <f>'Monthly Returns'!AD192</f>
        <v>-1.8263142247977801E-2</v>
      </c>
      <c r="AF191" s="77">
        <f>'Monthly Returns'!AE192</f>
        <v>-5.1603384700000005E-2</v>
      </c>
      <c r="AG191" s="77">
        <f>'Monthly Returns'!AF192</f>
        <v>-4.2558416799999998E-2</v>
      </c>
      <c r="AH191" s="77">
        <f>'Monthly Returns'!AG192</f>
        <v>-3.6319056011033579E-2</v>
      </c>
      <c r="AI191" s="77">
        <f>'Monthly Returns'!AH192</f>
        <v>-1.3260147094345198E-2</v>
      </c>
      <c r="AJ191" s="77">
        <f>'Monthly Returns'!AI192</f>
        <v>-1.4683512813846167E-2</v>
      </c>
      <c r="AK191" s="77">
        <f>'Monthly Returns'!AJ192</f>
        <v>-1.6350820850925318E-2</v>
      </c>
      <c r="AL191" s="77">
        <f>'Monthly Returns'!AK192</f>
        <v>-1.032813805421906E-2</v>
      </c>
      <c r="AM191" s="77">
        <f>'Monthly Returns'!AL192</f>
        <v>-1.5688830602897053E-2</v>
      </c>
      <c r="AN191" s="77">
        <f>'Monthly Returns'!AM192</f>
        <v>-1.1939846044449198E-2</v>
      </c>
      <c r="AO191" s="77">
        <f>'Monthly Returns'!AN192</f>
        <v>6.8999999999999999E-3</v>
      </c>
      <c r="AP191" s="77">
        <f>'Monthly Returns'!AO192</f>
        <v>-4.7145757410487987E-2</v>
      </c>
      <c r="AQ191" s="77">
        <f>'Monthly Returns'!AP192</f>
        <v>-6.7377667007446629E-2</v>
      </c>
      <c r="AR191" s="77">
        <f>'Monthly Returns'!AQ192</f>
        <v>1.4999748467762475E-2</v>
      </c>
      <c r="AS191" s="77">
        <f>'Monthly Returns'!AR192</f>
        <v>1.668939541528669E-2</v>
      </c>
      <c r="AT191" s="77">
        <f>'Monthly Returns'!AS192</f>
        <v>-2.178572534043988E-2</v>
      </c>
      <c r="AU191" s="77">
        <f>'Monthly Returns'!AT192</f>
        <v>-1.0349737767327886E-3</v>
      </c>
      <c r="AV191" s="77">
        <f>'Monthly Returns'!AU192</f>
        <v>1.5413105365358644E-2</v>
      </c>
      <c r="AW191" s="77">
        <f>'Monthly Returns'!AV192</f>
        <v>-2.1880323274409696E-2</v>
      </c>
      <c r="AX191" s="77">
        <f>'Monthly Returns'!AW192</f>
        <v>-2.6757008462794718E-2</v>
      </c>
      <c r="AY191" s="77">
        <f>'Monthly Returns'!AX192</f>
        <v>-1.1958886109110349E-2</v>
      </c>
      <c r="AZ191" s="77">
        <f>'Monthly Returns'!AY192</f>
        <v>-1.4118765220803095E-2</v>
      </c>
      <c r="BA191" s="77">
        <f>'Monthly Returns'!AZ192</f>
        <v>3.124698155124106E-2</v>
      </c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CC191" s="161">
        <f>(C191-AVERAGE(C$3:C$242))^2*'Monthly Returns'!$BI192</f>
        <v>1.0500102188706679E-8</v>
      </c>
      <c r="CD191" s="161">
        <f>(D191-AVERAGE(D$3:D$242))^2*'Monthly Returns'!$BI192</f>
        <v>1.0880351514700847E-5</v>
      </c>
      <c r="CE191" s="161">
        <f>(E191-AVERAGE(E$3:E$242))^2*'Monthly Returns'!$BI192</f>
        <v>1.1224664737124929E-6</v>
      </c>
      <c r="CF191" s="161">
        <f>(F191-AVERAGE(F$3:F$242))^2*'Monthly Returns'!$BI192</f>
        <v>1.2341315437365523E-5</v>
      </c>
      <c r="CG191" s="161">
        <f>(G191-AVERAGE(G$3:G$242))^2*'Monthly Returns'!$BI192</f>
        <v>7.5096788595603825E-6</v>
      </c>
      <c r="CH191" s="161">
        <f>(H191-AVERAGE(H$3:H$242))^2*'Monthly Returns'!$BI192</f>
        <v>1.0941471857189605E-6</v>
      </c>
      <c r="CI191" s="161">
        <f>(I191-AVERAGE(I$3:I$242))^2*'Monthly Returns'!$BI192</f>
        <v>1.9202181699924355E-6</v>
      </c>
      <c r="CJ191" s="161">
        <f>(J191-AVERAGE(J$3:J$242))^2*'Monthly Returns'!$BI192</f>
        <v>4.5518485039058431E-5</v>
      </c>
      <c r="CK191" s="161">
        <f>(K191-AVERAGE(K$3:K$242))^2*'Monthly Returns'!$BI192</f>
        <v>2.5186758559374466E-5</v>
      </c>
      <c r="CL191" s="161">
        <f>(L191-AVERAGE(L$3:L$242))^2*'Monthly Returns'!$BI192</f>
        <v>1.592260777469801E-6</v>
      </c>
      <c r="CM191" s="161">
        <f>(M191-AVERAGE(M$3:M$242))^2*'Monthly Returns'!$BI192</f>
        <v>5.7345638883944393E-7</v>
      </c>
      <c r="CN191" s="161">
        <f>(N191-AVERAGE(N$3:N$242))^2*'Monthly Returns'!$BI192</f>
        <v>6.7885847387617967E-7</v>
      </c>
      <c r="CO191" s="161">
        <f>(O191-AVERAGE(O$3:O$242))^2*'Monthly Returns'!$BI192</f>
        <v>5.2669097262883887E-6</v>
      </c>
      <c r="CP191" s="161">
        <f>(P191-AVERAGE(P$3:P$242))^2*'Monthly Returns'!$BI192</f>
        <v>4.1446447260322109E-8</v>
      </c>
      <c r="CQ191" s="161">
        <f>(Q191-AVERAGE(Q$3:Q$242))^2*'Monthly Returns'!$BI192</f>
        <v>2.675857373444906E-7</v>
      </c>
      <c r="CR191" s="161">
        <f>(R191-AVERAGE(R$3:R$242))^2*'Monthly Returns'!$BI192</f>
        <v>6.1717922386943793E-8</v>
      </c>
      <c r="CS191" s="161">
        <f>(S191-AVERAGE(S$3:S$242))^2*'Monthly Returns'!$BI192</f>
        <v>5.6576479826632823E-6</v>
      </c>
      <c r="CT191" s="161">
        <f>(T191-AVERAGE(T$3:T$242))^2*'Monthly Returns'!$BI192</f>
        <v>5.3292417028521117E-10</v>
      </c>
      <c r="CU191" s="161">
        <f>(U191-AVERAGE(U$3:U$242))^2*'Monthly Returns'!$BI192</f>
        <v>2.8941644258006712E-6</v>
      </c>
      <c r="CV191" s="161">
        <f>(V191-AVERAGE(V$3:V$242))^2*'Monthly Returns'!$BI192</f>
        <v>4.1577145893518443E-6</v>
      </c>
      <c r="CW191" s="161">
        <f>(W191-AVERAGE(W$3:W$242))^2*'Monthly Returns'!$BI192</f>
        <v>2.9293613834987484E-7</v>
      </c>
      <c r="CX191" s="161">
        <f>(X191-AVERAGE(X$3:X$242))^2*'Monthly Returns'!$BI192</f>
        <v>3.0603128986942436E-6</v>
      </c>
      <c r="CY191" s="161">
        <f>(Y191-AVERAGE(Y$3:Y$242))^2*'Monthly Returns'!$BI192</f>
        <v>5.1590062881467171E-6</v>
      </c>
      <c r="CZ191" s="161">
        <f>(Z191-AVERAGE(Z$3:Z$242))^2*'Monthly Returns'!$BI192</f>
        <v>2.3407811398567302E-7</v>
      </c>
      <c r="DA191" s="161">
        <f>(AA191-AVERAGE(AA$3:AA$242))^2*'Monthly Returns'!$BI192</f>
        <v>6.7826681335143936E-6</v>
      </c>
      <c r="DB191" s="161">
        <f>(AB191-AVERAGE(AB$3:AB$242))^2*'Monthly Returns'!$BI192</f>
        <v>5.9100534717985882E-7</v>
      </c>
      <c r="DC191" s="161">
        <f>(AC191-AVERAGE(AC$3:AC$242))^2*'Monthly Returns'!$BI192</f>
        <v>9.6352381829307591E-7</v>
      </c>
      <c r="DD191" s="161">
        <f>(AD191-AVERAGE(AD$3:AD$242))^2*'Monthly Returns'!$BI192</f>
        <v>4.5222801310467423E-7</v>
      </c>
      <c r="DE191" s="161">
        <f>(AE191-AVERAGE(AE$3:AE$242))^2*'Monthly Returns'!$BI192</f>
        <v>3.2143230989192031E-6</v>
      </c>
      <c r="DF191" s="161">
        <f>(AF191-AVERAGE(AF$3:AF$242))^2*'Monthly Returns'!$BI192</f>
        <v>2.298280077945799E-5</v>
      </c>
      <c r="DG191" s="161">
        <f>(AG191-AVERAGE(AG$3:AG$242))^2*'Monthly Returns'!$BI192</f>
        <v>1.6277186337556476E-5</v>
      </c>
      <c r="DH191" s="161">
        <f>(AH191-AVERAGE(AH$3:AH$242))^2*'Monthly Returns'!$BI192</f>
        <v>1.1730554893782966E-5</v>
      </c>
      <c r="DI191" s="161">
        <f>(AI191-AVERAGE(AI$3:AI$242))^2*'Monthly Returns'!$BI192</f>
        <v>1.9028327614829076E-6</v>
      </c>
      <c r="DJ191" s="161">
        <f>(AJ191-AVERAGE(AJ$3:AJ$242))^2*'Monthly Returns'!$BI192</f>
        <v>2.6317508045812482E-6</v>
      </c>
      <c r="DK191" s="161">
        <f>(AK191-AVERAGE(AK$3:AK$242))^2*'Monthly Returns'!$BI192</f>
        <v>3.3703139447978795E-6</v>
      </c>
      <c r="DL191" s="161">
        <f>(AL191-AVERAGE(AL$3:AL$242))^2*'Monthly Returns'!$BI192</f>
        <v>1.79650479417792E-6</v>
      </c>
      <c r="DM191" s="161">
        <f>(AM191-AVERAGE(AM$3:AM$242))^2*'Monthly Returns'!$BI192</f>
        <v>2.6899034874533654E-6</v>
      </c>
      <c r="DN191" s="161">
        <f>(AN191-AVERAGE(AN$3:AN$242))^2*'Monthly Returns'!$BI192</f>
        <v>2.0271031426387855E-6</v>
      </c>
      <c r="DO191" s="161">
        <f>(AO191-AVERAGE(AO$3:AO$242))^2*'Monthly Returns'!$BI192</f>
        <v>2.2419935252796254E-9</v>
      </c>
      <c r="DP191" s="161">
        <f>(AP191-AVERAGE(AP$3:AP$242))^2*'Monthly Returns'!$BI192</f>
        <v>1.5403167349457349E-5</v>
      </c>
      <c r="DQ191" s="161">
        <f>(AQ191-AVERAGE(AQ$3:AQ$242))^2*'Monthly Returns'!$BI192</f>
        <v>3.5446830194269313E-5</v>
      </c>
      <c r="DR191" s="161">
        <f>(AR191-AVERAGE(AR$3:AR$242))^2*'Monthly Returns'!$BI192</f>
        <v>4.5960087642746657E-7</v>
      </c>
      <c r="DS191" s="161">
        <f>(AS191-AVERAGE(AS$3:AS$242))^2*'Monthly Returns'!$BI192</f>
        <v>1.1527564683174945E-6</v>
      </c>
      <c r="DT191" s="161">
        <f>(AT191-AVERAGE(AT$3:AT$242))^2*'Monthly Returns'!$BI192</f>
        <v>4.7742332425106678E-6</v>
      </c>
      <c r="DU191" s="161">
        <f>(AU191-AVERAGE(AU$3:AU$242))^2*'Monthly Returns'!$BI192</f>
        <v>6.7544214434227134E-8</v>
      </c>
      <c r="DV191" s="161">
        <f>(AV191-AVERAGE(AV$3:AV$242))^2*'Monthly Returns'!$BI192</f>
        <v>3.1461613664912167E-6</v>
      </c>
      <c r="DW191" s="161">
        <f>(AW191-AVERAGE(AW$3:AW$242))^2*'Monthly Returns'!$BI192</f>
        <v>6.2944922232899672E-6</v>
      </c>
      <c r="DX191" s="161">
        <f>(AX191-AVERAGE(AX$3:AX$242))^2*'Monthly Returns'!$BI192</f>
        <v>7.5867620406626223E-6</v>
      </c>
      <c r="DY191" s="161">
        <f>(AY191-AVERAGE(AY$3:AY$242))^2*'Monthly Returns'!$BI192</f>
        <v>2.2193271505925755E-6</v>
      </c>
      <c r="DZ191" s="161">
        <f>(AZ191-AVERAGE(AZ$3:AZ$242))^2*'Monthly Returns'!$BI192</f>
        <v>5.5413975647693093E-6</v>
      </c>
      <c r="EA191" s="161">
        <f>(BA191-AVERAGE(BA$3:BA$242))^2*'Monthly Returns'!$BI192</f>
        <v>2.9218159886553093E-6</v>
      </c>
    </row>
    <row r="192" spans="1:131" s="80" customFormat="1" x14ac:dyDescent="0.2">
      <c r="A192" s="66"/>
      <c r="B192" s="79">
        <f>'Monthly Returns'!A193</f>
        <v>41943</v>
      </c>
      <c r="C192" s="77">
        <f>'Monthly Returns'!B193</f>
        <v>3.8080704050482597E-2</v>
      </c>
      <c r="D192" s="77">
        <f>'Monthly Returns'!C193</f>
        <v>6.0776140582596998E-2</v>
      </c>
      <c r="E192" s="77">
        <f>'Monthly Returns'!D193</f>
        <v>-1.44471026630893E-2</v>
      </c>
      <c r="F192" s="77">
        <f>'Monthly Returns'!E193</f>
        <v>-9.2079663879985896E-3</v>
      </c>
      <c r="G192" s="77">
        <f>'Monthly Returns'!F193</f>
        <v>-1.0147445786103699E-2</v>
      </c>
      <c r="H192" s="77">
        <f>'Monthly Returns'!G193</f>
        <v>4.2073455136848399E-4</v>
      </c>
      <c r="I192" s="77">
        <f>'Monthly Returns'!H193</f>
        <v>-1.3431828212964E-2</v>
      </c>
      <c r="J192" s="77">
        <f>'Monthly Returns'!I193</f>
        <v>6.2142322401444502E-2</v>
      </c>
      <c r="K192" s="77">
        <f>'Monthly Returns'!J193</f>
        <v>2.5687589259561099E-2</v>
      </c>
      <c r="L192" s="77">
        <f>'Monthly Returns'!K193</f>
        <v>1.0416825988180001E-2</v>
      </c>
      <c r="M192" s="77">
        <f>'Monthly Returns'!L193</f>
        <v>1.37592996719113E-2</v>
      </c>
      <c r="N192" s="77">
        <f>'Monthly Returns'!M193</f>
        <v>1.9794249771425101E-2</v>
      </c>
      <c r="O192" s="77">
        <f>'Monthly Returns'!N193</f>
        <v>2.2212480332652801E-2</v>
      </c>
      <c r="P192" s="77">
        <f>'Monthly Returns'!O193</f>
        <v>2.12559733757915E-2</v>
      </c>
      <c r="Q192" s="77">
        <f>'Monthly Returns'!P193</f>
        <v>2.22824444661733E-2</v>
      </c>
      <c r="R192" s="77">
        <f>'Monthly Returns'!Q193</f>
        <v>1.2796735104998E-2</v>
      </c>
      <c r="S192" s="77">
        <f>'Monthly Returns'!R193</f>
        <v>1.1586755381316901E-2</v>
      </c>
      <c r="T192" s="77">
        <f>'Monthly Returns'!S193</f>
        <v>2.5802078577820353E-2</v>
      </c>
      <c r="U192" s="77">
        <f>'Monthly Returns'!T193</f>
        <v>2.41333625373285E-2</v>
      </c>
      <c r="V192" s="77">
        <f>'Monthly Returns'!U193</f>
        <v>-8.1089857203653305E-4</v>
      </c>
      <c r="W192" s="77">
        <f>'Monthly Returns'!V193</f>
        <v>-2.0046213704475401E-3</v>
      </c>
      <c r="X192" s="77">
        <f>'Monthly Returns'!W193</f>
        <v>5.4977352097094201E-3</v>
      </c>
      <c r="Y192" s="77">
        <f>'Monthly Returns'!X193</f>
        <v>-1.2404545584225879E-3</v>
      </c>
      <c r="Z192" s="77">
        <f>'Monthly Returns'!Y193</f>
        <v>2.2306295531488995E-3</v>
      </c>
      <c r="AA192" s="77">
        <f>'Monthly Returns'!Z193</f>
        <v>1.8956743002544574E-2</v>
      </c>
      <c r="AB192" s="77">
        <f>'Monthly Returns'!AA193</f>
        <v>1.065162907268169E-2</v>
      </c>
      <c r="AC192" s="77">
        <f>'Monthly Returns'!AB193</f>
        <v>2.0354459988304541E-2</v>
      </c>
      <c r="AD192" s="77">
        <f>'Monthly Returns'!AC193</f>
        <v>1.87392067810251E-2</v>
      </c>
      <c r="AE192" s="77">
        <f>'Monthly Returns'!AD193</f>
        <v>2.67201198114729E-2</v>
      </c>
      <c r="AF192" s="77">
        <f>'Monthly Returns'!AE193</f>
        <v>1.0279697999999999E-2</v>
      </c>
      <c r="AG192" s="77">
        <f>'Monthly Returns'!AF193</f>
        <v>9.9372649999999989E-3</v>
      </c>
      <c r="AH192" s="77">
        <f>'Monthly Returns'!AG193</f>
        <v>6.4403275820943406E-3</v>
      </c>
      <c r="AI192" s="77">
        <f>'Monthly Returns'!AH193</f>
        <v>1.0070314940025415E-2</v>
      </c>
      <c r="AJ192" s="77">
        <f>'Monthly Returns'!AI193</f>
        <v>1.3468116778031503E-2</v>
      </c>
      <c r="AK192" s="77">
        <f>'Monthly Returns'!AJ193</f>
        <v>2.3122739881987542E-2</v>
      </c>
      <c r="AL192" s="77">
        <f>'Monthly Returns'!AK193</f>
        <v>1.4469949708708851E-2</v>
      </c>
      <c r="AM192" s="77">
        <f>'Monthly Returns'!AL193</f>
        <v>-2.2916496479752357E-4</v>
      </c>
      <c r="AN192" s="77">
        <f>'Monthly Returns'!AM193</f>
        <v>6.5810471607394838E-3</v>
      </c>
      <c r="AO192" s="77">
        <f>'Monthly Returns'!AN193</f>
        <v>-1.2E-2</v>
      </c>
      <c r="AP192" s="77">
        <f>'Monthly Returns'!AO193</f>
        <v>1.3624427376102366E-2</v>
      </c>
      <c r="AQ192" s="77">
        <f>'Monthly Returns'!AP193</f>
        <v>3.24254551823E-2</v>
      </c>
      <c r="AR192" s="77">
        <f>'Monthly Returns'!AQ193</f>
        <v>2.0437504293578278E-2</v>
      </c>
      <c r="AS192" s="77">
        <f>'Monthly Returns'!AR193</f>
        <v>1.1944302503832382E-2</v>
      </c>
      <c r="AT192" s="77">
        <f>'Monthly Returns'!AS193</f>
        <v>1.5934007531644995E-2</v>
      </c>
      <c r="AU192" s="77">
        <f>'Monthly Returns'!AT193</f>
        <v>9.031539231224411E-3</v>
      </c>
      <c r="AV192" s="77">
        <f>'Monthly Returns'!AU193</f>
        <v>1.1246028020050151E-2</v>
      </c>
      <c r="AW192" s="77">
        <f>'Monthly Returns'!AV193</f>
        <v>8.2877133536998215E-3</v>
      </c>
      <c r="AX192" s="77">
        <f>'Monthly Returns'!AW193</f>
        <v>1.2043280365458875E-2</v>
      </c>
      <c r="AY192" s="77">
        <f>'Monthly Returns'!AX193</f>
        <v>3.4219465210365861E-2</v>
      </c>
      <c r="AZ192" s="77">
        <f>'Monthly Returns'!AY193</f>
        <v>2.6520244334995505E-2</v>
      </c>
      <c r="BA192" s="77">
        <f>'Monthly Returns'!AZ193</f>
        <v>-4.9173418255047396E-3</v>
      </c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CC192" s="161">
        <f>(C192-AVERAGE(C$3:C$242))^2*'Monthly Returns'!$BI193</f>
        <v>6.6372914778273609E-6</v>
      </c>
      <c r="CD192" s="161">
        <f>(D192-AVERAGE(D$3:D$242))^2*'Monthly Returns'!$BI193</f>
        <v>1.6698067730269887E-5</v>
      </c>
      <c r="CE192" s="161">
        <f>(E192-AVERAGE(E$3:E$242))^2*'Monthly Returns'!$BI193</f>
        <v>2.7206621684732907E-6</v>
      </c>
      <c r="CF192" s="161">
        <f>(F192-AVERAGE(F$3:F$242))^2*'Monthly Returns'!$BI193</f>
        <v>2.2667365444246018E-6</v>
      </c>
      <c r="CG192" s="161">
        <f>(G192-AVERAGE(G$3:G$242))^2*'Monthly Returns'!$BI193</f>
        <v>1.3651064891781105E-6</v>
      </c>
      <c r="CH192" s="161">
        <f>(H192-AVERAGE(H$3:H$242))^2*'Monthly Returns'!$BI193</f>
        <v>1.2136120444263144E-7</v>
      </c>
      <c r="CI192" s="161">
        <f>(I192-AVERAGE(I$3:I$242))^2*'Monthly Returns'!$BI193</f>
        <v>2.8669668320899572E-6</v>
      </c>
      <c r="CJ192" s="161">
        <f>(J192-AVERAGE(J$3:J$242))^2*'Monthly Returns'!$BI193</f>
        <v>1.8523051282487106E-5</v>
      </c>
      <c r="CK192" s="161">
        <f>(K192-AVERAGE(K$3:K$242))^2*'Monthly Returns'!$BI193</f>
        <v>1.6486093892299299E-6</v>
      </c>
      <c r="CL192" s="161">
        <f>(L192-AVERAGE(L$3:L$242))^2*'Monthly Returns'!$BI193</f>
        <v>2.4104567949210883E-7</v>
      </c>
      <c r="CM192" s="161">
        <f>(M192-AVERAGE(M$3:M$242))^2*'Monthly Returns'!$BI193</f>
        <v>5.6948658669767145E-7</v>
      </c>
      <c r="CN192" s="161">
        <f>(N192-AVERAGE(N$3:N$242))^2*'Monthly Returns'!$BI193</f>
        <v>9.5401743001649534E-7</v>
      </c>
      <c r="CO192" s="161">
        <f>(O192-AVERAGE(O$3:O$242))^2*'Monthly Returns'!$BI193</f>
        <v>1.7573615336078101E-6</v>
      </c>
      <c r="CP192" s="161">
        <f>(P192-AVERAGE(P$3:P$242))^2*'Monthly Returns'!$BI193</f>
        <v>1.0839109607673554E-6</v>
      </c>
      <c r="CQ192" s="161">
        <f>(Q192-AVERAGE(Q$3:Q$242))^2*'Monthly Returns'!$BI193</f>
        <v>1.4621824995921244E-6</v>
      </c>
      <c r="CR192" s="161">
        <f>(R192-AVERAGE(R$3:R$242))^2*'Monthly Returns'!$BI193</f>
        <v>2.5547444903724848E-7</v>
      </c>
      <c r="CS192" s="161">
        <f>(S192-AVERAGE(S$3:S$242))^2*'Monthly Returns'!$BI193</f>
        <v>2.490818789266364E-7</v>
      </c>
      <c r="CT192" s="161">
        <f>(T192-AVERAGE(T$3:T$242))^2*'Monthly Returns'!$BI193</f>
        <v>1.9130001860637496E-6</v>
      </c>
      <c r="CU192" s="161">
        <f>(U192-AVERAGE(U$3:U$242))^2*'Monthly Returns'!$BI193</f>
        <v>2.3443955952573368E-6</v>
      </c>
      <c r="CV192" s="161">
        <f>(V192-AVERAGE(V$3:V$242))^2*'Monthly Returns'!$BI193</f>
        <v>2.56868979463867E-7</v>
      </c>
      <c r="CW192" s="161">
        <f>(W192-AVERAGE(W$3:W$242))^2*'Monthly Returns'!$BI193</f>
        <v>2.4975256203536262E-7</v>
      </c>
      <c r="CX192" s="161">
        <f>(X192-AVERAGE(X$3:X$242))^2*'Monthly Returns'!$BI193</f>
        <v>2.0654071587249482E-9</v>
      </c>
      <c r="CY192" s="161">
        <f>(Y192-AVERAGE(Y$3:Y$242))^2*'Monthly Returns'!$BI193</f>
        <v>1.904972188559848E-7</v>
      </c>
      <c r="CZ192" s="161">
        <f>(Z192-AVERAGE(Z$3:Z$242))^2*'Monthly Returns'!$BI193</f>
        <v>2.1518477836926199E-11</v>
      </c>
      <c r="DA192" s="161">
        <f>(AA192-AVERAGE(AA$3:AA$242))^2*'Monthly Returns'!$BI193</f>
        <v>1.1360093821201016E-6</v>
      </c>
      <c r="DB192" s="161">
        <f>(AB192-AVERAGE(AB$3:AB$242))^2*'Monthly Returns'!$BI193</f>
        <v>2.9056751270461671E-7</v>
      </c>
      <c r="DC192" s="161">
        <f>(AC192-AVERAGE(AC$3:AC$242))^2*'Monthly Returns'!$BI193</f>
        <v>1.8594302134638098E-6</v>
      </c>
      <c r="DD192" s="161">
        <f>(AD192-AVERAGE(AD$3:AD$242))^2*'Monthly Returns'!$BI193</f>
        <v>1.510947462204758E-6</v>
      </c>
      <c r="DE192" s="161">
        <f>(AE192-AVERAGE(AE$3:AE$242))^2*'Monthly Returns'!$BI193</f>
        <v>3.4789864163713866E-6</v>
      </c>
      <c r="DF192" s="161">
        <f>(AF192-AVERAGE(AF$3:AF$242))^2*'Monthly Returns'!$BI193</f>
        <v>5.1344691091679787E-8</v>
      </c>
      <c r="DG192" s="161">
        <f>(AG192-AVERAGE(AG$3:AG$242))^2*'Monthly Returns'!$BI193</f>
        <v>5.0483988901271676E-8</v>
      </c>
      <c r="DH192" s="161">
        <f>(AH192-AVERAGE(AH$3:AH$242))^2*'Monthly Returns'!$BI193</f>
        <v>1.8967812598440549E-9</v>
      </c>
      <c r="DI192" s="161">
        <f>(AI192-AVERAGE(AI$3:AI$242))^2*'Monthly Returns'!$BI193</f>
        <v>2.6578758178856328E-7</v>
      </c>
      <c r="DJ192" s="161">
        <f>(AJ192-AVERAGE(AJ$3:AJ$242))^2*'Monthly Returns'!$BI193</f>
        <v>4.4157988997570253E-7</v>
      </c>
      <c r="DK192" s="161">
        <f>(AK192-AVERAGE(AK$3:AK$242))^2*'Monthly Returns'!$BI193</f>
        <v>1.8846950132682083E-6</v>
      </c>
      <c r="DL192" s="161">
        <f>(AL192-AVERAGE(AL$3:AL$242))^2*'Monthly Returns'!$BI193</f>
        <v>4.5492319546120578E-7</v>
      </c>
      <c r="DM192" s="161">
        <f>(AM192-AVERAGE(AM$3:AM$242))^2*'Monthly Returns'!$BI193</f>
        <v>1.5059405998024519E-7</v>
      </c>
      <c r="DN192" s="161">
        <f>(AN192-AVERAGE(AN$3:AN$242))^2*'Monthly Returns'!$BI193</f>
        <v>6.2266406425852197E-9</v>
      </c>
      <c r="DO192" s="161">
        <f>(AO192-AVERAGE(AO$3:AO$242))^2*'Monthly Returns'!$BI193</f>
        <v>2.2295341216809383E-6</v>
      </c>
      <c r="DP192" s="161">
        <f>(AP192-AVERAGE(AP$3:AP$242))^2*'Monthly Returns'!$BI193</f>
        <v>1.0192914740705635E-6</v>
      </c>
      <c r="DQ192" s="161">
        <f>(AQ192-AVERAGE(AQ$3:AQ$242))^2*'Monthly Returns'!$BI193</f>
        <v>4.6326213379975551E-6</v>
      </c>
      <c r="DR192" s="161">
        <f>(AR192-AVERAGE(AR$3:AR$242))^2*'Monthly Returns'!$BI193</f>
        <v>1.2648295465389819E-6</v>
      </c>
      <c r="DS192" s="161">
        <f>(AS192-AVERAGE(AS$3:AS$242))^2*'Monthly Returns'!$BI193</f>
        <v>4.7920760549154419E-7</v>
      </c>
      <c r="DT192" s="161">
        <f>(AT192-AVERAGE(AT$3:AT$242))^2*'Monthly Returns'!$BI193</f>
        <v>7.7255026276368005E-7</v>
      </c>
      <c r="DU192" s="161">
        <f>(AU192-AVERAGE(AU$3:AU$242))^2*'Monthly Returns'!$BI193</f>
        <v>3.129644266959106E-7</v>
      </c>
      <c r="DV192" s="161">
        <f>(AV192-AVERAGE(AV$3:AV$242))^2*'Monthly Returns'!$BI193</f>
        <v>2.0821705894930707E-6</v>
      </c>
      <c r="DW192" s="161">
        <f>(AW192-AVERAGE(AW$3:AW$242))^2*'Monthly Returns'!$BI193</f>
        <v>3.8672713233439861E-9</v>
      </c>
      <c r="DX192" s="161">
        <f>(AX192-AVERAGE(AX$3:AX$242))^2*'Monthly Returns'!$BI193</f>
        <v>1.5583717895869334E-7</v>
      </c>
      <c r="DY192" s="161">
        <f>(AY192-AVERAGE(AY$3:AY$242))^2*'Monthly Returns'!$BI193</f>
        <v>5.1405085686458354E-6</v>
      </c>
      <c r="DZ192" s="161">
        <f>(AZ192-AVERAGE(AZ$3:AZ$242))^2*'Monthly Returns'!$BI193</f>
        <v>8.9693101071521311E-7</v>
      </c>
      <c r="EA192" s="161">
        <f>(BA192-AVERAGE(BA$3:BA$242))^2*'Monthly Returns'!$BI193</f>
        <v>1.513430738149706E-6</v>
      </c>
    </row>
    <row r="193" spans="1:131" s="80" customFormat="1" x14ac:dyDescent="0.2">
      <c r="A193" s="66"/>
      <c r="B193" s="79">
        <f>'Monthly Returns'!A194</f>
        <v>41973</v>
      </c>
      <c r="C193" s="77">
        <f>'Monthly Returns'!B194</f>
        <v>4.8849629129651101E-2</v>
      </c>
      <c r="D193" s="77">
        <f>'Monthly Returns'!C194</f>
        <v>3.0215336633427001E-2</v>
      </c>
      <c r="E193" s="77">
        <f>'Monthly Returns'!D194</f>
        <v>5.8219670961172601E-2</v>
      </c>
      <c r="F193" s="77">
        <f>'Monthly Returns'!E194</f>
        <v>4.0250994931222098E-2</v>
      </c>
      <c r="G193" s="77">
        <f>'Monthly Returns'!F194</f>
        <v>2.9743852845759401E-2</v>
      </c>
      <c r="H193" s="77">
        <f>'Monthly Returns'!G194</f>
        <v>2.4928061486489E-2</v>
      </c>
      <c r="I193" s="77">
        <f>'Monthly Returns'!H194</f>
        <v>1.0251349329463999E-2</v>
      </c>
      <c r="J193" s="77">
        <f>'Monthly Returns'!I194</f>
        <v>-1.51395431087604E-2</v>
      </c>
      <c r="K193" s="77">
        <f>'Monthly Returns'!J194</f>
        <v>1.1006934527971499E-2</v>
      </c>
      <c r="L193" s="77">
        <f>'Monthly Returns'!K194</f>
        <v>1.30018269395495E-2</v>
      </c>
      <c r="M193" s="77">
        <f>'Monthly Returns'!L194</f>
        <v>1.8022843826674E-2</v>
      </c>
      <c r="N193" s="77">
        <f>'Monthly Returns'!M194</f>
        <v>1.4259523949449999E-2</v>
      </c>
      <c r="O193" s="77">
        <f>'Monthly Returns'!N194</f>
        <v>2.9811130133208198E-3</v>
      </c>
      <c r="P193" s="77">
        <f>'Monthly Returns'!O194</f>
        <v>1.52902188744932E-2</v>
      </c>
      <c r="Q193" s="77">
        <f>'Monthly Returns'!P194</f>
        <v>1.5589139196644701E-2</v>
      </c>
      <c r="R193" s="77">
        <f>'Monthly Returns'!Q194</f>
        <v>2.5736004635335999E-2</v>
      </c>
      <c r="S193" s="77">
        <f>'Monthly Returns'!R194</f>
        <v>4.4757687627519901E-2</v>
      </c>
      <c r="T193" s="77">
        <f>'Monthly Returns'!S194</f>
        <v>1.7836422582214517E-2</v>
      </c>
      <c r="U193" s="77">
        <f>'Monthly Returns'!T194</f>
        <v>2.65197059045989E-2</v>
      </c>
      <c r="V193" s="77">
        <f>'Monthly Returns'!U194</f>
        <v>3.8981685942580599E-3</v>
      </c>
      <c r="W193" s="77">
        <f>'Monthly Returns'!V194</f>
        <v>2.2514881503953501E-2</v>
      </c>
      <c r="X193" s="77">
        <f>'Monthly Returns'!W194</f>
        <v>-4.6079779917470587E-3</v>
      </c>
      <c r="Y193" s="77">
        <f>'Monthly Returns'!X194</f>
        <v>-1.1657974671311577E-2</v>
      </c>
      <c r="Z193" s="77">
        <f>'Monthly Returns'!Y194</f>
        <v>7.0276696951365736E-5</v>
      </c>
      <c r="AA193" s="77">
        <f>'Monthly Returns'!Z194</f>
        <v>-6.0786877920234739E-3</v>
      </c>
      <c r="AB193" s="77">
        <f>'Monthly Returns'!AA194</f>
        <v>3.9452178323839959E-4</v>
      </c>
      <c r="AC193" s="77">
        <f>'Monthly Returns'!AB194</f>
        <v>-5.0477219124033246E-3</v>
      </c>
      <c r="AD193" s="77">
        <f>'Monthly Returns'!AC194</f>
        <v>-3.3676543256550202E-3</v>
      </c>
      <c r="AE193" s="77">
        <f>'Monthly Returns'!AD194</f>
        <v>-5.5635044211603006E-3</v>
      </c>
      <c r="AF193" s="77">
        <f>'Monthly Returns'!AE194</f>
        <v>-2.70295077E-2</v>
      </c>
      <c r="AG193" s="77">
        <f>'Monthly Returns'!AF194</f>
        <v>-1.36808595E-2</v>
      </c>
      <c r="AH193" s="77">
        <f>'Monthly Returns'!AG194</f>
        <v>-2.4411439405909285E-2</v>
      </c>
      <c r="AI193" s="77">
        <f>'Monthly Returns'!AH194</f>
        <v>-8.6411499247868173E-3</v>
      </c>
      <c r="AJ193" s="77">
        <f>'Monthly Returns'!AI194</f>
        <v>-6.7124717898858766E-3</v>
      </c>
      <c r="AK193" s="77">
        <f>'Monthly Returns'!AJ194</f>
        <v>-8.8213711565663377E-3</v>
      </c>
      <c r="AL193" s="77">
        <f>'Monthly Returns'!AK194</f>
        <v>-2.8309637509779106E-3</v>
      </c>
      <c r="AM193" s="77">
        <f>'Monthly Returns'!AL194</f>
        <v>-8.8599430499376464E-3</v>
      </c>
      <c r="AN193" s="77">
        <f>'Monthly Returns'!AM194</f>
        <v>-1.1455855067068477E-3</v>
      </c>
      <c r="AO193" s="77">
        <f>'Monthly Returns'!AN194</f>
        <v>-8.0000000000000002E-3</v>
      </c>
      <c r="AP193" s="77">
        <f>'Monthly Returns'!AO194</f>
        <v>3.4023013309380845E-2</v>
      </c>
      <c r="AQ193" s="77">
        <f>'Monthly Returns'!AP194</f>
        <v>4.9570265379974554E-3</v>
      </c>
      <c r="AR193" s="77">
        <f>'Monthly Returns'!AQ194</f>
        <v>-3.4181323809095729E-3</v>
      </c>
      <c r="AS193" s="77">
        <f>'Monthly Returns'!AR194</f>
        <v>7.0062488165119063E-3</v>
      </c>
      <c r="AT193" s="77">
        <f>'Monthly Returns'!AS194</f>
        <v>-1.3553980669854021E-2</v>
      </c>
      <c r="AU193" s="77">
        <f>'Monthly Returns'!AT194</f>
        <v>-5.4664877660268586E-4</v>
      </c>
      <c r="AV193" s="77">
        <f>'Monthly Returns'!AU194</f>
        <v>-7.0086893693588302E-3</v>
      </c>
      <c r="AW193" s="77">
        <f>'Monthly Returns'!AV194</f>
        <v>-6.6221820656698127E-2</v>
      </c>
      <c r="AX193" s="77">
        <f>'Monthly Returns'!AW194</f>
        <v>-4.295717711545044E-2</v>
      </c>
      <c r="AY193" s="77">
        <f>'Monthly Returns'!AX194</f>
        <v>-2.0217474287280126E-2</v>
      </c>
      <c r="AZ193" s="77">
        <f>'Monthly Returns'!AY194</f>
        <v>-3.581435318439561E-2</v>
      </c>
      <c r="BA193" s="77">
        <f>'Monthly Returns'!AZ194</f>
        <v>-2.4997310671256323E-2</v>
      </c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CC193" s="161">
        <f>(C193-AVERAGE(C$3:C$242))^2*'Monthly Returns'!$BI194</f>
        <v>1.205194690007197E-5</v>
      </c>
      <c r="CD193" s="161">
        <f>(D193-AVERAGE(D$3:D$242))^2*'Monthly Returns'!$BI194</f>
        <v>2.5696368263774293E-6</v>
      </c>
      <c r="CE193" s="161">
        <f>(E193-AVERAGE(E$3:E$242))^2*'Monthly Returns'!$BI194</f>
        <v>1.8455388079000256E-5</v>
      </c>
      <c r="CF193" s="161">
        <f>(F193-AVERAGE(F$3:F$242))^2*'Monthly Returns'!$BI194</f>
        <v>6.4470940826855605E-6</v>
      </c>
      <c r="CG193" s="161">
        <f>(G193-AVERAGE(G$3:G$242))^2*'Monthly Returns'!$BI194</f>
        <v>4.3852785733498206E-6</v>
      </c>
      <c r="CH193" s="161">
        <f>(H193-AVERAGE(H$3:H$242))^2*'Monthly Returns'!$BI194</f>
        <v>2.7483247965075597E-6</v>
      </c>
      <c r="CI193" s="161">
        <f>(I193-AVERAGE(I$3:I$242))^2*'Monthly Returns'!$BI194</f>
        <v>5.6961174924246372E-8</v>
      </c>
      <c r="CJ193" s="161">
        <f>(J193-AVERAGE(J$3:J$242))^2*'Monthly Returns'!$BI194</f>
        <v>4.0253433435645115E-6</v>
      </c>
      <c r="CK193" s="161">
        <f>(K193-AVERAGE(K$3:K$242))^2*'Monthly Returns'!$BI194</f>
        <v>7.6801622556268361E-9</v>
      </c>
      <c r="CL193" s="161">
        <f>(L193-AVERAGE(L$3:L$242))^2*'Monthly Returns'!$BI194</f>
        <v>4.9735136776168736E-7</v>
      </c>
      <c r="CM193" s="161">
        <f>(M193-AVERAGE(M$3:M$242))^2*'Monthly Returns'!$BI194</f>
        <v>1.2271440307270644E-6</v>
      </c>
      <c r="CN193" s="161">
        <f>(N193-AVERAGE(N$3:N$242))^2*'Monthly Returns'!$BI194</f>
        <v>2.789828186271842E-7</v>
      </c>
      <c r="CO193" s="161">
        <f>(O193-AVERAGE(O$3:O$242))^2*'Monthly Returns'!$BI194</f>
        <v>5.9208865029100602E-8</v>
      </c>
      <c r="CP193" s="161">
        <f>(P193-AVERAGE(P$3:P$242))^2*'Monthly Returns'!$BI194</f>
        <v>3.1088411639677362E-7</v>
      </c>
      <c r="CQ193" s="161">
        <f>(Q193-AVERAGE(Q$3:Q$242))^2*'Monthly Returns'!$BI194</f>
        <v>4.4476094811156892E-7</v>
      </c>
      <c r="CR193" s="161">
        <f>(R193-AVERAGE(R$3:R$242))^2*'Monthly Returns'!$BI194</f>
        <v>2.4590315053166022E-6</v>
      </c>
      <c r="CS193" s="161">
        <f>(S193-AVERAGE(S$3:S$242))^2*'Monthly Returns'!$BI194</f>
        <v>1.0364230260420177E-5</v>
      </c>
      <c r="CT193" s="161">
        <f>(T193-AVERAGE(T$3:T$242))^2*'Monthly Returns'!$BI194</f>
        <v>5.4381645540297652E-7</v>
      </c>
      <c r="CU193" s="161">
        <f>(U193-AVERAGE(U$3:U$242))^2*'Monthly Returns'!$BI194</f>
        <v>3.0080502439036089E-6</v>
      </c>
      <c r="CV193" s="161">
        <f>(V193-AVERAGE(V$3:V$242))^2*'Monthly Returns'!$BI194</f>
        <v>1.5265329497199536E-8</v>
      </c>
      <c r="CW193" s="161">
        <f>(W193-AVERAGE(W$3:W$242))^2*'Monthly Returns'!$BI194</f>
        <v>2.2700214404196982E-6</v>
      </c>
      <c r="CX193" s="161">
        <f>(X193-AVERAGE(X$3:X$242))^2*'Monthly Returns'!$BI194</f>
        <v>6.1200028649948919E-7</v>
      </c>
      <c r="CY193" s="161">
        <f>(Y193-AVERAGE(Y$3:Y$242))^2*'Monthly Returns'!$BI194</f>
        <v>1.6697440881044338E-6</v>
      </c>
      <c r="CZ193" s="161">
        <f>(Z193-AVERAGE(Z$3:Z$242))^2*'Monthly Returns'!$BI194</f>
        <v>3.3001794990941443E-8</v>
      </c>
      <c r="DA193" s="161">
        <f>(AA193-AVERAGE(AA$3:AA$242))^2*'Monthly Returns'!$BI194</f>
        <v>9.6038675538813958E-7</v>
      </c>
      <c r="DB193" s="161">
        <f>(AB193-AVERAGE(AB$3:AB$242))^2*'Monthly Returns'!$BI194</f>
        <v>8.9177149383267549E-8</v>
      </c>
      <c r="DC193" s="161">
        <f>(AC193-AVERAGE(AC$3:AC$242))^2*'Monthly Returns'!$BI194</f>
        <v>5.0519382657783433E-7</v>
      </c>
      <c r="DD193" s="161">
        <f>(AD193-AVERAGE(AD$3:AD$242))^2*'Monthly Returns'!$BI194</f>
        <v>3.3161284376862621E-7</v>
      </c>
      <c r="DE193" s="161">
        <f>(AE193-AVERAGE(AE$3:AE$242))^2*'Monthly Returns'!$BI194</f>
        <v>5.9360499001890166E-7</v>
      </c>
      <c r="DF193" s="161">
        <f>(AF193-AVERAGE(AF$3:AF$242))^2*'Monthly Returns'!$BI194</f>
        <v>8.0036851762885034E-6</v>
      </c>
      <c r="DG193" s="161">
        <f>(AG193-AVERAGE(AG$3:AG$242))^2*'Monthly Returns'!$BI194</f>
        <v>2.9215670428290269E-6</v>
      </c>
      <c r="DH193" s="161">
        <f>(AH193-AVERAGE(AH$3:AH$242))^2*'Monthly Returns'!$BI194</f>
        <v>6.1701173772911255E-6</v>
      </c>
      <c r="DI193" s="161">
        <f>(AI193-AVERAGE(AI$3:AI$242))^2*'Monthly Returns'!$BI194</f>
        <v>1.0300677530911423E-6</v>
      </c>
      <c r="DJ193" s="161">
        <f>(AJ193-AVERAGE(AJ$3:AJ$242))^2*'Monthly Returns'!$BI194</f>
        <v>9.713507226068107E-7</v>
      </c>
      <c r="DK193" s="161">
        <f>(AK193-AVERAGE(AK$3:AK$242))^2*'Monthly Returns'!$BI194</f>
        <v>1.5313649084252777E-6</v>
      </c>
      <c r="DL193" s="161">
        <f>(AL193-AVERAGE(AL$3:AL$242))^2*'Monthly Returns'!$BI194</f>
        <v>5.4703578560205717E-7</v>
      </c>
      <c r="DM193" s="161">
        <f>(AM193-AVERAGE(AM$3:AM$242))^2*'Monthly Returns'!$BI194</f>
        <v>1.2037500956678109E-6</v>
      </c>
      <c r="DN193" s="161">
        <f>(AN193-AVERAGE(AN$3:AN$242))^2*'Monthly Returns'!$BI194</f>
        <v>3.066401889194731E-7</v>
      </c>
      <c r="DO193" s="161">
        <f>(AO193-AVERAGE(AO$3:AO$242))^2*'Monthly Returns'!$BI194</f>
        <v>1.3758285370668333E-6</v>
      </c>
      <c r="DP193" s="161">
        <f>(AP193-AVERAGE(AP$3:AP$242))^2*'Monthly Returns'!$BI194</f>
        <v>7.2144913567139239E-6</v>
      </c>
      <c r="DQ193" s="161">
        <f>(AQ193-AVERAGE(AQ$3:AQ$242))^2*'Monthly Returns'!$BI194</f>
        <v>7.6290768627283547E-9</v>
      </c>
      <c r="DR193" s="161">
        <f>(AR193-AVERAGE(AR$3:AR$242))^2*'Monthly Returns'!$BI194</f>
        <v>6.793471996766166E-7</v>
      </c>
      <c r="DS193" s="161">
        <f>(AS193-AVERAGE(AS$3:AS$242))^2*'Monthly Returns'!$BI194</f>
        <v>8.4769240303890811E-8</v>
      </c>
      <c r="DT193" s="161">
        <f>(AT193-AVERAGE(AT$3:AT$242))^2*'Monthly Returns'!$BI194</f>
        <v>2.3489553898607889E-6</v>
      </c>
      <c r="DU193" s="161">
        <f>(AU193-AVERAGE(AU$3:AU$242))^2*'Monthly Returns'!$BI194</f>
        <v>4.9510026724391635E-8</v>
      </c>
      <c r="DV193" s="161">
        <f>(AV193-AVERAGE(AV$3:AV$242))^2*'Monthly Returns'!$BI194</f>
        <v>2.0612710073604501E-9</v>
      </c>
      <c r="DW193" s="161">
        <f>(AW193-AVERAGE(AW$3:AW$242))^2*'Monthly Returns'!$BI194</f>
        <v>3.803444916738663E-5</v>
      </c>
      <c r="DX193" s="161">
        <f>(AX193-AVERAGE(AX$3:AX$242))^2*'Monthly Returns'!$BI194</f>
        <v>1.6888322892452869E-5</v>
      </c>
      <c r="DY193" s="161">
        <f>(AY193-AVERAGE(AY$3:AY$242))^2*'Monthly Returns'!$BI194</f>
        <v>4.7586379320578316E-6</v>
      </c>
      <c r="DZ193" s="161">
        <f>(AZ193-AVERAGE(AZ$3:AZ$242))^2*'Monthly Returns'!$BI194</f>
        <v>1.7266981723275332E-5</v>
      </c>
      <c r="EA193" s="161">
        <f>(BA193-AVERAGE(BA$3:BA$242))^2*'Monthly Returns'!$BI194</f>
        <v>8.303636492800133E-6</v>
      </c>
    </row>
    <row r="194" spans="1:131" s="80" customFormat="1" x14ac:dyDescent="0.2">
      <c r="A194" s="66"/>
      <c r="B194" s="79">
        <f>'Monthly Returns'!A195</f>
        <v>42004</v>
      </c>
      <c r="C194" s="77">
        <f>'Monthly Returns'!B195</f>
        <v>1.78657233641277E-3</v>
      </c>
      <c r="D194" s="77">
        <f>'Monthly Returns'!C195</f>
        <v>1.9921232027693501E-2</v>
      </c>
      <c r="E194" s="77">
        <f>'Monthly Returns'!D195</f>
        <v>-4.5438283612191002E-2</v>
      </c>
      <c r="F194" s="77">
        <f>'Monthly Returns'!E195</f>
        <v>-3.5861251602983201E-3</v>
      </c>
      <c r="G194" s="77">
        <f>'Monthly Returns'!F195</f>
        <v>-2.2193050333912799E-2</v>
      </c>
      <c r="H194" s="77">
        <f>'Monthly Returns'!G195</f>
        <v>-9.3860543326266203E-3</v>
      </c>
      <c r="I194" s="77">
        <f>'Monthly Returns'!H195</f>
        <v>1.55758372610153E-2</v>
      </c>
      <c r="J194" s="77">
        <f>'Monthly Returns'!I195</f>
        <v>-1.99418808278756E-2</v>
      </c>
      <c r="K194" s="77">
        <f>'Monthly Returns'!J195</f>
        <v>-4.0983102898718503E-2</v>
      </c>
      <c r="L194" s="77">
        <f>'Monthly Returns'!K195</f>
        <v>-1.43241075953604E-3</v>
      </c>
      <c r="M194" s="77">
        <f>'Monthly Returns'!L195</f>
        <v>-2.06597721606249E-3</v>
      </c>
      <c r="N194" s="77">
        <f>'Monthly Returns'!M195</f>
        <v>-1.9115379444272499E-2</v>
      </c>
      <c r="O194" s="77">
        <f>'Monthly Returns'!N195</f>
        <v>-2.7430173214070801E-2</v>
      </c>
      <c r="P194" s="77">
        <f>'Monthly Returns'!O195</f>
        <v>-3.0671533940980301E-2</v>
      </c>
      <c r="Q194" s="77">
        <f>'Monthly Returns'!P195</f>
        <v>-1.8499213378309901E-2</v>
      </c>
      <c r="R194" s="77">
        <f>'Monthly Returns'!Q195</f>
        <v>1.3598011765456599E-3</v>
      </c>
      <c r="S194" s="77">
        <f>'Monthly Returns'!R195</f>
        <v>7.2813781592646603E-3</v>
      </c>
      <c r="T194" s="77">
        <f>'Monthly Returns'!S195</f>
        <v>-2.0438555940138103E-2</v>
      </c>
      <c r="U194" s="77">
        <f>'Monthly Returns'!T195</f>
        <v>-3.0514684397874299E-3</v>
      </c>
      <c r="V194" s="77">
        <f>'Monthly Returns'!U195</f>
        <v>-3.4761785456031099E-3</v>
      </c>
      <c r="W194" s="77">
        <f>'Monthly Returns'!V195</f>
        <v>2.4168006981433099E-3</v>
      </c>
      <c r="X194" s="77">
        <f>'Monthly Returns'!W195</f>
        <v>9.776825813583967E-3</v>
      </c>
      <c r="Y194" s="77">
        <f>'Monthly Returns'!X195</f>
        <v>1.9780079883441548E-2</v>
      </c>
      <c r="Z194" s="77">
        <f>'Monthly Returns'!Y195</f>
        <v>2.754482644609535E-3</v>
      </c>
      <c r="AA194" s="77">
        <f>'Monthly Returns'!Z195</f>
        <v>9.9308411462120105E-3</v>
      </c>
      <c r="AB194" s="77">
        <f>'Monthly Returns'!AA195</f>
        <v>2.9014084507041904E-3</v>
      </c>
      <c r="AC194" s="77">
        <f>'Monthly Returns'!AB195</f>
        <v>2.8158092959368997E-2</v>
      </c>
      <c r="AD194" s="77">
        <f>'Monthly Returns'!AC195</f>
        <v>2.5603478908133099E-2</v>
      </c>
      <c r="AE194" s="77">
        <f>'Monthly Returns'!AD195</f>
        <v>3.5214653904704803E-2</v>
      </c>
      <c r="AF194" s="77">
        <f>'Monthly Returns'!AE195</f>
        <v>2.7605425700000002E-2</v>
      </c>
      <c r="AG194" s="77">
        <f>'Monthly Returns'!AF195</f>
        <v>1.7935757100000001E-2</v>
      </c>
      <c r="AH194" s="77">
        <f>'Monthly Returns'!AG195</f>
        <v>4.1703781682727259E-2</v>
      </c>
      <c r="AI194" s="77">
        <f>'Monthly Returns'!AH195</f>
        <v>9.5678856237249033E-3</v>
      </c>
      <c r="AJ194" s="77">
        <f>'Monthly Returns'!AI195</f>
        <v>1.6588042988878504E-2</v>
      </c>
      <c r="AK194" s="77">
        <f>'Monthly Returns'!AJ195</f>
        <v>2.7922172014022806E-2</v>
      </c>
      <c r="AL194" s="77">
        <f>'Monthly Returns'!AK195</f>
        <v>1.5243064364064418E-2</v>
      </c>
      <c r="AM194" s="77">
        <f>'Monthly Returns'!AL195</f>
        <v>-1.2365827127924778E-3</v>
      </c>
      <c r="AN194" s="77">
        <f>'Monthly Returns'!AM195</f>
        <v>1.1030714374950179E-2</v>
      </c>
      <c r="AO194" s="77">
        <f>'Monthly Returns'!AN195</f>
        <v>-3.0999999999999999E-3</v>
      </c>
      <c r="AP194" s="77">
        <f>'Monthly Returns'!AO195</f>
        <v>-2.5541835752324493E-2</v>
      </c>
      <c r="AQ194" s="77">
        <f>'Monthly Returns'!AP195</f>
        <v>4.8491156998443419E-2</v>
      </c>
      <c r="AR194" s="77">
        <f>'Monthly Returns'!AQ195</f>
        <v>8.4864901101375338E-3</v>
      </c>
      <c r="AS194" s="77">
        <f>'Monthly Returns'!AR195</f>
        <v>1.6923655509590851E-3</v>
      </c>
      <c r="AT194" s="77">
        <f>'Monthly Returns'!AS195</f>
        <v>1.4260842975177501E-2</v>
      </c>
      <c r="AU194" s="77">
        <f>'Monthly Returns'!AT195</f>
        <v>4.2173572157364145E-3</v>
      </c>
      <c r="AV194" s="77">
        <f>'Monthly Returns'!AU195</f>
        <v>1.6302192700005699E-2</v>
      </c>
      <c r="AW194" s="77">
        <f>'Monthly Returns'!AV195</f>
        <v>3.4341602489720513E-2</v>
      </c>
      <c r="AX194" s="77">
        <f>'Monthly Returns'!AW195</f>
        <v>5.76401556696573E-2</v>
      </c>
      <c r="AY194" s="77">
        <f>'Monthly Returns'!AX195</f>
        <v>3.6348519525888086E-2</v>
      </c>
      <c r="AZ194" s="77">
        <f>'Monthly Returns'!AY195</f>
        <v>7.353273841261361E-2</v>
      </c>
      <c r="BA194" s="77">
        <f>'Monthly Returns'!AZ195</f>
        <v>2.3204016053179455E-2</v>
      </c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CC194" s="161">
        <f>(C194-AVERAGE(C$3:C$242))^2*'Monthly Returns'!$BI195</f>
        <v>1.4923553490052671E-7</v>
      </c>
      <c r="CD194" s="161">
        <f>(D194-AVERAGE(D$3:D$242))^2*'Monthly Returns'!$BI195</f>
        <v>5.828099915316184E-7</v>
      </c>
      <c r="CE194" s="161">
        <f>(E194-AVERAGE(E$3:E$242))^2*'Monthly Returns'!$BI195</f>
        <v>1.7792046042916724E-5</v>
      </c>
      <c r="CF194" s="161">
        <f>(F194-AVERAGE(F$3:F$242))^2*'Monthly Returns'!$BI195</f>
        <v>1.1190418484676424E-6</v>
      </c>
      <c r="CG194" s="161">
        <f>(G194-AVERAGE(G$3:G$242))^2*'Monthly Returns'!$BI195</f>
        <v>4.7178905440033862E-6</v>
      </c>
      <c r="CH194" s="161">
        <f>(H194-AVERAGE(H$3:H$242))^2*'Monthly Returns'!$BI195</f>
        <v>1.3442658705142962E-6</v>
      </c>
      <c r="CI194" s="161">
        <f>(I194-AVERAGE(I$3:I$242))^2*'Monthly Returns'!$BI195</f>
        <v>4.60105588847659E-7</v>
      </c>
      <c r="CJ194" s="161">
        <f>(J194-AVERAGE(J$3:J$242))^2*'Monthly Returns'!$BI195</f>
        <v>5.8171657850999413E-6</v>
      </c>
      <c r="CK194" s="161">
        <f>(K194-AVERAGE(K$3:K$242))^2*'Monthly Returns'!$BI195</f>
        <v>1.7581443947110515E-5</v>
      </c>
      <c r="CL194" s="161">
        <f>(L194-AVERAGE(L$3:L$242))^2*'Monthly Returns'!$BI195</f>
        <v>2.302060762449843E-7</v>
      </c>
      <c r="CM194" s="161">
        <f>(M194-AVERAGE(M$3:M$242))^2*'Monthly Returns'!$BI195</f>
        <v>2.925304351583512E-7</v>
      </c>
      <c r="CN194" s="161">
        <f>(N194-AVERAGE(N$3:N$242))^2*'Monthly Returns'!$BI195</f>
        <v>4.9168427211155831E-6</v>
      </c>
      <c r="CO194" s="161">
        <f>(O194-AVERAGE(O$3:O$242))^2*'Monthly Returns'!$BI195</f>
        <v>7.5556880891371776E-6</v>
      </c>
      <c r="CP194" s="161">
        <f>(P194-AVERAGE(P$3:P$242))^2*'Monthly Returns'!$BI195</f>
        <v>1.0396275222216362E-5</v>
      </c>
      <c r="CQ194" s="161">
        <f>(Q194-AVERAGE(Q$3:Q$242))^2*'Monthly Returns'!$BI195</f>
        <v>4.5656134583869232E-6</v>
      </c>
      <c r="CR194" s="161">
        <f>(R194-AVERAGE(R$3:R$242))^2*'Monthly Returns'!$BI195</f>
        <v>1.8595067169640272E-7</v>
      </c>
      <c r="CS194" s="161">
        <f>(S194-AVERAGE(S$3:S$242))^2*'Monthly Returns'!$BI195</f>
        <v>2.2379408877115907E-8</v>
      </c>
      <c r="CT194" s="161">
        <f>(T194-AVERAGE(T$3:T$242))^2*'Monthly Returns'!$BI195</f>
        <v>5.8109219353660294E-6</v>
      </c>
      <c r="CU194" s="161">
        <f>(U194-AVERAGE(U$3:U$242))^2*'Monthly Returns'!$BI195</f>
        <v>4.7874955649768146E-7</v>
      </c>
      <c r="CV194" s="161">
        <f>(V194-AVERAGE(V$3:V$242))^2*'Monthly Returns'!$BI195</f>
        <v>5.3496554839522708E-7</v>
      </c>
      <c r="CW194" s="161">
        <f>(W194-AVERAGE(W$3:W$242))^2*'Monthly Returns'!$BI195</f>
        <v>1.9802137104116391E-8</v>
      </c>
      <c r="CX194" s="161">
        <f>(X194-AVERAGE(X$3:X$242))^2*'Monthly Returns'!$BI195</f>
        <v>1.5861581795300116E-7</v>
      </c>
      <c r="CY194" s="161">
        <f>(Y194-AVERAGE(Y$3:Y$242))^2*'Monthly Returns'!$BI195</f>
        <v>1.6642546268603236E-6</v>
      </c>
      <c r="CZ194" s="161">
        <f>(Z194-AVERAGE(Z$3:Z$242))^2*'Monthly Returns'!$BI195</f>
        <v>1.4784670943473356E-9</v>
      </c>
      <c r="DA194" s="161">
        <f>(AA194-AVERAGE(AA$3:AA$242))^2*'Monthly Returns'!$BI195</f>
        <v>1.1113471765714269E-7</v>
      </c>
      <c r="DB194" s="161">
        <f>(AB194-AVERAGE(AB$3:AB$242))^2*'Monthly Returns'!$BI195</f>
        <v>8.7799065171189609E-9</v>
      </c>
      <c r="DC194" s="161">
        <f>(AC194-AVERAGE(AC$3:AC$242))^2*'Monthly Returns'!$BI195</f>
        <v>4.080280792085909E-6</v>
      </c>
      <c r="DD194" s="161">
        <f>(AD194-AVERAGE(AD$3:AD$242))^2*'Monthly Returns'!$BI195</f>
        <v>3.2647369769116795E-6</v>
      </c>
      <c r="DE194" s="161">
        <f>(AE194-AVERAGE(AE$3:AE$242))^2*'Monthly Returns'!$BI195</f>
        <v>6.6745961486799299E-6</v>
      </c>
      <c r="DF194" s="161">
        <f>(AF194-AVERAGE(AF$3:AF$242))^2*'Monthly Returns'!$BI195</f>
        <v>2.7408902562365722E-6</v>
      </c>
      <c r="DG194" s="161">
        <f>(AG194-AVERAGE(AG$3:AG$242))^2*'Monthly Returns'!$BI195</f>
        <v>7.8426786214233208E-7</v>
      </c>
      <c r="DH194" s="161">
        <f>(AH194-AVERAGE(AH$3:AH$242))^2*'Monthly Returns'!$BI195</f>
        <v>8.6892221104658204E-6</v>
      </c>
      <c r="DI194" s="161">
        <f>(AI194-AVERAGE(AI$3:AI$242))^2*'Monthly Returns'!$BI195</f>
        <v>2.2980621631925908E-7</v>
      </c>
      <c r="DJ194" s="161">
        <f>(AJ194-AVERAGE(AJ$3:AJ$242))^2*'Monthly Returns'!$BI195</f>
        <v>8.6143693709875258E-7</v>
      </c>
      <c r="DK194" s="161">
        <f>(AK194-AVERAGE(AK$3:AK$242))^2*'Monthly Returns'!$BI195</f>
        <v>3.1752267075339612E-6</v>
      </c>
      <c r="DL194" s="161">
        <f>(AL194-AVERAGE(AL$3:AL$242))^2*'Monthly Returns'!$BI195</f>
        <v>5.549575446056325E-7</v>
      </c>
      <c r="DM194" s="161">
        <f>(AM194-AVERAGE(AM$3:AM$242))^2*'Monthly Returns'!$BI195</f>
        <v>2.2556782048599435E-7</v>
      </c>
      <c r="DN194" s="161">
        <f>(AN194-AVERAGE(AN$3:AN$242))^2*'Monthly Returns'!$BI195</f>
        <v>1.9901627597541816E-7</v>
      </c>
      <c r="DO194" s="161">
        <f>(AO194-AVERAGE(AO$3:AO$242))^2*'Monthly Returns'!$BI195</f>
        <v>6.0121034118471479E-7</v>
      </c>
      <c r="DP194" s="161">
        <f>(AP194-AVERAGE(AP$3:AP$242))^2*'Monthly Returns'!$BI195</f>
        <v>4.863500142646918E-6</v>
      </c>
      <c r="DQ194" s="161">
        <f>(AQ194-AVERAGE(AQ$3:AQ$242))^2*'Monthly Returns'!$BI195</f>
        <v>1.2229134832591424E-5</v>
      </c>
      <c r="DR194" s="161">
        <f>(AR194-AVERAGE(AR$3:AR$242))^2*'Monthly Returns'!$BI195</f>
        <v>2.3074955956514654E-8</v>
      </c>
      <c r="DS194" s="161">
        <f>(AS194-AVERAGE(AS$3:AS$242))^2*'Monthly Returns'!$BI195</f>
        <v>2.1010936646535433E-8</v>
      </c>
      <c r="DT194" s="161">
        <f>(AT194-AVERAGE(AT$3:AT$242))^2*'Monthly Returns'!$BI195</f>
        <v>5.6257576208619405E-7</v>
      </c>
      <c r="DU194" s="161">
        <f>(AU194-AVERAGE(AU$3:AU$242))^2*'Monthly Returns'!$BI195</f>
        <v>2.8446515424459196E-8</v>
      </c>
      <c r="DV194" s="161">
        <f>(AV194-AVERAGE(AV$3:AV$242))^2*'Monthly Returns'!$BI195</f>
        <v>3.5114877525871804E-6</v>
      </c>
      <c r="DW194" s="161">
        <f>(AW194-AVERAGE(AW$3:AW$242))^2*'Monthly Returns'!$BI195</f>
        <v>4.3371509484556674E-6</v>
      </c>
      <c r="DX194" s="161">
        <f>(AX194-AVERAGE(AX$3:AX$242))^2*'Monthly Returns'!$BI195</f>
        <v>1.7250800317548313E-5</v>
      </c>
      <c r="DY194" s="161">
        <f>(AY194-AVERAGE(AY$3:AY$242))^2*'Monthly Returns'!$BI195</f>
        <v>6.0786256527374794E-6</v>
      </c>
      <c r="DZ194" s="161">
        <f>(AZ194-AVERAGE(AZ$3:AZ$242))^2*'Monthly Returns'!$BI195</f>
        <v>2.3308212414663676E-5</v>
      </c>
      <c r="EA194" s="161">
        <f>(BA194-AVERAGE(BA$3:BA$242))^2*'Monthly Returns'!$BI195</f>
        <v>1.1513314405822051E-6</v>
      </c>
    </row>
    <row r="195" spans="1:131" s="80" customFormat="1" x14ac:dyDescent="0.2">
      <c r="A195" s="66"/>
      <c r="B195" s="79">
        <f>'Monthly Returns'!A196</f>
        <v>42035</v>
      </c>
      <c r="C195" s="77">
        <f>'Monthly Returns'!B196</f>
        <v>5.2281283263111399E-3</v>
      </c>
      <c r="D195" s="77">
        <f>'Monthly Returns'!C196</f>
        <v>9.69011520315388E-3</v>
      </c>
      <c r="E195" s="77">
        <f>'Monthly Returns'!D196</f>
        <v>3.9498546525363401E-2</v>
      </c>
      <c r="F195" s="77">
        <f>'Monthly Returns'!E196</f>
        <v>2.4864124638989502E-2</v>
      </c>
      <c r="G195" s="77">
        <f>'Monthly Returns'!F196</f>
        <v>2.39673864184675E-2</v>
      </c>
      <c r="H195" s="77">
        <f>'Monthly Returns'!G196</f>
        <v>5.8596071591097303E-2</v>
      </c>
      <c r="I195" s="77">
        <f>'Monthly Returns'!H196</f>
        <v>6.9189966325158198E-2</v>
      </c>
      <c r="J195" s="77">
        <f>'Monthly Returns'!I196</f>
        <v>3.4610552081166798E-2</v>
      </c>
      <c r="K195" s="77">
        <f>'Monthly Returns'!J196</f>
        <v>4.0714159256822903E-2</v>
      </c>
      <c r="L195" s="77">
        <f>'Monthly Returns'!K196</f>
        <v>3.3987590939195497E-2</v>
      </c>
      <c r="M195" s="77">
        <f>'Monthly Returns'!L196</f>
        <v>3.2792872313760699E-2</v>
      </c>
      <c r="N195" s="77">
        <f>'Monthly Returns'!M196</f>
        <v>2.4614954809004601E-2</v>
      </c>
      <c r="O195" s="77">
        <f>'Monthly Returns'!N196</f>
        <v>4.7080570567839798E-2</v>
      </c>
      <c r="P195" s="77">
        <f>'Monthly Returns'!O196</f>
        <v>2.83345464246644E-2</v>
      </c>
      <c r="Q195" s="77">
        <f>'Monthly Returns'!P196</f>
        <v>3.5957267255768803E-2</v>
      </c>
      <c r="R195" s="77">
        <f>'Monthly Returns'!Q196</f>
        <v>2.3941189585311402E-2</v>
      </c>
      <c r="S195" s="77">
        <f>'Monthly Returns'!R196</f>
        <v>6.0410882559906301E-2</v>
      </c>
      <c r="T195" s="77">
        <f>'Monthly Returns'!S196</f>
        <v>3.9841795489640397E-2</v>
      </c>
      <c r="U195" s="77">
        <f>'Monthly Returns'!T196</f>
        <v>-2.82290126917784E-2</v>
      </c>
      <c r="V195" s="77">
        <f>'Monthly Returns'!U196</f>
        <v>-1.0138780730705701E-2</v>
      </c>
      <c r="W195" s="77">
        <f>'Monthly Returns'!V196</f>
        <v>2.5117086619282601E-2</v>
      </c>
      <c r="X195" s="77">
        <f>'Monthly Returns'!W196</f>
        <v>8.0057477163091306E-3</v>
      </c>
      <c r="Y195" s="77">
        <f>'Monthly Returns'!X196</f>
        <v>9.8377585376441257E-3</v>
      </c>
      <c r="Z195" s="77">
        <f>'Monthly Returns'!Y196</f>
        <v>2.9055122754695351E-3</v>
      </c>
      <c r="AA195" s="77">
        <f>'Monthly Returns'!Z196</f>
        <v>2.505433786367095E-2</v>
      </c>
      <c r="AB195" s="77">
        <f>'Monthly Returns'!AA196</f>
        <v>8.0273683264426854E-3</v>
      </c>
      <c r="AC195" s="77">
        <f>'Monthly Returns'!AB196</f>
        <v>1.0700295201361953E-2</v>
      </c>
      <c r="AD195" s="77">
        <f>'Monthly Returns'!AC196</f>
        <v>1.08692773312477E-2</v>
      </c>
      <c r="AE195" s="77">
        <f>'Monthly Returns'!AD196</f>
        <v>1.2222367537208002E-2</v>
      </c>
      <c r="AF195" s="77">
        <f>'Monthly Returns'!AE196</f>
        <v>2.4980687200000001E-2</v>
      </c>
      <c r="AG195" s="77">
        <f>'Monthly Returns'!AF196</f>
        <v>2.0860000400000002E-2</v>
      </c>
      <c r="AH195" s="77">
        <f>'Monthly Returns'!AG196</f>
        <v>2.3177083333333348E-2</v>
      </c>
      <c r="AI195" s="77">
        <f>'Monthly Returns'!AH196</f>
        <v>1.2007247768472284E-2</v>
      </c>
      <c r="AJ195" s="77">
        <f>'Monthly Returns'!AI196</f>
        <v>1.5061062768441991E-2</v>
      </c>
      <c r="AK195" s="77">
        <f>'Monthly Returns'!AJ196</f>
        <v>2.0095987208031962E-2</v>
      </c>
      <c r="AL195" s="77">
        <f>'Monthly Returns'!AK196</f>
        <v>1.5061561915445276E-2</v>
      </c>
      <c r="AM195" s="77">
        <f>'Monthly Returns'!AL196</f>
        <v>8.2943422097345731E-3</v>
      </c>
      <c r="AN195" s="77">
        <f>'Monthly Returns'!AM196</f>
        <v>1.0998702457221565E-2</v>
      </c>
      <c r="AO195" s="77">
        <f>'Monthly Returns'!AN196</f>
        <v>-4.7000000000000002E-3</v>
      </c>
      <c r="AP195" s="77">
        <f>'Monthly Returns'!AO196</f>
        <v>-1.4766192828094882E-2</v>
      </c>
      <c r="AQ195" s="77">
        <f>'Monthly Returns'!AP196</f>
        <v>3.3262080870055222E-2</v>
      </c>
      <c r="AR195" s="77">
        <f>'Monthly Returns'!AQ196</f>
        <v>1.7011521161210967E-3</v>
      </c>
      <c r="AS195" s="77">
        <f>'Monthly Returns'!AR196</f>
        <v>-6.8831737688512806E-4</v>
      </c>
      <c r="AT195" s="77">
        <f>'Monthly Returns'!AS196</f>
        <v>1.6751828977058465E-2</v>
      </c>
      <c r="AU195" s="77">
        <f>'Monthly Returns'!AT196</f>
        <v>-1.3875836076991937E-3</v>
      </c>
      <c r="AV195" s="77">
        <f>'Monthly Returns'!AU196</f>
        <v>-2.8210653779022344E-3</v>
      </c>
      <c r="AW195" s="77">
        <f>'Monthly Returns'!AV196</f>
        <v>4.3348533789131061E-2</v>
      </c>
      <c r="AX195" s="77">
        <f>'Monthly Returns'!AW196</f>
        <v>2.8455620252376246E-2</v>
      </c>
      <c r="AY195" s="77">
        <f>'Monthly Returns'!AX196</f>
        <v>2.8108493387341883E-2</v>
      </c>
      <c r="AZ195" s="77">
        <f>'Monthly Returns'!AY196</f>
        <v>7.0359454604646321E-2</v>
      </c>
      <c r="BA195" s="77">
        <f>'Monthly Returns'!AZ196</f>
        <v>2.6883133512599189E-2</v>
      </c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CC195" s="161">
        <f>(C195-AVERAGE(C$3:C$242))^2*'Monthly Returns'!$BI196</f>
        <v>1.0698781586263846E-8</v>
      </c>
      <c r="CD195" s="161">
        <f>(D195-AVERAGE(D$3:D$242))^2*'Monthly Returns'!$BI196</f>
        <v>6.3132639198560675E-9</v>
      </c>
      <c r="CE195" s="161">
        <f>(E195-AVERAGE(E$3:E$242))^2*'Monthly Returns'!$BI196</f>
        <v>7.7841923169996094E-6</v>
      </c>
      <c r="CF195" s="161">
        <f>(F195-AVERAGE(F$3:F$242))^2*'Monthly Returns'!$BI196</f>
        <v>1.6675874330974839E-6</v>
      </c>
      <c r="CG195" s="161">
        <f>(G195-AVERAGE(G$3:G$242))^2*'Monthly Returns'!$BI196</f>
        <v>2.6804267051362092E-6</v>
      </c>
      <c r="CH195" s="161">
        <f>(H195-AVERAGE(H$3:H$242))^2*'Monthly Returns'!$BI196</f>
        <v>1.9899627915498555E-5</v>
      </c>
      <c r="CI195" s="161">
        <f>(I195-AVERAGE(I$3:I$242))^2*'Monthly Returns'!$BI196</f>
        <v>2.6202171807855626E-5</v>
      </c>
      <c r="CJ195" s="161">
        <f>(J195-AVERAGE(J$3:J$242))^2*'Monthly Returns'!$BI196</f>
        <v>4.3710284232923895E-6</v>
      </c>
      <c r="CK195" s="161">
        <f>(K195-AVERAGE(K$3:K$242))^2*'Monthly Returns'!$BI196</f>
        <v>6.4875979071504708E-6</v>
      </c>
      <c r="CL195" s="161">
        <f>(L195-AVERAGE(L$3:L$242))^2*'Monthly Returns'!$BI196</f>
        <v>5.9982180673349609E-6</v>
      </c>
      <c r="CM195" s="161">
        <f>(M195-AVERAGE(M$3:M$242))^2*'Monthly Returns'!$BI196</f>
        <v>5.4817550792107206E-6</v>
      </c>
      <c r="CN195" s="161">
        <f>(N195-AVERAGE(N$3:N$242))^2*'Monthly Returns'!$BI196</f>
        <v>1.9335836703804735E-6</v>
      </c>
      <c r="CO195" s="161">
        <f>(O195-AVERAGE(O$3:O$242))^2*'Monthly Returns'!$BI196</f>
        <v>1.1586274964822213E-5</v>
      </c>
      <c r="CP195" s="161">
        <f>(P195-AVERAGE(P$3:P$242))^2*'Monthly Returns'!$BI196</f>
        <v>2.6986067584288825E-6</v>
      </c>
      <c r="CQ195" s="161">
        <f>(Q195-AVERAGE(Q$3:Q$242))^2*'Monthly Returns'!$BI196</f>
        <v>5.5662784481224684E-6</v>
      </c>
      <c r="CR195" s="161">
        <f>(R195-AVERAGE(R$3:R$242))^2*'Monthly Returns'!$BI196</f>
        <v>2.0604640725677811E-6</v>
      </c>
      <c r="CS195" s="161">
        <f>(S195-AVERAGE(S$3:S$242))^2*'Monthly Returns'!$BI196</f>
        <v>2.0678132902499909E-5</v>
      </c>
      <c r="CT195" s="161">
        <f>(T195-AVERAGE(T$3:T$242))^2*'Monthly Returns'!$BI196</f>
        <v>6.5845679993726285E-6</v>
      </c>
      <c r="CU195" s="161">
        <f>(U195-AVERAGE(U$3:U$242))^2*'Monthly Returns'!$BI196</f>
        <v>7.7233058189246516E-6</v>
      </c>
      <c r="CV195" s="161">
        <f>(V195-AVERAGE(V$3:V$242))^2*'Monthly Returns'!$BI196</f>
        <v>1.6550607295756787E-6</v>
      </c>
      <c r="CW195" s="161">
        <f>(W195-AVERAGE(W$3:W$242))^2*'Monthly Returns'!$BI196</f>
        <v>3.0179853185273395E-6</v>
      </c>
      <c r="CX195" s="161">
        <f>(X195-AVERAGE(X$3:X$242))^2*'Monthly Returns'!$BI196</f>
        <v>6.4363129341369812E-8</v>
      </c>
      <c r="CY195" s="161">
        <f>(Y195-AVERAGE(Y$3:Y$242))^2*'Monthly Returns'!$BI196</f>
        <v>2.2442734188977597E-7</v>
      </c>
      <c r="CZ195" s="161">
        <f>(Z195-AVERAGE(Z$3:Z$242))^2*'Monthly Returns'!$BI196</f>
        <v>2.6156762628335842E-9</v>
      </c>
      <c r="DA195" s="161">
        <f>(AA195-AVERAGE(AA$3:AA$242))^2*'Monthly Returns'!$BI196</f>
        <v>2.5174930574750014E-6</v>
      </c>
      <c r="DB195" s="161">
        <f>(AB195-AVERAGE(AB$3:AB$242))^2*'Monthly Returns'!$BI196</f>
        <v>1.0893207198639219E-7</v>
      </c>
      <c r="DC195" s="161">
        <f>(AC195-AVERAGE(AC$3:AC$242))^2*'Monthly Returns'!$BI196</f>
        <v>3.4263274367202926E-7</v>
      </c>
      <c r="DD195" s="161">
        <f>(AD195-AVERAGE(AD$3:AD$242))^2*'Monthly Returns'!$BI196</f>
        <v>3.558910091690268E-7</v>
      </c>
      <c r="DE195" s="161">
        <f>(AE195-AVERAGE(AE$3:AE$242))^2*'Monthly Returns'!$BI196</f>
        <v>4.8123292209366198E-7</v>
      </c>
      <c r="DF195" s="161">
        <f>(AF195-AVERAGE(AF$3:AF$242))^2*'Monthly Returns'!$BI196</f>
        <v>2.0928883582047531E-6</v>
      </c>
      <c r="DG195" s="161">
        <f>(AG195-AVERAGE(AG$3:AG$242))^2*'Monthly Returns'!$BI196</f>
        <v>1.2815582412242208E-6</v>
      </c>
      <c r="DH195" s="161">
        <f>(AH195-AVERAGE(AH$3:AH$242))^2*'Monthly Returns'!$BI196</f>
        <v>2.0430095963859919E-6</v>
      </c>
      <c r="DI195" s="161">
        <f>(AI195-AVERAGE(AI$3:AI$242))^2*'Monthly Returns'!$BI196</f>
        <v>4.6741350500940973E-7</v>
      </c>
      <c r="DJ195" s="161">
        <f>(AJ195-AVERAGE(AJ$3:AJ$242))^2*'Monthly Returns'!$BI196</f>
        <v>6.5034540030549576E-7</v>
      </c>
      <c r="DK195" s="161">
        <f>(AK195-AVERAGE(AK$3:AK$242))^2*'Monthly Returns'!$BI196</f>
        <v>1.3069120296536569E-6</v>
      </c>
      <c r="DL195" s="161">
        <f>(AL195-AVERAGE(AL$3:AL$242))^2*'Monthly Returns'!$BI196</f>
        <v>5.3829605904695982E-7</v>
      </c>
      <c r="DM195" s="161">
        <f>(AM195-AVERAGE(AM$3:AM$242))^2*'Monthly Returns'!$BI196</f>
        <v>9.6996096519718103E-8</v>
      </c>
      <c r="DN195" s="161">
        <f>(AN195-AVERAGE(AN$3:AN$242))^2*'Monthly Returns'!$BI196</f>
        <v>1.9865788985545854E-7</v>
      </c>
      <c r="DO195" s="161">
        <f>(AO195-AVERAGE(AO$3:AO$242))^2*'Monthly Returns'!$BI196</f>
        <v>8.3119494061751173E-7</v>
      </c>
      <c r="DP195" s="161">
        <f>(AP195-AVERAGE(AP$3:AP$242))^2*'Monthly Returns'!$BI196</f>
        <v>1.7547185322666629E-6</v>
      </c>
      <c r="DQ195" s="161">
        <f>(AQ195-AVERAGE(AQ$3:AQ$242))^2*'Monthly Returns'!$BI196</f>
        <v>5.081800132626238E-6</v>
      </c>
      <c r="DR195" s="161">
        <f>(AR195-AVERAGE(AR$3:AR$242))^2*'Monthly Returns'!$BI196</f>
        <v>1.6718397883321635E-7</v>
      </c>
      <c r="DS195" s="161">
        <f>(AS195-AVERAGE(AS$3:AS$242))^2*'Monthly Returns'!$BI196</f>
        <v>1.1744728409228555E-7</v>
      </c>
      <c r="DT195" s="161">
        <f>(AT195-AVERAGE(AT$3:AT$242))^2*'Monthly Returns'!$BI196</f>
        <v>9.2156513054143101E-7</v>
      </c>
      <c r="DU195" s="161">
        <f>(AU195-AVERAGE(AU$3:AU$242))^2*'Monthly Returns'!$BI196</f>
        <v>8.6642734974690902E-8</v>
      </c>
      <c r="DV195" s="161">
        <f>(AV195-AVERAGE(AV$3:AV$242))^2*'Monthly Returns'!$BI196</f>
        <v>9.0423966358070803E-8</v>
      </c>
      <c r="DW195" s="161">
        <f>(AW195-AVERAGE(AW$3:AW$242))^2*'Monthly Returns'!$BI196</f>
        <v>8.0569880911514887E-6</v>
      </c>
      <c r="DX195" s="161">
        <f>(AX195-AVERAGE(AX$3:AX$242))^2*'Monthly Returns'!$BI196</f>
        <v>3.0942051377446617E-6</v>
      </c>
      <c r="DY195" s="161">
        <f>(AY195-AVERAGE(AY$3:AY$242))^2*'Monthly Returns'!$BI196</f>
        <v>3.225498381323671E-6</v>
      </c>
      <c r="DZ195" s="161">
        <f>(AZ195-AVERAGE(AZ$3:AZ$242))^2*'Monthly Returns'!$BI196</f>
        <v>2.1064065387248808E-5</v>
      </c>
      <c r="EA195" s="161">
        <f>(BA195-AVERAGE(BA$3:BA$242))^2*'Monthly Returns'!$BI196</f>
        <v>1.9123808292487163E-6</v>
      </c>
    </row>
    <row r="196" spans="1:131" s="80" customFormat="1" x14ac:dyDescent="0.2">
      <c r="A196" s="66"/>
      <c r="B196" s="79">
        <f>'Monthly Returns'!A197</f>
        <v>42063</v>
      </c>
      <c r="C196" s="77">
        <f>'Monthly Returns'!B197</f>
        <v>3.3155296232497203E-2</v>
      </c>
      <c r="D196" s="77">
        <f>'Monthly Returns'!C197</f>
        <v>3.5080311417062998E-2</v>
      </c>
      <c r="E196" s="77">
        <f>'Monthly Returns'!D197</f>
        <v>3.7453360127174901E-2</v>
      </c>
      <c r="F196" s="77">
        <f>'Monthly Returns'!E197</f>
        <v>5.7555295982338599E-2</v>
      </c>
      <c r="G196" s="77">
        <f>'Monthly Returns'!F197</f>
        <v>3.7367850250617597E-2</v>
      </c>
      <c r="H196" s="77">
        <f>'Monthly Returns'!G197</f>
        <v>3.5332041344218801E-2</v>
      </c>
      <c r="I196" s="77">
        <f>'Monthly Returns'!H197</f>
        <v>1.14150040688441E-2</v>
      </c>
      <c r="J196" s="77">
        <f>'Monthly Returns'!I197</f>
        <v>2.0071441428441E-2</v>
      </c>
      <c r="K196" s="77">
        <f>'Monthly Returns'!J197</f>
        <v>6.39359747874457E-3</v>
      </c>
      <c r="L196" s="77">
        <f>'Monthly Returns'!K197</f>
        <v>-3.5603414311400301E-2</v>
      </c>
      <c r="M196" s="77">
        <f>'Monthly Returns'!L197</f>
        <v>-3.1849350039552103E-2</v>
      </c>
      <c r="N196" s="77">
        <f>'Monthly Returns'!M197</f>
        <v>3.1941924595524297E-4</v>
      </c>
      <c r="O196" s="77">
        <f>'Monthly Returns'!N197</f>
        <v>-3.9095841164047102E-2</v>
      </c>
      <c r="P196" s="77">
        <f>'Monthly Returns'!O197</f>
        <v>-9.0927419991366706E-3</v>
      </c>
      <c r="Q196" s="77">
        <f>'Monthly Returns'!P197</f>
        <v>-9.0320320903571893E-3</v>
      </c>
      <c r="R196" s="77">
        <f>'Monthly Returns'!Q197</f>
        <v>2.5845326882614201E-3</v>
      </c>
      <c r="S196" s="77">
        <f>'Monthly Returns'!R197</f>
        <v>-2.2033090411044499E-2</v>
      </c>
      <c r="T196" s="77">
        <f>'Monthly Returns'!S197</f>
        <v>-1.2422879031566803E-2</v>
      </c>
      <c r="U196" s="77">
        <f>'Monthly Returns'!T197</f>
        <v>5.8501954479830399E-2</v>
      </c>
      <c r="V196" s="77">
        <f>'Monthly Returns'!U197</f>
        <v>2.71811907190335E-2</v>
      </c>
      <c r="W196" s="77">
        <f>'Monthly Returns'!V197</f>
        <v>1.9596172921871801E-3</v>
      </c>
      <c r="X196" s="77">
        <f>'Monthly Returns'!W197</f>
        <v>9.1640362488543126E-4</v>
      </c>
      <c r="Y196" s="77">
        <f>'Monthly Returns'!X197</f>
        <v>-2.706840081758588E-3</v>
      </c>
      <c r="Z196" s="77">
        <f>'Monthly Returns'!Y197</f>
        <v>1.0907333378722406E-3</v>
      </c>
      <c r="AA196" s="77">
        <f>'Monthly Returns'!Z197</f>
        <v>5.0774389270318299E-3</v>
      </c>
      <c r="AB196" s="77">
        <f>'Monthly Returns'!AA197</f>
        <v>4.7702638691520249E-3</v>
      </c>
      <c r="AC196" s="77">
        <f>'Monthly Returns'!AB197</f>
        <v>-1.1358774082151024E-2</v>
      </c>
      <c r="AD196" s="77">
        <f>'Monthly Returns'!AC197</f>
        <v>-1.4971737185517101E-2</v>
      </c>
      <c r="AE196" s="77">
        <f>'Monthly Returns'!AD197</f>
        <v>-6.0356917289865002E-4</v>
      </c>
      <c r="AF196" s="77">
        <f>'Monthly Returns'!AE197</f>
        <v>-1.94737959E-2</v>
      </c>
      <c r="AG196" s="77">
        <f>'Monthly Returns'!AF197</f>
        <v>-5.5541864999999998E-3</v>
      </c>
      <c r="AH196" s="77">
        <f>'Monthly Returns'!AG197</f>
        <v>-2.6184172038762776E-2</v>
      </c>
      <c r="AI196" s="77">
        <f>'Monthly Returns'!AH197</f>
        <v>5.5198475234945477E-3</v>
      </c>
      <c r="AJ196" s="77">
        <f>'Monthly Returns'!AI197</f>
        <v>8.8506571006425894E-3</v>
      </c>
      <c r="AK196" s="77">
        <f>'Monthly Returns'!AJ197</f>
        <v>1.1956805495072276E-2</v>
      </c>
      <c r="AL196" s="77">
        <f>'Monthly Returns'!AK197</f>
        <v>1.0371370755012155E-2</v>
      </c>
      <c r="AM196" s="77">
        <f>'Monthly Returns'!AL197</f>
        <v>5.2375722073061404E-3</v>
      </c>
      <c r="AN196" s="77">
        <f>'Monthly Returns'!AM197</f>
        <v>4.7827699958891134E-3</v>
      </c>
      <c r="AO196" s="77">
        <f>'Monthly Returns'!AN197</f>
        <v>3.0800000000000001E-2</v>
      </c>
      <c r="AP196" s="77">
        <f>'Monthly Returns'!AO197</f>
        <v>-8.0034620715150329E-3</v>
      </c>
      <c r="AQ196" s="77">
        <f>'Monthly Returns'!AP197</f>
        <v>-1.3982180366087338E-2</v>
      </c>
      <c r="AR196" s="77">
        <f>'Monthly Returns'!AQ197</f>
        <v>1.2811600905013786E-2</v>
      </c>
      <c r="AS196" s="77">
        <f>'Monthly Returns'!AR197</f>
        <v>-1.0644959298684586E-3</v>
      </c>
      <c r="AT196" s="77">
        <f>'Monthly Returns'!AS197</f>
        <v>-5.4163384948283837E-3</v>
      </c>
      <c r="AU196" s="77">
        <f>'Monthly Returns'!AT197</f>
        <v>3.2091335357990474E-3</v>
      </c>
      <c r="AV196" s="77">
        <f>'Monthly Returns'!AU197</f>
        <v>1.3637423200005458E-3</v>
      </c>
      <c r="AW196" s="77">
        <f>'Monthly Returns'!AV197</f>
        <v>-4.865496536417091E-2</v>
      </c>
      <c r="AX196" s="77">
        <f>'Monthly Returns'!AW197</f>
        <v>-3.4366929146296132E-2</v>
      </c>
      <c r="AY196" s="77">
        <f>'Monthly Returns'!AX197</f>
        <v>1.5206230337406887E-2</v>
      </c>
      <c r="AZ196" s="77">
        <f>'Monthly Returns'!AY197</f>
        <v>2.036597589646312E-2</v>
      </c>
      <c r="BA196" s="77">
        <f>'Monthly Returns'!AZ197</f>
        <v>8.7220749219016902E-3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CC196" s="161">
        <f>(C196-AVERAGE(C$3:C$242))^2*'Monthly Returns'!$BI197</f>
        <v>4.9236308076360042E-6</v>
      </c>
      <c r="CD196" s="161">
        <f>(D196-AVERAGE(D$3:D$242))^2*'Monthly Returns'!$BI197</f>
        <v>4.1290608311996786E-6</v>
      </c>
      <c r="CE196" s="161">
        <f>(E196-AVERAGE(E$3:E$242))^2*'Monthly Returns'!$BI197</f>
        <v>6.9377498516619717E-6</v>
      </c>
      <c r="CF196" s="161">
        <f>(F196-AVERAGE(F$3:F$242))^2*'Monthly Returns'!$BI197</f>
        <v>1.613621593296791E-5</v>
      </c>
      <c r="CG196" s="161">
        <f>(G196-AVERAGE(G$3:G$242))^2*'Monthly Returns'!$BI197</f>
        <v>7.6178830629707236E-6</v>
      </c>
      <c r="CH196" s="161">
        <f>(H196-AVERAGE(H$3:H$242))^2*'Monthly Returns'!$BI197</f>
        <v>6.4941108917295961E-6</v>
      </c>
      <c r="CI196" s="161">
        <f>(I196-AVERAGE(I$3:I$242))^2*'Monthly Returns'!$BI197</f>
        <v>1.149747632171739E-7</v>
      </c>
      <c r="CJ196" s="161">
        <f>(J196-AVERAGE(J$3:J$242))^2*'Monthly Returns'!$BI197</f>
        <v>7.9552481934826615E-7</v>
      </c>
      <c r="CK196" s="161">
        <f>(K196-AVERAGE(K$3:K$242))^2*'Monthly Returns'!$BI197</f>
        <v>8.6879395973982536E-8</v>
      </c>
      <c r="CL196" s="161">
        <f>(L196-AVERAGE(L$3:L$242))^2*'Monthly Returns'!$BI197</f>
        <v>1.1068036292694725E-5</v>
      </c>
      <c r="CM196" s="161">
        <f>(M196-AVERAGE(M$3:M$242))^2*'Monthly Returns'!$BI197</f>
        <v>9.1421456527702097E-6</v>
      </c>
      <c r="CN196" s="161">
        <f>(N196-AVERAGE(N$3:N$242))^2*'Monthly Returns'!$BI197</f>
        <v>3.8847373295590556E-7</v>
      </c>
      <c r="CO196" s="161">
        <f>(O196-AVERAGE(O$3:O$242))^2*'Monthly Returns'!$BI197</f>
        <v>1.4038771388104068E-5</v>
      </c>
      <c r="CP196" s="161">
        <f>(P196-AVERAGE(P$3:P$242))^2*'Monthly Returns'!$BI197</f>
        <v>2.1375844153178224E-6</v>
      </c>
      <c r="CQ196" s="161">
        <f>(Q196-AVERAGE(Q$3:Q$242))^2*'Monthly Returns'!$BI197</f>
        <v>1.8792751864914391E-6</v>
      </c>
      <c r="CR196" s="161">
        <f>(R196-AVERAGE(R$3:R$242))^2*'Monthly Returns'!$BI197</f>
        <v>1.1136033937062023E-7</v>
      </c>
      <c r="CS196" s="161">
        <f>(S196-AVERAGE(S$3:S$242))^2*'Monthly Returns'!$BI197</f>
        <v>5.2311178517320942E-6</v>
      </c>
      <c r="CT196" s="161">
        <f>(T196-AVERAGE(T$3:T$242))^2*'Monthly Returns'!$BI197</f>
        <v>3.1266002085596162E-6</v>
      </c>
      <c r="CU196" s="161">
        <f>(U196-AVERAGE(U$3:U$242))^2*'Monthly Returns'!$BI197</f>
        <v>1.9544236918431916E-5</v>
      </c>
      <c r="CV196" s="161">
        <f>(V196-AVERAGE(V$3:V$242))^2*'Monthly Returns'!$BI197</f>
        <v>3.2803314944402732E-6</v>
      </c>
      <c r="CW196" s="161">
        <f>(W196-AVERAGE(W$3:W$242))^2*'Monthly Returns'!$BI197</f>
        <v>3.2460636571556126E-8</v>
      </c>
      <c r="CX196" s="161">
        <f>(X196-AVERAGE(X$3:X$242))^2*'Monthly Returns'!$BI197</f>
        <v>1.1201687083884397E-7</v>
      </c>
      <c r="CY196" s="161">
        <f>(Y196-AVERAGE(Y$3:Y$242))^2*'Monthly Returns'!$BI197</f>
        <v>3.2181846515849294E-7</v>
      </c>
      <c r="CZ196" s="161">
        <f>(Z196-AVERAGE(Z$3:Z$242))^2*'Monthly Returns'!$BI197</f>
        <v>9.9092994017678594E-9</v>
      </c>
      <c r="DA196" s="161">
        <f>(AA196-AVERAGE(AA$3:AA$242))^2*'Monthly Returns'!$BI197</f>
        <v>4.4826340248509163E-9</v>
      </c>
      <c r="DB196" s="161">
        <f>(AB196-AVERAGE(AB$3:AB$242))^2*'Monthly Returns'!$BI197</f>
        <v>3.6962818804776096E-9</v>
      </c>
      <c r="DC196" s="161">
        <f>(AC196-AVERAGE(AC$3:AC$242))^2*'Monthly Returns'!$BI197</f>
        <v>1.5537546283270399E-6</v>
      </c>
      <c r="DD196" s="161">
        <f>(AD196-AVERAGE(AD$3:AD$242))^2*'Monthly Returns'!$BI197</f>
        <v>2.4018535166174423E-6</v>
      </c>
      <c r="DE196" s="161">
        <f>(AE196-AVERAGE(AE$3:AE$242))^2*'Monthly Returns'!$BI197</f>
        <v>1.3661234058491447E-7</v>
      </c>
      <c r="DF196" s="161">
        <f>(AF196-AVERAGE(AF$3:AF$242))^2*'Monthly Returns'!$BI197</f>
        <v>5.0337158364236741E-6</v>
      </c>
      <c r="DG196" s="161">
        <f>(AG196-AVERAGE(AG$3:AG$242))^2*'Monthly Returns'!$BI197</f>
        <v>1.1220632509010786E-6</v>
      </c>
      <c r="DH196" s="161">
        <f>(AH196-AVERAGE(AH$3:AH$242))^2*'Monthly Returns'!$BI197</f>
        <v>7.1243748368904024E-6</v>
      </c>
      <c r="DI196" s="161">
        <f>(AI196-AVERAGE(AI$3:AI$242))^2*'Monthly Returns'!$BI197</f>
        <v>2.1762748824976745E-8</v>
      </c>
      <c r="DJ196" s="161">
        <f>(AJ196-AVERAGE(AJ$3:AJ$242))^2*'Monthly Returns'!$BI197</f>
        <v>8.6402719588300787E-8</v>
      </c>
      <c r="DK196" s="161">
        <f>(AK196-AVERAGE(AK$3:AK$242))^2*'Monthly Returns'!$BI197</f>
        <v>2.2275931629875882E-7</v>
      </c>
      <c r="DL196" s="161">
        <f>(AL196-AVERAGE(AL$3:AL$242))^2*'Monthly Returns'!$BI197</f>
        <v>1.2059612746597748E-7</v>
      </c>
      <c r="DM196" s="161">
        <f>(AM196-AVERAGE(AM$3:AM$242))^2*'Monthly Returns'!$BI197</f>
        <v>3.4527131645465947E-9</v>
      </c>
      <c r="DN196" s="161">
        <f>(AN196-AVERAGE(AN$3:AN$242))^2*'Monthly Returns'!$BI197</f>
        <v>4.7696981620793594E-9</v>
      </c>
      <c r="DO196" s="161">
        <f>(AO196-AVERAGE(AO$3:AO$242))^2*'Monthly Returns'!$BI197</f>
        <v>4.1472128792351326E-6</v>
      </c>
      <c r="DP196" s="161">
        <f>(AP196-AVERAGE(AP$3:AP$242))^2*'Monthly Returns'!$BI197</f>
        <v>5.9110203037358504E-7</v>
      </c>
      <c r="DQ196" s="161">
        <f>(AQ196-AVERAGE(AQ$3:AQ$242))^2*'Monthly Returns'!$BI197</f>
        <v>2.7687847967230307E-6</v>
      </c>
      <c r="DR196" s="161">
        <f>(AR196-AVERAGE(AR$3:AR$242))^2*'Monthly Returns'!$BI197</f>
        <v>2.6335988291649854E-7</v>
      </c>
      <c r="DS196" s="161">
        <f>(AS196-AVERAGE(AS$3:AS$242))^2*'Monthly Returns'!$BI197</f>
        <v>1.4116664402288089E-7</v>
      </c>
      <c r="DT196" s="161">
        <f>(AT196-AVERAGE(AT$3:AT$242))^2*'Monthly Returns'!$BI197</f>
        <v>7.7272988866059499E-7</v>
      </c>
      <c r="DU196" s="161">
        <f>(AU196-AVERAGE(AU$3:AU$242))^2*'Monthly Returns'!$BI197</f>
        <v>7.4829708736987789E-9</v>
      </c>
      <c r="DV196" s="161">
        <f>(AV196-AVERAGE(AV$3:AV$242))^2*'Monthly Returns'!$BI197</f>
        <v>4.2288744453812441E-7</v>
      </c>
      <c r="DW196" s="161">
        <f>(AW196-AVERAGE(AW$3:AW$242))^2*'Monthly Returns'!$BI197</f>
        <v>2.3037481971666069E-5</v>
      </c>
      <c r="DX196" s="161">
        <f>(AX196-AVERAGE(AX$3:AX$242))^2*'Monthly Returns'!$BI197</f>
        <v>1.1954010383433406E-5</v>
      </c>
      <c r="DY196" s="161">
        <f>(AY196-AVERAGE(AY$3:AY$242))^2*'Monthly Returns'!$BI197</f>
        <v>5.3560598998368109E-7</v>
      </c>
      <c r="DZ196" s="161">
        <f>(AZ196-AVERAGE(AZ$3:AZ$242))^2*'Monthly Returns'!$BI197</f>
        <v>2.0648272227298777E-7</v>
      </c>
      <c r="EA196" s="161">
        <f>(BA196-AVERAGE(BA$3:BA$242))^2*'Monthly Returns'!$BI197</f>
        <v>1.457243867977107E-8</v>
      </c>
    </row>
    <row r="197" spans="1:131" s="80" customFormat="1" x14ac:dyDescent="0.2">
      <c r="A197" s="66"/>
      <c r="B197" s="79">
        <f>'Monthly Returns'!A198</f>
        <v>42094</v>
      </c>
      <c r="C197" s="77">
        <f>'Monthly Returns'!B198</f>
        <v>2.6166675833493701E-2</v>
      </c>
      <c r="D197" s="77">
        <f>'Monthly Returns'!C198</f>
        <v>5.4601516349493499E-2</v>
      </c>
      <c r="E197" s="77">
        <f>'Monthly Returns'!D198</f>
        <v>3.02267095693185E-2</v>
      </c>
      <c r="F197" s="77">
        <f>'Monthly Returns'!E198</f>
        <v>1.6297989007496998E-2</v>
      </c>
      <c r="G197" s="77">
        <f>'Monthly Returns'!F198</f>
        <v>-1.9686517987688001E-2</v>
      </c>
      <c r="H197" s="77">
        <f>'Monthly Returns'!G198</f>
        <v>5.8385783159232402E-2</v>
      </c>
      <c r="I197" s="77">
        <f>'Monthly Returns'!H198</f>
        <v>6.2397778409289902E-2</v>
      </c>
      <c r="J197" s="77">
        <f>'Monthly Returns'!I198</f>
        <v>2.7602549264607701E-2</v>
      </c>
      <c r="K197" s="77">
        <f>'Monthly Returns'!J198</f>
        <v>2.6599675976703901E-2</v>
      </c>
      <c r="L197" s="77">
        <f>'Monthly Returns'!K198</f>
        <v>3.0536509632169601E-2</v>
      </c>
      <c r="M197" s="77">
        <f>'Monthly Returns'!L198</f>
        <v>3.1161402145312302E-2</v>
      </c>
      <c r="N197" s="77">
        <f>'Monthly Returns'!M198</f>
        <v>3.2293559045097897E-2</v>
      </c>
      <c r="O197" s="77">
        <f>'Monthly Returns'!N198</f>
        <v>1.6664716028367901E-2</v>
      </c>
      <c r="P197" s="77">
        <f>'Monthly Returns'!O198</f>
        <v>4.6799978350272303E-2</v>
      </c>
      <c r="Q197" s="77">
        <f>'Monthly Returns'!P198</f>
        <v>4.5838487305483698E-2</v>
      </c>
      <c r="R197" s="77">
        <f>'Monthly Returns'!Q198</f>
        <v>4.41522550634037E-2</v>
      </c>
      <c r="S197" s="77">
        <f>'Monthly Returns'!R198</f>
        <v>4.7043843099405999E-2</v>
      </c>
      <c r="T197" s="77">
        <f>'Monthly Returns'!S198</f>
        <v>4.7234388636568259E-2</v>
      </c>
      <c r="U197" s="77">
        <f>'Monthly Returns'!T198</f>
        <v>-1.4435947528619699E-2</v>
      </c>
      <c r="V197" s="77">
        <f>'Monthly Returns'!U198</f>
        <v>2.8379912664375701E-3</v>
      </c>
      <c r="W197" s="77">
        <f>'Monthly Returns'!V198</f>
        <v>5.6151670313058198E-3</v>
      </c>
      <c r="X197" s="77">
        <f>'Monthly Returns'!W198</f>
        <v>-3.0857917938282853E-3</v>
      </c>
      <c r="Y197" s="77">
        <f>'Monthly Returns'!X198</f>
        <v>-2.7909217212802595E-3</v>
      </c>
      <c r="Z197" s="77">
        <f>'Monthly Returns'!Y198</f>
        <v>0</v>
      </c>
      <c r="AA197" s="77">
        <f>'Monthly Returns'!Z198</f>
        <v>5.3949291478680994E-3</v>
      </c>
      <c r="AB197" s="77">
        <f>'Monthly Returns'!AA198</f>
        <v>5.341068546486305E-3</v>
      </c>
      <c r="AC197" s="77">
        <f>'Monthly Returns'!AB198</f>
        <v>-6.3841303522754744E-3</v>
      </c>
      <c r="AD197" s="77">
        <f>'Monthly Returns'!AC198</f>
        <v>-9.6501308136851711E-3</v>
      </c>
      <c r="AE197" s="77">
        <f>'Monthly Returns'!AD198</f>
        <v>2.5379076047595699E-3</v>
      </c>
      <c r="AF197" s="77">
        <f>'Monthly Returns'!AE198</f>
        <v>5.1559792999999994E-3</v>
      </c>
      <c r="AG197" s="77">
        <f>'Monthly Returns'!AF198</f>
        <v>2.1600414999999999E-3</v>
      </c>
      <c r="AH197" s="77">
        <f>'Monthly Returns'!AG198</f>
        <v>4.9853676728184304E-4</v>
      </c>
      <c r="AI197" s="77">
        <f>'Monthly Returns'!AH198</f>
        <v>5.5880132602488253E-3</v>
      </c>
      <c r="AJ197" s="77">
        <f>'Monthly Returns'!AI198</f>
        <v>1.0493093275756982E-2</v>
      </c>
      <c r="AK197" s="77">
        <f>'Monthly Returns'!AJ198</f>
        <v>1.414358812896932E-2</v>
      </c>
      <c r="AL197" s="77">
        <f>'Monthly Returns'!AK198</f>
        <v>1.1934639106432998E-2</v>
      </c>
      <c r="AM197" s="77">
        <f>'Monthly Returns'!AL198</f>
        <v>4.7044302580860897E-3</v>
      </c>
      <c r="AN197" s="77">
        <f>'Monthly Returns'!AM198</f>
        <v>7.684861790240527E-3</v>
      </c>
      <c r="AO197" s="77">
        <f>'Monthly Returns'!AN198</f>
        <v>1.01E-2</v>
      </c>
      <c r="AP197" s="77">
        <f>'Monthly Returns'!AO198</f>
        <v>1.2398949640063384E-2</v>
      </c>
      <c r="AQ197" s="77">
        <f>'Monthly Returns'!AP198</f>
        <v>2.5159625209956182E-2</v>
      </c>
      <c r="AR197" s="77">
        <f>'Monthly Returns'!AQ198</f>
        <v>8.4776264722652254E-3</v>
      </c>
      <c r="AS197" s="77">
        <f>'Monthly Returns'!AR198</f>
        <v>-4.3878894251858647E-4</v>
      </c>
      <c r="AT197" s="77">
        <f>'Monthly Returns'!AS198</f>
        <v>9.831872890624916E-3</v>
      </c>
      <c r="AU197" s="77">
        <f>'Monthly Returns'!AT198</f>
        <v>3.35523197131619E-3</v>
      </c>
      <c r="AV197" s="77">
        <f>'Monthly Returns'!AU198</f>
        <v>4.7573087676738212E-3</v>
      </c>
      <c r="AW197" s="77">
        <f>'Monthly Returns'!AV198</f>
        <v>5.7817856319013483E-3</v>
      </c>
      <c r="AX197" s="77">
        <f>'Monthly Returns'!AW198</f>
        <v>2.0098962580541446E-3</v>
      </c>
      <c r="AY197" s="77">
        <f>'Monthly Returns'!AX198</f>
        <v>1.4897522645154038E-2</v>
      </c>
      <c r="AZ197" s="77">
        <f>'Monthly Returns'!AY198</f>
        <v>-3.6623757787519751E-5</v>
      </c>
      <c r="BA197" s="77">
        <f>'Monthly Returns'!AZ198</f>
        <v>1.6395469125119577E-2</v>
      </c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CC197" s="161">
        <f>(C197-AVERAGE(C$3:C$242))^2*'Monthly Returns'!$BI198</f>
        <v>2.7089451629151066E-6</v>
      </c>
      <c r="CD197" s="161">
        <f>(D197-AVERAGE(D$3:D$242))^2*'Monthly Returns'!$BI198</f>
        <v>1.3499228575235583E-5</v>
      </c>
      <c r="CE197" s="161">
        <f>(E197-AVERAGE(E$3:E$242))^2*'Monthly Returns'!$BI198</f>
        <v>4.1743199396453345E-6</v>
      </c>
      <c r="CF197" s="161">
        <f>(F197-AVERAGE(F$3:F$242))^2*'Monthly Returns'!$BI198</f>
        <v>3.4610288620860526E-7</v>
      </c>
      <c r="CG197" s="161">
        <f>(G197-AVERAGE(G$3:G$242))^2*'Monthly Returns'!$BI198</f>
        <v>3.9821360804222154E-6</v>
      </c>
      <c r="CH197" s="161">
        <f>(H197-AVERAGE(H$3:H$242))^2*'Monthly Returns'!$BI198</f>
        <v>2.014555808562998E-5</v>
      </c>
      <c r="CI197" s="161">
        <f>(I197-AVERAGE(I$3:I$242))^2*'Monthly Returns'!$BI198</f>
        <v>2.1184984288060094E-5</v>
      </c>
      <c r="CJ197" s="161">
        <f>(J197-AVERAGE(J$3:J$242))^2*'Monthly Returns'!$BI198</f>
        <v>2.3286197840573427E-6</v>
      </c>
      <c r="CK197" s="161">
        <f>(K197-AVERAGE(K$3:K$242))^2*'Monthly Returns'!$BI198</f>
        <v>1.9401647551628067E-6</v>
      </c>
      <c r="CL197" s="161">
        <f>(L197-AVERAGE(L$3:L$242))^2*'Monthly Returns'!$BI198</f>
        <v>4.775841912152552E-6</v>
      </c>
      <c r="CM197" s="161">
        <f>(M197-AVERAGE(M$3:M$242))^2*'Monthly Returns'!$BI198</f>
        <v>4.9665732691233529E-6</v>
      </c>
      <c r="CN197" s="161">
        <f>(N197-AVERAGE(N$3:N$242))^2*'Monthly Returns'!$BI198</f>
        <v>4.1880626837336618E-6</v>
      </c>
      <c r="CO197" s="161">
        <f>(O197-AVERAGE(O$3:O$242))^2*'Monthly Returns'!$BI198</f>
        <v>8.0213073747027494E-7</v>
      </c>
      <c r="CP197" s="161">
        <f>(P197-AVERAGE(P$3:P$242))^2*'Monthly Returns'!$BI198</f>
        <v>1.0258971446806473E-5</v>
      </c>
      <c r="CQ197" s="161">
        <f>(Q197-AVERAGE(Q$3:Q$242))^2*'Monthly Returns'!$BI198</f>
        <v>1.0298658957838098E-5</v>
      </c>
      <c r="CR197" s="161">
        <f>(R197-AVERAGE(R$3:R$242))^2*'Monthly Returns'!$BI198</f>
        <v>9.8563588963991094E-6</v>
      </c>
      <c r="CS197" s="161">
        <f>(S197-AVERAGE(S$3:S$242))^2*'Monthly Returns'!$BI198</f>
        <v>1.2081397832794092E-5</v>
      </c>
      <c r="CT197" s="161">
        <f>(T197-AVERAGE(T$3:T$242))^2*'Monthly Returns'!$BI198</f>
        <v>1.0303766058663889E-5</v>
      </c>
      <c r="CU197" s="161">
        <f>(U197-AVERAGE(U$3:U$242))^2*'Monthly Returns'!$BI198</f>
        <v>2.7361058644594731E-6</v>
      </c>
      <c r="CV197" s="161">
        <f>(V197-AVERAGE(V$3:V$242))^2*'Monthly Returns'!$BI198</f>
        <v>4.6090746640635725E-8</v>
      </c>
      <c r="CW197" s="161">
        <f>(W197-AVERAGE(W$3:W$242))^2*'Monthly Returns'!$BI198</f>
        <v>1.5503056917826761E-8</v>
      </c>
      <c r="CX197" s="161">
        <f>(X197-AVERAGE(X$3:X$242))^2*'Monthly Returns'!$BI198</f>
        <v>4.5016128692342749E-7</v>
      </c>
      <c r="CY197" s="161">
        <f>(Y197-AVERAGE(Y$3:Y$242))^2*'Monthly Returns'!$BI198</f>
        <v>3.3313352632744584E-7</v>
      </c>
      <c r="CZ197" s="161">
        <f>(Z197-AVERAGE(Z$3:Z$242))^2*'Monthly Returns'!$BI198</f>
        <v>3.6567875407262318E-8</v>
      </c>
      <c r="DA197" s="161">
        <f>(AA197-AVERAGE(AA$3:AA$242))^2*'Monthly Returns'!$BI198</f>
        <v>1.6604839225409093E-9</v>
      </c>
      <c r="DB197" s="161">
        <f>(AB197-AVERAGE(AB$3:AB$242))^2*'Monthly Returns'!$BI198</f>
        <v>1.1841793811798373E-8</v>
      </c>
      <c r="DC197" s="161">
        <f>(AC197-AVERAGE(AC$3:AC$242))^2*'Monthly Returns'!$BI198</f>
        <v>7.0043347984110192E-7</v>
      </c>
      <c r="DD197" s="161">
        <f>(AD197-AVERAGE(AD$3:AD$242))^2*'Monthly Returns'!$BI198</f>
        <v>1.2381836041083091E-6</v>
      </c>
      <c r="DE197" s="161">
        <f>(AE197-AVERAGE(AE$3:AE$242))^2*'Monthly Returns'!$BI198</f>
        <v>1.1850493113065538E-8</v>
      </c>
      <c r="DF197" s="161">
        <f>(AF197-AVERAGE(AF$3:AF$242))^2*'Monthly Returns'!$BI198</f>
        <v>3.8400461751826369E-8</v>
      </c>
      <c r="DG197" s="161">
        <f>(AG197-AVERAGE(AG$3:AG$242))^2*'Monthly Returns'!$BI198</f>
        <v>1.7617917369846943E-7</v>
      </c>
      <c r="DH197" s="161">
        <f>(AH197-AVERAGE(AH$3:AH$242))^2*'Monthly Returns'!$BI198</f>
        <v>2.0434595779427216E-7</v>
      </c>
      <c r="DI197" s="161">
        <f>(AI197-AVERAGE(AI$3:AI$242))^2*'Monthly Returns'!$BI198</f>
        <v>2.370477831558036E-8</v>
      </c>
      <c r="DJ197" s="161">
        <f>(AJ197-AVERAGE(AJ$3:AJ$242))^2*'Monthly Returns'!$BI198</f>
        <v>1.8725040632966073E-7</v>
      </c>
      <c r="DK197" s="161">
        <f>(AK197-AVERAGE(AK$3:AK$242))^2*'Monthly Returns'!$BI198</f>
        <v>4.3185482518449063E-7</v>
      </c>
      <c r="DL197" s="161">
        <f>(AL197-AVERAGE(AL$3:AL$242))^2*'Monthly Returns'!$BI198</f>
        <v>2.3011315923884814E-7</v>
      </c>
      <c r="DM197" s="161">
        <f>(AM197-AVERAGE(AM$3:AM$242))^2*'Monthly Returns'!$BI198</f>
        <v>2.0988991725273181E-10</v>
      </c>
      <c r="DN197" s="161">
        <f>(AN197-AVERAGE(AN$3:AN$242))^2*'Monthly Returns'!$BI198</f>
        <v>2.9995021345717816E-8</v>
      </c>
      <c r="DO197" s="161">
        <f>(AO197-AVERAGE(AO$3:AO$242))^2*'Monthly Returns'!$BI198</f>
        <v>1.0004852312911225E-7</v>
      </c>
      <c r="DP197" s="161">
        <f>(AP197-AVERAGE(AP$3:AP$242))^2*'Monthly Returns'!$BI198</f>
        <v>8.7019740735903129E-7</v>
      </c>
      <c r="DQ197" s="161">
        <f>(AQ197-AVERAGE(AQ$3:AQ$242))^2*'Monthly Returns'!$BI198</f>
        <v>2.559126662123852E-6</v>
      </c>
      <c r="DR197" s="161">
        <f>(AR197-AVERAGE(AR$3:AR$242))^2*'Monthly Returns'!$BI198</f>
        <v>2.3553303411393367E-8</v>
      </c>
      <c r="DS197" s="161">
        <f>(AS197-AVERAGE(AS$3:AS$242))^2*'Monthly Returns'!$BI198</f>
        <v>1.0582533616399892E-7</v>
      </c>
      <c r="DT197" s="161">
        <f>(AT197-AVERAGE(AT$3:AT$242))^2*'Monthly Returns'!$BI198</f>
        <v>1.5303889650324029E-7</v>
      </c>
      <c r="DU197" s="161">
        <f>(AU197-AVERAGE(AU$3:AU$242))^2*'Monthly Returns'!$BI198</f>
        <v>9.8313415209833803E-9</v>
      </c>
      <c r="DV197" s="161">
        <f>(AV197-AVERAGE(AV$3:AV$242))^2*'Monthly Returns'!$BI198</f>
        <v>8.7845766136361333E-7</v>
      </c>
      <c r="DW197" s="161">
        <f>(AW197-AVERAGE(AW$3:AW$242))^2*'Monthly Returns'!$BI198</f>
        <v>7.4667650680491584E-8</v>
      </c>
      <c r="DX197" s="161">
        <f>(AX197-AVERAGE(AX$3:AX$242))^2*'Monthly Returns'!$BI198</f>
        <v>1.8830268599278647E-7</v>
      </c>
      <c r="DY197" s="161">
        <f>(AY197-AVERAGE(AY$3:AY$242))^2*'Monthly Returns'!$BI198</f>
        <v>5.0371872615108982E-7</v>
      </c>
      <c r="DZ197" s="161">
        <f>(AZ197-AVERAGE(AZ$3:AZ$242))^2*'Monthly Returns'!$BI198</f>
        <v>1.5596796805923541E-6</v>
      </c>
      <c r="EA197" s="161">
        <f>(BA197-AVERAGE(BA$3:BA$242))^2*'Monthly Returns'!$BI198</f>
        <v>2.7054171862159791E-7</v>
      </c>
    </row>
    <row r="198" spans="1:131" s="80" customFormat="1" x14ac:dyDescent="0.2">
      <c r="A198" s="66"/>
      <c r="B198" s="79">
        <f>'Monthly Returns'!A199</f>
        <v>42124</v>
      </c>
      <c r="C198" s="77">
        <f>'Monthly Returns'!B199</f>
        <v>-2.58496314544043E-2</v>
      </c>
      <c r="D198" s="77">
        <f>'Monthly Returns'!C199</f>
        <v>-5.1464516074317401E-2</v>
      </c>
      <c r="E198" s="77">
        <f>'Monthly Returns'!D199</f>
        <v>-1.9415423208201099E-3</v>
      </c>
      <c r="F198" s="77">
        <f>'Monthly Returns'!E199</f>
        <v>2.16469514389241E-2</v>
      </c>
      <c r="G198" s="77">
        <f>'Monthly Returns'!F199</f>
        <v>3.2148739243935E-2</v>
      </c>
      <c r="H198" s="77">
        <f>'Monthly Returns'!G199</f>
        <v>-4.4203560741040698E-4</v>
      </c>
      <c r="I198" s="77">
        <f>'Monthly Returns'!H199</f>
        <v>-1.65595474844276E-2</v>
      </c>
      <c r="J198" s="77">
        <f>'Monthly Returns'!I199</f>
        <v>3.3903092330505001E-3</v>
      </c>
      <c r="K198" s="77">
        <f>'Monthly Returns'!J199</f>
        <v>3.9813107069049898E-2</v>
      </c>
      <c r="L198" s="77">
        <f>'Monthly Returns'!K199</f>
        <v>-2.3862637339863001E-2</v>
      </c>
      <c r="M198" s="77">
        <f>'Monthly Returns'!L199</f>
        <v>-2.4410799260623901E-2</v>
      </c>
      <c r="N198" s="77">
        <f>'Monthly Returns'!M199</f>
        <v>-1.0673401065177199E-2</v>
      </c>
      <c r="O198" s="77">
        <f>'Monthly Returns'!N199</f>
        <v>-7.1828318088874498E-3</v>
      </c>
      <c r="P198" s="77">
        <f>'Monthly Returns'!O199</f>
        <v>-1.01260606137246E-2</v>
      </c>
      <c r="Q198" s="77">
        <f>'Monthly Returns'!P199</f>
        <v>-1.53218182219235E-2</v>
      </c>
      <c r="R198" s="77">
        <f>'Monthly Returns'!Q199</f>
        <v>-1.7078264855690299E-2</v>
      </c>
      <c r="S198" s="77">
        <f>'Monthly Returns'!R199</f>
        <v>-4.6205630838353301E-2</v>
      </c>
      <c r="T198" s="77">
        <f>'Monthly Returns'!S199</f>
        <v>-1.7081943094961693E-2</v>
      </c>
      <c r="U198" s="77">
        <f>'Monthly Returns'!T199</f>
        <v>9.1444100315749496E-3</v>
      </c>
      <c r="V198" s="77">
        <f>'Monthly Returns'!U199</f>
        <v>1.82308671712927E-2</v>
      </c>
      <c r="W198" s="77">
        <f>'Monthly Returns'!V199</f>
        <v>-1.1942830349586901E-2</v>
      </c>
      <c r="X198" s="77">
        <f>'Monthly Returns'!W199</f>
        <v>8.8098234633831041E-3</v>
      </c>
      <c r="Y198" s="77">
        <f>'Monthly Returns'!X199</f>
        <v>1.7020319490610669E-2</v>
      </c>
      <c r="Z198" s="77">
        <f>'Monthly Returns'!Y199</f>
        <v>2.6877433590233313E-3</v>
      </c>
      <c r="AA198" s="77">
        <f>'Monthly Returns'!Z199</f>
        <v>7.0155923119219477E-3</v>
      </c>
      <c r="AB198" s="77">
        <f>'Monthly Returns'!AA199</f>
        <v>7.0560067084473044E-3</v>
      </c>
      <c r="AC198" s="77">
        <f>'Monthly Returns'!AB199</f>
        <v>7.9584606119138535E-3</v>
      </c>
      <c r="AD198" s="77">
        <f>'Monthly Returns'!AC199</f>
        <v>1.3399788818734999E-2</v>
      </c>
      <c r="AE198" s="77">
        <f>'Monthly Returns'!AD199</f>
        <v>-3.0231796610586999E-3</v>
      </c>
      <c r="AF198" s="77">
        <f>'Monthly Returns'!AE199</f>
        <v>-8.8770372999999996E-3</v>
      </c>
      <c r="AG198" s="77">
        <f>'Monthly Returns'!AF199</f>
        <v>1.5575512E-3</v>
      </c>
      <c r="AH198" s="77">
        <f>'Monthly Returns'!AG199</f>
        <v>-3.1892014129866975E-2</v>
      </c>
      <c r="AI198" s="77">
        <f>'Monthly Returns'!AH199</f>
        <v>-2.4398403903744814E-3</v>
      </c>
      <c r="AJ198" s="77">
        <f>'Monthly Returns'!AI199</f>
        <v>-5.3753054339255035E-3</v>
      </c>
      <c r="AK198" s="77">
        <f>'Monthly Returns'!AJ199</f>
        <v>-9.7619259394388092E-3</v>
      </c>
      <c r="AL198" s="77">
        <f>'Monthly Returns'!AK199</f>
        <v>-1.4373144068269283E-6</v>
      </c>
      <c r="AM198" s="77">
        <f>'Monthly Returns'!AL199</f>
        <v>-8.514635563815931E-3</v>
      </c>
      <c r="AN198" s="77">
        <f>'Monthly Returns'!AM199</f>
        <v>6.0081144700787625E-3</v>
      </c>
      <c r="AO198" s="77">
        <f>'Monthly Returns'!AN199</f>
        <v>-3.4500000000000003E-2</v>
      </c>
      <c r="AP198" s="77">
        <f>'Monthly Returns'!AO199</f>
        <v>2.9764620151548904E-3</v>
      </c>
      <c r="AQ198" s="77">
        <f>'Monthly Returns'!AP199</f>
        <v>-5.6619930580928068E-2</v>
      </c>
      <c r="AR198" s="77">
        <f>'Monthly Returns'!AQ199</f>
        <v>-1.1929761096716347E-3</v>
      </c>
      <c r="AS198" s="77">
        <f>'Monthly Returns'!AR199</f>
        <v>6.271165182489824E-4</v>
      </c>
      <c r="AT198" s="77">
        <f>'Monthly Returns'!AS199</f>
        <v>-1.0273063384548032E-3</v>
      </c>
      <c r="AU198" s="77">
        <f>'Monthly Returns'!AT199</f>
        <v>-8.648908140827534E-3</v>
      </c>
      <c r="AV198" s="77">
        <f>'Monthly Returns'!AU199</f>
        <v>-2.3201704873922112E-2</v>
      </c>
      <c r="AW198" s="77">
        <f>'Monthly Returns'!AV199</f>
        <v>3.3120186565587684E-2</v>
      </c>
      <c r="AX198" s="77">
        <f>'Monthly Returns'!AW199</f>
        <v>-2.516854079330666E-3</v>
      </c>
      <c r="AY198" s="77">
        <f>'Monthly Returns'!AX199</f>
        <v>-3.3418034448716605E-2</v>
      </c>
      <c r="AZ198" s="77">
        <f>'Monthly Returns'!AY199</f>
        <v>-7.0793863871825555E-2</v>
      </c>
      <c r="BA198" s="77">
        <f>'Monthly Returns'!AZ199</f>
        <v>5.9339013320871548E-3</v>
      </c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CC198" s="161">
        <f>(C198-AVERAGE(C$3:C$242))^2*'Monthly Returns'!$BI199</f>
        <v>7.3769441949540992E-6</v>
      </c>
      <c r="CD198" s="161">
        <f>(D198-AVERAGE(D$3:D$242))^2*'Monthly Returns'!$BI199</f>
        <v>2.7234472144575373E-5</v>
      </c>
      <c r="CE198" s="161">
        <f>(E198-AVERAGE(E$3:E$242))^2*'Monthly Returns'!$BI199</f>
        <v>4.2153636149604921E-7</v>
      </c>
      <c r="CF198" s="161">
        <f>(F198-AVERAGE(F$3:F$242))^2*'Monthly Returns'!$BI199</f>
        <v>1.082994843583915E-6</v>
      </c>
      <c r="CG198" s="161">
        <f>(G198-AVERAGE(G$3:G$242))^2*'Monthly Returns'!$BI199</f>
        <v>5.5198624112218748E-6</v>
      </c>
      <c r="CH198" s="161">
        <f>(H198-AVERAGE(H$3:H$242))^2*'Monthly Returns'!$BI199</f>
        <v>1.8620949726610342E-7</v>
      </c>
      <c r="CI198" s="161">
        <f>(I198-AVERAGE(I$3:I$242))^2*'Monthly Returns'!$BI199</f>
        <v>4.0313480987159703E-6</v>
      </c>
      <c r="CJ198" s="161">
        <f>(J198-AVERAGE(J$3:J$242))^2*'Monthly Returns'!$BI199</f>
        <v>2.5056064567452362E-7</v>
      </c>
      <c r="CK198" s="161">
        <f>(K198-AVERAGE(K$3:K$242))^2*'Monthly Returns'!$BI199</f>
        <v>6.3004131599750677E-6</v>
      </c>
      <c r="CL198" s="161">
        <f>(L198-AVERAGE(L$3:L$242))^2*'Monthly Returns'!$BI199</f>
        <v>5.6361164931035961E-6</v>
      </c>
      <c r="CM198" s="161">
        <f>(M198-AVERAGE(M$3:M$242))^2*'Monthly Returns'!$BI199</f>
        <v>5.9009055234449544E-6</v>
      </c>
      <c r="CN198" s="161">
        <f>(N198-AVERAGE(N$3:N$242))^2*'Monthly Returns'!$BI199</f>
        <v>2.4122794769440638E-6</v>
      </c>
      <c r="CO198" s="161">
        <f>(O198-AVERAGE(O$3:O$242))^2*'Monthly Returns'!$BI199</f>
        <v>1.2176236686769442E-6</v>
      </c>
      <c r="CP198" s="161">
        <f>(P198-AVERAGE(P$3:P$242))^2*'Monthly Returns'!$BI199</f>
        <v>2.4449452675126617E-6</v>
      </c>
      <c r="CQ198" s="161">
        <f>(Q198-AVERAGE(Q$3:Q$242))^2*'Monthly Returns'!$BI199</f>
        <v>3.6601812600002841E-6</v>
      </c>
      <c r="CR198" s="161">
        <f>(R198-AVERAGE(R$3:R$242))^2*'Monthly Returns'!$BI199</f>
        <v>3.9564340144999314E-6</v>
      </c>
      <c r="CS198" s="161">
        <f>(S198-AVERAGE(S$3:S$242))^2*'Monthly Returns'!$BI199</f>
        <v>1.8845674293921311E-5</v>
      </c>
      <c r="CT198" s="161">
        <f>(T198-AVERAGE(T$3:T$242))^2*'Monthly Returns'!$BI199</f>
        <v>4.741588644302176E-6</v>
      </c>
      <c r="CU198" s="161">
        <f>(U198-AVERAGE(U$3:U$242))^2*'Monthly Returns'!$BI199</f>
        <v>1.0156327294795273E-7</v>
      </c>
      <c r="CV198" s="161">
        <f>(V198-AVERAGE(V$3:V$242))^2*'Monthly Returns'!$BI199</f>
        <v>1.1609795915432867E-6</v>
      </c>
      <c r="CW198" s="161">
        <f>(W198-AVERAGE(W$3:W$242))^2*'Monthly Returns'!$BI199</f>
        <v>1.8225656089089855E-6</v>
      </c>
      <c r="CX198" s="161">
        <f>(X198-AVERAGE(X$3:X$242))^2*'Monthly Returns'!$BI199</f>
        <v>1.0569534176224573E-7</v>
      </c>
      <c r="CY198" s="161">
        <f>(Y198-AVERAGE(Y$3:Y$242))^2*'Monthly Returns'!$BI199</f>
        <v>1.1758967977330581E-6</v>
      </c>
      <c r="CZ198" s="161">
        <f>(Z198-AVERAGE(Z$3:Z$242))^2*'Monthly Returns'!$BI199</f>
        <v>1.1305963381536047E-9</v>
      </c>
      <c r="DA198" s="161">
        <f>(AA198-AVERAGE(AA$3:AA$242))^2*'Monthly Returns'!$BI199</f>
        <v>9.0646107386477448E-9</v>
      </c>
      <c r="DB198" s="161">
        <f>(AB198-AVERAGE(AB$3:AB$242))^2*'Monthly Returns'!$BI199</f>
        <v>6.4237640278034079E-8</v>
      </c>
      <c r="DC198" s="161">
        <f>(AC198-AVERAGE(AC$3:AC$242))^2*'Monthly Returns'!$BI199</f>
        <v>1.3240873618044936E-7</v>
      </c>
      <c r="DD198" s="161">
        <f>(AD198-AVERAGE(AD$3:AD$242))^2*'Monthly Returns'!$BI199</f>
        <v>6.6950457647737092E-7</v>
      </c>
      <c r="DE198" s="161">
        <f>(AE198-AVERAGE(AE$3:AE$242))^2*'Monthly Returns'!$BI199</f>
        <v>3.3250435075516306E-7</v>
      </c>
      <c r="DF198" s="161">
        <f>(AF198-AVERAGE(AF$3:AF$242))^2*'Monthly Returns'!$BI199</f>
        <v>1.8932482746785235E-6</v>
      </c>
      <c r="DG198" s="161">
        <f>(AG198-AVERAGE(AG$3:AG$242))^2*'Monthly Returns'!$BI199</f>
        <v>2.2322861851313903E-7</v>
      </c>
      <c r="DH198" s="161">
        <f>(AH198-AVERAGE(AH$3:AH$242))^2*'Monthly Returns'!$BI199</f>
        <v>1.0084860553969852E-5</v>
      </c>
      <c r="DI198" s="161">
        <f>(AI198-AVERAGE(AI$3:AI$242))^2*'Monthly Returns'!$BI199</f>
        <v>2.7012299585295127E-7</v>
      </c>
      <c r="DJ198" s="161">
        <f>(AJ198-AVERAGE(AJ$3:AJ$242))^2*'Monthly Returns'!$BI199</f>
        <v>8.0695035353007816E-7</v>
      </c>
      <c r="DK198" s="161">
        <f>(AK198-AVERAGE(AK$3:AK$242))^2*'Monthly Returns'!$BI199</f>
        <v>1.8170829844440238E-6</v>
      </c>
      <c r="DL198" s="161">
        <f>(AL198-AVERAGE(AL$3:AL$242))^2*'Monthly Returns'!$BI199</f>
        <v>2.711394476267843E-7</v>
      </c>
      <c r="DM198" s="161">
        <f>(AM198-AVERAGE(AM$3:AM$242))^2*'Monthly Returns'!$BI199</f>
        <v>1.2013477336853486E-6</v>
      </c>
      <c r="DN198" s="161">
        <f>(AN198-AVERAGE(AN$3:AN$242))^2*'Monthly Returns'!$BI199</f>
        <v>1.1014858728521455E-9</v>
      </c>
      <c r="DO198" s="161">
        <f>(AO198-AVERAGE(AO$3:AO$242))^2*'Monthly Returns'!$BI199</f>
        <v>1.1759696344934136E-5</v>
      </c>
      <c r="DP198" s="161">
        <f>(AP198-AVERAGE(AP$3:AP$242))^2*'Monthly Returns'!$BI199</f>
        <v>2.1286243725635591E-8</v>
      </c>
      <c r="DQ198" s="161">
        <f>(AQ198-AVERAGE(AQ$3:AQ$242))^2*'Monthly Returns'!$BI199</f>
        <v>2.7699717896377036E-5</v>
      </c>
      <c r="DR198" s="161">
        <f>(AR198-AVERAGE(AR$3:AR$242))^2*'Monthly Returns'!$BI199</f>
        <v>4.3328899717996612E-7</v>
      </c>
      <c r="DS198" s="161">
        <f>(AS198-AVERAGE(AS$3:AS$242))^2*'Monthly Returns'!$BI199</f>
        <v>5.6355520646138065E-8</v>
      </c>
      <c r="DT198" s="161">
        <f>(AT198-AVERAGE(AT$3:AT$242))^2*'Monthly Returns'!$BI199</f>
        <v>2.6954621312696606E-7</v>
      </c>
      <c r="DU198" s="161">
        <f>(AU198-AVERAGE(AU$3:AU$242))^2*'Monthly Returns'!$BI199</f>
        <v>8.2608852799127833E-7</v>
      </c>
      <c r="DV198" s="161">
        <f>(AV198-AVERAGE(AV$3:AV$242))^2*'Monthly Returns'!$BI199</f>
        <v>1.9797563553322523E-6</v>
      </c>
      <c r="DW198" s="161">
        <f>(AW198-AVERAGE(AW$3:AW$242))^2*'Monthly Returns'!$BI199</f>
        <v>4.0894887529135753E-6</v>
      </c>
      <c r="DX198" s="161">
        <f>(AX198-AVERAGE(AX$3:AX$242))^2*'Monthly Returns'!$BI199</f>
        <v>6.6658528577384389E-7</v>
      </c>
      <c r="DY198" s="161">
        <f>(AY198-AVERAGE(AY$3:AY$242))^2*'Monthly Returns'!$BI199</f>
        <v>1.1195721176809682E-5</v>
      </c>
      <c r="DZ198" s="161">
        <f>(AZ198-AVERAGE(AZ$3:AZ$242))^2*'Monthly Returns'!$BI199</f>
        <v>5.1839194297005313E-5</v>
      </c>
      <c r="EA198" s="161">
        <f>(BA198-AVERAGE(BA$3:BA$242))^2*'Monthly Returns'!$BI199</f>
        <v>1.2687025760608961E-7</v>
      </c>
    </row>
    <row r="199" spans="1:131" s="80" customFormat="1" x14ac:dyDescent="0.2">
      <c r="A199" s="66"/>
      <c r="B199" s="79">
        <f>'Monthly Returns'!A200</f>
        <v>42155</v>
      </c>
      <c r="C199" s="77">
        <f>'Monthly Returns'!B200</f>
        <v>1.7215424155856598E-2</v>
      </c>
      <c r="D199" s="77">
        <f>'Monthly Returns'!C200</f>
        <v>2.4523879468490901E-2</v>
      </c>
      <c r="E199" s="77">
        <f>'Monthly Returns'!D200</f>
        <v>-4.4195154770338904E-3</v>
      </c>
      <c r="F199" s="77">
        <f>'Monthly Returns'!E200</f>
        <v>1.8878907313329699E-2</v>
      </c>
      <c r="G199" s="77">
        <f>'Monthly Returns'!F200</f>
        <v>2.7457109317952002E-3</v>
      </c>
      <c r="H199" s="77">
        <f>'Monthly Returns'!G200</f>
        <v>1.7014925459188399E-2</v>
      </c>
      <c r="I199" s="77">
        <f>'Monthly Returns'!H200</f>
        <v>1.5836993574581602E-2</v>
      </c>
      <c r="J199" s="77">
        <f>'Monthly Returns'!I200</f>
        <v>-2.13149160830556E-2</v>
      </c>
      <c r="K199" s="77">
        <f>'Monthly Returns'!J200</f>
        <v>-3.6167411260749599E-2</v>
      </c>
      <c r="L199" s="77">
        <f>'Monthly Returns'!K200</f>
        <v>-2.0233046854259602E-2</v>
      </c>
      <c r="M199" s="77">
        <f>'Monthly Returns'!L200</f>
        <v>-1.4109849307906999E-2</v>
      </c>
      <c r="N199" s="77">
        <f>'Monthly Returns'!M200</f>
        <v>3.31268085209335E-3</v>
      </c>
      <c r="O199" s="77">
        <f>'Monthly Returns'!N200</f>
        <v>-2.1302854069369E-2</v>
      </c>
      <c r="P199" s="77">
        <f>'Monthly Returns'!O200</f>
        <v>3.4309072544840202E-3</v>
      </c>
      <c r="Q199" s="77">
        <f>'Monthly Returns'!P200</f>
        <v>1.0009191521485701E-2</v>
      </c>
      <c r="R199" s="77">
        <f>'Monthly Returns'!Q200</f>
        <v>1.3435055495826201E-2</v>
      </c>
      <c r="S199" s="77">
        <f>'Monthly Returns'!R200</f>
        <v>3.3550232533598998E-3</v>
      </c>
      <c r="T199" s="77">
        <f>'Monthly Returns'!S200</f>
        <v>4.4810707537459304E-3</v>
      </c>
      <c r="U199" s="77">
        <f>'Monthly Returns'!T200</f>
        <v>1.33263913367869E-2</v>
      </c>
      <c r="V199" s="77">
        <f>'Monthly Returns'!U200</f>
        <v>9.5604758372551599E-3</v>
      </c>
      <c r="W199" s="77">
        <f>'Monthly Returns'!V200</f>
        <v>-4.8101827918867098E-4</v>
      </c>
      <c r="X199" s="77">
        <f>'Monthly Returns'!W200</f>
        <v>6.136624182345285E-3</v>
      </c>
      <c r="Y199" s="77">
        <f>'Monthly Returns'!X200</f>
        <v>1.1510691519559746E-2</v>
      </c>
      <c r="Z199" s="77">
        <f>'Monthly Returns'!Y200</f>
        <v>2.6449414030400575E-3</v>
      </c>
      <c r="AA199" s="77">
        <f>'Monthly Returns'!Z200</f>
        <v>2.0228583622567076E-2</v>
      </c>
      <c r="AB199" s="77">
        <f>'Monthly Returns'!AA200</f>
        <v>2.2350898144545273E-3</v>
      </c>
      <c r="AC199" s="77">
        <f>'Monthly Returns'!AB200</f>
        <v>1.9841118607683006E-2</v>
      </c>
      <c r="AD199" s="77">
        <f>'Monthly Returns'!AC200</f>
        <v>1.7966572215738098E-2</v>
      </c>
      <c r="AE199" s="77">
        <f>'Monthly Returns'!AD200</f>
        <v>2.5090836886773601E-2</v>
      </c>
      <c r="AF199" s="77">
        <f>'Monthly Returns'!AE200</f>
        <v>3.0240936199999999E-2</v>
      </c>
      <c r="AG199" s="77">
        <f>'Monthly Returns'!AF200</f>
        <v>1.7004491300000001E-2</v>
      </c>
      <c r="AH199" s="77">
        <f>'Monthly Returns'!AG200</f>
        <v>2.9320366140096032E-2</v>
      </c>
      <c r="AI199" s="77">
        <f>'Monthly Returns'!AH200</f>
        <v>1.5926380368098236E-2</v>
      </c>
      <c r="AJ199" s="77">
        <f>'Monthly Returns'!AI200</f>
        <v>1.9651747099837635E-2</v>
      </c>
      <c r="AK199" s="77">
        <f>'Monthly Returns'!AJ200</f>
        <v>2.5377426065226194E-2</v>
      </c>
      <c r="AL199" s="77">
        <f>'Monthly Returns'!AK200</f>
        <v>1.8691582068614654E-2</v>
      </c>
      <c r="AM199" s="77">
        <f>'Monthly Returns'!AL200</f>
        <v>1.438982527055277E-2</v>
      </c>
      <c r="AN199" s="77">
        <f>'Monthly Returns'!AM200</f>
        <v>1.235692038729419E-2</v>
      </c>
      <c r="AO199" s="77">
        <f>'Monthly Returns'!AN200</f>
        <v>-4.0000000000000001E-3</v>
      </c>
      <c r="AP199" s="77">
        <f>'Monthly Returns'!AO200</f>
        <v>6.2352499664291017E-2</v>
      </c>
      <c r="AQ199" s="77">
        <f>'Monthly Returns'!AP200</f>
        <v>5.1579425113464472E-2</v>
      </c>
      <c r="AR199" s="77">
        <f>'Monthly Returns'!AQ200</f>
        <v>7.9337118014762113E-3</v>
      </c>
      <c r="AS199" s="77">
        <f>'Monthly Returns'!AR200</f>
        <v>3.1336174479819068E-3</v>
      </c>
      <c r="AT199" s="77">
        <f>'Monthly Returns'!AS200</f>
        <v>3.5520324517458159E-2</v>
      </c>
      <c r="AU199" s="77">
        <f>'Monthly Returns'!AT200</f>
        <v>1.4301448246335866E-2</v>
      </c>
      <c r="AV199" s="77">
        <f>'Monthly Returns'!AU200</f>
        <v>1.0660784307798462E-2</v>
      </c>
      <c r="AW199" s="77">
        <f>'Monthly Returns'!AV200</f>
        <v>4.6667681387511761E-2</v>
      </c>
      <c r="AX199" s="77">
        <f>'Monthly Returns'!AW200</f>
        <v>4.1246348513750641E-2</v>
      </c>
      <c r="AY199" s="77">
        <f>'Monthly Returns'!AX200</f>
        <v>3.3003314067552129E-2</v>
      </c>
      <c r="AZ199" s="77">
        <f>'Monthly Returns'!AY200</f>
        <v>1.9812319292340983E-2</v>
      </c>
      <c r="BA199" s="77">
        <f>'Monthly Returns'!AZ200</f>
        <v>-1.8326672945250255E-3</v>
      </c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CC199" s="161">
        <f>(C199-AVERAGE(C$3:C$242))^2*'Monthly Returns'!$BI200</f>
        <v>8.2205092708784336E-7</v>
      </c>
      <c r="CD199" s="161">
        <f>(D199-AVERAGE(D$3:D$242))^2*'Monthly Returns'!$BI200</f>
        <v>1.3723918766073666E-6</v>
      </c>
      <c r="CE199" s="161">
        <f>(E199-AVERAGE(E$3:E$242))^2*'Monthly Returns'!$BI200</f>
        <v>7.4264548007420126E-7</v>
      </c>
      <c r="CF199" s="161">
        <f>(F199-AVERAGE(F$3:F$242))^2*'Monthly Returns'!$BI200</f>
        <v>6.5963617791568195E-7</v>
      </c>
      <c r="CG199" s="161">
        <f>(G199-AVERAGE(G$3:G$242))^2*'Monthly Returns'!$BI200</f>
        <v>1.4765198067019481E-8</v>
      </c>
      <c r="CH199" s="161">
        <f>(H199-AVERAGE(H$3:H$242))^2*'Monthly Returns'!$BI200</f>
        <v>1.0823677427674505E-6</v>
      </c>
      <c r="CI199" s="161">
        <f>(I199-AVERAGE(I$3:I$242))^2*'Monthly Returns'!$BI200</f>
        <v>5.1498115803275708E-7</v>
      </c>
      <c r="CJ199" s="161">
        <f>(J199-AVERAGE(J$3:J$242))^2*'Monthly Returns'!$BI200</f>
        <v>6.7038906529836973E-6</v>
      </c>
      <c r="CK199" s="161">
        <f>(K199-AVERAGE(K$3:K$242))^2*'Monthly Returns'!$BI200</f>
        <v>1.5156032638923721E-5</v>
      </c>
      <c r="CL199" s="161">
        <f>(L199-AVERAGE(L$3:L$242))^2*'Monthly Returns'!$BI200</f>
        <v>4.3244394106234265E-6</v>
      </c>
      <c r="CM199" s="161">
        <f>(M199-AVERAGE(M$3:M$242))^2*'Monthly Returns'!$BI200</f>
        <v>2.4699428057834746E-6</v>
      </c>
      <c r="CN199" s="161">
        <f>(N199-AVERAGE(N$3:N$242))^2*'Monthly Returns'!$BI200</f>
        <v>1.4439504566302057E-7</v>
      </c>
      <c r="CO199" s="161">
        <f>(O199-AVERAGE(O$3:O$242))^2*'Monthly Returns'!$BI200</f>
        <v>5.2960335415183598E-6</v>
      </c>
      <c r="CP199" s="161">
        <f>(P199-AVERAGE(P$3:P$242))^2*'Monthly Returns'!$BI200</f>
        <v>1.8212513039879666E-7</v>
      </c>
      <c r="CQ199" s="161">
        <f>(Q199-AVERAGE(Q$3:Q$242))^2*'Monthly Returns'!$BI200</f>
        <v>4.6720028717456699E-8</v>
      </c>
      <c r="CR199" s="161">
        <f>(R199-AVERAGE(R$3:R$242))^2*'Monthly Returns'!$BI200</f>
        <v>3.3343752694545862E-7</v>
      </c>
      <c r="CS199" s="161">
        <f>(S199-AVERAGE(S$3:S$242))^2*'Monthly Returns'!$BI200</f>
        <v>3.173275392312035E-8</v>
      </c>
      <c r="CT199" s="161">
        <f>(T199-AVERAGE(T$3:T$242))^2*'Monthly Returns'!$BI200</f>
        <v>1.3521173696576476E-7</v>
      </c>
      <c r="CU199" s="161">
        <f>(U199-AVERAGE(U$3:U$242))^2*'Monthly Returns'!$BI200</f>
        <v>4.5349618321832634E-7</v>
      </c>
      <c r="CV199" s="161">
        <f>(V199-AVERAGE(V$3:V$242))^2*'Monthly Returns'!$BI200</f>
        <v>1.230531914784965E-7</v>
      </c>
      <c r="CW199" s="161">
        <f>(W199-AVERAGE(W$3:W$242))^2*'Monthly Returns'!$BI200</f>
        <v>1.5131472250577343E-7</v>
      </c>
      <c r="CX199" s="161">
        <f>(X199-AVERAGE(X$3:X$242))^2*'Monthly Returns'!$BI200</f>
        <v>1.0205348306479486E-8</v>
      </c>
      <c r="CY199" s="161">
        <f>(Y199-AVERAGE(Y$3:Y$242))^2*'Monthly Returns'!$BI200</f>
        <v>3.9014840879035869E-7</v>
      </c>
      <c r="CZ199" s="161">
        <f>(Z199-AVERAGE(Z$3:Z$242))^2*'Monthly Returns'!$BI200</f>
        <v>9.1080490583083844E-10</v>
      </c>
      <c r="DA199" s="161">
        <f>(AA199-AVERAGE(AA$3:AA$242))^2*'Monthly Returns'!$BI200</f>
        <v>1.4674674800617969E-6</v>
      </c>
      <c r="DB199" s="161">
        <f>(AB199-AVERAGE(AB$3:AB$242))^2*'Monthly Returns'!$BI200</f>
        <v>2.3210260130351714E-8</v>
      </c>
      <c r="DC199" s="161">
        <f>(AC199-AVERAGE(AC$3:AC$242))^2*'Monthly Returns'!$BI200</f>
        <v>1.8743881942645673E-6</v>
      </c>
      <c r="DD199" s="161">
        <f>(AD199-AVERAGE(AD$3:AD$242))^2*'Monthly Returns'!$BI200</f>
        <v>1.4591991136250959E-6</v>
      </c>
      <c r="DE199" s="161">
        <f>(AE199-AVERAGE(AE$3:AE$242))^2*'Monthly Returns'!$BI200</f>
        <v>3.2198932632367877E-6</v>
      </c>
      <c r="DF199" s="161">
        <f>(AF199-AVERAGE(AF$3:AF$242))^2*'Monthly Returns'!$BI200</f>
        <v>3.6872829183303356E-6</v>
      </c>
      <c r="DG199" s="161">
        <f>(AG199-AVERAGE(AG$3:AG$242))^2*'Monthly Returns'!$BI200</f>
        <v>6.8804722668209522E-7</v>
      </c>
      <c r="DH199" s="161">
        <f>(AH199-AVERAGE(AH$3:AH$242))^2*'Monthly Returns'!$BI200</f>
        <v>3.9089166340756578E-6</v>
      </c>
      <c r="DI199" s="161">
        <f>(AI199-AVERAGE(AI$3:AI$242))^2*'Monthly Returns'!$BI200</f>
        <v>1.0577891726991198E-6</v>
      </c>
      <c r="DJ199" s="161">
        <f>(AJ199-AVERAGE(AJ$3:AJ$242))^2*'Monthly Returns'!$BI200</f>
        <v>1.4651906264270997E-6</v>
      </c>
      <c r="DK199" s="161">
        <f>(AK199-AVERAGE(AK$3:AK$242))^2*'Monthly Returns'!$BI200</f>
        <v>2.5997628462170829E-6</v>
      </c>
      <c r="DL199" s="161">
        <f>(AL199-AVERAGE(AL$3:AL$242))^2*'Monthly Returns'!$BI200</f>
        <v>1.113239685176353E-6</v>
      </c>
      <c r="DM199" s="161">
        <f>(AM199-AVERAGE(AM$3:AM$242))^2*'Monthly Returns'!$BI200</f>
        <v>6.9300145907953149E-7</v>
      </c>
      <c r="DN199" s="161">
        <f>(AN199-AVERAGE(AN$3:AN$242))^2*'Monthly Returns'!$BI200</f>
        <v>3.2427099601047239E-7</v>
      </c>
      <c r="DO199" s="161">
        <f>(AO199-AVERAGE(AO$3:AO$242))^2*'Monthly Returns'!$BI200</f>
        <v>7.5881908874064978E-7</v>
      </c>
      <c r="DP199" s="161">
        <f>(AP199-AVERAGE(AP$3:AP$242))^2*'Monthly Returns'!$BI200</f>
        <v>2.662906762002401E-5</v>
      </c>
      <c r="DQ199" s="161">
        <f>(AQ199-AVERAGE(AQ$3:AQ$242))^2*'Monthly Returns'!$BI200</f>
        <v>1.4797635672959816E-5</v>
      </c>
      <c r="DR199" s="161">
        <f>(AR199-AVERAGE(AR$3:AR$242))^2*'Monthly Returns'!$BI200</f>
        <v>1.1901282615798987E-8</v>
      </c>
      <c r="DS199" s="161">
        <f>(AS199-AVERAGE(AS$3:AS$242))^2*'Monthly Returns'!$BI200</f>
        <v>7.2579542920258934E-10</v>
      </c>
      <c r="DT199" s="161">
        <f>(AT199-AVERAGE(AT$3:AT$242))^2*'Monthly Returns'!$BI200</f>
        <v>6.5755424824481589E-6</v>
      </c>
      <c r="DU199" s="161">
        <f>(AU199-AVERAGE(AU$3:AU$242))^2*'Monthly Returns'!$BI200</f>
        <v>1.0495006395423344E-6</v>
      </c>
      <c r="DV199" s="161">
        <f>(AV199-AVERAGE(AV$3:AV$242))^2*'Monthly Returns'!$BI200</f>
        <v>2.0886507713929045E-6</v>
      </c>
      <c r="DW199" s="161">
        <f>(AW199-AVERAGE(AW$3:AW$242))^2*'Monthly Returns'!$BI200</f>
        <v>1.0089417897875162E-5</v>
      </c>
      <c r="DX199" s="161">
        <f>(AX199-AVERAGE(AX$3:AX$242))^2*'Monthly Returns'!$BI200</f>
        <v>8.264462593027983E-6</v>
      </c>
      <c r="DY199" s="161">
        <f>(AY199-AVERAGE(AY$3:AY$242))^2*'Monthly Returns'!$BI200</f>
        <v>5.0433954194879531E-6</v>
      </c>
      <c r="DZ199" s="161">
        <f>(AZ199-AVERAGE(AZ$3:AZ$242))^2*'Monthly Returns'!$BI200</f>
        <v>1.7185608668408593E-7</v>
      </c>
      <c r="EA199" s="161">
        <f>(BA199-AVERAGE(BA$3:BA$242))^2*'Monthly Returns'!$BI200</f>
        <v>1.0277716113709674E-6</v>
      </c>
    </row>
    <row r="200" spans="1:131" s="80" customFormat="1" x14ac:dyDescent="0.2">
      <c r="A200" s="66"/>
      <c r="B200" s="79">
        <f>'Monthly Returns'!A201</f>
        <v>42185</v>
      </c>
      <c r="C200" s="77">
        <f>'Monthly Returns'!B201</f>
        <v>-4.4594910522297498E-2</v>
      </c>
      <c r="D200" s="77">
        <f>'Monthly Returns'!C201</f>
        <v>-3.06495997915621E-2</v>
      </c>
      <c r="E200" s="77">
        <f>'Monthly Returns'!D201</f>
        <v>-5.3398758649182199E-2</v>
      </c>
      <c r="F200" s="77">
        <f>'Monthly Returns'!E201</f>
        <v>-3.9506091791201403E-2</v>
      </c>
      <c r="G200" s="77">
        <f>'Monthly Returns'!F201</f>
        <v>-6.08677828623541E-2</v>
      </c>
      <c r="H200" s="77">
        <f>'Monthly Returns'!G201</f>
        <v>-4.2708580702747398E-2</v>
      </c>
      <c r="I200" s="77">
        <f>'Monthly Returns'!H201</f>
        <v>-1.18422090855296E-2</v>
      </c>
      <c r="J200" s="77">
        <f>'Monthly Returns'!I201</f>
        <v>-6.2476802936487899E-2</v>
      </c>
      <c r="K200" s="77">
        <f>'Monthly Returns'!J201</f>
        <v>-5.0701265695967598E-2</v>
      </c>
      <c r="L200" s="77">
        <f>'Monthly Returns'!K201</f>
        <v>-2.79682997610817E-2</v>
      </c>
      <c r="M200" s="77">
        <f>'Monthly Returns'!L201</f>
        <v>-3.0416224326329198E-2</v>
      </c>
      <c r="N200" s="77">
        <f>'Monthly Returns'!M201</f>
        <v>-3.7093513412649597E-2</v>
      </c>
      <c r="O200" s="77">
        <f>'Monthly Returns'!N201</f>
        <v>-3.47669701532324E-2</v>
      </c>
      <c r="P200" s="77">
        <f>'Monthly Returns'!O201</f>
        <v>-3.7823626785170698E-2</v>
      </c>
      <c r="Q200" s="77">
        <f>'Monthly Returns'!P201</f>
        <v>-3.74623029004316E-2</v>
      </c>
      <c r="R200" s="77">
        <f>'Monthly Returns'!Q201</f>
        <v>-3.5247301858807402E-2</v>
      </c>
      <c r="S200" s="77">
        <f>'Monthly Returns'!R201</f>
        <v>-4.8662745673666102E-2</v>
      </c>
      <c r="T200" s="77">
        <f>'Monthly Returns'!S201</f>
        <v>-3.9934662286954414E-2</v>
      </c>
      <c r="U200" s="77">
        <f>'Monthly Returns'!T201</f>
        <v>-1.8939403251460901E-2</v>
      </c>
      <c r="V200" s="77">
        <f>'Monthly Returns'!U201</f>
        <v>-9.3407831116113504E-3</v>
      </c>
      <c r="W200" s="77">
        <f>'Monthly Returns'!V201</f>
        <v>-2.31164720414734E-2</v>
      </c>
      <c r="X200" s="77">
        <f>'Monthly Returns'!W201</f>
        <v>-9.3833780160845759E-4</v>
      </c>
      <c r="Y200" s="77">
        <f>'Monthly Returns'!X201</f>
        <v>-3.3826496781952375E-3</v>
      </c>
      <c r="Z200" s="77">
        <f>'Monthly Returns'!Y201</f>
        <v>-2.2627156282795102E-3</v>
      </c>
      <c r="AA200" s="77">
        <f>'Monthly Returns'!Z201</f>
        <v>2.3623209803631529E-3</v>
      </c>
      <c r="AB200" s="77">
        <f>'Monthly Returns'!AA201</f>
        <v>3.6621827702500998E-3</v>
      </c>
      <c r="AC200" s="77">
        <f>'Monthly Returns'!AB201</f>
        <v>-6.3549114598271395E-5</v>
      </c>
      <c r="AD200" s="77">
        <f>'Monthly Returns'!AC201</f>
        <v>-7.431795457370601E-4</v>
      </c>
      <c r="AE200" s="77">
        <f>'Monthly Returns'!AD201</f>
        <v>2.1532098599501E-4</v>
      </c>
      <c r="AF200" s="77">
        <f>'Monthly Returns'!AE201</f>
        <v>1.3737964700000001E-2</v>
      </c>
      <c r="AG200" s="77">
        <f>'Monthly Returns'!AF201</f>
        <v>4.5899939000000004E-3</v>
      </c>
      <c r="AH200" s="77">
        <f>'Monthly Returns'!AG201</f>
        <v>1.9861600306128935E-2</v>
      </c>
      <c r="AI200" s="77">
        <f>'Monthly Returns'!AH201</f>
        <v>-2.27863797032124E-3</v>
      </c>
      <c r="AJ200" s="77">
        <f>'Monthly Returns'!AI201</f>
        <v>-2.9489143711136645E-3</v>
      </c>
      <c r="AK200" s="77">
        <f>'Monthly Returns'!AJ201</f>
        <v>-4.1556725655867988E-3</v>
      </c>
      <c r="AL200" s="77">
        <f>'Monthly Returns'!AK201</f>
        <v>1.1068853347218077E-3</v>
      </c>
      <c r="AM200" s="77">
        <f>'Monthly Returns'!AL201</f>
        <v>-9.0087319693058499E-3</v>
      </c>
      <c r="AN200" s="77">
        <f>'Monthly Returns'!AM201</f>
        <v>4.7490278786606055E-3</v>
      </c>
      <c r="AO200" s="77">
        <f>'Monthly Returns'!AN201</f>
        <v>-1.2500000000000001E-2</v>
      </c>
      <c r="AP200" s="77">
        <f>'Monthly Returns'!AO201</f>
        <v>4.1119619058773704E-3</v>
      </c>
      <c r="AQ200" s="77">
        <f>'Monthly Returns'!AP201</f>
        <v>6.7760619427013058E-3</v>
      </c>
      <c r="AR200" s="77">
        <f>'Monthly Returns'!AQ201</f>
        <v>-3.6382992704070529E-3</v>
      </c>
      <c r="AS200" s="77">
        <f>'Monthly Returns'!AR201</f>
        <v>8.1844308384355635E-3</v>
      </c>
      <c r="AT200" s="77">
        <f>'Monthly Returns'!AS201</f>
        <v>1.1666486069009162E-3</v>
      </c>
      <c r="AU200" s="77">
        <f>'Monthly Returns'!AT201</f>
        <v>-6.5478411305395241E-3</v>
      </c>
      <c r="AV200" s="77">
        <f>'Monthly Returns'!AU201</f>
        <v>-5.4355110362112194E-3</v>
      </c>
      <c r="AW200" s="77">
        <f>'Monthly Returns'!AV201</f>
        <v>3.5319923901770967E-3</v>
      </c>
      <c r="AX200" s="77">
        <f>'Monthly Returns'!AW201</f>
        <v>1.462073713559775E-3</v>
      </c>
      <c r="AY200" s="77">
        <f>'Monthly Returns'!AX201</f>
        <v>3.4168410798850182E-3</v>
      </c>
      <c r="AZ200" s="77">
        <f>'Monthly Returns'!AY201</f>
        <v>3.1265595811438923E-2</v>
      </c>
      <c r="BA200" s="77">
        <f>'Monthly Returns'!AZ201</f>
        <v>1.4535254366951467E-2</v>
      </c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CC200" s="161">
        <f>(C200-AVERAGE(C$3:C$242))^2*'Monthly Returns'!$BI201</f>
        <v>1.8786246101028946E-5</v>
      </c>
      <c r="CD200" s="161">
        <f>(D200-AVERAGE(D$3:D$242))^2*'Monthly Returns'!$BI201</f>
        <v>1.2284442469225299E-5</v>
      </c>
      <c r="CE200" s="161">
        <f>(E200-AVERAGE(E$3:E$242))^2*'Monthly Returns'!$BI201</f>
        <v>2.5227966695671283E-5</v>
      </c>
      <c r="CF200" s="161">
        <f>(F200-AVERAGE(F$3:F$242))^2*'Monthly Returns'!$BI201</f>
        <v>1.7127884337449546E-5</v>
      </c>
      <c r="CG200" s="161">
        <f>(G200-AVERAGE(G$3:G$242))^2*'Monthly Returns'!$BI201</f>
        <v>3.047810657104768E-5</v>
      </c>
      <c r="CH200" s="161">
        <f>(H200-AVERAGE(H$3:H$242))^2*'Monthly Returns'!$BI201</f>
        <v>1.6183232070011964E-5</v>
      </c>
      <c r="CI200" s="161">
        <f>(I200-AVERAGE(I$3:I$242))^2*'Monthly Returns'!$BI201</f>
        <v>2.6496180917357333E-6</v>
      </c>
      <c r="CJ200" s="161">
        <f>(J200-AVERAGE(J$3:J$242))^2*'Monthly Returns'!$BI201</f>
        <v>3.7154438341297874E-5</v>
      </c>
      <c r="CK200" s="161">
        <f>(K200-AVERAGE(K$3:K$242))^2*'Monthly Returns'!$BI201</f>
        <v>2.6482411479706778E-5</v>
      </c>
      <c r="CL200" s="161">
        <f>(L200-AVERAGE(L$3:L$242))^2*'Monthly Returns'!$BI201</f>
        <v>7.5430367239599712E-6</v>
      </c>
      <c r="CM200" s="161">
        <f>(M200-AVERAGE(M$3:M$242))^2*'Monthly Returns'!$BI201</f>
        <v>8.7815432510721223E-6</v>
      </c>
      <c r="CN200" s="161">
        <f>(N200-AVERAGE(N$3:N$242))^2*'Monthly Returns'!$BI201</f>
        <v>1.4523635278201561E-5</v>
      </c>
      <c r="CO200" s="161">
        <f>(O200-AVERAGE(O$3:O$242))^2*'Monthly Returns'!$BI201</f>
        <v>1.1940757682862712E-5</v>
      </c>
      <c r="CP200" s="161">
        <f>(P200-AVERAGE(P$3:P$242))^2*'Monthly Returns'!$BI201</f>
        <v>1.5444794981879287E-5</v>
      </c>
      <c r="CQ200" s="161">
        <f>(Q200-AVERAGE(Q$3:Q$242))^2*'Monthly Returns'!$BI201</f>
        <v>1.4527091444512486E-5</v>
      </c>
      <c r="CR200" s="161">
        <f>(R200-AVERAGE(R$3:R$242))^2*'Monthly Returns'!$BI201</f>
        <v>1.2610239317501972E-5</v>
      </c>
      <c r="CS200" s="161">
        <f>(S200-AVERAGE(S$3:S$242))^2*'Monthly Returns'!$BI201</f>
        <v>2.1100556420570949E-5</v>
      </c>
      <c r="CT200" s="161">
        <f>(T200-AVERAGE(T$3:T$242))^2*'Monthly Returns'!$BI201</f>
        <v>1.713061995078106E-5</v>
      </c>
      <c r="CU200" s="161">
        <f>(U200-AVERAGE(U$3:U$242))^2*'Monthly Returns'!$BI201</f>
        <v>4.2494945812879551E-6</v>
      </c>
      <c r="CV200" s="161">
        <f>(V200-AVERAGE(V$3:V$242))^2*'Monthly Returns'!$BI201</f>
        <v>1.5662599503193326E-6</v>
      </c>
      <c r="CW200" s="161">
        <f>(W200-AVERAGE(W$3:W$242))^2*'Monthly Returns'!$BI201</f>
        <v>5.3449489839404274E-6</v>
      </c>
      <c r="CX200" s="161">
        <f>(X200-AVERAGE(X$3:X$242))^2*'Monthly Returns'!$BI201</f>
        <v>2.4888905518609442E-7</v>
      </c>
      <c r="CY200" s="161">
        <f>(Y200-AVERAGE(Y$3:Y$242))^2*'Monthly Returns'!$BI201</f>
        <v>4.0470144098803937E-7</v>
      </c>
      <c r="CZ200" s="161">
        <f>(Z200-AVERAGE(Z$3:Z$242))^2*'Monthly Returns'!$BI201</f>
        <v>1.4911788904360371E-7</v>
      </c>
      <c r="DA200" s="161">
        <f>(AA200-AVERAGE(AA$3:AA$242))^2*'Monthly Returns'!$BI201</f>
        <v>8.9240203811020844E-8</v>
      </c>
      <c r="DB200" s="161">
        <f>(AB200-AVERAGE(AB$3:AB$242))^2*'Monthly Returns'!$BI201</f>
        <v>1.0243888387272449E-9</v>
      </c>
      <c r="DC200" s="161">
        <f>(AC200-AVERAGE(AC$3:AC$242))^2*'Monthly Returns'!$BI201</f>
        <v>9.811555417519966E-8</v>
      </c>
      <c r="DD200" s="161">
        <f>(AD200-AVERAGE(AD$3:AD$242))^2*'Monthly Returns'!$BI201</f>
        <v>1.3968807749850259E-7</v>
      </c>
      <c r="DE200" s="161">
        <f>(AE200-AVERAGE(AE$3:AE$242))^2*'Monthly Returns'!$BI201</f>
        <v>9.4630290477800275E-8</v>
      </c>
      <c r="DF200" s="161">
        <f>(AF200-AVERAGE(AF$3:AF$242))^2*'Monthly Returns'!$BI201</f>
        <v>2.802381219105801E-7</v>
      </c>
      <c r="DG200" s="161">
        <f>(AG200-AVERAGE(AG$3:AG$242))^2*'Monthly Returns'!$BI201</f>
        <v>4.8353479741932232E-8</v>
      </c>
      <c r="DH200" s="161">
        <f>(AH200-AVERAGE(AH$3:AH$242))^2*'Monthly Returns'!$BI201</f>
        <v>1.4026563991785275E-6</v>
      </c>
      <c r="DI200" s="161">
        <f>(AI200-AVERAGE(AI$3:AI$242))^2*'Monthly Returns'!$BI201</f>
        <v>2.6143069180006878E-7</v>
      </c>
      <c r="DJ200" s="161">
        <f>(AJ200-AVERAGE(AJ$3:AJ$242))^2*'Monthly Returns'!$BI201</f>
        <v>4.9204851660612961E-7</v>
      </c>
      <c r="DK200" s="161">
        <f>(AK200-AVERAGE(AK$3:AK$242))^2*'Monthly Returns'!$BI201</f>
        <v>7.8469888237542475E-7</v>
      </c>
      <c r="DL200" s="161">
        <f>(AL200-AVERAGE(AL$3:AL$242))^2*'Monthly Returns'!$BI201</f>
        <v>1.8654812135120567E-7</v>
      </c>
      <c r="DM200" s="161">
        <f>(AM200-AVERAGE(AM$3:AM$242))^2*'Monthly Returns'!$BI201</f>
        <v>1.3203458115436754E-6</v>
      </c>
      <c r="DN200" s="161">
        <f>(AN200-AVERAGE(AN$3:AN$242))^2*'Monthly Returns'!$BI201</f>
        <v>5.377111821809655E-9</v>
      </c>
      <c r="DO200" s="161">
        <f>(AO200-AVERAGE(AO$3:AO$242))^2*'Monthly Returns'!$BI201</f>
        <v>2.54991435706439E-6</v>
      </c>
      <c r="DP200" s="161">
        <f>(AP200-AVERAGE(AP$3:AP$242))^2*'Monthly Returns'!$BI201</f>
        <v>5.9407352524154566E-8</v>
      </c>
      <c r="DQ200" s="161">
        <f>(AQ200-AVERAGE(AQ$3:AQ$242))^2*'Monthly Returns'!$BI201</f>
        <v>4.0833561142519607E-9</v>
      </c>
      <c r="DR200" s="161">
        <f>(AR200-AVERAGE(AR$3:AR$242))^2*'Monthly Returns'!$BI201</f>
        <v>7.6111452962223748E-7</v>
      </c>
      <c r="DS200" s="161">
        <f>(AS200-AVERAGE(AS$3:AS$242))^2*'Monthly Returns'!$BI201</f>
        <v>1.6125213888114851E-7</v>
      </c>
      <c r="DT200" s="161">
        <f>(AT200-AVERAGE(AT$3:AT$242))^2*'Monthly Returns'!$BI201</f>
        <v>1.1440097993746108E-7</v>
      </c>
      <c r="DU200" s="161">
        <f>(AU200-AVERAGE(AU$3:AU$242))^2*'Monthly Returns'!$BI201</f>
        <v>5.472557159698502E-7</v>
      </c>
      <c r="DV200" s="161">
        <f>(AV200-AVERAGE(AV$3:AV$242))^2*'Monthly Returns'!$BI201</f>
        <v>7.479041999800018E-9</v>
      </c>
      <c r="DW200" s="161">
        <f>(AW200-AVERAGE(AW$3:AW$242))^2*'Monthly Returns'!$BI201</f>
        <v>2.1933644230947764E-7</v>
      </c>
      <c r="DX200" s="161">
        <f>(AX200-AVERAGE(AX$3:AX$242))^2*'Monthly Returns'!$BI201</f>
        <v>2.3718951472254563E-7</v>
      </c>
      <c r="DY200" s="161">
        <f>(AY200-AVERAGE(AY$3:AY$242))^2*'Monthly Returns'!$BI201</f>
        <v>6.4413733819783958E-8</v>
      </c>
      <c r="DZ200" s="161">
        <f>(AZ200-AVERAGE(AZ$3:AZ$242))^2*'Monthly Returns'!$BI201</f>
        <v>1.9282896028789733E-6</v>
      </c>
      <c r="EA200" s="161">
        <f>(BA200-AVERAGE(BA$3:BA$242))^2*'Monthly Returns'!$BI201</f>
        <v>1.3702539830028021E-7</v>
      </c>
    </row>
    <row r="201" spans="1:131" s="80" customFormat="1" x14ac:dyDescent="0.2">
      <c r="A201" s="66"/>
      <c r="B201" s="79">
        <f>'Monthly Returns'!A202</f>
        <v>42216</v>
      </c>
      <c r="C201" s="77">
        <f>'Monthly Returns'!B202</f>
        <v>2.5269834634259199E-2</v>
      </c>
      <c r="D201" s="77">
        <f>'Monthly Returns'!C202</f>
        <v>-1.0354608092008001E-3</v>
      </c>
      <c r="E201" s="77">
        <f>'Monthly Returns'!D202</f>
        <v>4.3036550681968898E-2</v>
      </c>
      <c r="F201" s="77">
        <f>'Monthly Returns'!E202</f>
        <v>3.0930763798781201E-2</v>
      </c>
      <c r="G201" s="77">
        <f>'Monthly Returns'!F202</f>
        <v>2.2591647138225899E-2</v>
      </c>
      <c r="H201" s="77">
        <f>'Monthly Returns'!G202</f>
        <v>9.9254140546805002E-3</v>
      </c>
      <c r="I201" s="77">
        <f>'Monthly Returns'!H202</f>
        <v>1.3639263041751401E-3</v>
      </c>
      <c r="J201" s="77">
        <f>'Monthly Returns'!I202</f>
        <v>-6.3764158163081E-3</v>
      </c>
      <c r="K201" s="77">
        <f>'Monthly Returns'!J202</f>
        <v>-6.3878038486961206E-2</v>
      </c>
      <c r="L201" s="77">
        <f>'Monthly Returns'!K202</f>
        <v>7.4945362591327599E-3</v>
      </c>
      <c r="M201" s="77">
        <f>'Monthly Returns'!L202</f>
        <v>7.4342995075267204E-3</v>
      </c>
      <c r="N201" s="77">
        <f>'Monthly Returns'!M202</f>
        <v>2.0879691358026602E-3</v>
      </c>
      <c r="O201" s="77">
        <f>'Monthly Returns'!N202</f>
        <v>-2.5799124584538299E-2</v>
      </c>
      <c r="P201" s="77">
        <f>'Monthly Returns'!O202</f>
        <v>6.0323891181781599E-3</v>
      </c>
      <c r="Q201" s="77">
        <f>'Monthly Returns'!P202</f>
        <v>3.24075514147459E-3</v>
      </c>
      <c r="R201" s="77">
        <f>'Monthly Returns'!Q202</f>
        <v>-6.7191341950959497E-3</v>
      </c>
      <c r="S201" s="77">
        <f>'Monthly Returns'!R202</f>
        <v>1.41342847645147E-2</v>
      </c>
      <c r="T201" s="77">
        <f>'Monthly Returns'!S202</f>
        <v>6.4840963604739787E-3</v>
      </c>
      <c r="U201" s="77">
        <f>'Monthly Returns'!T202</f>
        <v>1.9984112943440598E-2</v>
      </c>
      <c r="V201" s="77">
        <f>'Monthly Returns'!U202</f>
        <v>-1.1839938533724399E-2</v>
      </c>
      <c r="W201" s="77">
        <f>'Monthly Returns'!V202</f>
        <v>8.9059717826012099E-3</v>
      </c>
      <c r="X201" s="77">
        <f>'Monthly Returns'!W202</f>
        <v>5.5682275593720298E-3</v>
      </c>
      <c r="Y201" s="77">
        <f>'Monthly Returns'!X202</f>
        <v>1.0707363788282409E-2</v>
      </c>
      <c r="Z201" s="77">
        <f>'Monthly Returns'!Y202</f>
        <v>2.0505461335893482E-3</v>
      </c>
      <c r="AA201" s="77">
        <f>'Monthly Returns'!Z202</f>
        <v>6.3337752246281909E-3</v>
      </c>
      <c r="AB201" s="77">
        <f>'Monthly Returns'!AA202</f>
        <v>2.2845970776763647E-3</v>
      </c>
      <c r="AC201" s="77">
        <f>'Monthly Returns'!AB202</f>
        <v>1.34333630407375E-2</v>
      </c>
      <c r="AD201" s="77">
        <f>'Monthly Returns'!AC202</f>
        <v>1.3551319001662501E-2</v>
      </c>
      <c r="AE201" s="77">
        <f>'Monthly Returns'!AD202</f>
        <v>1.6124856714166601E-2</v>
      </c>
      <c r="AF201" s="77">
        <f>'Monthly Returns'!AE202</f>
        <v>1.62475009E-2</v>
      </c>
      <c r="AG201" s="77">
        <f>'Monthly Returns'!AF202</f>
        <v>9.044362299999999E-3</v>
      </c>
      <c r="AH201" s="77">
        <f>'Monthly Returns'!AG202</f>
        <v>1.7068551969884993E-2</v>
      </c>
      <c r="AI201" s="77">
        <f>'Monthly Returns'!AH202</f>
        <v>-7.2792420549737669E-3</v>
      </c>
      <c r="AJ201" s="77">
        <f>'Monthly Returns'!AI202</f>
        <v>-2.1704638167199253E-3</v>
      </c>
      <c r="AK201" s="77">
        <f>'Monthly Returns'!AJ202</f>
        <v>-7.4187542476724655E-3</v>
      </c>
      <c r="AL201" s="77">
        <f>'Monthly Returns'!AK202</f>
        <v>6.6311501980176324E-4</v>
      </c>
      <c r="AM201" s="77">
        <f>'Monthly Returns'!AL202</f>
        <v>6.4082533684839404E-4</v>
      </c>
      <c r="AN201" s="77">
        <f>'Monthly Returns'!AM202</f>
        <v>5.7804810777071225E-3</v>
      </c>
      <c r="AO201" s="77">
        <f>'Monthly Returns'!AN202</f>
        <v>1.9E-3</v>
      </c>
      <c r="AP201" s="77">
        <f>'Monthly Returns'!AO202</f>
        <v>2.4358468889912777E-2</v>
      </c>
      <c r="AQ201" s="77">
        <f>'Monthly Returns'!AP202</f>
        <v>2.6807506101708567E-2</v>
      </c>
      <c r="AR201" s="77">
        <f>'Monthly Returns'!AQ202</f>
        <v>-4.1612775482068659E-3</v>
      </c>
      <c r="AS201" s="77">
        <f>'Monthly Returns'!AR202</f>
        <v>1.1030550907851433E-2</v>
      </c>
      <c r="AT201" s="77">
        <f>'Monthly Returns'!AS202</f>
        <v>8.8587238796188766E-3</v>
      </c>
      <c r="AU201" s="77">
        <f>'Monthly Returns'!AT202</f>
        <v>-3.3333553380699831E-4</v>
      </c>
      <c r="AV201" s="77">
        <f>'Monthly Returns'!AU202</f>
        <v>-4.3888770754899947E-3</v>
      </c>
      <c r="AW201" s="77">
        <f>'Monthly Returns'!AV202</f>
        <v>2.9944255429600997E-2</v>
      </c>
      <c r="AX201" s="77">
        <f>'Monthly Returns'!AW202</f>
        <v>3.08326806638759E-2</v>
      </c>
      <c r="AY201" s="77">
        <f>'Monthly Returns'!AX202</f>
        <v>-5.5939904972569505E-4</v>
      </c>
      <c r="AZ201" s="77">
        <f>'Monthly Returns'!AY202</f>
        <v>-1.7312674858213899E-2</v>
      </c>
      <c r="BA201" s="77">
        <f>'Monthly Returns'!AZ202</f>
        <v>4.2673118009299849E-2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CC201" s="161">
        <f>(C201-AVERAGE(C$3:C$242))^2*'Monthly Returns'!$BI202</f>
        <v>2.5690045859238342E-6</v>
      </c>
      <c r="CD201" s="161">
        <f>(D201-AVERAGE(D$3:D$242))^2*'Monthly Returns'!$BI202</f>
        <v>9.9341535706639193E-7</v>
      </c>
      <c r="CE201" s="161">
        <f>(E201-AVERAGE(E$3:E$242))^2*'Monthly Returns'!$BI202</f>
        <v>1.0094507894509641E-5</v>
      </c>
      <c r="CF201" s="161">
        <f>(F201-AVERAGE(F$3:F$242))^2*'Monthly Returns'!$BI202</f>
        <v>3.4162864040435257E-6</v>
      </c>
      <c r="CG201" s="161">
        <f>(G201-AVERAGE(G$3:G$242))^2*'Monthly Returns'!$BI202</f>
        <v>2.4648222429809337E-6</v>
      </c>
      <c r="CH201" s="161">
        <f>(H201-AVERAGE(H$3:H$242))^2*'Monthly Returns'!$BI202</f>
        <v>1.9908890109804121E-7</v>
      </c>
      <c r="CI201" s="161">
        <f>(I201-AVERAGE(I$3:I$242))^2*'Monthly Returns'!$BI202</f>
        <v>2.5966906097311499E-7</v>
      </c>
      <c r="CJ201" s="161">
        <f>(J201-AVERAGE(J$3:J$242))^2*'Monthly Returns'!$BI202</f>
        <v>1.7988031661689611E-6</v>
      </c>
      <c r="CK201" s="161">
        <f>(K201-AVERAGE(K$3:K$242))^2*'Monthly Returns'!$BI202</f>
        <v>3.963854506820024E-5</v>
      </c>
      <c r="CL201" s="161">
        <f>(L201-AVERAGE(L$3:L$242))^2*'Monthly Returns'!$BI202</f>
        <v>6.9922286461032623E-8</v>
      </c>
      <c r="CM201" s="161">
        <f>(M201-AVERAGE(M$3:M$242))^2*'Monthly Returns'!$BI202</f>
        <v>6.2540027880140575E-8</v>
      </c>
      <c r="CN201" s="161">
        <f>(N201-AVERAGE(N$3:N$242))^2*'Monthly Returns'!$BI202</f>
        <v>2.3842795132522828E-7</v>
      </c>
      <c r="CO201" s="161">
        <f>(O201-AVERAGE(O$3:O$242))^2*'Monthly Returns'!$BI202</f>
        <v>7.3335682533049322E-6</v>
      </c>
      <c r="CP201" s="161">
        <f>(P201-AVERAGE(P$3:P$242))^2*'Monthly Returns'!$BI202</f>
        <v>4.3758092033421574E-8</v>
      </c>
      <c r="CQ201" s="161">
        <f>(Q201-AVERAGE(Q$3:Q$242))^2*'Monthly Returns'!$BI202</f>
        <v>1.2885743026419961E-7</v>
      </c>
      <c r="CR201" s="161">
        <f>(R201-AVERAGE(R$3:R$242))^2*'Monthly Returns'!$BI202</f>
        <v>1.2898901881557356E-6</v>
      </c>
      <c r="CS201" s="161">
        <f>(S201-AVERAGE(S$3:S$242))^2*'Monthly Returns'!$BI202</f>
        <v>5.4679629153015389E-7</v>
      </c>
      <c r="CT201" s="161">
        <f>(T201-AVERAGE(T$3:T$242))^2*'Monthly Returns'!$BI202</f>
        <v>4.0233199749811962E-8</v>
      </c>
      <c r="CU201" s="161">
        <f>(U201-AVERAGE(U$3:U$242))^2*'Monthly Returns'!$BI202</f>
        <v>1.5577011112898977E-6</v>
      </c>
      <c r="CV201" s="161">
        <f>(V201-AVERAGE(V$3:V$242))^2*'Monthly Returns'!$BI202</f>
        <v>2.163746246817687E-6</v>
      </c>
      <c r="CW201" s="161">
        <f>(W201-AVERAGE(W$3:W$242))^2*'Monthly Returns'!$BI202</f>
        <v>1.662365688383821E-7</v>
      </c>
      <c r="CX201" s="161">
        <f>(X201-AVERAGE(X$3:X$242))^2*'Monthly Returns'!$BI202</f>
        <v>2.8688690016770846E-9</v>
      </c>
      <c r="CY201" s="161">
        <f>(Y201-AVERAGE(Y$3:Y$242))^2*'Monthly Returns'!$BI202</f>
        <v>3.1630483551344221E-7</v>
      </c>
      <c r="CZ201" s="161">
        <f>(Z201-AVERAGE(Z$3:Z$242))^2*'Monthly Returns'!$BI202</f>
        <v>4.0857456019620451E-10</v>
      </c>
      <c r="DA201" s="161">
        <f>(AA201-AVERAGE(AA$3:AA$242))^2*'Monthly Returns'!$BI202</f>
        <v>1.4822785662537085E-9</v>
      </c>
      <c r="DB201" s="161">
        <f>(AB201-AVERAGE(AB$3:AB$242))^2*'Monthly Returns'!$BI202</f>
        <v>2.239973428313774E-8</v>
      </c>
      <c r="DC201" s="161">
        <f>(AC201-AVERAGE(AC$3:AC$242))^2*'Monthly Returns'!$BI202</f>
        <v>6.9952633577985673E-7</v>
      </c>
      <c r="DD201" s="161">
        <f>(AD201-AVERAGE(AD$3:AD$242))^2*'Monthly Returns'!$BI202</f>
        <v>7.1163689921135093E-7</v>
      </c>
      <c r="DE201" s="161">
        <f>(AE201-AVERAGE(AE$3:AE$242))^2*'Monthly Returns'!$BI202</f>
        <v>1.0978810303089749E-6</v>
      </c>
      <c r="DF201" s="161">
        <f>(AF201-AVERAGE(AF$3:AF$242))^2*'Monthly Returns'!$BI202</f>
        <v>5.5664639814907098E-7</v>
      </c>
      <c r="DG201" s="161">
        <f>(AG201-AVERAGE(AG$3:AG$242))^2*'Monthly Returns'!$BI202</f>
        <v>2.5256634863011689E-8</v>
      </c>
      <c r="DH201" s="161">
        <f>(AH201-AVERAGE(AH$3:AH$242))^2*'Monthly Returns'!$BI202</f>
        <v>9.0645179459437876E-7</v>
      </c>
      <c r="DI201" s="161">
        <f>(AI201-AVERAGE(AI$3:AI$242))^2*'Monthly Returns'!$BI202</f>
        <v>8.8434112295034358E-7</v>
      </c>
      <c r="DJ201" s="161">
        <f>(AJ201-AVERAGE(AJ$3:AJ$242))^2*'Monthly Returns'!$BI202</f>
        <v>4.0780911024975306E-7</v>
      </c>
      <c r="DK201" s="161">
        <f>(AK201-AVERAGE(AK$3:AK$242))^2*'Monthly Returns'!$BI202</f>
        <v>1.3656545382592462E-6</v>
      </c>
      <c r="DL201" s="161">
        <f>(AL201-AVERAGE(AL$3:AL$242))^2*'Monthly Returns'!$BI202</f>
        <v>2.2272590930521741E-7</v>
      </c>
      <c r="DM201" s="161">
        <f>(AM201-AVERAGE(AM$3:AM$242))^2*'Monthly Returns'!$BI202</f>
        <v>1.101007714926897E-7</v>
      </c>
      <c r="DN201" s="161">
        <f>(AN201-AVERAGE(AN$3:AN$242))^2*'Monthly Returns'!$BI202</f>
        <v>2.0384087554436201E-10</v>
      </c>
      <c r="DO201" s="161">
        <f>(AO201-AVERAGE(AO$3:AO$242))^2*'Monthly Returns'!$BI202</f>
        <v>1.4188324819148146E-7</v>
      </c>
      <c r="DP201" s="161">
        <f>(AP201-AVERAGE(AP$3:AP$242))^2*'Monthly Returns'!$BI202</f>
        <v>3.8881714646398056E-6</v>
      </c>
      <c r="DQ201" s="161">
        <f>(AQ201-AVERAGE(AQ$3:AQ$242))^2*'Monthly Returns'!$BI202</f>
        <v>3.1426791330425444E-6</v>
      </c>
      <c r="DR201" s="161">
        <f>(AR201-AVERAGE(AR$3:AR$242))^2*'Monthly Returns'!$BI202</f>
        <v>8.4901505382422925E-7</v>
      </c>
      <c r="DS201" s="161">
        <f>(AS201-AVERAGE(AS$3:AS$242))^2*'Monthly Returns'!$BI202</f>
        <v>4.1775354437265753E-7</v>
      </c>
      <c r="DT201" s="161">
        <f>(AT201-AVERAGE(AT$3:AT$242))^2*'Monthly Returns'!$BI202</f>
        <v>9.9945937763881348E-8</v>
      </c>
      <c r="DU201" s="161">
        <f>(AU201-AVERAGE(AU$3:AU$242))^2*'Monthly Returns'!$BI202</f>
        <v>4.5557396844002637E-8</v>
      </c>
      <c r="DV201" s="161">
        <f>(AV201-AVERAGE(AV$3:AV$242))^2*'Monthly Returns'!$BI202</f>
        <v>3.1042012665864516E-8</v>
      </c>
      <c r="DW201" s="161">
        <f>(AW201-AVERAGE(AW$3:AW$242))^2*'Monthly Returns'!$BI202</f>
        <v>3.1758157760312989E-6</v>
      </c>
      <c r="DX201" s="161">
        <f>(AX201-AVERAGE(AX$3:AX$242))^2*'Monthly Returns'!$BI202</f>
        <v>4.0627468725071024E-6</v>
      </c>
      <c r="DY201" s="161">
        <f>(AY201-AVERAGE(AY$3:AY$242))^2*'Monthly Returns'!$BI202</f>
        <v>3.5309944329562259E-7</v>
      </c>
      <c r="DZ201" s="161">
        <f>(AZ201-AVERAGE(AZ$3:AZ$242))^2*'Monthly Returns'!$BI202</f>
        <v>7.5501337333734138E-6</v>
      </c>
      <c r="EA201" s="161">
        <f>(BA201-AVERAGE(BA$3:BA$242))^2*'Monthly Returns'!$BI202</f>
        <v>7.6839310026173886E-6</v>
      </c>
    </row>
    <row r="202" spans="1:131" s="80" customFormat="1" x14ac:dyDescent="0.2">
      <c r="A202" s="66"/>
      <c r="B202" s="79">
        <f>'Monthly Returns'!A203</f>
        <v>42247</v>
      </c>
      <c r="C202" s="77">
        <f>'Monthly Returns'!B203</f>
        <v>-4.3641705352645499E-2</v>
      </c>
      <c r="D202" s="77">
        <f>'Monthly Returns'!C203</f>
        <v>-4.1510694101978697E-2</v>
      </c>
      <c r="E202" s="77">
        <f>'Monthly Returns'!D203</f>
        <v>-5.2859101333332E-2</v>
      </c>
      <c r="F202" s="77">
        <f>'Monthly Returns'!E203</f>
        <v>-2.1437426980926599E-2</v>
      </c>
      <c r="G202" s="77">
        <f>'Monthly Returns'!F203</f>
        <v>-5.7463864170417003E-2</v>
      </c>
      <c r="H202" s="77">
        <f>'Monthly Returns'!G203</f>
        <v>-4.1012066646181698E-2</v>
      </c>
      <c r="I202" s="77">
        <f>'Monthly Returns'!H203</f>
        <v>-1.66155449231472E-2</v>
      </c>
      <c r="J202" s="77">
        <f>'Monthly Returns'!I203</f>
        <v>-0.101477548435424</v>
      </c>
      <c r="K202" s="77">
        <f>'Monthly Returns'!J203</f>
        <v>-7.3609421056130803E-2</v>
      </c>
      <c r="L202" s="77">
        <f>'Monthly Returns'!K203</f>
        <v>2.2091723331386998E-2</v>
      </c>
      <c r="M202" s="77">
        <f>'Monthly Returns'!L203</f>
        <v>1.9306788469660201E-2</v>
      </c>
      <c r="N202" s="77">
        <f>'Monthly Returns'!M203</f>
        <v>5.4065126583584498E-3</v>
      </c>
      <c r="O202" s="77">
        <f>'Monthly Returns'!N203</f>
        <v>-1.8355177080434899E-2</v>
      </c>
      <c r="P202" s="77">
        <f>'Monthly Returns'!O203</f>
        <v>5.77322457208295E-3</v>
      </c>
      <c r="Q202" s="77">
        <f>'Monthly Returns'!P203</f>
        <v>-1.1505343691055E-3</v>
      </c>
      <c r="R202" s="77">
        <f>'Monthly Returns'!Q203</f>
        <v>-1.52258055006645E-2</v>
      </c>
      <c r="S202" s="77">
        <f>'Monthly Returns'!R203</f>
        <v>1.77721772772065E-3</v>
      </c>
      <c r="T202" s="77">
        <f>'Monthly Returns'!S203</f>
        <v>5.1855796931414844E-3</v>
      </c>
      <c r="U202" s="77">
        <f>'Monthly Returns'!T203</f>
        <v>-6.06645014519386E-2</v>
      </c>
      <c r="V202" s="77">
        <f>'Monthly Returns'!U203</f>
        <v>-3.2754393280612797E-2</v>
      </c>
      <c r="W202" s="77">
        <f>'Monthly Returns'!V203</f>
        <v>-1.6054017082224901E-2</v>
      </c>
      <c r="X202" s="77">
        <f>'Monthly Returns'!W203</f>
        <v>7.1385682834079756E-3</v>
      </c>
      <c r="Y202" s="77">
        <f>'Monthly Returns'!X203</f>
        <v>1.0755127017181731E-2</v>
      </c>
      <c r="Z202" s="77">
        <f>'Monthly Returns'!Y203</f>
        <v>2.1662108788205181E-3</v>
      </c>
      <c r="AA202" s="77">
        <f>'Monthly Returns'!Z203</f>
        <v>9.1969164715066665E-3</v>
      </c>
      <c r="AB202" s="77">
        <f>'Monthly Returns'!AA203</f>
        <v>6.1481032707473293E-3</v>
      </c>
      <c r="AC202" s="77">
        <f>'Monthly Returns'!AB203</f>
        <v>1.7813182838675168E-3</v>
      </c>
      <c r="AD202" s="77">
        <f>'Monthly Returns'!AC203</f>
        <v>2.7558254806262302E-3</v>
      </c>
      <c r="AE202" s="77">
        <f>'Monthly Returns'!AD203</f>
        <v>-1.1015385823297701E-3</v>
      </c>
      <c r="AF202" s="77">
        <f>'Monthly Returns'!AE203</f>
        <v>2.8808636200000001E-2</v>
      </c>
      <c r="AG202" s="77">
        <f>'Monthly Returns'!AF203</f>
        <v>2.2220366000000002E-2</v>
      </c>
      <c r="AH202" s="77">
        <f>'Monthly Returns'!AG203</f>
        <v>2.2286364812575288E-2</v>
      </c>
      <c r="AI202" s="77">
        <f>'Monthly Returns'!AH203</f>
        <v>4.511754950736746E-3</v>
      </c>
      <c r="AJ202" s="77">
        <f>'Monthly Returns'!AI203</f>
        <v>9.0886081774463889E-3</v>
      </c>
      <c r="AK202" s="77">
        <f>'Monthly Returns'!AJ203</f>
        <v>1.1226263857842866E-2</v>
      </c>
      <c r="AL202" s="77">
        <f>'Monthly Returns'!AK203</f>
        <v>9.0337964550730732E-3</v>
      </c>
      <c r="AM202" s="77">
        <f>'Monthly Returns'!AL203</f>
        <v>5.4485753291682038E-3</v>
      </c>
      <c r="AN202" s="77">
        <f>'Monthly Returns'!AM203</f>
        <v>8.0228774206707598E-3</v>
      </c>
      <c r="AO202" s="77">
        <f>'Monthly Returns'!AN203</f>
        <v>4.7000000000000002E-3</v>
      </c>
      <c r="AP202" s="77">
        <f>'Monthly Returns'!AO203</f>
        <v>-2.8746420932566519E-2</v>
      </c>
      <c r="AQ202" s="77">
        <f>'Monthly Returns'!AP203</f>
        <v>5.4775914184401753E-3</v>
      </c>
      <c r="AR202" s="77">
        <f>'Monthly Returns'!AQ203</f>
        <v>2.7089831421684713E-3</v>
      </c>
      <c r="AS202" s="77">
        <f>'Monthly Returns'!AR203</f>
        <v>1.0665032178976297E-2</v>
      </c>
      <c r="AT202" s="77">
        <f>'Monthly Returns'!AS203</f>
        <v>6.3377241448446366E-3</v>
      </c>
      <c r="AU202" s="77">
        <f>'Monthly Returns'!AT203</f>
        <v>-6.8318736990213673E-3</v>
      </c>
      <c r="AV202" s="77">
        <f>'Monthly Returns'!AU203</f>
        <v>-5.6973581924537669E-3</v>
      </c>
      <c r="AW202" s="77">
        <f>'Monthly Returns'!AV203</f>
        <v>2.914087095488882E-2</v>
      </c>
      <c r="AX202" s="77">
        <f>'Monthly Returns'!AW203</f>
        <v>3.2418690624946178E-2</v>
      </c>
      <c r="AY202" s="77">
        <f>'Monthly Returns'!AX203</f>
        <v>1.7693807573717749E-2</v>
      </c>
      <c r="AZ202" s="77">
        <f>'Monthly Returns'!AY203</f>
        <v>5.975771589114745E-2</v>
      </c>
      <c r="BA202" s="77">
        <f>'Monthly Returns'!AZ203</f>
        <v>3.3911686182810818E-2</v>
      </c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CC202" s="161">
        <f>(C202-AVERAGE(C$3:C$242))^2*'Monthly Returns'!$BI203</f>
        <v>1.84588825128069E-5</v>
      </c>
      <c r="CD202" s="161">
        <f>(D202-AVERAGE(D$3:D$242))^2*'Monthly Returns'!$BI203</f>
        <v>1.999305805014212E-5</v>
      </c>
      <c r="CE202" s="161">
        <f>(E202-AVERAGE(E$3:E$242))^2*'Monthly Returns'!$BI203</f>
        <v>2.5272930717381563E-5</v>
      </c>
      <c r="CF202" s="161">
        <f>(F202-AVERAGE(F$3:F$242))^2*'Monthly Returns'!$BI203</f>
        <v>6.9247839753593353E-6</v>
      </c>
      <c r="CG202" s="161">
        <f>(G202-AVERAGE(G$3:G$242))^2*'Monthly Returns'!$BI203</f>
        <v>2.7927741012897766E-5</v>
      </c>
      <c r="CH202" s="161">
        <f>(H202-AVERAGE(H$3:H$242))^2*'Monthly Returns'!$BI203</f>
        <v>1.5351070315130836E-5</v>
      </c>
      <c r="CI202" s="161">
        <f>(I202-AVERAGE(I$3:I$242))^2*'Monthly Returns'!$BI203</f>
        <v>4.2164058993823739E-6</v>
      </c>
      <c r="CJ202" s="161">
        <f>(J202-AVERAGE(J$3:J$242))^2*'Monthly Returns'!$BI203</f>
        <v>9.0254822381000152E-5</v>
      </c>
      <c r="CK202" s="161">
        <f>(K202-AVERAGE(K$3:K$242))^2*'Monthly Returns'!$BI203</f>
        <v>5.1291817526405128E-5</v>
      </c>
      <c r="CL202" s="161">
        <f>(L202-AVERAGE(L$3:L$242))^2*'Monthly Returns'!$BI203</f>
        <v>2.3014924609967046E-6</v>
      </c>
      <c r="CM202" s="161">
        <f>(M202-AVERAGE(M$3:M$242))^2*'Monthly Returns'!$BI203</f>
        <v>1.6105609630341984E-6</v>
      </c>
      <c r="CN202" s="161">
        <f>(N202-AVERAGE(N$3:N$242))^2*'Monthly Returns'!$BI203</f>
        <v>4.2550230732418339E-8</v>
      </c>
      <c r="CO202" s="161">
        <f>(O202-AVERAGE(O$3:O$242))^2*'Monthly Returns'!$BI203</f>
        <v>4.341328193012882E-6</v>
      </c>
      <c r="CP202" s="161">
        <f>(P202-AVERAGE(P$3:P$242))^2*'Monthly Returns'!$BI203</f>
        <v>5.4035049151402209E-8</v>
      </c>
      <c r="CQ202" s="161">
        <f>(Q202-AVERAGE(Q$3:Q$242))^2*'Monthly Returns'!$BI203</f>
        <v>5.4347518343747234E-7</v>
      </c>
      <c r="CR202" s="161">
        <f>(R202-AVERAGE(R$3:R$242))^2*'Monthly Returns'!$BI203</f>
        <v>3.4993975609755528E-6</v>
      </c>
      <c r="CS202" s="161">
        <f>(S202-AVERAGE(S$3:S$242))^2*'Monthly Returns'!$BI203</f>
        <v>9.9916748165614323E-8</v>
      </c>
      <c r="CT202" s="161">
        <f>(T202-AVERAGE(T$3:T$242))^2*'Monthly Returns'!$BI203</f>
        <v>9.7909340533358352E-8</v>
      </c>
      <c r="CU202" s="161">
        <f>(U202-AVERAGE(U$3:U$242))^2*'Monthly Returns'!$BI203</f>
        <v>3.2024626796370073E-5</v>
      </c>
      <c r="CV202" s="161">
        <f>(V202-AVERAGE(V$3:V$242))^2*'Monthly Returns'!$BI203</f>
        <v>1.0700858272975459E-5</v>
      </c>
      <c r="CW202" s="161">
        <f>(W202-AVERAGE(W$3:W$242))^2*'Monthly Returns'!$BI203</f>
        <v>2.9924027333859637E-6</v>
      </c>
      <c r="CX202" s="161">
        <f>(X202-AVERAGE(X$3:X$242))^2*'Monthly Returns'!$BI203</f>
        <v>3.5511562750225658E-8</v>
      </c>
      <c r="CY202" s="161">
        <f>(Y202-AVERAGE(Y$3:Y$242))^2*'Monthly Returns'!$BI203</f>
        <v>3.2414523974732165E-7</v>
      </c>
      <c r="CZ202" s="161">
        <f>(Z202-AVERAGE(Z$3:Z$242))^2*'Monthly Returns'!$BI203</f>
        <v>1.0815983560320668E-10</v>
      </c>
      <c r="DA202" s="161">
        <f>(AA202-AVERAGE(AA$3:AA$242))^2*'Monthly Returns'!$BI203</f>
        <v>8.0729755566047866E-8</v>
      </c>
      <c r="DB202" s="161">
        <f>(AB202-AVERAGE(AB$3:AB$242))^2*'Monthly Returns'!$BI203</f>
        <v>3.2677733699699329E-8</v>
      </c>
      <c r="DC202" s="161">
        <f>(AC202-AVERAGE(AC$3:AC$242))^2*'Monthly Returns'!$BI203</f>
        <v>2.5043519698324804E-8</v>
      </c>
      <c r="DD202" s="161">
        <f>(AD202-AVERAGE(AD$3:AD$242))^2*'Monthly Returns'!$BI203</f>
        <v>6.0187534010824849E-9</v>
      </c>
      <c r="DE202" s="161">
        <f>(AE202-AVERAGE(AE$3:AE$242))^2*'Monthly Returns'!$BI203</f>
        <v>1.7944719199895771E-7</v>
      </c>
      <c r="DF202" s="161">
        <f>(AF202-AVERAGE(AF$3:AF$242))^2*'Monthly Returns'!$BI203</f>
        <v>3.3365310622506082E-6</v>
      </c>
      <c r="DG202" s="161">
        <f>(AG202-AVERAGE(AG$3:AG$242))^2*'Monthly Returns'!$BI203</f>
        <v>1.6620452907421706E-6</v>
      </c>
      <c r="DH202" s="161">
        <f>(AH202-AVERAGE(AH$3:AH$242))^2*'Monthly Returns'!$BI203</f>
        <v>1.9716589334105045E-6</v>
      </c>
      <c r="DI202" s="161">
        <f>(AI202-AVERAGE(AI$3:AI$242))^2*'Monthly Returns'!$BI203</f>
        <v>4.3061853463464369E-9</v>
      </c>
      <c r="DJ202" s="161">
        <f>(AJ202-AVERAGE(AJ$3:AJ$242))^2*'Monthly Returns'!$BI203</f>
        <v>1.0454797791480759E-7</v>
      </c>
      <c r="DK202" s="161">
        <f>(AK202-AVERAGE(AK$3:AK$242))^2*'Monthly Returns'!$BI203</f>
        <v>1.7960408453797044E-7</v>
      </c>
      <c r="DL202" s="161">
        <f>(AL202-AVERAGE(AL$3:AL$242))^2*'Monthly Returns'!$BI203</f>
        <v>5.9165383163133325E-8</v>
      </c>
      <c r="DM202" s="161">
        <f>(AM202-AVERAGE(AM$3:AM$242))^2*'Monthly Returns'!$BI203</f>
        <v>6.1852159015047456E-9</v>
      </c>
      <c r="DN202" s="161">
        <f>(AN202-AVERAGE(AN$3:AN$242))^2*'Monthly Returns'!$BI203</f>
        <v>4.2672374698642152E-8</v>
      </c>
      <c r="DO202" s="161">
        <f>(AO202-AVERAGE(AO$3:AO$242))^2*'Monthly Returns'!$BI203</f>
        <v>1.9195734388411517E-8</v>
      </c>
      <c r="DP202" s="161">
        <f>(AP202-AVERAGE(AP$3:AP$242))^2*'Monthly Returns'!$BI203</f>
        <v>6.6074855872911779E-6</v>
      </c>
      <c r="DQ202" s="161">
        <f>(AQ202-AVERAGE(AQ$3:AQ$242))^2*'Monthly Returns'!$BI203</f>
        <v>2.1866350757039641E-9</v>
      </c>
      <c r="DR202" s="161">
        <f>(AR202-AVERAGE(AR$3:AR$242))^2*'Monthly Returns'!$BI203</f>
        <v>1.1365425635690854E-7</v>
      </c>
      <c r="DS202" s="161">
        <f>(AS202-AVERAGE(AS$3:AS$242))^2*'Monthly Returns'!$BI203</f>
        <v>3.8224733172738815E-7</v>
      </c>
      <c r="DT202" s="161">
        <f>(AT202-AVERAGE(AT$3:AT$242))^2*'Monthly Returns'!$BI203</f>
        <v>1.0328384112316956E-8</v>
      </c>
      <c r="DU202" s="161">
        <f>(AU202-AVERAGE(AU$3:AU$242))^2*'Monthly Returns'!$BI203</f>
        <v>5.9534758672576618E-7</v>
      </c>
      <c r="DV202" s="161">
        <f>(AV202-AVERAGE(AV$3:AV$242))^2*'Monthly Returns'!$BI203</f>
        <v>4.2131554306579722E-9</v>
      </c>
      <c r="DW202" s="161">
        <f>(AW202-AVERAGE(AW$3:AW$242))^2*'Monthly Returns'!$BI203</f>
        <v>2.9659438261107485E-6</v>
      </c>
      <c r="DX202" s="161">
        <f>(AX202-AVERAGE(AX$3:AX$242))^2*'Monthly Returns'!$BI203</f>
        <v>4.6731055294525318E-6</v>
      </c>
      <c r="DY202" s="161">
        <f>(AY202-AVERAGE(AY$3:AY$242))^2*'Monthly Returns'!$BI203</f>
        <v>9.3604535201439278E-7</v>
      </c>
      <c r="DZ202" s="161">
        <f>(AZ202-AVERAGE(AZ$3:AZ$242))^2*'Monthly Returns'!$BI203</f>
        <v>1.4784560792880165E-5</v>
      </c>
      <c r="EA202" s="161">
        <f>(BA202-AVERAGE(BA$3:BA$242))^2*'Monthly Returns'!$BI203</f>
        <v>4.1408334033918903E-6</v>
      </c>
    </row>
    <row r="203" spans="1:131" s="80" customFormat="1" x14ac:dyDescent="0.2">
      <c r="A203" s="66"/>
      <c r="B203" s="79">
        <f>'Monthly Returns'!A204</f>
        <v>42277</v>
      </c>
      <c r="C203" s="77">
        <f>'Monthly Returns'!B204</f>
        <v>-1.2589893019163899E-2</v>
      </c>
      <c r="D203" s="77">
        <f>'Monthly Returns'!C204</f>
        <v>-3.3249050815441598E-2</v>
      </c>
      <c r="E203" s="77">
        <f>'Monthly Returns'!D204</f>
        <v>-3.3837021768099801E-2</v>
      </c>
      <c r="F203" s="77">
        <f>'Monthly Returns'!E204</f>
        <v>-2.1106284790965602E-2</v>
      </c>
      <c r="G203" s="77">
        <f>'Monthly Returns'!F204</f>
        <v>-3.08834545097352E-2</v>
      </c>
      <c r="H203" s="77">
        <f>'Monthly Returns'!G204</f>
        <v>-5.3607046278519498E-2</v>
      </c>
      <c r="I203" s="77">
        <f>'Monthly Returns'!H204</f>
        <v>-2.1364409240802601E-2</v>
      </c>
      <c r="J203" s="77">
        <f>'Monthly Returns'!I204</f>
        <v>-2.2714464270176801E-2</v>
      </c>
      <c r="K203" s="77">
        <f>'Monthly Returns'!J204</f>
        <v>-1.5880706746210099E-2</v>
      </c>
      <c r="L203" s="77">
        <f>'Monthly Returns'!K204</f>
        <v>2.2951806796885899E-2</v>
      </c>
      <c r="M203" s="77">
        <f>'Monthly Returns'!L204</f>
        <v>1.94395821417001E-2</v>
      </c>
      <c r="N203" s="77">
        <f>'Monthly Returns'!M204</f>
        <v>-8.23845653006571E-3</v>
      </c>
      <c r="O203" s="77">
        <f>'Monthly Returns'!N204</f>
        <v>-4.3920101340774098E-3</v>
      </c>
      <c r="P203" s="77">
        <f>'Monthly Returns'!O204</f>
        <v>-2.1929013714467802E-3</v>
      </c>
      <c r="Q203" s="77">
        <f>'Monthly Returns'!P204</f>
        <v>-2.82042618803735E-3</v>
      </c>
      <c r="R203" s="77">
        <f>'Monthly Returns'!Q204</f>
        <v>-5.2649876715916699E-3</v>
      </c>
      <c r="S203" s="77">
        <f>'Monthly Returns'!R204</f>
        <v>1.38298505704586E-2</v>
      </c>
      <c r="T203" s="77">
        <f>'Monthly Returns'!S204</f>
        <v>1.502900017340103E-3</v>
      </c>
      <c r="U203" s="77">
        <f>'Monthly Returns'!T204</f>
        <v>-2.6482349894991E-2</v>
      </c>
      <c r="V203" s="77">
        <f>'Monthly Returns'!U204</f>
        <v>-1.92605029736404E-2</v>
      </c>
      <c r="W203" s="77">
        <f>'Monthly Returns'!V204</f>
        <v>-4.3432130594900299E-4</v>
      </c>
      <c r="X203" s="77">
        <f>'Monthly Returns'!W204</f>
        <v>1.9541600423953476E-3</v>
      </c>
      <c r="Y203" s="77">
        <f>'Monthly Returns'!X204</f>
        <v>-1.3009333096722919E-3</v>
      </c>
      <c r="Z203" s="77">
        <f>'Monthly Returns'!Y204</f>
        <v>1.2072329426104922E-4</v>
      </c>
      <c r="AA203" s="77">
        <f>'Monthly Returns'!Z204</f>
        <v>8.3577074621092873E-3</v>
      </c>
      <c r="AB203" s="77">
        <f>'Monthly Returns'!AA204</f>
        <v>6.0349296869937064E-3</v>
      </c>
      <c r="AC203" s="77">
        <f>'Monthly Returns'!AB204</f>
        <v>1.181420049971238E-2</v>
      </c>
      <c r="AD203" s="77">
        <f>'Monthly Returns'!AC204</f>
        <v>1.1630995926087899E-2</v>
      </c>
      <c r="AE203" s="77">
        <f>'Monthly Returns'!AD204</f>
        <v>1.12211556240509E-2</v>
      </c>
      <c r="AF203" s="77">
        <f>'Monthly Returns'!AE204</f>
        <v>6.5103387999999995E-3</v>
      </c>
      <c r="AG203" s="77">
        <f>'Monthly Returns'!AF204</f>
        <v>8.5365055999999991E-3</v>
      </c>
      <c r="AH203" s="77">
        <f>'Monthly Returns'!AG204</f>
        <v>1.3393502870721496E-2</v>
      </c>
      <c r="AI203" s="77">
        <f>'Monthly Returns'!AH204</f>
        <v>9.2985991405472035E-3</v>
      </c>
      <c r="AJ203" s="77">
        <f>'Monthly Returns'!AI204</f>
        <v>1.3104134470859563E-2</v>
      </c>
      <c r="AK203" s="77">
        <f>'Monthly Returns'!AJ204</f>
        <v>1.7181628054562914E-2</v>
      </c>
      <c r="AL203" s="77">
        <f>'Monthly Returns'!AK204</f>
        <v>1.3299251297790082E-2</v>
      </c>
      <c r="AM203" s="77">
        <f>'Monthly Returns'!AL204</f>
        <v>7.3153293475867187E-3</v>
      </c>
      <c r="AN203" s="77">
        <f>'Monthly Returns'!AM204</f>
        <v>9.7386767726785894E-3</v>
      </c>
      <c r="AO203" s="77">
        <f>'Monthly Returns'!AN204</f>
        <v>0</v>
      </c>
      <c r="AP203" s="77">
        <f>'Monthly Returns'!AO204</f>
        <v>5.9635279358556392E-3</v>
      </c>
      <c r="AQ203" s="77">
        <f>'Monthly Returns'!AP204</f>
        <v>3.3251211072664377E-2</v>
      </c>
      <c r="AR203" s="77">
        <f>'Monthly Returns'!AQ204</f>
        <v>8.1185197180568963E-3</v>
      </c>
      <c r="AS203" s="77">
        <f>'Monthly Returns'!AR204</f>
        <v>8.9150342652679626E-3</v>
      </c>
      <c r="AT203" s="77">
        <f>'Monthly Returns'!AS204</f>
        <v>1.0750561335760217E-2</v>
      </c>
      <c r="AU203" s="77">
        <f>'Monthly Returns'!AT204</f>
        <v>-3.3645003780809028E-3</v>
      </c>
      <c r="AV203" s="77">
        <f>'Monthly Returns'!AU204</f>
        <v>1.2406684127447731E-3</v>
      </c>
      <c r="AW203" s="77">
        <f>'Monthly Returns'!AV204</f>
        <v>1.0664436284155698E-2</v>
      </c>
      <c r="AX203" s="77">
        <f>'Monthly Returns'!AW204</f>
        <v>1.3631968317594723E-2</v>
      </c>
      <c r="AY203" s="77">
        <f>'Monthly Returns'!AX204</f>
        <v>1.4722108847382979E-2</v>
      </c>
      <c r="AZ203" s="77">
        <f>'Monthly Returns'!AY204</f>
        <v>4.1625638229703318E-2</v>
      </c>
      <c r="BA203" s="77">
        <f>'Monthly Returns'!AZ204</f>
        <v>5.9146177968966818E-2</v>
      </c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CC203" s="161">
        <f>(C203-AVERAGE(C$3:C$242))^2*'Monthly Returns'!$BI204</f>
        <v>2.6987167416785858E-6</v>
      </c>
      <c r="CD203" s="161">
        <f>(D203-AVERAGE(D$3:D$242))^2*'Monthly Returns'!$BI204</f>
        <v>1.4304352131545667E-5</v>
      </c>
      <c r="CE203" s="161">
        <f>(E203-AVERAGE(E$3:E$242))^2*'Monthly Returns'!$BI204</f>
        <v>1.1653423415767136E-5</v>
      </c>
      <c r="CF203" s="161">
        <f>(F203-AVERAGE(F$3:F$242))^2*'Monthly Returns'!$BI204</f>
        <v>6.8446390305002178E-6</v>
      </c>
      <c r="CG203" s="161">
        <f>(G203-AVERAGE(G$3:G$242))^2*'Monthly Returns'!$BI204</f>
        <v>9.1281133972733808E-6</v>
      </c>
      <c r="CH203" s="161">
        <f>(H203-AVERAGE(H$3:H$242))^2*'Monthly Returns'!$BI204</f>
        <v>2.5229467420982737E-5</v>
      </c>
      <c r="CI203" s="161">
        <f>(I203-AVERAGE(I$3:I$242))^2*'Monthly Returns'!$BI204</f>
        <v>6.1150790760306177E-6</v>
      </c>
      <c r="CJ203" s="161">
        <f>(J203-AVERAGE(J$3:J$242))^2*'Monthly Returns'!$BI204</f>
        <v>7.6304965930540516E-6</v>
      </c>
      <c r="CK203" s="161">
        <f>(K203-AVERAGE(K$3:K$242))^2*'Monthly Returns'!$BI204</f>
        <v>4.9476580510100463E-6</v>
      </c>
      <c r="CL203" s="161">
        <f>(L203-AVERAGE(L$3:L$242))^2*'Monthly Returns'!$BI204</f>
        <v>2.5561923219859872E-6</v>
      </c>
      <c r="CM203" s="161">
        <f>(M203-AVERAGE(M$3:M$242))^2*'Monthly Returns'!$BI204</f>
        <v>1.6561448547304348E-6</v>
      </c>
      <c r="CN203" s="161">
        <f>(N203-AVERAGE(N$3:N$242))^2*'Monthly Returns'!$BI204</f>
        <v>1.9123823479987989E-6</v>
      </c>
      <c r="CO203" s="161">
        <f>(O203-AVERAGE(O$3:O$242))^2*'Monthly Returns'!$BI204</f>
        <v>7.9405057773498925E-7</v>
      </c>
      <c r="CP203" s="161">
        <f>(P203-AVERAGE(P$3:P$242))^2*'Monthly Returns'!$BI204</f>
        <v>8.4629241738649623E-7</v>
      </c>
      <c r="CQ203" s="161">
        <f>(Q203-AVERAGE(Q$3:Q$242))^2*'Monthly Returns'!$BI204</f>
        <v>7.8285331419786796E-7</v>
      </c>
      <c r="CR203" s="161">
        <f>(R203-AVERAGE(R$3:R$242))^2*'Monthly Returns'!$BI204</f>
        <v>1.0443294652586792E-6</v>
      </c>
      <c r="CS203" s="161">
        <f>(S203-AVERAGE(S$3:S$242))^2*'Monthly Returns'!$BI204</f>
        <v>5.1940517087751096E-7</v>
      </c>
      <c r="CT203" s="161">
        <f>(T203-AVERAGE(T$3:T$242))^2*'Monthly Returns'!$BI204</f>
        <v>3.9912038966138013E-7</v>
      </c>
      <c r="CU203" s="161">
        <f>(U203-AVERAGE(U$3:U$242))^2*'Monthly Returns'!$BI204</f>
        <v>7.521855333137894E-6</v>
      </c>
      <c r="CV203" s="161">
        <f>(V203-AVERAGE(V$3:V$242))^2*'Monthly Returns'!$BI204</f>
        <v>4.5162185074464164E-6</v>
      </c>
      <c r="CW203" s="161">
        <f>(W203-AVERAGE(W$3:W$242))^2*'Monthly Returns'!$BI204</f>
        <v>1.5434439924439247E-7</v>
      </c>
      <c r="CX203" s="161">
        <f>(X203-AVERAGE(X$3:X$242))^2*'Monthly Returns'!$BI204</f>
        <v>6.6185090778833999E-8</v>
      </c>
      <c r="CY203" s="161">
        <f>(Y203-AVERAGE(Y$3:Y$242))^2*'Monthly Returns'!$BI204</f>
        <v>2.1759964164292968E-7</v>
      </c>
      <c r="CZ203" s="161">
        <f>(Z203-AVERAGE(Z$3:Z$242))^2*'Monthly Returns'!$BI204</f>
        <v>3.4849404414607771E-8</v>
      </c>
      <c r="DA203" s="161">
        <f>(AA203-AVERAGE(AA$3:AA$242))^2*'Monthly Returns'!$BI204</f>
        <v>4.5479718460365792E-8</v>
      </c>
      <c r="DB203" s="161">
        <f>(AB203-AVERAGE(AB$3:AB$242))^2*'Monthly Returns'!$BI204</f>
        <v>2.9559969447410963E-8</v>
      </c>
      <c r="DC203" s="161">
        <f>(AC203-AVERAGE(AC$3:AC$242))^2*'Monthly Returns'!$BI204</f>
        <v>4.9748664832594713E-7</v>
      </c>
      <c r="DD203" s="161">
        <f>(AD203-AVERAGE(AD$3:AD$242))^2*'Monthly Returns'!$BI204</f>
        <v>4.7150566670490788E-7</v>
      </c>
      <c r="DE203" s="161">
        <f>(AE203-AVERAGE(AE$3:AE$242))^2*'Monthly Returns'!$BI204</f>
        <v>4.043777509518903E-7</v>
      </c>
      <c r="DF203" s="161">
        <f>(AF203-AVERAGE(AF$3:AF$242))^2*'Monthly Returns'!$BI204</f>
        <v>7.2717964669950876E-9</v>
      </c>
      <c r="DG203" s="161">
        <f>(AG203-AVERAGE(AG$3:AG$242))^2*'Monthly Returns'!$BI204</f>
        <v>1.363630854792321E-8</v>
      </c>
      <c r="DH203" s="161">
        <f>(AH203-AVERAGE(AH$3:AH$242))^2*'Monthly Returns'!$BI204</f>
        <v>4.1611950467193943E-7</v>
      </c>
      <c r="DI203" s="161">
        <f>(AI203-AVERAGE(AI$3:AI$242))^2*'Monthly Returns'!$BI204</f>
        <v>2.2882768389470664E-7</v>
      </c>
      <c r="DJ203" s="161">
        <f>(AJ203-AVERAGE(AJ$3:AJ$242))^2*'Monthly Returns'!$BI204</f>
        <v>4.5013714308999814E-7</v>
      </c>
      <c r="DK203" s="161">
        <f>(AK203-AVERAGE(AK$3:AK$242))^2*'Monthly Returns'!$BI204</f>
        <v>8.8174449735786794E-7</v>
      </c>
      <c r="DL203" s="161">
        <f>(AL203-AVERAGE(AL$3:AL$242))^2*'Monthly Returns'!$BI204</f>
        <v>3.7448532009809836E-7</v>
      </c>
      <c r="DM203" s="161">
        <f>(AM203-AVERAGE(AM$3:AM$242))^2*'Monthly Returns'!$BI204</f>
        <v>5.753821571028202E-8</v>
      </c>
      <c r="DN203" s="161">
        <f>(AN203-AVERAGE(AN$3:AN$242))^2*'Monthly Returns'!$BI204</f>
        <v>1.263355389054132E-7</v>
      </c>
      <c r="DO203" s="161">
        <f>(AO203-AVERAGE(AO$3:AO$242))^2*'Monthly Returns'!$BI204</f>
        <v>2.9612305647379127E-7</v>
      </c>
      <c r="DP203" s="161">
        <f>(AP203-AVERAGE(AP$3:AP$242))^2*'Monthly Returns'!$BI204</f>
        <v>1.6561555288913539E-7</v>
      </c>
      <c r="DQ203" s="161">
        <f>(AQ203-AVERAGE(AQ$3:AQ$242))^2*'Monthly Returns'!$BI204</f>
        <v>5.5028711177875979E-6</v>
      </c>
      <c r="DR203" s="161">
        <f>(AR203-AVERAGE(AR$3:AR$242))^2*'Monthly Returns'!$BI204</f>
        <v>1.6187479954724864E-8</v>
      </c>
      <c r="DS203" s="161">
        <f>(AS203-AVERAGE(AS$3:AS$242))^2*'Monthly Returns'!$BI204</f>
        <v>2.2147035437375702E-7</v>
      </c>
      <c r="DT203" s="161">
        <f>(AT203-AVERAGE(AT$3:AT$242))^2*'Monthly Returns'!$BI204</f>
        <v>2.3263796217007626E-7</v>
      </c>
      <c r="DU203" s="161">
        <f>(AU203-AVERAGE(AU$3:AU$242))^2*'Monthly Returns'!$BI204</f>
        <v>2.2728643758251187E-7</v>
      </c>
      <c r="DV203" s="161">
        <f>(AV203-AVERAGE(AV$3:AV$242))^2*'Monthly Returns'!$BI204</f>
        <v>4.3953810570611852E-7</v>
      </c>
      <c r="DW203" s="161">
        <f>(AW203-AVERAGE(AW$3:AW$242))^2*'Monthly Returns'!$BI204</f>
        <v>1.9333018153191792E-8</v>
      </c>
      <c r="DX203" s="161">
        <f>(AX203-AVERAGE(AX$3:AX$242))^2*'Monthly Returns'!$BI204</f>
        <v>3.0699364366863643E-7</v>
      </c>
      <c r="DY203" s="161">
        <f>(AY203-AVERAGE(AY$3:AY$242))^2*'Monthly Returns'!$BI204</f>
        <v>5.1314841080419168E-7</v>
      </c>
      <c r="DZ203" s="161">
        <f>(AZ203-AVERAGE(AZ$3:AZ$242))^2*'Monthly Returns'!$BI204</f>
        <v>5.3005108259160425E-6</v>
      </c>
      <c r="EA203" s="161">
        <f>(BA203-AVERAGE(BA$3:BA$242))^2*'Monthly Returns'!$BI204</f>
        <v>1.7801778746984366E-5</v>
      </c>
    </row>
    <row r="204" spans="1:131" s="80" customFormat="1" x14ac:dyDescent="0.2">
      <c r="A204" s="66"/>
      <c r="B204" s="79">
        <f>'Monthly Returns'!A205</f>
        <v>42308</v>
      </c>
      <c r="C204" s="77">
        <f>'Monthly Returns'!B205</f>
        <v>6.13873864401661E-2</v>
      </c>
      <c r="D204" s="77">
        <f>'Monthly Returns'!C205</f>
        <v>3.5631341720743399E-2</v>
      </c>
      <c r="E204" s="77">
        <f>'Monthly Returns'!D205</f>
        <v>5.0237633764985398E-2</v>
      </c>
      <c r="F204" s="77">
        <f>'Monthly Returns'!E205</f>
        <v>3.19261691874521E-2</v>
      </c>
      <c r="G204" s="77">
        <f>'Monthly Returns'!F205</f>
        <v>5.1929262487412801E-2</v>
      </c>
      <c r="H204" s="77">
        <f>'Monthly Returns'!G205</f>
        <v>7.9446924195371402E-2</v>
      </c>
      <c r="I204" s="77">
        <f>'Monthly Returns'!H205</f>
        <v>4.5974960659261203E-2</v>
      </c>
      <c r="J204" s="77">
        <f>'Monthly Returns'!I205</f>
        <v>5.04878834824233E-2</v>
      </c>
      <c r="K204" s="77">
        <f>'Monthly Returns'!J205</f>
        <v>5.0492459445408297E-2</v>
      </c>
      <c r="L204" s="77">
        <f>'Monthly Returns'!K205</f>
        <v>-1.8492629302417001E-2</v>
      </c>
      <c r="M204" s="77">
        <f>'Monthly Returns'!L205</f>
        <v>-1.7445082758951999E-2</v>
      </c>
      <c r="N204" s="77">
        <f>'Monthly Returns'!M205</f>
        <v>1.00090196743174E-2</v>
      </c>
      <c r="O204" s="77">
        <f>'Monthly Returns'!N205</f>
        <v>1.8921963875725999E-2</v>
      </c>
      <c r="P204" s="77">
        <f>'Monthly Returns'!O205</f>
        <v>5.4598356366188901E-3</v>
      </c>
      <c r="Q204" s="77">
        <f>'Monthly Returns'!P205</f>
        <v>6.6988368822264999E-3</v>
      </c>
      <c r="R204" s="77">
        <f>'Monthly Returns'!Q205</f>
        <v>9.6077753100618501E-3</v>
      </c>
      <c r="S204" s="77">
        <f>'Monthly Returns'!R205</f>
        <v>-2.03455710877203E-2</v>
      </c>
      <c r="T204" s="77">
        <f>'Monthly Returns'!S205</f>
        <v>6.8446822948409203E-3</v>
      </c>
      <c r="U204" s="77">
        <f>'Monthly Returns'!T205</f>
        <v>8.2513597341382194E-2</v>
      </c>
      <c r="V204" s="77">
        <f>'Monthly Returns'!U205</f>
        <v>2.9703347446305699E-2</v>
      </c>
      <c r="W204" s="77">
        <f>'Monthly Returns'!V205</f>
        <v>-8.4620041503347099E-4</v>
      </c>
      <c r="X204" s="77">
        <f>'Monthly Returns'!W205</f>
        <v>-2.446200125615694E-3</v>
      </c>
      <c r="Y204" s="77">
        <f>'Monthly Returns'!X205</f>
        <v>2.2037601452855604E-3</v>
      </c>
      <c r="Z204" s="77">
        <f>'Monthly Returns'!Y205</f>
        <v>8.1803612700093176E-4</v>
      </c>
      <c r="AA204" s="77">
        <f>'Monthly Returns'!Z205</f>
        <v>-1.3334611857915957E-2</v>
      </c>
      <c r="AB204" s="77">
        <f>'Monthly Returns'!AA205</f>
        <v>-4.3749110926816215E-4</v>
      </c>
      <c r="AC204" s="77">
        <f>'Monthly Returns'!AB205</f>
        <v>-1.3457486506646243E-2</v>
      </c>
      <c r="AD204" s="77">
        <f>'Monthly Returns'!AC205</f>
        <v>-1.23034708415636E-2</v>
      </c>
      <c r="AE204" s="77">
        <f>'Monthly Returns'!AD205</f>
        <v>-1.5387169042822599E-2</v>
      </c>
      <c r="AF204" s="77">
        <f>'Monthly Returns'!AE205</f>
        <v>3.3790390999999999E-3</v>
      </c>
      <c r="AG204" s="77">
        <f>'Monthly Returns'!AF205</f>
        <v>-2.9850681E-3</v>
      </c>
      <c r="AH204" s="77">
        <f>'Monthly Returns'!AG205</f>
        <v>-8.5784465438254465E-3</v>
      </c>
      <c r="AI204" s="77">
        <f>'Monthly Returns'!AH205</f>
        <v>-8.8280573462907741E-3</v>
      </c>
      <c r="AJ204" s="77">
        <f>'Monthly Returns'!AI205</f>
        <v>-6.304972610138071E-3</v>
      </c>
      <c r="AK204" s="77">
        <f>'Monthly Returns'!AJ205</f>
        <v>-9.8688217663902567E-3</v>
      </c>
      <c r="AL204" s="77">
        <f>'Monthly Returns'!AK205</f>
        <v>-5.9749144497753814E-3</v>
      </c>
      <c r="AM204" s="77">
        <f>'Monthly Returns'!AL205</f>
        <v>-3.7987570034243578E-3</v>
      </c>
      <c r="AN204" s="77">
        <f>'Monthly Returns'!AM205</f>
        <v>-7.2663980587650556E-4</v>
      </c>
      <c r="AO204" s="77">
        <f>'Monthly Returns'!AN205</f>
        <v>2.3E-3</v>
      </c>
      <c r="AP204" s="77">
        <f>'Monthly Returns'!AO205</f>
        <v>-4.9835473960771259E-2</v>
      </c>
      <c r="AQ204" s="77">
        <f>'Monthly Returns'!AP205</f>
        <v>-1.1774571212713858E-2</v>
      </c>
      <c r="AR204" s="77">
        <f>'Monthly Returns'!AQ205</f>
        <v>-1.5788922188372051E-2</v>
      </c>
      <c r="AS204" s="77">
        <f>'Monthly Returns'!AR205</f>
        <v>5.8307285405145848E-3</v>
      </c>
      <c r="AT204" s="77">
        <f>'Monthly Returns'!AS205</f>
        <v>-1.5058749558036369E-2</v>
      </c>
      <c r="AU204" s="77">
        <f>'Monthly Returns'!AT205</f>
        <v>-1.4023057415028878E-2</v>
      </c>
      <c r="AV204" s="77">
        <f>'Monthly Returns'!AU205</f>
        <v>-9.5568735508984419E-3</v>
      </c>
      <c r="AW204" s="77">
        <f>'Monthly Returns'!AV205</f>
        <v>3.184029664100585E-4</v>
      </c>
      <c r="AX204" s="77">
        <f>'Monthly Returns'!AW205</f>
        <v>3.3388799463025531E-3</v>
      </c>
      <c r="AY204" s="77">
        <f>'Monthly Returns'!AX205</f>
        <v>-1.0643646839391799E-2</v>
      </c>
      <c r="AZ204" s="77">
        <f>'Monthly Returns'!AY205</f>
        <v>3.0937558177450811E-2</v>
      </c>
      <c r="BA204" s="77">
        <f>'Monthly Returns'!AZ205</f>
        <v>-3.5453069535785975E-2</v>
      </c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CC204" s="161">
        <f>(C204-AVERAGE(C$3:C$242))^2*'Monthly Returns'!$BI205</f>
        <v>2.2605426745128917E-5</v>
      </c>
      <c r="CD204" s="161">
        <f>(D204-AVERAGE(D$3:D$242))^2*'Monthly Returns'!$BI205</f>
        <v>4.6788960294640124E-6</v>
      </c>
      <c r="CE204" s="161">
        <f>(E204-AVERAGE(E$3:E$242))^2*'Monthly Returns'!$BI205</f>
        <v>1.4814615278222212E-5</v>
      </c>
      <c r="CF204" s="161">
        <f>(F204-AVERAGE(F$3:F$242))^2*'Monthly Returns'!$BI205</f>
        <v>3.8517431464078408E-6</v>
      </c>
      <c r="CG204" s="161">
        <f>(G204-AVERAGE(G$3:G$242))^2*'Monthly Returns'!$BI205</f>
        <v>1.7090931927321754E-5</v>
      </c>
      <c r="CH204" s="161">
        <f>(H204-AVERAGE(H$3:H$242))^2*'Monthly Returns'!$BI205</f>
        <v>4.1896146935604573E-5</v>
      </c>
      <c r="CI204" s="161">
        <f>(I204-AVERAGE(I$3:I$242))^2*'Monthly Returns'!$BI205</f>
        <v>1.1192220441657918E-5</v>
      </c>
      <c r="CJ204" s="161">
        <f>(J204-AVERAGE(J$3:J$242))^2*'Monthly Returns'!$BI205</f>
        <v>1.2689397607025788E-5</v>
      </c>
      <c r="CK204" s="161">
        <f>(K204-AVERAGE(K$3:K$242))^2*'Monthly Returns'!$BI205</f>
        <v>1.2331356585847597E-5</v>
      </c>
      <c r="CL204" s="161">
        <f>(L204-AVERAGE(L$3:L$242))^2*'Monthly Returns'!$BI205</f>
        <v>3.9272959505782995E-6</v>
      </c>
      <c r="CM204" s="161">
        <f>(M204-AVERAGE(M$3:M$242))^2*'Monthly Returns'!$BI205</f>
        <v>3.6114656209116148E-6</v>
      </c>
      <c r="CN204" s="161">
        <f>(N204-AVERAGE(N$3:N$242))^2*'Monthly Returns'!$BI205</f>
        <v>3.6161871214259332E-8</v>
      </c>
      <c r="CO204" s="161">
        <f>(O204-AVERAGE(O$3:O$242))^2*'Monthly Returns'!$BI205</f>
        <v>1.2614297809694543E-6</v>
      </c>
      <c r="CP204" s="161">
        <f>(P204-AVERAGE(P$3:P$242))^2*'Monthly Returns'!$BI205</f>
        <v>6.8611648565621682E-8</v>
      </c>
      <c r="CQ204" s="161">
        <f>(Q204-AVERAGE(Q$3:Q$242))^2*'Monthly Returns'!$BI205</f>
        <v>4.2237302973920314E-9</v>
      </c>
      <c r="CR204" s="161">
        <f>(R204-AVERAGE(R$3:R$242))^2*'Monthly Returns'!$BI205</f>
        <v>6.7982820840411641E-8</v>
      </c>
      <c r="CS204" s="161">
        <f>(S204-AVERAGE(S$3:S$242))^2*'Monthly Returns'!$BI205</f>
        <v>4.9946192906292361E-6</v>
      </c>
      <c r="CT204" s="161">
        <f>(T204-AVERAGE(T$3:T$242))^2*'Monthly Returns'!$BI205</f>
        <v>2.9723967070916171E-8</v>
      </c>
      <c r="CU204" s="161">
        <f>(U204-AVERAGE(U$3:U$242))^2*'Monthly Returns'!$BI205</f>
        <v>4.4640584811629705E-5</v>
      </c>
      <c r="CV204" s="161">
        <f>(V204-AVERAGE(V$3:V$242))^2*'Monthly Returns'!$BI205</f>
        <v>4.4261960932306515E-6</v>
      </c>
      <c r="CW204" s="161">
        <f>(W204-AVERAGE(W$3:W$242))^2*'Monthly Returns'!$BI205</f>
        <v>1.8533887352682975E-7</v>
      </c>
      <c r="CX204" s="161">
        <f>(X204-AVERAGE(X$3:X$242))^2*'Monthly Returns'!$BI205</f>
        <v>4.0906328363824349E-7</v>
      </c>
      <c r="CY204" s="161">
        <f>(Y204-AVERAGE(Y$3:Y$242))^2*'Monthly Returns'!$BI205</f>
        <v>2.7343998409180556E-8</v>
      </c>
      <c r="CZ204" s="161">
        <f>(Z204-AVERAGE(Z$3:Z$242))^2*'Monthly Returns'!$BI205</f>
        <v>1.6190336297840808E-8</v>
      </c>
      <c r="DA204" s="161">
        <f>(AA204-AVERAGE(AA$3:AA$242))^2*'Monthly Returns'!$BI205</f>
        <v>2.7687886714094927E-6</v>
      </c>
      <c r="DB204" s="161">
        <f>(AB204-AVERAGE(AB$3:AB$242))^2*'Monthly Returns'!$BI205</f>
        <v>1.5026467012920058E-7</v>
      </c>
      <c r="DC204" s="161">
        <f>(AC204-AVERAGE(AC$3:AC$242))^2*'Monthly Returns'!$BI205</f>
        <v>2.1884844391536758E-6</v>
      </c>
      <c r="DD204" s="161">
        <f>(AD204-AVERAGE(AD$3:AD$242))^2*'Monthly Returns'!$BI205</f>
        <v>1.9108187939518082E-6</v>
      </c>
      <c r="DE204" s="161">
        <f>(AE204-AVERAGE(AE$3:AE$242))^2*'Monthly Returns'!$BI205</f>
        <v>2.771758728055366E-6</v>
      </c>
      <c r="DF204" s="161">
        <f>(AF204-AVERAGE(AF$3:AF$242))^2*'Monthly Returns'!$BI205</f>
        <v>1.2733368776173006E-7</v>
      </c>
      <c r="DG204" s="161">
        <f>(AG204-AVERAGE(AG$3:AG$242))^2*'Monthly Returns'!$BI205</f>
        <v>7.7487705512468333E-7</v>
      </c>
      <c r="DH204" s="161">
        <f>(AH204-AVERAGE(AH$3:AH$242))^2*'Monthly Returns'!$BI205</f>
        <v>1.5729964353877297E-6</v>
      </c>
      <c r="DI204" s="161">
        <f>(AI204-AVERAGE(AI$3:AI$242))^2*'Monthly Returns'!$BI205</f>
        <v>1.1854588485562499E-6</v>
      </c>
      <c r="DJ204" s="161">
        <f>(AJ204-AVERAGE(AJ$3:AJ$242))^2*'Monthly Returns'!$BI205</f>
        <v>1.012639118152124E-6</v>
      </c>
      <c r="DK204" s="161">
        <f>(AK204-AVERAGE(AK$3:AK$242))^2*'Monthly Returns'!$BI205</f>
        <v>1.955831292039786E-6</v>
      </c>
      <c r="DL204" s="161">
        <f>(AL204-AVERAGE(AL$3:AL$242))^2*'Monthly Returns'!$BI205</f>
        <v>1.1106693814744268E-6</v>
      </c>
      <c r="DM204" s="161">
        <f>(AM204-AVERAGE(AM$3:AM$242))^2*'Monthly Returns'!$BI205</f>
        <v>5.2023124929572257E-7</v>
      </c>
      <c r="DN204" s="161">
        <f>(AN204-AVERAGE(AN$3:AN$242))^2*'Monthly Returns'!$BI205</f>
        <v>3.0134239509786542E-7</v>
      </c>
      <c r="DO204" s="161">
        <f>(AO204-AVERAGE(AO$3:AO$242))^2*'Monthly Returns'!$BI205</f>
        <v>1.2093713028599272E-7</v>
      </c>
      <c r="DP204" s="161">
        <f>(AP204-AVERAGE(AP$3:AP$242))^2*'Monthly Returns'!$BI205</f>
        <v>1.9558804254521729E-5</v>
      </c>
      <c r="DQ204" s="161">
        <f>(AQ204-AVERAGE(AQ$3:AQ$242))^2*'Monthly Returns'!$BI205</f>
        <v>2.3748963779127062E-6</v>
      </c>
      <c r="DR204" s="161">
        <f>(AR204-AVERAGE(AR$3:AR$242))^2*'Monthly Returns'!$BI205</f>
        <v>3.7722754312032826E-6</v>
      </c>
      <c r="DS204" s="161">
        <f>(AS204-AVERAGE(AS$3:AS$242))^2*'Monthly Returns'!$BI205</f>
        <v>4.2399872443756585E-8</v>
      </c>
      <c r="DT204" s="161">
        <f>(AT204-AVERAGE(AT$3:AT$242))^2*'Monthly Returns'!$BI205</f>
        <v>3.0626045346093837E-6</v>
      </c>
      <c r="DU204" s="161">
        <f>(AU204-AVERAGE(AU$3:AU$242))^2*'Monthly Returns'!$BI205</f>
        <v>1.9657558669614066E-6</v>
      </c>
      <c r="DV204" s="161">
        <f>(AV204-AVERAGE(AV$3:AV$242))^2*'Monthly Returns'!$BI205</f>
        <v>7.2159147822312206E-8</v>
      </c>
      <c r="DW204" s="161">
        <f>(AW204-AVERAGE(AW$3:AW$242))^2*'Monthly Returns'!$BI205</f>
        <v>5.7169041888135063E-7</v>
      </c>
      <c r="DX204" s="161">
        <f>(AX204-AVERAGE(AX$3:AX$242))^2*'Monthly Returns'!$BI205</f>
        <v>1.1182338107047762E-7</v>
      </c>
      <c r="DY204" s="161">
        <f>(AY204-AVERAGE(AY$3:AY$242))^2*'Monthly Returns'!$BI205</f>
        <v>2.1798337798704315E-6</v>
      </c>
      <c r="DZ204" s="161">
        <f>(AZ204-AVERAGE(AZ$3:AZ$242))^2*'Monthly Returns'!$BI205</f>
        <v>1.9277079605125501E-6</v>
      </c>
      <c r="EA204" s="161">
        <f>(BA204-AVERAGE(BA$3:BA$242))^2*'Monthly Returns'!$BI205</f>
        <v>1.5608192326888211E-5</v>
      </c>
    </row>
    <row r="205" spans="1:131" s="80" customFormat="1" x14ac:dyDescent="0.2">
      <c r="A205" s="66"/>
      <c r="B205" s="79">
        <f>'Monthly Returns'!A206</f>
        <v>42338</v>
      </c>
      <c r="C205" s="77">
        <f>'Monthly Returns'!B206</f>
        <v>2.8416635531897501E-2</v>
      </c>
      <c r="D205" s="77">
        <f>'Monthly Returns'!C206</f>
        <v>4.6682396743702399E-2</v>
      </c>
      <c r="E205" s="77">
        <f>'Monthly Returns'!D206</f>
        <v>8.2765372597530806E-3</v>
      </c>
      <c r="F205" s="77">
        <f>'Monthly Returns'!E206</f>
        <v>2.01662352495461E-2</v>
      </c>
      <c r="G205" s="77">
        <f>'Monthly Returns'!F206</f>
        <v>1.5606301814054999E-3</v>
      </c>
      <c r="H205" s="77">
        <f>'Monthly Returns'!G206</f>
        <v>1.4664948088278699E-2</v>
      </c>
      <c r="I205" s="77">
        <f>'Monthly Returns'!H206</f>
        <v>3.7975496165744103E-2</v>
      </c>
      <c r="J205" s="77">
        <f>'Monthly Returns'!I206</f>
        <v>1.36921210920821E-2</v>
      </c>
      <c r="K205" s="77">
        <f>'Monthly Returns'!J206</f>
        <v>-1.5065460585473299E-2</v>
      </c>
      <c r="L205" s="77">
        <f>'Monthly Returns'!K206</f>
        <v>3.6929256342097499E-3</v>
      </c>
      <c r="M205" s="77">
        <f>'Monthly Returns'!L206</f>
        <v>7.8743463683748002E-3</v>
      </c>
      <c r="N205" s="77">
        <f>'Monthly Returns'!M206</f>
        <v>5.8316558443527403E-3</v>
      </c>
      <c r="O205" s="77">
        <f>'Monthly Returns'!N206</f>
        <v>7.3566451023310197E-3</v>
      </c>
      <c r="P205" s="77">
        <f>'Monthly Returns'!O206</f>
        <v>2.3485940319070302E-2</v>
      </c>
      <c r="Q205" s="77">
        <f>'Monthly Returns'!P206</f>
        <v>1.47137667648227E-2</v>
      </c>
      <c r="R205" s="77">
        <f>'Monthly Returns'!Q206</f>
        <v>2.4381032231368199E-2</v>
      </c>
      <c r="S205" s="77">
        <f>'Monthly Returns'!R206</f>
        <v>3.9055544598008703E-2</v>
      </c>
      <c r="T205" s="77">
        <f>'Monthly Returns'!S206</f>
        <v>2.2109139970529323E-2</v>
      </c>
      <c r="U205" s="77">
        <f>'Monthly Returns'!T206</f>
        <v>3.4881383442077999E-3</v>
      </c>
      <c r="V205" s="77">
        <f>'Monthly Returns'!U206</f>
        <v>-4.4964319610085702E-4</v>
      </c>
      <c r="W205" s="77">
        <f>'Monthly Returns'!V206</f>
        <v>1.3869163586223299E-2</v>
      </c>
      <c r="X205" s="77">
        <f>'Monthly Returns'!W206</f>
        <v>5.534015972429307E-3</v>
      </c>
      <c r="Y205" s="77">
        <f>'Monthly Returns'!X206</f>
        <v>1.1356126061356608E-2</v>
      </c>
      <c r="Z205" s="77">
        <f>'Monthly Returns'!Y206</f>
        <v>1.8049568633984325E-3</v>
      </c>
      <c r="AA205" s="77">
        <f>'Monthly Returns'!Z206</f>
        <v>1.5847273345724444E-2</v>
      </c>
      <c r="AB205" s="77">
        <f>'Monthly Returns'!AA206</f>
        <v>2.3199862519331926E-3</v>
      </c>
      <c r="AC205" s="77">
        <f>'Monthly Returns'!AB206</f>
        <v>1.7288580536283238E-3</v>
      </c>
      <c r="AD205" s="77">
        <f>'Monthly Returns'!AC206</f>
        <v>2.19727793846477E-3</v>
      </c>
      <c r="AE205" s="77">
        <f>'Monthly Returns'!AD206</f>
        <v>3.3218511010480004E-5</v>
      </c>
      <c r="AF205" s="77">
        <f>'Monthly Returns'!AE206</f>
        <v>5.5126704E-3</v>
      </c>
      <c r="AG205" s="77">
        <f>'Monthly Returns'!AF206</f>
        <v>9.6938363999999992E-3</v>
      </c>
      <c r="AH205" s="77">
        <f>'Monthly Returns'!AG206</f>
        <v>9.7853064684239044E-3</v>
      </c>
      <c r="AI205" s="77">
        <f>'Monthly Returns'!AH206</f>
        <v>1.0856287667354136E-2</v>
      </c>
      <c r="AJ205" s="77">
        <f>'Monthly Returns'!AI206</f>
        <v>1.3015089642521849E-2</v>
      </c>
      <c r="AK205" s="77">
        <f>'Monthly Returns'!AJ206</f>
        <v>1.6309940972755177E-2</v>
      </c>
      <c r="AL205" s="77">
        <f>'Monthly Returns'!AK206</f>
        <v>3.9143824109131309E-3</v>
      </c>
      <c r="AM205" s="77">
        <f>'Monthly Returns'!AL206</f>
        <v>1.6531435668682315E-2</v>
      </c>
      <c r="AN205" s="77">
        <f>'Monthly Returns'!AM206</f>
        <v>6.1634360162907686E-3</v>
      </c>
      <c r="AO205" s="77">
        <f>'Monthly Returns'!AN206</f>
        <v>3.2300000000000002E-2</v>
      </c>
      <c r="AP205" s="77">
        <f>'Monthly Returns'!AO206</f>
        <v>-1.0451430525723504E-2</v>
      </c>
      <c r="AQ205" s="77">
        <f>'Monthly Returns'!AP206</f>
        <v>3.4050213220482295E-3</v>
      </c>
      <c r="AR205" s="77">
        <f>'Monthly Returns'!AQ206</f>
        <v>-1.9685312622398175E-3</v>
      </c>
      <c r="AS205" s="77">
        <f>'Monthly Returns'!AR206</f>
        <v>1.8526265463454372E-3</v>
      </c>
      <c r="AT205" s="77">
        <f>'Monthly Returns'!AS206</f>
        <v>1.3177119895595479E-2</v>
      </c>
      <c r="AU205" s="77">
        <f>'Monthly Returns'!AT206</f>
        <v>-5.9369766461554157E-3</v>
      </c>
      <c r="AV205" s="77">
        <f>'Monthly Returns'!AU206</f>
        <v>-1.1133951723642906E-2</v>
      </c>
      <c r="AW205" s="77">
        <f>'Monthly Returns'!AV206</f>
        <v>3.2749049882187631E-2</v>
      </c>
      <c r="AX205" s="77">
        <f>'Monthly Returns'!AW206</f>
        <v>1.5250119211418722E-2</v>
      </c>
      <c r="AY205" s="77">
        <f>'Monthly Returns'!AX206</f>
        <v>1.9716602811637285E-2</v>
      </c>
      <c r="AZ205" s="77">
        <f>'Monthly Returns'!AY206</f>
        <v>7.5080966625544227E-2</v>
      </c>
      <c r="BA205" s="77">
        <f>'Monthly Returns'!AZ206</f>
        <v>8.1928302037509226E-2</v>
      </c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CC205" s="161">
        <f>(C205-AVERAGE(C$3:C$242))^2*'Monthly Returns'!$BI206</f>
        <v>3.6450597985929998E-6</v>
      </c>
      <c r="CD205" s="161">
        <f>(D205-AVERAGE(D$3:D$242))^2*'Monthly Returns'!$BI206</f>
        <v>9.8325260312774274E-6</v>
      </c>
      <c r="CE205" s="161">
        <f>(E205-AVERAGE(E$3:E$242))^2*'Monthly Returns'!$BI206</f>
        <v>4.6967832461004213E-8</v>
      </c>
      <c r="CF205" s="161">
        <f>(F205-AVERAGE(F$3:F$242))^2*'Monthly Returns'!$BI206</f>
        <v>9.007338288266922E-7</v>
      </c>
      <c r="CG205" s="161">
        <f>(G205-AVERAGE(G$3:G$242))^2*'Monthly Returns'!$BI206</f>
        <v>5.2149549641613891E-8</v>
      </c>
      <c r="CH205" s="161">
        <f>(H205-AVERAGE(H$3:H$242))^2*'Monthly Returns'!$BI206</f>
        <v>7.529191963318495E-7</v>
      </c>
      <c r="CI205" s="161">
        <f>(I205-AVERAGE(I$3:I$242))^2*'Monthly Returns'!$BI206</f>
        <v>7.1085247824716331E-6</v>
      </c>
      <c r="CJ205" s="161">
        <f>(J205-AVERAGE(J$3:J$242))^2*'Monthly Returns'!$BI206</f>
        <v>1.4290599480534397E-7</v>
      </c>
      <c r="CK205" s="161">
        <f>(K205-AVERAGE(K$3:K$242))^2*'Monthly Returns'!$BI206</f>
        <v>4.7343438886468372E-6</v>
      </c>
      <c r="CL205" s="161">
        <f>(L205-AVERAGE(L$3:L$242))^2*'Monthly Returns'!$BI206</f>
        <v>3.7254269991033932E-9</v>
      </c>
      <c r="CM205" s="161">
        <f>(M205-AVERAGE(M$3:M$242))^2*'Monthly Returns'!$BI206</f>
        <v>8.6114406263891252E-8</v>
      </c>
      <c r="CN205" s="161">
        <f>(N205-AVERAGE(N$3:N$242))^2*'Monthly Returns'!$BI206</f>
        <v>2.9726058558533439E-8</v>
      </c>
      <c r="CO205" s="161">
        <f>(O205-AVERAGE(O$3:O$242))^2*'Monthly Returns'!$BI206</f>
        <v>1.4963492216062449E-8</v>
      </c>
      <c r="CP205" s="161">
        <f>(P205-AVERAGE(P$3:P$242))^2*'Monthly Returns'!$BI206</f>
        <v>1.7042149874952104E-6</v>
      </c>
      <c r="CQ205" s="161">
        <f>(Q205-AVERAGE(Q$3:Q$242))^2*'Monthly Returns'!$BI206</f>
        <v>3.9964908699166682E-7</v>
      </c>
      <c r="CR205" s="161">
        <f>(R205-AVERAGE(R$3:R$242))^2*'Monthly Returns'!$BI206</f>
        <v>2.3953281521594466E-6</v>
      </c>
      <c r="CS205" s="161">
        <f>(S205-AVERAGE(S$3:S$242))^2*'Monthly Returns'!$BI206</f>
        <v>8.5452866205147609E-6</v>
      </c>
      <c r="CT205" s="161">
        <f>(T205-AVERAGE(T$3:T$242))^2*'Monthly Returns'!$BI206</f>
        <v>1.3342736948187875E-6</v>
      </c>
      <c r="CU205" s="161">
        <f>(U205-AVERAGE(U$3:U$242))^2*'Monthly Returns'!$BI206</f>
        <v>2.6287690315294019E-8</v>
      </c>
      <c r="CV205" s="161">
        <f>(V205-AVERAGE(V$3:V$242))^2*'Monthly Returns'!$BI206</f>
        <v>2.5969117711199798E-7</v>
      </c>
      <c r="CW205" s="161">
        <f>(W205-AVERAGE(W$3:W$242))^2*'Monthly Returns'!$BI206</f>
        <v>7.189668517409759E-7</v>
      </c>
      <c r="CX205" s="161">
        <f>(X205-AVERAGE(X$3:X$242))^2*'Monthly Returns'!$BI206</f>
        <v>2.6700057147955545E-9</v>
      </c>
      <c r="CY205" s="161">
        <f>(Y205-AVERAGE(Y$3:Y$242))^2*'Monthly Returns'!$BI206</f>
        <v>3.9726206974517833E-7</v>
      </c>
      <c r="CZ205" s="161">
        <f>(Z205-AVERAGE(Z$3:Z$242))^2*'Monthly Returns'!$BI206</f>
        <v>1.7636584921447718E-9</v>
      </c>
      <c r="DA205" s="161">
        <f>(AA205-AVERAGE(AA$3:AA$242))^2*'Monthly Returns'!$BI206</f>
        <v>7.5201850806056071E-7</v>
      </c>
      <c r="DB205" s="161">
        <f>(AB205-AVERAGE(AB$3:AB$242))^2*'Monthly Returns'!$BI206</f>
        <v>2.2387489417145288E-8</v>
      </c>
      <c r="DC205" s="161">
        <f>(AC205-AVERAGE(AC$3:AC$242))^2*'Monthly Returns'!$BI206</f>
        <v>2.7297835613353615E-8</v>
      </c>
      <c r="DD205" s="161">
        <f>(AD205-AVERAGE(AD$3:AD$242))^2*'Monthly Returns'!$BI206</f>
        <v>1.6222200559984905E-8</v>
      </c>
      <c r="DE205" s="161">
        <f>(AE205-AVERAGE(AE$3:AE$242))^2*'Monthly Returns'!$BI206</f>
        <v>1.0975630675484242E-7</v>
      </c>
      <c r="DF205" s="161">
        <f>(AF205-AVERAGE(AF$3:AF$242))^2*'Monthly Returns'!$BI206</f>
        <v>2.9914413586878247E-8</v>
      </c>
      <c r="DG205" s="161">
        <f>(AG205-AVERAGE(AG$3:AG$242))^2*'Monthly Returns'!$BI206</f>
        <v>4.7816718856554987E-8</v>
      </c>
      <c r="DH205" s="161">
        <f>(AH205-AVERAGE(AH$3:AH$242))^2*'Monthly Returns'!$BI206</f>
        <v>1.1396529809713747E-7</v>
      </c>
      <c r="DI205" s="161">
        <f>(AI205-AVERAGE(AI$3:AI$242))^2*'Monthly Returns'!$BI206</f>
        <v>3.8284961666749934E-7</v>
      </c>
      <c r="DJ205" s="161">
        <f>(AJ205-AVERAGE(AJ$3:AJ$242))^2*'Monthly Returns'!$BI206</f>
        <v>4.4883369323714999E-7</v>
      </c>
      <c r="DK205" s="161">
        <f>(AK205-AVERAGE(AK$3:AK$242))^2*'Monthly Returns'!$BI206</f>
        <v>7.6149936177845594E-7</v>
      </c>
      <c r="DL205" s="161">
        <f>(AL205-AVERAGE(AL$3:AL$242))^2*'Monthly Returns'!$BI206</f>
        <v>3.9434266558670069E-8</v>
      </c>
      <c r="DM205" s="161">
        <f>(AM205-AVERAGE(AM$3:AM$242))^2*'Monthly Returns'!$BI206</f>
        <v>1.090607863282293E-6</v>
      </c>
      <c r="DN205" s="161">
        <f>(AN205-AVERAGE(AN$3:AN$242))^2*'Monthly Returns'!$BI206</f>
        <v>2.2938021329374175E-9</v>
      </c>
      <c r="DO205" s="161">
        <f>(AO205-AVERAGE(AO$3:AO$242))^2*'Monthly Returns'!$BI206</f>
        <v>5.1131361471303645E-6</v>
      </c>
      <c r="DP205" s="161">
        <f>(AP205-AVERAGE(AP$3:AP$242))^2*'Monthly Returns'!$BI206</f>
        <v>1.0351736132723901E-6</v>
      </c>
      <c r="DQ205" s="161">
        <f>(AQ205-AVERAGE(AQ$3:AQ$242))^2*'Monthly Returns'!$BI206</f>
        <v>5.1909356669171519E-8</v>
      </c>
      <c r="DR205" s="161">
        <f>(AR205-AVERAGE(AR$3:AR$242))^2*'Monthly Returns'!$BI206</f>
        <v>5.6145936798066662E-7</v>
      </c>
      <c r="DS205" s="161">
        <f>(AS205-AVERAGE(AS$3:AS$242))^2*'Monthly Returns'!$BI206</f>
        <v>1.9388587166428428E-8</v>
      </c>
      <c r="DT205" s="161">
        <f>(AT205-AVERAGE(AT$3:AT$242))^2*'Monthly Returns'!$BI206</f>
        <v>4.8771748171022961E-7</v>
      </c>
      <c r="DU205" s="161">
        <f>(AU205-AVERAGE(AU$3:AU$242))^2*'Monthly Returns'!$BI206</f>
        <v>4.9763132175231689E-7</v>
      </c>
      <c r="DV205" s="161">
        <f>(AV205-AVERAGE(AV$3:AV$242))^2*'Monthly Returns'!$BI206</f>
        <v>1.6583004405066003E-7</v>
      </c>
      <c r="DW205" s="161">
        <f>(AW205-AVERAGE(AW$3:AW$242))^2*'Monthly Returns'!$BI206</f>
        <v>4.2532930077737504E-6</v>
      </c>
      <c r="DX205" s="161">
        <f>(AX205-AVERAGE(AX$3:AX$242))^2*'Monthly Returns'!$BI206</f>
        <v>4.9068007139907803E-7</v>
      </c>
      <c r="DY205" s="161">
        <f>(AY205-AVERAGE(AY$3:AY$242))^2*'Monthly Returns'!$BI206</f>
        <v>1.3414809363761676E-6</v>
      </c>
      <c r="DZ205" s="161">
        <f>(AZ205-AVERAGE(AZ$3:AZ$242))^2*'Monthly Returns'!$BI206</f>
        <v>2.7425899012466443E-5</v>
      </c>
      <c r="EA205" s="161">
        <f>(BA205-AVERAGE(BA$3:BA$242))^2*'Monthly Returns'!$BI206</f>
        <v>3.8993004958676513E-5</v>
      </c>
    </row>
    <row r="206" spans="1:131" s="80" customFormat="1" x14ac:dyDescent="0.2">
      <c r="A206" s="66"/>
      <c r="B206" s="79">
        <f>'Monthly Returns'!A207</f>
        <v>42369</v>
      </c>
      <c r="C206" s="77">
        <f>'Monthly Returns'!B207</f>
        <v>4.5133461592008397E-3</v>
      </c>
      <c r="D206" s="77">
        <f>'Monthly Returns'!C207</f>
        <v>-2.2232388670756002E-2</v>
      </c>
      <c r="E206" s="77">
        <f>'Monthly Returns'!D207</f>
        <v>1.6485523359011101E-3</v>
      </c>
      <c r="F206" s="77">
        <f>'Monthly Returns'!E207</f>
        <v>2.7466645736388101E-2</v>
      </c>
      <c r="G206" s="77">
        <f>'Monthly Returns'!F207</f>
        <v>-1.8380903805706301E-2</v>
      </c>
      <c r="H206" s="77">
        <f>'Monthly Returns'!G207</f>
        <v>2.5200263604591999E-2</v>
      </c>
      <c r="I206" s="77">
        <f>'Monthly Returns'!H207</f>
        <v>3.0305963604284301E-2</v>
      </c>
      <c r="J206" s="77">
        <f>'Monthly Returns'!I207</f>
        <v>4.4435442077475497E-2</v>
      </c>
      <c r="K206" s="77">
        <f>'Monthly Returns'!J207</f>
        <v>-5.1590340221430099E-4</v>
      </c>
      <c r="L206" s="77">
        <f>'Monthly Returns'!K207</f>
        <v>3.1309036206016799E-2</v>
      </c>
      <c r="M206" s="77">
        <f>'Monthly Returns'!L207</f>
        <v>2.7110902370765098E-2</v>
      </c>
      <c r="N206" s="77">
        <f>'Monthly Returns'!M207</f>
        <v>1.85447248755288E-3</v>
      </c>
      <c r="O206" s="77">
        <f>'Monthly Returns'!N207</f>
        <v>1.05105264792837E-2</v>
      </c>
      <c r="P206" s="77">
        <f>'Monthly Returns'!O207</f>
        <v>8.6626077414715397E-3</v>
      </c>
      <c r="Q206" s="77">
        <f>'Monthly Returns'!P207</f>
        <v>4.4052250786779101E-3</v>
      </c>
      <c r="R206" s="77">
        <f>'Monthly Returns'!Q207</f>
        <v>9.8995274501878505E-3</v>
      </c>
      <c r="S206" s="77">
        <f>'Monthly Returns'!R207</f>
        <v>7.1355839228832698E-3</v>
      </c>
      <c r="T206" s="77">
        <f>'Monthly Returns'!S207</f>
        <v>7.3744089834686388E-3</v>
      </c>
      <c r="U206" s="77">
        <f>'Monthly Returns'!T207</f>
        <v>-1.6802586915795299E-2</v>
      </c>
      <c r="V206" s="77">
        <f>'Monthly Returns'!U207</f>
        <v>-1.15307012490203E-2</v>
      </c>
      <c r="W206" s="77">
        <f>'Monthly Returns'!V207</f>
        <v>-1.42359934547907E-2</v>
      </c>
      <c r="X206" s="77">
        <f>'Monthly Returns'!W207</f>
        <v>-5.2069601898232509E-3</v>
      </c>
      <c r="Y206" s="77">
        <f>'Monthly Returns'!X207</f>
        <v>-1.9463757446080976E-4</v>
      </c>
      <c r="Z206" s="77">
        <f>'Monthly Returns'!Y207</f>
        <v>-9.8384819871344398E-5</v>
      </c>
      <c r="AA206" s="77">
        <f>'Monthly Returns'!Z207</f>
        <v>-2.0933611571186783E-2</v>
      </c>
      <c r="AB206" s="77">
        <f>'Monthly Returns'!AA207</f>
        <v>-5.1703814830689199E-3</v>
      </c>
      <c r="AC206" s="77">
        <f>'Monthly Returns'!AB207</f>
        <v>-4.2544942822355547E-2</v>
      </c>
      <c r="AD206" s="77">
        <f>'Monthly Returns'!AC207</f>
        <v>-4.3668420281127905E-2</v>
      </c>
      <c r="AE206" s="77">
        <f>'Monthly Returns'!AD207</f>
        <v>-3.8184777006086301E-2</v>
      </c>
      <c r="AF206" s="77">
        <f>'Monthly Returns'!AE207</f>
        <v>-1.90256312E-2</v>
      </c>
      <c r="AG206" s="77">
        <f>'Monthly Returns'!AF207</f>
        <v>-9.6779435000000011E-3</v>
      </c>
      <c r="AH206" s="77">
        <f>'Monthly Returns'!AG207</f>
        <v>-4.5008877971356331E-2</v>
      </c>
      <c r="AI206" s="77">
        <f>'Monthly Returns'!AH207</f>
        <v>-7.6506318173451549E-3</v>
      </c>
      <c r="AJ206" s="77">
        <f>'Monthly Returns'!AI207</f>
        <v>-9.2046839874289077E-3</v>
      </c>
      <c r="AK206" s="77">
        <f>'Monthly Returns'!AJ207</f>
        <v>-1.973258043198034E-2</v>
      </c>
      <c r="AL206" s="77">
        <f>'Monthly Returns'!AK207</f>
        <v>-1.4405533448866858E-2</v>
      </c>
      <c r="AM206" s="77">
        <f>'Monthly Returns'!AL207</f>
        <v>1.0798112144265959E-2</v>
      </c>
      <c r="AN206" s="77">
        <f>'Monthly Returns'!AM207</f>
        <v>-3.6557108143803196E-3</v>
      </c>
      <c r="AO206" s="77">
        <f>'Monthly Returns'!AN207</f>
        <v>4.2900000000000001E-2</v>
      </c>
      <c r="AP206" s="77">
        <f>'Monthly Returns'!AO207</f>
        <v>-6.2257952648162806E-2</v>
      </c>
      <c r="AQ206" s="77">
        <f>'Monthly Returns'!AP207</f>
        <v>-7.1025037622628129E-2</v>
      </c>
      <c r="AR206" s="77">
        <f>'Monthly Returns'!AQ207</f>
        <v>-2.4122046434100451E-3</v>
      </c>
      <c r="AS206" s="77">
        <f>'Monthly Returns'!AR207</f>
        <v>-1.1929615269908878E-3</v>
      </c>
      <c r="AT206" s="77">
        <f>'Monthly Returns'!AS207</f>
        <v>-2.9888948551414662E-2</v>
      </c>
      <c r="AU206" s="77">
        <f>'Monthly Returns'!AT207</f>
        <v>-5.4707208803484566E-3</v>
      </c>
      <c r="AV206" s="77">
        <f>'Monthly Returns'!AU207</f>
        <v>-1.042842449662143E-3</v>
      </c>
      <c r="AW206" s="77">
        <f>'Monthly Returns'!AV207</f>
        <v>-5.6052803487163017E-2</v>
      </c>
      <c r="AX206" s="77">
        <f>'Monthly Returns'!AW207</f>
        <v>-6.1818894252537504E-2</v>
      </c>
      <c r="AY206" s="77">
        <f>'Monthly Returns'!AX207</f>
        <v>-1.4278670816973415E-2</v>
      </c>
      <c r="AZ206" s="77">
        <f>'Monthly Returns'!AY207</f>
        <v>-5.5517880157076593E-3</v>
      </c>
      <c r="BA206" s="77">
        <f>'Monthly Returns'!AZ207</f>
        <v>-1.5631097657444859E-2</v>
      </c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  <c r="BU206" s="77"/>
      <c r="BV206" s="77"/>
      <c r="CC206" s="161">
        <f>(C206-AVERAGE(C$3:C$242))^2*'Monthly Returns'!$BI207</f>
        <v>2.952569193912047E-8</v>
      </c>
      <c r="CD206" s="161">
        <f>(D206-AVERAGE(D$3:D$242))^2*'Monthly Returns'!$BI207</f>
        <v>8.2714259410020948E-6</v>
      </c>
      <c r="CE206" s="161">
        <f>(E206-AVERAGE(E$3:E$242))^2*'Monthly Returns'!$BI207</f>
        <v>1.3096494681080278E-7</v>
      </c>
      <c r="CF206" s="161">
        <f>(F206-AVERAGE(F$3:F$242))^2*'Monthly Returns'!$BI207</f>
        <v>2.5356319611171452E-6</v>
      </c>
      <c r="CG206" s="161">
        <f>(G206-AVERAGE(G$3:G$242))^2*'Monthly Returns'!$BI207</f>
        <v>3.8953295790823558E-6</v>
      </c>
      <c r="CH206" s="161">
        <f>(H206-AVERAGE(H$3:H$242))^2*'Monthly Returns'!$BI207</f>
        <v>3.2167515635195374E-6</v>
      </c>
      <c r="CI206" s="161">
        <f>(I206-AVERAGE(I$3:I$242))^2*'Monthly Returns'!$BI207</f>
        <v>4.0353310571292196E-6</v>
      </c>
      <c r="CJ206" s="161">
        <f>(J206-AVERAGE(J$3:J$242))^2*'Monthly Returns'!$BI207</f>
        <v>9.4177519004906255E-6</v>
      </c>
      <c r="CK206" s="161">
        <f>(K206-AVERAGE(K$3:K$242))^2*'Monthly Returns'!$BI207</f>
        <v>8.3588756202373196E-7</v>
      </c>
      <c r="CL206" s="161">
        <f>(L206-AVERAGE(L$3:L$242))^2*'Monthly Returns'!$BI207</f>
        <v>5.5415193611283497E-6</v>
      </c>
      <c r="CM206" s="161">
        <f>(M206-AVERAGE(M$3:M$242))^2*'Monthly Returns'!$BI207</f>
        <v>3.9101787018419677E-6</v>
      </c>
      <c r="CN206" s="161">
        <f>(N206-AVERAGE(N$3:N$242))^2*'Monthly Returns'!$BI207</f>
        <v>2.715840897352316E-7</v>
      </c>
      <c r="CO206" s="161">
        <f>(O206-AVERAGE(O$3:O$242))^2*'Monthly Returns'!$BI207</f>
        <v>1.5903300820010631E-7</v>
      </c>
      <c r="CP206" s="161">
        <f>(P206-AVERAGE(P$3:P$242))^2*'Monthly Returns'!$BI207</f>
        <v>2.4148711648542632E-10</v>
      </c>
      <c r="CQ206" s="161">
        <f>(Q206-AVERAGE(Q$3:Q$242))^2*'Monthly Returns'!$BI207</f>
        <v>7.0890549336722663E-8</v>
      </c>
      <c r="CR206" s="161">
        <f>(R206-AVERAGE(R$3:R$242))^2*'Monthly Returns'!$BI207</f>
        <v>8.3455323647462319E-8</v>
      </c>
      <c r="CS206" s="161">
        <f>(S206-AVERAGE(S$3:S$242))^2*'Monthly Returns'!$BI207</f>
        <v>2.1358205231588784E-8</v>
      </c>
      <c r="CT206" s="161">
        <f>(T206-AVERAGE(T$3:T$242))^2*'Monthly Returns'!$BI207</f>
        <v>1.6337035165245276E-8</v>
      </c>
      <c r="CU206" s="161">
        <f>(U206-AVERAGE(U$3:U$242))^2*'Monthly Returns'!$BI207</f>
        <v>3.7544434368838704E-6</v>
      </c>
      <c r="CV206" s="161">
        <f>(V206-AVERAGE(V$3:V$242))^2*'Monthly Returns'!$BI207</f>
        <v>2.1943934174732914E-6</v>
      </c>
      <c r="CW206" s="161">
        <f>(W206-AVERAGE(W$3:W$242))^2*'Monthly Returns'!$BI207</f>
        <v>2.5791384354071888E-6</v>
      </c>
      <c r="CX206" s="161">
        <f>(X206-AVERAGE(X$3:X$242))^2*'Monthly Returns'!$BI207</f>
        <v>7.8766552998574581E-7</v>
      </c>
      <c r="CY206" s="161">
        <f>(Y206-AVERAGE(Y$3:Y$242))^2*'Monthly Returns'!$BI207</f>
        <v>1.4197936523471522E-7</v>
      </c>
      <c r="CZ206" s="161">
        <f>(Z206-AVERAGE(Z$3:Z$242))^2*'Monthly Returns'!$BI207</f>
        <v>4.3547097117658475E-8</v>
      </c>
      <c r="DA206" s="161">
        <f>(AA206-AVERAGE(AA$3:AA$242))^2*'Monthly Returns'!$BI207</f>
        <v>5.5009319486289995E-6</v>
      </c>
      <c r="DB206" s="161">
        <f>(AB206-AVERAGE(AB$3:AB$242))^2*'Monthly Returns'!$BI207</f>
        <v>6.4884323347994343E-7</v>
      </c>
      <c r="DC206" s="161">
        <f>(AC206-AVERAGE(AC$3:AC$242))^2*'Monthly Returns'!$BI207</f>
        <v>1.6308439445171055E-5</v>
      </c>
      <c r="DD206" s="161">
        <f>(AD206-AVERAGE(AD$3:AD$242))^2*'Monthly Returns'!$BI207</f>
        <v>1.7135941166730472E-5</v>
      </c>
      <c r="DE206" s="161">
        <f>(AE206-AVERAGE(AE$3:AE$242))^2*'Monthly Returns'!$BI207</f>
        <v>1.3510205662677439E-5</v>
      </c>
      <c r="DF206" s="161">
        <f>(AF206-AVERAGE(AF$3:AF$242))^2*'Monthly Returns'!$BI207</f>
        <v>5.3825012616531081E-6</v>
      </c>
      <c r="DG206" s="161">
        <f>(AG206-AVERAGE(AG$3:AG$242))^2*'Monthly Returns'!$BI207</f>
        <v>2.174272272778947E-6</v>
      </c>
      <c r="DH206" s="161">
        <f>(AH206-AVERAGE(AH$3:AH$242))^2*'Monthly Returns'!$BI207</f>
        <v>1.9830756533963122E-5</v>
      </c>
      <c r="DI206" s="161">
        <f>(AI206-AVERAGE(AI$3:AI$242))^2*'Monthly Returns'!$BI207</f>
        <v>9.9361924146392918E-7</v>
      </c>
      <c r="DJ206" s="161">
        <f>(AJ206-AVERAGE(AJ$3:AJ$242))^2*'Monthly Returns'!$BI207</f>
        <v>1.6131075733470227E-6</v>
      </c>
      <c r="DK206" s="161">
        <f>(AK206-AVERAGE(AK$3:AK$242))^2*'Monthly Returns'!$BI207</f>
        <v>5.1772192001831611E-6</v>
      </c>
      <c r="DL206" s="161">
        <f>(AL206-AVERAGE(AL$3:AL$242))^2*'Monthly Returns'!$BI207</f>
        <v>3.2468264329431315E-6</v>
      </c>
      <c r="DM206" s="161">
        <f>(AM206-AVERAGE(AM$3:AM$242))^2*'Monthly Returns'!$BI207</f>
        <v>3.0044577261809485E-7</v>
      </c>
      <c r="DN206" s="161">
        <f>(AN206-AVERAGE(AN$3:AN$242))^2*'Monthly Returns'!$BI207</f>
        <v>6.5719683954153368E-7</v>
      </c>
      <c r="DO206" s="161">
        <f>(AO206-AVERAGE(AO$3:AO$242))^2*'Monthly Returns'!$BI207</f>
        <v>1.0238230847981805E-5</v>
      </c>
      <c r="DP206" s="161">
        <f>(AP206-AVERAGE(AP$3:AP$242))^2*'Monthly Returns'!$BI207</f>
        <v>3.0843723524410641E-5</v>
      </c>
      <c r="DQ206" s="161">
        <f>(AQ206-AVERAGE(AQ$3:AQ$242))^2*'Monthly Returns'!$BI207</f>
        <v>4.5412204655359403E-5</v>
      </c>
      <c r="DR206" s="161">
        <f>(AR206-AVERAGE(AR$3:AR$242))^2*'Monthly Returns'!$BI207</f>
        <v>6.2708308722258867E-7</v>
      </c>
      <c r="DS206" s="161">
        <f>(AS206-AVERAGE(AS$3:AS$242))^2*'Monthly Returns'!$BI207</f>
        <v>1.6509639375189064E-7</v>
      </c>
      <c r="DT206" s="161">
        <f>(AT206-AVERAGE(AT$3:AT$242))^2*'Monthly Returns'!$BI207</f>
        <v>9.3929998809910134E-6</v>
      </c>
      <c r="DU206" s="161">
        <f>(AU206-AVERAGE(AU$3:AU$242))^2*'Monthly Returns'!$BI207</f>
        <v>4.4649604740347243E-7</v>
      </c>
      <c r="DV206" s="161">
        <f>(AV206-AVERAGE(AV$3:AV$242))^2*'Monthly Returns'!$BI207</f>
        <v>2.2403607430599673E-7</v>
      </c>
      <c r="DW206" s="161">
        <f>(AW206-AVERAGE(AW$3:AW$242))^2*'Monthly Returns'!$BI207</f>
        <v>3.2423144601718123E-5</v>
      </c>
      <c r="DX206" s="161">
        <f>(AX206-AVERAGE(AX$3:AX$242))^2*'Monthly Returns'!$BI207</f>
        <v>3.6441385246025163E-5</v>
      </c>
      <c r="DY206" s="161">
        <f>(AY206-AVERAGE(AY$3:AY$242))^2*'Monthly Returns'!$BI207</f>
        <v>3.2734557292129253E-6</v>
      </c>
      <c r="DZ206" s="161">
        <f>(AZ206-AVERAGE(AZ$3:AZ$242))^2*'Monthly Returns'!$BI207</f>
        <v>3.200602594543631E-6</v>
      </c>
      <c r="EA206" s="161">
        <f>(BA206-AVERAGE(BA$3:BA$242))^2*'Monthly Returns'!$BI207</f>
        <v>5.0937704119190957E-6</v>
      </c>
    </row>
    <row r="207" spans="1:131" s="80" customFormat="1" x14ac:dyDescent="0.2">
      <c r="A207" s="66"/>
      <c r="B207" s="79">
        <f>'Monthly Returns'!A208</f>
        <v>42400</v>
      </c>
      <c r="C207" s="77">
        <f>'Monthly Returns'!B208</f>
        <v>-2.0500773425476401E-2</v>
      </c>
      <c r="D207" s="77">
        <f>'Monthly Returns'!C208</f>
        <v>-4.6680699029520697E-2</v>
      </c>
      <c r="E207" s="77">
        <f>'Monthly Returns'!D208</f>
        <v>-3.6000053504711103E-2</v>
      </c>
      <c r="F207" s="77">
        <f>'Monthly Returns'!E208</f>
        <v>-5.3892963020751798E-2</v>
      </c>
      <c r="G207" s="77">
        <f>'Monthly Returns'!F208</f>
        <v>-2.7878826576775199E-2</v>
      </c>
      <c r="H207" s="77">
        <f>'Monthly Returns'!G208</f>
        <v>-5.0601598507535497E-2</v>
      </c>
      <c r="I207" s="77">
        <f>'Monthly Returns'!H208</f>
        <v>-3.1299247642385897E-2</v>
      </c>
      <c r="J207" s="77">
        <f>'Monthly Returns'!I208</f>
        <v>-5.64195048137602E-2</v>
      </c>
      <c r="K207" s="77">
        <f>'Monthly Returns'!J208</f>
        <v>-3.2570530163353303E-2</v>
      </c>
      <c r="L207" s="77">
        <f>'Monthly Returns'!K208</f>
        <v>4.6692897420236697E-2</v>
      </c>
      <c r="M207" s="77">
        <f>'Monthly Returns'!L208</f>
        <v>4.3447559114785102E-2</v>
      </c>
      <c r="N207" s="77">
        <f>'Monthly Returns'!M208</f>
        <v>1.90810240216467E-2</v>
      </c>
      <c r="O207" s="77">
        <f>'Monthly Returns'!N208</f>
        <v>3.14435467309108E-2</v>
      </c>
      <c r="P207" s="77">
        <f>'Monthly Returns'!O208</f>
        <v>3.2615693601045298E-2</v>
      </c>
      <c r="Q207" s="77">
        <f>'Monthly Returns'!P208</f>
        <v>3.42096435057603E-2</v>
      </c>
      <c r="R207" s="77">
        <f>'Monthly Returns'!Q208</f>
        <v>-1.29204321073348E-2</v>
      </c>
      <c r="S207" s="77">
        <f>'Monthly Returns'!R208</f>
        <v>4.5048670877815701E-2</v>
      </c>
      <c r="T207" s="77">
        <f>'Monthly Returns'!S208</f>
        <v>3.4201756482757695E-2</v>
      </c>
      <c r="U207" s="77">
        <f>'Monthly Returns'!T208</f>
        <v>-5.3150747644627003E-2</v>
      </c>
      <c r="V207" s="77">
        <f>'Monthly Returns'!U208</f>
        <v>-4.5823084370423699E-2</v>
      </c>
      <c r="W207" s="77">
        <f>'Monthly Returns'!V208</f>
        <v>1.02137151818886E-2</v>
      </c>
      <c r="X207" s="77">
        <f>'Monthly Returns'!W208</f>
        <v>9.5408467501489902E-3</v>
      </c>
      <c r="Y207" s="77">
        <f>'Monthly Returns'!X208</f>
        <v>5.0745946968260291E-3</v>
      </c>
      <c r="Z207" s="77">
        <f>'Monthly Returns'!Y208</f>
        <v>8.3733120840001618E-4</v>
      </c>
      <c r="AA207" s="77">
        <f>'Monthly Returns'!Z208</f>
        <v>1.189065725348426E-2</v>
      </c>
      <c r="AB207" s="77">
        <f>'Monthly Returns'!AA208</f>
        <v>2.8652214891611294E-3</v>
      </c>
      <c r="AC207" s="77">
        <f>'Monthly Returns'!AB208</f>
        <v>-6.8311928335362815E-3</v>
      </c>
      <c r="AD207" s="77">
        <f>'Monthly Returns'!AC208</f>
        <v>-7.6942472874266497E-3</v>
      </c>
      <c r="AE207" s="77">
        <f>'Monthly Returns'!AD208</f>
        <v>-5.4639756660972809E-3</v>
      </c>
      <c r="AF207" s="77">
        <f>'Monthly Returns'!AE208</f>
        <v>1.7405466500000001E-2</v>
      </c>
      <c r="AG207" s="77">
        <f>'Monthly Returns'!AF208</f>
        <v>8.5475172999999998E-3</v>
      </c>
      <c r="AH207" s="77">
        <f>'Monthly Returns'!AG208</f>
        <v>8.478339522041356E-3</v>
      </c>
      <c r="AI207" s="77">
        <f>'Monthly Returns'!AH208</f>
        <v>-1.3241828694929958E-2</v>
      </c>
      <c r="AJ207" s="77">
        <f>'Monthly Returns'!AI208</f>
        <v>-3.9984454521412305E-3</v>
      </c>
      <c r="AK207" s="77">
        <f>'Monthly Returns'!AJ208</f>
        <v>-8.1044263962914975E-4</v>
      </c>
      <c r="AL207" s="77">
        <f>'Monthly Returns'!AK208</f>
        <v>-1.668767927586734E-2</v>
      </c>
      <c r="AM207" s="77">
        <f>'Monthly Returns'!AL208</f>
        <v>-2.0042803511532981E-3</v>
      </c>
      <c r="AN207" s="77">
        <f>'Monthly Returns'!AM208</f>
        <v>-6.6004607868852538E-3</v>
      </c>
      <c r="AO207" s="77">
        <f>'Monthly Returns'!AN208</f>
        <v>1.14E-2</v>
      </c>
      <c r="AP207" s="77">
        <f>'Monthly Returns'!AO208</f>
        <v>-8.038865673215323E-3</v>
      </c>
      <c r="AQ207" s="77">
        <f>'Monthly Returns'!AP208</f>
        <v>-3.2146232931493213E-2</v>
      </c>
      <c r="AR207" s="77">
        <f>'Monthly Returns'!AQ208</f>
        <v>9.6522583740735138E-3</v>
      </c>
      <c r="AS207" s="77">
        <f>'Monthly Returns'!AR208</f>
        <v>-2.2693341295908498E-3</v>
      </c>
      <c r="AT207" s="77">
        <f>'Monthly Returns'!AS208</f>
        <v>1.5999726177238723E-2</v>
      </c>
      <c r="AU207" s="77">
        <f>'Monthly Returns'!AT208</f>
        <v>-3.0758184355289442E-3</v>
      </c>
      <c r="AV207" s="77">
        <f>'Monthly Returns'!AU208</f>
        <v>-7.4373375914410893E-3</v>
      </c>
      <c r="AW207" s="77">
        <f>'Monthly Returns'!AV208</f>
        <v>8.989064122239987E-2</v>
      </c>
      <c r="AX207" s="77">
        <f>'Monthly Returns'!AW208</f>
        <v>6.6521053036229461E-2</v>
      </c>
      <c r="AY207" s="77">
        <f>'Monthly Returns'!AX208</f>
        <v>1.5387129484080263E-2</v>
      </c>
      <c r="AZ207" s="77">
        <f>'Monthly Returns'!AY208</f>
        <v>4.2208556029471871E-2</v>
      </c>
      <c r="BA207" s="77">
        <f>'Monthly Returns'!AZ208</f>
        <v>-4.5987849435866646E-2</v>
      </c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  <c r="BU207" s="77"/>
      <c r="BV207" s="77"/>
      <c r="CC207" s="161">
        <f>(C207-AVERAGE(C$3:C$242))^2*'Monthly Returns'!$BI208</f>
        <v>5.6241400892109647E-6</v>
      </c>
      <c r="CD207" s="161">
        <f>(D207-AVERAGE(D$3:D$242))^2*'Monthly Returns'!$BI208</f>
        <v>2.5397484584471722E-5</v>
      </c>
      <c r="CE207" s="161">
        <f>(E207-AVERAGE(E$3:E$242))^2*'Monthly Returns'!$BI208</f>
        <v>1.3492115456084094E-5</v>
      </c>
      <c r="CF207" s="161">
        <f>(F207-AVERAGE(F$3:F$242))^2*'Monthly Returns'!$BI208</f>
        <v>3.081818384701567E-5</v>
      </c>
      <c r="CG207" s="161">
        <f>(G207-AVERAGE(G$3:G$242))^2*'Monthly Returns'!$BI208</f>
        <v>7.9439611927657596E-6</v>
      </c>
      <c r="CH207" s="161">
        <f>(H207-AVERAGE(H$3:H$242))^2*'Monthly Returns'!$BI208</f>
        <v>2.3626305157716787E-5</v>
      </c>
      <c r="CI207" s="161">
        <f>(I207-AVERAGE(I$3:I$242))^2*'Monthly Returns'!$BI208</f>
        <v>1.153543645594865E-5</v>
      </c>
      <c r="CJ207" s="161">
        <f>(J207-AVERAGE(J$3:J$242))^2*'Monthly Returns'!$BI208</f>
        <v>3.3422458195539473E-5</v>
      </c>
      <c r="CK207" s="161">
        <f>(K207-AVERAGE(K$3:K$242))^2*'Monthly Returns'!$BI208</f>
        <v>1.3962116196504326E-5</v>
      </c>
      <c r="CL207" s="161">
        <f>(L207-AVERAGE(L$3:L$242))^2*'Monthly Returns'!$BI208</f>
        <v>1.3825004119034644E-5</v>
      </c>
      <c r="CM207" s="161">
        <f>(M207-AVERAGE(M$3:M$242))^2*'Monthly Returns'!$BI208</f>
        <v>1.171987160844914E-5</v>
      </c>
      <c r="CN207" s="161">
        <f>(N207-AVERAGE(N$3:N$242))^2*'Monthly Returns'!$BI208</f>
        <v>9.8111601947484286E-7</v>
      </c>
      <c r="CO207" s="161">
        <f>(O207-AVERAGE(O$3:O$242))^2*'Monthly Returns'!$BI208</f>
        <v>5.0215703537353422E-6</v>
      </c>
      <c r="CP207" s="161">
        <f>(P207-AVERAGE(P$3:P$242))^2*'Monthly Returns'!$BI208</f>
        <v>4.4994061075871089E-6</v>
      </c>
      <c r="CQ207" s="161">
        <f>(Q207-AVERAGE(Q$3:Q$242))^2*'Monthly Returns'!$BI208</f>
        <v>5.5334151362526336E-6</v>
      </c>
      <c r="CR207" s="161">
        <f>(R207-AVERAGE(R$3:R$242))^2*'Monthly Returns'!$BI208</f>
        <v>2.9433335893738295E-6</v>
      </c>
      <c r="CS207" s="161">
        <f>(S207-AVERAGE(S$3:S$242))^2*'Monthly Returns'!$BI208</f>
        <v>1.2107456996122517E-5</v>
      </c>
      <c r="CT207" s="161">
        <f>(T207-AVERAGE(T$3:T$242))^2*'Monthly Returns'!$BI208</f>
        <v>4.9718287697055971E-6</v>
      </c>
      <c r="CU207" s="161">
        <f>(U207-AVERAGE(U$3:U$242))^2*'Monthly Returns'!$BI208</f>
        <v>2.6445654610947664E-5</v>
      </c>
      <c r="CV207" s="161">
        <f>(V207-AVERAGE(V$3:V$242))^2*'Monthly Returns'!$BI208</f>
        <v>2.0279123887090325E-5</v>
      </c>
      <c r="CW207" s="161">
        <f>(W207-AVERAGE(W$3:W$242))^2*'Monthly Returns'!$BI208</f>
        <v>2.8639294615962961E-7</v>
      </c>
      <c r="CX207" s="161">
        <f>(X207-AVERAGE(X$3:X$242))^2*'Monthly Returns'!$BI208</f>
        <v>1.6354651331522208E-7</v>
      </c>
      <c r="CY207" s="161">
        <f>(Y207-AVERAGE(Y$3:Y$242))^2*'Monthly Returns'!$BI208</f>
        <v>7.1376608884563498E-9</v>
      </c>
      <c r="CZ207" s="161">
        <f>(Z207-AVERAGE(Z$3:Z$242))^2*'Monthly Returns'!$BI208</f>
        <v>1.6250615871724081E-8</v>
      </c>
      <c r="DA207" s="161">
        <f>(AA207-AVERAGE(AA$3:AA$242))^2*'Monthly Returns'!$BI208</f>
        <v>2.7894109910930658E-7</v>
      </c>
      <c r="DB207" s="161">
        <f>(AB207-AVERAGE(AB$3:AB$242))^2*'Monthly Returns'!$BI208</f>
        <v>1.0651833270445869E-8</v>
      </c>
      <c r="DC207" s="161">
        <f>(AC207-AVERAGE(AC$3:AC$242))^2*'Monthly Returns'!$BI208</f>
        <v>8.4520195148236574E-7</v>
      </c>
      <c r="DD207" s="161">
        <f>(AD207-AVERAGE(AD$3:AD$242))^2*'Monthly Returns'!$BI208</f>
        <v>9.9631040970997524E-7</v>
      </c>
      <c r="DE207" s="161">
        <f>(AE207-AVERAGE(AE$3:AE$242))^2*'Monthly Returns'!$BI208</f>
        <v>6.6890218426356504E-7</v>
      </c>
      <c r="DF207" s="161">
        <f>(AF207-AVERAGE(AF$3:AF$242))^2*'Monthly Returns'!$BI208</f>
        <v>7.5814386916282323E-7</v>
      </c>
      <c r="DG207" s="161">
        <f>(AG207-AVERAGE(AG$3:AG$242))^2*'Monthly Returns'!$BI208</f>
        <v>1.4427269987628668E-8</v>
      </c>
      <c r="DH207" s="161">
        <f>(AH207-AVERAGE(AH$3:AH$242))^2*'Monthly Returns'!$BI208</f>
        <v>5.112589330059619E-8</v>
      </c>
      <c r="DI207" s="161">
        <f>(AI207-AVERAGE(AI$3:AI$242))^2*'Monthly Returns'!$BI208</f>
        <v>2.2299822360015244E-6</v>
      </c>
      <c r="DJ207" s="161">
        <f>(AJ207-AVERAGE(AJ$3:AJ$242))^2*'Monthly Returns'!$BI208</f>
        <v>6.7048765192061361E-7</v>
      </c>
      <c r="DK207" s="161">
        <f>(AK207-AVERAGE(AK$3:AK$242))^2*'Monthly Returns'!$BI208</f>
        <v>3.8873892970540348E-7</v>
      </c>
      <c r="DL207" s="161">
        <f>(AL207-AVERAGE(AL$3:AL$242))^2*'Monthly Returns'!$BI208</f>
        <v>4.046460765676637E-6</v>
      </c>
      <c r="DM207" s="161">
        <f>(AM207-AVERAGE(AM$3:AM$242))^2*'Monthly Returns'!$BI208</f>
        <v>3.3003362919798017E-7</v>
      </c>
      <c r="DN207" s="161">
        <f>(AN207-AVERAGE(AN$3:AN$242))^2*'Monthly Returns'!$BI208</f>
        <v>1.1526489745980952E-6</v>
      </c>
      <c r="DO207" s="161">
        <f>(AO207-AVERAGE(AO$3:AO$242))^2*'Monthly Returns'!$BI208</f>
        <v>1.9970184251978252E-7</v>
      </c>
      <c r="DP207" s="161">
        <f>(AP207-AVERAGE(AP$3:AP$242))^2*'Monthly Returns'!$BI208</f>
        <v>6.6526670156348806E-7</v>
      </c>
      <c r="DQ207" s="161">
        <f>(AQ207-AVERAGE(AQ$3:AQ$242))^2*'Monthly Returns'!$BI208</f>
        <v>1.1257504388872222E-5</v>
      </c>
      <c r="DR207" s="161">
        <f>(AR207-AVERAGE(AR$3:AR$242))^2*'Monthly Returns'!$BI208</f>
        <v>7.0031389525821479E-8</v>
      </c>
      <c r="DS207" s="161">
        <f>(AS207-AVERAGE(AS$3:AS$242))^2*'Monthly Returns'!$BI208</f>
        <v>2.5299344563750791E-7</v>
      </c>
      <c r="DT207" s="161">
        <f>(AT207-AVERAGE(AT$3:AT$242))^2*'Monthly Returns'!$BI208</f>
        <v>9.0923694613040675E-7</v>
      </c>
      <c r="DU207" s="161">
        <f>(AU207-AVERAGE(AU$3:AU$242))^2*'Monthly Returns'!$BI208</f>
        <v>2.1256651545669445E-7</v>
      </c>
      <c r="DV207" s="161">
        <f>(AV207-AVERAGE(AV$3:AV$242))^2*'Monthly Returns'!$BI208</f>
        <v>7.4632424414926798E-9</v>
      </c>
      <c r="DW207" s="161">
        <f>(AW207-AVERAGE(AW$3:AW$242))^2*'Monthly Returns'!$BI208</f>
        <v>5.0497142145614379E-5</v>
      </c>
      <c r="DX207" s="161">
        <f>(AX207-AVERAGE(AX$3:AX$242))^2*'Monthly Returns'!$BI208</f>
        <v>2.7190596252808912E-5</v>
      </c>
      <c r="DY207" s="161">
        <f>(AY207-AVERAGE(AY$3:AY$242))^2*'Monthly Returns'!$BI208</f>
        <v>6.2306736162999472E-7</v>
      </c>
      <c r="DZ207" s="161">
        <f>(AZ207-AVERAGE(AZ$3:AZ$242))^2*'Monthly Returns'!$BI208</f>
        <v>5.7612964680738974E-6</v>
      </c>
      <c r="EA207" s="161">
        <f>(BA207-AVERAGE(BA$3:BA$242))^2*'Monthly Returns'!$BI208</f>
        <v>2.4371754828352876E-5</v>
      </c>
    </row>
    <row r="208" spans="1:131" s="80" customFormat="1" x14ac:dyDescent="0.2">
      <c r="A208" s="66"/>
      <c r="B208" s="79">
        <f>'Monthly Returns'!A209</f>
        <v>42429</v>
      </c>
      <c r="C208" s="77">
        <f>'Monthly Returns'!B209</f>
        <v>2.1346699843505901E-2</v>
      </c>
      <c r="D208" s="77">
        <f>'Monthly Returns'!C209</f>
        <v>3.2138781434282997E-2</v>
      </c>
      <c r="E208" s="77">
        <f>'Monthly Returns'!D209</f>
        <v>1.70247825252789E-3</v>
      </c>
      <c r="F208" s="77">
        <f>'Monthly Returns'!E209</f>
        <v>2.21409307234177E-2</v>
      </c>
      <c r="G208" s="77">
        <f>'Monthly Returns'!F209</f>
        <v>1.4779245329600199E-2</v>
      </c>
      <c r="H208" s="77">
        <f>'Monthly Returns'!G209</f>
        <v>-4.5042866718463196E-3</v>
      </c>
      <c r="I208" s="77">
        <f>'Monthly Returns'!H209</f>
        <v>1.30801575673598E-2</v>
      </c>
      <c r="J208" s="77">
        <f>'Monthly Returns'!I209</f>
        <v>2.2212756015454301E-2</v>
      </c>
      <c r="K208" s="77">
        <f>'Monthly Returns'!J209</f>
        <v>2.1942303130393099E-2</v>
      </c>
      <c r="L208" s="77">
        <f>'Monthly Returns'!K209</f>
        <v>5.6832050678272003E-2</v>
      </c>
      <c r="M208" s="77">
        <f>'Monthly Returns'!L209</f>
        <v>4.6295198285105602E-2</v>
      </c>
      <c r="N208" s="77">
        <f>'Monthly Returns'!M209</f>
        <v>3.0157033213964402E-2</v>
      </c>
      <c r="O208" s="77">
        <f>'Monthly Returns'!N209</f>
        <v>2.8491482745714499E-2</v>
      </c>
      <c r="P208" s="77">
        <f>'Monthly Returns'!O209</f>
        <v>3.8108846772393297E-2</v>
      </c>
      <c r="Q208" s="77">
        <f>'Monthly Returns'!P209</f>
        <v>3.2180843802650003E-2</v>
      </c>
      <c r="R208" s="77">
        <f>'Monthly Returns'!Q209</f>
        <v>1.8917076595294399E-2</v>
      </c>
      <c r="S208" s="77">
        <f>'Monthly Returns'!R209</f>
        <v>3.8706486898481801E-2</v>
      </c>
      <c r="T208" s="77">
        <f>'Monthly Returns'!S209</f>
        <v>3.8239424518162979E-2</v>
      </c>
      <c r="U208" s="77">
        <f>'Monthly Returns'!T209</f>
        <v>-2.10802604016535E-3</v>
      </c>
      <c r="V208" s="77">
        <f>'Monthly Returns'!U209</f>
        <v>-4.4818541824680402E-3</v>
      </c>
      <c r="W208" s="77">
        <f>'Monthly Returns'!V209</f>
        <v>1.48531020218987E-2</v>
      </c>
      <c r="X208" s="77">
        <f>'Monthly Returns'!W209</f>
        <v>6.956750016407387E-3</v>
      </c>
      <c r="Y208" s="77">
        <f>'Monthly Returns'!X209</f>
        <v>8.23827601387217E-4</v>
      </c>
      <c r="Z208" s="77">
        <f>'Monthly Returns'!Y209</f>
        <v>6.7672222719683539E-4</v>
      </c>
      <c r="AA208" s="77">
        <f>'Monthly Returns'!Z209</f>
        <v>-7.2847322393159164E-3</v>
      </c>
      <c r="AB208" s="77">
        <f>'Monthly Returns'!AA209</f>
        <v>4.5513863603408033E-3</v>
      </c>
      <c r="AC208" s="77">
        <f>'Monthly Returns'!AB209</f>
        <v>-1.1341438474888887E-2</v>
      </c>
      <c r="AD208" s="77">
        <f>'Monthly Returns'!AC209</f>
        <v>-1.4516781053283601E-2</v>
      </c>
      <c r="AE208" s="77">
        <f>'Monthly Returns'!AD209</f>
        <v>-3.1289545996016498E-3</v>
      </c>
      <c r="AF208" s="77">
        <f>'Monthly Returns'!AE209</f>
        <v>-1.4925188E-3</v>
      </c>
      <c r="AG208" s="77">
        <f>'Monthly Returns'!AF209</f>
        <v>-6.0326785999999999E-3</v>
      </c>
      <c r="AH208" s="77">
        <f>'Monthly Returns'!AG209</f>
        <v>-1.8372273237432513E-2</v>
      </c>
      <c r="AI208" s="77">
        <f>'Monthly Returns'!AH209</f>
        <v>3.2935869041099686E-3</v>
      </c>
      <c r="AJ208" s="77">
        <f>'Monthly Returns'!AI209</f>
        <v>7.6169397372078951E-3</v>
      </c>
      <c r="AK208" s="77">
        <f>'Monthly Returns'!AJ209</f>
        <v>3.6641455949535384E-3</v>
      </c>
      <c r="AL208" s="77">
        <f>'Monthly Returns'!AK209</f>
        <v>4.5584484170508865E-3</v>
      </c>
      <c r="AM208" s="77">
        <f>'Monthly Returns'!AL209</f>
        <v>2.2503357068488494E-2</v>
      </c>
      <c r="AN208" s="77">
        <f>'Monthly Returns'!AM209</f>
        <v>2.2366159193869528E-3</v>
      </c>
      <c r="AO208" s="77">
        <f>'Monthly Returns'!AN209</f>
        <v>7.2099999999999997E-2</v>
      </c>
      <c r="AP208" s="77">
        <f>'Monthly Returns'!AO209</f>
        <v>-4.0678635155372622E-2</v>
      </c>
      <c r="AQ208" s="77">
        <f>'Monthly Returns'!AP209</f>
        <v>-2.4655780661213655E-2</v>
      </c>
      <c r="AR208" s="77">
        <f>'Monthly Returns'!AQ209</f>
        <v>1.0440624618573934E-2</v>
      </c>
      <c r="AS208" s="77">
        <f>'Monthly Returns'!AR209</f>
        <v>-6.5840665589267378E-4</v>
      </c>
      <c r="AT208" s="77">
        <f>'Monthly Returns'!AS209</f>
        <v>1.9353460101492344E-3</v>
      </c>
      <c r="AU208" s="77">
        <f>'Monthly Returns'!AT209</f>
        <v>-5.5381398362667894E-3</v>
      </c>
      <c r="AV208" s="77">
        <f>'Monthly Returns'!AU209</f>
        <v>-1.9781093888537301E-3</v>
      </c>
      <c r="AW208" s="77">
        <f>'Monthly Returns'!AV209</f>
        <v>2.3367643286068107E-2</v>
      </c>
      <c r="AX208" s="77">
        <f>'Monthly Returns'!AW209</f>
        <v>8.6988816097510746E-3</v>
      </c>
      <c r="AY208" s="77">
        <f>'Monthly Returns'!AX209</f>
        <v>1.6077195278732824E-2</v>
      </c>
      <c r="AZ208" s="77">
        <f>'Monthly Returns'!AY209</f>
        <v>4.8089004275217534E-2</v>
      </c>
      <c r="BA208" s="77">
        <f>'Monthly Returns'!AZ209</f>
        <v>-2.5781416714399708E-2</v>
      </c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CC208" s="161">
        <f>(C208-AVERAGE(C$3:C$242))^2*'Monthly Returns'!$BI209</f>
        <v>1.7255466502096422E-6</v>
      </c>
      <c r="CD208" s="161">
        <f>(D208-AVERAGE(D$3:D$242))^2*'Monthly Returns'!$BI209</f>
        <v>3.6040727432890536E-6</v>
      </c>
      <c r="CE208" s="161">
        <f>(E208-AVERAGE(E$3:E$242))^2*'Monthly Returns'!$BI209</f>
        <v>1.3016371959037255E-7</v>
      </c>
      <c r="CF208" s="161">
        <f>(F208-AVERAGE(F$3:F$242))^2*'Monthly Returns'!$BI209</f>
        <v>1.2949151327489045E-6</v>
      </c>
      <c r="CG208" s="161">
        <f>(G208-AVERAGE(G$3:G$242))^2*'Monthly Returns'!$BI209</f>
        <v>8.7606969495261532E-7</v>
      </c>
      <c r="CH208" s="161">
        <f>(H208-AVERAGE(H$3:H$242))^2*'Monthly Returns'!$BI209</f>
        <v>6.6039036548695337E-7</v>
      </c>
      <c r="CI208" s="161">
        <f>(I208-AVERAGE(I$3:I$242))^2*'Monthly Returns'!$BI209</f>
        <v>2.5731869773076943E-7</v>
      </c>
      <c r="CJ208" s="161">
        <f>(J208-AVERAGE(J$3:J$242))^2*'Monthly Returns'!$BI209</f>
        <v>1.2917207424751606E-6</v>
      </c>
      <c r="CK208" s="161">
        <f>(K208-AVERAGE(K$3:K$242))^2*'Monthly Returns'!$BI209</f>
        <v>1.124869152847038E-6</v>
      </c>
      <c r="CL208" s="161">
        <f>(L208-AVERAGE(L$3:L$242))^2*'Monthly Returns'!$BI209</f>
        <v>2.1461804093972908E-5</v>
      </c>
      <c r="CM208" s="161">
        <f>(M208-AVERAGE(M$3:M$242))^2*'Monthly Returns'!$BI209</f>
        <v>1.3632748213456923E-5</v>
      </c>
      <c r="CN208" s="161">
        <f>(N208-AVERAGE(N$3:N$242))^2*'Monthly Returns'!$BI209</f>
        <v>3.8967901454905869E-6</v>
      </c>
      <c r="CO208" s="161">
        <f>(O208-AVERAGE(O$3:O$242))^2*'Monthly Returns'!$BI209</f>
        <v>3.9655581297048058E-6</v>
      </c>
      <c r="CP208" s="161">
        <f>(P208-AVERAGE(P$3:P$242))^2*'Monthly Returns'!$BI209</f>
        <v>6.8495628428083533E-6</v>
      </c>
      <c r="CQ208" s="161">
        <f>(Q208-AVERAGE(Q$3:Q$242))^2*'Monthly Returns'!$BI209</f>
        <v>4.7739390739373613E-6</v>
      </c>
      <c r="CR208" s="161">
        <f>(R208-AVERAGE(R$3:R$242))^2*'Monthly Returns'!$BI209</f>
        <v>1.1847727714871217E-6</v>
      </c>
      <c r="CS208" s="161">
        <f>(S208-AVERAGE(S$3:S$242))^2*'Monthly Returns'!$BI209</f>
        <v>8.6247782411608991E-6</v>
      </c>
      <c r="CT208" s="161">
        <f>(T208-AVERAGE(T$3:T$242))^2*'Monthly Returns'!$BI209</f>
        <v>6.7480789535156017E-6</v>
      </c>
      <c r="CU208" s="161">
        <f>(U208-AVERAGE(U$3:U$242))^2*'Monthly Returns'!$BI209</f>
        <v>4.3427931592963856E-7</v>
      </c>
      <c r="CV208" s="161">
        <f>(V208-AVERAGE(V$3:V$242))^2*'Monthly Returns'!$BI209</f>
        <v>7.6312655102111909E-7</v>
      </c>
      <c r="CW208" s="161">
        <f>(W208-AVERAGE(W$3:W$242))^2*'Monthly Returns'!$BI209</f>
        <v>8.9818500189249505E-7</v>
      </c>
      <c r="CX208" s="161">
        <f>(X208-AVERAGE(X$3:X$242))^2*'Monthly Returns'!$BI209</f>
        <v>3.1737585483640718E-8</v>
      </c>
      <c r="CY208" s="161">
        <f>(Y208-AVERAGE(Y$3:Y$242))^2*'Monthly Returns'!$BI209</f>
        <v>8.446568379414671E-8</v>
      </c>
      <c r="CZ208" s="161">
        <f>(Z208-AVERAGE(Z$3:Z$242))^2*'Monthly Returns'!$BI209</f>
        <v>2.025194935361483E-8</v>
      </c>
      <c r="DA208" s="161">
        <f>(AA208-AVERAGE(AA$3:AA$242))^2*'Monthly Returns'!$BI209</f>
        <v>1.353191887075586E-6</v>
      </c>
      <c r="DB208" s="161">
        <f>(AB208-AVERAGE(AB$3:AB$242))^2*'Monthly Returns'!$BI209</f>
        <v>2.0465660386087608E-9</v>
      </c>
      <c r="DC208" s="161">
        <f>(AC208-AVERAGE(AC$3:AC$242))^2*'Monthly Returns'!$BI209</f>
        <v>1.7488588480329256E-6</v>
      </c>
      <c r="DD208" s="161">
        <f>(AD208-AVERAGE(AD$3:AD$242))^2*'Monthly Returns'!$BI209</f>
        <v>2.5790064172286003E-6</v>
      </c>
      <c r="DE208" s="161">
        <f>(AE208-AVERAGE(AE$3:AE$242))^2*'Monthly Returns'!$BI209</f>
        <v>3.7907894984733013E-7</v>
      </c>
      <c r="DF208" s="161">
        <f>(AF208-AVERAGE(AF$3:AF$242))^2*'Monthly Returns'!$BI209</f>
        <v>6.3118016880346733E-7</v>
      </c>
      <c r="DG208" s="161">
        <f>(AG208-AVERAGE(AG$3:AG$242))^2*'Monthly Returns'!$BI209</f>
        <v>1.3627984556701495E-6</v>
      </c>
      <c r="DH208" s="161">
        <f>(AH208-AVERAGE(AH$3:AH$242))^2*'Monthly Returns'!$BI209</f>
        <v>4.6006232490180761E-6</v>
      </c>
      <c r="DI208" s="161">
        <f>(AI208-AVERAGE(AI$3:AI$242))^2*'Monthly Returns'!$BI209</f>
        <v>1.5992467406917298E-9</v>
      </c>
      <c r="DJ208" s="161">
        <f>(AJ208-AVERAGE(AJ$3:AJ$242))^2*'Monthly Returns'!$BI209</f>
        <v>4.1298202911615472E-8</v>
      </c>
      <c r="DK208" s="161">
        <f>(AK208-AVERAGE(AK$3:AK$242))^2*'Monthly Returns'!$BI209</f>
        <v>5.3507295952941045E-8</v>
      </c>
      <c r="DL208" s="161">
        <f>(AL208-AVERAGE(AL$3:AL$242))^2*'Monthly Returns'!$BI209</f>
        <v>2.0936955430672922E-8</v>
      </c>
      <c r="DM208" s="161">
        <f>(AM208-AVERAGE(AM$3:AM$242))^2*'Monthly Returns'!$BI209</f>
        <v>2.5210536253282233E-6</v>
      </c>
      <c r="DN208" s="161">
        <f>(AN208-AVERAGE(AN$3:AN$242))^2*'Monthly Returns'!$BI209</f>
        <v>8.8982529431273398E-8</v>
      </c>
      <c r="DO208" s="161">
        <f>(AO208-AVERAGE(AO$3:AO$242))^2*'Monthly Returns'!$BI209</f>
        <v>3.377655178960657E-5</v>
      </c>
      <c r="DP208" s="161">
        <f>(AP208-AVERAGE(AP$3:AP$242))^2*'Monthly Returns'!$BI209</f>
        <v>1.3714838342026868E-5</v>
      </c>
      <c r="DQ208" s="161">
        <f>(AQ208-AVERAGE(AQ$3:AQ$242))^2*'Monthly Returns'!$BI209</f>
        <v>7.3460986198179908E-6</v>
      </c>
      <c r="DR208" s="161">
        <f>(AR208-AVERAGE(AR$3:AR$242))^2*'Monthly Returns'!$BI209</f>
        <v>1.126387495992351E-7</v>
      </c>
      <c r="DS208" s="161">
        <f>(AS208-AVERAGE(AS$3:AS$242))^2*'Monthly Returns'!$BI209</f>
        <v>1.31913359891616E-7</v>
      </c>
      <c r="DT208" s="161">
        <f>(AT208-AVERAGE(AT$3:AT$242))^2*'Monthly Returns'!$BI209</f>
        <v>8.0766723937963574E-8</v>
      </c>
      <c r="DU208" s="161">
        <f>(AU208-AVERAGE(AU$3:AU$242))^2*'Monthly Returns'!$BI209</f>
        <v>4.6363754658637183E-7</v>
      </c>
      <c r="DV208" s="161">
        <f>(AV208-AVERAGE(AV$3:AV$242))^2*'Monthly Returns'!$BI209</f>
        <v>1.5640288873080684E-7</v>
      </c>
      <c r="DW208" s="161">
        <f>(AW208-AVERAGE(AW$3:AW$242))^2*'Monthly Returns'!$BI209</f>
        <v>1.599881096721671E-6</v>
      </c>
      <c r="DX208" s="161">
        <f>(AX208-AVERAGE(AX$3:AX$242))^2*'Monthly Returns'!$BI209</f>
        <v>1.7515810632229089E-8</v>
      </c>
      <c r="DY208" s="161">
        <f>(AY208-AVERAGE(AY$3:AY$242))^2*'Monthly Returns'!$BI209</f>
        <v>7.298072883216118E-7</v>
      </c>
      <c r="DZ208" s="161">
        <f>(AZ208-AVERAGE(AZ$3:AZ$242))^2*'Monthly Returns'!$BI209</f>
        <v>8.5959133855974215E-6</v>
      </c>
      <c r="EA208" s="161">
        <f>(BA208-AVERAGE(BA$3:BA$242))^2*'Monthly Returns'!$BI209</f>
        <v>1.0090025836053167E-5</v>
      </c>
    </row>
    <row r="209" spans="1:131" s="80" customFormat="1" x14ac:dyDescent="0.2">
      <c r="A209" s="66"/>
      <c r="B209" s="79">
        <f>'Monthly Returns'!A210</f>
        <v>42460</v>
      </c>
      <c r="C209" s="77">
        <f>'Monthly Returns'!B210</f>
        <v>3.5473387638556599E-2</v>
      </c>
      <c r="D209" s="77">
        <f>'Monthly Returns'!C210</f>
        <v>5.2017280165673897E-2</v>
      </c>
      <c r="E209" s="77">
        <f>'Monthly Returns'!D210</f>
        <v>3.7017507132854899E-2</v>
      </c>
      <c r="F209" s="77">
        <f>'Monthly Returns'!E210</f>
        <v>5.0023934872451797E-2</v>
      </c>
      <c r="G209" s="77">
        <f>'Monthly Returns'!F210</f>
        <v>1.6036734008035802E-2</v>
      </c>
      <c r="H209" s="77">
        <f>'Monthly Returns'!G210</f>
        <v>1.64460046377117E-2</v>
      </c>
      <c r="I209" s="77">
        <f>'Monthly Returns'!H210</f>
        <v>3.0842921438379599E-2</v>
      </c>
      <c r="J209" s="77">
        <f>'Monthly Returns'!I210</f>
        <v>8.3367569145661402E-2</v>
      </c>
      <c r="K209" s="77">
        <f>'Monthly Returns'!J210</f>
        <v>9.7582059966723797E-2</v>
      </c>
      <c r="L209" s="77">
        <f>'Monthly Returns'!K210</f>
        <v>-4.8242517579123404E-3</v>
      </c>
      <c r="M209" s="77">
        <f>'Monthly Returns'!L210</f>
        <v>-4.70967355662388E-3</v>
      </c>
      <c r="N209" s="77">
        <f>'Monthly Returns'!M210</f>
        <v>1.7594051857518798E-2</v>
      </c>
      <c r="O209" s="77">
        <f>'Monthly Returns'!N210</f>
        <v>5.0860454562465102E-2</v>
      </c>
      <c r="P209" s="77">
        <f>'Monthly Returns'!O210</f>
        <v>1.37964748304808E-3</v>
      </c>
      <c r="Q209" s="77">
        <f>'Monthly Returns'!P210</f>
        <v>3.5771755170119698E-3</v>
      </c>
      <c r="R209" s="77">
        <f>'Monthly Returns'!Q210</f>
        <v>2.2061643096797901E-3</v>
      </c>
      <c r="S209" s="77">
        <f>'Monthly Returns'!R210</f>
        <v>-4.0062816947344301E-2</v>
      </c>
      <c r="T209" s="77">
        <f>'Monthly Returns'!S210</f>
        <v>-1.1711167424213187E-3</v>
      </c>
      <c r="U209" s="77">
        <f>'Monthly Returns'!T210</f>
        <v>6.8487188019966602E-2</v>
      </c>
      <c r="V209" s="77">
        <f>'Monthly Returns'!U210</f>
        <v>3.4159312159277297E-2</v>
      </c>
      <c r="W209" s="77">
        <f>'Monthly Returns'!V210</f>
        <v>-9.4573229594525597E-3</v>
      </c>
      <c r="X209" s="77">
        <f>'Monthly Returns'!W210</f>
        <v>-1.6294075474158065E-3</v>
      </c>
      <c r="Y209" s="77">
        <f>'Monthly Returns'!X210</f>
        <v>3.3617077570804454E-3</v>
      </c>
      <c r="Z209" s="77">
        <f>'Monthly Returns'!Y210</f>
        <v>-1.2828759113717725E-3</v>
      </c>
      <c r="AA209" s="77">
        <f>'Monthly Returns'!Z210</f>
        <v>-1.4481827798786484E-2</v>
      </c>
      <c r="AB209" s="77">
        <f>'Monthly Returns'!AA210</f>
        <v>-1.103689031806232E-2</v>
      </c>
      <c r="AC209" s="77">
        <f>'Monthly Returns'!AB210</f>
        <v>-1.2056922105544543E-2</v>
      </c>
      <c r="AD209" s="77">
        <f>'Monthly Returns'!AC210</f>
        <v>-9.0462439867331403E-3</v>
      </c>
      <c r="AE209" s="77">
        <f>'Monthly Returns'!AD210</f>
        <v>-1.5937797542906501E-2</v>
      </c>
      <c r="AF209" s="77">
        <f>'Monthly Returns'!AE210</f>
        <v>-2.1649783399999997E-2</v>
      </c>
      <c r="AG209" s="77">
        <f>'Monthly Returns'!AF210</f>
        <v>-2.3239445299999998E-2</v>
      </c>
      <c r="AH209" s="77">
        <f>'Monthly Returns'!AG210</f>
        <v>-3.2127114268808987E-2</v>
      </c>
      <c r="AI209" s="77">
        <f>'Monthly Returns'!AH210</f>
        <v>-7.502321565305059E-3</v>
      </c>
      <c r="AJ209" s="77">
        <f>'Monthly Returns'!AI210</f>
        <v>-2.3318317932373711E-3</v>
      </c>
      <c r="AK209" s="77">
        <f>'Monthly Returns'!AJ210</f>
        <v>-3.4763503921637628E-3</v>
      </c>
      <c r="AL209" s="77">
        <f>'Monthly Returns'!AK210</f>
        <v>-2.7397454532562815E-3</v>
      </c>
      <c r="AM209" s="77">
        <f>'Monthly Returns'!AL210</f>
        <v>2.41686272233399E-3</v>
      </c>
      <c r="AN209" s="77">
        <f>'Monthly Returns'!AM210</f>
        <v>-4.670740732668599E-3</v>
      </c>
      <c r="AO209" s="77">
        <f>'Monthly Returns'!AN210</f>
        <v>3.5099999999999999E-2</v>
      </c>
      <c r="AP209" s="77">
        <f>'Monthly Returns'!AO210</f>
        <v>-7.6261421760528192E-2</v>
      </c>
      <c r="AQ209" s="77">
        <f>'Monthly Returns'!AP210</f>
        <v>-3.0519722592790011E-2</v>
      </c>
      <c r="AR209" s="77">
        <f>'Monthly Returns'!AQ210</f>
        <v>-2.7573161488380297E-2</v>
      </c>
      <c r="AS209" s="77">
        <f>'Monthly Returns'!AR210</f>
        <v>-1.1385426653882647E-3</v>
      </c>
      <c r="AT209" s="77">
        <f>'Monthly Returns'!AS210</f>
        <v>-1.7057150283994786E-2</v>
      </c>
      <c r="AU209" s="77">
        <f>'Monthly Returns'!AT210</f>
        <v>-1.334338051242721E-2</v>
      </c>
      <c r="AV209" s="77">
        <f>'Monthly Returns'!AU210</f>
        <v>-6.3598615662562204E-3</v>
      </c>
      <c r="AW209" s="77">
        <f>'Monthly Returns'!AV210</f>
        <v>1.2562539086929281E-2</v>
      </c>
      <c r="AX209" s="77">
        <f>'Monthly Returns'!AW210</f>
        <v>4.5854151202888715E-3</v>
      </c>
      <c r="AY209" s="77">
        <f>'Monthly Returns'!AX210</f>
        <v>-1.1752715387832595E-2</v>
      </c>
      <c r="AZ209" s="77">
        <f>'Monthly Returns'!AY210</f>
        <v>2.8470015968290373E-2</v>
      </c>
      <c r="BA209" s="77">
        <f>'Monthly Returns'!AZ210</f>
        <v>-5.6247586218822532E-2</v>
      </c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CC209" s="161">
        <f>(C209-AVERAGE(C$3:C$242))^2*'Monthly Returns'!$BI210</f>
        <v>6.6282983158715355E-6</v>
      </c>
      <c r="CD209" s="161">
        <f>(D209-AVERAGE(D$3:D$242))^2*'Monthly Returns'!$BI210</f>
        <v>1.3491262090560599E-5</v>
      </c>
      <c r="CE209" s="161">
        <f>(E209-AVERAGE(E$3:E$242))^2*'Monthly Returns'!$BI210</f>
        <v>7.6899442976324455E-6</v>
      </c>
      <c r="CF209" s="161">
        <f>(F209-AVERAGE(F$3:F$242))^2*'Monthly Returns'!$BI210</f>
        <v>1.3100418319764636E-5</v>
      </c>
      <c r="CG209" s="161">
        <f>(G209-AVERAGE(G$3:G$242))^2*'Monthly Returns'!$BI210</f>
        <v>1.1074522739268433E-6</v>
      </c>
      <c r="CH209" s="161">
        <f>(H209-AVERAGE(H$3:H$242))^2*'Monthly Returns'!$BI210</f>
        <v>1.0888293619964673E-6</v>
      </c>
      <c r="CI209" s="161">
        <f>(I209-AVERAGE(I$3:I$242))^2*'Monthly Returns'!$BI210</f>
        <v>4.3555854295408109E-6</v>
      </c>
      <c r="CJ209" s="161">
        <f>(J209-AVERAGE(J$3:J$242))^2*'Monthly Returns'!$BI210</f>
        <v>4.3195027932307443E-5</v>
      </c>
      <c r="CK209" s="161">
        <f>(K209-AVERAGE(K$3:K$242))^2*'Monthly Returns'!$BI210</f>
        <v>6.0561226113370972E-5</v>
      </c>
      <c r="CL209" s="161">
        <f>(L209-AVERAGE(L$3:L$242))^2*'Monthly Returns'!$BI210</f>
        <v>6.6998898796296551E-7</v>
      </c>
      <c r="CM209" s="161">
        <f>(M209-AVERAGE(M$3:M$242))^2*'Monthly Returns'!$BI210</f>
        <v>6.6903110793279116E-7</v>
      </c>
      <c r="CN209" s="161">
        <f>(N209-AVERAGE(N$3:N$242))^2*'Monthly Returns'!$BI210</f>
        <v>7.5427087675738345E-7</v>
      </c>
      <c r="CO209" s="161">
        <f>(O209-AVERAGE(O$3:O$242))^2*'Monthly Returns'!$BI210</f>
        <v>1.5900776130618145E-5</v>
      </c>
      <c r="CP209" s="161">
        <f>(P209-AVERAGE(P$3:P$242))^2*'Monthly Returns'!$BI210</f>
        <v>3.9802104826241843E-7</v>
      </c>
      <c r="CQ209" s="161">
        <f>(Q209-AVERAGE(Q$3:Q$242))^2*'Monthly Returns'!$BI210</f>
        <v>1.1821278479909116E-7</v>
      </c>
      <c r="CR209" s="161">
        <f>(R209-AVERAGE(R$3:R$242))^2*'Monthly Returns'!$BI210</f>
        <v>1.5196807834795499E-7</v>
      </c>
      <c r="CS209" s="161">
        <f>(S209-AVERAGE(S$3:S$242))^2*'Monthly Returns'!$BI210</f>
        <v>1.6341423361057618E-5</v>
      </c>
      <c r="CT209" s="161">
        <f>(T209-AVERAGE(T$3:T$242))^2*'Monthly Returns'!$BI210</f>
        <v>7.8948198624235667E-7</v>
      </c>
      <c r="CU209" s="161">
        <f>(U209-AVERAGE(U$3:U$242))^2*'Monthly Returns'!$BI210</f>
        <v>3.1426525138760317E-5</v>
      </c>
      <c r="CV209" s="161">
        <f>(V209-AVERAGE(V$3:V$242))^2*'Monthly Returns'!$BI210</f>
        <v>6.517988930344548E-6</v>
      </c>
      <c r="CW209" s="161">
        <f>(W209-AVERAGE(W$3:W$242))^2*'Monthly Returns'!$BI210</f>
        <v>1.4545771074057865E-6</v>
      </c>
      <c r="CX209" s="161">
        <f>(X209-AVERAGE(X$3:X$242))^2*'Monthly Returns'!$BI210</f>
        <v>3.4027376922995386E-7</v>
      </c>
      <c r="CY209" s="161">
        <f>(Y209-AVERAGE(Y$3:Y$242))^2*'Monthly Returns'!$BI210</f>
        <v>4.4557959415642084E-9</v>
      </c>
      <c r="CZ209" s="161">
        <f>(Z209-AVERAGE(Z$3:Z$242))^2*'Monthly Returns'!$BI210</f>
        <v>1.0050290922393061E-7</v>
      </c>
      <c r="DA209" s="161">
        <f>(AA209-AVERAGE(AA$3:AA$242))^2*'Monthly Returns'!$BI210</f>
        <v>3.2694752406537258E-6</v>
      </c>
      <c r="DB209" s="161">
        <f>(AB209-AVERAGE(AB$3:AB$242))^2*'Monthly Returns'!$BI210</f>
        <v>1.7919560800166398E-6</v>
      </c>
      <c r="DC209" s="161">
        <f>(AC209-AVERAGE(AC$3:AC$242))^2*'Monthly Returns'!$BI210</f>
        <v>1.9394332679110349E-6</v>
      </c>
      <c r="DD209" s="161">
        <f>(AD209-AVERAGE(AD$3:AD$242))^2*'Monthly Returns'!$BI210</f>
        <v>1.2730195472548023E-6</v>
      </c>
      <c r="DE209" s="161">
        <f>(AE209-AVERAGE(AE$3:AE$242))^2*'Monthly Returns'!$BI210</f>
        <v>3.0839295623316991E-6</v>
      </c>
      <c r="DF209" s="161">
        <f>(AF209-AVERAGE(AF$3:AF$242))^2*'Monthly Returns'!$BI210</f>
        <v>6.6991142007450339E-6</v>
      </c>
      <c r="DG209" s="161">
        <f>(AG209-AVERAGE(AG$3:AG$242))^2*'Monthly Returns'!$BI210</f>
        <v>7.2958622207306824E-6</v>
      </c>
      <c r="DH209" s="161">
        <f>(AH209-AVERAGE(AH$3:AH$242))^2*'Monthly Returns'!$BI210</f>
        <v>1.1404297948888753E-5</v>
      </c>
      <c r="DI209" s="161">
        <f>(AI209-AVERAGE(AI$3:AI$242))^2*'Monthly Returns'!$BI210</f>
        <v>9.975554931637518E-7</v>
      </c>
      <c r="DJ209" s="161">
        <f>(AJ209-AVERAGE(AJ$3:AJ$242))^2*'Monthly Returns'!$BI210</f>
        <v>4.6120806524230511E-7</v>
      </c>
      <c r="DK209" s="161">
        <f>(AK209-AVERAGE(AK$3:AK$242))^2*'Monthly Returns'!$BI210</f>
        <v>7.5081730904298319E-7</v>
      </c>
      <c r="DL209" s="161">
        <f>(AL209-AVERAGE(AL$3:AL$242))^2*'Monthly Returns'!$BI210</f>
        <v>6.2955122631808668E-7</v>
      </c>
      <c r="DM209" s="161">
        <f>(AM209-AVERAGE(AM$3:AM$242))^2*'Monthly Returns'!$BI210</f>
        <v>3.5241980519572629E-8</v>
      </c>
      <c r="DN209" s="161">
        <f>(AN209-AVERAGE(AN$3:AN$242))^2*'Monthly Returns'!$BI210</f>
        <v>8.3378221538061566E-7</v>
      </c>
      <c r="DO209" s="161">
        <f>(AO209-AVERAGE(AO$3:AO$242))^2*'Monthly Returns'!$BI210</f>
        <v>6.5318719001343439E-6</v>
      </c>
      <c r="DP209" s="161">
        <f>(AP209-AVERAGE(AP$3:AP$242))^2*'Monthly Returns'!$BI210</f>
        <v>4.7354505086246767E-5</v>
      </c>
      <c r="DQ209" s="161">
        <f>(AQ209-AVERAGE(AQ$3:AQ$242))^2*'Monthly Returns'!$BI210</f>
        <v>1.0528021531960525E-5</v>
      </c>
      <c r="DR209" s="161">
        <f>(AR209-AVERAGE(AR$3:AR$242))^2*'Monthly Returns'!$BI210</f>
        <v>9.229404491075028E-6</v>
      </c>
      <c r="DS209" s="161">
        <f>(AS209-AVERAGE(AS$3:AS$242))^2*'Monthly Returns'!$BI210</f>
        <v>1.6618709566663502E-7</v>
      </c>
      <c r="DT209" s="161">
        <f>(AT209-AVERAGE(AT$3:AT$242))^2*'Monthly Returns'!$BI210</f>
        <v>3.8887796702484933E-6</v>
      </c>
      <c r="DU209" s="161">
        <f>(AU209-AVERAGE(AU$3:AU$242))^2*'Monthly Returns'!$BI210</f>
        <v>1.8971721030273714E-6</v>
      </c>
      <c r="DV209" s="161">
        <f>(AV209-AVERAGE(AV$3:AV$242))^2*'Monthly Returns'!$BI210</f>
        <v>7.0694970403198776E-11</v>
      </c>
      <c r="DW209" s="161">
        <f>(AW209-AVERAGE(AW$3:AW$242))^2*'Monthly Returns'!$BI210</f>
        <v>9.724091813872982E-8</v>
      </c>
      <c r="DX209" s="161">
        <f>(AX209-AVERAGE(AX$3:AX$242))^2*'Monthly Returns'!$BI210</f>
        <v>5.3929297994396806E-8</v>
      </c>
      <c r="DY209" s="161">
        <f>(AY209-AVERAGE(AY$3:AY$242))^2*'Monthly Returns'!$BI210</f>
        <v>2.6000539894851141E-6</v>
      </c>
      <c r="DZ209" s="161">
        <f>(AZ209-AVERAGE(AZ$3:AZ$242))^2*'Monthly Returns'!$BI210</f>
        <v>1.4511806573910789E-6</v>
      </c>
      <c r="EA209" s="161">
        <f>(BA209-AVERAGE(BA$3:BA$242))^2*'Monthly Returns'!$BI210</f>
        <v>3.478191734688154E-5</v>
      </c>
    </row>
    <row r="210" spans="1:131" s="80" customFormat="1" x14ac:dyDescent="0.2">
      <c r="A210" s="66"/>
      <c r="B210" s="79">
        <f>'Monthly Returns'!A211</f>
        <v>42490</v>
      </c>
      <c r="C210" s="77">
        <f>'Monthly Returns'!B211</f>
        <v>-1.22339563070863E-2</v>
      </c>
      <c r="D210" s="77">
        <f>'Monthly Returns'!C211</f>
        <v>3.2593578487083398E-4</v>
      </c>
      <c r="E210" s="77">
        <f>'Monthly Returns'!D211</f>
        <v>5.0058794759046902E-3</v>
      </c>
      <c r="F210" s="77">
        <f>'Monthly Returns'!E211</f>
        <v>-3.5132028793829402E-3</v>
      </c>
      <c r="G210" s="77">
        <f>'Monthly Returns'!F211</f>
        <v>1.6950751863122199E-2</v>
      </c>
      <c r="H210" s="77">
        <f>'Monthly Returns'!G211</f>
        <v>2.8616694404947199E-2</v>
      </c>
      <c r="I210" s="77">
        <f>'Monthly Returns'!H211</f>
        <v>2.5747182792902099E-2</v>
      </c>
      <c r="J210" s="77">
        <f>'Monthly Returns'!I211</f>
        <v>3.20517785711382E-3</v>
      </c>
      <c r="K210" s="77">
        <f>'Monthly Returns'!J211</f>
        <v>-1.1552199285792399E-2</v>
      </c>
      <c r="L210" s="77">
        <f>'Monthly Returns'!K211</f>
        <v>-8.1610033090706504E-4</v>
      </c>
      <c r="M210" s="77">
        <f>'Monthly Returns'!L211</f>
        <v>-4.0164483676418099E-3</v>
      </c>
      <c r="N210" s="77">
        <f>'Monthly Returns'!M211</f>
        <v>1.6728068155030099E-2</v>
      </c>
      <c r="O210" s="77">
        <f>'Monthly Returns'!N211</f>
        <v>-1.28410010825641E-4</v>
      </c>
      <c r="P210" s="77">
        <f>'Monthly Returns'!O211</f>
        <v>1.7318622374908801E-3</v>
      </c>
      <c r="Q210" s="77">
        <f>'Monthly Returns'!P211</f>
        <v>1.0828012447709999E-3</v>
      </c>
      <c r="R210" s="77">
        <f>'Monthly Returns'!Q211</f>
        <v>-5.9554469251862302E-3</v>
      </c>
      <c r="S210" s="77">
        <f>'Monthly Returns'!R211</f>
        <v>-1.7886034128964001E-2</v>
      </c>
      <c r="T210" s="77">
        <f>'Monthly Returns'!S211</f>
        <v>2.0668084400310427E-4</v>
      </c>
      <c r="U210" s="77">
        <f>'Monthly Returns'!T211</f>
        <v>4.9408185613322103E-3</v>
      </c>
      <c r="V210" s="77">
        <f>'Monthly Returns'!U211</f>
        <v>1.1328495479241399E-2</v>
      </c>
      <c r="W210" s="77">
        <f>'Monthly Returns'!V211</f>
        <v>-8.0953472238132196E-4</v>
      </c>
      <c r="X210" s="77">
        <f>'Monthly Returns'!W211</f>
        <v>1.8442355398877064E-2</v>
      </c>
      <c r="Y210" s="77">
        <f>'Monthly Returns'!X211</f>
        <v>1.734291567278734E-2</v>
      </c>
      <c r="Z210" s="77">
        <f>'Monthly Returns'!Y211</f>
        <v>4.1358238064406194E-3</v>
      </c>
      <c r="AA210" s="77">
        <f>'Monthly Returns'!Z211</f>
        <v>6.6070326958667103E-3</v>
      </c>
      <c r="AB210" s="77">
        <f>'Monthly Returns'!AA211</f>
        <v>2.5623006649007074E-3</v>
      </c>
      <c r="AC210" s="77">
        <f>'Monthly Returns'!AB211</f>
        <v>-1.8377644607954546E-2</v>
      </c>
      <c r="AD210" s="77">
        <f>'Monthly Returns'!AC211</f>
        <v>-1.0223609312425901E-2</v>
      </c>
      <c r="AE210" s="77">
        <f>'Monthly Returns'!AD211</f>
        <v>-3.6778742240378699E-2</v>
      </c>
      <c r="AF210" s="77">
        <f>'Monthly Returns'!AE211</f>
        <v>1.0331874899999999E-2</v>
      </c>
      <c r="AG210" s="77">
        <f>'Monthly Returns'!AF211</f>
        <v>1.4774881000000001E-3</v>
      </c>
      <c r="AH210" s="77">
        <f>'Monthly Returns'!AG211</f>
        <v>1.2230449167916158E-2</v>
      </c>
      <c r="AI210" s="77">
        <f>'Monthly Returns'!AH211</f>
        <v>-2.8725962524930315E-3</v>
      </c>
      <c r="AJ210" s="77">
        <f>'Monthly Returns'!AI211</f>
        <v>-4.3637850924405086E-4</v>
      </c>
      <c r="AK210" s="77">
        <f>'Monthly Returns'!AJ211</f>
        <v>-1.0138787875078159E-2</v>
      </c>
      <c r="AL210" s="77">
        <f>'Monthly Returns'!AK211</f>
        <v>-1.0604442561106264E-2</v>
      </c>
      <c r="AM210" s="77">
        <f>'Monthly Returns'!AL211</f>
        <v>2.511728165446514E-2</v>
      </c>
      <c r="AN210" s="77">
        <f>'Monthly Returns'!AM211</f>
        <v>1.8850607979725709E-4</v>
      </c>
      <c r="AO210" s="77">
        <f>'Monthly Returns'!AN211</f>
        <v>8.2000000000000003E-2</v>
      </c>
      <c r="AP210" s="77">
        <f>'Monthly Returns'!AO211</f>
        <v>-3.3402149776179946E-2</v>
      </c>
      <c r="AQ210" s="77">
        <f>'Monthly Returns'!AP211</f>
        <v>-2.6399000861217048E-2</v>
      </c>
      <c r="AR210" s="77">
        <f>'Monthly Returns'!AQ211</f>
        <v>-8.5649601091427208E-3</v>
      </c>
      <c r="AS210" s="77">
        <f>'Monthly Returns'!AR211</f>
        <v>-1.139840422340832E-3</v>
      </c>
      <c r="AT210" s="77">
        <f>'Monthly Returns'!AS211</f>
        <v>2.6594947228909737E-3</v>
      </c>
      <c r="AU210" s="77">
        <f>'Monthly Returns'!AT211</f>
        <v>-2.9659198708304954E-4</v>
      </c>
      <c r="AV210" s="77">
        <f>'Monthly Returns'!AU211</f>
        <v>-2.4690756127418612E-2</v>
      </c>
      <c r="AW210" s="77">
        <f>'Monthly Returns'!AV211</f>
        <v>6.1657906354378955E-2</v>
      </c>
      <c r="AX210" s="77">
        <f>'Monthly Returns'!AW211</f>
        <v>4.9435479250974579E-2</v>
      </c>
      <c r="AY210" s="77">
        <f>'Monthly Returns'!AX211</f>
        <v>-1.1649308202007057E-2</v>
      </c>
      <c r="AZ210" s="77">
        <f>'Monthly Returns'!AY211</f>
        <v>-6.4690931806910962E-3</v>
      </c>
      <c r="BA210" s="77">
        <f>'Monthly Returns'!AZ211</f>
        <v>-3.0520690181707111E-2</v>
      </c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CC210" s="161">
        <f>(C210-AVERAGE(C$3:C$242))^2*'Monthly Returns'!$BI211</f>
        <v>2.7883281111223976E-6</v>
      </c>
      <c r="CD210" s="161">
        <f>(D210-AVERAGE(D$3:D$242))^2*'Monthly Returns'!$BI211</f>
        <v>8.4883988469785559E-7</v>
      </c>
      <c r="CE210" s="161">
        <f>(E210-AVERAGE(E$3:E$242))^2*'Monthly Returns'!$BI211</f>
        <v>4.8489960825850668E-9</v>
      </c>
      <c r="CF210" s="161">
        <f>(F210-AVERAGE(F$3:F$242))^2*'Monthly Returns'!$BI211</f>
        <v>1.2993875922364305E-6</v>
      </c>
      <c r="CG210" s="161">
        <f>(G210-AVERAGE(G$3:G$242))^2*'Monthly Returns'!$BI211</f>
        <v>1.2978291133637434E-6</v>
      </c>
      <c r="CH210" s="161">
        <f>(H210-AVERAGE(H$3:H$242))^2*'Monthly Returns'!$BI211</f>
        <v>4.5574763236958509E-6</v>
      </c>
      <c r="CI210" s="161">
        <f>(I210-AVERAGE(I$3:I$242))^2*'Monthly Returns'!$BI211</f>
        <v>2.6987267087145125E-6</v>
      </c>
      <c r="CJ210" s="161">
        <f>(J210-AVERAGE(J$3:J$242))^2*'Monthly Returns'!$BI211</f>
        <v>3.0051743856553565E-7</v>
      </c>
      <c r="CK210" s="161">
        <f>(K210-AVERAGE(K$3:K$242))^2*'Monthly Returns'!$BI211</f>
        <v>3.6775665477752436E-6</v>
      </c>
      <c r="CL210" s="161">
        <f>(L210-AVERAGE(L$3:L$242))^2*'Monthly Returns'!$BI211</f>
        <v>2.1619658523268222E-7</v>
      </c>
      <c r="CM210" s="161">
        <f>(M210-AVERAGE(M$3:M$242))^2*'Monthly Returns'!$BI211</f>
        <v>5.7790596716841815E-7</v>
      </c>
      <c r="CN210" s="161">
        <f>(N210-AVERAGE(N$3:N$242))^2*'Monthly Returns'!$BI211</f>
        <v>6.3295328481143338E-7</v>
      </c>
      <c r="CO210" s="161">
        <f>(O210-AVERAGE(O$3:O$242))^2*'Monthly Returns'!$BI211</f>
        <v>2.9432758264725348E-7</v>
      </c>
      <c r="CP210" s="161">
        <f>(P210-AVERAGE(P$3:P$242))^2*'Monthly Returns'!$BI211</f>
        <v>3.6317035022697994E-7</v>
      </c>
      <c r="CQ210" s="161">
        <f>(Q210-AVERAGE(Q$3:Q$242))^2*'Monthly Returns'!$BI211</f>
        <v>3.2279212972412014E-7</v>
      </c>
      <c r="CR210" s="161">
        <f>(R210-AVERAGE(R$3:R$242))^2*'Monthly Returns'!$BI211</f>
        <v>1.2546851195702331E-6</v>
      </c>
      <c r="CS210" s="161">
        <f>(S210-AVERAGE(S$3:S$242))^2*'Monthly Returns'!$BI211</f>
        <v>4.3421718389638924E-6</v>
      </c>
      <c r="CT210" s="161">
        <f>(T210-AVERAGE(T$3:T$242))^2*'Monthly Returns'!$BI211</f>
        <v>5.9297884839392094E-7</v>
      </c>
      <c r="CU210" s="161">
        <f>(U210-AVERAGE(U$3:U$242))^2*'Monthly Returns'!$BI211</f>
        <v>1.3413690789288017E-9</v>
      </c>
      <c r="CV210" s="161">
        <f>(V210-AVERAGE(V$3:V$242))^2*'Monthly Returns'!$BI211</f>
        <v>2.7931419080669277E-7</v>
      </c>
      <c r="CW210" s="161">
        <f>(W210-AVERAGE(W$3:W$242))^2*'Monthly Returns'!$BI211</f>
        <v>1.9396624384762766E-7</v>
      </c>
      <c r="CX210" s="161">
        <f>(X210-AVERAGE(X$3:X$242))^2*'Monthly Returns'!$BI211</f>
        <v>1.4518124926121619E-6</v>
      </c>
      <c r="CY210" s="161">
        <f>(Y210-AVERAGE(Y$3:Y$242))^2*'Monthly Returns'!$BI211</f>
        <v>1.3937654864611403E-6</v>
      </c>
      <c r="CZ210" s="161">
        <f>(Z210-AVERAGE(Z$3:Z$242))^2*'Monthly Returns'!$BI211</f>
        <v>2.7204982093447221E-8</v>
      </c>
      <c r="DA210" s="161">
        <f>(AA210-AVERAGE(AA$3:AA$242))^2*'Monthly Returns'!$BI211</f>
        <v>4.1817895839171577E-9</v>
      </c>
      <c r="DB210" s="161">
        <f>(AB210-AVERAGE(AB$3:AB$242))^2*'Monthly Returns'!$BI211</f>
        <v>1.7373272755228125E-8</v>
      </c>
      <c r="DC210" s="161">
        <f>(AC210-AVERAGE(AC$3:AC$242))^2*'Monthly Returns'!$BI211</f>
        <v>3.8561374070412523E-6</v>
      </c>
      <c r="DD210" s="161">
        <f>(AD210-AVERAGE(AD$3:AD$242))^2*'Monthly Returns'!$BI211</f>
        <v>1.5352014001617987E-6</v>
      </c>
      <c r="DE210" s="161">
        <f>(AE210-AVERAGE(AE$3:AE$242))^2*'Monthly Returns'!$BI211</f>
        <v>1.3139032390593983E-5</v>
      </c>
      <c r="DF210" s="161">
        <f>(AF210-AVERAGE(AF$3:AF$242))^2*'Monthly Returns'!$BI211</f>
        <v>6.3858056062012162E-8</v>
      </c>
      <c r="DG210" s="161">
        <f>(AG210-AVERAGE(AG$3:AG$242))^2*'Monthly Returns'!$BI211</f>
        <v>2.5906369011392756E-7</v>
      </c>
      <c r="DH210" s="161">
        <f>(AH210-AVERAGE(AH$3:AH$242))^2*'Monthly Returns'!$BI211</f>
        <v>3.1852336459280405E-7</v>
      </c>
      <c r="DI210" s="161">
        <f>(AI210-AVERAGE(AI$3:AI$242))^2*'Monthly Returns'!$BI211</f>
        <v>3.4887620252374146E-7</v>
      </c>
      <c r="DJ210" s="161">
        <f>(AJ210-AVERAGE(AJ$3:AJ$242))^2*'Monthly Returns'!$BI211</f>
        <v>2.6357575589752955E-7</v>
      </c>
      <c r="DK210" s="161">
        <f>(AK210-AVERAGE(AK$3:AK$242))^2*'Monthly Returns'!$BI211</f>
        <v>2.1474278033761641E-6</v>
      </c>
      <c r="DL210" s="161">
        <f>(AL210-AVERAGE(AL$3:AL$242))^2*'Monthly Returns'!$BI211</f>
        <v>2.2478289530787285E-6</v>
      </c>
      <c r="DM210" s="161">
        <f>(AM210-AVERAGE(AM$3:AM$242))^2*'Monthly Returns'!$BI211</f>
        <v>3.3748789624794746E-6</v>
      </c>
      <c r="DN210" s="161">
        <f>(AN210-AVERAGE(AN$3:AN$242))^2*'Monthly Returns'!$BI211</f>
        <v>2.3433676193941247E-7</v>
      </c>
      <c r="DO210" s="161">
        <f>(AO210-AVERAGE(AO$3:AO$242))^2*'Monthly Returns'!$BI211</f>
        <v>4.5615553409556146E-5</v>
      </c>
      <c r="DP210" s="161">
        <f>(AP210-AVERAGE(AP$3:AP$242))^2*'Monthly Returns'!$BI211</f>
        <v>9.556863239042998E-6</v>
      </c>
      <c r="DQ210" s="161">
        <f>(AQ210-AVERAGE(AQ$3:AQ$242))^2*'Monthly Returns'!$BI211</f>
        <v>8.371237537249295E-6</v>
      </c>
      <c r="DR210" s="161">
        <f>(AR210-AVERAGE(AR$3:AR$242))^2*'Monthly Returns'!$BI211</f>
        <v>1.8415274377063001E-6</v>
      </c>
      <c r="DS210" s="161">
        <f>(AS210-AVERAGE(AS$3:AS$242))^2*'Monthly Returns'!$BI211</f>
        <v>1.6796066486569168E-7</v>
      </c>
      <c r="DT210" s="161">
        <f>(AT210-AVERAGE(AT$3:AT$242))^2*'Monthly Returns'!$BI211</f>
        <v>4.9481043440596935E-8</v>
      </c>
      <c r="DU210" s="161">
        <f>(AU210-AVERAGE(AU$3:AU$242))^2*'Monthly Returns'!$BI211</f>
        <v>4.841658236433288E-8</v>
      </c>
      <c r="DV210" s="161">
        <f>(AV210-AVERAGE(AV$3:AV$242))^2*'Monthly Returns'!$BI211</f>
        <v>2.6483558929147253E-6</v>
      </c>
      <c r="DW210" s="161">
        <f>(AW210-AVERAGE(AW$3:AW$242))^2*'Monthly Returns'!$BI211</f>
        <v>2.2039441276575088E-5</v>
      </c>
      <c r="DX210" s="161">
        <f>(AX210-AVERAGE(AX$3:AX$242))^2*'Monthly Returns'!$BI211</f>
        <v>1.4205135049020248E-5</v>
      </c>
      <c r="DY210" s="161">
        <f>(AY210-AVERAGE(AY$3:AY$242))^2*'Monthly Returns'!$BI211</f>
        <v>2.5964928873094302E-6</v>
      </c>
      <c r="DZ210" s="161">
        <f>(AZ210-AVERAGE(AZ$3:AZ$242))^2*'Monthly Returns'!$BI211</f>
        <v>3.6374364189555424E-6</v>
      </c>
      <c r="EA210" s="161">
        <f>(BA210-AVERAGE(BA$3:BA$242))^2*'Monthly Returns'!$BI211</f>
        <v>1.3187740882014959E-5</v>
      </c>
    </row>
    <row r="211" spans="1:131" s="80" customFormat="1" x14ac:dyDescent="0.2">
      <c r="A211" s="66"/>
      <c r="B211" s="79">
        <f>'Monthly Returns'!A212</f>
        <v>42521</v>
      </c>
      <c r="C211" s="77">
        <f>'Monthly Returns'!B212</f>
        <v>2.7368510856460498E-2</v>
      </c>
      <c r="D211" s="77">
        <f>'Monthly Returns'!C212</f>
        <v>2.94943324715446E-2</v>
      </c>
      <c r="E211" s="77">
        <f>'Monthly Returns'!D212</f>
        <v>5.2623292193067998E-3</v>
      </c>
      <c r="F211" s="77">
        <f>'Monthly Returns'!E212</f>
        <v>2.30607098770239E-2</v>
      </c>
      <c r="G211" s="77">
        <f>'Monthly Returns'!F212</f>
        <v>4.1542995209782304E-3</v>
      </c>
      <c r="H211" s="77">
        <f>'Monthly Returns'!G212</f>
        <v>-1.5918036807441799E-3</v>
      </c>
      <c r="I211" s="77">
        <f>'Monthly Returns'!H212</f>
        <v>9.2611703690974601E-3</v>
      </c>
      <c r="J211" s="77">
        <f>'Monthly Returns'!I212</f>
        <v>-1.29716906633479E-2</v>
      </c>
      <c r="K211" s="77">
        <f>'Monthly Returns'!J212</f>
        <v>-2.8522559679133901E-2</v>
      </c>
      <c r="L211" s="77">
        <f>'Monthly Returns'!K212</f>
        <v>-8.6060366868594401E-3</v>
      </c>
      <c r="M211" s="77">
        <f>'Monthly Returns'!L212</f>
        <v>-4.6218105347516298E-3</v>
      </c>
      <c r="N211" s="77">
        <f>'Monthly Returns'!M212</f>
        <v>9.2440755916258707E-3</v>
      </c>
      <c r="O211" s="77">
        <f>'Monthly Returns'!N212</f>
        <v>-3.9469232526792401E-2</v>
      </c>
      <c r="P211" s="77">
        <f>'Monthly Returns'!O212</f>
        <v>7.7800579564783999E-3</v>
      </c>
      <c r="Q211" s="77">
        <f>'Monthly Returns'!P212</f>
        <v>9.6514912052461099E-3</v>
      </c>
      <c r="R211" s="77">
        <f>'Monthly Returns'!Q212</f>
        <v>1.53115477097252E-2</v>
      </c>
      <c r="S211" s="77">
        <f>'Monthly Returns'!R212</f>
        <v>-4.3473417644101999E-4</v>
      </c>
      <c r="T211" s="77">
        <f>'Monthly Returns'!S212</f>
        <v>8.8352627164671738E-3</v>
      </c>
      <c r="U211" s="77">
        <f>'Monthly Returns'!T212</f>
        <v>1.8292554424564199E-2</v>
      </c>
      <c r="V211" s="77">
        <f>'Monthly Returns'!U212</f>
        <v>6.3421046379956696E-3</v>
      </c>
      <c r="W211" s="77">
        <f>'Monthly Returns'!V212</f>
        <v>-9.2650717890748694E-3</v>
      </c>
      <c r="X211" s="77">
        <f>'Monthly Returns'!W212</f>
        <v>-6.3459504503061703E-3</v>
      </c>
      <c r="Y211" s="77">
        <f>'Monthly Returns'!X212</f>
        <v>-9.3846013788201343E-3</v>
      </c>
      <c r="Z211" s="77">
        <f>'Monthly Returns'!Y212</f>
        <v>-9.1958972087247126E-4</v>
      </c>
      <c r="AA211" s="77">
        <f>'Monthly Returns'!Z212</f>
        <v>2.4103547811804793E-2</v>
      </c>
      <c r="AB211" s="77">
        <f>'Monthly Returns'!AA212</f>
        <v>1.4067420092308991E-2</v>
      </c>
      <c r="AC211" s="77">
        <f>'Monthly Returns'!AB212</f>
        <v>-7.7890762676582348E-3</v>
      </c>
      <c r="AD211" s="77">
        <f>'Monthly Returns'!AC212</f>
        <v>-1.058855581068E-2</v>
      </c>
      <c r="AE211" s="77">
        <f>'Monthly Returns'!AD212</f>
        <v>-1.2009321087382001E-4</v>
      </c>
      <c r="AF211" s="77">
        <f>'Monthly Returns'!AE212</f>
        <v>7.2090752999999994E-3</v>
      </c>
      <c r="AG211" s="77">
        <f>'Monthly Returns'!AF212</f>
        <v>1.5279354700000001E-2</v>
      </c>
      <c r="AH211" s="77">
        <f>'Monthly Returns'!AG212</f>
        <v>-1.5521738208497449E-2</v>
      </c>
      <c r="AI211" s="77">
        <f>'Monthly Returns'!AH212</f>
        <v>2.0166102838893307E-2</v>
      </c>
      <c r="AJ211" s="77">
        <f>'Monthly Returns'!AI212</f>
        <v>1.8863486801036444E-2</v>
      </c>
      <c r="AK211" s="77">
        <f>'Monthly Returns'!AJ212</f>
        <v>2.7389775016176454E-2</v>
      </c>
      <c r="AL211" s="77">
        <f>'Monthly Returns'!AK212</f>
        <v>2.5236225819595282E-2</v>
      </c>
      <c r="AM211" s="77">
        <f>'Monthly Returns'!AL212</f>
        <v>1.9073544130332465E-3</v>
      </c>
      <c r="AN211" s="77">
        <f>'Monthly Returns'!AM212</f>
        <v>1.4390392951582065E-2</v>
      </c>
      <c r="AO211" s="77">
        <f>'Monthly Returns'!AN212</f>
        <v>-1.3100000000000001E-2</v>
      </c>
      <c r="AP211" s="77">
        <f>'Monthly Returns'!AO212</f>
        <v>2.5762952867867783E-2</v>
      </c>
      <c r="AQ211" s="77">
        <f>'Monthly Returns'!AP212</f>
        <v>6.9544724575994588E-2</v>
      </c>
      <c r="AR211" s="77">
        <f>'Monthly Returns'!AQ212</f>
        <v>2.1316034303422247E-2</v>
      </c>
      <c r="AS211" s="77">
        <f>'Monthly Returns'!AR212</f>
        <v>1.2012012012010409E-3</v>
      </c>
      <c r="AT211" s="77">
        <f>'Monthly Returns'!AS212</f>
        <v>1.5456243768973896E-2</v>
      </c>
      <c r="AU211" s="77">
        <f>'Monthly Returns'!AT212</f>
        <v>8.2927364459341978E-3</v>
      </c>
      <c r="AV211" s="77">
        <f>'Monthly Returns'!AU212</f>
        <v>1.0979869015248568E-2</v>
      </c>
      <c r="AW211" s="77">
        <f>'Monthly Returns'!AV212</f>
        <v>-3.0393079151976643E-2</v>
      </c>
      <c r="AX211" s="77">
        <f>'Monthly Returns'!AW212</f>
        <v>-5.5685528228357484E-3</v>
      </c>
      <c r="AY211" s="77">
        <f>'Monthly Returns'!AX212</f>
        <v>4.2881755489048587E-2</v>
      </c>
      <c r="AZ211" s="77">
        <f>'Monthly Returns'!AY212</f>
        <v>8.0594004726238191E-2</v>
      </c>
      <c r="BA211" s="77">
        <f>'Monthly Returns'!AZ212</f>
        <v>2.0796582833526589E-2</v>
      </c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CC211" s="161">
        <f>(C211-AVERAGE(C$3:C$242))^2*'Monthly Returns'!$BI212</f>
        <v>3.5105282786946242E-6</v>
      </c>
      <c r="CD211" s="161">
        <f>(D211-AVERAGE(D$3:D$242))^2*'Monthly Returns'!$BI212</f>
        <v>2.8564378114054331E-6</v>
      </c>
      <c r="CE211" s="161">
        <f>(E211-AVERAGE(E$3:E$242))^2*'Monthly Returns'!$BI212</f>
        <v>2.2075879849313877E-9</v>
      </c>
      <c r="CF211" s="161">
        <f>(F211-AVERAGE(F$3:F$242))^2*'Monthly Returns'!$BI212</f>
        <v>1.5319555529403968E-6</v>
      </c>
      <c r="CG211" s="161">
        <f>(G211-AVERAGE(G$3:G$242))^2*'Monthly Returns'!$BI212</f>
        <v>7.4581197135572555E-12</v>
      </c>
      <c r="CH211" s="161">
        <f>(H211-AVERAGE(H$3:H$242))^2*'Monthly Returns'!$BI212</f>
        <v>3.1783884940386605E-7</v>
      </c>
      <c r="CI211" s="161">
        <f>(I211-AVERAGE(I$3:I$242))^2*'Monthly Returns'!$BI212</f>
        <v>2.9739803462058935E-8</v>
      </c>
      <c r="CJ211" s="161">
        <f>(J211-AVERAGE(J$3:J$242))^2*'Monthly Returns'!$BI212</f>
        <v>4.0073380477548387E-6</v>
      </c>
      <c r="CK211" s="161">
        <f>(K211-AVERAGE(K$3:K$242))^2*'Monthly Returns'!$BI212</f>
        <v>1.189838462673967E-5</v>
      </c>
      <c r="CL211" s="161">
        <f>(L211-AVERAGE(L$3:L$242))^2*'Monthly Returns'!$BI212</f>
        <v>1.3595063506555921E-6</v>
      </c>
      <c r="CM211" s="161">
        <f>(M211-AVERAGE(M$3:M$242))^2*'Monthly Returns'!$BI212</f>
        <v>6.6965576954624443E-7</v>
      </c>
      <c r="CN211" s="161">
        <f>(N211-AVERAGE(N$3:N$242))^2*'Monthly Returns'!$BI212</f>
        <v>1.6477416060330729E-8</v>
      </c>
      <c r="CO211" s="161">
        <f>(O211-AVERAGE(O$3:O$242))^2*'Monthly Returns'!$BI212</f>
        <v>1.659476873751355E-5</v>
      </c>
      <c r="CP211" s="161">
        <f>(P211-AVERAGE(P$3:P$242))^2*'Monthly Returns'!$BI212</f>
        <v>3.9966689232108341E-9</v>
      </c>
      <c r="CQ211" s="161">
        <f>(Q211-AVERAGE(Q$3:Q$242))^2*'Monthly Returns'!$BI212</f>
        <v>3.9006953993356494E-8</v>
      </c>
      <c r="CR211" s="161">
        <f>(R211-AVERAGE(R$3:R$242))^2*'Monthly Returns'!$BI212</f>
        <v>6.1094888348171624E-7</v>
      </c>
      <c r="CS211" s="161">
        <f>(S211-AVERAGE(S$3:S$242))^2*'Monthly Returns'!$BI212</f>
        <v>2.7995383332123115E-7</v>
      </c>
      <c r="CT211" s="161">
        <f>(T211-AVERAGE(T$3:T$242))^2*'Monthly Returns'!$BI212</f>
        <v>2.2067566190929529E-15</v>
      </c>
      <c r="CU211" s="161">
        <f>(U211-AVERAGE(U$3:U$242))^2*'Monthly Returns'!$BI212</f>
        <v>1.3471930376214834E-6</v>
      </c>
      <c r="CV211" s="161">
        <f>(V211-AVERAGE(V$3:V$242))^2*'Monthly Returns'!$BI212</f>
        <v>7.0464230031094041E-9</v>
      </c>
      <c r="CW211" s="161">
        <f>(W211-AVERAGE(W$3:W$242))^2*'Monthly Returns'!$BI212</f>
        <v>1.4423967061309677E-6</v>
      </c>
      <c r="CX211" s="161">
        <f>(X211-AVERAGE(X$3:X$242))^2*'Monthly Returns'!$BI212</f>
        <v>1.024632344328683E-6</v>
      </c>
      <c r="CY211" s="161">
        <f>(Y211-AVERAGE(Y$3:Y$242))^2*'Monthly Returns'!$BI212</f>
        <v>1.4656054499172812E-6</v>
      </c>
      <c r="CZ211" s="161">
        <f>(Z211-AVERAGE(Z$3:Z$242))^2*'Monthly Returns'!$BI212</f>
        <v>8.2737705642045069E-8</v>
      </c>
      <c r="DA211" s="161">
        <f>(AA211-AVERAGE(AA$3:AA$242))^2*'Monthly Returns'!$BI212</f>
        <v>2.6706971421558004E-6</v>
      </c>
      <c r="DB211" s="161">
        <f>(AB211-AVERAGE(AB$3:AB$242))^2*'Monthly Returns'!$BI212</f>
        <v>8.0892733933329197E-7</v>
      </c>
      <c r="DC211" s="161">
        <f>(AC211-AVERAGE(AC$3:AC$242))^2*'Monthly Returns'!$BI212</f>
        <v>1.048424819545605E-6</v>
      </c>
      <c r="DD211" s="161">
        <f>(AD211-AVERAGE(AD$3:AD$242))^2*'Monthly Returns'!$BI212</f>
        <v>1.633299143880952E-6</v>
      </c>
      <c r="DE211" s="161">
        <f>(AE211-AVERAGE(AE$3:AE$242))^2*'Monthly Returns'!$BI212</f>
        <v>1.26157209841818E-7</v>
      </c>
      <c r="DF211" s="161">
        <f>(AF211-AVERAGE(AF$3:AF$242))^2*'Monthly Returns'!$BI212</f>
        <v>6.8143356971369312E-10</v>
      </c>
      <c r="DG211" s="161">
        <f>(AG211-AVERAGE(AG$3:AG$242))^2*'Monthly Returns'!$BI212</f>
        <v>5.2754075303609351E-7</v>
      </c>
      <c r="DH211" s="161">
        <f>(AH211-AVERAGE(AH$3:AH$242))^2*'Monthly Returns'!$BI212</f>
        <v>3.6934188980769286E-6</v>
      </c>
      <c r="DI211" s="161">
        <f>(AI211-AVERAGE(AI$3:AI$242))^2*'Monthly Returns'!$BI212</f>
        <v>2.1687590660274183E-6</v>
      </c>
      <c r="DJ211" s="161">
        <f>(AJ211-AVERAGE(AJ$3:AJ$242))^2*'Monthly Returns'!$BI212</f>
        <v>1.4762034112922227E-6</v>
      </c>
      <c r="DK211" s="161">
        <f>(AK211-AVERAGE(AK$3:AK$242))^2*'Monthly Returns'!$BI212</f>
        <v>3.5837646972648897E-6</v>
      </c>
      <c r="DL211" s="161">
        <f>(AL211-AVERAGE(AL$3:AL$242))^2*'Monthly Returns'!$BI212</f>
        <v>2.9161113828588252E-6</v>
      </c>
      <c r="DM211" s="161">
        <f>(AM211-AVERAGE(AM$3:AM$242))^2*'Monthly Returns'!$BI212</f>
        <v>5.5376303259062611E-8</v>
      </c>
      <c r="DN211" s="161">
        <f>(AN211-AVERAGE(AN$3:AN$242))^2*'Monthly Returns'!$BI212</f>
        <v>6.1971877863793186E-7</v>
      </c>
      <c r="DO211" s="161">
        <f>(AO211-AVERAGE(AO$3:AO$242))^2*'Monthly Returns'!$BI212</f>
        <v>3.0325154272956661E-6</v>
      </c>
      <c r="DP211" s="161">
        <f>(AP211-AVERAGE(AP$3:AP$242))^2*'Monthly Returns'!$BI212</f>
        <v>4.8374967721316548E-6</v>
      </c>
      <c r="DQ211" s="161">
        <f>(AQ211-AVERAGE(AQ$3:AQ$242))^2*'Monthly Returns'!$BI212</f>
        <v>3.2457552417620333E-5</v>
      </c>
      <c r="DR211" s="161">
        <f>(AR211-AVERAGE(AR$3:AR$242))^2*'Monthly Returns'!$BI212</f>
        <v>1.7321530505593582E-6</v>
      </c>
      <c r="DS211" s="161">
        <f>(AS211-AVERAGE(AS$3:AS$242))^2*'Monthly Returns'!$BI212</f>
        <v>4.0775903680243947E-8</v>
      </c>
      <c r="DT211" s="161">
        <f>(AT211-AVERAGE(AT$3:AT$242))^2*'Monthly Returns'!$BI212</f>
        <v>8.5406397062051364E-7</v>
      </c>
      <c r="DU211" s="161">
        <f>(AU211-AVERAGE(AU$3:AU$242))^2*'Monthly Returns'!$BI212</f>
        <v>3.016391233168351E-7</v>
      </c>
      <c r="DV211" s="161">
        <f>(AV211-AVERAGE(AV$3:AV$242))^2*'Monthly Returns'!$BI212</f>
        <v>2.4450496157146501E-6</v>
      </c>
      <c r="DW211" s="161">
        <f>(AW211-AVERAGE(AW$3:AW$242))^2*'Monthly Returns'!$BI212</f>
        <v>1.2514865246183877E-5</v>
      </c>
      <c r="DX211" s="161">
        <f>(AX211-AVERAGE(AX$3:AX$242))^2*'Monthly Returns'!$BI212</f>
        <v>1.3116332159191254E-6</v>
      </c>
      <c r="DY211" s="161">
        <f>(AY211-AVERAGE(AY$3:AY$242))^2*'Monthly Returns'!$BI212</f>
        <v>1.0701546108811148E-5</v>
      </c>
      <c r="DZ211" s="161">
        <f>(AZ211-AVERAGE(AZ$3:AZ$242))^2*'Monthly Returns'!$BI212</f>
        <v>3.4712533066677858E-5</v>
      </c>
      <c r="EA211" s="161">
        <f>(BA211-AVERAGE(BA$3:BA$242))^2*'Monthly Returns'!$BI212</f>
        <v>9.0778166948602244E-7</v>
      </c>
    </row>
    <row r="212" spans="1:131" s="80" customFormat="1" x14ac:dyDescent="0.2">
      <c r="A212" s="66"/>
      <c r="B212" s="79">
        <f>'Monthly Returns'!A213</f>
        <v>42551</v>
      </c>
      <c r="C212" s="77">
        <f>'Monthly Returns'!B213</f>
        <v>9.0721701549617298E-2</v>
      </c>
      <c r="D212" s="77">
        <f>'Monthly Returns'!C213</f>
        <v>8.8918574628909799E-2</v>
      </c>
      <c r="E212" s="77">
        <f>'Monthly Returns'!D213</f>
        <v>3.6151695281417498E-2</v>
      </c>
      <c r="F212" s="77">
        <f>'Monthly Returns'!E213</f>
        <v>-1.07867208289443E-2</v>
      </c>
      <c r="G212" s="77">
        <f>'Monthly Returns'!F213</f>
        <v>4.8867968002235397E-2</v>
      </c>
      <c r="H212" s="77">
        <f>'Monthly Returns'!G213</f>
        <v>6.1360552553752098E-2</v>
      </c>
      <c r="I212" s="77">
        <f>'Monthly Returns'!H213</f>
        <v>8.1589750104104505E-2</v>
      </c>
      <c r="J212" s="77">
        <f>'Monthly Returns'!I213</f>
        <v>9.7118725966212696E-2</v>
      </c>
      <c r="K212" s="77">
        <f>'Monthly Returns'!J213</f>
        <v>0.13245759011334499</v>
      </c>
      <c r="L212" s="77">
        <f>'Monthly Returns'!K213</f>
        <v>0.133187328938564</v>
      </c>
      <c r="M212" s="77">
        <f>'Monthly Returns'!L213</f>
        <v>0.119676705528924</v>
      </c>
      <c r="N212" s="77">
        <f>'Monthly Returns'!M213</f>
        <v>9.7988012013940404E-2</v>
      </c>
      <c r="O212" s="77">
        <f>'Monthly Returns'!N213</f>
        <v>0.147791068008438</v>
      </c>
      <c r="P212" s="77">
        <f>'Monthly Returns'!O213</f>
        <v>0.114856460354583</v>
      </c>
      <c r="Q212" s="77">
        <f>'Monthly Returns'!P213</f>
        <v>0.108772706186909</v>
      </c>
      <c r="R212" s="77">
        <f>'Monthly Returns'!Q213</f>
        <v>8.3747745226991202E-2</v>
      </c>
      <c r="S212" s="77">
        <f>'Monthly Returns'!R213</f>
        <v>0.112056126680419</v>
      </c>
      <c r="T212" s="77">
        <f>'Monthly Returns'!S213</f>
        <v>0.11905512908790095</v>
      </c>
      <c r="U212" s="77">
        <f>'Monthly Returns'!T213</f>
        <v>2.5869740681718702E-3</v>
      </c>
      <c r="V212" s="77">
        <f>'Monthly Returns'!U213</f>
        <v>-3.82345836097242E-3</v>
      </c>
      <c r="W212" s="77">
        <f>'Monthly Returns'!V213</f>
        <v>2.2197491311008299E-2</v>
      </c>
      <c r="X212" s="77">
        <f>'Monthly Returns'!W213</f>
        <v>6.4832435570751912E-3</v>
      </c>
      <c r="Y212" s="77">
        <f>'Monthly Returns'!X213</f>
        <v>1.7754746402156574E-3</v>
      </c>
      <c r="Z212" s="77">
        <f>'Monthly Returns'!Y213</f>
        <v>-5.4940001887548995E-4</v>
      </c>
      <c r="AA212" s="77">
        <f>'Monthly Returns'!Z213</f>
        <v>-5.4756319417846866E-3</v>
      </c>
      <c r="AB212" s="77">
        <f>'Monthly Returns'!AA213</f>
        <v>3.9452765681411428E-3</v>
      </c>
      <c r="AC212" s="77">
        <f>'Monthly Returns'!AB213</f>
        <v>-2.0839047682329026E-2</v>
      </c>
      <c r="AD212" s="77">
        <f>'Monthly Returns'!AC213</f>
        <v>-1.6592065999999999E-2</v>
      </c>
      <c r="AE212" s="77">
        <f>'Monthly Returns'!AD213</f>
        <v>-3.4887245999999997E-2</v>
      </c>
      <c r="AF212" s="77">
        <f>'Monthly Returns'!AE213</f>
        <v>3.8576740000000002E-3</v>
      </c>
      <c r="AG212" s="77">
        <f>'Monthly Returns'!AF213</f>
        <v>4.4574439999999996E-3</v>
      </c>
      <c r="AH212" s="77">
        <f>'Monthly Returns'!AG213</f>
        <v>-2.3561940637247702E-2</v>
      </c>
      <c r="AI212" s="77">
        <f>'Monthly Returns'!AH213</f>
        <v>3.3322306581355932E-3</v>
      </c>
      <c r="AJ212" s="77">
        <f>'Monthly Returns'!AI213</f>
        <v>3.6946202281444851E-3</v>
      </c>
      <c r="AK212" s="77">
        <f>'Monthly Returns'!AJ213</f>
        <v>2.8379912664375784E-3</v>
      </c>
      <c r="AL212" s="77">
        <f>'Monthly Returns'!AK213</f>
        <v>3.7699238865125384E-3</v>
      </c>
      <c r="AM212" s="77">
        <f>'Monthly Returns'!AL213</f>
        <v>5.614694647501306E-3</v>
      </c>
      <c r="AN212" s="77">
        <f>'Monthly Returns'!AM213</f>
        <v>3.5340497150520012E-3</v>
      </c>
      <c r="AO212" s="77">
        <f>'Monthly Returns'!AN213</f>
        <v>4.2799999999999998E-2</v>
      </c>
      <c r="AP212" s="77">
        <f>'Monthly Returns'!AO213</f>
        <v>-5.1363120157513098E-2</v>
      </c>
      <c r="AQ212" s="77">
        <f>'Monthly Returns'!AP213</f>
        <v>-6.5962706381420322E-2</v>
      </c>
      <c r="AR212" s="77">
        <f>'Monthly Returns'!AQ213</f>
        <v>5.2107154934957368E-3</v>
      </c>
      <c r="AS212" s="77">
        <f>'Monthly Returns'!AR213</f>
        <v>8.151033862751067E-3</v>
      </c>
      <c r="AT212" s="77">
        <f>'Monthly Returns'!AS213</f>
        <v>-7.4863538981463388E-3</v>
      </c>
      <c r="AU212" s="77">
        <f>'Monthly Returns'!AT213</f>
        <v>-6.7505238974418739E-3</v>
      </c>
      <c r="AV212" s="77">
        <f>'Monthly Returns'!AU213</f>
        <v>-7.9535033913120303E-3</v>
      </c>
      <c r="AW212" s="77">
        <f>'Monthly Returns'!AV213</f>
        <v>1.0117456310984263E-2</v>
      </c>
      <c r="AX212" s="77">
        <f>'Monthly Returns'!AW213</f>
        <v>-1.8167079991171509E-3</v>
      </c>
      <c r="AY212" s="77">
        <f>'Monthly Returns'!AX213</f>
        <v>-3.2129565304829383E-3</v>
      </c>
      <c r="AZ212" s="77">
        <f>'Monthly Returns'!AY213</f>
        <v>1.967157451308112E-2</v>
      </c>
      <c r="BA212" s="77">
        <f>'Monthly Returns'!AZ213</f>
        <v>-4.2368958643205779E-2</v>
      </c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CC212" s="161">
        <f>(C212-AVERAGE(C$3:C$242))^2*'Monthly Returns'!$BI213</f>
        <v>5.7665040179227639E-5</v>
      </c>
      <c r="CD212" s="161">
        <f>(D212-AVERAGE(D$3:D$242))^2*'Monthly Returns'!$BI213</f>
        <v>4.9774840966977352E-5</v>
      </c>
      <c r="CE212" s="161">
        <f>(E212-AVERAGE(E$3:E$242))^2*'Monthly Returns'!$BI213</f>
        <v>7.4920044608504551E-6</v>
      </c>
      <c r="CF212" s="161">
        <f>(F212-AVERAGE(F$3:F$242))^2*'Monthly Returns'!$BI213</f>
        <v>3.2654570395130233E-6</v>
      </c>
      <c r="CG212" s="161">
        <f>(G212-AVERAGE(G$3:G$242))^2*'Monthly Returns'!$BI213</f>
        <v>1.6222812470324151E-5</v>
      </c>
      <c r="CH212" s="161">
        <f>(H212-AVERAGE(H$3:H$242))^2*'Monthly Returns'!$BI213</f>
        <v>2.609091995941305E-5</v>
      </c>
      <c r="CI212" s="161">
        <f>(I212-AVERAGE(I$3:I$242))^2*'Monthly Returns'!$BI213</f>
        <v>4.4796721514111548E-5</v>
      </c>
      <c r="CJ212" s="161">
        <f>(J212-AVERAGE(J$3:J$242))^2*'Monthly Returns'!$BI213</f>
        <v>6.2594300566175075E-5</v>
      </c>
      <c r="CK212" s="161">
        <f>(K212-AVERAGE(K$3:K$242))^2*'Monthly Returns'!$BI213</f>
        <v>1.2197005471529696E-4</v>
      </c>
      <c r="CL212" s="161">
        <f>(L212-AVERAGE(L$3:L$242))^2*'Monthly Returns'!$BI213</f>
        <v>1.3477892718901364E-4</v>
      </c>
      <c r="CM212" s="161">
        <f>(M212-AVERAGE(M$3:M$242))^2*'Monthly Returns'!$BI213</f>
        <v>1.0778277235340315E-4</v>
      </c>
      <c r="CN212" s="161">
        <f>(N212-AVERAGE(N$3:N$242))^2*'Monthly Returns'!$BI213</f>
        <v>6.6071035220718159E-5</v>
      </c>
      <c r="CO212" s="161">
        <f>(O212-AVERAGE(O$3:O$242))^2*'Monthly Returns'!$BI213</f>
        <v>1.6346887846747577E-4</v>
      </c>
      <c r="CP212" s="161">
        <f>(P212-AVERAGE(P$3:P$242))^2*'Monthly Returns'!$BI213</f>
        <v>9.1936511781363987E-5</v>
      </c>
      <c r="CQ212" s="161">
        <f>(Q212-AVERAGE(Q$3:Q$242))^2*'Monthly Returns'!$BI213</f>
        <v>8.341726072839599E-5</v>
      </c>
      <c r="CR212" s="161">
        <f>(R212-AVERAGE(R$3:R$242))^2*'Monthly Returns'!$BI213</f>
        <v>4.836401191016006E-5</v>
      </c>
      <c r="CS212" s="161">
        <f>(S212-AVERAGE(S$3:S$242))^2*'Monthly Returns'!$BI213</f>
        <v>9.231710233555117E-5</v>
      </c>
      <c r="CT212" s="161">
        <f>(T212-AVERAGE(T$3:T$242))^2*'Monthly Returns'!$BI213</f>
        <v>9.8708118547062253E-5</v>
      </c>
      <c r="CU212" s="161">
        <f>(U212-AVERAGE(U$3:U$242))^2*'Monthly Returns'!$BI213</f>
        <v>6.2086045825963038E-8</v>
      </c>
      <c r="CV212" s="161">
        <f>(V212-AVERAGE(V$3:V$242))^2*'Monthly Returns'!$BI213</f>
        <v>6.9215783409883419E-7</v>
      </c>
      <c r="CW212" s="161">
        <f>(W212-AVERAGE(W$3:W$242))^2*'Monthly Returns'!$BI213</f>
        <v>2.6536207529933424E-6</v>
      </c>
      <c r="CX212" s="161">
        <f>(X212-AVERAGE(X$3:X$242))^2*'Monthly Returns'!$BI213</f>
        <v>1.9344819771358677E-8</v>
      </c>
      <c r="CY212" s="161">
        <f>(Y212-AVERAGE(Y$3:Y$242))^2*'Monthly Returns'!$BI213</f>
        <v>4.4415180148136165E-8</v>
      </c>
      <c r="CZ212" s="161">
        <f>(Z212-AVERAGE(Z$3:Z$242))^2*'Monthly Returns'!$BI213</f>
        <v>6.5393603586671813E-8</v>
      </c>
      <c r="DA212" s="161">
        <f>(AA212-AVERAGE(AA$3:AA$242))^2*'Monthly Returns'!$BI213</f>
        <v>1.0481953287747395E-6</v>
      </c>
      <c r="DB212" s="161">
        <f>(AB212-AVERAGE(AB$3:AB$242))^2*'Monthly Returns'!$BI213</f>
        <v>7.1865431601798968E-11</v>
      </c>
      <c r="DC212" s="161">
        <f>(AC212-AVERAGE(AC$3:AC$242))^2*'Monthly Returns'!$BI213</f>
        <v>4.8638413963580084E-6</v>
      </c>
      <c r="DD212" s="161">
        <f>(AD212-AVERAGE(AD$3:AD$242))^2*'Monthly Returns'!$BI213</f>
        <v>3.3328227371028233E-6</v>
      </c>
      <c r="DE212" s="161">
        <f>(AE212-AVERAGE(AE$3:AE$242))^2*'Monthly Returns'!$BI213</f>
        <v>1.2186343542825818E-5</v>
      </c>
      <c r="DF212" s="161">
        <f>(AF212-AVERAGE(AF$3:AF$242))^2*'Monthly Returns'!$BI213</f>
        <v>1.0780180140328301E-7</v>
      </c>
      <c r="DG212" s="161">
        <f>(AG212-AVERAGE(AG$3:AG$242))^2*'Monthly Returns'!$BI213</f>
        <v>6.0275333710972079E-8</v>
      </c>
      <c r="DH212" s="161">
        <f>(AH212-AVERAGE(AH$3:AH$242))^2*'Monthly Returns'!$BI213</f>
        <v>7.0556874662230705E-6</v>
      </c>
      <c r="DI212" s="161">
        <f>(AI212-AVERAGE(AI$3:AI$242))^2*'Monthly Returns'!$BI213</f>
        <v>1.3927224967522049E-9</v>
      </c>
      <c r="DJ212" s="161">
        <f>(AJ212-AVERAGE(AJ$3:AJ$242))^2*'Monthly Returns'!$BI213</f>
        <v>2.1378234168591406E-8</v>
      </c>
      <c r="DK212" s="161">
        <f>(AK212-AVERAGE(AK$3:AK$242))^2*'Monthly Returns'!$BI213</f>
        <v>9.6399591455968968E-8</v>
      </c>
      <c r="DL212" s="161">
        <f>(AL212-AVERAGE(AL$3:AL$242))^2*'Monthly Returns'!$BI213</f>
        <v>4.7834839142790249E-8</v>
      </c>
      <c r="DM212" s="161">
        <f>(AM212-AVERAGE(AM$3:AM$242))^2*'Monthly Returns'!$BI213</f>
        <v>9.5400658752195441E-9</v>
      </c>
      <c r="DN212" s="161">
        <f>(AN212-AVERAGE(AN$3:AN$242))^2*'Monthly Returns'!$BI213</f>
        <v>3.5120676005859949E-8</v>
      </c>
      <c r="DO212" s="161">
        <f>(AO212-AVERAGE(AO$3:AO$242))^2*'Monthly Returns'!$BI213</f>
        <v>1.0815242242918179E-5</v>
      </c>
      <c r="DP212" s="161">
        <f>(AP212-AVERAGE(AP$3:AP$242))^2*'Monthly Returns'!$BI213</f>
        <v>2.2483244374046516E-5</v>
      </c>
      <c r="DQ212" s="161">
        <f>(AQ212-AVERAGE(AQ$3:AQ$242))^2*'Monthly Returns'!$BI213</f>
        <v>4.2104728139318394E-5</v>
      </c>
      <c r="DR212" s="161">
        <f>(AR212-AVERAGE(AR$3:AR$242))^2*'Monthly Returns'!$BI213</f>
        <v>1.6639404090031473E-8</v>
      </c>
      <c r="DS212" s="161">
        <f>(AS212-AVERAGE(AS$3:AS$242))^2*'Monthly Returns'!$BI213</f>
        <v>1.7936218048774196E-7</v>
      </c>
      <c r="DT212" s="161">
        <f>(AT212-AVERAGE(AT$3:AT$242))^2*'Monthly Returns'!$BI213</f>
        <v>1.2978661661502291E-6</v>
      </c>
      <c r="DU212" s="161">
        <f>(AU212-AVERAGE(AU$3:AU$242))^2*'Monthly Returns'!$BI213</f>
        <v>6.464467749064249E-7</v>
      </c>
      <c r="DV212" s="161">
        <f>(AV212-AVERAGE(AV$3:AV$242))^2*'Monthly Returns'!$BI213</f>
        <v>1.8256193296190862E-8</v>
      </c>
      <c r="DW212" s="161">
        <f>(AW212-AVERAGE(AW$3:AW$242))^2*'Monthly Returns'!$BI213</f>
        <v>9.2488878647144682E-9</v>
      </c>
      <c r="DX212" s="161">
        <f>(AX212-AVERAGE(AX$3:AX$242))^2*'Monthly Returns'!$BI213</f>
        <v>6.6071387074594539E-7</v>
      </c>
      <c r="DY212" s="161">
        <f>(AY212-AVERAGE(AY$3:AY$242))^2*'Monthly Returns'!$BI213</f>
        <v>7.5201063264399469E-7</v>
      </c>
      <c r="DZ212" s="161">
        <f>(AZ212-AVERAGE(AZ$3:AZ$242))^2*'Monthly Returns'!$BI213</f>
        <v>1.8477482175327561E-7</v>
      </c>
      <c r="EA212" s="161">
        <f>(BA212-AVERAGE(BA$3:BA$242))^2*'Monthly Returns'!$BI213</f>
        <v>2.2431403047769543E-5</v>
      </c>
    </row>
    <row r="213" spans="1:131" s="80" customFormat="1" x14ac:dyDescent="0.2">
      <c r="A213" s="66"/>
      <c r="B213" s="79">
        <f>'Monthly Returns'!A214</f>
        <v>42582</v>
      </c>
      <c r="C213" s="77">
        <f>'Monthly Returns'!B214</f>
        <v>4.4582700231466398E-2</v>
      </c>
      <c r="D213" s="77">
        <f>'Monthly Returns'!C214</f>
        <v>5.8937818424485297E-2</v>
      </c>
      <c r="E213" s="77">
        <f>'Monthly Returns'!D214</f>
        <v>5.5010294951580697E-2</v>
      </c>
      <c r="F213" s="77">
        <f>'Monthly Returns'!E214</f>
        <v>6.9433031407253695E-2</v>
      </c>
      <c r="G213" s="77">
        <f>'Monthly Returns'!F214</f>
        <v>3.4232086168082702E-2</v>
      </c>
      <c r="H213" s="77">
        <f>'Monthly Returns'!G214</f>
        <v>7.1644355223529299E-2</v>
      </c>
      <c r="I213" s="77">
        <f>'Monthly Returns'!H214</f>
        <v>6.0436248193755197E-2</v>
      </c>
      <c r="J213" s="77">
        <f>'Monthly Returns'!I214</f>
        <v>7.6302645228203098E-2</v>
      </c>
      <c r="K213" s="77">
        <f>'Monthly Returns'!J214</f>
        <v>5.7613363181066898E-2</v>
      </c>
      <c r="L213" s="77">
        <f>'Monthly Returns'!K214</f>
        <v>1.1220799710352799E-2</v>
      </c>
      <c r="M213" s="77">
        <f>'Monthly Returns'!L214</f>
        <v>1.3975744943472E-2</v>
      </c>
      <c r="N213" s="77">
        <f>'Monthly Returns'!M214</f>
        <v>3.2018920073115499E-2</v>
      </c>
      <c r="O213" s="77">
        <f>'Monthly Returns'!N214</f>
        <v>2.2289748916616E-2</v>
      </c>
      <c r="P213" s="77">
        <f>'Monthly Returns'!O214</f>
        <v>2.1518830002156899E-2</v>
      </c>
      <c r="Q213" s="77">
        <f>'Monthly Returns'!P214</f>
        <v>2.3191310234555701E-2</v>
      </c>
      <c r="R213" s="77">
        <f>'Monthly Returns'!Q214</f>
        <v>3.3154636746831598E-2</v>
      </c>
      <c r="S213" s="77">
        <f>'Monthly Returns'!R214</f>
        <v>1.4368548690202E-2</v>
      </c>
      <c r="T213" s="77">
        <f>'Monthly Returns'!S214</f>
        <v>2.1655009573480877E-2</v>
      </c>
      <c r="U213" s="77">
        <f>'Monthly Returns'!T214</f>
        <v>3.7950429118885597E-2</v>
      </c>
      <c r="V213" s="77">
        <f>'Monthly Returns'!U214</f>
        <v>2.65949247674865E-2</v>
      </c>
      <c r="W213" s="77">
        <f>'Monthly Returns'!V214</f>
        <v>7.9281134604229902E-3</v>
      </c>
      <c r="X213" s="77">
        <f>'Monthly Returns'!W214</f>
        <v>-8.011793359825603E-4</v>
      </c>
      <c r="Y213" s="77">
        <f>'Monthly Returns'!X214</f>
        <v>-2.7956941170333982E-3</v>
      </c>
      <c r="Z213" s="77">
        <f>'Monthly Returns'!Y214</f>
        <v>7.2586630299742438E-6</v>
      </c>
      <c r="AA213" s="77">
        <f>'Monthly Returns'!Z214</f>
        <v>1.2070594323330575E-2</v>
      </c>
      <c r="AB213" s="77">
        <f>'Monthly Returns'!AA214</f>
        <v>9.0061700606414163E-3</v>
      </c>
      <c r="AC213" s="77">
        <f>'Monthly Returns'!AB214</f>
        <v>2.1681495202983569E-2</v>
      </c>
      <c r="AD213" s="77">
        <f>'Monthly Returns'!AC214</f>
        <v>1.7685251999999999E-2</v>
      </c>
      <c r="AE213" s="77">
        <f>'Monthly Returns'!AD214</f>
        <v>3.1476414000000001E-2</v>
      </c>
      <c r="AF213" s="77">
        <f>'Monthly Returns'!AE214</f>
        <v>1.4054298E-2</v>
      </c>
      <c r="AG213" s="77">
        <f>'Monthly Returns'!AF214</f>
        <v>2.0050390000000001E-2</v>
      </c>
      <c r="AH213" s="77">
        <f>'Monthly Returns'!AG214</f>
        <v>2.8481770180169841E-2</v>
      </c>
      <c r="AI213" s="77">
        <f>'Monthly Returns'!AH214</f>
        <v>2.1390546343504901E-3</v>
      </c>
      <c r="AJ213" s="77">
        <f>'Monthly Returns'!AI214</f>
        <v>9.5109434140616678E-3</v>
      </c>
      <c r="AK213" s="77">
        <f>'Monthly Returns'!AJ214</f>
        <v>1.8230867171292742E-2</v>
      </c>
      <c r="AL213" s="77">
        <f>'Monthly Returns'!AK214</f>
        <v>1.260604553847533E-2</v>
      </c>
      <c r="AM213" s="77">
        <f>'Monthly Returns'!AL214</f>
        <v>-1.1942357972608897E-2</v>
      </c>
      <c r="AN213" s="77">
        <f>'Monthly Returns'!AM214</f>
        <v>1.0809809996082054E-2</v>
      </c>
      <c r="AO213" s="77">
        <f>'Monthly Returns'!AN214</f>
        <v>-3.9600000000000003E-2</v>
      </c>
      <c r="AP213" s="77">
        <f>'Monthly Returns'!AO214</f>
        <v>5.7338366796146234E-2</v>
      </c>
      <c r="AQ213" s="77">
        <f>'Monthly Returns'!AP214</f>
        <v>6.881093656062931E-2</v>
      </c>
      <c r="AR213" s="77">
        <f>'Monthly Returns'!AQ214</f>
        <v>2.2822554952838768E-2</v>
      </c>
      <c r="AS213" s="77">
        <f>'Monthly Returns'!AR214</f>
        <v>1.1592652042090146E-2</v>
      </c>
      <c r="AT213" s="77">
        <f>'Monthly Returns'!AS214</f>
        <v>7.1989347951097685E-3</v>
      </c>
      <c r="AU213" s="77">
        <f>'Monthly Returns'!AT214</f>
        <v>8.7724796584250295E-3</v>
      </c>
      <c r="AV213" s="77">
        <f>'Monthly Returns'!AU214</f>
        <v>1.0116113348091435E-2</v>
      </c>
      <c r="AW213" s="77">
        <f>'Monthly Returns'!AV214</f>
        <v>-4.9485930589829974E-2</v>
      </c>
      <c r="AX213" s="77">
        <f>'Monthly Returns'!AW214</f>
        <v>-1.516573513482089E-2</v>
      </c>
      <c r="AY213" s="77">
        <f>'Monthly Returns'!AX214</f>
        <v>1.6492239720820426E-2</v>
      </c>
      <c r="AZ213" s="77">
        <f>'Monthly Returns'!AY214</f>
        <v>6.1076409213499175E-3</v>
      </c>
      <c r="BA213" s="77">
        <f>'Monthly Returns'!AZ214</f>
        <v>6.1831352633342718E-2</v>
      </c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  <c r="BU213" s="77"/>
      <c r="BV213" s="77"/>
      <c r="CC213" s="161">
        <f>(C213-AVERAGE(C$3:C$242))^2*'Monthly Returns'!$BI214</f>
        <v>1.191681501038357E-5</v>
      </c>
      <c r="CD213" s="161">
        <f>(D213-AVERAGE(D$3:D$242))^2*'Monthly Returns'!$BI214</f>
        <v>1.9136990218079379E-5</v>
      </c>
      <c r="CE213" s="161">
        <f>(E213-AVERAGE(E$3:E$242))^2*'Monthly Returns'!$BI214</f>
        <v>1.9886463422971773E-5</v>
      </c>
      <c r="CF213" s="161">
        <f>(F213-AVERAGE(F$3:F$242))^2*'Monthly Returns'!$BI214</f>
        <v>2.9716602116527642E-5</v>
      </c>
      <c r="CG213" s="161">
        <f>(G213-AVERAGE(G$3:G$242))^2*'Monthly Returns'!$BI214</f>
        <v>7.4099287183576963E-6</v>
      </c>
      <c r="CH213" s="161">
        <f>(H213-AVERAGE(H$3:H$242))^2*'Monthly Returns'!$BI214</f>
        <v>3.6788036190761435E-5</v>
      </c>
      <c r="CI213" s="161">
        <f>(I213-AVERAGE(I$3:I$242))^2*'Monthly Returns'!$BI214</f>
        <v>2.3139623129965152E-5</v>
      </c>
      <c r="CJ213" s="161">
        <f>(J213-AVERAGE(J$3:J$242))^2*'Monthly Returns'!$BI214</f>
        <v>3.6792650277513399E-5</v>
      </c>
      <c r="CK213" s="161">
        <f>(K213-AVERAGE(K$3:K$242))^2*'Monthly Returns'!$BI214</f>
        <v>1.8655318883385474E-5</v>
      </c>
      <c r="CL213" s="161">
        <f>(L213-AVERAGE(L$3:L$242))^2*'Monthly Returns'!$BI214</f>
        <v>3.8247138755408857E-7</v>
      </c>
      <c r="CM213" s="161">
        <f>(M213-AVERAGE(M$3:M$242))^2*'Monthly Returns'!$BI214</f>
        <v>7.3657969810196901E-7</v>
      </c>
      <c r="CN213" s="161">
        <f>(N213-AVERAGE(N$3:N$242))^2*'Monthly Returns'!$BI214</f>
        <v>4.8089542755062846E-6</v>
      </c>
      <c r="CO213" s="161">
        <f>(O213-AVERAGE(O$3:O$242))^2*'Monthly Returns'!$BI214</f>
        <v>2.190985339483318E-6</v>
      </c>
      <c r="CP213" s="161">
        <f>(P213-AVERAGE(P$3:P$242))^2*'Monthly Returns'!$BI214</f>
        <v>1.3942817303407202E-6</v>
      </c>
      <c r="CQ213" s="161">
        <f>(Q213-AVERAGE(Q$3:Q$242))^2*'Monthly Returns'!$BI214</f>
        <v>2.0338399303472036E-6</v>
      </c>
      <c r="CR213" s="161">
        <f>(R213-AVERAGE(R$3:R$242))^2*'Monthly Returns'!$BI214</f>
        <v>5.7888850098034538E-6</v>
      </c>
      <c r="CS213" s="161">
        <f>(S213-AVERAGE(S$3:S$242))^2*'Monthly Returns'!$BI214</f>
        <v>6.5067190135268123E-7</v>
      </c>
      <c r="CT213" s="161">
        <f>(T213-AVERAGE(T$3:T$242))^2*'Monthly Returns'!$BI214</f>
        <v>1.3487313658616373E-6</v>
      </c>
      <c r="CU213" s="161">
        <f>(U213-AVERAGE(U$3:U$242))^2*'Monthly Returns'!$BI214</f>
        <v>8.7219960570679635E-6</v>
      </c>
      <c r="CV213" s="161">
        <f>(V213-AVERAGE(V$3:V$242))^2*'Monthly Returns'!$BI214</f>
        <v>3.68479343679117E-6</v>
      </c>
      <c r="CW213" s="161">
        <f>(W213-AVERAGE(W$3:W$242))^2*'Monthly Returns'!$BI214</f>
        <v>1.1866344714825233E-7</v>
      </c>
      <c r="CX213" s="161">
        <f>(X213-AVERAGE(X$3:X$242))^2*'Monthly Returns'!$BI214</f>
        <v>2.7054673922078891E-7</v>
      </c>
      <c r="CY213" s="161">
        <f>(Y213-AVERAGE(Y$3:Y$242))^2*'Monthly Returns'!$BI214</f>
        <v>3.9179185051924436E-7</v>
      </c>
      <c r="CZ213" s="161">
        <f>(Z213-AVERAGE(Z$3:Z$242))^2*'Monthly Returns'!$BI214</f>
        <v>4.2675250373013031E-8</v>
      </c>
      <c r="DA213" s="161">
        <f>(AA213-AVERAGE(AA$3:AA$242))^2*'Monthly Returns'!$BI214</f>
        <v>3.1429112820970149E-7</v>
      </c>
      <c r="DB213" s="161">
        <f>(AB213-AVERAGE(AB$3:AB$242))^2*'Monthly Returns'!$BI214</f>
        <v>2.0247138630927715E-7</v>
      </c>
      <c r="DC213" s="161">
        <f>(AC213-AVERAGE(AC$3:AC$242))^2*'Monthly Returns'!$BI214</f>
        <v>2.6751803129657069E-6</v>
      </c>
      <c r="DD213" s="161">
        <f>(AD213-AVERAGE(AD$3:AD$242))^2*'Monthly Returns'!$BI214</f>
        <v>1.614250633451295E-6</v>
      </c>
      <c r="DE213" s="161">
        <f>(AE213-AVERAGE(AE$3:AE$242))^2*'Monthly Returns'!$BI214</f>
        <v>6.2684663127270117E-6</v>
      </c>
      <c r="DF213" s="161">
        <f>(AF213-AVERAGE(AF$3:AF$242))^2*'Monthly Returns'!$BI214</f>
        <v>3.5256330022943505E-7</v>
      </c>
      <c r="DG213" s="161">
        <f>(AG213-AVERAGE(AG$3:AG$242))^2*'Monthly Returns'!$BI214</f>
        <v>1.3592885917519841E-6</v>
      </c>
      <c r="DH213" s="161">
        <f>(AH213-AVERAGE(AH$3:AH$242))^2*'Monthly Returns'!$BI214</f>
        <v>4.1829618732140085E-6</v>
      </c>
      <c r="DI213" s="161">
        <f>(AI213-AVERAGE(AI$3:AI$242))^2*'Monthly Returns'!$BI214</f>
        <v>2.1199997312999291E-8</v>
      </c>
      <c r="DJ213" s="161">
        <f>(AJ213-AVERAGE(AJ$3:AJ$242))^2*'Monthly Returns'!$BI214</f>
        <v>1.4438201886404329E-7</v>
      </c>
      <c r="DK213" s="161">
        <f>(AK213-AVERAGE(AK$3:AK$242))^2*'Monthly Returns'!$BI214</f>
        <v>1.1717203163022624E-6</v>
      </c>
      <c r="DL213" s="161">
        <f>(AL213-AVERAGE(AL$3:AL$242))^2*'Monthly Returns'!$BI214</f>
        <v>3.3719963380388686E-7</v>
      </c>
      <c r="DM213" s="161">
        <f>(AM213-AVERAGE(AM$3:AM$242))^2*'Monthly Returns'!$BI214</f>
        <v>2.227270056605214E-6</v>
      </c>
      <c r="DN213" s="161">
        <f>(AN213-AVERAGE(AN$3:AN$242))^2*'Monthly Returns'!$BI214</f>
        <v>2.2164643722114463E-7</v>
      </c>
      <c r="DO213" s="161">
        <f>(AO213-AVERAGE(AO$3:AO$242))^2*'Monthly Returns'!$BI214</f>
        <v>1.7303534230229126E-5</v>
      </c>
      <c r="DP213" s="161">
        <f>(AP213-AVERAGE(AP$3:AP$242))^2*'Monthly Returns'!$BI214</f>
        <v>2.5828766941388046E-5</v>
      </c>
      <c r="DQ213" s="161">
        <f>(AQ213-AVERAGE(AQ$3:AQ$242))^2*'Monthly Returns'!$BI214</f>
        <v>3.2355880618271871E-5</v>
      </c>
      <c r="DR213" s="161">
        <f>(AR213-AVERAGE(AR$3:AR$242))^2*'Monthly Returns'!$BI214</f>
        <v>2.14883101849944E-6</v>
      </c>
      <c r="DS213" s="161">
        <f>(AS213-AVERAGE(AS$3:AS$242))^2*'Monthly Returns'!$BI214</f>
        <v>5.4381243704742156E-7</v>
      </c>
      <c r="DT213" s="161">
        <f>(AT213-AVERAGE(AT$3:AT$242))^2*'Monthly Returns'!$BI214</f>
        <v>3.4382556027467063E-8</v>
      </c>
      <c r="DU213" s="161">
        <f>(AU213-AVERAGE(AU$3:AU$242))^2*'Monthly Returns'!$BI214</f>
        <v>3.5787493028454881E-7</v>
      </c>
      <c r="DV213" s="161">
        <f>(AV213-AVERAGE(AV$3:AV$242))^2*'Monthly Returns'!$BI214</f>
        <v>2.2536274883214931E-6</v>
      </c>
      <c r="DW213" s="161">
        <f>(AW213-AVERAGE(AW$3:AW$242))^2*'Monthly Returns'!$BI214</f>
        <v>2.8122586892939655E-5</v>
      </c>
      <c r="DX213" s="161">
        <f>(AX213-AVERAGE(AX$3:AX$242))^2*'Monthly Returns'!$BI214</f>
        <v>4.1058277317441638E-6</v>
      </c>
      <c r="DY213" s="161">
        <f>(AY213-AVERAGE(AY$3:AY$242))^2*'Monthly Returns'!$BI214</f>
        <v>8.347104391330604E-7</v>
      </c>
      <c r="DZ213" s="161">
        <f>(AZ213-AVERAGE(AZ$3:AZ$242))^2*'Monthly Returns'!$BI214</f>
        <v>6.3488314228258226E-7</v>
      </c>
      <c r="EA213" s="161">
        <f>(BA213-AVERAGE(BA$3:BA$242))^2*'Monthly Returns'!$BI214</f>
        <v>2.1901625892283997E-5</v>
      </c>
    </row>
    <row r="214" spans="1:131" s="80" customFormat="1" x14ac:dyDescent="0.2">
      <c r="A214" s="66"/>
      <c r="B214" s="79">
        <f>'Monthly Returns'!A215</f>
        <v>42613</v>
      </c>
      <c r="C214" s="77">
        <f>'Monthly Returns'!B215</f>
        <v>8.2700447514754104E-3</v>
      </c>
      <c r="D214" s="77">
        <f>'Monthly Returns'!C215</f>
        <v>1.5947662649781601E-2</v>
      </c>
      <c r="E214" s="77">
        <f>'Monthly Returns'!D215</f>
        <v>1.04389334921863E-2</v>
      </c>
      <c r="F214" s="77">
        <f>'Monthly Returns'!E215</f>
        <v>1.8062831594895998E-2</v>
      </c>
      <c r="G214" s="77">
        <f>'Monthly Returns'!F215</f>
        <v>8.5146379489948708E-3</v>
      </c>
      <c r="H214" s="77">
        <f>'Monthly Returns'!G215</f>
        <v>1.06487042941503E-2</v>
      </c>
      <c r="I214" s="77">
        <f>'Monthly Returns'!H215</f>
        <v>-2.8772288861102099E-2</v>
      </c>
      <c r="J214" s="77">
        <f>'Monthly Returns'!I215</f>
        <v>-7.8161636769427095E-3</v>
      </c>
      <c r="K214" s="77">
        <f>'Monthly Returns'!J215</f>
        <v>3.2100401089898402E-2</v>
      </c>
      <c r="L214" s="77">
        <f>'Monthly Returns'!K215</f>
        <v>-2.3138420712458499E-3</v>
      </c>
      <c r="M214" s="77">
        <f>'Monthly Returns'!L215</f>
        <v>1.8560032146806001E-3</v>
      </c>
      <c r="N214" s="77">
        <f>'Monthly Returns'!M215</f>
        <v>2.5781550602758899E-2</v>
      </c>
      <c r="O214" s="77">
        <f>'Monthly Returns'!N215</f>
        <v>8.3140708313176308E-3</v>
      </c>
      <c r="P214" s="77">
        <f>'Monthly Returns'!O215</f>
        <v>1.9612810549185001E-2</v>
      </c>
      <c r="Q214" s="77">
        <f>'Monthly Returns'!P215</f>
        <v>1.63133259930738E-2</v>
      </c>
      <c r="R214" s="77">
        <f>'Monthly Returns'!Q215</f>
        <v>1.55231360093144E-2</v>
      </c>
      <c r="S214" s="77">
        <f>'Monthly Returns'!R215</f>
        <v>-8.0952253115237297E-3</v>
      </c>
      <c r="T214" s="77">
        <f>'Monthly Returns'!S215</f>
        <v>2.0755893919254031E-2</v>
      </c>
      <c r="U214" s="77">
        <f>'Monthly Returns'!T215</f>
        <v>1.5138008568065201E-3</v>
      </c>
      <c r="V214" s="77">
        <f>'Monthly Returns'!U215</f>
        <v>8.7182903994766896E-3</v>
      </c>
      <c r="W214" s="77">
        <f>'Monthly Returns'!V215</f>
        <v>-1.4741808350429301E-2</v>
      </c>
      <c r="X214" s="77">
        <f>'Monthly Returns'!W215</f>
        <v>4.4902017383496862E-4</v>
      </c>
      <c r="Y214" s="77">
        <f>'Monthly Returns'!X215</f>
        <v>-3.9584406455479559E-3</v>
      </c>
      <c r="Z214" s="77">
        <f>'Monthly Returns'!Y215</f>
        <v>-1.1079528199346989E-3</v>
      </c>
      <c r="AA214" s="77">
        <f>'Monthly Returns'!Z215</f>
        <v>3.0321947739231359E-3</v>
      </c>
      <c r="AB214" s="77">
        <f>'Monthly Returns'!AA215</f>
        <v>1.9919639084484686E-3</v>
      </c>
      <c r="AC214" s="77">
        <f>'Monthly Returns'!AB215</f>
        <v>-3.0220885149374932E-2</v>
      </c>
      <c r="AD214" s="77">
        <f>'Monthly Returns'!AC215</f>
        <v>-3.2565693999999999E-2</v>
      </c>
      <c r="AE214" s="77">
        <f>'Monthly Returns'!AD215</f>
        <v>-2.1735989000000001E-2</v>
      </c>
      <c r="AF214" s="77">
        <f>'Monthly Returns'!AE215</f>
        <v>-4.6102779999999998E-3</v>
      </c>
      <c r="AG214" s="77">
        <f>'Monthly Returns'!AF215</f>
        <v>6.1479589999999997E-3</v>
      </c>
      <c r="AH214" s="77">
        <f>'Monthly Returns'!AG215</f>
        <v>-2.5044623246348152E-2</v>
      </c>
      <c r="AI214" s="77">
        <f>'Monthly Returns'!AH215</f>
        <v>2.5918793131118889E-3</v>
      </c>
      <c r="AJ214" s="77">
        <f>'Monthly Returns'!AI215</f>
        <v>5.856928943575701E-3</v>
      </c>
      <c r="AK214" s="77">
        <f>'Monthly Returns'!AJ215</f>
        <v>9.5098429017101971E-3</v>
      </c>
      <c r="AL214" s="77">
        <f>'Monthly Returns'!AK215</f>
        <v>6.8745633569498033E-3</v>
      </c>
      <c r="AM214" s="77">
        <f>'Monthly Returns'!AL215</f>
        <v>-4.365791950655673E-4</v>
      </c>
      <c r="AN214" s="77">
        <f>'Monthly Returns'!AM215</f>
        <v>3.7346467349823609E-3</v>
      </c>
      <c r="AO214" s="77">
        <f>'Monthly Returns'!AN215</f>
        <v>8.0999999999999996E-3</v>
      </c>
      <c r="AP214" s="77">
        <f>'Monthly Returns'!AO215</f>
        <v>-2.6981449445971806E-2</v>
      </c>
      <c r="AQ214" s="77">
        <f>'Monthly Returns'!AP215</f>
        <v>-1.6257229851184274E-2</v>
      </c>
      <c r="AR214" s="77">
        <f>'Monthly Returns'!AQ215</f>
        <v>1.4715859851800637E-2</v>
      </c>
      <c r="AS214" s="77">
        <f>'Monthly Returns'!AR215</f>
        <v>1.1694875411377481E-2</v>
      </c>
      <c r="AT214" s="77">
        <f>'Monthly Returns'!AS215</f>
        <v>-1.9802749260310259E-3</v>
      </c>
      <c r="AU214" s="77">
        <f>'Monthly Returns'!AT215</f>
        <v>5.6149160237061266E-3</v>
      </c>
      <c r="AV214" s="77">
        <f>'Monthly Returns'!AU215</f>
        <v>2.8399002507204611E-3</v>
      </c>
      <c r="AW214" s="77">
        <f>'Monthly Returns'!AV215</f>
        <v>-2.2127570128632756E-3</v>
      </c>
      <c r="AX214" s="77">
        <f>'Monthly Returns'!AW215</f>
        <v>-1.4103015660176355E-2</v>
      </c>
      <c r="AY214" s="77">
        <f>'Monthly Returns'!AX215</f>
        <v>1.0844023571992361E-2</v>
      </c>
      <c r="AZ214" s="77">
        <f>'Monthly Returns'!AY215</f>
        <v>1.2836500310658125E-2</v>
      </c>
      <c r="BA214" s="77">
        <f>'Monthly Returns'!AZ215</f>
        <v>-3.574940215346134E-2</v>
      </c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  <c r="BU214" s="77"/>
      <c r="BV214" s="77"/>
      <c r="CC214" s="161">
        <f>(C214-AVERAGE(C$3:C$242))^2*'Monthly Returns'!$BI215</f>
        <v>2.6624835100250676E-8</v>
      </c>
      <c r="CD214" s="161">
        <f>(D214-AVERAGE(D$3:D$242))^2*'Monthly Returns'!$BI215</f>
        <v>2.3264986342145574E-7</v>
      </c>
      <c r="CE214" s="161">
        <f>(E214-AVERAGE(E$3:E$242))^2*'Monthly Returns'!$BI215</f>
        <v>1.7946655132860232E-7</v>
      </c>
      <c r="CF214" s="161">
        <f>(F214-AVERAGE(F$3:F$242))^2*'Monthly Returns'!$BI215</f>
        <v>6.4234149931889928E-7</v>
      </c>
      <c r="CG214" s="161">
        <f>(G214-AVERAGE(G$3:G$242))^2*'Monthly Returns'!$BI215</f>
        <v>1.554248252394897E-7</v>
      </c>
      <c r="CH214" s="161">
        <f>(H214-AVERAGE(H$3:H$242))^2*'Monthly Returns'!$BI215</f>
        <v>2.9395010165740017E-7</v>
      </c>
      <c r="CI214" s="161">
        <f>(I214-AVERAGE(I$3:I$242))^2*'Monthly Returns'!$BI215</f>
        <v>1.0810301899265703E-5</v>
      </c>
      <c r="CJ214" s="161">
        <f>(J214-AVERAGE(J$3:J$242))^2*'Monthly Returns'!$BI215</f>
        <v>2.4424265439776695E-6</v>
      </c>
      <c r="CK214" s="161">
        <f>(K214-AVERAGE(K$3:K$242))^2*'Monthly Returns'!$BI215</f>
        <v>4.0721859329050377E-6</v>
      </c>
      <c r="CL214" s="161">
        <f>(L214-AVERAGE(L$3:L$242))^2*'Monthly Returns'!$BI215</f>
        <v>3.7305304582740439E-7</v>
      </c>
      <c r="CM214" s="161">
        <f>(M214-AVERAGE(M$3:M$242))^2*'Monthly Returns'!$BI215</f>
        <v>5.8054703397483029E-8</v>
      </c>
      <c r="CN214" s="161">
        <f>(N214-AVERAGE(N$3:N$242))^2*'Monthly Returns'!$BI215</f>
        <v>2.676703308234899E-6</v>
      </c>
      <c r="CO214" s="161">
        <f>(O214-AVERAGE(O$3:O$242))^2*'Monthly Returns'!$BI215</f>
        <v>4.6293406136146418E-8</v>
      </c>
      <c r="CP214" s="161">
        <f>(P214-AVERAGE(P$3:P$242))^2*'Monthly Returns'!$BI215</f>
        <v>1.0265767760688387E-6</v>
      </c>
      <c r="CQ214" s="161">
        <f>(Q214-AVERAGE(Q$3:Q$242))^2*'Monthly Returns'!$BI215</f>
        <v>6.5135664149168396E-7</v>
      </c>
      <c r="CR214" s="161">
        <f>(R214-AVERAGE(R$3:R$242))^2*'Monthly Returns'!$BI215</f>
        <v>6.6059544514207979E-7</v>
      </c>
      <c r="CS214" s="161">
        <f>(S214-AVERAGE(S$3:S$242))^2*'Monthly Returns'!$BI215</f>
        <v>1.5243283116419104E-6</v>
      </c>
      <c r="CT214" s="161">
        <f>(T214-AVERAGE(T$3:T$242))^2*'Monthly Returns'!$BI215</f>
        <v>1.1779509079268617E-6</v>
      </c>
      <c r="CU214" s="161">
        <f>(U214-AVERAGE(U$3:U$242))^2*'Monthly Returns'!$BI215</f>
        <v>1.2208091561404306E-7</v>
      </c>
      <c r="CV214" s="161">
        <f>(V214-AVERAGE(V$3:V$242))^2*'Monthly Returns'!$BI215</f>
        <v>9.0945363296160972E-8</v>
      </c>
      <c r="CW214" s="161">
        <f>(W214-AVERAGE(W$3:W$242))^2*'Monthly Returns'!$BI215</f>
        <v>2.9511868856530573E-6</v>
      </c>
      <c r="CX214" s="161">
        <f>(X214-AVERAGE(X$3:X$242))^2*'Monthly Returns'!$BI215</f>
        <v>1.67223642253892E-7</v>
      </c>
      <c r="CY214" s="161">
        <f>(Y214-AVERAGE(Y$3:Y$242))^2*'Monthly Returns'!$BI215</f>
        <v>5.4015890615518685E-7</v>
      </c>
      <c r="CZ214" s="161">
        <f>(Z214-AVERAGE(Z$3:Z$242))^2*'Monthly Returns'!$BI215</f>
        <v>9.5580782455472529E-8</v>
      </c>
      <c r="DA214" s="161">
        <f>(AA214-AVERAGE(AA$3:AA$242))^2*'Monthly Returns'!$BI215</f>
        <v>6.7346396553573029E-8</v>
      </c>
      <c r="DB214" s="161">
        <f>(AB214-AVERAGE(AB$3:AB$242))^2*'Monthly Returns'!$BI215</f>
        <v>3.4750000075169664E-8</v>
      </c>
      <c r="DC214" s="161">
        <f>(AC214-AVERAGE(AC$3:AC$242))^2*'Monthly Returns'!$BI215</f>
        <v>9.498180763858532E-6</v>
      </c>
      <c r="DD214" s="161">
        <f>(AD214-AVERAGE(AD$3:AD$242))^2*'Monthly Returns'!$BI215</f>
        <v>1.0879791630742028E-5</v>
      </c>
      <c r="DE214" s="161">
        <f>(AE214-AVERAGE(AE$3:AE$242))^2*'Monthly Returns'!$BI215</f>
        <v>5.4229573385524989E-6</v>
      </c>
      <c r="DF214" s="161">
        <f>(AF214-AVERAGE(AF$3:AF$242))^2*'Monthly Returns'!$BI215</f>
        <v>1.2158624501755425E-6</v>
      </c>
      <c r="DG214" s="161">
        <f>(AG214-AVERAGE(AG$3:AG$242))^2*'Monthly Returns'!$BI215</f>
        <v>8.8487196643057904E-9</v>
      </c>
      <c r="DH214" s="161">
        <f>(AH214-AVERAGE(AH$3:AH$242))^2*'Monthly Returns'!$BI215</f>
        <v>7.9416007564732518E-6</v>
      </c>
      <c r="DI214" s="161">
        <f>(AI214-AVERAGE(AI$3:AI$242))^2*'Monthly Returns'!$BI215</f>
        <v>1.1047205754734825E-8</v>
      </c>
      <c r="DJ214" s="161">
        <f>(AJ214-AVERAGE(AJ$3:AJ$242))^2*'Monthly Returns'!$BI215</f>
        <v>2.4196472612292568E-9</v>
      </c>
      <c r="DK214" s="161">
        <f>(AK214-AVERAGE(AK$3:AK$242))^2*'Monthly Returns'!$BI215</f>
        <v>8.6352481310882362E-8</v>
      </c>
      <c r="DL214" s="161">
        <f>(AL214-AVERAGE(AL$3:AL$242))^2*'Monthly Returns'!$BI215</f>
        <v>3.814137589081787E-9</v>
      </c>
      <c r="DM214" s="161">
        <f>(AM214-AVERAGE(AM$3:AM$242))^2*'Monthly Returns'!$BI215</f>
        <v>2.0458708045933546E-7</v>
      </c>
      <c r="DN214" s="161">
        <f>(AN214-AVERAGE(AN$3:AN$242))^2*'Monthly Returns'!$BI215</f>
        <v>2.9252488254837727E-8</v>
      </c>
      <c r="DO214" s="161">
        <f>(AO214-AVERAGE(AO$3:AO$242))^2*'Monthly Returns'!$BI215</f>
        <v>2.6377656694143043E-8</v>
      </c>
      <c r="DP214" s="161">
        <f>(AP214-AVERAGE(AP$3:AP$242))^2*'Monthly Returns'!$BI215</f>
        <v>6.6027235514329371E-6</v>
      </c>
      <c r="DQ214" s="161">
        <f>(AQ214-AVERAGE(AQ$3:AQ$242))^2*'Monthly Returns'!$BI215</f>
        <v>4.1153776180955584E-6</v>
      </c>
      <c r="DR214" s="161">
        <f>(AR214-AVERAGE(AR$3:AR$242))^2*'Monthly Returns'!$BI215</f>
        <v>5.4045072519058859E-7</v>
      </c>
      <c r="DS214" s="161">
        <f>(AS214-AVERAGE(AS$3:AS$242))^2*'Monthly Returns'!$BI215</f>
        <v>5.6318867442911352E-7</v>
      </c>
      <c r="DT214" s="161">
        <f>(AT214-AVERAGE(AT$3:AT$242))^2*'Monthly Returns'!$BI215</f>
        <v>4.2173887785804524E-7</v>
      </c>
      <c r="DU214" s="161">
        <f>(AU214-AVERAGE(AU$3:AU$242))^2*'Monthly Returns'!$BI215</f>
        <v>9.8433899515826307E-8</v>
      </c>
      <c r="DV214" s="161">
        <f>(AV214-AVERAGE(AV$3:AV$242))^2*'Monthly Returns'!$BI215</f>
        <v>7.1616780632380304E-7</v>
      </c>
      <c r="DW214" s="161">
        <f>(AW214-AVERAGE(AW$3:AW$242))^2*'Monthly Returns'!$BI215</f>
        <v>1.0517165895108832E-6</v>
      </c>
      <c r="DX214" s="161">
        <f>(AX214-AVERAGE(AX$3:AX$242))^2*'Monthly Returns'!$BI215</f>
        <v>3.7625558901655357E-6</v>
      </c>
      <c r="DY214" s="161">
        <f>(AY214-AVERAGE(AY$3:AY$242))^2*'Monthly Returns'!$BI215</f>
        <v>1.6317832252967957E-7</v>
      </c>
      <c r="DZ214" s="161">
        <f>(AZ214-AVERAGE(AZ$3:AZ$242))^2*'Monthly Returns'!$BI215</f>
        <v>3.539745128040858E-8</v>
      </c>
      <c r="EA214" s="161">
        <f>(BA214-AVERAGE(BA$3:BA$242))^2*'Monthly Returns'!$BI215</f>
        <v>1.7483311326996902E-5</v>
      </c>
    </row>
    <row r="215" spans="1:131" s="80" customFormat="1" x14ac:dyDescent="0.2">
      <c r="A215" s="66"/>
      <c r="B215" s="79">
        <f>'Monthly Returns'!A216</f>
        <v>42643</v>
      </c>
      <c r="C215" s="77">
        <f>'Monthly Returns'!B216</f>
        <v>1.34455586788855E-2</v>
      </c>
      <c r="D215" s="77">
        <f>'Monthly Returns'!C216</f>
        <v>1.8377268077141198E-2</v>
      </c>
      <c r="E215" s="77">
        <f>'Monthly Returns'!D216</f>
        <v>2.0720651926676201E-2</v>
      </c>
      <c r="F215" s="77">
        <f>'Monthly Returns'!E216</f>
        <v>3.1735433187774303E-2</v>
      </c>
      <c r="G215" s="77">
        <f>'Monthly Returns'!F216</f>
        <v>2.26302585432074E-2</v>
      </c>
      <c r="H215" s="77">
        <f>'Monthly Returns'!G216</f>
        <v>2.99605844250165E-2</v>
      </c>
      <c r="I215" s="77">
        <f>'Monthly Returns'!H216</f>
        <v>6.7902820922881496E-2</v>
      </c>
      <c r="J215" s="77">
        <f>'Monthly Returns'!I216</f>
        <v>3.9367378851795198E-2</v>
      </c>
      <c r="K215" s="77">
        <f>'Monthly Returns'!J216</f>
        <v>2.5668896574595899E-2</v>
      </c>
      <c r="L215" s="77">
        <f>'Monthly Returns'!K216</f>
        <v>2.0390594823380601E-2</v>
      </c>
      <c r="M215" s="77">
        <f>'Monthly Returns'!L216</f>
        <v>1.7924544195004201E-2</v>
      </c>
      <c r="N215" s="77">
        <f>'Monthly Returns'!M216</f>
        <v>2.0261582997235E-2</v>
      </c>
      <c r="O215" s="77">
        <f>'Monthly Returns'!N216</f>
        <v>2.6055842806758302E-2</v>
      </c>
      <c r="P215" s="77">
        <f>'Monthly Returns'!O216</f>
        <v>1.62367604160693E-2</v>
      </c>
      <c r="Q215" s="77">
        <f>'Monthly Returns'!P216</f>
        <v>1.1931291610295601E-2</v>
      </c>
      <c r="R215" s="77">
        <f>'Monthly Returns'!Q216</f>
        <v>2.24322901848432E-2</v>
      </c>
      <c r="S215" s="77">
        <f>'Monthly Returns'!R216</f>
        <v>8.8628463816022799E-3</v>
      </c>
      <c r="T215" s="77">
        <f>'Monthly Returns'!S216</f>
        <v>1.4299609899026011E-2</v>
      </c>
      <c r="U215" s="77">
        <f>'Monthly Returns'!T216</f>
        <v>1.0816543938998401E-3</v>
      </c>
      <c r="V215" s="77">
        <f>'Monthly Returns'!U216</f>
        <v>9.9587489418353492E-3</v>
      </c>
      <c r="W215" s="77">
        <f>'Monthly Returns'!V216</f>
        <v>-3.4451494081280099E-3</v>
      </c>
      <c r="X215" s="77">
        <f>'Monthly Returns'!W216</f>
        <v>-1.0771647485012692E-2</v>
      </c>
      <c r="Y215" s="77">
        <f>'Monthly Returns'!X216</f>
        <v>-1.4141252164846518E-3</v>
      </c>
      <c r="Z215" s="77">
        <f>'Monthly Returns'!Y216</f>
        <v>1.0134765758464948E-3</v>
      </c>
      <c r="AA215" s="77">
        <f>'Monthly Returns'!Z216</f>
        <v>-1.4883969058415492E-2</v>
      </c>
      <c r="AB215" s="77">
        <f>'Monthly Returns'!AA216</f>
        <v>-3.1247544461615595E-3</v>
      </c>
      <c r="AC215" s="77">
        <f>'Monthly Returns'!AB216</f>
        <v>8.5860506892188049E-4</v>
      </c>
      <c r="AD215" s="77">
        <f>'Monthly Returns'!AC216</f>
        <v>8.9155300000000001E-4</v>
      </c>
      <c r="AE215" s="77">
        <f>'Monthly Returns'!AD216</f>
        <v>-1.4844459999999999E-3</v>
      </c>
      <c r="AF215" s="77">
        <f>'Monthly Returns'!AE216</f>
        <v>-1.6837504999999999E-2</v>
      </c>
      <c r="AG215" s="77">
        <f>'Monthly Returns'!AF216</f>
        <v>-1.161541E-2</v>
      </c>
      <c r="AH215" s="77">
        <f>'Monthly Returns'!AG216</f>
        <v>-8.847553051505419E-3</v>
      </c>
      <c r="AI215" s="77">
        <f>'Monthly Returns'!AH216</f>
        <v>-1.2429667928575361E-2</v>
      </c>
      <c r="AJ215" s="77">
        <f>'Monthly Returns'!AI216</f>
        <v>-1.2298588695444979E-2</v>
      </c>
      <c r="AK215" s="77">
        <f>'Monthly Returns'!AJ216</f>
        <v>-9.2663784828248552E-3</v>
      </c>
      <c r="AL215" s="77">
        <f>'Monthly Returns'!AK216</f>
        <v>-1.3272025306600876E-2</v>
      </c>
      <c r="AM215" s="77">
        <f>'Monthly Returns'!AL216</f>
        <v>-2.3218356178031918E-2</v>
      </c>
      <c r="AN215" s="77">
        <f>'Monthly Returns'!AM216</f>
        <v>-6.741263568036282E-3</v>
      </c>
      <c r="AO215" s="77">
        <f>'Monthly Returns'!AN216</f>
        <v>-4.4600000000000001E-2</v>
      </c>
      <c r="AP215" s="77">
        <f>'Monthly Returns'!AO216</f>
        <v>1.7274279598999076E-2</v>
      </c>
      <c r="AQ215" s="77">
        <f>'Monthly Returns'!AP216</f>
        <v>-4.9953697661265783E-2</v>
      </c>
      <c r="AR215" s="77">
        <f>'Monthly Returns'!AQ216</f>
        <v>1.0123033347634531E-2</v>
      </c>
      <c r="AS215" s="77">
        <f>'Monthly Returns'!AR216</f>
        <v>9.4646382533967177E-3</v>
      </c>
      <c r="AT215" s="77">
        <f>'Monthly Returns'!AS216</f>
        <v>-1.2136919664437912E-2</v>
      </c>
      <c r="AU215" s="77">
        <f>'Monthly Returns'!AT216</f>
        <v>1.5023223563698886E-3</v>
      </c>
      <c r="AV215" s="77">
        <f>'Monthly Returns'!AU216</f>
        <v>8.9666648243713915E-3</v>
      </c>
      <c r="AW215" s="77">
        <f>'Monthly Returns'!AV216</f>
        <v>-4.1164857282350753E-2</v>
      </c>
      <c r="AX215" s="77">
        <f>'Monthly Returns'!AW216</f>
        <v>-3.878763230442539E-2</v>
      </c>
      <c r="AY215" s="77">
        <f>'Monthly Returns'!AX216</f>
        <v>-1.2065764014817543E-2</v>
      </c>
      <c r="AZ215" s="77">
        <f>'Monthly Returns'!AY216</f>
        <v>-3.6581488249621145E-2</v>
      </c>
      <c r="BA215" s="77">
        <f>'Monthly Returns'!AZ216</f>
        <v>-8.2829770627187438E-2</v>
      </c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  <c r="BU215" s="77"/>
      <c r="BV215" s="77"/>
      <c r="CC215" s="161">
        <f>(C215-AVERAGE(C$3:C$242))^2*'Monthly Returns'!$BI216</f>
        <v>4.0653569289441441E-7</v>
      </c>
      <c r="CD215" s="161">
        <f>(D215-AVERAGE(D$3:D$242))^2*'Monthly Returns'!$BI216</f>
        <v>4.9998990123589844E-7</v>
      </c>
      <c r="CE215" s="161">
        <f>(E215-AVERAGE(E$3:E$242))^2*'Monthly Returns'!$BI216</f>
        <v>1.8677138228382336E-6</v>
      </c>
      <c r="CF215" s="161">
        <f>(F215-AVERAGE(F$3:F$242))^2*'Monthly Returns'!$BI216</f>
        <v>4.229898216478695E-6</v>
      </c>
      <c r="CG215" s="161">
        <f>(G215-AVERAGE(G$3:G$242))^2*'Monthly Returns'!$BI216</f>
        <v>2.8491346580851816E-6</v>
      </c>
      <c r="CH215" s="161">
        <f>(H215-AVERAGE(H$3:H$242))^2*'Monthly Returns'!$BI216</f>
        <v>5.345908464863208E-6</v>
      </c>
      <c r="CI215" s="161">
        <f>(I215-AVERAGE(I$3:I$242))^2*'Monthly Returns'!$BI216</f>
        <v>3.0716175418706642E-5</v>
      </c>
      <c r="CJ215" s="161">
        <f>(J215-AVERAGE(J$3:J$242))^2*'Monthly Returns'!$BI216</f>
        <v>7.5462242448706644E-6</v>
      </c>
      <c r="CK215" s="161">
        <f>(K215-AVERAGE(K$3:K$242))^2*'Monthly Returns'!$BI216</f>
        <v>2.0724154711658492E-6</v>
      </c>
      <c r="CL215" s="161">
        <f>(L215-AVERAGE(L$3:L$242))^2*'Monthly Returns'!$BI216</f>
        <v>2.14274642107136E-6</v>
      </c>
      <c r="CM215" s="161">
        <f>(M215-AVERAGE(M$3:M$242))^2*'Monthly Returns'!$BI216</f>
        <v>1.5086316632697688E-6</v>
      </c>
      <c r="CN215" s="161">
        <f>(N215-AVERAGE(N$3:N$242))^2*'Monthly Returns'!$BI216</f>
        <v>1.2977230474340827E-6</v>
      </c>
      <c r="CO215" s="161">
        <f>(O215-AVERAGE(O$3:O$242))^2*'Monthly Returns'!$BI216</f>
        <v>3.3847989742781962E-6</v>
      </c>
      <c r="CP215" s="161">
        <f>(P215-AVERAGE(P$3:P$242))^2*'Monthly Returns'!$BI216</f>
        <v>5.0319893613933063E-7</v>
      </c>
      <c r="CQ215" s="161">
        <f>(Q215-AVERAGE(Q$3:Q$242))^2*'Monthly Returns'!$BI216</f>
        <v>1.6821079509031991E-7</v>
      </c>
      <c r="CR215" s="161">
        <f>(R215-AVERAGE(R$3:R$242))^2*'Monthly Returns'!$BI216</f>
        <v>2.0999416574970125E-6</v>
      </c>
      <c r="CS215" s="161">
        <f>(S215-AVERAGE(S$3:S$242))^2*'Monthly Returns'!$BI216</f>
        <v>9.670023270233867E-8</v>
      </c>
      <c r="CT215" s="161">
        <f>(T215-AVERAGE(T$3:T$242))^2*'Monthly Returns'!$BI216</f>
        <v>2.4999134143239351E-7</v>
      </c>
      <c r="CU215" s="161">
        <f>(U215-AVERAGE(U$3:U$242))^2*'Monthly Returns'!$BI216</f>
        <v>1.5265155843436177E-7</v>
      </c>
      <c r="CV215" s="161">
        <f>(V215-AVERAGE(V$3:V$242))^2*'Monthly Returns'!$BI216</f>
        <v>1.7355922570019271E-7</v>
      </c>
      <c r="CW215" s="161">
        <f>(W215-AVERAGE(W$3:W$242))^2*'Monthly Returns'!$BI216</f>
        <v>4.7997958200077801E-7</v>
      </c>
      <c r="CX215" s="161">
        <f>(X215-AVERAGE(X$3:X$242))^2*'Monthly Returns'!$BI216</f>
        <v>2.0672309932595021E-6</v>
      </c>
      <c r="CY215" s="161">
        <f>(Y215-AVERAGE(Y$3:Y$242))^2*'Monthly Returns'!$BI216</f>
        <v>2.5586273583424046E-7</v>
      </c>
      <c r="CZ215" s="161">
        <f>(Z215-AVERAGE(Z$3:Z$242))^2*'Monthly Returns'!$BI216</f>
        <v>1.3592792297293405E-8</v>
      </c>
      <c r="DA215" s="161">
        <f>(AA215-AVERAGE(AA$3:AA$242))^2*'Monthly Returns'!$BI216</f>
        <v>3.6112049840113986E-6</v>
      </c>
      <c r="DB215" s="161">
        <f>(AB215-AVERAGE(AB$3:AB$242))^2*'Monthly Returns'!$BI216</f>
        <v>4.2978591373633541E-7</v>
      </c>
      <c r="DC215" s="161">
        <f>(AC215-AVERAGE(AC$3:AC$242))^2*'Monthly Returns'!$BI216</f>
        <v>6.419720664357498E-8</v>
      </c>
      <c r="DD215" s="161">
        <f>(AD215-AVERAGE(AD$3:AD$242))^2*'Monthly Returns'!$BI216</f>
        <v>6.4219902249362851E-8</v>
      </c>
      <c r="DE215" s="161">
        <f>(AE215-AVERAGE(AE$3:AE$242))^2*'Monthly Returns'!$BI216</f>
        <v>2.3741160742169555E-7</v>
      </c>
      <c r="DF215" s="161">
        <f>(AF215-AVERAGE(AF$3:AF$242))^2*'Monthly Returns'!$BI216</f>
        <v>4.9600770942952955E-6</v>
      </c>
      <c r="DG215" s="161">
        <f>(AG215-AVERAGE(AG$3:AG$242))^2*'Monthly Returns'!$BI216</f>
        <v>2.9585968420358965E-6</v>
      </c>
      <c r="DH215" s="161">
        <f>(AH215-AVERAGE(AH$3:AH$242))^2*'Monthly Returns'!$BI216</f>
        <v>1.8227618867201609E-6</v>
      </c>
      <c r="DI215" s="161">
        <f>(AI215-AVERAGE(AI$3:AI$242))^2*'Monthly Returns'!$BI216</f>
        <v>2.1911351759768936E-6</v>
      </c>
      <c r="DJ215" s="161">
        <f>(AJ215-AVERAGE(AJ$3:AJ$242))^2*'Monthly Returns'!$BI216</f>
        <v>2.5984255792372913E-6</v>
      </c>
      <c r="DK215" s="161">
        <f>(AK215-AVERAGE(AK$3:AK$242))^2*'Monthly Returns'!$BI216</f>
        <v>2.0245388393745286E-6</v>
      </c>
      <c r="DL215" s="161">
        <f>(AL215-AVERAGE(AL$3:AL$242))^2*'Monthly Returns'!$BI216</f>
        <v>3.1738595466425272E-6</v>
      </c>
      <c r="DM215" s="161">
        <f>(AM215-AVERAGE(AM$3:AM$242))^2*'Monthly Returns'!$BI216</f>
        <v>6.4482426904888778E-6</v>
      </c>
      <c r="DN215" s="161">
        <f>(AN215-AVERAGE(AN$3:AN$242))^2*'Monthly Returns'!$BI216</f>
        <v>1.2781201419398068E-6</v>
      </c>
      <c r="DO215" s="161">
        <f>(AO215-AVERAGE(AO$3:AO$242))^2*'Monthly Returns'!$BI216</f>
        <v>2.170923047376441E-5</v>
      </c>
      <c r="DP215" s="161">
        <f>(AP215-AVERAGE(AP$3:AP$242))^2*'Monthly Returns'!$BI216</f>
        <v>2.152953899931376E-6</v>
      </c>
      <c r="DQ215" s="161">
        <f>(AQ215-AVERAGE(AQ$3:AQ$242))^2*'Monthly Returns'!$BI216</f>
        <v>2.6239019375318425E-5</v>
      </c>
      <c r="DR215" s="161">
        <f>(AR215-AVERAGE(AR$3:AR$242))^2*'Monthly Returns'!$BI216</f>
        <v>1.0148696691867557E-7</v>
      </c>
      <c r="DS215" s="161">
        <f>(AS215-AVERAGE(AS$3:AS$242))^2*'Monthly Returns'!$BI216</f>
        <v>3.0266714445323945E-7</v>
      </c>
      <c r="DT215" s="161">
        <f>(AT215-AVERAGE(AT$3:AT$242))^2*'Monthly Returns'!$BI216</f>
        <v>2.5030866435040623E-6</v>
      </c>
      <c r="DU215" s="161">
        <f>(AU215-AVERAGE(AU$3:AU$242))^2*'Monthly Returns'!$BI216</f>
        <v>3.7232864614569556E-9</v>
      </c>
      <c r="DV215" s="161">
        <f>(AV215-AVERAGE(AV$3:AV$242))^2*'Monthly Returns'!$BI216</f>
        <v>1.9914488217393095E-6</v>
      </c>
      <c r="DW215" s="161">
        <f>(AW215-AVERAGE(AW$3:AW$242))^2*'Monthly Returns'!$BI216</f>
        <v>2.111570775732251E-5</v>
      </c>
      <c r="DX215" s="161">
        <f>(AX215-AVERAGE(AX$3:AX$242))^2*'Monthly Returns'!$BI216</f>
        <v>1.7710445171751775E-5</v>
      </c>
      <c r="DY215" s="161">
        <f>(AY215-AVERAGE(AY$3:AY$242))^2*'Monthly Returns'!$BI216</f>
        <v>2.8576992703585053E-6</v>
      </c>
      <c r="DZ215" s="161">
        <f>(AZ215-AVERAGE(AZ$3:AZ$242))^2*'Monthly Returns'!$BI216</f>
        <v>2.2196363431147074E-5</v>
      </c>
      <c r="EA215" s="161">
        <f>(BA215-AVERAGE(BA$3:BA$242))^2*'Monthly Returns'!$BI216</f>
        <v>7.2431454339379946E-5</v>
      </c>
    </row>
    <row r="216" spans="1:131" s="80" customFormat="1" x14ac:dyDescent="0.2">
      <c r="A216" s="66"/>
      <c r="B216" s="79">
        <f>'Monthly Returns'!A217</f>
        <v>42674</v>
      </c>
      <c r="C216" s="77">
        <f>'Monthly Returns'!B217</f>
        <v>4.0127682013546703E-2</v>
      </c>
      <c r="D216" s="77">
        <f>'Monthly Returns'!C217</f>
        <v>1.5804431487064199E-2</v>
      </c>
      <c r="E216" s="77">
        <f>'Monthly Returns'!D217</f>
        <v>3.4138335643671899E-2</v>
      </c>
      <c r="F216" s="77">
        <f>'Monthly Returns'!E217</f>
        <v>7.7455498930207797E-3</v>
      </c>
      <c r="G216" s="77">
        <f>'Monthly Returns'!F217</f>
        <v>5.6317484416927802E-3</v>
      </c>
      <c r="H216" s="77">
        <f>'Monthly Returns'!G217</f>
        <v>7.4205810540984796E-2</v>
      </c>
      <c r="I216" s="77">
        <f>'Monthly Returns'!H217</f>
        <v>7.4407408754063306E-2</v>
      </c>
      <c r="J216" s="77">
        <f>'Monthly Returns'!I217</f>
        <v>3.7951777946818498E-2</v>
      </c>
      <c r="K216" s="77">
        <f>'Monthly Returns'!J217</f>
        <v>6.2841494567850598E-2</v>
      </c>
      <c r="L216" s="77">
        <f>'Monthly Returns'!K217</f>
        <v>2.15341944273581E-2</v>
      </c>
      <c r="M216" s="77">
        <f>'Monthly Returns'!L217</f>
        <v>3.07942148554518E-2</v>
      </c>
      <c r="N216" s="77">
        <f>'Monthly Returns'!M217</f>
        <v>5.6767412409504503E-2</v>
      </c>
      <c r="O216" s="77">
        <f>'Monthly Returns'!N217</f>
        <v>4.06882948231512E-2</v>
      </c>
      <c r="P216" s="77">
        <f>'Monthly Returns'!O217</f>
        <v>5.2299247038774803E-2</v>
      </c>
      <c r="Q216" s="77">
        <f>'Monthly Returns'!P217</f>
        <v>6.3835688884326502E-2</v>
      </c>
      <c r="R216" s="77">
        <f>'Monthly Returns'!Q217</f>
        <v>5.1729486534608002E-2</v>
      </c>
      <c r="S216" s="77">
        <f>'Monthly Returns'!R217</f>
        <v>4.7184862459770598E-2</v>
      </c>
      <c r="T216" s="77">
        <f>'Monthly Returns'!S217</f>
        <v>5.3389379516209701E-2</v>
      </c>
      <c r="U216" s="77">
        <f>'Monthly Returns'!T217</f>
        <v>-1.8951672185778201E-2</v>
      </c>
      <c r="V216" s="77">
        <f>'Monthly Returns'!U217</f>
        <v>-8.0088512976917992E-3</v>
      </c>
      <c r="W216" s="77">
        <f>'Monthly Returns'!V217</f>
        <v>-1.2295340280018101E-2</v>
      </c>
      <c r="X216" s="77">
        <f>'Monthly Returns'!W217</f>
        <v>6.7731795054608579E-3</v>
      </c>
      <c r="Y216" s="77">
        <f>'Monthly Returns'!X217</f>
        <v>6.9255441472491075E-3</v>
      </c>
      <c r="Z216" s="77">
        <f>'Monthly Returns'!Y217</f>
        <v>2.7318145771562108E-3</v>
      </c>
      <c r="AA216" s="77">
        <f>'Monthly Returns'!Z217</f>
        <v>-5.8245183339952211E-3</v>
      </c>
      <c r="AB216" s="77">
        <f>'Monthly Returns'!AA217</f>
        <v>8.9333336836605604E-4</v>
      </c>
      <c r="AC216" s="77">
        <f>'Monthly Returns'!AB217</f>
        <v>-1.3970257085881288E-3</v>
      </c>
      <c r="AD216" s="77">
        <f>'Monthly Returns'!AC217</f>
        <v>-8.2562699999999995E-5</v>
      </c>
      <c r="AE216" s="77">
        <f>'Monthly Returns'!AD217</f>
        <v>-4.4575700000000002E-4</v>
      </c>
      <c r="AF216" s="77">
        <f>'Monthly Returns'!AE217</f>
        <v>3.4143950000000002E-3</v>
      </c>
      <c r="AG216" s="77">
        <f>'Monthly Returns'!AF217</f>
        <v>-1.931356E-3</v>
      </c>
      <c r="AH216" s="77">
        <f>'Monthly Returns'!AG217</f>
        <v>-3.0821563092382598E-2</v>
      </c>
      <c r="AI216" s="77">
        <f>'Monthly Returns'!AH217</f>
        <v>-2.7554907204807577E-4</v>
      </c>
      <c r="AJ216" s="77">
        <f>'Monthly Returns'!AI217</f>
        <v>-4.7131837984601965E-3</v>
      </c>
      <c r="AK216" s="77">
        <f>'Monthly Returns'!AJ217</f>
        <v>-1.1202771218991492E-2</v>
      </c>
      <c r="AL216" s="77">
        <f>'Monthly Returns'!AK217</f>
        <v>-9.2735924499656175E-3</v>
      </c>
      <c r="AM216" s="77">
        <f>'Monthly Returns'!AL217</f>
        <v>8.6721764458173034E-3</v>
      </c>
      <c r="AN216" s="77">
        <f>'Monthly Returns'!AM217</f>
        <v>-2.3415577137838595E-3</v>
      </c>
      <c r="AO216" s="77">
        <f>'Monthly Returns'!AN217</f>
        <v>2.6100000000000002E-2</v>
      </c>
      <c r="AP216" s="77">
        <f>'Monthly Returns'!AO217</f>
        <v>-0.10619037765732176</v>
      </c>
      <c r="AQ216" s="77">
        <f>'Monthly Returns'!AP217</f>
        <v>-7.0910595539099064E-2</v>
      </c>
      <c r="AR216" s="77">
        <f>'Monthly Returns'!AQ217</f>
        <v>7.8782788296412644E-3</v>
      </c>
      <c r="AS216" s="77">
        <f>'Monthly Returns'!AR217</f>
        <v>7.2476272648835938E-3</v>
      </c>
      <c r="AT216" s="77">
        <f>'Monthly Returns'!AS217</f>
        <v>-1.0156394852709949E-2</v>
      </c>
      <c r="AU216" s="77">
        <f>'Monthly Returns'!AT217</f>
        <v>7.0303999386942895E-4</v>
      </c>
      <c r="AV216" s="77">
        <f>'Monthly Returns'!AU217</f>
        <v>1.2223138968690747E-2</v>
      </c>
      <c r="AW216" s="77">
        <f>'Monthly Returns'!AV217</f>
        <v>4.9871515288270274E-2</v>
      </c>
      <c r="AX216" s="77">
        <f>'Monthly Returns'!AW217</f>
        <v>3.4690599056795168E-2</v>
      </c>
      <c r="AY216" s="77">
        <f>'Monthly Returns'!AX217</f>
        <v>1.0525620976010005E-2</v>
      </c>
      <c r="AZ216" s="77">
        <f>'Monthly Returns'!AY217</f>
        <v>1.3470522974277296E-2</v>
      </c>
      <c r="BA216" s="77">
        <f>'Monthly Returns'!AZ217</f>
        <v>-3.2475687843578571E-2</v>
      </c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  <c r="BU216" s="77"/>
      <c r="BV216" s="77"/>
      <c r="CC216" s="161">
        <f>(C216-AVERAGE(C$3:C$242))^2*'Monthly Returns'!$BI217</f>
        <v>9.5776636966036264E-6</v>
      </c>
      <c r="CD216" s="161">
        <f>(D216-AVERAGE(D$3:D$242))^2*'Monthly Returns'!$BI217</f>
        <v>2.2471106051695356E-7</v>
      </c>
      <c r="CE216" s="161">
        <f>(E216-AVERAGE(E$3:E$242))^2*'Monthly Returns'!$BI217</f>
        <v>6.7993605315701503E-6</v>
      </c>
      <c r="CF216" s="161">
        <f>(F216-AVERAGE(F$3:F$242))^2*'Monthly Returns'!$BI217</f>
        <v>1.9412065411843697E-8</v>
      </c>
      <c r="CG216" s="161">
        <f>(G216-AVERAGE(G$3:G$242))^2*'Monthly Returns'!$BI217</f>
        <v>1.7710598973174434E-8</v>
      </c>
      <c r="CH216" s="161">
        <f>(H216-AVERAGE(H$3:H$242))^2*'Monthly Returns'!$BI217</f>
        <v>4.0870739500133458E-5</v>
      </c>
      <c r="CI216" s="161">
        <f>(I216-AVERAGE(I$3:I$242))^2*'Monthly Returns'!$BI217</f>
        <v>3.8048763562872848E-5</v>
      </c>
      <c r="CJ216" s="161">
        <f>(J216-AVERAGE(J$3:J$242))^2*'Monthly Returns'!$BI217</f>
        <v>6.9205026511721269E-6</v>
      </c>
      <c r="CK216" s="161">
        <f>(K216-AVERAGE(K$3:K$242))^2*'Monthly Returns'!$BI217</f>
        <v>2.3674267360593111E-5</v>
      </c>
      <c r="CL216" s="161">
        <f>(L216-AVERAGE(L$3:L$242))^2*'Monthly Returns'!$BI217</f>
        <v>2.4849236400770625E-6</v>
      </c>
      <c r="CM216" s="161">
        <f>(M216-AVERAGE(M$3:M$242))^2*'Monthly Returns'!$BI217</f>
        <v>5.8471139220466501E-6</v>
      </c>
      <c r="CN216" s="161">
        <f>(N216-AVERAGE(N$3:N$242))^2*'Monthly Returns'!$BI217</f>
        <v>2.0271357035498476E-5</v>
      </c>
      <c r="CO216" s="161">
        <f>(O216-AVERAGE(O$3:O$242))^2*'Monthly Returns'!$BI217</f>
        <v>1.0206770995759412E-5</v>
      </c>
      <c r="CP216" s="161">
        <f>(P216-AVERAGE(P$3:P$242))^2*'Monthly Returns'!$BI217</f>
        <v>1.6237848036427194E-5</v>
      </c>
      <c r="CQ216" s="161">
        <f>(Q216-AVERAGE(Q$3:Q$242))^2*'Monthly Returns'!$BI217</f>
        <v>2.6893259827913232E-5</v>
      </c>
      <c r="CR216" s="161">
        <f>(R216-AVERAGE(R$3:R$242))^2*'Monthly Returns'!$BI217</f>
        <v>1.7229919061358427E-5</v>
      </c>
      <c r="CS216" s="161">
        <f>(S216-AVERAGE(S$3:S$242))^2*'Monthly Returns'!$BI217</f>
        <v>1.472276558544381E-5</v>
      </c>
      <c r="CT216" s="161">
        <f>(T216-AVERAGE(T$3:T$242))^2*'Monthly Returns'!$BI217</f>
        <v>1.6790434307395494E-5</v>
      </c>
      <c r="CU216" s="161">
        <f>(U216-AVERAGE(U$3:U$242))^2*'Monthly Returns'!$BI217</f>
        <v>4.9958888820163427E-6</v>
      </c>
      <c r="CV216" s="161">
        <f>(V216-AVERAGE(V$3:V$242))^2*'Monthly Returns'!$BI217</f>
        <v>1.5222249315537289E-6</v>
      </c>
      <c r="CW216" s="161">
        <f>(W216-AVERAGE(W$3:W$242))^2*'Monthly Returns'!$BI217</f>
        <v>2.2808602008209245E-6</v>
      </c>
      <c r="CX216" s="161">
        <f>(X216-AVERAGE(X$3:X$242))^2*'Monthly Returns'!$BI217</f>
        <v>2.841759575365274E-8</v>
      </c>
      <c r="CY216" s="161">
        <f>(Y216-AVERAGE(Y$3:Y$242))^2*'Monthly Returns'!$BI217</f>
        <v>6.6887392213789661E-8</v>
      </c>
      <c r="CZ216" s="161">
        <f>(Z216-AVERAGE(Z$3:Z$242))^2*'Monthly Returns'!$BI217</f>
        <v>1.6696057632076812E-9</v>
      </c>
      <c r="DA216" s="161">
        <f>(AA216-AVERAGE(AA$3:AA$242))^2*'Monthly Returns'!$BI217</f>
        <v>1.1592590187290784E-6</v>
      </c>
      <c r="DB216" s="161">
        <f>(AB216-AVERAGE(AB$3:AB$242))^2*'Monthly Returns'!$BI217</f>
        <v>8.3716484265757608E-8</v>
      </c>
      <c r="DC216" s="161">
        <f>(AC216-AVERAGE(AC$3:AC$242))^2*'Monthly Returns'!$BI217</f>
        <v>2.1353590724022592E-7</v>
      </c>
      <c r="DD216" s="161">
        <f>(AD216-AVERAGE(AD$3:AD$242))^2*'Monthly Returns'!$BI217</f>
        <v>1.1853076218385463E-7</v>
      </c>
      <c r="DE216" s="161">
        <f>(AE216-AVERAGE(AE$3:AE$242))^2*'Monthly Returns'!$BI217</f>
        <v>1.5537394113635933E-7</v>
      </c>
      <c r="DF216" s="161">
        <f>(AF216-AVERAGE(AF$3:AF$242))^2*'Monthly Returns'!$BI217</f>
        <v>1.4120074396216319E-7</v>
      </c>
      <c r="DG216" s="161">
        <f>(AG216-AVERAGE(AG$3:AG$242))^2*'Monthly Returns'!$BI217</f>
        <v>7.0237123249795964E-7</v>
      </c>
      <c r="DH216" s="161">
        <f>(AH216-AVERAGE(AH$3:AH$242))^2*'Monthly Returns'!$BI217</f>
        <v>1.1409922981371391E-5</v>
      </c>
      <c r="DI216" s="161">
        <f>(AI216-AVERAGE(AI$3:AI$242))^2*'Monthly Returns'!$BI217</f>
        <v>1.3681564742351993E-7</v>
      </c>
      <c r="DJ216" s="161">
        <f>(AJ216-AVERAGE(AJ$3:AJ$242))^2*'Monthly Returns'!$BI217</f>
        <v>8.509159736421433E-7</v>
      </c>
      <c r="DK216" s="161">
        <f>(AK216-AVERAGE(AK$3:AK$242))^2*'Monthly Returns'!$BI217</f>
        <v>2.5860560500237124E-6</v>
      </c>
      <c r="DL216" s="161">
        <f>(AL216-AVERAGE(AL$3:AL$242))^2*'Monthly Returns'!$BI217</f>
        <v>2.0242754768058195E-6</v>
      </c>
      <c r="DM216" s="161">
        <f>(AM216-AVERAGE(AM$3:AM$242))^2*'Monthly Returns'!$BI217</f>
        <v>1.450500349158294E-7</v>
      </c>
      <c r="DN216" s="161">
        <f>(AN216-AVERAGE(AN$3:AN$242))^2*'Monthly Returns'!$BI217</f>
        <v>5.3522737330353749E-7</v>
      </c>
      <c r="DO216" s="161">
        <f>(AO216-AVERAGE(AO$3:AO$242))^2*'Monthly Returns'!$BI217</f>
        <v>3.310654184129938E-6</v>
      </c>
      <c r="DP216" s="161">
        <f>(AP216-AVERAGE(AP$3:AP$242))^2*'Monthly Returns'!$BI217</f>
        <v>9.7622527056875962E-5</v>
      </c>
      <c r="DQ216" s="161">
        <f>(AQ216-AVERAGE(AQ$3:AQ$242))^2*'Monthly Returns'!$BI217</f>
        <v>5.0064460202955144E-5</v>
      </c>
      <c r="DR216" s="161">
        <f>(AR216-AVERAGE(AR$3:AR$242))^2*'Monthly Returns'!$BI217</f>
        <v>1.2933158218238755E-8</v>
      </c>
      <c r="DS216" s="161">
        <f>(AS216-AVERAGE(AS$3:AS$242))^2*'Monthly Returns'!$BI217</f>
        <v>1.2181777462750431E-7</v>
      </c>
      <c r="DT216" s="161">
        <f>(AT216-AVERAGE(AT$3:AT$242))^2*'Monthly Returns'!$BI217</f>
        <v>1.9822817748607161E-6</v>
      </c>
      <c r="DU216" s="161">
        <f>(AU216-AVERAGE(AU$3:AU$242))^2*'Monthly Returns'!$BI217</f>
        <v>1.8180877621601342E-8</v>
      </c>
      <c r="DV216" s="161">
        <f>(AV216-AVERAGE(AV$3:AV$242))^2*'Monthly Returns'!$BI217</f>
        <v>2.9508219384906768E-6</v>
      </c>
      <c r="DW216" s="161">
        <f>(AW216-AVERAGE(AW$3:AW$242))^2*'Monthly Returns'!$BI217</f>
        <v>1.4094932343577211E-5</v>
      </c>
      <c r="DX216" s="161">
        <f>(AX216-AVERAGE(AX$3:AX$242))^2*'Monthly Returns'!$BI217</f>
        <v>6.3920265922749637E-6</v>
      </c>
      <c r="DY216" s="161">
        <f>(AY216-AVERAGE(AY$3:AY$242))^2*'Monthly Returns'!$BI217</f>
        <v>1.4345162247482892E-7</v>
      </c>
      <c r="DZ216" s="161">
        <f>(AZ216-AVERAGE(AZ$3:AZ$242))^2*'Monthly Returns'!$BI217</f>
        <v>1.7353106499148231E-8</v>
      </c>
      <c r="EA216" s="161">
        <f>(BA216-AVERAGE(BA$3:BA$242))^2*'Monthly Returns'!$BI217</f>
        <v>1.5385656835592433E-5</v>
      </c>
    </row>
    <row r="217" spans="1:131" s="80" customFormat="1" x14ac:dyDescent="0.2">
      <c r="A217" s="66"/>
      <c r="B217" s="79">
        <f>'Monthly Returns'!A218</f>
        <v>42704</v>
      </c>
      <c r="C217" s="77">
        <f>'Monthly Returns'!B218</f>
        <v>1.41716513632272E-2</v>
      </c>
      <c r="D217" s="77">
        <f>'Monthly Returns'!C218</f>
        <v>6.9399249985615502E-2</v>
      </c>
      <c r="E217" s="77">
        <f>'Monthly Returns'!D218</f>
        <v>-5.2154340261527099E-2</v>
      </c>
      <c r="F217" s="77">
        <f>'Monthly Returns'!E218</f>
        <v>-4.1688820456888702E-2</v>
      </c>
      <c r="G217" s="77">
        <f>'Monthly Returns'!F218</f>
        <v>-1.7761999576766999E-2</v>
      </c>
      <c r="H217" s="77">
        <f>'Monthly Returns'!G218</f>
        <v>-4.4783125001982199E-2</v>
      </c>
      <c r="I217" s="77">
        <f>'Monthly Returns'!H218</f>
        <v>-6.7180196596838201E-2</v>
      </c>
      <c r="J217" s="77">
        <f>'Monthly Returns'!I218</f>
        <v>-2.1914115080635201E-2</v>
      </c>
      <c r="K217" s="77">
        <f>'Monthly Returns'!J218</f>
        <v>-6.6173905774220304E-2</v>
      </c>
      <c r="L217" s="77">
        <f>'Monthly Returns'!K218</f>
        <v>-6.98006373773844E-2</v>
      </c>
      <c r="M217" s="77">
        <f>'Monthly Returns'!L218</f>
        <v>-6.0067814371777099E-2</v>
      </c>
      <c r="N217" s="77">
        <f>'Monthly Returns'!M218</f>
        <v>-3.6708867894574101E-2</v>
      </c>
      <c r="O217" s="77">
        <f>'Monthly Returns'!N218</f>
        <v>-8.2595262106477996E-2</v>
      </c>
      <c r="P217" s="77">
        <f>'Monthly Returns'!O218</f>
        <v>-4.8568771963137303E-2</v>
      </c>
      <c r="Q217" s="77">
        <f>'Monthly Returns'!P218</f>
        <v>-3.9047530045630698E-2</v>
      </c>
      <c r="R217" s="77">
        <f>'Monthly Returns'!Q218</f>
        <v>-9.1268133823081393E-3</v>
      </c>
      <c r="S217" s="77">
        <f>'Monthly Returns'!R218</f>
        <v>-2.4196484127078401E-2</v>
      </c>
      <c r="T217" s="77">
        <f>'Monthly Returns'!S218</f>
        <v>-5.1291904698696045E-2</v>
      </c>
      <c r="U217" s="77">
        <f>'Monthly Returns'!T218</f>
        <v>3.61140845405458E-2</v>
      </c>
      <c r="V217" s="77">
        <f>'Monthly Returns'!U218</f>
        <v>1.23115384542176E-2</v>
      </c>
      <c r="W217" s="77">
        <f>'Monthly Returns'!V218</f>
        <v>-3.08417694273432E-3</v>
      </c>
      <c r="X217" s="77">
        <f>'Monthly Returns'!W218</f>
        <v>-3.4442799201701568E-3</v>
      </c>
      <c r="Y217" s="77">
        <f>'Monthly Returns'!X218</f>
        <v>1.9101965158445644E-3</v>
      </c>
      <c r="Z217" s="77">
        <f>'Monthly Returns'!Y218</f>
        <v>1.0400179671570253E-3</v>
      </c>
      <c r="AA217" s="77">
        <f>'Monthly Returns'!Z218</f>
        <v>-1.7418566085240839E-2</v>
      </c>
      <c r="AB217" s="77">
        <f>'Monthly Returns'!AA218</f>
        <v>-6.5076377458739287E-3</v>
      </c>
      <c r="AC217" s="77">
        <f>'Monthly Returns'!AB218</f>
        <v>3.5462960460079795E-3</v>
      </c>
      <c r="AD217" s="77">
        <f>'Monthly Returns'!AC218</f>
        <v>5.2774629999999996E-3</v>
      </c>
      <c r="AE217" s="77">
        <f>'Monthly Returns'!AD218</f>
        <v>-3.1907760000000002E-3</v>
      </c>
      <c r="AF217" s="77">
        <f>'Monthly Returns'!AE218</f>
        <v>-7.112424E-3</v>
      </c>
      <c r="AG217" s="77">
        <f>'Monthly Returns'!AF218</f>
        <v>-1.8929404E-2</v>
      </c>
      <c r="AH217" s="77">
        <f>'Monthly Returns'!AG218</f>
        <v>-3.5828063294746637E-2</v>
      </c>
      <c r="AI217" s="77">
        <f>'Monthly Returns'!AH218</f>
        <v>-2.2147281040241218E-2</v>
      </c>
      <c r="AJ217" s="77">
        <f>'Monthly Returns'!AI218</f>
        <v>-2.3024914064941338E-2</v>
      </c>
      <c r="AK217" s="77">
        <f>'Monthly Returns'!AJ218</f>
        <v>-3.1084170620574447E-2</v>
      </c>
      <c r="AL217" s="77">
        <f>'Monthly Returns'!AK218</f>
        <v>-2.1995881747676527E-2</v>
      </c>
      <c r="AM217" s="77">
        <f>'Monthly Returns'!AL218</f>
        <v>-1.5700256881113983E-2</v>
      </c>
      <c r="AN217" s="77">
        <f>'Monthly Returns'!AM218</f>
        <v>-1.320092608761092E-2</v>
      </c>
      <c r="AO217" s="77">
        <f>'Monthly Returns'!AN218</f>
        <v>-1.7299999999999999E-2</v>
      </c>
      <c r="AP217" s="77">
        <f>'Monthly Returns'!AO218</f>
        <v>-9.1876407678976868E-3</v>
      </c>
      <c r="AQ217" s="77">
        <f>'Monthly Returns'!AP218</f>
        <v>-7.7206348312233386E-2</v>
      </c>
      <c r="AR217" s="77">
        <f>'Monthly Returns'!AQ218</f>
        <v>-8.2565764201916487E-4</v>
      </c>
      <c r="AS217" s="77">
        <f>'Monthly Returns'!AR218</f>
        <v>0</v>
      </c>
      <c r="AT217" s="77">
        <f>'Monthly Returns'!AS218</f>
        <v>-3.1948182523590524E-2</v>
      </c>
      <c r="AU217" s="77">
        <f>'Monthly Returns'!AT218</f>
        <v>-2.9645280435810712E-3</v>
      </c>
      <c r="AV217" s="77">
        <f>'Monthly Returns'!AU218</f>
        <v>-1.6531276069561428E-3</v>
      </c>
      <c r="AW217" s="77">
        <f>'Monthly Returns'!AV218</f>
        <v>-5.8197253878061184E-2</v>
      </c>
      <c r="AX217" s="77">
        <f>'Monthly Returns'!AW218</f>
        <v>-5.8914364644752526E-2</v>
      </c>
      <c r="AY217" s="77">
        <f>'Monthly Returns'!AX218</f>
        <v>-4.7183822866811193E-2</v>
      </c>
      <c r="AZ217" s="77">
        <f>'Monthly Returns'!AY218</f>
        <v>-0.12761186239594899</v>
      </c>
      <c r="BA217" s="77">
        <f>'Monthly Returns'!AZ218</f>
        <v>-4.9618022798045058E-2</v>
      </c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  <c r="BU217" s="77"/>
      <c r="BV217" s="77"/>
      <c r="CC217" s="161">
        <f>(C217-AVERAGE(C$3:C$242))^2*'Monthly Returns'!$BI218</f>
        <v>5.0574486789567085E-7</v>
      </c>
      <c r="CD217" s="161">
        <f>(D217-AVERAGE(D$3:D$242))^2*'Monthly Returns'!$BI218</f>
        <v>2.948919908733883E-5</v>
      </c>
      <c r="CE217" s="161">
        <f>(E217-AVERAGE(E$3:E$242))^2*'Monthly Returns'!$BI218</f>
        <v>2.8683115659254404E-5</v>
      </c>
      <c r="CF217" s="161">
        <f>(F217-AVERAGE(F$3:F$242))^2*'Monthly Returns'!$BI218</f>
        <v>2.2178768330764337E-5</v>
      </c>
      <c r="CG217" s="161">
        <f>(G217-AVERAGE(G$3:G$242))^2*'Monthly Returns'!$BI218</f>
        <v>4.115301335227168E-6</v>
      </c>
      <c r="CH217" s="161">
        <f>(H217-AVERAGE(H$3:H$242))^2*'Monthly Returns'!$BI218</f>
        <v>2.0915671933503418E-5</v>
      </c>
      <c r="CI217" s="161">
        <f>(I217-AVERAGE(I$3:I$242))^2*'Monthly Returns'!$BI218</f>
        <v>4.7444986097667533E-5</v>
      </c>
      <c r="CJ217" s="161">
        <f>(J217-AVERAGE(J$3:J$242))^2*'Monthly Returns'!$BI218</f>
        <v>8.3503201136661956E-6</v>
      </c>
      <c r="CK217" s="161">
        <f>(K217-AVERAGE(K$3:K$242))^2*'Monthly Returns'!$BI218</f>
        <v>4.94946847280471E-5</v>
      </c>
      <c r="CL217" s="161">
        <f>(L217-AVERAGE(L$3:L$242))^2*'Monthly Returns'!$BI218</f>
        <v>4.7033764929207291E-5</v>
      </c>
      <c r="CM217" s="161">
        <f>(M217-AVERAGE(M$3:M$242))^2*'Monthly Returns'!$BI218</f>
        <v>3.5622476741412825E-5</v>
      </c>
      <c r="CN217" s="161">
        <f>(N217-AVERAGE(N$3:N$242))^2*'Monthly Returns'!$BI218</f>
        <v>1.6935775170853745E-5</v>
      </c>
      <c r="CO217" s="161">
        <f>(O217-AVERAGE(O$3:O$242))^2*'Monthly Returns'!$BI218</f>
        <v>6.6988733244256711E-5</v>
      </c>
      <c r="CP217" s="161">
        <f>(P217-AVERAGE(P$3:P$242))^2*'Monthly Returns'!$BI218</f>
        <v>2.7811793129697974E-5</v>
      </c>
      <c r="CQ217" s="161">
        <f>(Q217-AVERAGE(Q$3:Q$242))^2*'Monthly Returns'!$BI218</f>
        <v>1.8471827955326301E-5</v>
      </c>
      <c r="CR217" s="161">
        <f>(R217-AVERAGE(R$3:R$242))^2*'Monthly Returns'!$BI218</f>
        <v>2.1122890301327986E-6</v>
      </c>
      <c r="CS217" s="161">
        <f>(S217-AVERAGE(S$3:S$242))^2*'Monthly Returns'!$BI218</f>
        <v>7.5168675526447369E-6</v>
      </c>
      <c r="CT217" s="161">
        <f>(T217-AVERAGE(T$3:T$242))^2*'Monthly Returns'!$BI218</f>
        <v>3.08894605630743E-5</v>
      </c>
      <c r="CU217" s="161">
        <f>(U217-AVERAGE(U$3:U$242))^2*'Monthly Returns'!$BI218</f>
        <v>8.0856420057189064E-6</v>
      </c>
      <c r="CV217" s="161">
        <f>(V217-AVERAGE(V$3:V$242))^2*'Monthly Returns'!$BI218</f>
        <v>4.0741375798078542E-7</v>
      </c>
      <c r="CW217" s="161">
        <f>(W217-AVERAGE(W$3:W$242))^2*'Monthly Returns'!$BI218</f>
        <v>4.441390484770606E-7</v>
      </c>
      <c r="CX217" s="161">
        <f>(X217-AVERAGE(X$3:X$242))^2*'Monthly Returns'!$BI218</f>
        <v>6.0064635961877106E-7</v>
      </c>
      <c r="CY217" s="161">
        <f>(Y217-AVERAGE(Y$3:Y$242))^2*'Monthly Returns'!$BI218</f>
        <v>4.1476815291897121E-8</v>
      </c>
      <c r="CZ217" s="161">
        <f>(Z217-AVERAGE(Z$3:Z$242))^2*'Monthly Returns'!$BI218</f>
        <v>1.3296965332331726E-8</v>
      </c>
      <c r="DA217" s="161">
        <f>(AA217-AVERAGE(AA$3:AA$242))^2*'Monthly Returns'!$BI218</f>
        <v>4.6388309107139734E-6</v>
      </c>
      <c r="DB217" s="161">
        <f>(AB217-AVERAGE(AB$3:AB$242))^2*'Monthly Returns'!$BI218</f>
        <v>9.5042075355172533E-7</v>
      </c>
      <c r="DC217" s="161">
        <f>(AC217-AVERAGE(AC$3:AC$242))^2*'Monthly Returns'!$BI218</f>
        <v>5.6213940632253051E-11</v>
      </c>
      <c r="DD217" s="161">
        <f>(AD217-AVERAGE(AD$3:AD$242))^2*'Monthly Returns'!$BI218</f>
        <v>2.2329308055505321E-8</v>
      </c>
      <c r="DE217" s="161">
        <f>(AE217-AVERAGE(AE$3:AE$242))^2*'Monthly Returns'!$BI218</f>
        <v>4.2236121066994639E-7</v>
      </c>
      <c r="DF217" s="161">
        <f>(AF217-AVERAGE(AF$3:AF$242))^2*'Monthly Returns'!$BI218</f>
        <v>1.8243726941005721E-6</v>
      </c>
      <c r="DG217" s="161">
        <f>(AG217-AVERAGE(AG$3:AG$242))^2*'Monthly Returns'!$BI218</f>
        <v>5.8249413398514825E-6</v>
      </c>
      <c r="DH217" s="161">
        <f>(AH217-AVERAGE(AH$3:AH$242))^2*'Monthly Returns'!$BI218</f>
        <v>1.4881420527848519E-5</v>
      </c>
      <c r="DI217" s="161">
        <f>(AI217-AVERAGE(AI$3:AI$242))^2*'Monthly Returns'!$BI218</f>
        <v>5.7285354136793813E-6</v>
      </c>
      <c r="DJ217" s="161">
        <f>(AJ217-AVERAGE(AJ$3:AJ$242))^2*'Monthly Returns'!$BI218</f>
        <v>6.8629346811607608E-6</v>
      </c>
      <c r="DK217" s="161">
        <f>(AK217-AVERAGE(AK$3:AK$242))^2*'Monthly Returns'!$BI218</f>
        <v>1.1929673098446384E-5</v>
      </c>
      <c r="DL217" s="161">
        <f>(AL217-AVERAGE(AL$3:AL$242))^2*'Monthly Returns'!$BI218</f>
        <v>6.7907517208015765E-6</v>
      </c>
      <c r="DM217" s="161">
        <f>(AM217-AVERAGE(AM$3:AM$242))^2*'Monthly Returns'!$BI218</f>
        <v>3.497134524402598E-6</v>
      </c>
      <c r="DN217" s="161">
        <f>(AN217-AVERAGE(AN$3:AN$242))^2*'Monthly Returns'!$BI218</f>
        <v>3.0242958259716738E-6</v>
      </c>
      <c r="DO217" s="161">
        <f>(AO217-AVERAGE(AO$3:AO$242))^2*'Monthly Returns'!$BI218</f>
        <v>4.7652209082247896E-6</v>
      </c>
      <c r="DP217" s="161">
        <f>(AP217-AVERAGE(AP$3:AP$242))^2*'Monthly Returns'!$BI218</f>
        <v>9.2902410215780721E-7</v>
      </c>
      <c r="DQ217" s="161">
        <f>(AQ217-AVERAGE(AQ$3:AQ$242))^2*'Monthly Returns'!$BI218</f>
        <v>5.9185482831478124E-5</v>
      </c>
      <c r="DR217" s="161">
        <f>(AR217-AVERAGE(AR$3:AR$242))^2*'Monthly Returns'!$BI218</f>
        <v>4.7643213705742471E-7</v>
      </c>
      <c r="DS217" s="161">
        <f>(AS217-AVERAGE(AS$3:AS$242))^2*'Monthly Returns'!$BI218</f>
        <v>1.0185232563503528E-7</v>
      </c>
      <c r="DT217" s="161">
        <f>(AT217-AVERAGE(AT$3:AT$242))^2*'Monthly Returns'!$BI218</f>
        <v>1.1760270950569607E-5</v>
      </c>
      <c r="DU217" s="161">
        <f>(AU217-AVERAGE(AU$3:AU$242))^2*'Monthly Returns'!$BI218</f>
        <v>2.2517196480088241E-7</v>
      </c>
      <c r="DV217" s="161">
        <f>(AV217-AVERAGE(AV$3:AV$242))^2*'Monthly Returns'!$BI218</f>
        <v>1.96970921907906E-7</v>
      </c>
      <c r="DW217" s="161">
        <f>(AW217-AVERAGE(AW$3:AW$242))^2*'Monthly Returns'!$BI218</f>
        <v>3.8638253289421038E-5</v>
      </c>
      <c r="DX217" s="161">
        <f>(AX217-AVERAGE(AX$3:AX$242))^2*'Monthly Returns'!$BI218</f>
        <v>3.7347699869172558E-5</v>
      </c>
      <c r="DY217" s="161">
        <f>(AY217-AVERAGE(AY$3:AY$242))^2*'Monthly Returns'!$BI218</f>
        <v>2.4538578072400069E-5</v>
      </c>
      <c r="DZ217" s="161">
        <f>(AZ217-AVERAGE(AZ$3:AZ$242))^2*'Monthly Returns'!$BI218</f>
        <v>1.7353242407721275E-4</v>
      </c>
      <c r="EA217" s="161">
        <f>(BA217-AVERAGE(BA$3:BA$242))^2*'Monthly Returns'!$BI218</f>
        <v>3.0544927917447657E-5</v>
      </c>
    </row>
    <row r="218" spans="1:131" s="80" customFormat="1" x14ac:dyDescent="0.2">
      <c r="A218" s="66"/>
      <c r="B218" s="79">
        <f>'Monthly Returns'!A219</f>
        <v>42735</v>
      </c>
      <c r="C218" s="77">
        <f>'Monthly Returns'!B219</f>
        <v>3.2162197584700597E-2</v>
      </c>
      <c r="D218" s="77">
        <f>'Monthly Returns'!C219</f>
        <v>3.53620997210626E-2</v>
      </c>
      <c r="E218" s="77">
        <f>'Monthly Returns'!D219</f>
        <v>7.1198590668662506E-2</v>
      </c>
      <c r="F218" s="77">
        <f>'Monthly Returns'!E219</f>
        <v>5.6695914024515702E-2</v>
      </c>
      <c r="G218" s="77">
        <f>'Monthly Returns'!F219</f>
        <v>5.5177073702148603E-2</v>
      </c>
      <c r="H218" s="77">
        <f>'Monthly Returns'!G219</f>
        <v>2.3303957933468799E-2</v>
      </c>
      <c r="I218" s="77">
        <f>'Monthly Returns'!H219</f>
        <v>3.1784967233585197E-2</v>
      </c>
      <c r="J218" s="77">
        <f>'Monthly Returns'!I219</f>
        <v>8.0248584245561291E-3</v>
      </c>
      <c r="K218" s="77">
        <f>'Monthly Returns'!J219</f>
        <v>1.61947947066289E-2</v>
      </c>
      <c r="L218" s="77">
        <f>'Monthly Returns'!K219</f>
        <v>4.0315269580804003E-3</v>
      </c>
      <c r="M218" s="77">
        <f>'Monthly Returns'!L219</f>
        <v>8.60148163978036E-3</v>
      </c>
      <c r="N218" s="77">
        <f>'Monthly Returns'!M219</f>
        <v>3.09805835314742E-2</v>
      </c>
      <c r="O218" s="77">
        <f>'Monthly Returns'!N219</f>
        <v>1.8566132135942201E-2</v>
      </c>
      <c r="P218" s="77">
        <f>'Monthly Returns'!O219</f>
        <v>2.3791131088536099E-2</v>
      </c>
      <c r="Q218" s="77">
        <f>'Monthly Returns'!P219</f>
        <v>2.3067852616707098E-2</v>
      </c>
      <c r="R218" s="77">
        <f>'Monthly Returns'!Q219</f>
        <v>2.1680011742084299E-2</v>
      </c>
      <c r="S218" s="77">
        <f>'Monthly Returns'!R219</f>
        <v>2.2331359793163301E-2</v>
      </c>
      <c r="T218" s="77">
        <f>'Monthly Returns'!S219</f>
        <v>2.4785011331918128E-2</v>
      </c>
      <c r="U218" s="77">
        <f>'Monthly Returns'!T219</f>
        <v>1.8658224128272598E-2</v>
      </c>
      <c r="V218" s="77">
        <f>'Monthly Returns'!U219</f>
        <v>8.3131787076902094E-3</v>
      </c>
      <c r="W218" s="77">
        <f>'Monthly Returns'!V219</f>
        <v>8.9560050488934895E-3</v>
      </c>
      <c r="X218" s="77">
        <f>'Monthly Returns'!W219</f>
        <v>1.224199748053878E-2</v>
      </c>
      <c r="Y218" s="77">
        <f>'Monthly Returns'!X219</f>
        <v>8.5118207282912639E-3</v>
      </c>
      <c r="Z218" s="77">
        <f>'Monthly Returns'!Y219</f>
        <v>2.4677595690929532E-3</v>
      </c>
      <c r="AA218" s="77">
        <f>'Monthly Returns'!Z219</f>
        <v>-2.6024342769852438E-2</v>
      </c>
      <c r="AB218" s="77">
        <f>'Monthly Returns'!AA219</f>
        <v>-6.6665257439399994E-3</v>
      </c>
      <c r="AC218" s="77">
        <f>'Monthly Returns'!AB219</f>
        <v>4.2626799429343887E-3</v>
      </c>
      <c r="AD218" s="77">
        <f>'Monthly Returns'!AC219</f>
        <v>8.4728870000000001E-3</v>
      </c>
      <c r="AE218" s="77">
        <f>'Monthly Returns'!AD219</f>
        <v>-1.0047188E-2</v>
      </c>
      <c r="AF218" s="77">
        <f>'Monthly Returns'!AE219</f>
        <v>-8.2036709999999992E-3</v>
      </c>
      <c r="AG218" s="77">
        <f>'Monthly Returns'!AF219</f>
        <v>-1.6850347000000002E-2</v>
      </c>
      <c r="AH218" s="77">
        <f>'Monthly Returns'!AG219</f>
        <v>-1.8399807873492047E-2</v>
      </c>
      <c r="AI218" s="77">
        <f>'Monthly Returns'!AH219</f>
        <v>-2.0708979970818442E-2</v>
      </c>
      <c r="AJ218" s="77">
        <f>'Monthly Returns'!AI219</f>
        <v>-1.2177135481536427E-2</v>
      </c>
      <c r="AK218" s="77">
        <f>'Monthly Returns'!AJ219</f>
        <v>-1.7789703820651148E-2</v>
      </c>
      <c r="AL218" s="77">
        <f>'Monthly Returns'!AK219</f>
        <v>-2.1024529127219527E-2</v>
      </c>
      <c r="AM218" s="77">
        <f>'Monthly Returns'!AL219</f>
        <v>1.2069929685518677E-3</v>
      </c>
      <c r="AN218" s="77">
        <f>'Monthly Returns'!AM219</f>
        <v>-1.1864924907546315E-2</v>
      </c>
      <c r="AO218" s="77">
        <f>'Monthly Returns'!AN219</f>
        <v>2.3300000000000001E-2</v>
      </c>
      <c r="AP218" s="77">
        <f>'Monthly Returns'!AO219</f>
        <v>-3.4171815512812009E-2</v>
      </c>
      <c r="AQ218" s="77">
        <f>'Monthly Returns'!AP219</f>
        <v>-9.7621645543542024E-2</v>
      </c>
      <c r="AR218" s="77">
        <f>'Monthly Returns'!AQ219</f>
        <v>-1.4644145323491052E-2</v>
      </c>
      <c r="AS218" s="77">
        <f>'Monthly Returns'!AR219</f>
        <v>0</v>
      </c>
      <c r="AT218" s="77">
        <f>'Monthly Returns'!AS219</f>
        <v>-1.4571838957788019E-2</v>
      </c>
      <c r="AU218" s="77">
        <f>'Monthly Returns'!AT219</f>
        <v>-1.6895431293245489E-2</v>
      </c>
      <c r="AV218" s="77">
        <f>'Monthly Returns'!AU219</f>
        <v>-1.1892565507463248E-2</v>
      </c>
      <c r="AW218" s="77">
        <f>'Monthly Returns'!AV219</f>
        <v>2.1329990278617261E-2</v>
      </c>
      <c r="AX218" s="77">
        <f>'Monthly Returns'!AW219</f>
        <v>1.2381175831000402E-2</v>
      </c>
      <c r="AY218" s="77">
        <f>'Monthly Returns'!AX219</f>
        <v>-2.7131254102390485E-2</v>
      </c>
      <c r="AZ218" s="77">
        <f>'Monthly Returns'!AY219</f>
        <v>-2.0199002634614664E-2</v>
      </c>
      <c r="BA218" s="77">
        <f>'Monthly Returns'!AZ219</f>
        <v>-0.15284142646027077</v>
      </c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  <c r="BU218" s="77"/>
      <c r="BV218" s="77"/>
      <c r="CC218" s="161">
        <f>(C218-AVERAGE(C$3:C$242))^2*'Monthly Returns'!$BI219</f>
        <v>5.6932419292204445E-6</v>
      </c>
      <c r="CD218" s="161">
        <f>(D218-AVERAGE(D$3:D$242))^2*'Monthly Returns'!$BI219</f>
        <v>5.2703368082028609E-6</v>
      </c>
      <c r="CE218" s="161">
        <f>(E218-AVERAGE(E$3:E$242))^2*'Monthly Returns'!$BI219</f>
        <v>3.6927179676834928E-5</v>
      </c>
      <c r="CF218" s="161">
        <f>(F218-AVERAGE(F$3:F$242))^2*'Monthly Returns'!$BI219</f>
        <v>1.9419236346643511E-5</v>
      </c>
      <c r="CG218" s="161">
        <f>(G218-AVERAGE(G$3:G$242))^2*'Monthly Returns'!$BI219</f>
        <v>2.2440663759960985E-5</v>
      </c>
      <c r="CH218" s="161">
        <f>(H218-AVERAGE(H$3:H$242))^2*'Monthly Returns'!$BI219</f>
        <v>2.9889076267172643E-6</v>
      </c>
      <c r="CI218" s="161">
        <f>(I218-AVERAGE(I$3:I$242))^2*'Monthly Returns'!$BI219</f>
        <v>5.1577785700362614E-6</v>
      </c>
      <c r="CJ218" s="161">
        <f>(J218-AVERAGE(J$3:J$242))^2*'Monthly Returns'!$BI219</f>
        <v>1.5113330395921411E-8</v>
      </c>
      <c r="CK218" s="161">
        <f>(K218-AVERAGE(K$3:K$242))^2*'Monthly Returns'!$BI219</f>
        <v>3.3792939168815849E-7</v>
      </c>
      <c r="CL218" s="161">
        <f>(L218-AVERAGE(L$3:L$242))^2*'Monthly Returns'!$BI219</f>
        <v>1.135747860531085E-9</v>
      </c>
      <c r="CM218" s="161">
        <f>(M218-AVERAGE(M$3:M$242))^2*'Monthly Returns'!$BI219</f>
        <v>1.4501890493310778E-7</v>
      </c>
      <c r="CN218" s="161">
        <f>(N218-AVERAGE(N$3:N$242))^2*'Monthly Returns'!$BI219</f>
        <v>4.6322629330646453E-6</v>
      </c>
      <c r="CO218" s="161">
        <f>(O218-AVERAGE(O$3:O$242))^2*'Monthly Returns'!$BI219</f>
        <v>1.3734392597828921E-6</v>
      </c>
      <c r="CP218" s="161">
        <f>(P218-AVERAGE(P$3:P$242))^2*'Monthly Returns'!$BI219</f>
        <v>2.0219046224164553E-6</v>
      </c>
      <c r="CQ218" s="161">
        <f>(Q218-AVERAGE(Q$3:Q$242))^2*'Monthly Returns'!$BI219</f>
        <v>2.105241589661128E-6</v>
      </c>
      <c r="CR218" s="161">
        <f>(R218-AVERAGE(R$3:R$242))^2*'Monthly Returns'!$BI219</f>
        <v>1.9634819074548106E-6</v>
      </c>
      <c r="CS218" s="161">
        <f>(S218-AVERAGE(S$3:S$242))^2*'Monthly Returns'!$BI219</f>
        <v>2.4551984447565153E-6</v>
      </c>
      <c r="CT218" s="161">
        <f>(T218-AVERAGE(T$3:T$242))^2*'Monthly Returns'!$BI219</f>
        <v>2.1953574110717725E-6</v>
      </c>
      <c r="CU218" s="161">
        <f>(U218-AVERAGE(U$3:U$242))^2*'Monthly Returns'!$BI219</f>
        <v>1.5282202506948455E-6</v>
      </c>
      <c r="CV218" s="161">
        <f>(V218-AVERAGE(V$3:V$242))^2*'Monthly Returns'!$BI219</f>
        <v>7.2932386392127224E-8</v>
      </c>
      <c r="CW218" s="161">
        <f>(W218-AVERAGE(W$3:W$242))^2*'Monthly Returns'!$BI219</f>
        <v>2.0135954828050396E-7</v>
      </c>
      <c r="CX218" s="161">
        <f>(X218-AVERAGE(X$3:X$242))^2*'Monthly Returns'!$BI219</f>
        <v>4.6012891759991746E-7</v>
      </c>
      <c r="CY218" s="161">
        <f>(Y218-AVERAGE(Y$3:Y$242))^2*'Monthly Returns'!$BI219</f>
        <v>1.6695603505842531E-7</v>
      </c>
      <c r="CZ218" s="161">
        <f>(Z218-AVERAGE(Z$3:Z$242))^2*'Monthly Returns'!$BI219</f>
        <v>2.80327581620167E-10</v>
      </c>
      <c r="DA218" s="161">
        <f>(AA218-AVERAGE(AA$3:AA$242))^2*'Monthly Returns'!$BI219</f>
        <v>8.7859877072042466E-6</v>
      </c>
      <c r="DB218" s="161">
        <f>(AB218-AVERAGE(AB$3:AB$242))^2*'Monthly Returns'!$BI219</f>
        <v>9.8916391295858946E-7</v>
      </c>
      <c r="DC218" s="161">
        <f>(AC218-AVERAGE(AC$3:AC$242))^2*'Monthly Returns'!$BI219</f>
        <v>3.4829220859060245E-9</v>
      </c>
      <c r="DD218" s="161">
        <f>(AD218-AVERAGE(AD$3:AD$242))^2*'Monthly Returns'!$BI219</f>
        <v>1.9984100985261598E-7</v>
      </c>
      <c r="DE218" s="161">
        <f>(AE218-AVERAGE(AE$3:AE$242))^2*'Monthly Returns'!$BI219</f>
        <v>1.6644199885069731E-6</v>
      </c>
      <c r="DF218" s="161">
        <f>(AF218-AVERAGE(AF$3:AF$242))^2*'Monthly Returns'!$BI219</f>
        <v>2.1283138660292372E-6</v>
      </c>
      <c r="DG218" s="161">
        <f>(AG218-AVERAGE(AG$3:AG$242))^2*'Monthly Returns'!$BI219</f>
        <v>4.9840877035264922E-6</v>
      </c>
      <c r="DH218" s="161">
        <f>(AH218-AVERAGE(AH$3:AH$242))^2*'Monthly Returns'!$BI219</f>
        <v>5.0985801640408357E-6</v>
      </c>
      <c r="DI218" s="161">
        <f>(AI218-AVERAGE(AI$3:AI$242))^2*'Monthly Returns'!$BI219</f>
        <v>5.1614216659399461E-6</v>
      </c>
      <c r="DJ218" s="161">
        <f>(AJ218-AVERAGE(AJ$3:AJ$242))^2*'Monthly Returns'!$BI219</f>
        <v>2.6411632045985005E-6</v>
      </c>
      <c r="DK218" s="161">
        <f>(AK218-AVERAGE(AK$3:AK$242))^2*'Monthly Returns'!$BI219</f>
        <v>5.0009832300702889E-6</v>
      </c>
      <c r="DL218" s="161">
        <f>(AL218-AVERAGE(AL$3:AL$242))^2*'Monthly Returns'!$BI219</f>
        <v>6.3948145627502072E-6</v>
      </c>
      <c r="DM218" s="161">
        <f>(AM218-AVERAGE(AM$3:AM$242))^2*'Monthly Returns'!$BI219</f>
        <v>9.5363559064513253E-8</v>
      </c>
      <c r="DN218" s="161">
        <f>(AN218-AVERAGE(AN$3:AN$242))^2*'Monthly Returns'!$BI219</f>
        <v>2.6363936849434044E-6</v>
      </c>
      <c r="DO218" s="161">
        <f>(AO218-AVERAGE(AO$3:AO$242))^2*'Monthly Returns'!$BI219</f>
        <v>2.4893926113660913E-6</v>
      </c>
      <c r="DP218" s="161">
        <f>(AP218-AVERAGE(AP$3:AP$242))^2*'Monthly Returns'!$BI219</f>
        <v>1.0822325008478593E-5</v>
      </c>
      <c r="DQ218" s="161">
        <f>(AQ218-AVERAGE(AQ$3:AQ$242))^2*'Monthly Returns'!$BI219</f>
        <v>9.2708716489096196E-5</v>
      </c>
      <c r="DR218" s="161">
        <f>(AR218-AVERAGE(AR$3:AR$242))^2*'Monthly Returns'!$BI219</f>
        <v>3.910298750046118E-6</v>
      </c>
      <c r="DS218" s="161">
        <f>(AS218-AVERAGE(AS$3:AS$242))^2*'Monthly Returns'!$BI219</f>
        <v>1.0288113700508616E-7</v>
      </c>
      <c r="DT218" s="161">
        <f>(AT218-AVERAGE(AT$3:AT$242))^2*'Monthly Returns'!$BI219</f>
        <v>3.3575031701186832E-6</v>
      </c>
      <c r="DU218" s="161">
        <f>(AU218-AVERAGE(AU$3:AU$242))^2*'Monthly Returns'!$BI219</f>
        <v>3.1367469439608713E-6</v>
      </c>
      <c r="DV218" s="161">
        <f>(AV218-AVERAGE(AV$3:AV$242))^2*'Monthly Returns'!$BI219</f>
        <v>2.5521491694853816E-7</v>
      </c>
      <c r="DW218" s="161">
        <f>(AW218-AVERAGE(AW$3:AW$242))^2*'Monthly Returns'!$BI219</f>
        <v>1.3013172612858372E-6</v>
      </c>
      <c r="DX218" s="161">
        <f>(AX218-AVERAGE(AX$3:AX$242))^2*'Monthly Returns'!$BI219</f>
        <v>2.3160247499787227E-7</v>
      </c>
      <c r="DY218" s="161">
        <f>(AY218-AVERAGE(AY$3:AY$242))^2*'Monthly Returns'!$BI219</f>
        <v>9.7077503287933453E-6</v>
      </c>
      <c r="DZ218" s="161">
        <f>(AZ218-AVERAGE(AZ$3:AZ$242))^2*'Monthly Returns'!$BI219</f>
        <v>1.0633739179405928E-5</v>
      </c>
      <c r="EA218" s="161">
        <f>(BA218-AVERAGE(BA$3:BA$242))^2*'Monthly Returns'!$BI219</f>
        <v>2.2934026381283805E-4</v>
      </c>
    </row>
    <row r="219" spans="1:131" s="80" customFormat="1" x14ac:dyDescent="0.2">
      <c r="A219" s="66"/>
      <c r="B219" s="79">
        <f>'Monthly Returns'!A220</f>
        <v>42766</v>
      </c>
      <c r="C219" s="77">
        <f>'Monthly Returns'!B220</f>
        <v>1.31310706199161E-3</v>
      </c>
      <c r="D219" s="77">
        <f>'Monthly Returns'!C220</f>
        <v>-5.0944356457406298E-3</v>
      </c>
      <c r="E219" s="77">
        <f>'Monthly Returns'!D220</f>
        <v>4.6392985717529298E-3</v>
      </c>
      <c r="F219" s="77">
        <f>'Monthly Returns'!E220</f>
        <v>1.4237182132802E-2</v>
      </c>
      <c r="G219" s="77">
        <f>'Monthly Returns'!F220</f>
        <v>-6.3460456912307599E-3</v>
      </c>
      <c r="H219" s="77">
        <f>'Monthly Returns'!G220</f>
        <v>1.7499711196695199E-2</v>
      </c>
      <c r="I219" s="77">
        <f>'Monthly Returns'!H220</f>
        <v>1.8189598574869899E-2</v>
      </c>
      <c r="J219" s="77">
        <f>'Monthly Returns'!I220</f>
        <v>3.67452695792993E-2</v>
      </c>
      <c r="K219" s="77">
        <f>'Monthly Returns'!J220</f>
        <v>3.4724490510303199E-2</v>
      </c>
      <c r="L219" s="77">
        <f>'Monthly Returns'!K220</f>
        <v>-6.1130591080270601E-3</v>
      </c>
      <c r="M219" s="77">
        <f>'Monthly Returns'!L220</f>
        <v>-7.9480835198254499E-3</v>
      </c>
      <c r="N219" s="77">
        <f>'Monthly Returns'!M220</f>
        <v>-8.3536548077933705E-4</v>
      </c>
      <c r="O219" s="77">
        <f>'Monthly Returns'!N220</f>
        <v>9.8403251036955908E-3</v>
      </c>
      <c r="P219" s="77">
        <f>'Monthly Returns'!O220</f>
        <v>-5.3579902008130597E-3</v>
      </c>
      <c r="Q219" s="77">
        <f>'Monthly Returns'!P220</f>
        <v>-6.8892469764887301E-3</v>
      </c>
      <c r="R219" s="77">
        <f>'Monthly Returns'!Q220</f>
        <v>-7.2411029965502305E-4</v>
      </c>
      <c r="S219" s="77">
        <f>'Monthly Returns'!R220</f>
        <v>-2.3410952312876199E-2</v>
      </c>
      <c r="T219" s="77">
        <f>'Monthly Returns'!S220</f>
        <v>-6.7340721315708452E-3</v>
      </c>
      <c r="U219" s="77">
        <f>'Monthly Returns'!T220</f>
        <v>2.07144933840284E-2</v>
      </c>
      <c r="V219" s="77">
        <f>'Monthly Returns'!U220</f>
        <v>1.86378030136129E-2</v>
      </c>
      <c r="W219" s="77">
        <f>'Monthly Returns'!V220</f>
        <v>-4.4886179716812002E-3</v>
      </c>
      <c r="X219" s="77">
        <f>'Monthly Returns'!W220</f>
        <v>-1.9146084625695226E-3</v>
      </c>
      <c r="Y219" s="77">
        <f>'Monthly Returns'!X220</f>
        <v>4.6937129428745727E-3</v>
      </c>
      <c r="Z219" s="77">
        <f>'Monthly Returns'!Y220</f>
        <v>1.8050953388415447E-3</v>
      </c>
      <c r="AA219" s="77">
        <f>'Monthly Returns'!Z220</f>
        <v>2.7491256806410291E-2</v>
      </c>
      <c r="AB219" s="77">
        <f>'Monthly Returns'!AA220</f>
        <v>-1.3566175003657532E-3</v>
      </c>
      <c r="AC219" s="77">
        <f>'Monthly Returns'!AB220</f>
        <v>3.211496451472895E-3</v>
      </c>
      <c r="AD219" s="77">
        <f>'Monthly Returns'!AC220</f>
        <v>2.9192810000000001E-3</v>
      </c>
      <c r="AE219" s="77">
        <f>'Monthly Returns'!AD220</f>
        <v>8.2543089999999996E-3</v>
      </c>
      <c r="AF219" s="77">
        <f>'Monthly Returns'!AE220</f>
        <v>2.8160944E-2</v>
      </c>
      <c r="AG219" s="77">
        <f>'Monthly Returns'!AF220</f>
        <v>2.6736382E-2</v>
      </c>
      <c r="AH219" s="77">
        <f>'Monthly Returns'!AG220</f>
        <v>3.9202928748426125E-2</v>
      </c>
      <c r="AI219" s="77">
        <f>'Monthly Returns'!AH220</f>
        <v>1.4628447589861704E-2</v>
      </c>
      <c r="AJ219" s="77">
        <f>'Monthly Returns'!AI220</f>
        <v>1.7299590862010827E-2</v>
      </c>
      <c r="AK219" s="77">
        <f>'Monthly Returns'!AJ220</f>
        <v>2.9703347446305761E-2</v>
      </c>
      <c r="AL219" s="77">
        <f>'Monthly Returns'!AK220</f>
        <v>1.3477562607062676E-2</v>
      </c>
      <c r="AM219" s="77">
        <f>'Monthly Returns'!AL220</f>
        <v>-8.4620041503347121E-4</v>
      </c>
      <c r="AN219" s="77">
        <f>'Monthly Returns'!AM220</f>
        <v>9.9316023520932273E-3</v>
      </c>
      <c r="AO219" s="77">
        <f>'Monthly Returns'!AN220</f>
        <v>-3.8800000000000001E-2</v>
      </c>
      <c r="AP219" s="77">
        <f>'Monthly Returns'!AO220</f>
        <v>-4.4618885533962427E-3</v>
      </c>
      <c r="AQ219" s="77">
        <f>'Monthly Returns'!AP220</f>
        <v>9.8175253460507372E-2</v>
      </c>
      <c r="AR219" s="77">
        <f>'Monthly Returns'!AQ220</f>
        <v>-8.7664990519244132E-3</v>
      </c>
      <c r="AS219" s="77">
        <f>'Monthly Returns'!AR220</f>
        <v>4.5630846452215934E-4</v>
      </c>
      <c r="AT219" s="77">
        <f>'Monthly Returns'!AS220</f>
        <v>2.981464396633433E-2</v>
      </c>
      <c r="AU219" s="77">
        <f>'Monthly Returns'!AT220</f>
        <v>9.9135466114620152E-3</v>
      </c>
      <c r="AV219" s="77">
        <f>'Monthly Returns'!AU220</f>
        <v>1.4395554254515995E-2</v>
      </c>
      <c r="AW219" s="77">
        <f>'Monthly Returns'!AV220</f>
        <v>6.4710858790955506E-2</v>
      </c>
      <c r="AX219" s="77">
        <f>'Monthly Returns'!AW220</f>
        <v>5.7263367393210363E-2</v>
      </c>
      <c r="AY219" s="77">
        <f>'Monthly Returns'!AX220</f>
        <v>5.6896211142239861E-2</v>
      </c>
      <c r="AZ219" s="77">
        <f>'Monthly Returns'!AY220</f>
        <v>0.13572808436353423</v>
      </c>
      <c r="BA219" s="77">
        <f>'Monthly Returns'!AZ220</f>
        <v>9.6939314914011865E-2</v>
      </c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CC219" s="161">
        <f>(C219-AVERAGE(C$3:C$242))^2*'Monthly Returns'!$BI220</f>
        <v>2.3254433457875428E-7</v>
      </c>
      <c r="CD219" s="161">
        <f>(D219-AVERAGE(D$3:D$242))^2*'Monthly Returns'!$BI220</f>
        <v>2.1610064377629769E-6</v>
      </c>
      <c r="CE219" s="161">
        <f>(E219-AVERAGE(E$3:E$242))^2*'Monthly Returns'!$BI220</f>
        <v>1.1466788513531101E-8</v>
      </c>
      <c r="CF219" s="161">
        <f>(F219-AVERAGE(F$3:F$242))^2*'Monthly Returns'!$BI220</f>
        <v>2.1591220452990218E-7</v>
      </c>
      <c r="CG219" s="161">
        <f>(G219-AVERAGE(G$3:G$242))^2*'Monthly Returns'!$BI220</f>
        <v>9.6674773357526373E-7</v>
      </c>
      <c r="CH219" s="161">
        <f>(H219-AVERAGE(H$3:H$242))^2*'Monthly Returns'!$BI220</f>
        <v>1.4295256232932616E-6</v>
      </c>
      <c r="CI219" s="161">
        <f>(I219-AVERAGE(I$3:I$242))^2*'Monthly Returns'!$BI220</f>
        <v>1.0264746250441908E-6</v>
      </c>
      <c r="CJ219" s="161">
        <f>(J219-AVERAGE(J$3:J$242))^2*'Monthly Returns'!$BI220</f>
        <v>6.5433413709373305E-6</v>
      </c>
      <c r="CK219" s="161">
        <f>(K219-AVERAGE(K$3:K$242))^2*'Monthly Returns'!$BI220</f>
        <v>5.3560572885029719E-6</v>
      </c>
      <c r="CL219" s="161">
        <f>(L219-AVERAGE(L$3:L$242))^2*'Monthly Returns'!$BI220</f>
        <v>9.6244859055089558E-7</v>
      </c>
      <c r="CM219" s="161">
        <f>(M219-AVERAGE(M$3:M$242))^2*'Monthly Returns'!$BI220</f>
        <v>1.351309867931685E-6</v>
      </c>
      <c r="CN219" s="161">
        <f>(N219-AVERAGE(N$3:N$242))^2*'Monthly Returns'!$BI220</f>
        <v>6.5199430578993896E-7</v>
      </c>
      <c r="CO219" s="161">
        <f>(O219-AVERAGE(O$3:O$242))^2*'Monthly Returns'!$BI220</f>
        <v>1.3186776534880414E-7</v>
      </c>
      <c r="CP219" s="161">
        <f>(P219-AVERAGE(P$3:P$242))^2*'Monthly Returns'!$BI220</f>
        <v>1.6705003572142009E-6</v>
      </c>
      <c r="CQ219" s="161">
        <f>(Q219-AVERAGE(Q$3:Q$242))^2*'Monthly Returns'!$BI220</f>
        <v>1.7922862698162027E-6</v>
      </c>
      <c r="CR219" s="161">
        <f>(R219-AVERAGE(R$3:R$242))^2*'Monthly Returns'!$BI220</f>
        <v>4.6719039606487912E-7</v>
      </c>
      <c r="CS219" s="161">
        <f>(S219-AVERAGE(S$3:S$242))^2*'Monthly Returns'!$BI220</f>
        <v>7.2686391762291707E-6</v>
      </c>
      <c r="CT219" s="161">
        <f>(T219-AVERAGE(T$3:T$242))^2*'Monthly Returns'!$BI220</f>
        <v>2.1132954455401881E-6</v>
      </c>
      <c r="CU219" s="161">
        <f>(U219-AVERAGE(U$3:U$242))^2*'Monthly Returns'!$BI220</f>
        <v>2.0575849967792548E-6</v>
      </c>
      <c r="CV219" s="161">
        <f>(V219-AVERAGE(V$3:V$242))^2*'Monthly Returns'!$BI220</f>
        <v>1.526223524537189E-6</v>
      </c>
      <c r="CW219" s="161">
        <f>(W219-AVERAGE(W$3:W$242))^2*'Monthly Returns'!$BI220</f>
        <v>6.4689580851834641E-7</v>
      </c>
      <c r="CX219" s="161">
        <f>(X219-AVERAGE(X$3:X$242))^2*'Monthly Returns'!$BI220</f>
        <v>4.0962649400966458E-7</v>
      </c>
      <c r="CY219" s="161">
        <f>(Y219-AVERAGE(Y$3:Y$242))^2*'Monthly Returns'!$BI220</f>
        <v>2.9348291414543785E-9</v>
      </c>
      <c r="CZ219" s="161">
        <f>(Z219-AVERAGE(Z$3:Z$242))^2*'Monthly Returns'!$BI220</f>
        <v>2.0289553576095126E-9</v>
      </c>
      <c r="DA219" s="161">
        <f>(AA219-AVERAGE(AA$3:AA$242))^2*'Monthly Returns'!$BI220</f>
        <v>4.0705687034394408E-6</v>
      </c>
      <c r="DB219" s="161">
        <f>(AB219-AVERAGE(AB$3:AB$242))^2*'Monthly Returns'!$BI220</f>
        <v>2.5381959757304172E-7</v>
      </c>
      <c r="DC219" s="161">
        <f>(AC219-AVERAGE(AC$3:AC$242))^2*'Monthly Returns'!$BI220</f>
        <v>1.5079793006126211E-9</v>
      </c>
      <c r="DD219" s="161">
        <f>(AD219-AVERAGE(AD$3:AD$242))^2*'Monthly Returns'!$BI220</f>
        <v>4.7939108156878371E-9</v>
      </c>
      <c r="DE219" s="161">
        <f>(AE219-AVERAGE(AE$3:AE$242))^2*'Monthly Returns'!$BI220</f>
        <v>1.6985975048619252E-7</v>
      </c>
      <c r="DF219" s="161">
        <f>(AF219-AVERAGE(AF$3:AF$242))^2*'Monthly Returns'!$BI220</f>
        <v>3.7212231055388441E-6</v>
      </c>
      <c r="DG219" s="161">
        <f>(AG219-AVERAGE(AG$3:AG$242))^2*'Monthly Returns'!$BI220</f>
        <v>3.3336449370710542E-6</v>
      </c>
      <c r="DH219" s="161">
        <f>(AH219-AVERAGE(AH$3:AH$242))^2*'Monthly Returns'!$BI220</f>
        <v>9.6648919051346742E-6</v>
      </c>
      <c r="DI219" s="161">
        <f>(AI219-AVERAGE(AI$3:AI$242))^2*'Monthly Returns'!$BI220</f>
        <v>1.0323444391925979E-6</v>
      </c>
      <c r="DJ219" s="161">
        <f>(AJ219-AVERAGE(AJ$3:AJ$242))^2*'Monthly Returns'!$BI220</f>
        <v>1.2517437084842728E-6</v>
      </c>
      <c r="DK219" s="161">
        <f>(AK219-AVERAGE(AK$3:AK$242))^2*'Monthly Returns'!$BI220</f>
        <v>4.7818784777603583E-6</v>
      </c>
      <c r="DL219" s="161">
        <f>(AL219-AVERAGE(AL$3:AL$242))^2*'Monthly Returns'!$BI220</f>
        <v>4.6217592939971742E-7</v>
      </c>
      <c r="DM219" s="161">
        <f>(AM219-AVERAGE(AM$3:AM$242))^2*'Monthly Returns'!$BI220</f>
        <v>2.5207131245676252E-7</v>
      </c>
      <c r="DN219" s="161">
        <f>(AN219-AVERAGE(AN$3:AN$242))^2*'Monthly Returns'!$BI220</f>
        <v>1.6257707281497763E-7</v>
      </c>
      <c r="DO219" s="161">
        <f>(AO219-AVERAGE(AO$3:AO$242))^2*'Monthly Returns'!$BI220</f>
        <v>1.7744215909537958E-5</v>
      </c>
      <c r="DP219" s="161">
        <f>(AP219-AVERAGE(AP$3:AP$242))^2*'Monthly Returns'!$BI220</f>
        <v>2.8341093713081982E-7</v>
      </c>
      <c r="DQ219" s="161">
        <f>(AQ219-AVERAGE(AQ$3:AQ$242))^2*'Monthly Returns'!$BI220</f>
        <v>7.4029011628894156E-5</v>
      </c>
      <c r="DR219" s="161">
        <f>(AR219-AVERAGE(AR$3:AR$242))^2*'Monthly Returns'!$BI220</f>
        <v>2.0696527626933014E-6</v>
      </c>
      <c r="DS219" s="161">
        <f>(AS219-AVERAGE(AS$3:AS$242))^2*'Monthly Returns'!$BI220</f>
        <v>7.8267015720466171E-8</v>
      </c>
      <c r="DT219" s="161">
        <f>(AT219-AVERAGE(AT$3:AT$242))^2*'Monthly Returns'!$BI220</f>
        <v>5.3022985614204699E-6</v>
      </c>
      <c r="DU219" s="161">
        <f>(AU219-AVERAGE(AU$3:AU$242))^2*'Monthly Returns'!$BI220</f>
        <v>5.2284004226914237E-7</v>
      </c>
      <c r="DV219" s="161">
        <f>(AV219-AVERAGE(AV$3:AV$242))^2*'Monthly Returns'!$BI220</f>
        <v>3.7897239485526246E-6</v>
      </c>
      <c r="DW219" s="161">
        <f>(AW219-AVERAGE(AW$3:AW$242))^2*'Monthly Returns'!$BI220</f>
        <v>2.700735767956027E-5</v>
      </c>
      <c r="DX219" s="161">
        <f>(AX219-AVERAGE(AX$3:AX$242))^2*'Monthly Returns'!$BI220</f>
        <v>2.1848244885250859E-5</v>
      </c>
      <c r="DY219" s="161">
        <f>(AY219-AVERAGE(AY$3:AY$242))^2*'Monthly Returns'!$BI220</f>
        <v>2.222185598481183E-5</v>
      </c>
      <c r="DZ219" s="161">
        <f>(AZ219-AVERAGE(AZ$3:AZ$242))^2*'Monthly Returns'!$BI220</f>
        <v>1.2726418898431478E-4</v>
      </c>
      <c r="EA219" s="161">
        <f>(BA219-AVERAGE(BA$3:BA$242))^2*'Monthly Returns'!$BI220</f>
        <v>6.5627995371834896E-5</v>
      </c>
    </row>
    <row r="220" spans="1:131" s="80" customFormat="1" x14ac:dyDescent="0.2">
      <c r="A220" s="66"/>
      <c r="B220" s="79">
        <f>'Monthly Returns'!A221</f>
        <v>42794</v>
      </c>
      <c r="C220" s="77">
        <f>'Monthly Returns'!B221</f>
        <v>5.6316899732115899E-2</v>
      </c>
      <c r="D220" s="77">
        <f>'Monthly Returns'!C221</f>
        <v>3.9767356352491602E-2</v>
      </c>
      <c r="E220" s="77">
        <f>'Monthly Returns'!D221</f>
        <v>2.5384696549742399E-2</v>
      </c>
      <c r="F220" s="77">
        <f>'Monthly Returns'!E221</f>
        <v>3.1870815434482197E-2</v>
      </c>
      <c r="G220" s="77">
        <f>'Monthly Returns'!F221</f>
        <v>3.6858060260388202E-2</v>
      </c>
      <c r="H220" s="77">
        <f>'Monthly Returns'!G221</f>
        <v>2.7779405757780901E-2</v>
      </c>
      <c r="I220" s="77">
        <f>'Monthly Returns'!H221</f>
        <v>4.7893665062513399E-2</v>
      </c>
      <c r="J220" s="77">
        <f>'Monthly Returns'!I221</f>
        <v>4.7837353515699697E-2</v>
      </c>
      <c r="K220" s="77">
        <f>'Monthly Returns'!J221</f>
        <v>4.7546940475834097E-2</v>
      </c>
      <c r="L220" s="77">
        <f>'Monthly Returns'!K221</f>
        <v>2.1874228750039498E-2</v>
      </c>
      <c r="M220" s="77">
        <f>'Monthly Returns'!L221</f>
        <v>2.11597345031924E-2</v>
      </c>
      <c r="N220" s="77">
        <f>'Monthly Returns'!M221</f>
        <v>2.89668186436828E-2</v>
      </c>
      <c r="O220" s="77">
        <f>'Monthly Returns'!N221</f>
        <v>3.8592504986336401E-2</v>
      </c>
      <c r="P220" s="77">
        <f>'Monthly Returns'!O221</f>
        <v>2.9055360509474899E-2</v>
      </c>
      <c r="Q220" s="77">
        <f>'Monthly Returns'!P221</f>
        <v>3.1802815286983997E-2</v>
      </c>
      <c r="R220" s="77">
        <f>'Monthly Returns'!Q221</f>
        <v>2.74471512451708E-2</v>
      </c>
      <c r="S220" s="77">
        <f>'Monthly Returns'!R221</f>
        <v>2.4454031382855599E-2</v>
      </c>
      <c r="T220" s="77">
        <f>'Monthly Returns'!S221</f>
        <v>3.3446997468671302E-2</v>
      </c>
      <c r="U220" s="77">
        <f>'Monthly Returns'!T221</f>
        <v>3.9317494314292802E-2</v>
      </c>
      <c r="V220" s="77">
        <f>'Monthly Returns'!U221</f>
        <v>1.09123493558573E-2</v>
      </c>
      <c r="W220" s="77">
        <f>'Monthly Returns'!V221</f>
        <v>7.96739804790003E-3</v>
      </c>
      <c r="X220" s="77">
        <f>'Monthly Returns'!W221</f>
        <v>-1.9822239273609155E-3</v>
      </c>
      <c r="Y220" s="77">
        <f>'Monthly Returns'!X221</f>
        <v>2.6357924111766184E-3</v>
      </c>
      <c r="Z220" s="77">
        <f>'Monthly Returns'!Y221</f>
        <v>-1.7546933953432875E-3</v>
      </c>
      <c r="AA220" s="77">
        <f>'Monthly Returns'!Z221</f>
        <v>-2.2225641656921313E-2</v>
      </c>
      <c r="AB220" s="77">
        <f>'Monthly Returns'!AA221</f>
        <v>-8.8832656322834769E-3</v>
      </c>
      <c r="AC220" s="77">
        <f>'Monthly Returns'!AB221</f>
        <v>-2.7783269484909168E-2</v>
      </c>
      <c r="AD220" s="77">
        <f>'Monthly Returns'!AC221</f>
        <v>-2.7145085999999999E-2</v>
      </c>
      <c r="AE220" s="77">
        <f>'Monthly Returns'!AD221</f>
        <v>-2.7733511999999998E-2</v>
      </c>
      <c r="AF220" s="77">
        <f>'Monthly Returns'!AE221</f>
        <v>-2.6371789999999999E-3</v>
      </c>
      <c r="AG220" s="77">
        <f>'Monthly Returns'!AF221</f>
        <v>-9.8825419999999994E-3</v>
      </c>
      <c r="AH220" s="77">
        <f>'Monthly Returns'!AG221</f>
        <v>-1.7061364512465205E-2</v>
      </c>
      <c r="AI220" s="77">
        <f>'Monthly Returns'!AH221</f>
        <v>-7.2171141555558149E-3</v>
      </c>
      <c r="AJ220" s="77">
        <f>'Monthly Returns'!AI221</f>
        <v>1.5332675527695017E-3</v>
      </c>
      <c r="AK220" s="77">
        <f>'Monthly Returns'!AJ221</f>
        <v>-3.9617703513117331E-4</v>
      </c>
      <c r="AL220" s="77">
        <f>'Monthly Returns'!AK221</f>
        <v>-7.6448679487504112E-3</v>
      </c>
      <c r="AM220" s="77">
        <f>'Monthly Returns'!AL221</f>
        <v>1.3883093143404412E-2</v>
      </c>
      <c r="AN220" s="77">
        <f>'Monthly Returns'!AM221</f>
        <v>-3.1706172635420637E-3</v>
      </c>
      <c r="AO220" s="77">
        <f>'Monthly Returns'!AN221</f>
        <v>2.0799999999999999E-2</v>
      </c>
      <c r="AP220" s="77">
        <f>'Monthly Returns'!AO221</f>
        <v>-7.2542513762468008E-2</v>
      </c>
      <c r="AQ220" s="77">
        <f>'Monthly Returns'!AP221</f>
        <v>-3.6427754699765447E-2</v>
      </c>
      <c r="AR220" s="77">
        <f>'Monthly Returns'!AQ221</f>
        <v>-2.6812859656540199E-2</v>
      </c>
      <c r="AS220" s="77">
        <f>'Monthly Returns'!AR221</f>
        <v>5.7012542759404816E-4</v>
      </c>
      <c r="AT220" s="77">
        <f>'Monthly Returns'!AS221</f>
        <v>-1.6358952094655477E-2</v>
      </c>
      <c r="AU220" s="77">
        <f>'Monthly Returns'!AT221</f>
        <v>-1.3835904319678185E-2</v>
      </c>
      <c r="AV220" s="77">
        <f>'Monthly Returns'!AU221</f>
        <v>-2.8101748792484639E-3</v>
      </c>
      <c r="AW220" s="77">
        <f>'Monthly Returns'!AV221</f>
        <v>-1.7051298867158948E-3</v>
      </c>
      <c r="AX220" s="77">
        <f>'Monthly Returns'!AW221</f>
        <v>-2.1678421493375066E-2</v>
      </c>
      <c r="AY220" s="77">
        <f>'Monthly Returns'!AX221</f>
        <v>-1.8632702213071651E-3</v>
      </c>
      <c r="AZ220" s="77">
        <f>'Monthly Returns'!AY221</f>
        <v>4.3460016572790861E-2</v>
      </c>
      <c r="BA220" s="77">
        <f>'Monthly Returns'!AZ221</f>
        <v>-8.0750479892696791E-2</v>
      </c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CC220" s="161">
        <f>(C220-AVERAGE(C$3:C$242))^2*'Monthly Returns'!$BI221</f>
        <v>2.1872245962842961E-5</v>
      </c>
      <c r="CD220" s="161">
        <f>(D220-AVERAGE(D$3:D$242))^2*'Monthly Returns'!$BI221</f>
        <v>7.4654093714210854E-6</v>
      </c>
      <c r="CE220" s="161">
        <f>(E220-AVERAGE(E$3:E$242))^2*'Monthly Returns'!$BI221</f>
        <v>3.3822154731345187E-6</v>
      </c>
      <c r="CF220" s="161">
        <f>(F220-AVERAGE(F$3:F$242))^2*'Monthly Returns'!$BI221</f>
        <v>4.5016358333017801E-6</v>
      </c>
      <c r="CG220" s="161">
        <f>(G220-AVERAGE(G$3:G$242))^2*'Monthly Returns'!$BI221</f>
        <v>9.4003059177711919E-6</v>
      </c>
      <c r="CH220" s="161">
        <f>(H220-AVERAGE(H$3:H$242))^2*'Monthly Returns'!$BI221</f>
        <v>4.6927475496529942E-6</v>
      </c>
      <c r="CI220" s="161">
        <f>(I220-AVERAGE(I$3:I$242))^2*'Monthly Returns'!$BI221</f>
        <v>1.44827383875892E-5</v>
      </c>
      <c r="CJ220" s="161">
        <f>(J220-AVERAGE(J$3:J$242))^2*'Monthly Returns'!$BI221</f>
        <v>1.3044659324287719E-5</v>
      </c>
      <c r="CK220" s="161">
        <f>(K220-AVERAGE(K$3:K$242))^2*'Monthly Returns'!$BI221</f>
        <v>1.245529066676399E-5</v>
      </c>
      <c r="CL220" s="161">
        <f>(L220-AVERAGE(L$3:L$242))^2*'Monthly Returns'!$BI221</f>
        <v>2.6905142371116235E-6</v>
      </c>
      <c r="CM220" s="161">
        <f>(M220-AVERAGE(M$3:M$242))^2*'Monthly Returns'!$BI221</f>
        <v>2.4432783801554779E-6</v>
      </c>
      <c r="CN220" s="161">
        <f>(N220-AVERAGE(N$3:N$242))^2*'Monthly Returns'!$BI221</f>
        <v>3.9403920109829708E-6</v>
      </c>
      <c r="CO220" s="161">
        <f>(O220-AVERAGE(O$3:O$242))^2*'Monthly Returns'!$BI221</f>
        <v>9.3820111919175838E-6</v>
      </c>
      <c r="CP220" s="161">
        <f>(P220-AVERAGE(P$3:P$242))^2*'Monthly Returns'!$BI221</f>
        <v>3.7259950137695735E-6</v>
      </c>
      <c r="CQ220" s="161">
        <f>(Q220-AVERAGE(Q$3:Q$242))^2*'Monthly Returns'!$BI221</f>
        <v>5.2224626551663439E-6</v>
      </c>
      <c r="CR220" s="161">
        <f>(R220-AVERAGE(R$3:R$242))^2*'Monthly Returns'!$BI221</f>
        <v>3.8281766148303516E-6</v>
      </c>
      <c r="CS220" s="161">
        <f>(S220-AVERAGE(S$3:S$242))^2*'Monthly Returns'!$BI221</f>
        <v>3.1752441482218279E-6</v>
      </c>
      <c r="CT220" s="161">
        <f>(T220-AVERAGE(T$3:T$242))^2*'Monthly Returns'!$BI221</f>
        <v>5.3336148514430946E-6</v>
      </c>
      <c r="CU220" s="161">
        <f>(U220-AVERAGE(U$3:U$242))^2*'Monthly Returns'!$BI221</f>
        <v>1.0159006378768943E-5</v>
      </c>
      <c r="CV220" s="161">
        <f>(V220-AVERAGE(V$3:V$242))^2*'Monthly Returns'!$BI221</f>
        <v>2.6696681594651808E-7</v>
      </c>
      <c r="CW220" s="161">
        <f>(W220-AVERAGE(W$3:W$242))^2*'Monthly Returns'!$BI221</f>
        <v>1.2995662172269545E-7</v>
      </c>
      <c r="CX220" s="161">
        <f>(X220-AVERAGE(X$3:X$242))^2*'Monthly Returns'!$BI221</f>
        <v>4.2196702645778046E-7</v>
      </c>
      <c r="CY220" s="161">
        <f>(Y220-AVERAGE(Y$3:Y$242))^2*'Monthly Returns'!$BI221</f>
        <v>1.9227639464662213E-8</v>
      </c>
      <c r="CZ220" s="161">
        <f>(Z220-AVERAGE(Z$3:Z$242))^2*'Monthly Returns'!$BI221</f>
        <v>1.438788165622906E-7</v>
      </c>
      <c r="DA220" s="161">
        <f>(AA220-AVERAGE(AA$3:AA$242))^2*'Monthly Returns'!$BI221</f>
        <v>6.9569099121626225E-6</v>
      </c>
      <c r="DB220" s="161">
        <f>(AB220-AVERAGE(AB$3:AB$242))^2*'Monthly Returns'!$BI221</f>
        <v>1.4704650617611797E-6</v>
      </c>
      <c r="DC220" s="161">
        <f>(AC220-AVERAGE(AC$3:AC$242))^2*'Monthly Returns'!$BI221</f>
        <v>8.6878102193339309E-6</v>
      </c>
      <c r="DD220" s="161">
        <f>(AD220-AVERAGE(AD$3:AD$242))^2*'Monthly Returns'!$BI221</f>
        <v>8.3564997469261425E-6</v>
      </c>
      <c r="DE220" s="161">
        <f>(AE220-AVERAGE(AE$3:AE$242))^2*'Monthly Returns'!$BI221</f>
        <v>8.7781921705454234E-6</v>
      </c>
      <c r="DF220" s="161">
        <f>(AF220-AVERAGE(AF$3:AF$242))^2*'Monthly Returns'!$BI221</f>
        <v>9.0490108096966956E-7</v>
      </c>
      <c r="DG220" s="161">
        <f>(AG220-AVERAGE(AG$3:AG$242))^2*'Monthly Returns'!$BI221</f>
        <v>2.5638865655446875E-6</v>
      </c>
      <c r="DH220" s="161">
        <f>(AH220-AVERAGE(AH$3:AH$242))^2*'Monthly Returns'!$BI221</f>
        <v>4.6449521643826159E-6</v>
      </c>
      <c r="DI220" s="161">
        <f>(AI220-AVERAGE(AI$3:AI$242))^2*'Monthly Returns'!$BI221</f>
        <v>1.0583829588243008E-6</v>
      </c>
      <c r="DJ220" s="161">
        <f>(AJ220-AVERAGE(AJ$3:AJ$242))^2*'Monthly Returns'!$BI221</f>
        <v>1.260443662456981E-7</v>
      </c>
      <c r="DK220" s="161">
        <f>(AK220-AVERAGE(AK$3:AK$242))^2*'Monthly Returns'!$BI221</f>
        <v>3.9276067119999277E-7</v>
      </c>
      <c r="DL220" s="161">
        <f>(AL220-AVERAGE(AL$3:AL$242))^2*'Monthly Returns'!$BI221</f>
        <v>1.6869396820018616E-6</v>
      </c>
      <c r="DM220" s="161">
        <f>(AM220-AVERAGE(AM$3:AM$242))^2*'Monthly Returns'!$BI221</f>
        <v>7.7012598357796919E-7</v>
      </c>
      <c r="DN220" s="161">
        <f>(AN220-AVERAGE(AN$3:AN$242))^2*'Monthly Returns'!$BI221</f>
        <v>6.7937779480880702E-7</v>
      </c>
      <c r="DO220" s="161">
        <f>(AO220-AVERAGE(AO$3:AO$242))^2*'Monthly Returns'!$BI221</f>
        <v>1.8472169086902772E-6</v>
      </c>
      <c r="DP220" s="161">
        <f>(AP220-AVERAGE(AP$3:AP$242))^2*'Monthly Returns'!$BI221</f>
        <v>4.7935986970923989E-5</v>
      </c>
      <c r="DQ220" s="161">
        <f>(AQ220-AVERAGE(AQ$3:AQ$242))^2*'Monthly Returns'!$BI221</f>
        <v>1.5868225211605944E-5</v>
      </c>
      <c r="DR220" s="161">
        <f>(AR220-AVERAGE(AR$3:AR$242))^2*'Monthly Returns'!$BI221</f>
        <v>9.8552496895511748E-6</v>
      </c>
      <c r="DS220" s="161">
        <f>(AS220-AVERAGE(AS$3:AS$242))^2*'Monthly Returns'!$BI221</f>
        <v>7.3165643284347396E-8</v>
      </c>
      <c r="DT220" s="161">
        <f>(AT220-AVERAGE(AT$3:AT$242))^2*'Monthly Returns'!$BI221</f>
        <v>4.0745700876643291E-6</v>
      </c>
      <c r="DU220" s="161">
        <f>(AU220-AVERAGE(AU$3:AU$242))^2*'Monthly Returns'!$BI221</f>
        <v>2.25563403825174E-6</v>
      </c>
      <c r="DV220" s="161">
        <f>(AV220-AVERAGE(AV$3:AV$242))^2*'Monthly Returns'!$BI221</f>
        <v>1.1695079473555787E-7</v>
      </c>
      <c r="DW220" s="161">
        <f>(AW220-AVERAGE(AW$3:AW$242))^2*'Monthly Returns'!$BI221</f>
        <v>1.018665153616911E-6</v>
      </c>
      <c r="DX220" s="161">
        <f>(AX220-AVERAGE(AX$3:AX$242))^2*'Monthly Returns'!$BI221</f>
        <v>7.3439146182326821E-6</v>
      </c>
      <c r="DY220" s="161">
        <f>(AY220-AVERAGE(AY$3:AY$242))^2*'Monthly Returns'!$BI221</f>
        <v>6.0234071131686848E-7</v>
      </c>
      <c r="DZ220" s="161">
        <f>(AZ220-AVERAGE(AZ$3:AZ$242))^2*'Monthly Returns'!$BI221</f>
        <v>7.1810193135049998E-6</v>
      </c>
      <c r="EA220" s="161">
        <f>(BA220-AVERAGE(BA$3:BA$242))^2*'Monthly Returns'!$BI221</f>
        <v>7.2796691768044634E-5</v>
      </c>
    </row>
    <row r="221" spans="1:131" s="80" customFormat="1" x14ac:dyDescent="0.2">
      <c r="A221" s="66"/>
      <c r="B221" s="79">
        <f>'Monthly Returns'!A222</f>
        <v>42825</v>
      </c>
      <c r="C221" s="77">
        <f>'Monthly Returns'!B222</f>
        <v>-1.23486860173012E-2</v>
      </c>
      <c r="D221" s="77">
        <f>'Monthly Returns'!C222</f>
        <v>-1.4158745180463801E-2</v>
      </c>
      <c r="E221" s="77">
        <f>'Monthly Returns'!D222</f>
        <v>3.7029172986829201E-2</v>
      </c>
      <c r="F221" s="77">
        <f>'Monthly Returns'!E222</f>
        <v>1.9584213668326099E-2</v>
      </c>
      <c r="G221" s="77">
        <f>'Monthly Returns'!F222</f>
        <v>2.7183124879519502E-3</v>
      </c>
      <c r="H221" s="77">
        <f>'Monthly Returns'!G222</f>
        <v>-1.6042506185608402E-2</v>
      </c>
      <c r="I221" s="77">
        <f>'Monthly Returns'!H222</f>
        <v>-1.4362490899949501E-2</v>
      </c>
      <c r="J221" s="77">
        <f>'Monthly Returns'!I222</f>
        <v>1.18617844977368E-2</v>
      </c>
      <c r="K221" s="77">
        <f>'Monthly Returns'!J222</f>
        <v>1.14025292288919E-2</v>
      </c>
      <c r="L221" s="77">
        <f>'Monthly Returns'!K222</f>
        <v>-1.1582576548942E-2</v>
      </c>
      <c r="M221" s="77">
        <f>'Monthly Returns'!L222</f>
        <v>-1.2225290309570499E-2</v>
      </c>
      <c r="N221" s="77">
        <f>'Monthly Returns'!M222</f>
        <v>-1.3169857255126901E-2</v>
      </c>
      <c r="O221" s="77">
        <f>'Monthly Returns'!N222</f>
        <v>1.5336671441184E-3</v>
      </c>
      <c r="P221" s="77">
        <f>'Monthly Returns'!O222</f>
        <v>-1.03062478296686E-2</v>
      </c>
      <c r="Q221" s="77">
        <f>'Monthly Returns'!P222</f>
        <v>-1.19217965858248E-2</v>
      </c>
      <c r="R221" s="77">
        <f>'Monthly Returns'!Q222</f>
        <v>-5.1426732621289101E-3</v>
      </c>
      <c r="S221" s="77">
        <f>'Monthly Returns'!R222</f>
        <v>-1.81074681436201E-2</v>
      </c>
      <c r="T221" s="77">
        <f>'Monthly Returns'!S222</f>
        <v>-1.059224953058957E-2</v>
      </c>
      <c r="U221" s="77">
        <f>'Monthly Returns'!T222</f>
        <v>1.41173771209257E-3</v>
      </c>
      <c r="V221" s="77">
        <f>'Monthly Returns'!U222</f>
        <v>8.7181480342064504E-3</v>
      </c>
      <c r="W221" s="77">
        <f>'Monthly Returns'!V222</f>
        <v>-4.4272784817578296E-3</v>
      </c>
      <c r="X221" s="77">
        <f>'Monthly Returns'!W222</f>
        <v>-9.3221424910303607E-3</v>
      </c>
      <c r="Y221" s="77">
        <f>'Monthly Returns'!X222</f>
        <v>6.2044554282914E-3</v>
      </c>
      <c r="Z221" s="77">
        <f>'Monthly Returns'!Y222</f>
        <v>-7.6342165561849029E-5</v>
      </c>
      <c r="AA221" s="77">
        <f>'Monthly Returns'!Z222</f>
        <v>-2.518585664016515E-2</v>
      </c>
      <c r="AB221" s="77">
        <f>'Monthly Returns'!AA222</f>
        <v>-9.4977021688300578E-3</v>
      </c>
      <c r="AC221" s="77">
        <f>'Monthly Returns'!AB222</f>
        <v>1.2382714229784986E-2</v>
      </c>
      <c r="AD221" s="77">
        <f>'Monthly Returns'!AC222</f>
        <v>1.3858619000000001E-2</v>
      </c>
      <c r="AE221" s="77">
        <f>'Monthly Returns'!AD222</f>
        <v>5.290393E-3</v>
      </c>
      <c r="AF221" s="77">
        <f>'Monthly Returns'!AE222</f>
        <v>-1.1903446E-2</v>
      </c>
      <c r="AG221" s="77">
        <f>'Monthly Returns'!AF222</f>
        <v>-1.6908658E-2</v>
      </c>
      <c r="AH221" s="77">
        <f>'Monthly Returns'!AG222</f>
        <v>-1.0932667716563094E-2</v>
      </c>
      <c r="AI221" s="77">
        <f>'Monthly Returns'!AH222</f>
        <v>-1.3295346628680149E-2</v>
      </c>
      <c r="AJ221" s="77">
        <f>'Monthly Returns'!AI222</f>
        <v>-1.1336214876166095E-2</v>
      </c>
      <c r="AK221" s="77">
        <f>'Monthly Returns'!AJ222</f>
        <v>-1.1110994718882217E-2</v>
      </c>
      <c r="AL221" s="77">
        <f>'Monthly Returns'!AK222</f>
        <v>-1.1748030363325057E-2</v>
      </c>
      <c r="AM221" s="77">
        <f>'Monthly Returns'!AL222</f>
        <v>-1.3781906708788205E-2</v>
      </c>
      <c r="AN221" s="77">
        <f>'Monthly Returns'!AM222</f>
        <v>-8.8234833024944948E-3</v>
      </c>
      <c r="AO221" s="77">
        <f>'Monthly Returns'!AN222</f>
        <v>-6.7999999999999996E-3</v>
      </c>
      <c r="AP221" s="77">
        <f>'Monthly Returns'!AO222</f>
        <v>-3.0857486370108544E-2</v>
      </c>
      <c r="AQ221" s="77">
        <f>'Monthly Returns'!AP222</f>
        <v>-5.0722176718540846E-2</v>
      </c>
      <c r="AR221" s="77">
        <f>'Monthly Returns'!AQ222</f>
        <v>-1.1179435253890892E-2</v>
      </c>
      <c r="AS221" s="77">
        <f>'Monthly Returns'!AR222</f>
        <v>8.5470085470085166E-4</v>
      </c>
      <c r="AT221" s="77">
        <f>'Monthly Returns'!AS222</f>
        <v>-1.1465144959590329E-2</v>
      </c>
      <c r="AU221" s="77">
        <f>'Monthly Returns'!AT222</f>
        <v>-5.9911462818689736E-3</v>
      </c>
      <c r="AV221" s="77">
        <f>'Monthly Returns'!AU222</f>
        <v>8.1247583415287629E-3</v>
      </c>
      <c r="AW221" s="77">
        <f>'Monthly Returns'!AV222</f>
        <v>1.3104902842127064E-2</v>
      </c>
      <c r="AX221" s="77">
        <f>'Monthly Returns'!AW222</f>
        <v>9.3315746579261116E-3</v>
      </c>
      <c r="AY221" s="77">
        <f>'Monthly Returns'!AX222</f>
        <v>-1.4941579765123916E-2</v>
      </c>
      <c r="AZ221" s="77">
        <f>'Monthly Returns'!AY222</f>
        <v>-1.9327038391690612E-2</v>
      </c>
      <c r="BA221" s="77">
        <f>'Monthly Returns'!AZ222</f>
        <v>-3.5700243768184259E-2</v>
      </c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CC221" s="161">
        <f>(C221-AVERAGE(C$3:C$242))^2*'Monthly Returns'!$BI222</f>
        <v>3.1525800261768015E-6</v>
      </c>
      <c r="CD221" s="161">
        <f>(D221-AVERAGE(D$3:D$242))^2*'Monthly Returns'!$BI222</f>
        <v>5.4744066966861452E-6</v>
      </c>
      <c r="CE221" s="161">
        <f>(E221-AVERAGE(E$3:E$242))^2*'Monthly Returns'!$BI222</f>
        <v>8.682109180050335E-6</v>
      </c>
      <c r="CF221" s="161">
        <f>(F221-AVERAGE(F$3:F$242))^2*'Monthly Returns'!$BI222</f>
        <v>9.4797204016610938E-7</v>
      </c>
      <c r="CG221" s="161">
        <f>(G221-AVERAGE(G$3:G$242))^2*'Monthly Returns'!$BI222</f>
        <v>1.9127004590258911E-8</v>
      </c>
      <c r="CH221" s="161">
        <f>(H221-AVERAGE(H$3:H$242))^2*'Monthly Returns'!$BI222</f>
        <v>3.8246841578635188E-6</v>
      </c>
      <c r="CI221" s="161">
        <f>(I221-AVERAGE(I$3:I$242))^2*'Monthly Returns'!$BI222</f>
        <v>4.1886556521438269E-6</v>
      </c>
      <c r="CJ221" s="161">
        <f>(J221-AVERAGE(J$3:J$242))^2*'Monthly Returns'!$BI222</f>
        <v>5.6196935503846245E-8</v>
      </c>
      <c r="CK221" s="161">
        <f>(K221-AVERAGE(K$3:K$242))^2*'Monthly Returns'!$BI222</f>
        <v>1.9095322011290344E-8</v>
      </c>
      <c r="CL221" s="161">
        <f>(L221-AVERAGE(L$3:L$242))^2*'Monthly Returns'!$BI222</f>
        <v>2.270408099007161E-6</v>
      </c>
      <c r="CM221" s="161">
        <f>(M221-AVERAGE(M$3:M$242))^2*'Monthly Returns'!$BI222</f>
        <v>2.4887783591624768E-6</v>
      </c>
      <c r="CN221" s="161">
        <f>(N221-AVERAGE(N$3:N$242))^2*'Monthly Returns'!$BI222</f>
        <v>3.9160073638702611E-6</v>
      </c>
      <c r="CO221" s="161">
        <f>(O221-AVERAGE(O$3:O$242))^2*'Monthly Returns'!$BI222</f>
        <v>1.7355669854248539E-7</v>
      </c>
      <c r="CP221" s="161">
        <f>(P221-AVERAGE(P$3:P$242))^2*'Monthly Returns'!$BI222</f>
        <v>3.140716156721285E-6</v>
      </c>
      <c r="CQ221" s="161">
        <f>(Q221-AVERAGE(Q$3:Q$242))^2*'Monthly Returns'!$BI222</f>
        <v>3.3375939608112184E-6</v>
      </c>
      <c r="CR221" s="161">
        <f>(R221-AVERAGE(R$3:R$242))^2*'Monthly Returns'!$BI222</f>
        <v>1.2257468467443701E-6</v>
      </c>
      <c r="CS221" s="161">
        <f>(S221-AVERAGE(S$3:S$242))^2*'Monthly Returns'!$BI222</f>
        <v>4.9421720978856515E-6</v>
      </c>
      <c r="CT221" s="161">
        <f>(T221-AVERAGE(T$3:T$242))^2*'Monthly Returns'!$BI222</f>
        <v>3.357208312537804E-6</v>
      </c>
      <c r="CU221" s="161">
        <f>(U221-AVERAGE(U$3:U$242))^2*'Monthly Returns'!$BI222</f>
        <v>1.3803880188736969E-7</v>
      </c>
      <c r="CV221" s="161">
        <f>(V221-AVERAGE(V$3:V$242))^2*'Monthly Returns'!$BI222</f>
        <v>9.7565632549999195E-8</v>
      </c>
      <c r="CW221" s="161">
        <f>(W221-AVERAGE(W$3:W$242))^2*'Monthly Returns'!$BI222</f>
        <v>6.506642145421326E-7</v>
      </c>
      <c r="CX221" s="161">
        <f>(X221-AVERAGE(X$3:X$242))^2*'Monthly Returns'!$BI222</f>
        <v>1.8092781634711302E-6</v>
      </c>
      <c r="CY221" s="161">
        <f>(Y221-AVERAGE(Y$3:Y$242))^2*'Monthly Returns'!$BI222</f>
        <v>3.8887926818694593E-8</v>
      </c>
      <c r="CZ221" s="161">
        <f>(Z221-AVERAGE(Z$3:Z$242))^2*'Monthly Returns'!$BI222</f>
        <v>4.9701489458305602E-8</v>
      </c>
      <c r="DA221" s="161">
        <f>(AA221-AVERAGE(AA$3:AA$242))^2*'Monthly Returns'!$BI222</f>
        <v>8.5852673099844112E-6</v>
      </c>
      <c r="DB221" s="161">
        <f>(AB221-AVERAGE(AB$3:AB$242))^2*'Monthly Returns'!$BI222</f>
        <v>1.629922480719599E-6</v>
      </c>
      <c r="DC221" s="161">
        <f>(AC221-AVERAGE(AC$3:AC$242))^2*'Monthly Returns'!$BI222</f>
        <v>6.8180950392941245E-7</v>
      </c>
      <c r="DD221" s="161">
        <f>(AD221-AVERAGE(AD$3:AD$242))^2*'Monthly Returns'!$BI222</f>
        <v>9.2497740794524465E-7</v>
      </c>
      <c r="DE221" s="161">
        <f>(AE221-AVERAGE(AE$3:AE$242))^2*'Monthly Returns'!$BI222</f>
        <v>1.8707389050846847E-8</v>
      </c>
      <c r="DF221" s="161">
        <f>(AF221-AVERAGE(AF$3:AF$242))^2*'Monthly Returns'!$BI222</f>
        <v>3.3487603565550389E-6</v>
      </c>
      <c r="DG221" s="161">
        <f>(AG221-AVERAGE(AG$3:AG$242))^2*'Monthly Returns'!$BI222</f>
        <v>5.1616092468447389E-6</v>
      </c>
      <c r="DH221" s="161">
        <f>(AH221-AVERAGE(AH$3:AH$242))^2*'Monthly Returns'!$BI222</f>
        <v>2.5219725564807667E-6</v>
      </c>
      <c r="DI221" s="161">
        <f>(AI221-AVERAGE(AI$3:AI$242))^2*'Monthly Returns'!$BI222</f>
        <v>2.5830969984228759E-6</v>
      </c>
      <c r="DJ221" s="161">
        <f>(AJ221-AVERAGE(AJ$3:AJ$242))^2*'Monthly Returns'!$BI222</f>
        <v>2.4666075515229223E-6</v>
      </c>
      <c r="DK221" s="161">
        <f>(AK221-AVERAGE(AK$3:AK$242))^2*'Monthly Returns'!$BI222</f>
        <v>2.6908587196956836E-6</v>
      </c>
      <c r="DL221" s="161">
        <f>(AL221-AVERAGE(AL$3:AL$242))^2*'Monthly Returns'!$BI222</f>
        <v>2.864004940142765E-6</v>
      </c>
      <c r="DM221" s="161">
        <f>(AM221-AVERAGE(AM$3:AM$242))^2*'Monthly Returns'!$BI222</f>
        <v>2.9829155413007592E-6</v>
      </c>
      <c r="DN221" s="161">
        <f>(AN221-AVERAGE(AN$3:AN$242))^2*'Monthly Returns'!$BI222</f>
        <v>1.8537395000789484E-6</v>
      </c>
      <c r="DO221" s="161">
        <f>(AO221-AVERAGE(AO$3:AO$242))^2*'Monthly Returns'!$BI222</f>
        <v>1.5301699643763591E-6</v>
      </c>
      <c r="DP221" s="161">
        <f>(AP221-AVERAGE(AP$3:AP$242))^2*'Monthly Returns'!$BI222</f>
        <v>9.1634803689274142E-6</v>
      </c>
      <c r="DQ221" s="161">
        <f>(AQ221-AVERAGE(AQ$3:AQ$242))^2*'Monthly Returns'!$BI222</f>
        <v>2.8640445689194938E-5</v>
      </c>
      <c r="DR221" s="161">
        <f>(AR221-AVERAGE(AR$3:AR$242))^2*'Monthly Returns'!$BI222</f>
        <v>2.8248388977158483E-6</v>
      </c>
      <c r="DS221" s="161">
        <f>(AS221-AVERAGE(AS$3:AS$242))^2*'Monthly Returns'!$BI222</f>
        <v>6.0032697058252009E-8</v>
      </c>
      <c r="DT221" s="161">
        <f>(AT221-AVERAGE(AT$3:AT$242))^2*'Monthly Returns'!$BI222</f>
        <v>2.4560780492382517E-6</v>
      </c>
      <c r="DU221" s="161">
        <f>(AU221-AVERAGE(AU$3:AU$242))^2*'Monthly Returns'!$BI222</f>
        <v>5.922835859697282E-7</v>
      </c>
      <c r="DV221" s="161">
        <f>(AV221-AVERAGE(AV$3:AV$242))^2*'Monthly Returns'!$BI222</f>
        <v>1.8905782993615426E-6</v>
      </c>
      <c r="DW221" s="161">
        <f>(AW221-AVERAGE(AW$3:AW$242))^2*'Monthly Returns'!$BI222</f>
        <v>1.4620542773854451E-7</v>
      </c>
      <c r="DX221" s="161">
        <f>(AX221-AVERAGE(AX$3:AX$242))^2*'Monthly Returns'!$BI222</f>
        <v>4.0381492986122303E-8</v>
      </c>
      <c r="DY221" s="161">
        <f>(AY221-AVERAGE(AY$3:AY$242))^2*'Monthly Returns'!$BI222</f>
        <v>4.0539344881782945E-6</v>
      </c>
      <c r="DZ221" s="161">
        <f>(AZ221-AVERAGE(AZ$3:AZ$242))^2*'Monthly Returns'!$BI222</f>
        <v>1.0421525734683834E-5</v>
      </c>
      <c r="EA221" s="161">
        <f>(BA221-AVERAGE(BA$3:BA$242))^2*'Monthly Returns'!$BI222</f>
        <v>1.8717465612380768E-5</v>
      </c>
    </row>
    <row r="222" spans="1:131" s="80" customFormat="1" x14ac:dyDescent="0.2">
      <c r="A222" s="66"/>
      <c r="B222" s="79">
        <f>'Monthly Returns'!A223</f>
        <v>42855</v>
      </c>
      <c r="C222" s="77">
        <f>'Monthly Returns'!B223</f>
        <v>-2.04020014270439E-2</v>
      </c>
      <c r="D222" s="77">
        <f>'Monthly Returns'!C223</f>
        <v>-2.2022095948307001E-2</v>
      </c>
      <c r="E222" s="77">
        <f>'Monthly Returns'!D223</f>
        <v>1.0453412235898501E-2</v>
      </c>
      <c r="F222" s="77">
        <f>'Monthly Returns'!E223</f>
        <v>3.5406360219967202E-2</v>
      </c>
      <c r="G222" s="77">
        <f>'Monthly Returns'!F223</f>
        <v>-1.0734870845503499E-2</v>
      </c>
      <c r="H222" s="77">
        <f>'Monthly Returns'!G223</f>
        <v>-2.0705014518889901E-2</v>
      </c>
      <c r="I222" s="77">
        <f>'Monthly Returns'!H223</f>
        <v>-1.42370891805022E-2</v>
      </c>
      <c r="J222" s="77">
        <f>'Monthly Returns'!I223</f>
        <v>-2.6255959302398199E-2</v>
      </c>
      <c r="K222" s="77">
        <f>'Monthly Returns'!J223</f>
        <v>-9.4602026109138395E-3</v>
      </c>
      <c r="L222" s="77">
        <f>'Monthly Returns'!K223</f>
        <v>-1.9689543591715E-2</v>
      </c>
      <c r="M222" s="77">
        <f>'Monthly Returns'!L223</f>
        <v>-1.9953796954249401E-2</v>
      </c>
      <c r="N222" s="77">
        <f>'Monthly Returns'!M223</f>
        <v>-1.41046849589969E-2</v>
      </c>
      <c r="O222" s="77">
        <f>'Monthly Returns'!N223</f>
        <v>-2.9356988377643101E-2</v>
      </c>
      <c r="P222" s="77">
        <f>'Monthly Returns'!O223</f>
        <v>-2.0364927456829399E-2</v>
      </c>
      <c r="Q222" s="77">
        <f>'Monthly Returns'!P223</f>
        <v>-2.0771441636217101E-2</v>
      </c>
      <c r="R222" s="77">
        <f>'Monthly Returns'!Q223</f>
        <v>-2.36607388383368E-2</v>
      </c>
      <c r="S222" s="77">
        <f>'Monthly Returns'!R223</f>
        <v>-2.9558032674705598E-2</v>
      </c>
      <c r="T222" s="77">
        <f>'Monthly Returns'!S223</f>
        <v>-1.880738114123337E-2</v>
      </c>
      <c r="U222" s="77">
        <f>'Monthly Returns'!T223</f>
        <v>1.0809125065502001E-2</v>
      </c>
      <c r="V222" s="77">
        <f>'Monthly Returns'!U223</f>
        <v>7.4465605070548301E-3</v>
      </c>
      <c r="W222" s="77">
        <f>'Monthly Returns'!V223</f>
        <v>1.3613720606941899E-3</v>
      </c>
      <c r="X222" s="77">
        <f>'Monthly Returns'!W223</f>
        <v>1.4195634599838192E-2</v>
      </c>
      <c r="Y222" s="77">
        <f>'Monthly Returns'!X223</f>
        <v>1.3679226696993174E-2</v>
      </c>
      <c r="Z222" s="77">
        <f>'Monthly Returns'!Y223</f>
        <v>4.8029939171716496E-3</v>
      </c>
      <c r="AA222" s="77">
        <f>'Monthly Returns'!Z223</f>
        <v>-1.6072789265003995E-2</v>
      </c>
      <c r="AB222" s="77">
        <f>'Monthly Returns'!AA223</f>
        <v>-7.2580557635746334E-3</v>
      </c>
      <c r="AC222" s="77">
        <f>'Monthly Returns'!AB223</f>
        <v>4.9801399614475272E-3</v>
      </c>
      <c r="AD222" s="77">
        <f>'Monthly Returns'!AC223</f>
        <v>8.0193139999999996E-3</v>
      </c>
      <c r="AE222" s="77">
        <f>'Monthly Returns'!AD223</f>
        <v>-6.2651770000000002E-3</v>
      </c>
      <c r="AF222" s="77">
        <f>'Monthly Returns'!AE223</f>
        <v>1.0542209999999999E-3</v>
      </c>
      <c r="AG222" s="77">
        <f>'Monthly Returns'!AF223</f>
        <v>-2.63792E-4</v>
      </c>
      <c r="AH222" s="77">
        <f>'Monthly Returns'!AG223</f>
        <v>-2.9379048267861307E-3</v>
      </c>
      <c r="AI222" s="77">
        <f>'Monthly Returns'!AH223</f>
        <v>-2.7647414549388016E-2</v>
      </c>
      <c r="AJ222" s="77">
        <f>'Monthly Returns'!AI223</f>
        <v>-2.5952199487991323E-2</v>
      </c>
      <c r="AK222" s="77">
        <f>'Monthly Returns'!AJ223</f>
        <v>-4.5823084370423706E-2</v>
      </c>
      <c r="AL222" s="77">
        <f>'Monthly Returns'!AK223</f>
        <v>-3.1650286614061884E-2</v>
      </c>
      <c r="AM222" s="77">
        <f>'Monthly Returns'!AL223</f>
        <v>1.0213715181888627E-2</v>
      </c>
      <c r="AN222" s="77">
        <f>'Monthly Returns'!AM223</f>
        <v>-1.6301328177508179E-2</v>
      </c>
      <c r="AO222" s="77">
        <f>'Monthly Returns'!AN223</f>
        <v>3.3099999999999997E-2</v>
      </c>
      <c r="AP222" s="77">
        <f>'Monthly Returns'!AO223</f>
        <v>-1.6806526291187951E-2</v>
      </c>
      <c r="AQ222" s="77">
        <f>'Monthly Returns'!AP223</f>
        <v>-7.1324550696578171E-2</v>
      </c>
      <c r="AR222" s="77">
        <f>'Monthly Returns'!AQ223</f>
        <v>1.0835266122317737E-2</v>
      </c>
      <c r="AS222" s="77">
        <f>'Monthly Returns'!AR223</f>
        <v>-1.1402508551883184E-4</v>
      </c>
      <c r="AT222" s="77">
        <f>'Monthly Returns'!AS223</f>
        <v>-2.887677638836772E-2</v>
      </c>
      <c r="AU222" s="77">
        <f>'Monthly Returns'!AT223</f>
        <v>-1.2307605419999579E-3</v>
      </c>
      <c r="AV222" s="77">
        <f>'Monthly Returns'!AU223</f>
        <v>-7.4293931692096891E-3</v>
      </c>
      <c r="AW222" s="77">
        <f>'Monthly Returns'!AV223</f>
        <v>-3.5196044369786406E-2</v>
      </c>
      <c r="AX222" s="77">
        <f>'Monthly Returns'!AW223</f>
        <v>-4.254448416948331E-2</v>
      </c>
      <c r="AY222" s="77">
        <f>'Monthly Returns'!AX223</f>
        <v>-3.878169724348491E-2</v>
      </c>
      <c r="AZ222" s="77">
        <f>'Monthly Returns'!AY223</f>
        <v>-8.2572069486936323E-2</v>
      </c>
      <c r="BA222" s="77">
        <f>'Monthly Returns'!AZ223</f>
        <v>-0.11104768635552298</v>
      </c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CC222" s="161">
        <f>(C222-AVERAGE(C$3:C$242))^2*'Monthly Returns'!$BI223</f>
        <v>6.4914598989181189E-6</v>
      </c>
      <c r="CD222" s="161">
        <f>(D222-AVERAGE(D$3:D$242))^2*'Monthly Returns'!$BI223</f>
        <v>9.5905735589469999E-6</v>
      </c>
      <c r="CE222" s="161">
        <f>(E222-AVERAGE(E$3:E$242))^2*'Monthly Returns'!$BI223</f>
        <v>1.9570445251378445E-7</v>
      </c>
      <c r="CF222" s="161">
        <f>(F222-AVERAGE(F$3:F$242))^2*'Monthly Returns'!$BI223</f>
        <v>6.1417538110896242E-6</v>
      </c>
      <c r="CG222" s="161">
        <f>(G222-AVERAGE(G$3:G$242))^2*'Monthly Returns'!$BI223</f>
        <v>1.9998655733188449E-6</v>
      </c>
      <c r="CH222" s="161">
        <f>(H222-AVERAGE(H$3:H$242))^2*'Monthly Returns'!$BI223</f>
        <v>5.7959178998072941E-6</v>
      </c>
      <c r="CI222" s="161">
        <f>(I222-AVERAGE(I$3:I$242))^2*'Monthly Returns'!$BI223</f>
        <v>4.1822080518450221E-6</v>
      </c>
      <c r="CJ222" s="161">
        <f>(J222-AVERAGE(J$3:J$242))^2*'Monthly Returns'!$BI223</f>
        <v>1.1389021208137486E-5</v>
      </c>
      <c r="CK222" s="161">
        <f>(K222-AVERAGE(K$3:K$242))^2*'Monthly Returns'!$BI223</f>
        <v>3.3804715445617939E-6</v>
      </c>
      <c r="CL222" s="161">
        <f>(L222-AVERAGE(L$3:L$242))^2*'Monthly Returns'!$BI223</f>
        <v>5.2111872445948442E-6</v>
      </c>
      <c r="CM222" s="161">
        <f>(M222-AVERAGE(M$3:M$242))^2*'Monthly Returns'!$BI223</f>
        <v>5.3735201594900834E-6</v>
      </c>
      <c r="CN222" s="161">
        <f>(N222-AVERAGE(N$3:N$242))^2*'Monthly Returns'!$BI223</f>
        <v>4.3158732277706162E-6</v>
      </c>
      <c r="CO222" s="161">
        <f>(O222-AVERAGE(O$3:O$242))^2*'Monthly Returns'!$BI223</f>
        <v>1.1200343063197224E-5</v>
      </c>
      <c r="CP222" s="161">
        <f>(P222-AVERAGE(P$3:P$242))^2*'Monthly Returns'!$BI223</f>
        <v>7.4777813959454778E-6</v>
      </c>
      <c r="CQ222" s="161">
        <f>(Q222-AVERAGE(Q$3:Q$242))^2*'Monthly Returns'!$BI223</f>
        <v>7.1552579828619951E-6</v>
      </c>
      <c r="CR222" s="161">
        <f>(R222-AVERAGE(R$3:R$242))^2*'Monthly Returns'!$BI223</f>
        <v>8.2251897692865734E-6</v>
      </c>
      <c r="CS222" s="161">
        <f>(S222-AVERAGE(S$3:S$242))^2*'Monthly Returns'!$BI223</f>
        <v>1.1020066593229892E-5</v>
      </c>
      <c r="CT222" s="161">
        <f>(T222-AVERAGE(T$3:T$242))^2*'Monthly Returns'!$BI223</f>
        <v>6.8653219752791269E-6</v>
      </c>
      <c r="CU222" s="161">
        <f>(U222-AVERAGE(U$3:U$242))^2*'Monthly Returns'!$BI223</f>
        <v>2.6763045170579737E-7</v>
      </c>
      <c r="CV222" s="161">
        <f>(V222-AVERAGE(V$3:V$242))^2*'Monthly Returns'!$BI223</f>
        <v>3.7403675864947761E-8</v>
      </c>
      <c r="CW222" s="161">
        <f>(W222-AVERAGE(W$3:W$242))^2*'Monthly Returns'!$BI223</f>
        <v>6.8654593296572897E-8</v>
      </c>
      <c r="CX222" s="161">
        <f>(X222-AVERAGE(X$3:X$242))^2*'Monthly Returns'!$BI223</f>
        <v>7.6961603187160318E-7</v>
      </c>
      <c r="CY222" s="161">
        <f>(Y222-AVERAGE(Y$3:Y$242))^2*'Monthly Returns'!$BI223</f>
        <v>8.2209549924876279E-7</v>
      </c>
      <c r="CZ222" s="161">
        <f>(Z222-AVERAGE(Z$3:Z$242))^2*'Monthly Returns'!$BI223</f>
        <v>5.6848707583908202E-8</v>
      </c>
      <c r="DA222" s="161">
        <f>(AA222-AVERAGE(AA$3:AA$242))^2*'Monthly Returns'!$BI223</f>
        <v>4.3307094624627202E-6</v>
      </c>
      <c r="DB222" s="161">
        <f>(AB222-AVERAGE(AB$3:AB$242))^2*'Monthly Returns'!$BI223</f>
        <v>1.1466758310469973E-6</v>
      </c>
      <c r="DC222" s="161">
        <f>(AC222-AVERAGE(AC$3:AC$242))^2*'Monthly Returns'!$BI223</f>
        <v>1.6440234821511446E-8</v>
      </c>
      <c r="DD222" s="161">
        <f>(AD222-AVERAGE(AD$3:AD$242))^2*'Monthly Returns'!$BI223</f>
        <v>1.7066831970942897E-7</v>
      </c>
      <c r="DE222" s="161">
        <f>(AE222-AVERAGE(AE$3:AE$242))^2*'Monthly Returns'!$BI223</f>
        <v>9.1745430022240696E-7</v>
      </c>
      <c r="DF222" s="161">
        <f>(AF222-AVERAGE(AF$3:AF$242))^2*'Monthly Returns'!$BI223</f>
        <v>3.7329632910667862E-7</v>
      </c>
      <c r="DG222" s="161">
        <f>(AG222-AVERAGE(AG$3:AG$242))^2*'Monthly Returns'!$BI223</f>
        <v>4.9796786873033791E-7</v>
      </c>
      <c r="DH222" s="161">
        <f>(AH222-AVERAGE(AH$3:AH$242))^2*'Monthly Returns'!$BI223</f>
        <v>7.0271919631595645E-7</v>
      </c>
      <c r="DI222" s="161">
        <f>(AI222-AVERAGE(AI$3:AI$242))^2*'Monthly Returns'!$BI223</f>
        <v>8.8546039060874133E-6</v>
      </c>
      <c r="DJ222" s="161">
        <f>(AJ222-AVERAGE(AJ$3:AJ$242))^2*'Monthly Returns'!$BI223</f>
        <v>8.7843570206835798E-6</v>
      </c>
      <c r="DK222" s="161">
        <f>(AK222-AVERAGE(AK$3:AK$242))^2*'Monthly Returns'!$BI223</f>
        <v>2.4392299165929432E-5</v>
      </c>
      <c r="DL222" s="161">
        <f>(AL222-AVERAGE(AL$3:AL$242))^2*'Monthly Returns'!$BI223</f>
        <v>1.2868802647138889E-5</v>
      </c>
      <c r="DM222" s="161">
        <f>(AM222-AVERAGE(AM$3:AM$242))^2*'Monthly Returns'!$BI223</f>
        <v>2.9012026010898079E-7</v>
      </c>
      <c r="DN222" s="161">
        <f>(AN222-AVERAGE(AN$3:AN$242))^2*'Monthly Returns'!$BI223</f>
        <v>4.3146459799459336E-6</v>
      </c>
      <c r="DO222" s="161">
        <f>(AO222-AVERAGE(AO$3:AO$242))^2*'Monthly Returns'!$BI223</f>
        <v>6.4450776328366776E-6</v>
      </c>
      <c r="DP222" s="161">
        <f>(AP222-AVERAGE(AP$3:AP$242))^2*'Monthly Returns'!$BI223</f>
        <v>2.9259629919049248E-6</v>
      </c>
      <c r="DQ222" s="161">
        <f>(AQ222-AVERAGE(AQ$3:AQ$242))^2*'Monthly Returns'!$BI223</f>
        <v>5.3750119811523941E-5</v>
      </c>
      <c r="DR222" s="161">
        <f>(AR222-AVERAGE(AR$3:AR$242))^2*'Monthly Returns'!$BI223</f>
        <v>1.5799444647629095E-7</v>
      </c>
      <c r="DS222" s="161">
        <f>(AS222-AVERAGE(AS$3:AS$242))^2*'Monthly Returns'!$BI223</f>
        <v>1.1429225878372795E-7</v>
      </c>
      <c r="DT222" s="161">
        <f>(AT222-AVERAGE(AT$3:AT$242))^2*'Monthly Returns'!$BI223</f>
        <v>1.0403567427753439E-5</v>
      </c>
      <c r="DU222" s="161">
        <f>(AU222-AVERAGE(AU$3:AU$242))^2*'Monthly Returns'!$BI223</f>
        <v>1.038517744619818E-7</v>
      </c>
      <c r="DV222" s="161">
        <f>(AV222-AVERAGE(AV$3:AV$242))^2*'Monthly Returns'!$BI223</f>
        <v>8.537874504489233E-9</v>
      </c>
      <c r="DW222" s="161">
        <f>(AW222-AVERAGE(AW$3:AW$242))^2*'Monthly Returns'!$BI223</f>
        <v>1.7589155985204571E-5</v>
      </c>
      <c r="DX222" s="161">
        <f>(AX222-AVERAGE(AX$3:AX$242))^2*'Monthly Returns'!$BI223</f>
        <v>2.2232571177394807E-5</v>
      </c>
      <c r="DY222" s="161">
        <f>(AY222-AVERAGE(AY$3:AY$242))^2*'Monthly Returns'!$BI223</f>
        <v>1.8346514307062386E-5</v>
      </c>
      <c r="DZ222" s="161">
        <f>(AZ222-AVERAGE(AZ$3:AZ$242))^2*'Monthly Returns'!$BI223</f>
        <v>8.5363263989191783E-5</v>
      </c>
      <c r="EA222" s="161">
        <f>(BA222-AVERAGE(BA$3:BA$242))^2*'Monthly Returns'!$BI223</f>
        <v>1.3202058975964574E-4</v>
      </c>
    </row>
    <row r="223" spans="1:131" s="80" customFormat="1" x14ac:dyDescent="0.2">
      <c r="A223" s="66"/>
      <c r="B223" s="79">
        <f>'Monthly Returns'!A224</f>
        <v>42886</v>
      </c>
      <c r="C223" s="77">
        <f>'Monthly Returns'!B224</f>
        <v>1.8495676656571099E-2</v>
      </c>
      <c r="D223" s="77">
        <f>'Monthly Returns'!C224</f>
        <v>-8.2866196044971696E-3</v>
      </c>
      <c r="E223" s="77">
        <f>'Monthly Returns'!D224</f>
        <v>5.7258978315840099E-2</v>
      </c>
      <c r="F223" s="77">
        <f>'Monthly Returns'!E224</f>
        <v>4.9639054596243001E-2</v>
      </c>
      <c r="G223" s="77">
        <f>'Monthly Returns'!F224</f>
        <v>5.1366854874559803E-2</v>
      </c>
      <c r="H223" s="77">
        <f>'Monthly Returns'!G224</f>
        <v>3.5126414685234801E-2</v>
      </c>
      <c r="I223" s="77">
        <f>'Monthly Returns'!H224</f>
        <v>4.1873867517709003E-2</v>
      </c>
      <c r="J223" s="77">
        <f>'Monthly Returns'!I224</f>
        <v>-4.9585736092505597E-3</v>
      </c>
      <c r="K223" s="77">
        <f>'Monthly Returns'!J224</f>
        <v>3.4707981053675799E-2</v>
      </c>
      <c r="L223" s="77">
        <f>'Monthly Returns'!K224</f>
        <v>2.0661632416077699E-2</v>
      </c>
      <c r="M223" s="77">
        <f>'Monthly Returns'!L224</f>
        <v>2.0340956401237099E-2</v>
      </c>
      <c r="N223" s="77">
        <f>'Monthly Returns'!M224</f>
        <v>1.74588579283174E-2</v>
      </c>
      <c r="O223" s="77">
        <f>'Monthly Returns'!N224</f>
        <v>2.24179036785963E-2</v>
      </c>
      <c r="P223" s="77">
        <f>'Monthly Returns'!O224</f>
        <v>1.5480149952516099E-2</v>
      </c>
      <c r="Q223" s="77">
        <f>'Monthly Returns'!P224</f>
        <v>1.0216880434472201E-2</v>
      </c>
      <c r="R223" s="77">
        <f>'Monthly Returns'!Q224</f>
        <v>8.1763737962115002E-3</v>
      </c>
      <c r="S223" s="77">
        <f>'Monthly Returns'!R224</f>
        <v>5.7029762519484797E-3</v>
      </c>
      <c r="T223" s="77">
        <f>'Monthly Returns'!S224</f>
        <v>1.1966220873899092E-2</v>
      </c>
      <c r="U223" s="77">
        <f>'Monthly Returns'!T224</f>
        <v>1.3638195342277001E-2</v>
      </c>
      <c r="V223" s="77">
        <f>'Monthly Returns'!U224</f>
        <v>3.3681080279128698E-3</v>
      </c>
      <c r="W223" s="77">
        <f>'Monthly Returns'!V224</f>
        <v>9.0650678542059104E-4</v>
      </c>
      <c r="X223" s="77">
        <f>'Monthly Returns'!W224</f>
        <v>7.3013646218595962E-3</v>
      </c>
      <c r="Y223" s="77">
        <f>'Monthly Returns'!X224</f>
        <v>1.6842537019183812E-3</v>
      </c>
      <c r="Z223" s="77">
        <f>'Monthly Returns'!Y224</f>
        <v>2.6634035673147594E-3</v>
      </c>
      <c r="AA223" s="77">
        <f>'Monthly Returns'!Z224</f>
        <v>5.7163858790174604E-3</v>
      </c>
      <c r="AB223" s="77">
        <f>'Monthly Returns'!AA224</f>
        <v>-5.5673839308408857E-3</v>
      </c>
      <c r="AC223" s="77">
        <f>'Monthly Returns'!AB224</f>
        <v>3.4892363762755174E-2</v>
      </c>
      <c r="AD223" s="77">
        <f>'Monthly Returns'!AC224</f>
        <v>4.2112007999999999E-2</v>
      </c>
      <c r="AE223" s="77">
        <f>'Monthly Returns'!AD224</f>
        <v>9.3625619999999996E-3</v>
      </c>
      <c r="AF223" s="77">
        <f>'Monthly Returns'!AE224</f>
        <v>1.8400082000000002E-2</v>
      </c>
      <c r="AG223" s="77">
        <f>'Monthly Returns'!AF224</f>
        <v>8.4770929999999998E-3</v>
      </c>
      <c r="AH223" s="77">
        <f>'Monthly Returns'!AG224</f>
        <v>4.872680427963294E-3</v>
      </c>
      <c r="AI223" s="77">
        <f>'Monthly Returns'!AH224</f>
        <v>-3.1972389870444928E-3</v>
      </c>
      <c r="AJ223" s="77">
        <f>'Monthly Returns'!AI224</f>
        <v>-4.4138595188880636E-4</v>
      </c>
      <c r="AK223" s="77">
        <f>'Monthly Returns'!AJ224</f>
        <v>-4.550698873732717E-3</v>
      </c>
      <c r="AL223" s="77">
        <f>'Monthly Returns'!AK224</f>
        <v>-5.6746626715189485E-3</v>
      </c>
      <c r="AM223" s="77">
        <f>'Monthly Returns'!AL224</f>
        <v>1.4674771910254902E-2</v>
      </c>
      <c r="AN223" s="77">
        <f>'Monthly Returns'!AM224</f>
        <v>-5.6174573019664997E-3</v>
      </c>
      <c r="AO223" s="77">
        <f>'Monthly Returns'!AN224</f>
        <v>3.0300000000000001E-2</v>
      </c>
      <c r="AP223" s="77">
        <f>'Monthly Returns'!AO224</f>
        <v>-1.626568876371004E-2</v>
      </c>
      <c r="AQ223" s="77">
        <f>'Monthly Returns'!AP224</f>
        <v>7.1019379634161828E-2</v>
      </c>
      <c r="AR223" s="77">
        <f>'Monthly Returns'!AQ224</f>
        <v>-9.9218758860095471E-3</v>
      </c>
      <c r="AS223" s="77">
        <f>'Monthly Returns'!AR224</f>
        <v>1.4824951533811692E-3</v>
      </c>
      <c r="AT223" s="77">
        <f>'Monthly Returns'!AS224</f>
        <v>-6.2871698461073834E-3</v>
      </c>
      <c r="AU223" s="77">
        <f>'Monthly Returns'!AT224</f>
        <v>-1.5203314844542686E-3</v>
      </c>
      <c r="AV223" s="77">
        <f>'Monthly Returns'!AU224</f>
        <v>1.9041144775364823E-3</v>
      </c>
      <c r="AW223" s="77">
        <f>'Monthly Returns'!AV224</f>
        <v>-4.2787800666013176E-3</v>
      </c>
      <c r="AX223" s="77">
        <f>'Monthly Returns'!AW224</f>
        <v>4.9379787128707164E-3</v>
      </c>
      <c r="AY223" s="77">
        <f>'Monthly Returns'!AX224</f>
        <v>-7.2527554612922636E-3</v>
      </c>
      <c r="AZ223" s="77">
        <f>'Monthly Returns'!AY224</f>
        <v>-4.0907571028181433E-4</v>
      </c>
      <c r="BA223" s="77">
        <f>'Monthly Returns'!AZ224</f>
        <v>-4.7701073274148964E-3</v>
      </c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CC223" s="161">
        <f>(C223-AVERAGE(C$3:C$242))^2*'Monthly Returns'!$BI224</f>
        <v>1.3106733429735463E-6</v>
      </c>
      <c r="CD223" s="161">
        <f>(D223-AVERAGE(D$3:D$242))^2*'Monthly Returns'!$BI224</f>
        <v>3.2543491453407535E-6</v>
      </c>
      <c r="CE223" s="161">
        <f>(E223-AVERAGE(E$3:E$242))^2*'Monthly Returns'!$BI224</f>
        <v>2.4043924187421887E-5</v>
      </c>
      <c r="CF223" s="161">
        <f>(F223-AVERAGE(F$3:F$242))^2*'Monthly Returns'!$BI224</f>
        <v>1.4796276560242908E-5</v>
      </c>
      <c r="CG223" s="161">
        <f>(G223-AVERAGE(G$3:G$242))^2*'Monthly Returns'!$BI224</f>
        <v>2.0202482727559308E-5</v>
      </c>
      <c r="CH223" s="161">
        <f>(H223-AVERAGE(H$3:H$242))^2*'Monthly Returns'!$BI224</f>
        <v>8.4046621192738217E-6</v>
      </c>
      <c r="CI223" s="161">
        <f>(I223-AVERAGE(I$3:I$242))^2*'Monthly Returns'!$BI224</f>
        <v>1.0823840454487816E-5</v>
      </c>
      <c r="CJ223" s="161">
        <f>(J223-AVERAGE(J$3:J$242))^2*'Monthly Returns'!$BI224</f>
        <v>1.8575161699977194E-6</v>
      </c>
      <c r="CK223" s="161">
        <f>(K223-AVERAGE(K$3:K$242))^2*'Monthly Returns'!$BI224</f>
        <v>5.5683396818298E-6</v>
      </c>
      <c r="CL223" s="161">
        <f>(L223-AVERAGE(L$3:L$242))^2*'Monthly Returns'!$BI224</f>
        <v>2.4015028104920982E-6</v>
      </c>
      <c r="CM223" s="161">
        <f>(M223-AVERAGE(M$3:M$242))^2*'Monthly Returns'!$BI224</f>
        <v>2.2766059591172252E-6</v>
      </c>
      <c r="CN223" s="161">
        <f>(N223-AVERAGE(N$3:N$242))^2*'Monthly Returns'!$BI224</f>
        <v>8.4439451165112514E-7</v>
      </c>
      <c r="CO223" s="161">
        <f>(O223-AVERAGE(O$3:O$242))^2*'Monthly Returns'!$BI224</f>
        <v>2.4607858424375962E-6</v>
      </c>
      <c r="CP223" s="161">
        <f>(P223-AVERAGE(P$3:P$242))^2*'Monthly Returns'!$BI224</f>
        <v>4.4407091510657238E-7</v>
      </c>
      <c r="CQ223" s="161">
        <f>(Q223-AVERAGE(Q$3:Q$242))^2*'Monthly Returns'!$BI224</f>
        <v>6.9505379876014535E-8</v>
      </c>
      <c r="CR223" s="161">
        <f>(R223-AVERAGE(R$3:R$242))^2*'Monthly Returns'!$BI224</f>
        <v>2.2649349607303236E-8</v>
      </c>
      <c r="CS223" s="161">
        <f>(S223-AVERAGE(S$3:S$242))^2*'Monthly Returns'!$BI224</f>
        <v>5.1544033780281235E-10</v>
      </c>
      <c r="CT223" s="161">
        <f>(T223-AVERAGE(T$3:T$242))^2*'Monthly Returns'!$BI224</f>
        <v>8.8932256465682575E-8</v>
      </c>
      <c r="CU223" s="161">
        <f>(U223-AVERAGE(U$3:U$242))^2*'Monthly Returns'!$BI224</f>
        <v>6.2321953684598109E-7</v>
      </c>
      <c r="CV223" s="161">
        <f>(V223-AVERAGE(V$3:V$242))^2*'Monthly Returns'!$BI224</f>
        <v>3.7694888956427218E-8</v>
      </c>
      <c r="CW223" s="161">
        <f>(W223-AVERAGE(W$3:W$242))^2*'Monthly Returns'!$BI224</f>
        <v>9.4047798409834527E-8</v>
      </c>
      <c r="CX223" s="161">
        <f>(X223-AVERAGE(X$3:X$242))^2*'Monthly Returns'!$BI224</f>
        <v>5.0592219591373682E-8</v>
      </c>
      <c r="CY223" s="161">
        <f>(Y223-AVERAGE(Y$3:Y$242))^2*'Monthly Returns'!$BI224</f>
        <v>5.3553654333375181E-8</v>
      </c>
      <c r="CZ223" s="161">
        <f>(Z223-AVERAGE(Z$3:Z$242))^2*'Monthly Returns'!$BI224</f>
        <v>1.2821172964015113E-9</v>
      </c>
      <c r="DA223" s="161">
        <f>(AA223-AVERAGE(AA$3:AA$242))^2*'Monthly Returns'!$BI224</f>
        <v>2.5006825120135934E-10</v>
      </c>
      <c r="DB223" s="161">
        <f>(AB223-AVERAGE(AB$3:AB$242))^2*'Monthly Returns'!$BI224</f>
        <v>8.3752767492863424E-7</v>
      </c>
      <c r="DC223" s="161">
        <f>(AC223-AVERAGE(AC$3:AC$242))^2*'Monthly Returns'!$BI224</f>
        <v>8.87085956440367E-6</v>
      </c>
      <c r="DD223" s="161">
        <f>(AD223-AVERAGE(AD$3:AD$242))^2*'Monthly Returns'!$BI224</f>
        <v>1.3417420361804583E-5</v>
      </c>
      <c r="DE223" s="161">
        <f>(AE223-AVERAGE(AE$3:AE$242))^2*'Monthly Returns'!$BI224</f>
        <v>2.7676465873237434E-7</v>
      </c>
      <c r="DF223" s="161">
        <f>(AF223-AVERAGE(AF$3:AF$242))^2*'Monthly Returns'!$BI224</f>
        <v>1.0781997382275294E-6</v>
      </c>
      <c r="DG223" s="161">
        <f>(AG223-AVERAGE(AG$3:AG$242))^2*'Monthly Returns'!$BI224</f>
        <v>1.5242629161660818E-8</v>
      </c>
      <c r="DH223" s="161">
        <f>(AH223-AVERAGE(AH$3:AH$242))^2*'Monthly Returns'!$BI224</f>
        <v>9.6915070329597924E-9</v>
      </c>
      <c r="DI223" s="161">
        <f>(AI223-AVERAGE(AI$3:AI$242))^2*'Monthly Returns'!$BI224</f>
        <v>4.3752691386936979E-7</v>
      </c>
      <c r="DJ223" s="161">
        <f>(AJ223-AVERAGE(AJ$3:AJ$242))^2*'Monthly Returns'!$BI224</f>
        <v>3.0088713480276052E-7</v>
      </c>
      <c r="DK223" s="161">
        <f>(AK223-AVERAGE(AK$3:AK$242))^2*'Monthly Returns'!$BI224</f>
        <v>1.0650211818834783E-6</v>
      </c>
      <c r="DL223" s="161">
        <f>(AL223-AVERAGE(AL$3:AL$242))^2*'Monthly Returns'!$BI224</f>
        <v>1.2788514659448155E-6</v>
      </c>
      <c r="DM223" s="161">
        <f>(AM223-AVERAGE(AM$3:AM$242))^2*'Monthly Returns'!$BI224</f>
        <v>9.3376673386886796E-7</v>
      </c>
      <c r="DN223" s="161">
        <f>(AN223-AVERAGE(AN$3:AN$242))^2*'Monthly Returns'!$BI224</f>
        <v>1.1445951713848274E-6</v>
      </c>
      <c r="DO223" s="161">
        <f>(AO223-AVERAGE(AO$3:AO$242))^2*'Monthly Returns'!$BI224</f>
        <v>5.220166809147209E-6</v>
      </c>
      <c r="DP223" s="161">
        <f>(AP223-AVERAGE(AP$3:AP$242))^2*'Monthly Returns'!$BI224</f>
        <v>2.7810236893131811E-6</v>
      </c>
      <c r="DQ223" s="161">
        <f>(AQ223-AVERAGE(AQ$3:AQ$242))^2*'Monthly Returns'!$BI224</f>
        <v>3.8337803966694673E-5</v>
      </c>
      <c r="DR223" s="161">
        <f>(AR223-AVERAGE(AR$3:AR$242))^2*'Monthly Returns'!$BI224</f>
        <v>2.4897798822825367E-6</v>
      </c>
      <c r="DS223" s="161">
        <f>(AS223-AVERAGE(AS$3:AS$242))^2*'Monthly Returns'!$BI224</f>
        <v>3.522563519828594E-8</v>
      </c>
      <c r="DT223" s="161">
        <f>(AT223-AVERAGE(AT$3:AT$242))^2*'Monthly Returns'!$BI224</f>
        <v>1.1875502170379498E-6</v>
      </c>
      <c r="DU223" s="161">
        <f>(AU223-AVERAGE(AU$3:AU$242))^2*'Monthly Returns'!$BI224</f>
        <v>1.2353070381105123E-7</v>
      </c>
      <c r="DV223" s="161">
        <f>(AV223-AVERAGE(AV$3:AV$242))^2*'Monthly Returns'!$BI224</f>
        <v>6.3405141080936404E-7</v>
      </c>
      <c r="DW223" s="161">
        <f>(AW223-AVERAGE(AW$3:AW$242))^2*'Monthly Returns'!$BI224</f>
        <v>1.6123776476303153E-6</v>
      </c>
      <c r="DX223" s="161">
        <f>(AX223-AVERAGE(AX$3:AX$242))^2*'Monthly Returns'!$BI224</f>
        <v>4.6468965868465114E-8</v>
      </c>
      <c r="DY223" s="161">
        <f>(AY223-AVERAGE(AY$3:AY$242))^2*'Monthly Returns'!$BI224</f>
        <v>1.693419229262718E-6</v>
      </c>
      <c r="DZ223" s="161">
        <f>(AZ223-AVERAGE(AZ$3:AZ$242))^2*'Monthly Returns'!$BI224</f>
        <v>2.1276950847036814E-6</v>
      </c>
      <c r="EA223" s="161">
        <f>(BA223-AVERAGE(BA$3:BA$242))^2*'Monthly Returns'!$BI224</f>
        <v>2.0265411348749087E-6</v>
      </c>
    </row>
    <row r="224" spans="1:131" s="80" customFormat="1" x14ac:dyDescent="0.2">
      <c r="A224" s="66"/>
      <c r="B224" s="79">
        <f>'Monthly Returns'!A225</f>
        <v>42916</v>
      </c>
      <c r="C224" s="77">
        <f>'Monthly Returns'!B225</f>
        <v>-4.1109395291329901E-3</v>
      </c>
      <c r="D224" s="77">
        <f>'Monthly Returns'!C225</f>
        <v>1.55303516048874E-2</v>
      </c>
      <c r="E224" s="77">
        <f>'Monthly Returns'!D225</f>
        <v>-1.7496937992316799E-2</v>
      </c>
      <c r="F224" s="77">
        <f>'Monthly Returns'!E225</f>
        <v>-2.0364014469950099E-2</v>
      </c>
      <c r="G224" s="77">
        <f>'Monthly Returns'!F225</f>
        <v>-2.94921773077517E-2</v>
      </c>
      <c r="H224" s="77">
        <f>'Monthly Returns'!G225</f>
        <v>3.81249794018323E-4</v>
      </c>
      <c r="I224" s="77">
        <f>'Monthly Returns'!H225</f>
        <v>-8.87777690748103E-4</v>
      </c>
      <c r="J224" s="77">
        <f>'Monthly Returns'!I225</f>
        <v>1.03471315555614E-2</v>
      </c>
      <c r="K224" s="77">
        <f>'Monthly Returns'!J225</f>
        <v>3.2297011198156801E-4</v>
      </c>
      <c r="L224" s="77">
        <f>'Monthly Returns'!K225</f>
        <v>-1.4175692395364901E-2</v>
      </c>
      <c r="M224" s="77">
        <f>'Monthly Returns'!L225</f>
        <v>-1.11804089059915E-2</v>
      </c>
      <c r="N224" s="77">
        <f>'Monthly Returns'!M225</f>
        <v>-8.6471902283323798E-3</v>
      </c>
      <c r="O224" s="77">
        <f>'Monthly Returns'!N225</f>
        <v>-1.0895431845816501E-2</v>
      </c>
      <c r="P224" s="77">
        <f>'Monthly Returns'!O225</f>
        <v>-1.1128180677841999E-2</v>
      </c>
      <c r="Q224" s="77">
        <f>'Monthly Returns'!P225</f>
        <v>-9.0772892787047699E-3</v>
      </c>
      <c r="R224" s="77">
        <f>'Monthly Returns'!Q225</f>
        <v>-1.90035627480178E-3</v>
      </c>
      <c r="S224" s="77">
        <f>'Monthly Returns'!R225</f>
        <v>-1.9003370860244999E-2</v>
      </c>
      <c r="T224" s="77">
        <f>'Monthly Returns'!S225</f>
        <v>-1.2239432238098868E-2</v>
      </c>
      <c r="U224" s="77">
        <f>'Monthly Returns'!T225</f>
        <v>6.2656070764504001E-3</v>
      </c>
      <c r="V224" s="77">
        <f>'Monthly Returns'!U225</f>
        <v>8.4992232378337997E-3</v>
      </c>
      <c r="W224" s="77">
        <f>'Monthly Returns'!V225</f>
        <v>-8.7819941565225792E-3</v>
      </c>
      <c r="X224" s="77">
        <f>'Monthly Returns'!W225</f>
        <v>1.3705567689044962E-2</v>
      </c>
      <c r="Y224" s="77">
        <f>'Monthly Returns'!X225</f>
        <v>1.7353830140545146E-3</v>
      </c>
      <c r="Z224" s="77">
        <f>'Monthly Returns'!Y225</f>
        <v>-1.9583527045198279E-3</v>
      </c>
      <c r="AA224" s="77">
        <f>'Monthly Returns'!Z225</f>
        <v>4.4446619681545174E-2</v>
      </c>
      <c r="AB224" s="77">
        <f>'Monthly Returns'!AA225</f>
        <v>2.641241850903131E-2</v>
      </c>
      <c r="AC224" s="77">
        <f>'Monthly Returns'!AB225</f>
        <v>4.0920846774719966E-2</v>
      </c>
      <c r="AD224" s="77">
        <f>'Monthly Returns'!AC225</f>
        <v>3.6772367E-2</v>
      </c>
      <c r="AE224" s="77">
        <f>'Monthly Returns'!AD225</f>
        <v>5.9133075E-2</v>
      </c>
      <c r="AF224" s="77">
        <f>'Monthly Returns'!AE225</f>
        <v>2.9865951000000002E-2</v>
      </c>
      <c r="AG224" s="77">
        <f>'Monthly Returns'!AF225</f>
        <v>3.5574093000000001E-2</v>
      </c>
      <c r="AH224" s="77">
        <f>'Monthly Returns'!AG225</f>
        <v>8.4364837861742314E-2</v>
      </c>
      <c r="AI224" s="77">
        <f>'Monthly Returns'!AH225</f>
        <v>1.2399381349080807E-2</v>
      </c>
      <c r="AJ224" s="77">
        <f>'Monthly Returns'!AI225</f>
        <v>2.0713320353532128E-2</v>
      </c>
      <c r="AK224" s="77">
        <f>'Monthly Returns'!AJ225</f>
        <v>3.4827711118579963E-2</v>
      </c>
      <c r="AL224" s="77">
        <f>'Monthly Returns'!AK225</f>
        <v>3.1355920459632314E-2</v>
      </c>
      <c r="AM224" s="77">
        <f>'Monthly Returns'!AL225</f>
        <v>-9.3778071107470939E-3</v>
      </c>
      <c r="AN224" s="77">
        <f>'Monthly Returns'!AM225</f>
        <v>1.7562832648817972E-2</v>
      </c>
      <c r="AO224" s="77">
        <f>'Monthly Returns'!AN225</f>
        <v>-1.54E-2</v>
      </c>
      <c r="AP224" s="77">
        <f>'Monthly Returns'!AO225</f>
        <v>3.8216835052017561E-2</v>
      </c>
      <c r="AQ224" s="77">
        <f>'Monthly Returns'!AP225</f>
        <v>9.7014988532207136E-2</v>
      </c>
      <c r="AR224" s="77">
        <f>'Monthly Returns'!AQ225</f>
        <v>1.5817848086234383E-2</v>
      </c>
      <c r="AS224" s="77">
        <f>'Monthly Returns'!AR225</f>
        <v>7.230699157367404E-3</v>
      </c>
      <c r="AT224" s="77">
        <f>'Monthly Returns'!AS225</f>
        <v>4.3789872969474106E-2</v>
      </c>
      <c r="AU224" s="77">
        <f>'Monthly Returns'!AT225</f>
        <v>-5.7233170899534652E-3</v>
      </c>
      <c r="AV224" s="77">
        <f>'Monthly Returns'!AU225</f>
        <v>-1.2147409997571943E-2</v>
      </c>
      <c r="AW224" s="77">
        <f>'Monthly Returns'!AV225</f>
        <v>0.10171169052442064</v>
      </c>
      <c r="AX224" s="77">
        <f>'Monthly Returns'!AW225</f>
        <v>9.5764518237423157E-2</v>
      </c>
      <c r="AY224" s="77">
        <f>'Monthly Returns'!AX225</f>
        <v>4.5908137568319372E-2</v>
      </c>
      <c r="AZ224" s="77">
        <f>'Monthly Returns'!AY225</f>
        <v>9.3319880545528588E-2</v>
      </c>
      <c r="BA224" s="77">
        <f>'Monthly Returns'!AZ225</f>
        <v>8.3231772886945388E-2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CC224" s="161">
        <f>(C224-AVERAGE(C$3:C$242))^2*'Monthly Returns'!$BI225</f>
        <v>1.0278176139410191E-6</v>
      </c>
      <c r="CD224" s="161">
        <f>(D224-AVERAGE(D$3:D$242))^2*'Monthly Returns'!$BI225</f>
        <v>2.1831405135587616E-7</v>
      </c>
      <c r="CE224" s="161">
        <f>(E224-AVERAGE(E$3:E$242))^2*'Monthly Returns'!$BI225</f>
        <v>4.9693303434203575E-6</v>
      </c>
      <c r="CF224" s="161">
        <f>(F224-AVERAGE(F$3:F$242))^2*'Monthly Returns'!$BI225</f>
        <v>8.0448193332692093E-6</v>
      </c>
      <c r="CG224" s="161">
        <f>(G224-AVERAGE(G$3:G$242))^2*'Monthly Returns'!$BI225</f>
        <v>1.0396323783657644E-5</v>
      </c>
      <c r="CH224" s="161">
        <f>(H224-AVERAGE(H$3:H$242))^2*'Monthly Returns'!$BI225</f>
        <v>1.7050705106541003E-7</v>
      </c>
      <c r="CI224" s="161">
        <f>(I224-AVERAGE(I$3:I$242))^2*'Monthly Returns'!$BI225</f>
        <v>6.20309668598686E-7</v>
      </c>
      <c r="CJ224" s="161">
        <f>(J224-AVERAGE(J$3:J$242))^2*'Monthly Returns'!$BI225</f>
        <v>9.147435751572505E-9</v>
      </c>
      <c r="CK224" s="161">
        <f>(K224-AVERAGE(K$3:K$242))^2*'Monthly Returns'!$BI225</f>
        <v>8.4733208966098445E-7</v>
      </c>
      <c r="CL224" s="161">
        <f>(L224-AVERAGE(L$3:L$242))^2*'Monthly Returns'!$BI225</f>
        <v>3.1610988827056111E-6</v>
      </c>
      <c r="CM224" s="161">
        <f>(M224-AVERAGE(M$3:M$242))^2*'Monthly Returns'!$BI225</f>
        <v>2.2545297232978758E-6</v>
      </c>
      <c r="CN224" s="161">
        <f>(N224-AVERAGE(N$3:N$242))^2*'Monthly Returns'!$BI225</f>
        <v>2.4835713911374793E-6</v>
      </c>
      <c r="CO224" s="161">
        <f>(O224-AVERAGE(O$3:O$242))^2*'Monthly Returns'!$BI225</f>
        <v>2.6015425432642496E-6</v>
      </c>
      <c r="CP224" s="161">
        <f>(P224-AVERAGE(P$3:P$242))^2*'Monthly Returns'!$BI225</f>
        <v>3.5262090029833147E-6</v>
      </c>
      <c r="CQ224" s="161">
        <f>(Q224-AVERAGE(Q$3:Q$242))^2*'Monthly Returns'!$BI225</f>
        <v>2.5037257938098128E-6</v>
      </c>
      <c r="CR224" s="161">
        <f>(R224-AVERAGE(R$3:R$242))^2*'Monthly Returns'!$BI225</f>
        <v>6.6181823796024064E-7</v>
      </c>
      <c r="CS224" s="161">
        <f>(S224-AVERAGE(S$3:S$242))^2*'Monthly Returns'!$BI225</f>
        <v>5.4879827914113494E-6</v>
      </c>
      <c r="CT224" s="161">
        <f>(T224-AVERAGE(T$3:T$242))^2*'Monthly Returns'!$BI225</f>
        <v>4.0715435759716443E-6</v>
      </c>
      <c r="CU224" s="161">
        <f>(U224-AVERAGE(U$3:U$242))^2*'Monthly Returns'!$BI225</f>
        <v>7.6641638583747654E-9</v>
      </c>
      <c r="CV224" s="161">
        <f>(V224-AVERAGE(V$3:V$242))^2*'Monthly Returns'!$BI225</f>
        <v>8.7698321292146715E-8</v>
      </c>
      <c r="CW224" s="161">
        <f>(W224-AVERAGE(W$3:W$242))^2*'Monthly Returns'!$BI225</f>
        <v>1.5272613017644378E-6</v>
      </c>
      <c r="CX224" s="161">
        <f>(X224-AVERAGE(X$3:X$242))^2*'Monthly Returns'!$BI225</f>
        <v>7.0428768013670558E-7</v>
      </c>
      <c r="CY224" s="161">
        <f>(Y224-AVERAGE(Y$3:Y$242))^2*'Monthly Returns'!$BI225</f>
        <v>5.1841452271629026E-8</v>
      </c>
      <c r="CZ224" s="161">
        <f>(Z224-AVERAGE(Z$3:Z$242))^2*'Monthly Returns'!$BI225</f>
        <v>1.6525378452630386E-7</v>
      </c>
      <c r="DA224" s="161">
        <f>(AA224-AVERAGE(AA$3:AA$242))^2*'Monthly Returns'!$BI225</f>
        <v>1.3632777720737392E-5</v>
      </c>
      <c r="DB224" s="161">
        <f>(AB224-AVERAGE(AB$3:AB$242))^2*'Monthly Returns'!$BI225</f>
        <v>4.5884612361756151E-6</v>
      </c>
      <c r="DC224" s="161">
        <f>(AC224-AVERAGE(AC$3:AC$242))^2*'Monthly Returns'!$BI225</f>
        <v>1.2749106220650832E-5</v>
      </c>
      <c r="DD224" s="161">
        <f>(AD224-AVERAGE(AD$3:AD$242))^2*'Monthly Returns'!$BI225</f>
        <v>1.0050164117750863E-5</v>
      </c>
      <c r="DE224" s="161">
        <f>(AE224-AVERAGE(AE$3:AE$242))^2*'Monthly Returns'!$BI225</f>
        <v>2.8025561825141138E-5</v>
      </c>
      <c r="DF224" s="161">
        <f>(AF224-AVERAGE(AF$3:AF$242))^2*'Monthly Returns'!$BI225</f>
        <v>4.5854775501839854E-6</v>
      </c>
      <c r="DG224" s="161">
        <f>(AG224-AVERAGE(AG$3:AG$242))^2*'Monthly Returns'!$BI225</f>
        <v>7.3898812717764562E-6</v>
      </c>
      <c r="DH224" s="161">
        <f>(AH224-AVERAGE(AH$3:AH$242))^2*'Monthly Returns'!$BI225</f>
        <v>5.6428395441259215E-5</v>
      </c>
      <c r="DI224" s="161">
        <f>(AI224-AVERAGE(AI$3:AI$242))^2*'Monthly Returns'!$BI225</f>
        <v>6.8637611762814405E-7</v>
      </c>
      <c r="DJ224" s="161">
        <f>(AJ224-AVERAGE(AJ$3:AJ$242))^2*'Monthly Returns'!$BI225</f>
        <v>2.1730351127362665E-6</v>
      </c>
      <c r="DK224" s="161">
        <f>(AK224-AVERAGE(AK$3:AK$242))^2*'Monthly Returns'!$BI225</f>
        <v>7.469360683655959E-6</v>
      </c>
      <c r="DL224" s="161">
        <f>(AL224-AVERAGE(AL$3:AL$242))^2*'Monthly Returns'!$BI225</f>
        <v>5.8026177330086194E-6</v>
      </c>
      <c r="DM224" s="161">
        <f>(AM224-AVERAGE(AM$3:AM$242))^2*'Monthly Returns'!$BI225</f>
        <v>1.7733826050411657E-6</v>
      </c>
      <c r="DN224" s="161">
        <f>(AN224-AVERAGE(AN$3:AN$242))^2*'Monthly Returns'!$BI225</f>
        <v>1.308977081888577E-6</v>
      </c>
      <c r="DO224" s="161">
        <f>(AO224-AVERAGE(AO$3:AO$242))^2*'Monthly Returns'!$BI225</f>
        <v>4.3229922551158372E-6</v>
      </c>
      <c r="DP224" s="161">
        <f>(AP224-AVERAGE(AP$3:AP$242))^2*'Monthly Returns'!$BI225</f>
        <v>1.2533610249682916E-5</v>
      </c>
      <c r="DQ224" s="161">
        <f>(AQ224-AVERAGE(AQ$3:AQ$242))^2*'Monthly Returns'!$BI225</f>
        <v>7.5896257334043146E-5</v>
      </c>
      <c r="DR224" s="161">
        <f>(AR224-AVERAGE(AR$3:AR$242))^2*'Monthly Returns'!$BI225</f>
        <v>7.7184652169618437E-7</v>
      </c>
      <c r="DS224" s="161">
        <f>(AS224-AVERAGE(AS$3:AS$242))^2*'Monthly Returns'!$BI225</f>
        <v>1.3084162761937831E-7</v>
      </c>
      <c r="DT224" s="161">
        <f>(AT224-AVERAGE(AT$3:AT$242))^2*'Monthly Returns'!$BI225</f>
        <v>1.3684770471317812E-5</v>
      </c>
      <c r="DU224" s="161">
        <f>(AU224-AVERAGE(AU$3:AU$242))^2*'Monthly Returns'!$BI225</f>
        <v>5.7100212992393688E-7</v>
      </c>
      <c r="DV224" s="161">
        <f>(AV224-AVERAGE(AV$3:AV$242))^2*'Monthly Returns'!$BI225</f>
        <v>2.9708111897942821E-7</v>
      </c>
      <c r="DW224" s="161">
        <f>(AW224-AVERAGE(AW$3:AW$242))^2*'Monthly Returns'!$BI225</f>
        <v>7.8706424860756427E-5</v>
      </c>
      <c r="DX224" s="161">
        <f>(AX224-AVERAGE(AX$3:AX$242))^2*'Monthly Returns'!$BI225</f>
        <v>7.1899566598234148E-5</v>
      </c>
      <c r="DY224" s="161">
        <f>(AY224-AVERAGE(AY$3:AY$242))^2*'Monthly Returns'!$BI225</f>
        <v>1.4302904640032133E-5</v>
      </c>
      <c r="DZ224" s="161">
        <f>(AZ224-AVERAGE(AZ$3:AZ$242))^2*'Monthly Returns'!$BI225</f>
        <v>5.6368406428562605E-5</v>
      </c>
      <c r="EA224" s="161">
        <f>(BA224-AVERAGE(BA$3:BA$242))^2*'Monthly Returns'!$BI225</f>
        <v>4.8927705316200648E-5</v>
      </c>
    </row>
    <row r="225" spans="1:131" s="80" customFormat="1" x14ac:dyDescent="0.2">
      <c r="A225" s="66"/>
      <c r="B225" s="79">
        <f>'Monthly Returns'!A226</f>
        <v>42947</v>
      </c>
      <c r="C225" s="77">
        <f>'Monthly Returns'!B226</f>
        <v>5.6218425071405901E-3</v>
      </c>
      <c r="D225" s="77">
        <f>'Monthly Returns'!C226</f>
        <v>-1.69287703070952E-3</v>
      </c>
      <c r="E225" s="77">
        <f>'Monthly Returns'!D226</f>
        <v>1.65948820340702E-2</v>
      </c>
      <c r="F225" s="77">
        <f>'Monthly Returns'!E226</f>
        <v>2.9841433708015501E-2</v>
      </c>
      <c r="G225" s="77">
        <f>'Monthly Returns'!F226</f>
        <v>1.0968695742392001E-2</v>
      </c>
      <c r="H225" s="77">
        <f>'Monthly Returns'!G226</f>
        <v>5.4908860659343903E-3</v>
      </c>
      <c r="I225" s="77">
        <f>'Monthly Returns'!H226</f>
        <v>1.1913515965062699E-2</v>
      </c>
      <c r="J225" s="77">
        <f>'Monthly Returns'!I226</f>
        <v>2.7910850266293401E-2</v>
      </c>
      <c r="K225" s="77">
        <f>'Monthly Returns'!J226</f>
        <v>4.5082089011640097E-2</v>
      </c>
      <c r="L225" s="77">
        <f>'Monthly Returns'!K226</f>
        <v>3.7006848030600699E-3</v>
      </c>
      <c r="M225" s="77">
        <f>'Monthly Returns'!L226</f>
        <v>2.1130143761909298E-3</v>
      </c>
      <c r="N225" s="77">
        <f>'Monthly Returns'!M226</f>
        <v>3.7394169479809599E-4</v>
      </c>
      <c r="O225" s="77">
        <f>'Monthly Returns'!N226</f>
        <v>1.1484247566132E-2</v>
      </c>
      <c r="P225" s="77">
        <f>'Monthly Returns'!O226</f>
        <v>-4.1081759905993104E-3</v>
      </c>
      <c r="Q225" s="77">
        <f>'Monthly Returns'!P226</f>
        <v>-3.69303041159541E-3</v>
      </c>
      <c r="R225" s="77">
        <f>'Monthly Returns'!Q226</f>
        <v>1.5286025663474501E-5</v>
      </c>
      <c r="S225" s="77">
        <f>'Monthly Returns'!R226</f>
        <v>-8.1442309760907296E-3</v>
      </c>
      <c r="T225" s="77">
        <f>'Monthly Returns'!S226</f>
        <v>-6.0676294710013678E-3</v>
      </c>
      <c r="U225" s="77">
        <f>'Monthly Returns'!T226</f>
        <v>2.03732663895634E-2</v>
      </c>
      <c r="V225" s="77">
        <f>'Monthly Returns'!U226</f>
        <v>1.46844675703772E-2</v>
      </c>
      <c r="W225" s="77">
        <f>'Monthly Returns'!V226</f>
        <v>6.4052589620160402E-3</v>
      </c>
      <c r="X225" s="77">
        <f>'Monthly Returns'!W226</f>
        <v>3.9967526384814267E-3</v>
      </c>
      <c r="Y225" s="77">
        <f>'Monthly Returns'!X226</f>
        <v>6.6070285446129251E-3</v>
      </c>
      <c r="Z225" s="77">
        <f>'Monthly Returns'!Y226</f>
        <v>2.0591740870472552E-3</v>
      </c>
      <c r="AA225" s="77">
        <f>'Monthly Returns'!Z226</f>
        <v>3.9150020930828422E-2</v>
      </c>
      <c r="AB225" s="77">
        <f>'Monthly Returns'!AA226</f>
        <v>1.8979579814381253E-2</v>
      </c>
      <c r="AC225" s="77">
        <f>'Monthly Returns'!AB226</f>
        <v>2.0353881409187036E-2</v>
      </c>
      <c r="AD225" s="77">
        <f>'Monthly Returns'!AC226</f>
        <v>2.3213190000000002E-2</v>
      </c>
      <c r="AE225" s="77">
        <f>'Monthly Returns'!AD226</f>
        <v>1.5897748E-2</v>
      </c>
      <c r="AF225" s="77">
        <f>'Monthly Returns'!AE226</f>
        <v>1.6420707999999999E-2</v>
      </c>
      <c r="AG225" s="77">
        <f>'Monthly Returns'!AF226</f>
        <v>1.8489328999999999E-2</v>
      </c>
      <c r="AH225" s="77">
        <f>'Monthly Returns'!AG226</f>
        <v>1.7256849955380016E-2</v>
      </c>
      <c r="AI225" s="77">
        <f>'Monthly Returns'!AH226</f>
        <v>4.0796132179468092E-3</v>
      </c>
      <c r="AJ225" s="77">
        <f>'Monthly Returns'!AI226</f>
        <v>1.0267169225198547E-2</v>
      </c>
      <c r="AK225" s="77">
        <f>'Monthly Returns'!AJ226</f>
        <v>1.1328495479241418E-2</v>
      </c>
      <c r="AL225" s="77">
        <f>'Monthly Returns'!AK226</f>
        <v>1.924359970984213E-2</v>
      </c>
      <c r="AM225" s="77">
        <f>'Monthly Returns'!AL226</f>
        <v>-8.0953472238132207E-4</v>
      </c>
      <c r="AN225" s="77">
        <f>'Monthly Returns'!AM226</f>
        <v>1.5916521924415061E-2</v>
      </c>
      <c r="AO225" s="77">
        <f>'Monthly Returns'!AN226</f>
        <v>5.7000000000000002E-3</v>
      </c>
      <c r="AP225" s="77">
        <f>'Monthly Returns'!AO226</f>
        <v>8.5121479900964081E-2</v>
      </c>
      <c r="AQ225" s="77">
        <f>'Monthly Returns'!AP226</f>
        <v>0.11077380033945383</v>
      </c>
      <c r="AR225" s="77">
        <f>'Monthly Returns'!AQ226</f>
        <v>2.0229151450744855E-2</v>
      </c>
      <c r="AS225" s="77">
        <f>'Monthly Returns'!AR226</f>
        <v>1.0742960533755452E-2</v>
      </c>
      <c r="AT225" s="77">
        <f>'Monthly Returns'!AS226</f>
        <v>1.6897099126485411E-2</v>
      </c>
      <c r="AU225" s="77">
        <f>'Monthly Returns'!AT226</f>
        <v>1.3618299842889635E-2</v>
      </c>
      <c r="AV225" s="77">
        <f>'Monthly Returns'!AU226</f>
        <v>-8.1412993666453385E-3</v>
      </c>
      <c r="AW225" s="77">
        <f>'Monthly Returns'!AV226</f>
        <v>-1.8136298910351623E-2</v>
      </c>
      <c r="AX225" s="77">
        <f>'Monthly Returns'!AW226</f>
        <v>-3.55216937170999E-4</v>
      </c>
      <c r="AY225" s="77">
        <f>'Monthly Returns'!AX226</f>
        <v>3.1535321986692387E-3</v>
      </c>
      <c r="AZ225" s="77">
        <f>'Monthly Returns'!AY226</f>
        <v>-5.8472951956683936E-2</v>
      </c>
      <c r="BA225" s="77">
        <f>'Monthly Returns'!AZ226</f>
        <v>0.11041883331757574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  <c r="BU225" s="77"/>
      <c r="BV225" s="77"/>
      <c r="CC225" s="161">
        <f>(C225-AVERAGE(C$3:C$242))^2*'Monthly Returns'!$BI226</f>
        <v>6.7864117173761233E-9</v>
      </c>
      <c r="CD225" s="161">
        <f>(D225-AVERAGE(D$3:D$242))^2*'Monthly Returns'!$BI226</f>
        <v>1.4106735673299886E-6</v>
      </c>
      <c r="CE225" s="161">
        <f>(E225-AVERAGE(E$3:E$242))^2*'Monthly Returns'!$BI226</f>
        <v>1.0817460742798923E-6</v>
      </c>
      <c r="CF225" s="161">
        <f>(F225-AVERAGE(F$3:F$242))^2*'Monthly Returns'!$BI226</f>
        <v>3.9220347076604838E-6</v>
      </c>
      <c r="CG225" s="161">
        <f>(G225-AVERAGE(G$3:G$242))^2*'Monthly Returns'!$BI226</f>
        <v>4.261324272268065E-7</v>
      </c>
      <c r="CH225" s="161">
        <f>(H225-AVERAGE(H$3:H$242))^2*'Monthly Returns'!$BI226</f>
        <v>5.8785507654979269E-9</v>
      </c>
      <c r="CI225" s="161">
        <f>(I225-AVERAGE(I$3:I$242))^2*'Monthly Returns'!$BI226</f>
        <v>1.9381548420738466E-7</v>
      </c>
      <c r="CJ225" s="161">
        <f>(J225-AVERAGE(J$3:J$242))^2*'Monthly Returns'!$BI226</f>
        <v>3.1905119498235856E-6</v>
      </c>
      <c r="CK225" s="161">
        <f>(K225-AVERAGE(K$3:K$242))^2*'Monthly Returns'!$BI226</f>
        <v>1.1436717625780298E-5</v>
      </c>
      <c r="CL225" s="161">
        <f>(L225-AVERAGE(L$3:L$242))^2*'Monthly Returns'!$BI226</f>
        <v>4.454608131616839E-9</v>
      </c>
      <c r="CM225" s="161">
        <f>(M225-AVERAGE(M$3:M$242))^2*'Monthly Returns'!$BI226</f>
        <v>5.2857742148357298E-8</v>
      </c>
      <c r="CN225" s="161">
        <f>(N225-AVERAGE(N$3:N$242))^2*'Monthly Returns'!$BI226</f>
        <v>5.1238691323805567E-7</v>
      </c>
      <c r="CO225" s="161">
        <f>(O225-AVERAGE(O$3:O$242))^2*'Monthly Returns'!$BI226</f>
        <v>2.8349108395766934E-7</v>
      </c>
      <c r="CP225" s="161">
        <f>(P225-AVERAGE(P$3:P$242))^2*'Monthly Returns'!$BI226</f>
        <v>1.4684045377612633E-6</v>
      </c>
      <c r="CQ225" s="161">
        <f>(Q225-AVERAGE(Q$3:Q$242))^2*'Monthly Returns'!$BI226</f>
        <v>1.149581511588371E-6</v>
      </c>
      <c r="CR225" s="161">
        <f>(R225-AVERAGE(R$3:R$242))^2*'Monthly Returns'!$BI226</f>
        <v>4.0105241294523019E-7</v>
      </c>
      <c r="CS225" s="161">
        <f>(S225-AVERAGE(S$3:S$242))^2*'Monthly Returns'!$BI226</f>
        <v>1.7148447720802395E-6</v>
      </c>
      <c r="CT225" s="161">
        <f>(T225-AVERAGE(T$3:T$242))^2*'Monthly Returns'!$BI226</f>
        <v>2.0566072254516267E-6</v>
      </c>
      <c r="CU225" s="161">
        <f>(U225-AVERAGE(U$3:U$242))^2*'Monthly Returns'!$BI226</f>
        <v>2.089475499612782E-6</v>
      </c>
      <c r="CV225" s="161">
        <f>(V225-AVERAGE(V$3:V$242))^2*'Monthly Returns'!$BI226</f>
        <v>7.9710738611394951E-7</v>
      </c>
      <c r="CW225" s="161">
        <f>(W225-AVERAGE(W$3:W$242))^2*'Monthly Returns'!$BI226</f>
        <v>4.8114402103813131E-8</v>
      </c>
      <c r="CX225" s="161">
        <f>(X225-AVERAGE(X$3:X$242))^2*'Monthly Returns'!$BI226</f>
        <v>8.242564700386161E-9</v>
      </c>
      <c r="CY225" s="161">
        <f>(Y225-AVERAGE(Y$3:Y$242))^2*'Monthly Returns'!$BI226</f>
        <v>5.757214137537882E-8</v>
      </c>
      <c r="CZ225" s="161">
        <f>(Z225-AVERAGE(Z$3:Z$242))^2*'Monthly Returns'!$BI226</f>
        <v>4.8285192533252478E-10</v>
      </c>
      <c r="DA225" s="161">
        <f>(AA225-AVERAGE(AA$3:AA$242))^2*'Monthly Returns'!$BI226</f>
        <v>1.024763403009516E-5</v>
      </c>
      <c r="DB225" s="161">
        <f>(AB225-AVERAGE(AB$3:AB$242))^2*'Monthly Returns'!$BI226</f>
        <v>2.0667876071560187E-6</v>
      </c>
      <c r="DC225" s="161">
        <f>(AC225-AVERAGE(AC$3:AC$242))^2*'Monthly Returns'!$BI226</f>
        <v>2.5905287541589973E-6</v>
      </c>
      <c r="DD225" s="161">
        <f>(AD225-AVERAGE(AD$3:AD$242))^2*'Monthly Returns'!$BI226</f>
        <v>3.539788768229982E-6</v>
      </c>
      <c r="DE225" s="161">
        <f>(AE225-AVERAGE(AE$3:AE$242))^2*'Monthly Returns'!$BI226</f>
        <v>1.3461785037017826E-6</v>
      </c>
      <c r="DF225" s="161">
        <f>(AF225-AVERAGE(AF$3:AF$242))^2*'Monthly Returns'!$BI226</f>
        <v>7.3682718545439063E-7</v>
      </c>
      <c r="DG225" s="161">
        <f>(AG225-AVERAGE(AG$3:AG$242))^2*'Monthly Returns'!$BI226</f>
        <v>1.1840482856769504E-6</v>
      </c>
      <c r="DH225" s="161">
        <f>(AH225-AVERAGE(AH$3:AH$242))^2*'Monthly Returns'!$BI226</f>
        <v>1.1929711227675136E-6</v>
      </c>
      <c r="DI225" s="161">
        <f>(AI225-AVERAGE(AI$3:AI$242))^2*'Monthly Returns'!$BI226</f>
        <v>1.0290402170755895E-9</v>
      </c>
      <c r="DJ225" s="161">
        <f>(AJ225-AVERAGE(AJ$3:AJ$242))^2*'Monthly Returns'!$BI226</f>
        <v>2.2692150849583706E-7</v>
      </c>
      <c r="DK225" s="161">
        <f>(AK225-AVERAGE(AK$3:AK$242))^2*'Monthly Returns'!$BI226</f>
        <v>2.3576795494004356E-7</v>
      </c>
      <c r="DL225" s="161">
        <f>(AL225-AVERAGE(AL$3:AL$242))^2*'Monthly Returns'!$BI226</f>
        <v>1.5762412678980876E-6</v>
      </c>
      <c r="DM225" s="161">
        <f>(AM225-AVERAGE(AM$3:AM$242))^2*'Monthly Returns'!$BI226</f>
        <v>2.6410062693133478E-7</v>
      </c>
      <c r="DN225" s="161">
        <f>(AN225-AVERAGE(AN$3:AN$242))^2*'Monthly Returns'!$BI226</f>
        <v>9.8297746274823834E-7</v>
      </c>
      <c r="DO225" s="161">
        <f>(AO225-AVERAGE(AO$3:AO$242))^2*'Monthly Returns'!$BI226</f>
        <v>3.516329470616675E-9</v>
      </c>
      <c r="DP225" s="161">
        <f>(AP225-AVERAGE(AP$3:AP$242))^2*'Monthly Returns'!$BI226</f>
        <v>6.5149738420310001E-5</v>
      </c>
      <c r="DQ225" s="161">
        <f>(AQ225-AVERAGE(AQ$3:AQ$242))^2*'Monthly Returns'!$BI226</f>
        <v>1.0159999008698646E-4</v>
      </c>
      <c r="DR225" s="161">
        <f>(AR225-AVERAGE(AR$3:AR$242))^2*'Monthly Returns'!$BI226</f>
        <v>1.7094346099443871E-6</v>
      </c>
      <c r="DS225" s="161">
        <f>(AS225-AVERAGE(AS$3:AS$242))^2*'Monthly Returns'!$BI226</f>
        <v>4.9211839876692041E-7</v>
      </c>
      <c r="DT225" s="161">
        <f>(AT225-AVERAGE(AT$3:AT$242))^2*'Monthly Returns'!$BI226</f>
        <v>1.2772636523704546E-6</v>
      </c>
      <c r="DU225" s="161">
        <f>(AU225-AVERAGE(AU$3:AU$242))^2*'Monthly Returns'!$BI226</f>
        <v>1.213746741518058E-6</v>
      </c>
      <c r="DV225" s="161">
        <f>(AV225-AVERAGE(AV$3:AV$242))^2*'Monthly Returns'!$BI226</f>
        <v>2.6343769245067774E-8</v>
      </c>
      <c r="DW225" s="161">
        <f>(AW225-AVERAGE(AW$3:AW$242))^2*'Monthly Returns'!$BI226</f>
        <v>6.8438025360094117E-6</v>
      </c>
      <c r="DX225" s="161">
        <f>(AX225-AVERAGE(AX$3:AX$242))^2*'Monthly Returns'!$BI226</f>
        <v>5.2865125699432723E-7</v>
      </c>
      <c r="DY225" s="161">
        <f>(AY225-AVERAGE(AY$3:AY$242))^2*'Monthly Returns'!$BI226</f>
        <v>9.8037571488555276E-8</v>
      </c>
      <c r="DZ225" s="161">
        <f>(AZ225-AVERAGE(AZ$3:AZ$242))^2*'Monthly Returns'!$BI226</f>
        <v>4.9852318718682526E-5</v>
      </c>
      <c r="EA225" s="161">
        <f>(BA225-AVERAGE(BA$3:BA$242))^2*'Monthly Returns'!$BI226</f>
        <v>9.3048391597070127E-5</v>
      </c>
    </row>
    <row r="226" spans="1:131" s="80" customFormat="1" x14ac:dyDescent="0.2">
      <c r="A226" s="66"/>
      <c r="B226" s="79">
        <f>'Monthly Returns'!A227</f>
        <v>42978</v>
      </c>
      <c r="C226" s="77">
        <f>'Monthly Returns'!B227</f>
        <v>2.5686063266658399E-2</v>
      </c>
      <c r="D226" s="77">
        <f>'Monthly Returns'!C227</f>
        <v>1.46654036757463E-2</v>
      </c>
      <c r="E226" s="77">
        <f>'Monthly Returns'!D227</f>
        <v>2.63502301074936E-2</v>
      </c>
      <c r="F226" s="77">
        <f>'Monthly Returns'!E227</f>
        <v>2.47087314108944E-2</v>
      </c>
      <c r="G226" s="77">
        <f>'Monthly Returns'!F227</f>
        <v>1.45959186014044E-2</v>
      </c>
      <c r="H226" s="77">
        <f>'Monthly Returns'!G227</f>
        <v>2.1860336730346E-2</v>
      </c>
      <c r="I226" s="77">
        <f>'Monthly Returns'!H227</f>
        <v>4.1461557628867003E-2</v>
      </c>
      <c r="J226" s="77">
        <f>'Monthly Returns'!I227</f>
        <v>2.5139574605035499E-2</v>
      </c>
      <c r="K226" s="77">
        <f>'Monthly Returns'!J227</f>
        <v>4.55192076372819E-2</v>
      </c>
      <c r="L226" s="77">
        <f>'Monthly Returns'!K227</f>
        <v>3.3152018066882699E-2</v>
      </c>
      <c r="M226" s="77">
        <f>'Monthly Returns'!L227</f>
        <v>3.2461820019878497E-2</v>
      </c>
      <c r="N226" s="77">
        <f>'Monthly Returns'!M227</f>
        <v>2.87303638499809E-2</v>
      </c>
      <c r="O226" s="77">
        <f>'Monthly Returns'!N227</f>
        <v>2.9414541997869699E-2</v>
      </c>
      <c r="P226" s="77">
        <f>'Monthly Returns'!O227</f>
        <v>3.47680265503627E-2</v>
      </c>
      <c r="Q226" s="77">
        <f>'Monthly Returns'!P227</f>
        <v>3.0866328222219901E-2</v>
      </c>
      <c r="R226" s="77">
        <f>'Monthly Returns'!Q227</f>
        <v>2.8519893885510399E-2</v>
      </c>
      <c r="S226" s="77">
        <f>'Monthly Returns'!R227</f>
        <v>3.0405253637476998E-2</v>
      </c>
      <c r="T226" s="77">
        <f>'Monthly Returns'!S227</f>
        <v>3.61516764230152E-2</v>
      </c>
      <c r="U226" s="77">
        <f>'Monthly Returns'!T227</f>
        <v>3.27901250501616E-3</v>
      </c>
      <c r="V226" s="77">
        <f>'Monthly Returns'!U227</f>
        <v>6.0509355004729698E-3</v>
      </c>
      <c r="W226" s="77">
        <f>'Monthly Returns'!V227</f>
        <v>7.8951078431732605E-3</v>
      </c>
      <c r="X226" s="77">
        <f>'Monthly Returns'!W227</f>
        <v>1.1196118678855616E-3</v>
      </c>
      <c r="Y226" s="77">
        <f>'Monthly Returns'!X227</f>
        <v>-3.4682529834240139E-4</v>
      </c>
      <c r="Z226" s="77">
        <f>'Monthly Returns'!Y227</f>
        <v>-7.683678038549191E-4</v>
      </c>
      <c r="AA226" s="77">
        <f>'Monthly Returns'!Z227</f>
        <v>6.1749550557068655E-3</v>
      </c>
      <c r="AB226" s="77">
        <f>'Monthly Returns'!AA227</f>
        <v>9.1159451519149393E-3</v>
      </c>
      <c r="AC226" s="77">
        <f>'Monthly Returns'!AB227</f>
        <v>-2.3837611234600264E-2</v>
      </c>
      <c r="AD226" s="77">
        <f>'Monthly Returns'!AC227</f>
        <v>-2.3768389000000001E-2</v>
      </c>
      <c r="AE226" s="77">
        <f>'Monthly Returns'!AD227</f>
        <v>-2.1182704E-2</v>
      </c>
      <c r="AF226" s="77">
        <f>'Monthly Returns'!AE227</f>
        <v>-1.8466419999999999E-3</v>
      </c>
      <c r="AG226" s="77">
        <f>'Monthly Returns'!AF227</f>
        <v>7.3198800000000004E-4</v>
      </c>
      <c r="AH226" s="77">
        <f>'Monthly Returns'!AG227</f>
        <v>-4.7954732427714308E-2</v>
      </c>
      <c r="AI226" s="77">
        <f>'Monthly Returns'!AH227</f>
        <v>4.5903680074690367E-3</v>
      </c>
      <c r="AJ226" s="77">
        <f>'Monthly Returns'!AI227</f>
        <v>3.8087283696339735E-3</v>
      </c>
      <c r="AK226" s="77">
        <f>'Monthly Returns'!AJ227</f>
        <v>6.604610280085188E-3</v>
      </c>
      <c r="AL226" s="77">
        <f>'Monthly Returns'!AK227</f>
        <v>1.0310457393740702E-2</v>
      </c>
      <c r="AM226" s="77">
        <f>'Monthly Returns'!AL227</f>
        <v>-9.1908864811113267E-3</v>
      </c>
      <c r="AN226" s="77">
        <f>'Monthly Returns'!AM227</f>
        <v>8.8315832438043973E-3</v>
      </c>
      <c r="AO226" s="77">
        <f>'Monthly Returns'!AN227</f>
        <v>-3.0200000000000001E-2</v>
      </c>
      <c r="AP226" s="77">
        <f>'Monthly Returns'!AO227</f>
        <v>-1.8892227926410321E-3</v>
      </c>
      <c r="AQ226" s="77">
        <f>'Monthly Returns'!AP227</f>
        <v>-5.850526293856384E-2</v>
      </c>
      <c r="AR226" s="77">
        <f>'Monthly Returns'!AQ227</f>
        <v>2.015540672486154E-2</v>
      </c>
      <c r="AS226" s="77">
        <f>'Monthly Returns'!AR227</f>
        <v>1.0796598791676049E-2</v>
      </c>
      <c r="AT226" s="77">
        <f>'Monthly Returns'!AS227</f>
        <v>7.8744940401270763E-3</v>
      </c>
      <c r="AU226" s="77">
        <f>'Monthly Returns'!AT227</f>
        <v>1.3295387046965632E-3</v>
      </c>
      <c r="AV226" s="77">
        <f>'Monthly Returns'!AU227</f>
        <v>-4.5231433414702465E-3</v>
      </c>
      <c r="AW226" s="77">
        <f>'Monthly Returns'!AV227</f>
        <v>2.3136088067416738E-2</v>
      </c>
      <c r="AX226" s="77">
        <f>'Monthly Returns'!AW227</f>
        <v>3.0881012808148256E-4</v>
      </c>
      <c r="AY226" s="77">
        <f>'Monthly Returns'!AX227</f>
        <v>9.7265085487566686E-3</v>
      </c>
      <c r="AZ226" s="77">
        <f>'Monthly Returns'!AY227</f>
        <v>1.3072217789249971E-2</v>
      </c>
      <c r="BA226" s="77">
        <f>'Monthly Returns'!AZ227</f>
        <v>2.5313114628477074E-2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  <c r="BU226" s="77"/>
      <c r="BV226" s="77"/>
      <c r="CC226" s="161">
        <f>(C226-AVERAGE(C$3:C$242))^2*'Monthly Returns'!$BI227</f>
        <v>3.4507520866654161E-6</v>
      </c>
      <c r="CD226" s="161">
        <f>(D226-AVERAGE(D$3:D$242))^2*'Monthly Returns'!$BI227</f>
        <v>1.507855992233311E-7</v>
      </c>
      <c r="CE226" s="161">
        <f>(E226-AVERAGE(E$3:E$242))^2*'Monthly Returns'!$BI227</f>
        <v>3.9551326108629631E-6</v>
      </c>
      <c r="CF226" s="161">
        <f>(F226-AVERAGE(F$3:F$242))^2*'Monthly Returns'!$BI227</f>
        <v>2.2320511675227377E-6</v>
      </c>
      <c r="CG226" s="161">
        <f>(G226-AVERAGE(G$3:G$242))^2*'Monthly Returns'!$BI227</f>
        <v>1.0137796467547716E-6</v>
      </c>
      <c r="CH226" s="161">
        <f>(H226-AVERAGE(H$3:H$242))^2*'Monthly Returns'!$BI227</f>
        <v>2.7561004447384637E-6</v>
      </c>
      <c r="CI226" s="161">
        <f>(I226-AVERAGE(I$3:I$242))^2*'Monthly Returns'!$BI227</f>
        <v>1.0890392967800424E-5</v>
      </c>
      <c r="CJ226" s="161">
        <f>(J226-AVERAGE(J$3:J$242))^2*'Monthly Returns'!$BI227</f>
        <v>2.3323042902890366E-6</v>
      </c>
      <c r="CK226" s="161">
        <f>(K226-AVERAGE(K$3:K$242))^2*'Monthly Returns'!$BI227</f>
        <v>1.1841392629680113E-5</v>
      </c>
      <c r="CL226" s="161">
        <f>(L226-AVERAGE(L$3:L$242))^2*'Monthly Returns'!$BI227</f>
        <v>7.734879261149084E-6</v>
      </c>
      <c r="CM226" s="161">
        <f>(M226-AVERAGE(M$3:M$242))^2*'Monthly Returns'!$BI227</f>
        <v>7.311467588617005E-6</v>
      </c>
      <c r="CN226" s="161">
        <f>(N226-AVERAGE(N$3:N$242))^2*'Monthly Returns'!$BI227</f>
        <v>4.0922737754561501E-6</v>
      </c>
      <c r="CO226" s="161">
        <f>(O226-AVERAGE(O$3:O$242))^2*'Monthly Returns'!$BI227</f>
        <v>5.1491025580605948E-6</v>
      </c>
      <c r="CP226" s="161">
        <f>(P226-AVERAGE(P$3:P$242))^2*'Monthly Returns'!$BI227</f>
        <v>6.4609657559630773E-6</v>
      </c>
      <c r="CQ226" s="161">
        <f>(Q226-AVERAGE(Q$3:Q$242))^2*'Monthly Returns'!$BI227</f>
        <v>5.1286642896774418E-6</v>
      </c>
      <c r="CR226" s="161">
        <f>(R226-AVERAGE(R$3:R$242))^2*'Monthly Returns'!$BI227</f>
        <v>4.4952853868534993E-6</v>
      </c>
      <c r="CS226" s="161">
        <f>(S226-AVERAGE(S$3:S$242))^2*'Monthly Returns'!$BI227</f>
        <v>5.8177933398029594E-6</v>
      </c>
      <c r="CT226" s="161">
        <f>(T226-AVERAGE(T$3:T$242))^2*'Monthly Returns'!$BI227</f>
        <v>6.978711182468637E-6</v>
      </c>
      <c r="CU226" s="161">
        <f>(U226-AVERAGE(U$3:U$242))^2*'Monthly Returns'!$BI227</f>
        <v>4.0162018779898272E-8</v>
      </c>
      <c r="CV226" s="161">
        <f>(V226-AVERAGE(V$3:V$242))^2*'Monthly Returns'!$BI227</f>
        <v>3.8882635831589099E-9</v>
      </c>
      <c r="CW226" s="161">
        <f>(W226-AVERAGE(W$3:W$242))^2*'Monthly Returns'!$BI227</f>
        <v>1.3288837171158059E-7</v>
      </c>
      <c r="CX226" s="161">
        <f>(X226-AVERAGE(X$3:X$242))^2*'Monthly Returns'!$BI227</f>
        <v>1.3652640139122817E-7</v>
      </c>
      <c r="CY226" s="161">
        <f>(Y226-AVERAGE(Y$3:Y$242))^2*'Monthly Returns'!$BI227</f>
        <v>1.8606957140271287E-7</v>
      </c>
      <c r="CZ226" s="161">
        <f>(Z226-AVERAGE(Z$3:Z$242))^2*'Monthly Returns'!$BI227</f>
        <v>8.7341952644967189E-8</v>
      </c>
      <c r="DA226" s="161">
        <f>(AA226-AVERAGE(AA$3:AA$242))^2*'Monthly Returns'!$BI227</f>
        <v>8.0058239592626357E-10</v>
      </c>
      <c r="DB226" s="161">
        <f>(AB226-AVERAGE(AB$3:AB$242))^2*'Monthly Returns'!$BI227</f>
        <v>2.4104283807008829E-7</v>
      </c>
      <c r="DC226" s="161">
        <f>(AC226-AVERAGE(AC$3:AC$242))^2*'Monthly Returns'!$BI227</f>
        <v>7.0551194375981489E-6</v>
      </c>
      <c r="DD226" s="161">
        <f>(AD226-AVERAGE(AD$3:AD$242))^2*'Monthly Returns'!$BI227</f>
        <v>7.0367468016995414E-6</v>
      </c>
      <c r="DE226" s="161">
        <f>(AE226-AVERAGE(AE$3:AE$242))^2*'Monthly Returns'!$BI227</f>
        <v>5.8562223215024446E-6</v>
      </c>
      <c r="DF226" s="161">
        <f>(AF226-AVERAGE(AF$3:AF$242))^2*'Monthly Returns'!$BI227</f>
        <v>8.1708619396951209E-7</v>
      </c>
      <c r="DG226" s="161">
        <f>(AG226-AVERAGE(AG$3:AG$242))^2*'Monthly Returns'!$BI227</f>
        <v>3.8899449642571415E-7</v>
      </c>
      <c r="DH226" s="161">
        <f>(AH226-AVERAGE(AH$3:AH$242))^2*'Monthly Returns'!$BI227</f>
        <v>2.7132537143384093E-5</v>
      </c>
      <c r="DI226" s="161">
        <f>(AI226-AVERAGE(AI$3:AI$242))^2*'Monthly Returns'!$BI227</f>
        <v>6.6643480519774144E-9</v>
      </c>
      <c r="DJ226" s="161">
        <f>(AJ226-AVERAGE(AJ$3:AJ$242))^2*'Monthly Returns'!$BI227</f>
        <v>2.1267688327273823E-8</v>
      </c>
      <c r="DK226" s="161">
        <f>(AK226-AVERAGE(AK$3:AK$242))^2*'Monthly Returns'!$BI227</f>
        <v>9.708038386930616E-10</v>
      </c>
      <c r="DL226" s="161">
        <f>(AL226-AVERAGE(AL$3:AL$242))^2*'Monthly Returns'!$BI227</f>
        <v>1.5831123174834954E-7</v>
      </c>
      <c r="DM226" s="161">
        <f>(AM226-AVERAGE(AM$3:AM$242))^2*'Monthly Returns'!$BI227</f>
        <v>1.7610838586281379E-6</v>
      </c>
      <c r="DN226" s="161">
        <f>(AN226-AVERAGE(AN$3:AN$242))^2*'Monthly Returns'!$BI227</f>
        <v>9.6883504368274133E-8</v>
      </c>
      <c r="DO226" s="161">
        <f>(AO226-AVERAGE(AO$3:AO$242))^2*'Monthly Returns'!$BI227</f>
        <v>1.2471445481756889E-5</v>
      </c>
      <c r="DP226" s="161">
        <f>(AP226-AVERAGE(AP$3:AP$242))^2*'Monthly Returns'!$BI227</f>
        <v>9.1579048600550255E-8</v>
      </c>
      <c r="DQ226" s="161">
        <f>(AQ226-AVERAGE(AQ$3:AQ$242))^2*'Monthly Returns'!$BI227</f>
        <v>3.8944459065998518E-5</v>
      </c>
      <c r="DR226" s="161">
        <f>(AR226-AVERAGE(AR$3:AR$242))^2*'Monthly Returns'!$BI227</f>
        <v>1.7080093704610848E-6</v>
      </c>
      <c r="DS226" s="161">
        <f>(AS226-AVERAGE(AS$3:AS$242))^2*'Monthly Returns'!$BI227</f>
        <v>5.0443086008564585E-7</v>
      </c>
      <c r="DT226" s="161">
        <f>(AT226-AVERAGE(AT$3:AT$242))^2*'Monthly Returns'!$BI227</f>
        <v>6.9314537683945128E-8</v>
      </c>
      <c r="DU226" s="161">
        <f>(AU226-AVERAGE(AU$3:AU$242))^2*'Monthly Returns'!$BI227</f>
        <v>6.5928824428009401E-9</v>
      </c>
      <c r="DV226" s="161">
        <f>(AV226-AVERAGE(AV$3:AV$242))^2*'Monthly Returns'!$BI227</f>
        <v>3.4889480780224312E-8</v>
      </c>
      <c r="DW226" s="161">
        <f>(AW226-AVERAGE(AW$3:AW$242))^2*'Monthly Returns'!$BI227</f>
        <v>1.8556299690013227E-6</v>
      </c>
      <c r="DX226" s="161">
        <f>(AX226-AVERAGE(AX$3:AX$242))^2*'Monthly Returns'!$BI227</f>
        <v>4.4426065019926165E-7</v>
      </c>
      <c r="DY226" s="161">
        <f>(AY226-AVERAGE(AY$3:AY$242))^2*'Monthly Returns'!$BI227</f>
        <v>1.0303260018487173E-7</v>
      </c>
      <c r="DZ226" s="161">
        <f>(AZ226-AVERAGE(AZ$3:AZ$242))^2*'Monthly Returns'!$BI227</f>
        <v>3.1343240618075636E-8</v>
      </c>
      <c r="EA226" s="161">
        <f>(BA226-AVERAGE(BA$3:BA$242))^2*'Monthly Returns'!$BI227</f>
        <v>2.14377724699929E-6</v>
      </c>
    </row>
    <row r="227" spans="1:131" s="80" customFormat="1" x14ac:dyDescent="0.2">
      <c r="A227" s="66"/>
      <c r="B227" s="79">
        <f>'Monthly Returns'!A228</f>
        <v>43008</v>
      </c>
      <c r="C227" s="77">
        <f>'Monthly Returns'!B228</f>
        <v>-1.53527222772036E-2</v>
      </c>
      <c r="D227" s="77">
        <f>'Monthly Returns'!C228</f>
        <v>1.30496920085798E-2</v>
      </c>
      <c r="E227" s="77">
        <f>'Monthly Returns'!D228</f>
        <v>-3.0367578764405301E-3</v>
      </c>
      <c r="F227" s="77">
        <f>'Monthly Returns'!E228</f>
        <v>3.0449881862402101E-3</v>
      </c>
      <c r="G227" s="77">
        <f>'Monthly Returns'!F228</f>
        <v>-3.02464642130662E-3</v>
      </c>
      <c r="H227" s="77">
        <f>'Monthly Returns'!G228</f>
        <v>-1.49167964367878E-2</v>
      </c>
      <c r="I227" s="77">
        <f>'Monthly Returns'!H228</f>
        <v>-1.89666349512338E-2</v>
      </c>
      <c r="J227" s="77">
        <f>'Monthly Returns'!I228</f>
        <v>-4.3294543935365498E-2</v>
      </c>
      <c r="K227" s="77">
        <f>'Monthly Returns'!J228</f>
        <v>-3.86489755962151E-2</v>
      </c>
      <c r="L227" s="77">
        <f>'Monthly Returns'!K228</f>
        <v>-4.7585524023933602E-2</v>
      </c>
      <c r="M227" s="77">
        <f>'Monthly Returns'!L228</f>
        <v>-4.3723261319388702E-2</v>
      </c>
      <c r="N227" s="77">
        <f>'Monthly Returns'!M228</f>
        <v>-2.84353233386247E-2</v>
      </c>
      <c r="O227" s="77">
        <f>'Monthly Returns'!N228</f>
        <v>-4.0089286567096302E-2</v>
      </c>
      <c r="P227" s="77">
        <f>'Monthly Returns'!O228</f>
        <v>-3.3875370228349799E-2</v>
      </c>
      <c r="Q227" s="77">
        <f>'Monthly Returns'!P228</f>
        <v>-3.21394766431886E-2</v>
      </c>
      <c r="R227" s="77">
        <f>'Monthly Returns'!Q228</f>
        <v>-2.1529380833290201E-2</v>
      </c>
      <c r="S227" s="77">
        <f>'Monthly Returns'!R228</f>
        <v>-4.3399016290164898E-2</v>
      </c>
      <c r="T227" s="77">
        <f>'Monthly Returns'!S228</f>
        <v>-3.4465215570806396E-2</v>
      </c>
      <c r="U227" s="77">
        <f>'Monthly Returns'!T228</f>
        <v>2.0392677891969399E-2</v>
      </c>
      <c r="V227" s="77">
        <f>'Monthly Returns'!U228</f>
        <v>1.39917896682741E-2</v>
      </c>
      <c r="W227" s="77">
        <f>'Monthly Returns'!V228</f>
        <v>-8.6717736129561206E-3</v>
      </c>
      <c r="X227" s="77">
        <f>'Monthly Returns'!W228</f>
        <v>1.7023920472196474E-2</v>
      </c>
      <c r="Y227" s="77">
        <f>'Monthly Returns'!X228</f>
        <v>1.4740470744213585E-2</v>
      </c>
      <c r="Z227" s="77">
        <f>'Monthly Returns'!Y228</f>
        <v>4.3493381154513511E-3</v>
      </c>
      <c r="AA227" s="77">
        <f>'Monthly Returns'!Z228</f>
        <v>9.2026006310352848E-3</v>
      </c>
      <c r="AB227" s="77">
        <f>'Monthly Returns'!AA228</f>
        <v>3.3071969292541858E-4</v>
      </c>
      <c r="AC227" s="77">
        <f>'Monthly Returns'!AB228</f>
        <v>3.8133714048077971E-2</v>
      </c>
      <c r="AD227" s="77">
        <f>'Monthly Returns'!AC228</f>
        <v>4.8953840446152697E-2</v>
      </c>
      <c r="AE227" s="77">
        <f>'Monthly Returns'!AD228</f>
        <v>1.89149379116927E-3</v>
      </c>
      <c r="AF227" s="77">
        <f>'Monthly Returns'!AE228</f>
        <v>3.6324916700000001E-2</v>
      </c>
      <c r="AG227" s="77">
        <f>'Monthly Returns'!AF228</f>
        <v>1.9179328299999999E-2</v>
      </c>
      <c r="AH227" s="77">
        <f>'Monthly Returns'!AG228</f>
        <v>5.5044904765477742E-2</v>
      </c>
      <c r="AI227" s="77">
        <f>'Monthly Returns'!AH228</f>
        <v>1.970604433429779E-3</v>
      </c>
      <c r="AJ227" s="77">
        <f>'Monthly Returns'!AI228</f>
        <v>4.0875115213701019E-3</v>
      </c>
      <c r="AK227" s="77">
        <f>'Monthly Returns'!AJ228</f>
        <v>-4.2720469048014298E-3</v>
      </c>
      <c r="AL227" s="77">
        <f>'Monthly Returns'!AK228</f>
        <v>-5.7926700012367327E-4</v>
      </c>
      <c r="AM227" s="77">
        <f>'Monthly Returns'!AL228</f>
        <v>2.2324850488129044E-2</v>
      </c>
      <c r="AN227" s="77">
        <f>'Monthly Returns'!AM228</f>
        <v>5.3410698685976143E-3</v>
      </c>
      <c r="AO227" s="77">
        <f>'Monthly Returns'!AN228</f>
        <v>3.95E-2</v>
      </c>
      <c r="AP227" s="77">
        <f>'Monthly Returns'!AO228</f>
        <v>4.1308197462058382E-2</v>
      </c>
      <c r="AQ227" s="77">
        <f>'Monthly Returns'!AP228</f>
        <v>2.0884511821769758E-2</v>
      </c>
      <c r="AR227" s="77">
        <f>'Monthly Returns'!AQ228</f>
        <v>-4.6955744287921694E-3</v>
      </c>
      <c r="AS227" s="77">
        <f>'Monthly Returns'!AR228</f>
        <v>9.5744092091427646E-3</v>
      </c>
      <c r="AT227" s="77">
        <f>'Monthly Returns'!AS228</f>
        <v>2.1694969297365356E-2</v>
      </c>
      <c r="AU227" s="77">
        <f>'Monthly Returns'!AT228</f>
        <v>-7.2586354185852613E-3</v>
      </c>
      <c r="AV227" s="77">
        <f>'Monthly Returns'!AU228</f>
        <v>-1.8744002472836384E-2</v>
      </c>
      <c r="AW227" s="77">
        <f>'Monthly Returns'!AV228</f>
        <v>6.9189455695406243E-2</v>
      </c>
      <c r="AX227" s="77">
        <f>'Monthly Returns'!AW228</f>
        <v>3.7486478425576841E-2</v>
      </c>
      <c r="AY227" s="77">
        <f>'Monthly Returns'!AX228</f>
        <v>-8.0809226254377302E-3</v>
      </c>
      <c r="AZ227" s="77">
        <f>'Monthly Returns'!AY228</f>
        <v>1.9742809728662068E-2</v>
      </c>
      <c r="BA227" s="77">
        <f>'Monthly Returns'!AZ228</f>
        <v>5.131952633239778E-2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CC227" s="161">
        <f>(C227-AVERAGE(C$3:C$242))^2*'Monthly Returns'!$BI228</f>
        <v>4.5023960546168125E-6</v>
      </c>
      <c r="CD227" s="161">
        <f>(D227-AVERAGE(D$3:D$242))^2*'Monthly Returns'!$BI228</f>
        <v>5.4393656458219645E-8</v>
      </c>
      <c r="CE227" s="161">
        <f>(E227-AVERAGE(E$3:E$242))^2*'Monthly Returns'!$BI228</f>
        <v>7.354236121799049E-7</v>
      </c>
      <c r="CF227" s="161">
        <f>(F227-AVERAGE(F$3:F$242))^2*'Monthly Returns'!$BI228</f>
        <v>3.6497061929367732E-7</v>
      </c>
      <c r="CG227" s="161">
        <f>(G227-AVERAGE(G$3:G$242))^2*'Monthly Returns'!$BI228</f>
        <v>4.910288428530157E-7</v>
      </c>
      <c r="CH227" s="161">
        <f>(H227-AVERAGE(H$3:H$242))^2*'Monthly Returns'!$BI228</f>
        <v>3.6333223156905501E-6</v>
      </c>
      <c r="CI227" s="161">
        <f>(I227-AVERAGE(I$3:I$242))^2*'Monthly Returns'!$BI228</f>
        <v>6.5371176029724512E-6</v>
      </c>
      <c r="CJ227" s="161">
        <f>(J227-AVERAGE(J$3:J$242))^2*'Monthly Returns'!$BI228</f>
        <v>2.6180992854434704E-5</v>
      </c>
      <c r="CK227" s="161">
        <f>(K227-AVERAGE(K$3:K$242))^2*'Monthly Returns'!$BI228</f>
        <v>2.2301633843811136E-5</v>
      </c>
      <c r="CL227" s="161">
        <f>(L227-AVERAGE(L$3:L$242))^2*'Monthly Returns'!$BI228</f>
        <v>2.5525768914578358E-5</v>
      </c>
      <c r="CM227" s="161">
        <f>(M227-AVERAGE(M$3:M$242))^2*'Monthly Returns'!$BI228</f>
        <v>2.1971694205766189E-5</v>
      </c>
      <c r="CN227" s="161">
        <f>(N227-AVERAGE(N$3:N$242))^2*'Monthly Returns'!$BI228</f>
        <v>1.2413137185247238E-5</v>
      </c>
      <c r="CO227" s="161">
        <f>(O227-AVERAGE(O$3:O$242))^2*'Monthly Returns'!$BI228</f>
        <v>2.0025594594523268E-5</v>
      </c>
      <c r="CP227" s="161">
        <f>(P227-AVERAGE(P$3:P$242))^2*'Monthly Returns'!$BI228</f>
        <v>1.6952254639253385E-5</v>
      </c>
      <c r="CQ227" s="161">
        <f>(Q227-AVERAGE(Q$3:Q$242))^2*'Monthly Returns'!$BI228</f>
        <v>1.4806613335278438E-5</v>
      </c>
      <c r="CR227" s="161">
        <f>(R227-AVERAGE(R$3:R$242))^2*'Monthly Returns'!$BI228</f>
        <v>7.4734956573835174E-6</v>
      </c>
      <c r="CS227" s="161">
        <f>(S227-AVERAGE(S$3:S$242))^2*'Monthly Returns'!$BI228</f>
        <v>2.2557008154998101E-5</v>
      </c>
      <c r="CT227" s="161">
        <f>(T227-AVERAGE(T$3:T$242))^2*'Monthly Returns'!$BI228</f>
        <v>1.771353402403792E-5</v>
      </c>
      <c r="CU227" s="161">
        <f>(U227-AVERAGE(U$3:U$242))^2*'Monthly Returns'!$BI228</f>
        <v>2.137413566853835E-6</v>
      </c>
      <c r="CV227" s="161">
        <f>(V227-AVERAGE(V$3:V$242))^2*'Monthly Returns'!$BI228</f>
        <v>6.9639105598343243E-7</v>
      </c>
      <c r="CW227" s="161">
        <f>(W227-AVERAGE(W$3:W$242))^2*'Monthly Returns'!$BI228</f>
        <v>1.5472444234227915E-6</v>
      </c>
      <c r="CX227" s="161">
        <f>(X227-AVERAGE(X$3:X$242))^2*'Monthly Returns'!$BI228</f>
        <v>1.3794531954574004E-6</v>
      </c>
      <c r="CY227" s="161">
        <f>(Y227-AVERAGE(Y$3:Y$242))^2*'Monthly Returns'!$BI228</f>
        <v>1.0669135405261547E-6</v>
      </c>
      <c r="CZ227" s="161">
        <f>(Z227-AVERAGE(Z$3:Z$242))^2*'Monthly Returns'!$BI228</f>
        <v>4.0161019941711584E-8</v>
      </c>
      <c r="DA227" s="161">
        <f>(AA227-AVERAGE(AA$3:AA$242))^2*'Monthly Returns'!$BI228</f>
        <v>1.0414587136405887E-7</v>
      </c>
      <c r="DB227" s="161">
        <f>(AB227-AVERAGE(AB$3:AB$242))^2*'Monthly Returns'!$BI228</f>
        <v>1.2993616298877561E-7</v>
      </c>
      <c r="DC227" s="161">
        <f>(AC227-AVERAGE(AC$3:AC$242))^2*'Monthly Returns'!$BI228</f>
        <v>1.1248800938656379E-5</v>
      </c>
      <c r="DD227" s="161">
        <f>(AD227-AVERAGE(AD$3:AD$242))^2*'Monthly Returns'!$BI228</f>
        <v>1.9380785734360751E-5</v>
      </c>
      <c r="DE227" s="161">
        <f>(AE227-AVERAGE(AE$3:AE$242))^2*'Monthly Returns'!$BI228</f>
        <v>3.5873313118729181E-8</v>
      </c>
      <c r="DF227" s="161">
        <f>(AF227-AVERAGE(AF$3:AF$242))^2*'Monthly Returns'!$BI228</f>
        <v>7.8494912210399293E-6</v>
      </c>
      <c r="DG227" s="161">
        <f>(AG227-AVERAGE(AG$3:AG$242))^2*'Monthly Returns'!$BI228</f>
        <v>1.3600160949369447E-6</v>
      </c>
      <c r="DH227" s="161">
        <f>(AH227-AVERAGE(AH$3:AH$242))^2*'Monthly Returns'!$BI228</f>
        <v>2.2811757970474965E-5</v>
      </c>
      <c r="DI227" s="161">
        <f>(AI227-AVERAGE(AI$3:AI$242))^2*'Monthly Returns'!$BI228</f>
        <v>2.9786442794794422E-8</v>
      </c>
      <c r="DJ227" s="161">
        <f>(AJ227-AVERAGE(AJ$3:AJ$242))^2*'Monthly Returns'!$BI228</f>
        <v>1.4273593171311434E-8</v>
      </c>
      <c r="DK227" s="161">
        <f>(AK227-AVERAGE(AK$3:AK$242))^2*'Monthly Returns'!$BI228</f>
        <v>1.0524054394797842E-6</v>
      </c>
      <c r="DL227" s="161">
        <f>(AL227-AVERAGE(AL$3:AL$242))^2*'Monthly Returns'!$BI228</f>
        <v>4.3370789489197167E-7</v>
      </c>
      <c r="DM227" s="161">
        <f>(AM227-AVERAGE(AM$3:AM$242))^2*'Monthly Returns'!$BI228</f>
        <v>2.9911839605921329E-6</v>
      </c>
      <c r="DN227" s="161">
        <f>(AN227-AVERAGE(AN$3:AN$242))^2*'Monthly Returns'!$BI228</f>
        <v>6.9905284800220999E-10</v>
      </c>
      <c r="DO227" s="161">
        <f>(AO227-AVERAGE(AO$3:AO$242))^2*'Monthly Returns'!$BI228</f>
        <v>1.0403041297634244E-5</v>
      </c>
      <c r="DP227" s="161">
        <f>(AP227-AVERAGE(AP$3:AP$242))^2*'Monthly Returns'!$BI228</f>
        <v>1.5167381170884091E-5</v>
      </c>
      <c r="DQ227" s="161">
        <f>(AQ227-AVERAGE(AQ$3:AQ$242))^2*'Monthly Returns'!$BI228</f>
        <v>2.0865560214310022E-6</v>
      </c>
      <c r="DR227" s="161">
        <f>(AR227-AVERAGE(AR$3:AR$242))^2*'Monthly Returns'!$BI228</f>
        <v>1.2143126276944426E-6</v>
      </c>
      <c r="DS227" s="161">
        <f>(AS227-AVERAGE(AS$3:AS$242))^2*'Monthly Returns'!$BI228</f>
        <v>3.5404562409878207E-7</v>
      </c>
      <c r="DT227" s="161">
        <f>(AT227-AVERAGE(AT$3:AT$242))^2*'Monthly Returns'!$BI228</f>
        <v>2.5853976697962179E-6</v>
      </c>
      <c r="DU227" s="161">
        <f>(AU227-AVERAGE(AU$3:AU$242))^2*'Monthly Returns'!$BI228</f>
        <v>8.3970436212628735E-7</v>
      </c>
      <c r="DV227" s="161">
        <f>(AV227-AVERAGE(AV$3:AV$242))^2*'Monthly Returns'!$BI228</f>
        <v>1.4268357811120541E-6</v>
      </c>
      <c r="DW227" s="161">
        <f>(AW227-AVERAGE(AW$3:AW$242))^2*'Monthly Returns'!$BI228</f>
        <v>3.4168063036477143E-5</v>
      </c>
      <c r="DX227" s="161">
        <f>(AX227-AVERAGE(AX$3:AX$242))^2*'Monthly Returns'!$BI228</f>
        <v>8.6652881592902585E-6</v>
      </c>
      <c r="DY227" s="161">
        <f>(AY227-AVERAGE(AY$3:AY$242))^2*'Monthly Returns'!$BI228</f>
        <v>1.9831175775548958E-6</v>
      </c>
      <c r="DZ227" s="161">
        <f>(AZ227-AVERAGE(AZ$3:AZ$242))^2*'Monthly Returns'!$BI228</f>
        <v>2.213063548252156E-7</v>
      </c>
      <c r="EA227" s="161">
        <f>(BA227-AVERAGE(BA$3:BA$242))^2*'Monthly Returns'!$BI228</f>
        <v>1.5994370247595972E-5</v>
      </c>
    </row>
    <row r="228" spans="1:131" s="80" customFormat="1" x14ac:dyDescent="0.2">
      <c r="A228" s="66"/>
      <c r="B228" s="79">
        <f>'Monthly Returns'!A229</f>
        <v>43039</v>
      </c>
      <c r="C228" s="77">
        <f>'Monthly Returns'!B229</f>
        <v>3.1531171218209302E-2</v>
      </c>
      <c r="D228" s="77">
        <f>'Monthly Returns'!C229</f>
        <v>2.3574410262400002E-2</v>
      </c>
      <c r="E228" s="77">
        <f>'Monthly Returns'!D229</f>
        <v>1.28119208537917E-2</v>
      </c>
      <c r="F228" s="77">
        <f>'Monthly Returns'!E229</f>
        <v>1.4469993436641199E-2</v>
      </c>
      <c r="G228" s="77">
        <f>'Monthly Returns'!F229</f>
        <v>1.4574701414610199E-2</v>
      </c>
      <c r="H228" s="77">
        <f>'Monthly Returns'!G229</f>
        <v>5.4949646575914897E-2</v>
      </c>
      <c r="I228" s="77">
        <f>'Monthly Returns'!H229</f>
        <v>4.3026768782027297E-2</v>
      </c>
      <c r="J228" s="77">
        <f>'Monthly Returns'!I229</f>
        <v>2.25464273073703E-2</v>
      </c>
      <c r="K228" s="77">
        <f>'Monthly Returns'!J229</f>
        <v>4.3854612119675597E-2</v>
      </c>
      <c r="L228" s="77">
        <f>'Monthly Returns'!K229</f>
        <v>2.8610183386730201E-3</v>
      </c>
      <c r="M228" s="77">
        <f>'Monthly Returns'!L229</f>
        <v>4.6238269039426899E-3</v>
      </c>
      <c r="N228" s="77">
        <f>'Monthly Returns'!M229</f>
        <v>1.21801704277295E-2</v>
      </c>
      <c r="O228" s="77">
        <f>'Monthly Returns'!N229</f>
        <v>-7.3242808226118197E-3</v>
      </c>
      <c r="P228" s="77">
        <f>'Monthly Returns'!O229</f>
        <v>1.1202247206661201E-2</v>
      </c>
      <c r="Q228" s="77">
        <f>'Monthly Returns'!P229</f>
        <v>1.33211804706401E-2</v>
      </c>
      <c r="R228" s="77">
        <f>'Monthly Returns'!Q229</f>
        <v>1.90044002938261E-2</v>
      </c>
      <c r="S228" s="77">
        <f>'Monthly Returns'!R229</f>
        <v>2.82647491240837E-2</v>
      </c>
      <c r="T228" s="77">
        <f>'Monthly Returns'!S229</f>
        <v>1.2300745203920771E-2</v>
      </c>
      <c r="U228" s="77">
        <f>'Monthly Returns'!T229</f>
        <v>2.2898537877780602E-2</v>
      </c>
      <c r="V228" s="77">
        <f>'Monthly Returns'!U229</f>
        <v>1.04766004507719E-2</v>
      </c>
      <c r="W228" s="77">
        <f>'Monthly Returns'!V229</f>
        <v>1.96594516752506E-2</v>
      </c>
      <c r="X228" s="77">
        <f>'Monthly Returns'!W229</f>
        <v>1.0141120410532167E-2</v>
      </c>
      <c r="Y228" s="77">
        <f>'Monthly Returns'!X229</f>
        <v>1.0777083825428413E-3</v>
      </c>
      <c r="Z228" s="77">
        <f>'Monthly Returns'!Y229</f>
        <v>2.2445952844851735E-3</v>
      </c>
      <c r="AA228" s="77">
        <f>'Monthly Returns'!Z229</f>
        <v>2.7036308945785237E-2</v>
      </c>
      <c r="AB228" s="77">
        <f>'Monthly Returns'!AA229</f>
        <v>1.4054844873456984E-2</v>
      </c>
      <c r="AC228" s="77">
        <f>'Monthly Returns'!AB229</f>
        <v>8.2429102160064271E-3</v>
      </c>
      <c r="AD228" s="77">
        <f>'Monthly Returns'!AC229</f>
        <v>5.07609202662925E-3</v>
      </c>
      <c r="AE228" s="77">
        <f>'Monthly Returns'!AD229</f>
        <v>2.3314073689326999E-2</v>
      </c>
      <c r="AF228" s="77">
        <f>'Monthly Returns'!AE229</f>
        <v>1.5047413999999999E-2</v>
      </c>
      <c r="AG228" s="77">
        <f>'Monthly Returns'!AF229</f>
        <v>1.6694807199999998E-2</v>
      </c>
      <c r="AH228" s="77">
        <f>'Monthly Returns'!AG229</f>
        <v>1.5799020352065929E-2</v>
      </c>
      <c r="AI228" s="77">
        <f>'Monthly Returns'!AH229</f>
        <v>1.4531463366455721E-2</v>
      </c>
      <c r="AJ228" s="77">
        <f>'Monthly Returns'!AI229</f>
        <v>1.8752034713765742E-2</v>
      </c>
      <c r="AK228" s="77">
        <f>'Monthly Returns'!AJ229</f>
        <v>2.6662238826309803E-2</v>
      </c>
      <c r="AL228" s="77">
        <f>'Monthly Returns'!AK229</f>
        <v>1.9048069074202312E-2</v>
      </c>
      <c r="AM228" s="77">
        <f>'Monthly Returns'!AL229</f>
        <v>7.9879453995137517E-3</v>
      </c>
      <c r="AN228" s="77">
        <f>'Monthly Returns'!AM229</f>
        <v>1.2231559768018041E-2</v>
      </c>
      <c r="AO228" s="77">
        <f>'Monthly Returns'!AN229</f>
        <v>4.0000000000000002E-4</v>
      </c>
      <c r="AP228" s="77">
        <f>'Monthly Returns'!AO229</f>
        <v>-5.1115140556178718E-2</v>
      </c>
      <c r="AQ228" s="77">
        <f>'Monthly Returns'!AP229</f>
        <v>4.4379489254693594E-2</v>
      </c>
      <c r="AR228" s="77">
        <f>'Monthly Returns'!AQ229</f>
        <v>1.4891177508936423E-2</v>
      </c>
      <c r="AS228" s="77">
        <f>'Monthly Returns'!AR229</f>
        <v>6.8060815632033922E-3</v>
      </c>
      <c r="AT228" s="77">
        <f>'Monthly Returns'!AS229</f>
        <v>1.0703029063105416E-2</v>
      </c>
      <c r="AU228" s="77">
        <f>'Monthly Returns'!AT229</f>
        <v>2.2783063387645315E-3</v>
      </c>
      <c r="AV228" s="77">
        <f>'Monthly Returns'!AU229</f>
        <v>8.1562832970258326E-4</v>
      </c>
      <c r="AW228" s="77">
        <f>'Monthly Returns'!AV229</f>
        <v>3.8891123826907625E-2</v>
      </c>
      <c r="AX228" s="77">
        <f>'Monthly Returns'!AW229</f>
        <v>5.0603272948829048E-2</v>
      </c>
      <c r="AY228" s="77">
        <f>'Monthly Returns'!AX229</f>
        <v>3.2455663964576713E-2</v>
      </c>
      <c r="AZ228" s="77">
        <f>'Monthly Returns'!AY229</f>
        <v>6.3103318961668459E-2</v>
      </c>
      <c r="BA228" s="77">
        <f>'Monthly Returns'!AZ229</f>
        <v>5.5686324070709503E-3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  <c r="BU228" s="77"/>
      <c r="BV228" s="77"/>
      <c r="CC228" s="161">
        <f>(C228-AVERAGE(C$3:C$242))^2*'Monthly Returns'!$BI229</f>
        <v>5.9896458002417918E-6</v>
      </c>
      <c r="CD228" s="161">
        <f>(D228-AVERAGE(D$3:D$242))^2*'Monthly Returns'!$BI229</f>
        <v>1.5939776078372941E-6</v>
      </c>
      <c r="CE228" s="161">
        <f>(E228-AVERAGE(E$3:E$242))^2*'Monthly Returns'!$BI229</f>
        <v>4.7103818483821818E-7</v>
      </c>
      <c r="CF228" s="161">
        <f>(F228-AVERAGE(F$3:F$242))^2*'Monthly Returns'!$BI229</f>
        <v>2.5898304607206947E-7</v>
      </c>
      <c r="CG228" s="161">
        <f>(G228-AVERAGE(G$3:G$242))^2*'Monthly Returns'!$BI229</f>
        <v>1.0301518647213743E-6</v>
      </c>
      <c r="CH228" s="161">
        <f>(H228-AVERAGE(H$3:H$242))^2*'Monthly Returns'!$BI229</f>
        <v>2.4101398397789837E-5</v>
      </c>
      <c r="CI228" s="161">
        <f>(I228-AVERAGE(I$3:I$242))^2*'Monthly Returns'!$BI229</f>
        <v>1.2154248359605735E-5</v>
      </c>
      <c r="CJ228" s="161">
        <f>(J228-AVERAGE(J$3:J$242))^2*'Monthly Returns'!$BI229</f>
        <v>1.6622881882801192E-6</v>
      </c>
      <c r="CK228" s="161">
        <f>(K228-AVERAGE(K$3:K$242))^2*'Monthly Returns'!$BI229</f>
        <v>1.0977837118521578E-5</v>
      </c>
      <c r="CL228" s="161">
        <f>(L228-AVERAGE(L$3:L$242))^2*'Monthly Returns'!$BI229</f>
        <v>2.2434410400324989E-8</v>
      </c>
      <c r="CM228" s="161">
        <f>(M228-AVERAGE(M$3:M$242))^2*'Monthly Returns'!$BI229</f>
        <v>1.409812616956124E-10</v>
      </c>
      <c r="CN228" s="161">
        <f>(N228-AVERAGE(N$3:N$242))^2*'Monthly Returns'!$BI229</f>
        <v>1.8201383526354238E-7</v>
      </c>
      <c r="CO228" s="161">
        <f>(O228-AVERAGE(O$3:O$242))^2*'Monthly Returns'!$BI229</f>
        <v>1.6817513077700315E-6</v>
      </c>
      <c r="CP228" s="161">
        <f>(P228-AVERAGE(P$3:P$242))^2*'Monthly Returns'!$BI229</f>
        <v>7.0461756526526732E-8</v>
      </c>
      <c r="CQ228" s="161">
        <f>(Q228-AVERAGE(Q$3:Q$242))^2*'Monthly Returns'!$BI229</f>
        <v>3.2901323775668587E-7</v>
      </c>
      <c r="CR228" s="161">
        <f>(R228-AVERAGE(R$3:R$242))^2*'Monthly Returns'!$BI229</f>
        <v>1.4691486213765814E-6</v>
      </c>
      <c r="CS228" s="161">
        <f>(S228-AVERAGE(S$3:S$242))^2*'Monthly Returns'!$BI229</f>
        <v>4.9607510878683927E-6</v>
      </c>
      <c r="CT228" s="161">
        <f>(T228-AVERAGE(T$3:T$242))^2*'Monthly Returns'!$BI229</f>
        <v>1.1456982689816233E-7</v>
      </c>
      <c r="CU228" s="161">
        <f>(U228-AVERAGE(U$3:U$242))^2*'Monthly Returns'!$BI229</f>
        <v>2.9382928549350426E-6</v>
      </c>
      <c r="CV228" s="161">
        <f>(V228-AVERAGE(V$3:V$242))^2*'Monthly Returns'!$BI229</f>
        <v>2.4533796235020865E-7</v>
      </c>
      <c r="CW228" s="161">
        <f>(W228-AVERAGE(W$3:W$242))^2*'Monthly Returns'!$BI229</f>
        <v>2.3026393537073345E-6</v>
      </c>
      <c r="CX228" s="161">
        <f>(X228-AVERAGE(X$3:X$242))^2*'Monthly Returns'!$BI229</f>
        <v>2.5812255899781545E-7</v>
      </c>
      <c r="CY228" s="161">
        <f>(Y228-AVERAGE(Y$3:Y$242))^2*'Monthly Returns'!$BI229</f>
        <v>8.7945732549364532E-8</v>
      </c>
      <c r="CZ228" s="161">
        <f>(Z228-AVERAGE(Z$3:Z$242))^2*'Monthly Returns'!$BI229</f>
        <v>1.7593128380286364E-11</v>
      </c>
      <c r="DA228" s="161">
        <f>(AA228-AVERAGE(AA$3:AA$242))^2*'Monthly Returns'!$BI229</f>
        <v>4.2702768240391179E-6</v>
      </c>
      <c r="DB228" s="161">
        <f>(AB228-AVERAGE(AB$3:AB$242))^2*'Monthly Returns'!$BI229</f>
        <v>9.5724104588799678E-7</v>
      </c>
      <c r="DC228" s="161">
        <f>(AC228-AVERAGE(AC$3:AC$242))^2*'Monthly Returns'!$BI229</f>
        <v>2.032880388904465E-7</v>
      </c>
      <c r="DD228" s="161">
        <f>(AD228-AVERAGE(AD$3:AD$242))^2*'Monthly Returns'!$BI229</f>
        <v>1.911338860083474E-8</v>
      </c>
      <c r="DE228" s="161">
        <f>(AE228-AVERAGE(AE$3:AE$242))^2*'Monthly Returns'!$BI229</f>
        <v>3.61894418014718E-6</v>
      </c>
      <c r="DF228" s="161">
        <f>(AF228-AVERAGE(AF$3:AF$242))^2*'Monthly Returns'!$BI229</f>
        <v>5.4356995188449692E-7</v>
      </c>
      <c r="DG228" s="161">
        <f>(AG228-AVERAGE(AG$3:AG$242))^2*'Monthly Returns'!$BI229</f>
        <v>8.6372263131510231E-7</v>
      </c>
      <c r="DH228" s="161">
        <f>(AH228-AVERAGE(AH$3:AH$242))^2*'Monthly Returns'!$BI229</f>
        <v>9.3395171106520368E-7</v>
      </c>
      <c r="DI228" s="161">
        <f>(AI228-AVERAGE(AI$3:AI$242))^2*'Monthly Returns'!$BI229</f>
        <v>1.1100234260890977E-6</v>
      </c>
      <c r="DJ228" s="161">
        <f>(AJ228-AVERAGE(AJ$3:AJ$242))^2*'Monthly Returns'!$BI229</f>
        <v>1.7225518177860007E-6</v>
      </c>
      <c r="DK228" s="161">
        <f>(AK228-AVERAGE(AK$3:AK$242))^2*'Monthly Returns'!$BI229</f>
        <v>3.9634571408817242E-6</v>
      </c>
      <c r="DL228" s="161">
        <f>(AL228-AVERAGE(AL$3:AL$242))^2*'Monthly Returns'!$BI229</f>
        <v>1.576165020896603E-6</v>
      </c>
      <c r="DM228" s="161">
        <f>(AM228-AVERAGE(AM$3:AM$242))^2*'Monthly Returns'!$BI229</f>
        <v>1.1403230612466971E-7</v>
      </c>
      <c r="DN228" s="161">
        <f>(AN228-AVERAGE(AN$3:AN$242))^2*'Monthly Returns'!$BI229</f>
        <v>4.1801259186339572E-7</v>
      </c>
      <c r="DO228" s="161">
        <f>(AO228-AVERAGE(AO$3:AO$242))^2*'Monthly Returns'!$BI229</f>
        <v>3.3401559511132981E-7</v>
      </c>
      <c r="DP228" s="161">
        <f>(AP228-AVERAGE(AP$3:AP$242))^2*'Monthly Returns'!$BI229</f>
        <v>2.6157215525977393E-5</v>
      </c>
      <c r="DQ228" s="161">
        <f>(AQ228-AVERAGE(AQ$3:AQ$242))^2*'Monthly Returns'!$BI229</f>
        <v>1.4039440179049866E-5</v>
      </c>
      <c r="DR228" s="161">
        <f>(AR228-AVERAGE(AR$3:AR$242))^2*'Monthly Returns'!$BI229</f>
        <v>6.4941407066821051E-7</v>
      </c>
      <c r="DS228" s="161">
        <f>(AS228-AVERAGE(AS$3:AS$242))^2*'Monthly Returns'!$BI229</f>
        <v>1.073120069987979E-7</v>
      </c>
      <c r="DT228" s="161">
        <f>(AT228-AVERAGE(AT$3:AT$242))^2*'Monthly Returns'!$BI229</f>
        <v>2.9403201224724361E-7</v>
      </c>
      <c r="DU228" s="161">
        <f>(AU228-AVERAGE(AU$3:AU$242))^2*'Monthly Returns'!$BI229</f>
        <v>1.1375485307515893E-10</v>
      </c>
      <c r="DV228" s="161">
        <f>(AV228-AVERAGE(AV$3:AV$242))^2*'Monthly Returns'!$BI229</f>
        <v>5.0438821442796786E-7</v>
      </c>
      <c r="DW228" s="161">
        <f>(AW228-AVERAGE(AW$3:AW$242))^2*'Monthly Returns'!$BI229</f>
        <v>8.4974468662606072E-6</v>
      </c>
      <c r="DX228" s="161">
        <f>(AX228-AVERAGE(AX$3:AX$242))^2*'Monthly Returns'!$BI229</f>
        <v>1.7976387930795443E-5</v>
      </c>
      <c r="DY228" s="161">
        <f>(AY228-AVERAGE(AY$3:AY$242))^2*'Monthly Returns'!$BI229</f>
        <v>6.4748553287250291E-6</v>
      </c>
      <c r="DZ228" s="161">
        <f>(AZ228-AVERAGE(AZ$3:AZ$242))^2*'Monthly Returns'!$BI229</f>
        <v>2.2170565063454357E-5</v>
      </c>
      <c r="EA228" s="161">
        <f>(BA228-AVERAGE(BA$3:BA$242))^2*'Monthly Returns'!$BI229</f>
        <v>2.0234400498803459E-7</v>
      </c>
    </row>
    <row r="229" spans="1:131" s="80" customFormat="1" x14ac:dyDescent="0.2">
      <c r="A229" s="66"/>
      <c r="B229" s="79">
        <f>'Monthly Returns'!A230</f>
        <v>43069</v>
      </c>
      <c r="C229" s="77">
        <f>'Monthly Returns'!B230</f>
        <v>1.1961461613419299E-2</v>
      </c>
      <c r="D229" s="77">
        <f>'Monthly Returns'!C230</f>
        <v>1.0101249433436399E-2</v>
      </c>
      <c r="E229" s="77">
        <f>'Monthly Returns'!D230</f>
        <v>-1.51646359018141E-2</v>
      </c>
      <c r="F229" s="77">
        <f>'Monthly Returns'!E230</f>
        <v>-1.33219760132985E-2</v>
      </c>
      <c r="G229" s="77">
        <f>'Monthly Returns'!F230</f>
        <v>-1.6690177212156099E-2</v>
      </c>
      <c r="H229" s="77">
        <f>'Monthly Returns'!G230</f>
        <v>1.14732870760745E-2</v>
      </c>
      <c r="I229" s="77">
        <f>'Monthly Returns'!H230</f>
        <v>1.6666077634831699E-2</v>
      </c>
      <c r="J229" s="77">
        <f>'Monthly Returns'!I230</f>
        <v>-9.3700446192468401E-4</v>
      </c>
      <c r="K229" s="77">
        <f>'Monthly Returns'!J230</f>
        <v>-1.5907947813116802E-2</v>
      </c>
      <c r="L229" s="77">
        <f>'Monthly Returns'!K230</f>
        <v>-2.82414509200745E-3</v>
      </c>
      <c r="M229" s="77">
        <f>'Monthly Returns'!L230</f>
        <v>-7.0268592659220499E-3</v>
      </c>
      <c r="N229" s="77">
        <f>'Monthly Returns'!M230</f>
        <v>-1.76298574015493E-2</v>
      </c>
      <c r="O229" s="77">
        <f>'Monthly Returns'!N230</f>
        <v>4.7392552520355499E-3</v>
      </c>
      <c r="P229" s="77">
        <f>'Monthly Returns'!O230</f>
        <v>-1.7180123360134601E-2</v>
      </c>
      <c r="Q229" s="77">
        <f>'Monthly Returns'!P230</f>
        <v>-1.7927074290830999E-2</v>
      </c>
      <c r="R229" s="77">
        <f>'Monthly Returns'!Q230</f>
        <v>-8.3823824880490099E-3</v>
      </c>
      <c r="S229" s="77">
        <f>'Monthly Returns'!R230</f>
        <v>-1.9818481322671E-2</v>
      </c>
      <c r="T229" s="77">
        <f>'Monthly Returns'!S230</f>
        <v>-1.9410011586002307E-2</v>
      </c>
      <c r="U229" s="77">
        <f>'Monthly Returns'!T230</f>
        <v>3.0440400788018501E-2</v>
      </c>
      <c r="V229" s="77">
        <f>'Monthly Returns'!U230</f>
        <v>9.7250675814917198E-3</v>
      </c>
      <c r="W229" s="77">
        <f>'Monthly Returns'!V230</f>
        <v>-1.91986032694002E-3</v>
      </c>
      <c r="X229" s="77">
        <f>'Monthly Returns'!W230</f>
        <v>-9.9788327789529507E-4</v>
      </c>
      <c r="Y229" s="77">
        <f>'Monthly Returns'!X230</f>
        <v>1.4780541145107406E-3</v>
      </c>
      <c r="Z229" s="77">
        <f>'Monthly Returns'!Y230</f>
        <v>-4.0284078602836892E-4</v>
      </c>
      <c r="AA229" s="77">
        <f>'Monthly Returns'!Z230</f>
        <v>2.0922456039204285E-2</v>
      </c>
      <c r="AB229" s="77">
        <f>'Monthly Returns'!AA230</f>
        <v>7.8914198137789437E-3</v>
      </c>
      <c r="AC229" s="77">
        <f>'Monthly Returns'!AB230</f>
        <v>-8.0708086262017975E-3</v>
      </c>
      <c r="AD229" s="77">
        <f>'Monthly Returns'!AC230</f>
        <v>-1.0286930276944399E-2</v>
      </c>
      <c r="AE229" s="77">
        <f>'Monthly Returns'!AD230</f>
        <v>5.6474904446475005E-4</v>
      </c>
      <c r="AF229" s="77">
        <f>'Monthly Returns'!AE230</f>
        <v>1.7481872799999999E-2</v>
      </c>
      <c r="AG229" s="77">
        <f>'Monthly Returns'!AF230</f>
        <v>9.5033718000000003E-3</v>
      </c>
      <c r="AH229" s="77">
        <f>'Monthly Returns'!AG230</f>
        <v>1.5575319254712561E-3</v>
      </c>
      <c r="AI229" s="77">
        <f>'Monthly Returns'!AH230</f>
        <v>1.5914805001313592E-3</v>
      </c>
      <c r="AJ229" s="77">
        <f>'Monthly Returns'!AI230</f>
        <v>4.4536453380905616E-3</v>
      </c>
      <c r="AK229" s="77">
        <f>'Monthly Returns'!AJ230</f>
        <v>9.023676997500063E-3</v>
      </c>
      <c r="AL229" s="77">
        <f>'Monthly Returns'!AK230</f>
        <v>1.7919314450051571E-2</v>
      </c>
      <c r="AM229" s="77">
        <f>'Monthly Returns'!AL230</f>
        <v>-1.4399699024868262E-2</v>
      </c>
      <c r="AN229" s="77">
        <f>'Monthly Returns'!AM230</f>
        <v>8.8846070619821305E-3</v>
      </c>
      <c r="AO229" s="77">
        <f>'Monthly Returns'!AN230</f>
        <v>-2.52E-2</v>
      </c>
      <c r="AP229" s="77">
        <f>'Monthly Returns'!AO230</f>
        <v>-1.7620974473157691E-2</v>
      </c>
      <c r="AQ229" s="77">
        <f>'Monthly Returns'!AP230</f>
        <v>-7.1647264361454077E-3</v>
      </c>
      <c r="AR229" s="77">
        <f>'Monthly Returns'!AQ230</f>
        <v>-3.950588792749979E-3</v>
      </c>
      <c r="AS229" s="77">
        <f>'Monthly Returns'!AR230</f>
        <v>5.3971542277706508E-3</v>
      </c>
      <c r="AT229" s="77">
        <f>'Monthly Returns'!AS230</f>
        <v>-8.6857216733390412E-3</v>
      </c>
      <c r="AU229" s="77">
        <f>'Monthly Returns'!AT230</f>
        <v>-3.7565938937547325E-3</v>
      </c>
      <c r="AV229" s="77">
        <f>'Monthly Returns'!AU230</f>
        <v>-9.6614838661537999E-3</v>
      </c>
      <c r="AW229" s="77">
        <f>'Monthly Returns'!AV230</f>
        <v>-3.4749474350986742E-2</v>
      </c>
      <c r="AX229" s="77">
        <f>'Monthly Returns'!AW230</f>
        <v>-2.5515844638291041E-2</v>
      </c>
      <c r="AY229" s="77">
        <f>'Monthly Returns'!AX230</f>
        <v>2.8967146192273052E-3</v>
      </c>
      <c r="AZ229" s="77">
        <f>'Monthly Returns'!AY230</f>
        <v>2.6151296338534188E-2</v>
      </c>
      <c r="BA229" s="77">
        <f>'Monthly Returns'!AZ230</f>
        <v>-1.3149316219846496E-2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  <c r="BT229" s="77"/>
      <c r="BU229" s="77"/>
      <c r="BV229" s="77"/>
      <c r="CC229" s="161">
        <f>(C229-AVERAGE(C$3:C$242))^2*'Monthly Returns'!$BI230</f>
        <v>2.89838357571764E-7</v>
      </c>
      <c r="CD229" s="161">
        <f>(D229-AVERAGE(D$3:D$242))^2*'Monthly Returns'!$BI230</f>
        <v>2.9047183435156883E-9</v>
      </c>
      <c r="CE229" s="161">
        <f>(E229-AVERAGE(E$3:E$242))^2*'Monthly Returns'!$BI230</f>
        <v>4.2309858649478182E-6</v>
      </c>
      <c r="CF229" s="161">
        <f>(F229-AVERAGE(F$3:F$242))^2*'Monthly Returns'!$BI230</f>
        <v>4.9156461653507729E-6</v>
      </c>
      <c r="CG229" s="161">
        <f>(G229-AVERAGE(G$3:G$242))^2*'Monthly Returns'!$BI230</f>
        <v>4.2003823708620422E-6</v>
      </c>
      <c r="CH229" s="161">
        <f>(H229-AVERAGE(H$3:H$242))^2*'Monthly Returns'!$BI230</f>
        <v>4.4299110411465814E-7</v>
      </c>
      <c r="CI229" s="161">
        <f>(I229-AVERAGE(I$3:I$242))^2*'Monthly Returns'!$BI230</f>
        <v>8.3866442200828654E-7</v>
      </c>
      <c r="CJ229" s="161">
        <f>(J229-AVERAGE(J$3:J$242))^2*'Monthly Returns'!$BI230</f>
        <v>1.0196791284012614E-6</v>
      </c>
      <c r="CK229" s="161">
        <f>(K229-AVERAGE(K$3:K$242))^2*'Monthly Returns'!$BI230</f>
        <v>6.4387356968291645E-6</v>
      </c>
      <c r="CL229" s="161">
        <f>(L229-AVERAGE(L$3:L$242))^2*'Monthly Returns'!$BI230</f>
        <v>5.02256465538606E-7</v>
      </c>
      <c r="CM229" s="161">
        <f>(M229-AVERAGE(M$3:M$242))^2*'Monthly Returns'!$BI230</f>
        <v>1.2812465509325049E-6</v>
      </c>
      <c r="CN229" s="161">
        <f>(N229-AVERAGE(N$3:N$242))^2*'Monthly Returns'!$BI230</f>
        <v>6.2397264799315988E-6</v>
      </c>
      <c r="CO229" s="161">
        <f>(O229-AVERAGE(O$3:O$242))^2*'Monthly Returns'!$BI230</f>
        <v>1.4153490427498978E-8</v>
      </c>
      <c r="CP229" s="161">
        <f>(P229-AVERAGE(P$3:P$242))^2*'Monthly Returns'!$BI230</f>
        <v>6.349264479663923E-6</v>
      </c>
      <c r="CQ229" s="161">
        <f>(Q229-AVERAGE(Q$3:Q$242))^2*'Monthly Returns'!$BI230</f>
        <v>6.2072835660781317E-6</v>
      </c>
      <c r="CR229" s="161">
        <f>(R229-AVERAGE(R$3:R$242))^2*'Monthly Returns'!$BI230</f>
        <v>2.1627279375922087E-6</v>
      </c>
      <c r="CS229" s="161">
        <f>(S229-AVERAGE(S$3:S$242))^2*'Monthly Returns'!$BI230</f>
        <v>6.161703548569193E-6</v>
      </c>
      <c r="CT229" s="161">
        <f>(T229-AVERAGE(T$3:T$242))^2*'Monthly Returns'!$BI230</f>
        <v>7.6903593413715992E-6</v>
      </c>
      <c r="CU229" s="161">
        <f>(U229-AVERAGE(U$3:U$242))^2*'Monthly Returns'!$BI230</f>
        <v>6.0675242431142206E-6</v>
      </c>
      <c r="CV229" s="161">
        <f>(V229-AVERAGE(V$3:V$242))^2*'Monthly Returns'!$BI230</f>
        <v>1.7979842288404593E-7</v>
      </c>
      <c r="CW229" s="161">
        <f>(W229-AVERAGE(W$3:W$242))^2*'Monthly Returns'!$BI230</f>
        <v>3.5230144035601195E-7</v>
      </c>
      <c r="CX229" s="161">
        <f>(X229-AVERAGE(X$3:X$242))^2*'Monthly Returns'!$BI230</f>
        <v>3.3989049294860929E-7</v>
      </c>
      <c r="CY229" s="161">
        <f>(Y229-AVERAGE(Y$3:Y$242))^2*'Monthly Returns'!$BI230</f>
        <v>6.6948888396255225E-8</v>
      </c>
      <c r="CZ229" s="161">
        <f>(Z229-AVERAGE(Z$3:Z$242))^2*'Monthly Returns'!$BI230</f>
        <v>6.9769247056648032E-8</v>
      </c>
      <c r="DA229" s="161">
        <f>(AA229-AVERAGE(AA$3:AA$242))^2*'Monthly Returns'!$BI230</f>
        <v>2.1804128995956084E-6</v>
      </c>
      <c r="DB229" s="161">
        <f>(AB229-AVERAGE(AB$3:AB$242))^2*'Monthly Returns'!$BI230</f>
        <v>1.4303205074854263E-7</v>
      </c>
      <c r="DC229" s="161">
        <f>(AC229-AVERAGE(AC$3:AC$242))^2*'Monthly Returns'!$BI230</f>
        <v>1.3191018885752142E-6</v>
      </c>
      <c r="DD229" s="161">
        <f>(AD229-AVERAGE(AD$3:AD$242))^2*'Monthly Returns'!$BI230</f>
        <v>1.8752056874863537E-6</v>
      </c>
      <c r="DE229" s="161">
        <f>(AE229-AVERAGE(AE$3:AE$242))^2*'Monthly Returns'!$BI230</f>
        <v>1.0341009729016644E-7</v>
      </c>
      <c r="DF229" s="161">
        <f>(AF229-AVERAGE(AF$3:AF$242))^2*'Monthly Returns'!$BI230</f>
        <v>9.6039884566954004E-7</v>
      </c>
      <c r="DG229" s="161">
        <f>(AG229-AVERAGE(AG$3:AG$242))^2*'Monthly Returns'!$BI230</f>
        <v>5.1983740427209511E-8</v>
      </c>
      <c r="DH229" s="161">
        <f>(AH229-AVERAGE(AH$3:AH$242))^2*'Monthly Returns'!$BI230</f>
        <v>1.8227562325079655E-7</v>
      </c>
      <c r="DI229" s="161">
        <f>(AI229-AVERAGE(AI$3:AI$242))^2*'Monthly Returns'!$BI230</f>
        <v>4.4754622610187644E-8</v>
      </c>
      <c r="DJ229" s="161">
        <f>(AJ229-AVERAGE(AJ$3:AJ$242))^2*'Monthly Returns'!$BI230</f>
        <v>7.1795473918654249E-9</v>
      </c>
      <c r="DK229" s="161">
        <f>(AK229-AVERAGE(AK$3:AK$242))^2*'Monthly Returns'!$BI230</f>
        <v>7.2432585072318959E-8</v>
      </c>
      <c r="DL229" s="161">
        <f>(AL229-AVERAGE(AL$3:AL$242))^2*'Monthly Returns'!$BI230</f>
        <v>1.324705779557511E-6</v>
      </c>
      <c r="DM229" s="161">
        <f>(AM229-AVERAGE(AM$3:AM$242))^2*'Monthly Returns'!$BI230</f>
        <v>3.4544423007265544E-6</v>
      </c>
      <c r="DN229" s="161">
        <f>(AN229-AVERAGE(AN$3:AN$242))^2*'Monthly Returns'!$BI230</f>
        <v>1.0316619882344002E-7</v>
      </c>
      <c r="DO229" s="161">
        <f>(AO229-AVERAGE(AO$3:AO$242))^2*'Monthly Returns'!$BI230</f>
        <v>9.574319769517128E-6</v>
      </c>
      <c r="DP229" s="161">
        <f>(AP229-AVERAGE(AP$3:AP$242))^2*'Monthly Returns'!$BI230</f>
        <v>3.4289696723745692E-6</v>
      </c>
      <c r="DQ229" s="161">
        <f>(AQ229-AVERAGE(AQ$3:AQ$242))^2*'Monthly Returns'!$BI230</f>
        <v>1.6764272622717099E-6</v>
      </c>
      <c r="DR229" s="161">
        <f>(AR229-AVERAGE(AR$3:AR$242))^2*'Monthly Returns'!$BI230</f>
        <v>1.0814904826854188E-6</v>
      </c>
      <c r="DS229" s="161">
        <f>(AS229-AVERAGE(AS$3:AS$242))^2*'Monthly Returns'!$BI230</f>
        <v>3.6445893447466724E-8</v>
      </c>
      <c r="DT229" s="161">
        <f>(AT229-AVERAGE(AT$3:AT$242))^2*'Monthly Returns'!$BI230</f>
        <v>1.8457749652470627E-6</v>
      </c>
      <c r="DU229" s="161">
        <f>(AU229-AVERAGE(AU$3:AU$242))^2*'Monthly Returns'!$BI230</f>
        <v>3.3847067136123301E-7</v>
      </c>
      <c r="DV229" s="161">
        <f>(AV229-AVERAGE(AV$3:AV$242))^2*'Monthly Returns'!$BI230</f>
        <v>9.9132808614587463E-8</v>
      </c>
      <c r="DW229" s="161">
        <f>(AW229-AVERAGE(AW$3:AW$242))^2*'Monthly Returns'!$BI230</f>
        <v>1.8492160075800588E-5</v>
      </c>
      <c r="DX229" s="161">
        <f>(AX229-AVERAGE(AX$3:AX$242))^2*'Monthly Returns'!$BI230</f>
        <v>1.0317567149453626E-5</v>
      </c>
      <c r="DY229" s="161">
        <f>(AY229-AVERAGE(AY$3:AY$242))^2*'Monthly Returns'!$BI230</f>
        <v>1.1880502946243762E-7</v>
      </c>
      <c r="DZ229" s="161">
        <f>(AZ229-AVERAGE(AZ$3:AZ$242))^2*'Monthly Returns'!$BI230</f>
        <v>1.2196198205201793E-6</v>
      </c>
      <c r="EA229" s="161">
        <f>(BA229-AVERAGE(BA$3:BA$242))^2*'Monthly Returns'!$BI230</f>
        <v>5.2432111019450054E-6</v>
      </c>
    </row>
    <row r="230" spans="1:131" s="80" customFormat="1" x14ac:dyDescent="0.2">
      <c r="A230" s="66"/>
      <c r="B230" s="79">
        <f>'Monthly Returns'!A231</f>
        <v>43100</v>
      </c>
      <c r="C230" s="77">
        <f>'Monthly Returns'!B231</f>
        <v>1.2207647902388199E-2</v>
      </c>
      <c r="D230" s="77">
        <f>'Monthly Returns'!C231</f>
        <v>5.7236021782940396E-3</v>
      </c>
      <c r="E230" s="77">
        <f>'Monthly Returns'!D231</f>
        <v>3.81098219523678E-3</v>
      </c>
      <c r="F230" s="77">
        <f>'Monthly Returns'!E231</f>
        <v>3.29367070601582E-2</v>
      </c>
      <c r="G230" s="77">
        <f>'Monthly Returns'!F231</f>
        <v>5.1048445030938E-2</v>
      </c>
      <c r="H230" s="77">
        <f>'Monthly Returns'!G231</f>
        <v>8.5334845617297504E-3</v>
      </c>
      <c r="I230" s="77">
        <f>'Monthly Returns'!H231</f>
        <v>1.7004384421762601E-2</v>
      </c>
      <c r="J230" s="77">
        <f>'Monthly Returns'!I231</f>
        <v>3.9165463561405302E-2</v>
      </c>
      <c r="K230" s="77">
        <f>'Monthly Returns'!J231</f>
        <v>3.7818678208095501E-2</v>
      </c>
      <c r="L230" s="77">
        <f>'Monthly Returns'!K231</f>
        <v>2.4341655460284801E-3</v>
      </c>
      <c r="M230" s="77">
        <f>'Monthly Returns'!L231</f>
        <v>4.82212166540541E-3</v>
      </c>
      <c r="N230" s="77">
        <f>'Monthly Returns'!M231</f>
        <v>5.9837904655088902E-3</v>
      </c>
      <c r="O230" s="77">
        <f>'Monthly Returns'!N231</f>
        <v>1.5839025047205298E-2</v>
      </c>
      <c r="P230" s="77">
        <f>'Monthly Returns'!O231</f>
        <v>3.8995075821661698E-3</v>
      </c>
      <c r="Q230" s="77">
        <f>'Monthly Returns'!P231</f>
        <v>5.0499199997286999E-3</v>
      </c>
      <c r="R230" s="77">
        <f>'Monthly Returns'!Q231</f>
        <v>1.43526958363613E-2</v>
      </c>
      <c r="S230" s="77">
        <f>'Monthly Returns'!R231</f>
        <v>7.6025356786402201E-3</v>
      </c>
      <c r="T230" s="77">
        <f>'Monthly Returns'!S231</f>
        <v>5.2132398955095915E-3</v>
      </c>
      <c r="U230" s="77">
        <f>'Monthly Returns'!T231</f>
        <v>1.08403540378707E-2</v>
      </c>
      <c r="V230" s="77">
        <f>'Monthly Returns'!U231</f>
        <v>1.29825044330973E-2</v>
      </c>
      <c r="W230" s="77">
        <f>'Monthly Returns'!V231</f>
        <v>6.2414624168833904E-3</v>
      </c>
      <c r="X230" s="77">
        <f>'Monthly Returns'!W231</f>
        <v>-2.1188364560946749E-3</v>
      </c>
      <c r="Y230" s="77">
        <f>'Monthly Returns'!X231</f>
        <v>-3.0914928393632746E-3</v>
      </c>
      <c r="Z230" s="77">
        <f>'Monthly Returns'!Y231</f>
        <v>-3.0106184012445025E-3</v>
      </c>
      <c r="AA230" s="77">
        <f>'Monthly Returns'!Z231</f>
        <v>6.6636924762393246E-3</v>
      </c>
      <c r="AB230" s="77">
        <f>'Monthly Returns'!AA231</f>
        <v>8.731288731084863E-3</v>
      </c>
      <c r="AC230" s="77">
        <f>'Monthly Returns'!AB231</f>
        <v>1.0157932351678056E-2</v>
      </c>
      <c r="AD230" s="77">
        <f>'Monthly Returns'!AC231</f>
        <v>1.13488269153327E-2</v>
      </c>
      <c r="AE230" s="77">
        <f>'Monthly Returns'!AD231</f>
        <v>3.4610687183501197E-3</v>
      </c>
      <c r="AF230" s="77">
        <f>'Monthly Returns'!AE231</f>
        <v>2.5847565999999999E-3</v>
      </c>
      <c r="AG230" s="77">
        <f>'Monthly Returns'!AF231</f>
        <v>-4.1423679999999996E-4</v>
      </c>
      <c r="AH230" s="77">
        <f>'Monthly Returns'!AG231</f>
        <v>1.3538094692048919E-2</v>
      </c>
      <c r="AI230" s="77">
        <f>'Monthly Returns'!AH231</f>
        <v>5.5359753881520923E-3</v>
      </c>
      <c r="AJ230" s="77">
        <f>'Monthly Returns'!AI231</f>
        <v>5.7416262675371588E-3</v>
      </c>
      <c r="AK230" s="77">
        <f>'Monthly Returns'!AJ231</f>
        <v>1.0030523155577953E-2</v>
      </c>
      <c r="AL230" s="77">
        <f>'Monthly Returns'!AK231</f>
        <v>7.2074295068549343E-3</v>
      </c>
      <c r="AM230" s="77">
        <f>'Monthly Returns'!AL231</f>
        <v>-4.2703746056462766E-3</v>
      </c>
      <c r="AN230" s="77">
        <f>'Monthly Returns'!AM231</f>
        <v>8.4714812469115497E-3</v>
      </c>
      <c r="AO230" s="77">
        <f>'Monthly Returns'!AN231</f>
        <v>4.4999999999999997E-3</v>
      </c>
      <c r="AP230" s="77">
        <f>'Monthly Returns'!AO231</f>
        <v>3.1320117992688301E-2</v>
      </c>
      <c r="AQ230" s="77">
        <f>'Monthly Returns'!AP231</f>
        <v>2.1084799152566003E-2</v>
      </c>
      <c r="AR230" s="77">
        <f>'Monthly Returns'!AQ231</f>
        <v>1.7317364368448683E-2</v>
      </c>
      <c r="AS230" s="77">
        <f>'Monthly Returns'!AR231</f>
        <v>0</v>
      </c>
      <c r="AT230" s="77">
        <f>'Monthly Returns'!AS231</f>
        <v>6.3840060964732897E-3</v>
      </c>
      <c r="AU230" s="77">
        <f>'Monthly Returns'!AT231</f>
        <v>3.0694684626663281E-3</v>
      </c>
      <c r="AV230" s="77">
        <f>'Monthly Returns'!AU231</f>
        <v>-1.579407747199931E-4</v>
      </c>
      <c r="AW230" s="77">
        <f>'Monthly Returns'!AV231</f>
        <v>-1.4809740874441535E-2</v>
      </c>
      <c r="AX230" s="77">
        <f>'Monthly Returns'!AW231</f>
        <v>-9.0250536444711482E-3</v>
      </c>
      <c r="AY230" s="77">
        <f>'Monthly Returns'!AX231</f>
        <v>4.1320517084304327E-3</v>
      </c>
      <c r="AZ230" s="77">
        <f>'Monthly Returns'!AY231</f>
        <v>2.9567683157340815E-4</v>
      </c>
      <c r="BA230" s="77">
        <f>'Monthly Returns'!AZ231</f>
        <v>1.8538122945404467E-2</v>
      </c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  <c r="BU230" s="77"/>
      <c r="BV230" s="77"/>
      <c r="CC230" s="161">
        <f>(C230-AVERAGE(C$3:C$242))^2*'Monthly Returns'!$BI231</f>
        <v>3.1964403570611398E-7</v>
      </c>
      <c r="CD230" s="161">
        <f>(D230-AVERAGE(D$3:D$242))^2*'Monthly Returns'!$BI231</f>
        <v>2.3631854584787432E-7</v>
      </c>
      <c r="CE230" s="161">
        <f>(E230-AVERAGE(E$3:E$242))^2*'Monthly Returns'!$BI231</f>
        <v>3.798682432073357E-8</v>
      </c>
      <c r="CF230" s="161">
        <f>(F230-AVERAGE(F$3:F$242))^2*'Monthly Returns'!$BI231</f>
        <v>5.4579476423942393E-6</v>
      </c>
      <c r="CG230" s="161">
        <f>(G230-AVERAGE(G$3:G$242))^2*'Monthly Returns'!$BI231</f>
        <v>2.1383402716823703E-5</v>
      </c>
      <c r="CH230" s="161">
        <f>(H230-AVERAGE(H$3:H$242))^2*'Monthly Returns'!$BI231</f>
        <v>1.4352529246993217E-7</v>
      </c>
      <c r="CI230" s="161">
        <f>(I230-AVERAGE(I$3:I$242))^2*'Monthly Returns'!$BI231</f>
        <v>9.0969974281237275E-7</v>
      </c>
      <c r="CJ230" s="161">
        <f>(J230-AVERAGE(J$3:J$242))^2*'Monthly Returns'!$BI231</f>
        <v>8.6564483534928446E-6</v>
      </c>
      <c r="CK230" s="161">
        <f>(K230-AVERAGE(K$3:K$242))^2*'Monthly Returns'!$BI231</f>
        <v>7.5688860919911515E-6</v>
      </c>
      <c r="CL230" s="161">
        <f>(L230-AVERAGE(L$3:L$242))^2*'Monthly Returns'!$BI231</f>
        <v>3.7408719529643158E-8</v>
      </c>
      <c r="CM230" s="161">
        <f>(M230-AVERAGE(M$3:M$242))^2*'Monthly Returns'!$BI231</f>
        <v>9.9603273257835349E-10</v>
      </c>
      <c r="CN230" s="161">
        <f>(N230-AVERAGE(N$3:N$242))^2*'Monthly Returns'!$BI231</f>
        <v>3.2573096193801907E-8</v>
      </c>
      <c r="CO230" s="161">
        <f>(O230-AVERAGE(O$3:O$242))^2*'Monthly Returns'!$BI231</f>
        <v>9.519684792532879E-7</v>
      </c>
      <c r="CP230" s="161">
        <f>(P230-AVERAGE(P$3:P$242))^2*'Monthly Returns'!$BI231</f>
        <v>2.0472139505588856E-7</v>
      </c>
      <c r="CQ230" s="161">
        <f>(Q230-AVERAGE(Q$3:Q$242))^2*'Monthly Returns'!$BI231</f>
        <v>5.605817145262622E-8</v>
      </c>
      <c r="CR230" s="161">
        <f>(R230-AVERAGE(R$3:R$242))^2*'Monthly Returns'!$BI231</f>
        <v>5.8572437115804148E-7</v>
      </c>
      <c r="CS230" s="161">
        <f>(S230-AVERAGE(S$3:S$242))^2*'Monthly Returns'!$BI231</f>
        <v>4.4501123000670763E-8</v>
      </c>
      <c r="CT230" s="161">
        <f>(T230-AVERAGE(T$3:T$242))^2*'Monthly Returns'!$BI231</f>
        <v>1.277708247795472E-7</v>
      </c>
      <c r="CU230" s="161">
        <f>(U230-AVERAGE(U$3:U$242))^2*'Monthly Returns'!$BI231</f>
        <v>2.9336594450205209E-7</v>
      </c>
      <c r="CV230" s="161">
        <f>(V230-AVERAGE(V$3:V$242))^2*'Monthly Returns'!$BI231</f>
        <v>5.5888526426391415E-7</v>
      </c>
      <c r="CW230" s="161">
        <f>(W230-AVERAGE(W$3:W$242))^2*'Monthly Returns'!$BI231</f>
        <v>4.3584369835323289E-8</v>
      </c>
      <c r="CX230" s="161">
        <f>(X230-AVERAGE(X$3:X$242))^2*'Monthly Returns'!$BI231</f>
        <v>4.8517778850279794E-7</v>
      </c>
      <c r="CY230" s="161">
        <f>(Y230-AVERAGE(Y$3:Y$242))^2*'Monthly Returns'!$BI231</f>
        <v>5.054398352394966E-7</v>
      </c>
      <c r="CZ230" s="161">
        <f>(Z230-AVERAGE(Z$3:Z$242))^2*'Monthly Returns'!$BI231</f>
        <v>2.7330803232003315E-7</v>
      </c>
      <c r="DA230" s="161">
        <f>(AA230-AVERAGE(AA$3:AA$242))^2*'Monthly Returns'!$BI231</f>
        <v>5.9435834065926747E-9</v>
      </c>
      <c r="DB230" s="161">
        <f>(AB230-AVERAGE(AB$3:AB$242))^2*'Monthly Returns'!$BI231</f>
        <v>2.1434504012840627E-7</v>
      </c>
      <c r="DC230" s="161">
        <f>(AC230-AVERAGE(AC$3:AC$242))^2*'Monthly Returns'!$BI231</f>
        <v>4.1524047874372457E-7</v>
      </c>
      <c r="DD230" s="161">
        <f>(AD230-AVERAGE(AD$3:AD$242))^2*'Monthly Returns'!$BI231</f>
        <v>5.7547739832862295E-7</v>
      </c>
      <c r="DE230" s="161">
        <f>(AE230-AVERAGE(AE$3:AE$242))^2*'Monthly Returns'!$BI231</f>
        <v>1.3990261375799107E-9</v>
      </c>
      <c r="DF230" s="161">
        <f>(AF230-AVERAGE(AF$3:AF$242))^2*'Monthly Returns'!$BI231</f>
        <v>2.3524309153885541E-7</v>
      </c>
      <c r="DG230" s="161">
        <f>(AG230-AVERAGE(AG$3:AG$242))^2*'Monthly Returns'!$BI231</f>
        <v>5.6169046121722888E-7</v>
      </c>
      <c r="DH230" s="161">
        <f>(AH230-AVERAGE(AH$3:AH$242))^2*'Monthly Returns'!$BI231</f>
        <v>5.6712853985951823E-7</v>
      </c>
      <c r="DI230" s="161">
        <f>(AI230-AVERAGE(AI$3:AI$242))^2*'Monthly Returns'!$BI231</f>
        <v>3.1187441931775005E-8</v>
      </c>
      <c r="DJ230" s="161">
        <f>(AJ230-AVERAGE(AJ$3:AJ$242))^2*'Monthly Returns'!$BI231</f>
        <v>1.7582005539917937E-9</v>
      </c>
      <c r="DK230" s="161">
        <f>(AK230-AVERAGE(AK$3:AK$242))^2*'Monthly Returns'!$BI231</f>
        <v>1.3678029962012305E-7</v>
      </c>
      <c r="DL230" s="161">
        <f>(AL230-AVERAGE(AL$3:AL$242))^2*'Monthly Returns'!$BI231</f>
        <v>9.9549550812502584E-9</v>
      </c>
      <c r="DM230" s="161">
        <f>(AM230-AVERAGE(AM$3:AM$242))^2*'Monthly Returns'!$BI231</f>
        <v>7.5425296899614017E-7</v>
      </c>
      <c r="DN230" s="161">
        <f>(AN230-AVERAGE(AN$3:AN$242))^2*'Monthly Returns'!$BI231</f>
        <v>7.9551288580177713E-8</v>
      </c>
      <c r="DO230" s="161">
        <f>(AO230-AVERAGE(AO$3:AO$242))^2*'Monthly Returns'!$BI231</f>
        <v>3.2118379898514023E-8</v>
      </c>
      <c r="DP230" s="161">
        <f>(AP230-AVERAGE(AP$3:AP$242))^2*'Monthly Returns'!$BI231</f>
        <v>8.8097793555423871E-6</v>
      </c>
      <c r="DQ230" s="161">
        <f>(AQ230-AVERAGE(AQ$3:AQ$242))^2*'Monthly Returns'!$BI231</f>
        <v>2.208778961711892E-6</v>
      </c>
      <c r="DR230" s="161">
        <f>(AR230-AVERAGE(AR$3:AR$242))^2*'Monthly Returns'!$BI231</f>
        <v>1.1096587735954241E-6</v>
      </c>
      <c r="DS230" s="161">
        <f>(AS230-AVERAGE(AS$3:AS$242))^2*'Monthly Returns'!$BI231</f>
        <v>1.160682456209999E-7</v>
      </c>
      <c r="DT230" s="161">
        <f>(AT230-AVERAGE(AT$3:AT$242))^2*'Monthly Returns'!$BI231</f>
        <v>1.4774404414380396E-8</v>
      </c>
      <c r="DU230" s="161">
        <f>(AU230-AVERAGE(AU$3:AU$242))^2*'Monthly Returns'!$BI231</f>
        <v>7.8925991314832315E-9</v>
      </c>
      <c r="DV230" s="161">
        <f>(AV230-AVERAGE(AV$3:AV$242))^2*'Monthly Returns'!$BI231</f>
        <v>3.860272834020343E-7</v>
      </c>
      <c r="DW230" s="161">
        <f>(AW230-AVERAGE(AW$3:AW$242))^2*'Monthly Returns'!$BI231</f>
        <v>5.5431319810324026E-6</v>
      </c>
      <c r="DX230" s="161">
        <f>(AX230-AVERAGE(AX$3:AX$242))^2*'Monthly Returns'!$BI231</f>
        <v>2.5634247665409459E-6</v>
      </c>
      <c r="DY230" s="161">
        <f>(AY230-AVERAGE(AY$3:AY$242))^2*'Monthly Returns'!$BI231</f>
        <v>5.0410166597995665E-8</v>
      </c>
      <c r="DZ230" s="161">
        <f>(AZ230-AVERAGE(AZ$3:AZ$242))^2*'Monthly Returns'!$BI231</f>
        <v>2.0774746873225842E-6</v>
      </c>
      <c r="EA230" s="161">
        <f>(BA230-AVERAGE(BA$3:BA$242))^2*'Monthly Returns'!$BI231</f>
        <v>6.8124986571186362E-7</v>
      </c>
    </row>
    <row r="231" spans="1:131" s="80" customFormat="1" x14ac:dyDescent="0.2">
      <c r="A231" s="66"/>
      <c r="B231" s="79">
        <f>'Monthly Returns'!A232</f>
        <v>43131</v>
      </c>
      <c r="C231" s="77">
        <f>'Monthly Returns'!B232</f>
        <v>6.4016324484077397E-3</v>
      </c>
      <c r="D231" s="77">
        <f>'Monthly Returns'!C232</f>
        <v>-2.3216182852847302E-2</v>
      </c>
      <c r="E231" s="77">
        <f>'Monthly Returns'!D232</f>
        <v>1.20467712047165E-2</v>
      </c>
      <c r="F231" s="77">
        <f>'Monthly Returns'!E232</f>
        <v>6.6531126923661203E-3</v>
      </c>
      <c r="G231" s="77">
        <f>'Monthly Returns'!F232</f>
        <v>-1.92547088756275E-2</v>
      </c>
      <c r="H231" s="77">
        <f>'Monthly Returns'!G232</f>
        <v>-4.5950495959585702E-3</v>
      </c>
      <c r="I231" s="77">
        <f>'Monthly Returns'!H232</f>
        <v>-7.7933122537450199E-3</v>
      </c>
      <c r="J231" s="77">
        <f>'Monthly Returns'!I232</f>
        <v>-1.15279280505413E-2</v>
      </c>
      <c r="K231" s="77">
        <f>'Monthly Returns'!J232</f>
        <v>3.11743163658528E-2</v>
      </c>
      <c r="L231" s="77">
        <f>'Monthly Returns'!K232</f>
        <v>-3.1050439017732901E-2</v>
      </c>
      <c r="M231" s="77">
        <f>'Monthly Returns'!L232</f>
        <v>-3.6881459086874298E-2</v>
      </c>
      <c r="N231" s="77">
        <f>'Monthly Returns'!M232</f>
        <v>-3.6852726538433002E-2</v>
      </c>
      <c r="O231" s="77">
        <f>'Monthly Returns'!N232</f>
        <v>-2.1195288046871499E-2</v>
      </c>
      <c r="P231" s="77">
        <f>'Monthly Returns'!O232</f>
        <v>-4.6444439009156097E-2</v>
      </c>
      <c r="Q231" s="77">
        <f>'Monthly Returns'!P232</f>
        <v>-4.7419138094719801E-2</v>
      </c>
      <c r="R231" s="77">
        <f>'Monthly Returns'!Q232</f>
        <v>-2.11835626654568E-2</v>
      </c>
      <c r="S231" s="77">
        <f>'Monthly Returns'!R232</f>
        <v>-2.2035904103107799E-2</v>
      </c>
      <c r="T231" s="77">
        <f>'Monthly Returns'!S232</f>
        <v>-4.9858216988994508E-2</v>
      </c>
      <c r="U231" s="77">
        <f>'Monthly Returns'!T232</f>
        <v>5.7393029380579302E-2</v>
      </c>
      <c r="V231" s="77">
        <f>'Monthly Returns'!U232</f>
        <v>2.8410173940905701E-2</v>
      </c>
      <c r="W231" s="77">
        <f>'Monthly Returns'!V232</f>
        <v>2.7514646881165498E-2</v>
      </c>
      <c r="X231" s="77">
        <f>'Monthly Returns'!W232</f>
        <v>-7.7350077350077928E-3</v>
      </c>
      <c r="Y231" s="77">
        <f>'Monthly Returns'!X232</f>
        <v>-3.7345518527813315E-2</v>
      </c>
      <c r="Z231" s="77">
        <f>'Monthly Returns'!Y232</f>
        <v>-7.9554450310921343E-3</v>
      </c>
      <c r="AA231" s="77">
        <f>'Monthly Returns'!Z232</f>
        <v>3.8595526733573582E-3</v>
      </c>
      <c r="AB231" s="77">
        <f>'Monthly Returns'!AA232</f>
        <v>7.6785367097684798E-3</v>
      </c>
      <c r="AC231" s="77">
        <f>'Monthly Returns'!AB232</f>
        <v>-4.3505265761572876E-2</v>
      </c>
      <c r="AD231" s="77">
        <f>'Monthly Returns'!AC232</f>
        <v>-4.5862492999999997E-2</v>
      </c>
      <c r="AE231" s="77">
        <f>'Monthly Returns'!AD232</f>
        <v>-4.0948208E-2</v>
      </c>
      <c r="AF231" s="77">
        <f>'Monthly Returns'!AE232</f>
        <v>-1.3804145E-2</v>
      </c>
      <c r="AG231" s="77">
        <f>'Monthly Returns'!AF232</f>
        <v>3.4098079999999998E-3</v>
      </c>
      <c r="AH231" s="77">
        <f>'Monthly Returns'!AG232</f>
        <v>-1.8422902238660721E-2</v>
      </c>
      <c r="AI231" s="77">
        <f>'Monthly Returns'!AH232</f>
        <v>-5.7156305685370778E-3</v>
      </c>
      <c r="AJ231" s="77">
        <f>'Monthly Returns'!AI232</f>
        <v>-5.9473230404756272E-3</v>
      </c>
      <c r="AK231" s="77">
        <f>'Monthly Returns'!AJ232</f>
        <v>-8.0088512976917992E-3</v>
      </c>
      <c r="AL231" s="77">
        <f>'Monthly Returns'!AK232</f>
        <v>1.0110159591949497E-3</v>
      </c>
      <c r="AM231" s="77">
        <f>'Monthly Returns'!AL232</f>
        <v>-1.2295340280018108E-2</v>
      </c>
      <c r="AN231" s="77">
        <f>'Monthly Returns'!AM232</f>
        <v>2.7420032883083145E-3</v>
      </c>
      <c r="AO231" s="77">
        <f>'Monthly Returns'!AN232</f>
        <v>-1.9800000000000002E-2</v>
      </c>
      <c r="AP231" s="77">
        <f>'Monthly Returns'!AO232</f>
        <v>-4.8850249617812258E-3</v>
      </c>
      <c r="AQ231" s="77">
        <f>'Monthly Returns'!AP232</f>
        <v>3.4944907292153493E-2</v>
      </c>
      <c r="AR231" s="77">
        <f>'Monthly Returns'!AQ232</f>
        <v>1.530812673263271E-4</v>
      </c>
      <c r="AS231" s="77">
        <f>'Monthly Returns'!AR232</f>
        <v>1.6264570344266538E-3</v>
      </c>
      <c r="AT231" s="77">
        <f>'Monthly Returns'!AS232</f>
        <v>-1.5111901450862419E-2</v>
      </c>
      <c r="AU231" s="77">
        <f>'Monthly Returns'!AT232</f>
        <v>-5.4889571756819135E-3</v>
      </c>
      <c r="AV231" s="77">
        <f>'Monthly Returns'!AU232</f>
        <v>-1.5082852622176714E-2</v>
      </c>
      <c r="AW231" s="77">
        <f>'Monthly Returns'!AV232</f>
        <v>-5.1101779950321724E-2</v>
      </c>
      <c r="AX231" s="77">
        <f>'Monthly Returns'!AW232</f>
        <v>-5.6537926633257962E-2</v>
      </c>
      <c r="AY231" s="77">
        <f>'Monthly Returns'!AX232</f>
        <v>-7.9097487331964405E-3</v>
      </c>
      <c r="AZ231" s="77">
        <f>'Monthly Returns'!AY232</f>
        <v>8.1053392251155265E-3</v>
      </c>
      <c r="BA231" s="77">
        <f>'Monthly Returns'!AZ232</f>
        <v>-4.4505400040636967E-2</v>
      </c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CC231" s="161">
        <f>(C231-AVERAGE(C$3:C$242))^2*'Monthly Returns'!$BI232</f>
        <v>5.7287663032530614E-11</v>
      </c>
      <c r="CD231" s="161">
        <f>(D231-AVERAGE(D$3:D$242))^2*'Monthly Returns'!$BI232</f>
        <v>1.1279923359890374E-5</v>
      </c>
      <c r="CE231" s="161">
        <f>(E231-AVERAGE(E$3:E$242))^2*'Monthly Returns'!$BI232</f>
        <v>3.8547542338656022E-7</v>
      </c>
      <c r="CF231" s="161">
        <f>(F231-AVERAGE(F$3:F$242))^2*'Monthly Returns'!$BI232</f>
        <v>6.686013015206535E-8</v>
      </c>
      <c r="CG231" s="161">
        <f>(G231-AVERAGE(G$3:G$242))^2*'Monthly Returns'!$BI232</f>
        <v>5.4033570435346886E-6</v>
      </c>
      <c r="CH231" s="161">
        <f>(H231-AVERAGE(H$3:H$242))^2*'Monthly Returns'!$BI232</f>
        <v>8.4863286921707181E-7</v>
      </c>
      <c r="CI231" s="161">
        <f>(I231-AVERAGE(I$3:I$242))^2*'Monthly Returns'!$BI232</f>
        <v>2.2518700129318536E-6</v>
      </c>
      <c r="CJ231" s="161">
        <f>(J231-AVERAGE(J$3:J$242))^2*'Monthly Returns'!$BI232</f>
        <v>4.2861545440616081E-6</v>
      </c>
      <c r="CK231" s="161">
        <f>(K231-AVERAGE(K$3:K$242))^2*'Monthly Returns'!$BI232</f>
        <v>4.435629125628324E-6</v>
      </c>
      <c r="CL231" s="161">
        <f>(L231-AVERAGE(L$3:L$242))^2*'Monthly Returns'!$BI232</f>
        <v>1.2355831153968688E-5</v>
      </c>
      <c r="CM231" s="161">
        <f>(M231-AVERAGE(M$3:M$242))^2*'Monthly Returns'!$BI232</f>
        <v>1.6843331649292882E-5</v>
      </c>
      <c r="CN231" s="161">
        <f>(N231-AVERAGE(N$3:N$242))^2*'Monthly Returns'!$BI232</f>
        <v>1.9620696352116762E-5</v>
      </c>
      <c r="CO231" s="161">
        <f>(O231-AVERAGE(O$3:O$242))^2*'Monthly Returns'!$BI232</f>
        <v>7.2475221949307786E-6</v>
      </c>
      <c r="CP231" s="161">
        <f>(P231-AVERAGE(P$3:P$242))^2*'Monthly Returns'!$BI232</f>
        <v>2.9674118766081609E-5</v>
      </c>
      <c r="CQ231" s="161">
        <f>(Q231-AVERAGE(Q$3:Q$242))^2*'Monthly Returns'!$BI232</f>
        <v>2.9608428842254186E-5</v>
      </c>
      <c r="CR231" s="161">
        <f>(R231-AVERAGE(R$3:R$242))^2*'Monthly Returns'!$BI232</f>
        <v>7.5899202547387236E-6</v>
      </c>
      <c r="CS231" s="161">
        <f>(S231-AVERAGE(S$3:S$242))^2*'Monthly Returns'!$BI232</f>
        <v>7.4379210940449961E-6</v>
      </c>
      <c r="CT231" s="161">
        <f>(T231-AVERAGE(T$3:T$242))^2*'Monthly Returns'!$BI232</f>
        <v>3.3880983672972586E-5</v>
      </c>
      <c r="CU231" s="161">
        <f>(U231-AVERAGE(U$3:U$242))^2*'Monthly Returns'!$BI232</f>
        <v>2.6636253440131454E-5</v>
      </c>
      <c r="CV231" s="161">
        <f>(V231-AVERAGE(V$3:V$242))^2*'Monthly Returns'!$BI232</f>
        <v>5.2044593828615394E-6</v>
      </c>
      <c r="CW231" s="161">
        <f>(W231-AVERAGE(W$3:W$242))^2*'Monthly Returns'!$BI232</f>
        <v>5.3800866106162147E-6</v>
      </c>
      <c r="CX231" s="161">
        <f>(X231-AVERAGE(X$3:X$242))^2*'Monthly Returns'!$BI232</f>
        <v>1.5800914989097727E-6</v>
      </c>
      <c r="CY231" s="161">
        <f>(Y231-AVERAGE(Y$3:Y$242))^2*'Monthly Returns'!$BI232</f>
        <v>1.6904656006724592E-5</v>
      </c>
      <c r="CZ231" s="161">
        <f>(Z231-AVERAGE(Z$3:Z$242))^2*'Monthly Returns'!$BI232</f>
        <v>1.0318605028359356E-6</v>
      </c>
      <c r="DA231" s="161">
        <f>(AA231-AVERAGE(AA$3:AA$242))^2*'Monthly Returns'!$BI232</f>
        <v>4.0242787806118285E-8</v>
      </c>
      <c r="DB231" s="161">
        <f>(AB231-AVERAGE(AB$3:AB$242))^2*'Monthly Returns'!$BI232</f>
        <v>1.3025179335143472E-7</v>
      </c>
      <c r="DC231" s="161">
        <f>(AC231-AVERAGE(AC$3:AC$242))^2*'Monthly Returns'!$BI232</f>
        <v>2.1848052007500962E-5</v>
      </c>
      <c r="DD231" s="161">
        <f>(AD231-AVERAGE(AD$3:AD$242))^2*'Monthly Returns'!$BI232</f>
        <v>2.412061573047986E-5</v>
      </c>
      <c r="DE231" s="161">
        <f>(AE231-AVERAGE(AE$3:AE$242))^2*'Monthly Returns'!$BI232</f>
        <v>1.9728699838569049E-5</v>
      </c>
      <c r="DF231" s="161">
        <f>(AF231-AVERAGE(AF$3:AF$242))^2*'Monthly Returns'!$BI232</f>
        <v>4.463772868171972E-6</v>
      </c>
      <c r="DG231" s="161">
        <f>(AG231-AVERAGE(AG$3:AG$242))^2*'Monthly Returns'!$BI232</f>
        <v>1.3987732779429011E-7</v>
      </c>
      <c r="DH231" s="161">
        <f>(AH231-AVERAGE(AH$3:AH$242))^2*'Monthly Returns'!$BI232</f>
        <v>5.8212550076675183E-6</v>
      </c>
      <c r="DI231" s="161">
        <f>(AI231-AVERAGE(AI$3:AI$242))^2*'Monthly Returns'!$BI232</f>
        <v>8.8048681923547497E-7</v>
      </c>
      <c r="DJ231" s="161">
        <f>(AJ231-AVERAGE(AJ$3:AJ$242))^2*'Monthly Returns'!$BI232</f>
        <v>1.2478264551980546E-6</v>
      </c>
      <c r="DK231" s="161">
        <f>(AK231-AVERAGE(AK$3:AK$242))^2*'Monthly Returns'!$BI232</f>
        <v>2.0086817129876223E-6</v>
      </c>
      <c r="DL231" s="161">
        <f>(AL231-AVERAGE(AL$3:AL$242))^2*'Monthly Returns'!$BI232</f>
        <v>2.6442916694883793E-7</v>
      </c>
      <c r="DM231" s="161">
        <f>(AM231-AVERAGE(AM$3:AM$242))^2*'Monthly Returns'!$BI232</f>
        <v>2.7845453869032817E-6</v>
      </c>
      <c r="DN231" s="161">
        <f>(AN231-AVERAGE(AN$3:AN$242))^2*'Monthly Returns'!$BI232</f>
        <v>8.1070159795659094E-8</v>
      </c>
      <c r="DO231" s="161">
        <f>(AO231-AVERAGE(AO$3:AO$242))^2*'Monthly Returns'!$BI232</f>
        <v>6.707954122844404E-6</v>
      </c>
      <c r="DP231" s="161">
        <f>(AP231-AVERAGE(AP$3:AP$242))^2*'Monthly Returns'!$BI232</f>
        <v>3.6895496382306285E-7</v>
      </c>
      <c r="DQ231" s="161">
        <f>(AQ231-AVERAGE(AQ$3:AQ$242))^2*'Monthly Returns'!$BI232</f>
        <v>8.2265871485367645E-6</v>
      </c>
      <c r="DR231" s="161">
        <f>(AR231-AVERAGE(AR$3:AR$242))^2*'Monthly Returns'!$BI232</f>
        <v>4.1407577053229887E-7</v>
      </c>
      <c r="DS231" s="161">
        <f>(AS231-AVERAGE(AS$3:AS$242))^2*'Monthly Returns'!$BI232</f>
        <v>3.2799748688195034E-8</v>
      </c>
      <c r="DT231" s="161">
        <f>(AT231-AVERAGE(AT$3:AT$242))^2*'Monthly Returns'!$BI232</f>
        <v>4.03851719456317E-6</v>
      </c>
      <c r="DU231" s="161">
        <f>(AU231-AVERAGE(AU$3:AU$242))^2*'Monthly Returns'!$BI232</f>
        <v>5.7677788883206637E-7</v>
      </c>
      <c r="DV231" s="161">
        <f>(AV231-AVERAGE(AV$3:AV$242))^2*'Monthly Returns'!$BI232</f>
        <v>7.3218143484963011E-7</v>
      </c>
      <c r="DW231" s="161">
        <f>(AW231-AVERAGE(AW$3:AW$242))^2*'Monthly Returns'!$BI232</f>
        <v>3.5585531537854156E-5</v>
      </c>
      <c r="DX231" s="161">
        <f>(AX231-AVERAGE(AX$3:AX$242))^2*'Monthly Returns'!$BI232</f>
        <v>3.9955424566303859E-5</v>
      </c>
      <c r="DY231" s="161">
        <f>(AY231-AVERAGE(AY$3:AY$242))^2*'Monthly Returns'!$BI232</f>
        <v>2.0159723779382181E-6</v>
      </c>
      <c r="DZ231" s="161">
        <f>(AZ231-AVERAGE(AZ$3:AZ$242))^2*'Monthly Returns'!$BI232</f>
        <v>4.5443062735380616E-7</v>
      </c>
      <c r="EA231" s="161">
        <f>(BA231-AVERAGE(BA$3:BA$242))^2*'Monthly Returns'!$BI232</f>
        <v>2.9404009886020796E-5</v>
      </c>
    </row>
    <row r="232" spans="1:131" s="80" customFormat="1" x14ac:dyDescent="0.2">
      <c r="A232" s="66"/>
      <c r="B232" s="79">
        <f>'Monthly Returns'!A233</f>
        <v>43159</v>
      </c>
      <c r="C232" s="77">
        <f>'Monthly Returns'!B233</f>
        <v>-6.3441370810165499E-3</v>
      </c>
      <c r="D232" s="77">
        <f>'Monthly Returns'!C233</f>
        <v>-1.0417478833301101E-2</v>
      </c>
      <c r="E232" s="77">
        <f>'Monthly Returns'!D233</f>
        <v>-2.6909141921111698E-2</v>
      </c>
      <c r="F232" s="77">
        <f>'Monthly Returns'!E233</f>
        <v>-1.9127009808626801E-2</v>
      </c>
      <c r="G232" s="77">
        <f>'Monthly Returns'!F233</f>
        <v>-3.4324535423943502E-2</v>
      </c>
      <c r="H232" s="77">
        <f>'Monthly Returns'!G233</f>
        <v>1.60316747394528E-2</v>
      </c>
      <c r="I232" s="77">
        <f>'Monthly Returns'!H233</f>
        <v>1.9156476785519402E-2</v>
      </c>
      <c r="J232" s="77">
        <f>'Monthly Returns'!I233</f>
        <v>-2.1992860629789202E-3</v>
      </c>
      <c r="K232" s="77">
        <f>'Monthly Returns'!J233</f>
        <v>-1.59183038817369E-2</v>
      </c>
      <c r="L232" s="77">
        <f>'Monthly Returns'!K233</f>
        <v>2.7588012394170299E-2</v>
      </c>
      <c r="M232" s="77">
        <f>'Monthly Returns'!L233</f>
        <v>2.2354413049844299E-2</v>
      </c>
      <c r="N232" s="77">
        <f>'Monthly Returns'!M233</f>
        <v>1.7132483596177001E-2</v>
      </c>
      <c r="O232" s="77">
        <f>'Monthly Returns'!N233</f>
        <v>1.8807684225595901E-2</v>
      </c>
      <c r="P232" s="77">
        <f>'Monthly Returns'!O233</f>
        <v>1.99876320452461E-2</v>
      </c>
      <c r="Q232" s="77">
        <f>'Monthly Returns'!P233</f>
        <v>2.1334192435733E-2</v>
      </c>
      <c r="R232" s="77">
        <f>'Monthly Returns'!Q233</f>
        <v>1.2501875993838601E-2</v>
      </c>
      <c r="S232" s="77">
        <f>'Monthly Returns'!R233</f>
        <v>-6.6804329793417301E-3</v>
      </c>
      <c r="T232" s="77">
        <f>'Monthly Returns'!S233</f>
        <v>1.7453818482948247E-2</v>
      </c>
      <c r="U232" s="77">
        <f>'Monthly Returns'!T233</f>
        <v>-3.6695210494337098E-2</v>
      </c>
      <c r="V232" s="77">
        <f>'Monthly Returns'!U233</f>
        <v>-1.8424846140260399E-2</v>
      </c>
      <c r="W232" s="77">
        <f>'Monthly Returns'!V233</f>
        <v>-3.7021234283494901E-2</v>
      </c>
      <c r="X232" s="77">
        <f>'Monthly Returns'!W233</f>
        <v>-1.8066764490095477E-2</v>
      </c>
      <c r="Y232" s="77">
        <f>'Monthly Returns'!X233</f>
        <v>1.0417422118900177E-2</v>
      </c>
      <c r="Z232" s="77">
        <f>'Monthly Returns'!Y233</f>
        <v>1.7992918091138677E-3</v>
      </c>
      <c r="AA232" s="77">
        <f>'Monthly Returns'!Z233</f>
        <v>-4.7444215326325478E-3</v>
      </c>
      <c r="AB232" s="77">
        <f>'Monthly Returns'!AA233</f>
        <v>3.2474691791120058E-3</v>
      </c>
      <c r="AC232" s="77">
        <f>'Monthly Returns'!AB233</f>
        <v>-5.2694240667936598E-2</v>
      </c>
      <c r="AD232" s="77">
        <f>'Monthly Returns'!AC233</f>
        <v>-5.8445136000000002E-2</v>
      </c>
      <c r="AE232" s="77">
        <f>'Monthly Returns'!AD233</f>
        <v>-3.3750777000000003E-2</v>
      </c>
      <c r="AF232" s="77">
        <f>'Monthly Returns'!AE233</f>
        <v>-4.2389073999999999E-2</v>
      </c>
      <c r="AG232" s="77">
        <f>'Monthly Returns'!AF233</f>
        <v>-1.8256617999999999E-2</v>
      </c>
      <c r="AH232" s="77">
        <f>'Monthly Returns'!AG233</f>
        <v>-6.2746460248601643E-2</v>
      </c>
      <c r="AI232" s="77">
        <f>'Monthly Returns'!AH233</f>
        <v>8.7241740777059817E-3</v>
      </c>
      <c r="AJ232" s="77">
        <f>'Monthly Returns'!AI233</f>
        <v>7.809807830166049E-3</v>
      </c>
      <c r="AK232" s="77">
        <f>'Monthly Returns'!AJ233</f>
        <v>1.2440807296701273E-2</v>
      </c>
      <c r="AL232" s="77">
        <f>'Monthly Returns'!AK233</f>
        <v>1.7120047031936592E-2</v>
      </c>
      <c r="AM232" s="77">
        <f>'Monthly Returns'!AL233</f>
        <v>-2.8562638225564374E-3</v>
      </c>
      <c r="AN232" s="77">
        <f>'Monthly Returns'!AM233</f>
        <v>4.0930200212700996E-3</v>
      </c>
      <c r="AO232" s="77">
        <f>'Monthly Returns'!AN233</f>
        <v>1.1900000000000001E-2</v>
      </c>
      <c r="AP232" s="77">
        <f>'Monthly Returns'!AO233</f>
        <v>1.3335354459936388E-2</v>
      </c>
      <c r="AQ232" s="77">
        <f>'Monthly Returns'!AP233</f>
        <v>2.9085936470278018E-2</v>
      </c>
      <c r="AR232" s="77">
        <f>'Monthly Returns'!AQ233</f>
        <v>1.2430403764342223E-2</v>
      </c>
      <c r="AS232" s="77">
        <f>'Monthly Returns'!AR233</f>
        <v>2.2192151556157391E-3</v>
      </c>
      <c r="AT232" s="77">
        <f>'Monthly Returns'!AS233</f>
        <v>5.6544101912790468E-3</v>
      </c>
      <c r="AU232" s="77">
        <f>'Monthly Returns'!AT233</f>
        <v>3.2365439250892514E-4</v>
      </c>
      <c r="AV232" s="77">
        <f>'Monthly Returns'!AU233</f>
        <v>5.710143013264184E-3</v>
      </c>
      <c r="AW232" s="77">
        <f>'Monthly Returns'!AV233</f>
        <v>-2.4222747567573477E-2</v>
      </c>
      <c r="AX232" s="77">
        <f>'Monthly Returns'!AW233</f>
        <v>-2.6952622285854932E-2</v>
      </c>
      <c r="AY232" s="77">
        <f>'Monthly Returns'!AX233</f>
        <v>2.2625462156160292E-2</v>
      </c>
      <c r="AZ232" s="77">
        <f>'Monthly Returns'!AY233</f>
        <v>5.3603090606206327E-2</v>
      </c>
      <c r="BA232" s="77">
        <f>'Monthly Returns'!AZ233</f>
        <v>2.2998846786131955E-2</v>
      </c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  <c r="BU232" s="77"/>
      <c r="BV232" s="77"/>
      <c r="CC232" s="161">
        <f>(C232-AVERAGE(C$3:C$242))^2*'Monthly Returns'!$BI233</f>
        <v>1.6332439329475948E-6</v>
      </c>
      <c r="CD232" s="161">
        <f>(D232-AVERAGE(D$3:D$242))^2*'Monthly Returns'!$BI233</f>
        <v>4.4092699805088909E-6</v>
      </c>
      <c r="CE232" s="161">
        <f>(E232-AVERAGE(E$3:E$242))^2*'Monthly Returns'!$BI233</f>
        <v>1.0619524518618973E-5</v>
      </c>
      <c r="CF232" s="161">
        <f>(F232-AVERAGE(F$3:F$242))^2*'Monthly Returns'!$BI233</f>
        <v>8.0054694232731668E-6</v>
      </c>
      <c r="CG232" s="161">
        <f>(G232-AVERAGE(G$3:G$242))^2*'Monthly Returns'!$BI233</f>
        <v>1.4732085966644931E-5</v>
      </c>
      <c r="CH232" s="161">
        <f>(H232-AVERAGE(H$3:H$242))^2*'Monthly Returns'!$BI233</f>
        <v>1.2769508289469248E-6</v>
      </c>
      <c r="CI232" s="161">
        <f>(I232-AVERAGE(I$3:I$242))^2*'Monthly Returns'!$BI233</f>
        <v>1.3874863650090487E-6</v>
      </c>
      <c r="CJ232" s="161">
        <f>(J232-AVERAGE(J$3:J$242))^2*'Monthly Returns'!$BI233</f>
        <v>1.3246682236199165E-6</v>
      </c>
      <c r="CK232" s="161">
        <f>(K232-AVERAGE(K$3:K$242))^2*'Monthly Returns'!$BI233</f>
        <v>6.6411453283534778E-6</v>
      </c>
      <c r="CL232" s="161">
        <f>(L232-AVERAGE(L$3:L$242))^2*'Monthly Returns'!$BI233</f>
        <v>5.3440942128751332E-6</v>
      </c>
      <c r="CM232" s="161">
        <f>(M232-AVERAGE(M$3:M$242))^2*'Monthly Returns'!$BI233</f>
        <v>3.1660194278040275E-6</v>
      </c>
      <c r="CN232" s="161">
        <f>(N232-AVERAGE(N$3:N$242))^2*'Monthly Returns'!$BI233</f>
        <v>8.6284164965369356E-7</v>
      </c>
      <c r="CO232" s="161">
        <f>(O232-AVERAGE(O$3:O$242))^2*'Monthly Returns'!$BI233</f>
        <v>1.64206779748978E-6</v>
      </c>
      <c r="CP232" s="161">
        <f>(P232-AVERAGE(P$3:P$242))^2*'Monthly Returns'!$BI233</f>
        <v>1.314415808016525E-6</v>
      </c>
      <c r="CQ232" s="161">
        <f>(Q232-AVERAGE(Q$3:Q$242))^2*'Monthly Returns'!$BI233</f>
        <v>1.9151904787823669E-6</v>
      </c>
      <c r="CR232" s="161">
        <f>(R232-AVERAGE(R$3:R$242))^2*'Monthly Returns'!$BI233</f>
        <v>3.464319849685006E-7</v>
      </c>
      <c r="CS232" s="161">
        <f>(S232-AVERAGE(S$3:S$242))^2*'Monthly Returns'!$BI233</f>
        <v>1.465327248356169E-6</v>
      </c>
      <c r="CT232" s="161">
        <f>(T232-AVERAGE(T$3:T$242))^2*'Monthly Returns'!$BI233</f>
        <v>7.3781852231303649E-7</v>
      </c>
      <c r="CU232" s="161">
        <f>(U232-AVERAGE(U$3:U$242))^2*'Monthly Returns'!$BI233</f>
        <v>1.7562722448202006E-5</v>
      </c>
      <c r="CV232" s="161">
        <f>(V232-AVERAGE(V$3:V$242))^2*'Monthly Returns'!$BI233</f>
        <v>5.6418075198021764E-6</v>
      </c>
      <c r="CW232" s="161">
        <f>(W232-AVERAGE(W$3:W$242))^2*'Monthly Returns'!$BI233</f>
        <v>1.6819328893145306E-5</v>
      </c>
      <c r="CX232" s="161">
        <f>(X232-AVERAGE(X$3:X$242))^2*'Monthly Returns'!$BI233</f>
        <v>5.2584038054169897E-6</v>
      </c>
      <c r="CY232" s="161">
        <f>(Y232-AVERAGE(Y$3:Y$242))^2*'Monthly Returns'!$BI233</f>
        <v>3.9478132751439833E-7</v>
      </c>
      <c r="CZ232" s="161">
        <f>(Z232-AVERAGE(Z$3:Z$242))^2*'Monthly Returns'!$BI233</f>
        <v>2.3681074113123517E-9</v>
      </c>
      <c r="DA232" s="161">
        <f>(AA232-AVERAGE(AA$3:AA$242))^2*'Monthly Returns'!$BI233</f>
        <v>1.1218604784038791E-6</v>
      </c>
      <c r="DB232" s="161">
        <f>(AB232-AVERAGE(AB$3:AB$242))^2*'Monthly Returns'!$BI233</f>
        <v>6.2290693064421435E-9</v>
      </c>
      <c r="DC232" s="161">
        <f>(AC232-AVERAGE(AC$3:AC$242))^2*'Monthly Returns'!$BI233</f>
        <v>3.1512589082414812E-5</v>
      </c>
      <c r="DD232" s="161">
        <f>(AD232-AVERAGE(AD$3:AD$242))^2*'Monthly Returns'!$BI233</f>
        <v>3.8317769707663599E-5</v>
      </c>
      <c r="DE232" s="161">
        <f>(AE232-AVERAGE(AE$3:AE$242))^2*'Monthly Returns'!$BI233</f>
        <v>1.4037798076222131E-5</v>
      </c>
      <c r="DF232" s="161">
        <f>(AF232-AVERAGE(AF$3:AF$242))^2*'Monthly Returns'!$BI233</f>
        <v>2.4725581231964168E-5</v>
      </c>
      <c r="DG232" s="161">
        <f>(AG232-AVERAGE(AG$3:AG$242))^2*'Monthly Returns'!$BI233</f>
        <v>6.4282005620899971E-6</v>
      </c>
      <c r="DH232" s="161">
        <f>(AH232-AVERAGE(AH$3:AH$242))^2*'Monthly Returns'!$BI233</f>
        <v>4.6821642248685892E-5</v>
      </c>
      <c r="DI232" s="161">
        <f>(AI232-AVERAGE(AI$3:AI$242))^2*'Monthly Returns'!$BI233</f>
        <v>2.4616768611553933E-7</v>
      </c>
      <c r="DJ232" s="161">
        <f>(AJ232-AVERAGE(AJ$3:AJ$242))^2*'Monthly Returns'!$BI233</f>
        <v>6.1747854090764892E-8</v>
      </c>
      <c r="DK232" s="161">
        <f>(AK232-AVERAGE(AK$3:AK$242))^2*'Monthly Returns'!$BI233</f>
        <v>3.7676049802616204E-7</v>
      </c>
      <c r="DL232" s="161">
        <f>(AL232-AVERAGE(AL$3:AL$242))^2*'Monthly Returns'!$BI233</f>
        <v>1.1854374800293405E-6</v>
      </c>
      <c r="DM232" s="161">
        <f>(AM232-AVERAGE(AM$3:AM$242))^2*'Monthly Returns'!$BI233</f>
        <v>5.4214467487925569E-7</v>
      </c>
      <c r="DN232" s="161">
        <f>(AN232-AVERAGE(AN$3:AN$242))^2*'Monthly Returns'!$BI233</f>
        <v>2.2954099586908004E-8</v>
      </c>
      <c r="DO232" s="161">
        <f>(AO232-AVERAGE(AO$3:AO$242))^2*'Monthly Returns'!$BI233</f>
        <v>3.0973174795296018E-7</v>
      </c>
      <c r="DP232" s="161">
        <f>(AP232-AVERAGE(AP$3:AP$242))^2*'Monthly Returns'!$BI233</f>
        <v>1.4533696116219036E-6</v>
      </c>
      <c r="DQ232" s="161">
        <f>(AQ232-AVERAGE(AQ$3:AQ$242))^2*'Monthly Returns'!$BI233</f>
        <v>5.283955703295687E-6</v>
      </c>
      <c r="DR232" s="161">
        <f>(AR232-AVERAGE(AR$3:AR$242))^2*'Monthly Returns'!$BI233</f>
        <v>3.3288054917708858E-7</v>
      </c>
      <c r="DS232" s="161">
        <f>(AS232-AVERAGE(AS$3:AS$242))^2*'Monthly Returns'!$BI233</f>
        <v>1.5113970463875263E-8</v>
      </c>
      <c r="DT232" s="161">
        <f>(AT232-AVERAGE(AT$3:AT$242))^2*'Monthly Returns'!$BI233</f>
        <v>2.505862507268244E-9</v>
      </c>
      <c r="DU232" s="161">
        <f>(AU232-AVERAGE(AU$3:AU$242))^2*'Monthly Returns'!$BI233</f>
        <v>3.3833558297199074E-8</v>
      </c>
      <c r="DV232" s="161">
        <f>(AV232-AVERAGE(AV$3:AV$242))^2*'Monthly Returns'!$BI233</f>
        <v>1.470063382405599E-6</v>
      </c>
      <c r="DW232" s="161">
        <f>(AW232-AVERAGE(AW$3:AW$242))^2*'Monthly Returns'!$BI233</f>
        <v>1.0998286958539544E-5</v>
      </c>
      <c r="DX232" s="161">
        <f>(AX232-AVERAGE(AX$3:AX$242))^2*'Monthly Returns'!$BI233</f>
        <v>1.1587843641057913E-5</v>
      </c>
      <c r="DY232" s="161">
        <f>(AY232-AVERAGE(AY$3:AY$242))^2*'Monthly Returns'!$BI233</f>
        <v>2.6129353067344309E-6</v>
      </c>
      <c r="DZ232" s="161">
        <f>(AZ232-AVERAGE(AZ$3:AZ$242))^2*'Monthly Returns'!$BI233</f>
        <v>1.4878556993389961E-5</v>
      </c>
      <c r="EA232" s="161">
        <f>(BA232-AVERAGE(BA$3:BA$242))^2*'Monthly Returns'!$BI233</f>
        <v>1.6340979102783337E-6</v>
      </c>
    </row>
    <row r="233" spans="1:131" s="80" customFormat="1" x14ac:dyDescent="0.2">
      <c r="A233" s="66"/>
      <c r="B233" s="79">
        <f>'Monthly Returns'!A234</f>
        <v>43190</v>
      </c>
      <c r="C233" s="77">
        <f>'Monthly Returns'!B234</f>
        <v>-4.2388104723371497E-2</v>
      </c>
      <c r="D233" s="77">
        <f>'Monthly Returns'!C234</f>
        <v>-7.8689967871807803E-3</v>
      </c>
      <c r="E233" s="77">
        <f>'Monthly Returns'!D234</f>
        <v>-3.2039207816793799E-2</v>
      </c>
      <c r="F233" s="77">
        <f>'Monthly Returns'!E234</f>
        <v>-2.6741743783115599E-2</v>
      </c>
      <c r="G233" s="77">
        <f>'Monthly Returns'!F234</f>
        <v>-2.1780002680710099E-2</v>
      </c>
      <c r="H233" s="77">
        <f>'Monthly Returns'!G234</f>
        <v>-3.7813320263874503E-2</v>
      </c>
      <c r="I233" s="77">
        <f>'Monthly Returns'!H234</f>
        <v>-2.5771619342812802E-2</v>
      </c>
      <c r="J233" s="77">
        <f>'Monthly Returns'!I234</f>
        <v>-5.9221788528905202E-2</v>
      </c>
      <c r="K233" s="77">
        <f>'Monthly Returns'!J234</f>
        <v>-3.6435415950989501E-2</v>
      </c>
      <c r="L233" s="77">
        <f>'Monthly Returns'!K234</f>
        <v>-4.1843401917246396E-3</v>
      </c>
      <c r="M233" s="77">
        <f>'Monthly Returns'!L234</f>
        <v>-7.9893041776134491E-3</v>
      </c>
      <c r="N233" s="77">
        <f>'Monthly Returns'!M234</f>
        <v>-1.98547108955353E-2</v>
      </c>
      <c r="O233" s="77">
        <f>'Monthly Returns'!N234</f>
        <v>-5.9699788702116596E-3</v>
      </c>
      <c r="P233" s="77">
        <f>'Monthly Returns'!O234</f>
        <v>-1.7189645496614999E-2</v>
      </c>
      <c r="Q233" s="77">
        <f>'Monthly Returns'!P234</f>
        <v>-2.2255271711459901E-2</v>
      </c>
      <c r="R233" s="77">
        <f>'Monthly Returns'!Q234</f>
        <v>-2.4628933681490599E-2</v>
      </c>
      <c r="S233" s="77">
        <f>'Monthly Returns'!R234</f>
        <v>-2.38708559183613E-2</v>
      </c>
      <c r="T233" s="77">
        <f>'Monthly Returns'!S234</f>
        <v>-1.7876831661317039E-2</v>
      </c>
      <c r="U233" s="77">
        <f>'Monthly Returns'!T234</f>
        <v>-2.4401001560059501E-2</v>
      </c>
      <c r="V233" s="77">
        <f>'Monthly Returns'!U234</f>
        <v>-6.3082548355865003E-3</v>
      </c>
      <c r="W233" s="77">
        <f>'Monthly Returns'!V234</f>
        <v>-5.5359378770186698E-3</v>
      </c>
      <c r="X233" s="77">
        <f>'Monthly Returns'!W234</f>
        <v>-3.4868154789701178E-3</v>
      </c>
      <c r="Y233" s="77">
        <f>'Monthly Returns'!X234</f>
        <v>6.2732274068737492E-3</v>
      </c>
      <c r="Z233" s="77">
        <f>'Monthly Returns'!Y234</f>
        <v>4.7959774026424817E-3</v>
      </c>
      <c r="AA233" s="77">
        <f>'Monthly Returns'!Z234</f>
        <v>1.8456130894226819E-2</v>
      </c>
      <c r="AB233" s="77">
        <f>'Monthly Returns'!AA234</f>
        <v>1.1451735368753546E-2</v>
      </c>
      <c r="AC233" s="77">
        <f>'Monthly Returns'!AB234</f>
        <v>-9.6137547031129866E-3</v>
      </c>
      <c r="AD233" s="77">
        <f>'Monthly Returns'!AC234</f>
        <v>-1.2255986999999999E-2</v>
      </c>
      <c r="AE233" s="77">
        <f>'Monthly Returns'!AD234</f>
        <v>1.111871E-3</v>
      </c>
      <c r="AF233" s="77">
        <f>'Monthly Returns'!AE234</f>
        <v>1.2876507000000001E-2</v>
      </c>
      <c r="AG233" s="77">
        <f>'Monthly Returns'!AF234</f>
        <v>9.6829120000000001E-3</v>
      </c>
      <c r="AH233" s="77">
        <f>'Monthly Returns'!AG234</f>
        <v>5.2400385780047021E-3</v>
      </c>
      <c r="AI233" s="77">
        <f>'Monthly Returns'!AH234</f>
        <v>8.5649156917300129E-3</v>
      </c>
      <c r="AJ233" s="77">
        <f>'Monthly Returns'!AI234</f>
        <v>1.0192071294348626E-2</v>
      </c>
      <c r="AK233" s="77">
        <f>'Monthly Returns'!AJ234</f>
        <v>8.4951777687645169E-3</v>
      </c>
      <c r="AL233" s="77">
        <f>'Monthly Returns'!AK234</f>
        <v>1.7149230412138339E-2</v>
      </c>
      <c r="AM233" s="77">
        <f>'Monthly Returns'!AL234</f>
        <v>9.4831453955772638E-3</v>
      </c>
      <c r="AN233" s="77">
        <f>'Monthly Returns'!AM234</f>
        <v>1.1318319574044944E-2</v>
      </c>
      <c r="AO233" s="77">
        <f>'Monthly Returns'!AN234</f>
        <v>9.1999999999999998E-3</v>
      </c>
      <c r="AP233" s="77">
        <f>'Monthly Returns'!AO234</f>
        <v>1.8024979172515998E-2</v>
      </c>
      <c r="AQ233" s="77">
        <f>'Monthly Returns'!AP234</f>
        <v>4.4677192634170693E-2</v>
      </c>
      <c r="AR233" s="77">
        <f>'Monthly Returns'!AQ234</f>
        <v>1.5402523903757896E-2</v>
      </c>
      <c r="AS233" s="77">
        <f>'Monthly Returns'!AR234</f>
        <v>2.0522791099588655E-3</v>
      </c>
      <c r="AT233" s="77">
        <f>'Monthly Returns'!AS234</f>
        <v>1.967255723047516E-2</v>
      </c>
      <c r="AU233" s="77">
        <f>'Monthly Returns'!AT234</f>
        <v>8.6506105803052652E-3</v>
      </c>
      <c r="AV233" s="77">
        <f>'Monthly Returns'!AU234</f>
        <v>-2.6814948227857345E-3</v>
      </c>
      <c r="AW233" s="77">
        <f>'Monthly Returns'!AV234</f>
        <v>4.4628686128224571E-2</v>
      </c>
      <c r="AX233" s="77">
        <f>'Monthly Returns'!AW234</f>
        <v>3.0528879320173896E-2</v>
      </c>
      <c r="AY233" s="77">
        <f>'Monthly Returns'!AX234</f>
        <v>1.6952133865556596E-2</v>
      </c>
      <c r="AZ233" s="77">
        <f>'Monthly Returns'!AY234</f>
        <v>1.5769018211059544E-3</v>
      </c>
      <c r="BA233" s="77">
        <f>'Monthly Returns'!AZ234</f>
        <v>4.390824998600884E-2</v>
      </c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CC233" s="161">
        <f>(C233-AVERAGE(C$3:C$242))^2*'Monthly Returns'!$BI234</f>
        <v>2.3961432435028524E-5</v>
      </c>
      <c r="CD233" s="161">
        <f>(D233-AVERAGE(D$3:D$242))^2*'Monthly Returns'!$BI234</f>
        <v>3.4414574706549675E-6</v>
      </c>
      <c r="CE233" s="161">
        <f>(E233-AVERAGE(E$3:E$242))^2*'Monthly Returns'!$BI234</f>
        <v>1.4357054685347184E-5</v>
      </c>
      <c r="CF233" s="161">
        <f>(F233-AVERAGE(F$3:F$242))^2*'Monthly Returns'!$BI234</f>
        <v>1.3006378606454216E-5</v>
      </c>
      <c r="CG233" s="161">
        <f>(G233-AVERAGE(G$3:G$242))^2*'Monthly Returns'!$BI234</f>
        <v>6.7649797102771601E-6</v>
      </c>
      <c r="CH233" s="161">
        <f>(H233-AVERAGE(H$3:H$242))^2*'Monthly Returns'!$BI234</f>
        <v>1.8131240529417452E-5</v>
      </c>
      <c r="CI233" s="161">
        <f>(I233-AVERAGE(I$3:I$242))^2*'Monthly Returns'!$BI234</f>
        <v>1.1000600562348005E-5</v>
      </c>
      <c r="CJ233" s="161">
        <f>(J233-AVERAGE(J$3:J$242))^2*'Monthly Returns'!$BI234</f>
        <v>4.7180888917239593E-5</v>
      </c>
      <c r="CK233" s="161">
        <f>(K233-AVERAGE(K$3:K$242))^2*'Monthly Returns'!$BI234</f>
        <v>2.1578605053958957E-5</v>
      </c>
      <c r="CL233" s="161">
        <f>(L233-AVERAGE(L$3:L$242))^2*'Monthly Returns'!$BI234</f>
        <v>7.3847272863578935E-7</v>
      </c>
      <c r="CM233" s="161">
        <f>(M233-AVERAGE(M$3:M$242))^2*'Monthly Returns'!$BI234</f>
        <v>1.5657888559529309E-6</v>
      </c>
      <c r="CN233" s="161">
        <f>(N233-AVERAGE(N$3:N$242))^2*'Monthly Returns'!$BI234</f>
        <v>7.6813911122101588E-6</v>
      </c>
      <c r="CO233" s="161">
        <f>(O233-AVERAGE(O$3:O$242))^2*'Monthly Returns'!$BI234</f>
        <v>1.426008873547079E-6</v>
      </c>
      <c r="CP233" s="161">
        <f>(P233-AVERAGE(P$3:P$242))^2*'Monthly Returns'!$BI234</f>
        <v>6.6146190903661535E-6</v>
      </c>
      <c r="CQ233" s="161">
        <f>(Q233-AVERAGE(Q$3:Q$242))^2*'Monthly Returns'!$BI234</f>
        <v>8.8541676947294307E-6</v>
      </c>
      <c r="CR233" s="161">
        <f>(R233-AVERAGE(R$3:R$242))^2*'Monthly Returns'!$BI234</f>
        <v>9.7840146345353403E-6</v>
      </c>
      <c r="CS233" s="161">
        <f>(S233-AVERAGE(S$3:S$242))^2*'Monthly Returns'!$BI234</f>
        <v>8.6354593713166352E-6</v>
      </c>
      <c r="CT233" s="161">
        <f>(T233-AVERAGE(T$3:T$242))^2*'Monthly Returns'!$BI234</f>
        <v>7.1602974966844332E-6</v>
      </c>
      <c r="CU233" s="161">
        <f>(U233-AVERAGE(U$3:U$242))^2*'Monthly Returns'!$BI234</f>
        <v>8.882542001207935E-6</v>
      </c>
      <c r="CV233" s="161">
        <f>(V233-AVERAGE(V$3:V$242))^2*'Monthly Returns'!$BI234</f>
        <v>1.3770181886131075E-6</v>
      </c>
      <c r="CW233" s="161">
        <f>(W233-AVERAGE(W$3:W$242))^2*'Monthly Returns'!$BI234</f>
        <v>9.3670135336634037E-7</v>
      </c>
      <c r="CX233" s="161">
        <f>(X233-AVERAGE(X$3:X$242))^2*'Monthly Returns'!$BI234</f>
        <v>7.1260855881566E-7</v>
      </c>
      <c r="CY233" s="161">
        <f>(Y233-AVERAGE(Y$3:Y$242))^2*'Monthly Returns'!$BI234</f>
        <v>4.6805903483515127E-8</v>
      </c>
      <c r="CZ233" s="161">
        <f>(Z233-AVERAGE(Z$3:Z$242))^2*'Monthly Returns'!$BI234</f>
        <v>6.314039099909354E-8</v>
      </c>
      <c r="DA233" s="161">
        <f>(AA233-AVERAGE(AA$3:AA$242))^2*'Monthly Returns'!$BI234</f>
        <v>1.5864542577658763E-6</v>
      </c>
      <c r="DB233" s="161">
        <f>(AB233-AVERAGE(AB$3:AB$242))^2*'Monthly Returns'!$BI234</f>
        <v>5.5133723301213299E-7</v>
      </c>
      <c r="DC233" s="161">
        <f>(AC233-AVERAGE(AC$3:AC$242))^2*'Monthly Returns'!$BI234</f>
        <v>1.7593428432684571E-6</v>
      </c>
      <c r="DD233" s="161">
        <f>(AD233-AVERAGE(AD$3:AD$242))^2*'Monthly Returns'!$BI234</f>
        <v>2.5422104704470179E-6</v>
      </c>
      <c r="DE233" s="161">
        <f>(AE233-AVERAGE(AE$3:AE$242))^2*'Monthly Returns'!$BI234</f>
        <v>7.4691262004195699E-8</v>
      </c>
      <c r="DF233" s="161">
        <f>(AF233-AVERAGE(AF$3:AF$242))^2*'Monthly Returns'!$BI234</f>
        <v>2.9005308123264007E-7</v>
      </c>
      <c r="DG233" s="161">
        <f>(AG233-AVERAGE(AG$3:AG$242))^2*'Monthly Returns'!$BI234</f>
        <v>6.2807255104769306E-8</v>
      </c>
      <c r="DH233" s="161">
        <f>(AH233-AVERAGE(AH$3:AH$242))^2*'Monthly Returns'!$BI234</f>
        <v>4.4515152286362418E-9</v>
      </c>
      <c r="DI233" s="161">
        <f>(AI233-AVERAGE(AI$3:AI$242))^2*'Monthly Returns'!$BI234</f>
        <v>2.3299840278980172E-7</v>
      </c>
      <c r="DJ233" s="161">
        <f>(AJ233-AVERAGE(AJ$3:AJ$242))^2*'Monthly Returns'!$BI234</f>
        <v>2.3851561504046141E-7</v>
      </c>
      <c r="DK233" s="161">
        <f>(AK233-AVERAGE(AK$3:AK$242))^2*'Monthly Returns'!$BI234</f>
        <v>4.913154085647066E-8</v>
      </c>
      <c r="DL233" s="161">
        <f>(AL233-AVERAGE(AL$3:AL$242))^2*'Monthly Returns'!$BI234</f>
        <v>1.2038180266227875E-6</v>
      </c>
      <c r="DM233" s="161">
        <f>(AM233-AVERAGE(AM$3:AM$242))^2*'Monthly Returns'!$BI234</f>
        <v>2.4607251439867458E-7</v>
      </c>
      <c r="DN233" s="161">
        <f>(AN233-AVERAGE(AN$3:AN$242))^2*'Monthly Returns'!$BI234</f>
        <v>3.2662127611774385E-7</v>
      </c>
      <c r="DO233" s="161">
        <f>(AO233-AVERAGE(AO$3:AO$242))^2*'Monthly Returns'!$BI234</f>
        <v>8.3447672486189217E-8</v>
      </c>
      <c r="DP233" s="161">
        <f>(AP233-AVERAGE(AP$3:AP$242))^2*'Monthly Returns'!$BI234</f>
        <v>2.827116791450791E-6</v>
      </c>
      <c r="DQ233" s="161">
        <f>(AQ233-AVERAGE(AQ$3:AQ$242))^2*'Monthly Returns'!$BI234</f>
        <v>1.4993027840782245E-5</v>
      </c>
      <c r="DR233" s="161">
        <f>(AR233-AVERAGE(AR$3:AR$242))^2*'Monthly Returns'!$BI234</f>
        <v>7.7016370451807288E-7</v>
      </c>
      <c r="DS233" s="161">
        <f>(AS233-AVERAGE(AS$3:AS$242))^2*'Monthly Returns'!$BI234</f>
        <v>1.9678662261456719E-8</v>
      </c>
      <c r="DT233" s="161">
        <f>(AT233-AVERAGE(AT$3:AT$242))^2*'Monthly Returns'!$BI234</f>
        <v>2.1157024286496343E-6</v>
      </c>
      <c r="DU233" s="161">
        <f>(AU233-AVERAGE(AU$3:AU$242))^2*'Monthly Returns'!$BI234</f>
        <v>4.2154821610495681E-7</v>
      </c>
      <c r="DV233" s="161">
        <f>(AV233-AVERAGE(AV$3:AV$242))^2*'Monthly Returns'!$BI234</f>
        <v>1.4285181679869363E-7</v>
      </c>
      <c r="DW233" s="161">
        <f>(AW233-AVERAGE(AW$3:AW$242))^2*'Monthly Returns'!$BI234</f>
        <v>1.2701778376599458E-5</v>
      </c>
      <c r="DX233" s="161">
        <f>(AX233-AVERAGE(AX$3:AX$242))^2*'Monthly Returns'!$BI234</f>
        <v>5.4607830007072891E-6</v>
      </c>
      <c r="DY233" s="161">
        <f>(AY233-AVERAGE(AY$3:AY$242))^2*'Monthly Returns'!$BI234</f>
        <v>1.1157461118211979E-6</v>
      </c>
      <c r="DZ233" s="161">
        <f>(AZ233-AVERAGE(AZ$3:AZ$242))^2*'Monthly Returns'!$BI234</f>
        <v>1.7819438191439561E-6</v>
      </c>
      <c r="EA233" s="161">
        <f>(BA233-AVERAGE(BA$3:BA$242))^2*'Monthly Returns'!$BI234</f>
        <v>1.1419724177029255E-5</v>
      </c>
    </row>
    <row r="234" spans="1:131" s="80" customFormat="1" x14ac:dyDescent="0.2">
      <c r="A234" s="66"/>
      <c r="B234" s="79">
        <f>'Monthly Returns'!A235</f>
        <v>43220</v>
      </c>
      <c r="C234" s="77">
        <f>'Monthly Returns'!B235</f>
        <v>2.2452348080962799E-2</v>
      </c>
      <c r="D234" s="77">
        <f>'Monthly Returns'!C235</f>
        <v>2.2818130540409098E-2</v>
      </c>
      <c r="E234" s="77">
        <f>'Monthly Returns'!D235</f>
        <v>4.1030370648400503E-2</v>
      </c>
      <c r="F234" s="77">
        <f>'Monthly Returns'!E235</f>
        <v>4.29066466749317E-2</v>
      </c>
      <c r="G234" s="77">
        <f>'Monthly Returns'!F235</f>
        <v>6.7562975103460293E-2</v>
      </c>
      <c r="H234" s="77">
        <f>'Monthly Returns'!G235</f>
        <v>2.5160463195793299E-2</v>
      </c>
      <c r="I234" s="77">
        <f>'Monthly Returns'!H235</f>
        <v>1.97989866902437E-2</v>
      </c>
      <c r="J234" s="77">
        <f>'Monthly Returns'!I235</f>
        <v>5.00875939081162E-2</v>
      </c>
      <c r="K234" s="77">
        <f>'Monthly Returns'!J235</f>
        <v>1.40460628017582E-2</v>
      </c>
      <c r="L234" s="77">
        <f>'Monthly Returns'!K235</f>
        <v>-2.07674693702897E-3</v>
      </c>
      <c r="M234" s="77">
        <f>'Monthly Returns'!L235</f>
        <v>2.0515136732221998E-3</v>
      </c>
      <c r="N234" s="77">
        <f>'Monthly Returns'!M235</f>
        <v>1.6041836776130799E-2</v>
      </c>
      <c r="O234" s="77">
        <f>'Monthly Returns'!N235</f>
        <v>-4.24880082650769E-3</v>
      </c>
      <c r="P234" s="77">
        <f>'Monthly Returns'!O235</f>
        <v>1.0020555506224001E-2</v>
      </c>
      <c r="Q234" s="77">
        <f>'Monthly Returns'!P235</f>
        <v>9.7698471846046006E-3</v>
      </c>
      <c r="R234" s="77">
        <f>'Monthly Returns'!Q235</f>
        <v>2.17615781992446E-2</v>
      </c>
      <c r="S234" s="77">
        <f>'Monthly Returns'!R235</f>
        <v>2.08126527058685E-2</v>
      </c>
      <c r="T234" s="77">
        <f>'Monthly Returns'!S235</f>
        <v>7.9667825642111278E-3</v>
      </c>
      <c r="U234" s="77">
        <f>'Monthly Returns'!T235</f>
        <v>4.0158363674587198E-3</v>
      </c>
      <c r="V234" s="77">
        <f>'Monthly Returns'!U235</f>
        <v>3.3375222124445401E-3</v>
      </c>
      <c r="W234" s="77">
        <f>'Monthly Returns'!V235</f>
        <v>2.4057074196373002E-3</v>
      </c>
      <c r="X234" s="77">
        <f>'Monthly Returns'!W235</f>
        <v>7.0292730169638773E-3</v>
      </c>
      <c r="Y234" s="77">
        <f>'Monthly Returns'!X235</f>
        <v>6.9387798869158246E-3</v>
      </c>
      <c r="Z234" s="77">
        <f>'Monthly Returns'!Y235</f>
        <v>4.0836279865368308E-3</v>
      </c>
      <c r="AA234" s="77">
        <f>'Monthly Returns'!Z235</f>
        <v>1.4521597706535827E-2</v>
      </c>
      <c r="AB234" s="77">
        <f>'Monthly Returns'!AA235</f>
        <v>5.3363163366348942E-3</v>
      </c>
      <c r="AC234" s="77">
        <f>'Monthly Returns'!AB235</f>
        <v>1.8782118225120659E-2</v>
      </c>
      <c r="AD234" s="77">
        <f>'Monthly Returns'!AC235</f>
        <v>1.7494727000000002E-2</v>
      </c>
      <c r="AE234" s="77">
        <f>'Monthly Returns'!AD235</f>
        <v>2.252394E-3</v>
      </c>
      <c r="AF234" s="77">
        <f>'Monthly Returns'!AE235</f>
        <v>1.2950415999999999E-2</v>
      </c>
      <c r="AG234" s="77">
        <f>'Monthly Returns'!AF235</f>
        <v>1.2353003E-2</v>
      </c>
      <c r="AH234" s="77">
        <f>'Monthly Returns'!AG235</f>
        <v>2.9406934321859923E-2</v>
      </c>
      <c r="AI234" s="77">
        <f>'Monthly Returns'!AH235</f>
        <v>5.0188622804248073E-3</v>
      </c>
      <c r="AJ234" s="77">
        <f>'Monthly Returns'!AI235</f>
        <v>1.2022055004678123E-2</v>
      </c>
      <c r="AK234" s="77">
        <f>'Monthly Returns'!AJ235</f>
        <v>1.8637803013612952E-2</v>
      </c>
      <c r="AL234" s="77">
        <f>'Monthly Returns'!AK235</f>
        <v>1.4855859717993303E-2</v>
      </c>
      <c r="AM234" s="77">
        <f>'Monthly Returns'!AL235</f>
        <v>-4.488617971681208E-3</v>
      </c>
      <c r="AN234" s="77">
        <f>'Monthly Returns'!AM235</f>
        <v>1.2840914986137042E-2</v>
      </c>
      <c r="AO234" s="77">
        <f>'Monthly Returns'!AN235</f>
        <v>-3.0099999999999998E-2</v>
      </c>
      <c r="AP234" s="77">
        <f>'Monthly Returns'!AO235</f>
        <v>1.3546834917941286E-3</v>
      </c>
      <c r="AQ234" s="77">
        <f>'Monthly Returns'!AP235</f>
        <v>-1.436277815239384E-2</v>
      </c>
      <c r="AR234" s="77">
        <f>'Monthly Returns'!AQ235</f>
        <v>1.4622113514992192E-2</v>
      </c>
      <c r="AS234" s="77">
        <f>'Monthly Returns'!AR235</f>
        <v>1.2445214003571348E-3</v>
      </c>
      <c r="AT234" s="77">
        <f>'Monthly Returns'!AS235</f>
        <v>7.9711446523668128E-3</v>
      </c>
      <c r="AU234" s="77">
        <f>'Monthly Returns'!AT235</f>
        <v>6.767199685000929E-3</v>
      </c>
      <c r="AV234" s="77">
        <f>'Monthly Returns'!AU235</f>
        <v>5.8734733802683885E-3</v>
      </c>
      <c r="AW234" s="77">
        <f>'Monthly Returns'!AV235</f>
        <v>1.6594689322406708E-3</v>
      </c>
      <c r="AX234" s="77">
        <f>'Monthly Returns'!AW235</f>
        <v>5.744967090992148E-3</v>
      </c>
      <c r="AY234" s="77">
        <f>'Monthly Returns'!AX235</f>
        <v>1.9800653552696335E-2</v>
      </c>
      <c r="AZ234" s="77">
        <f>'Monthly Returns'!AY235</f>
        <v>2.7042923311151185E-2</v>
      </c>
      <c r="BA234" s="77">
        <f>'Monthly Returns'!AZ235</f>
        <v>4.8923574147398563E-2</v>
      </c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  <c r="BU234" s="77"/>
      <c r="BV234" s="77"/>
      <c r="CC234" s="161">
        <f>(C234-AVERAGE(C$3:C$242))^2*'Monthly Returns'!$BI235</f>
        <v>2.5864956775178158E-6</v>
      </c>
      <c r="CD234" s="161">
        <f>(D234-AVERAGE(D$3:D$242))^2*'Monthly Returns'!$BI235</f>
        <v>1.5007089280768643E-6</v>
      </c>
      <c r="CE234" s="161">
        <f>(E234-AVERAGE(E$3:E$242))^2*'Monthly Returns'!$BI235</f>
        <v>1.2590343875673992E-5</v>
      </c>
      <c r="CF234" s="161">
        <f>(F234-AVERAGE(F$3:F$242))^2*'Monthly Returns'!$BI235</f>
        <v>1.1474521665385594E-5</v>
      </c>
      <c r="CG234" s="161">
        <f>(G234-AVERAGE(G$3:G$242))^2*'Monthly Returns'!$BI235</f>
        <v>4.0713938899308772E-5</v>
      </c>
      <c r="CH234" s="161">
        <f>(H234-AVERAGE(H$3:H$242))^2*'Monthly Returns'!$BI235</f>
        <v>4.2456539201874928E-6</v>
      </c>
      <c r="CI234" s="161">
        <f>(I234-AVERAGE(I$3:I$242))^2*'Monthly Returns'!$BI235</f>
        <v>1.5737712642888302E-6</v>
      </c>
      <c r="CJ234" s="161">
        <f>(J234-AVERAGE(J$3:J$242))^2*'Monthly Returns'!$BI235</f>
        <v>1.6822572396648108E-5</v>
      </c>
      <c r="CK234" s="161">
        <f>(K234-AVERAGE(K$3:K$242))^2*'Monthly Returns'!$BI235</f>
        <v>1.7111317203474002E-7</v>
      </c>
      <c r="CL234" s="161">
        <f>(L234-AVERAGE(L$3:L$242))^2*'Monthly Returns'!$BI235</f>
        <v>4.2443507472925241E-7</v>
      </c>
      <c r="CM234" s="161">
        <f>(M234-AVERAGE(M$3:M$242))^2*'Monthly Returns'!$BI235</f>
        <v>6.0878899876835897E-8</v>
      </c>
      <c r="CN234" s="161">
        <f>(N234-AVERAGE(N$3:N$242))^2*'Monthly Returns'!$BI235</f>
        <v>6.8636601797593323E-7</v>
      </c>
      <c r="CO234" s="161">
        <f>(O234-AVERAGE(O$3:O$242))^2*'Monthly Returns'!$BI235</f>
        <v>1.0545000861358598E-6</v>
      </c>
      <c r="CP234" s="161">
        <f>(P234-AVERAGE(P$3:P$242))^2*'Monthly Returns'!$BI235</f>
        <v>2.3901833841231345E-8</v>
      </c>
      <c r="CQ234" s="161">
        <f>(Q234-AVERAGE(Q$3:Q$242))^2*'Monthly Returns'!$BI235</f>
        <v>5.4576462762980267E-8</v>
      </c>
      <c r="CR234" s="161">
        <f>(R234-AVERAGE(R$3:R$242))^2*'Monthly Returns'!$BI235</f>
        <v>2.3310317510106979E-6</v>
      </c>
      <c r="CS234" s="161">
        <f>(S234-AVERAGE(S$3:S$242))^2*'Monthly Returns'!$BI235</f>
        <v>2.3876268504966036E-6</v>
      </c>
      <c r="CT234" s="161">
        <f>(T234-AVERAGE(T$3:T$242))^2*'Monthly Returns'!$BI235</f>
        <v>7.6543168150576537E-9</v>
      </c>
      <c r="CU234" s="161">
        <f>(U234-AVERAGE(U$3:U$242))^2*'Monthly Returns'!$BI235</f>
        <v>1.8075157874863957E-8</v>
      </c>
      <c r="CV234" s="161">
        <f>(V234-AVERAGE(V$3:V$242))^2*'Monthly Returns'!$BI235</f>
        <v>4.3374421759118485E-8</v>
      </c>
      <c r="CW234" s="161">
        <f>(W234-AVERAGE(W$3:W$242))^2*'Monthly Returns'!$BI235</f>
        <v>2.9986406732932995E-8</v>
      </c>
      <c r="CX234" s="161">
        <f>(X234-AVERAGE(X$3:X$242))^2*'Monthly Returns'!$BI235</f>
        <v>4.4233248496971782E-8</v>
      </c>
      <c r="CY234" s="161">
        <f>(Y234-AVERAGE(Y$3:Y$242))^2*'Monthly Returns'!$BI235</f>
        <v>8.090762097361777E-8</v>
      </c>
      <c r="CZ234" s="161">
        <f>(Z234-AVERAGE(Z$3:Z$242))^2*'Monthly Returns'!$BI235</f>
        <v>3.2698044060127739E-8</v>
      </c>
      <c r="DA234" s="161">
        <f>(AA234-AVERAGE(AA$3:AA$242))^2*'Monthly Returns'!$BI235</f>
        <v>7.5650421815990058E-7</v>
      </c>
      <c r="DB234" s="161">
        <f>(AB234-AVERAGE(AB$3:AB$242))^2*'Monthly Returns'!$BI235</f>
        <v>1.7050557512921012E-8</v>
      </c>
      <c r="DC234" s="161">
        <f>(AC234-AVERAGE(AC$3:AC$242))^2*'Monthly Returns'!$BI235</f>
        <v>2.3278669987464229E-6</v>
      </c>
      <c r="DD234" s="161">
        <f>(AD234-AVERAGE(AD$3:AD$242))^2*'Monthly Returns'!$BI235</f>
        <v>1.9397733919246044E-6</v>
      </c>
      <c r="DE234" s="161">
        <f>(AE234-AVERAGE(AE$3:AE$242))^2*'Monthly Returns'!$BI235</f>
        <v>2.5551730417666688E-8</v>
      </c>
      <c r="DF234" s="161">
        <f>(AF234-AVERAGE(AF$3:AF$242))^2*'Monthly Returns'!$BI235</f>
        <v>3.010935452953363E-7</v>
      </c>
      <c r="DG234" s="161">
        <f>(AG234-AVERAGE(AG$3:AG$242))^2*'Monthly Returns'!$BI235</f>
        <v>2.711220393963176E-7</v>
      </c>
      <c r="DH234" s="161">
        <f>(AH234-AVERAGE(AH$3:AH$242))^2*'Monthly Returns'!$BI235</f>
        <v>5.5979634166616605E-6</v>
      </c>
      <c r="DI234" s="161">
        <f>(AI234-AVERAGE(AI$3:AI$242))^2*'Monthly Returns'!$BI235</f>
        <v>1.6415711295262547E-8</v>
      </c>
      <c r="DJ234" s="161">
        <f>(AJ234-AVERAGE(AJ$3:AJ$242))^2*'Monthly Returns'!$BI235</f>
        <v>4.5573133363176867E-7</v>
      </c>
      <c r="DK234" s="161">
        <f>(AK234-AVERAGE(AK$3:AK$242))^2*'Monthly Returns'!$BI235</f>
        <v>1.547299544659156E-6</v>
      </c>
      <c r="DL234" s="161">
        <f>(AL234-AVERAGE(AL$3:AL$242))^2*'Monthly Returns'!$BI235</f>
        <v>7.6007623145723167E-7</v>
      </c>
      <c r="DM234" s="161">
        <f>(AM234-AVERAGE(AM$3:AM$242))^2*'Monthly Returns'!$BI235</f>
        <v>8.2461499460682487E-7</v>
      </c>
      <c r="DN234" s="161">
        <f>(AN234-AVERAGE(AN$3:AN$242))^2*'Monthly Returns'!$BI235</f>
        <v>5.2951500228710856E-7</v>
      </c>
      <c r="DO234" s="161">
        <f>(AO234-AVERAGE(AO$3:AO$242))^2*'Monthly Returns'!$BI235</f>
        <v>1.3441673306496773E-5</v>
      </c>
      <c r="DP234" s="161">
        <f>(AP234-AVERAGE(AP$3:AP$242))^2*'Monthly Returns'!$BI235</f>
        <v>1.3348958312101285E-10</v>
      </c>
      <c r="DQ234" s="161">
        <f>(AQ234-AVERAGE(AQ$3:AQ$242))^2*'Monthly Returns'!$BI235</f>
        <v>4.2123202200362153E-6</v>
      </c>
      <c r="DR234" s="161">
        <f>(AR234-AVERAGE(AR$3:AR$242))^2*'Monthly Returns'!$BI235</f>
        <v>6.4551784470677407E-7</v>
      </c>
      <c r="DS234" s="161">
        <f>(AS234-AVERAGE(AS$3:AS$242))^2*'Monthly Returns'!$BI235</f>
        <v>4.9421831095908938E-8</v>
      </c>
      <c r="DT234" s="161">
        <f>(AT234-AVERAGE(AT$3:AT$242))^2*'Monthly Returns'!$BI235</f>
        <v>8.0546277316865415E-8</v>
      </c>
      <c r="DU234" s="161">
        <f>(AU234-AVERAGE(AU$3:AU$242))^2*'Monthly Returns'!$BI235</f>
        <v>2.1429645065800547E-7</v>
      </c>
      <c r="DV234" s="161">
        <f>(AV234-AVERAGE(AV$3:AV$242))^2*'Monthly Returns'!$BI235</f>
        <v>1.5404594009797338E-6</v>
      </c>
      <c r="DW234" s="161">
        <f>(AW234-AVERAGE(AW$3:AW$242))^2*'Monthly Returns'!$BI235</f>
        <v>5.5370562357823133E-7</v>
      </c>
      <c r="DX234" s="161">
        <f>(AX234-AVERAGE(AX$3:AX$242))^2*'Monthly Returns'!$BI235</f>
        <v>2.14835126332414E-8</v>
      </c>
      <c r="DY234" s="161">
        <f>(AY234-AVERAGE(AY$3:AY$242))^2*'Monthly Returns'!$BI235</f>
        <v>1.8181594904787729E-6</v>
      </c>
      <c r="DZ234" s="161">
        <f>(AZ234-AVERAGE(AZ$3:AZ$242))^2*'Monthly Returns'!$BI235</f>
        <v>1.4938466035288515E-6</v>
      </c>
      <c r="EA234" s="161">
        <f>(BA234-AVERAGE(BA$3:BA$242))^2*'Monthly Returns'!$BI235</f>
        <v>1.5219843416235997E-5</v>
      </c>
    </row>
    <row r="235" spans="1:131" s="80" customFormat="1" x14ac:dyDescent="0.2">
      <c r="A235" s="66"/>
      <c r="B235" s="79">
        <f>'Monthly Returns'!A236</f>
        <v>43251</v>
      </c>
      <c r="C235" s="77">
        <f>'Monthly Returns'!B236</f>
        <v>6.06217494225973E-2</v>
      </c>
      <c r="D235" s="77">
        <f>'Monthly Returns'!C236</f>
        <v>9.2626486860289001E-2</v>
      </c>
      <c r="E235" s="77">
        <f>'Monthly Returns'!D236</f>
        <v>-5.5282834231685698E-3</v>
      </c>
      <c r="F235" s="77">
        <f>'Monthly Returns'!E236</f>
        <v>1.8339371601467001E-2</v>
      </c>
      <c r="G235" s="77">
        <f>'Monthly Returns'!F236</f>
        <v>2.6800941153072699E-2</v>
      </c>
      <c r="H235" s="77">
        <f>'Monthly Returns'!G236</f>
        <v>2.5302027453292401E-2</v>
      </c>
      <c r="I235" s="77">
        <f>'Monthly Returns'!H236</f>
        <v>3.3146238756549699E-2</v>
      </c>
      <c r="J235" s="77">
        <f>'Monthly Returns'!I236</f>
        <v>3.88989902348904E-2</v>
      </c>
      <c r="K235" s="77">
        <f>'Monthly Returns'!J236</f>
        <v>-1.06463261257827E-3</v>
      </c>
      <c r="L235" s="77">
        <f>'Monthly Returns'!K236</f>
        <v>2.54773861387942E-2</v>
      </c>
      <c r="M235" s="77">
        <f>'Monthly Returns'!L236</f>
        <v>2.7521437000256999E-2</v>
      </c>
      <c r="N235" s="77">
        <f>'Monthly Returns'!M236</f>
        <v>1.9780799740557201E-2</v>
      </c>
      <c r="O235" s="77">
        <f>'Monthly Returns'!N236</f>
        <v>-1.43556317904769E-3</v>
      </c>
      <c r="P235" s="77">
        <f>'Monthly Returns'!O236</f>
        <v>2.8977725155900001E-2</v>
      </c>
      <c r="Q235" s="77">
        <f>'Monthly Returns'!P236</f>
        <v>2.83249889952914E-2</v>
      </c>
      <c r="R235" s="77">
        <f>'Monthly Returns'!Q236</f>
        <v>4.9225045925961101E-2</v>
      </c>
      <c r="S235" s="77">
        <f>'Monthly Returns'!R236</f>
        <v>3.3002480633964798E-2</v>
      </c>
      <c r="T235" s="77">
        <f>'Monthly Returns'!S236</f>
        <v>2.7821269246978808E-2</v>
      </c>
      <c r="U235" s="77">
        <f>'Monthly Returns'!T236</f>
        <v>2.4384074655034501E-2</v>
      </c>
      <c r="V235" s="77">
        <f>'Monthly Returns'!U236</f>
        <v>1.33767560026731E-2</v>
      </c>
      <c r="W235" s="77">
        <f>'Monthly Returns'!V236</f>
        <v>-2.2915419029837501E-3</v>
      </c>
      <c r="X235" s="77">
        <f>'Monthly Returns'!W236</f>
        <v>1.9854811689521412E-3</v>
      </c>
      <c r="Y235" s="77">
        <f>'Monthly Returns'!X236</f>
        <v>2.8477898602687901E-3</v>
      </c>
      <c r="Z235" s="77">
        <f>'Monthly Returns'!Y236</f>
        <v>-1.5069882069340679E-4</v>
      </c>
      <c r="AA235" s="77">
        <f>'Monthly Returns'!Z236</f>
        <v>1.4552845086648558E-2</v>
      </c>
      <c r="AB235" s="77">
        <f>'Monthly Returns'!AA236</f>
        <v>5.8631073732198224E-3</v>
      </c>
      <c r="AC235" s="77">
        <f>'Monthly Returns'!AB236</f>
        <v>2.8912750601368664E-3</v>
      </c>
      <c r="AD235" s="77">
        <f>'Monthly Returns'!AC236</f>
        <v>5.6251920000000002E-3</v>
      </c>
      <c r="AE235" s="77">
        <f>'Monthly Returns'!AD236</f>
        <v>2.0293949999999998E-3</v>
      </c>
      <c r="AF235" s="77">
        <f>'Monthly Returns'!AE236</f>
        <v>1.9846318000000002E-2</v>
      </c>
      <c r="AG235" s="77">
        <f>'Monthly Returns'!AF236</f>
        <v>1.5198201E-2</v>
      </c>
      <c r="AH235" s="77">
        <f>'Monthly Returns'!AG236</f>
        <v>2.1878339889997989E-2</v>
      </c>
      <c r="AI235" s="77">
        <f>'Monthly Returns'!AH236</f>
        <v>1.1227780074410942E-2</v>
      </c>
      <c r="AJ235" s="77">
        <f>'Monthly Returns'!AI236</f>
        <v>9.0342007064452279E-3</v>
      </c>
      <c r="AK235" s="77">
        <f>'Monthly Returns'!AJ236</f>
        <v>1.1010890172441723E-2</v>
      </c>
      <c r="AL235" s="77">
        <f>'Monthly Returns'!AK236</f>
        <v>7.8439722313172755E-3</v>
      </c>
      <c r="AM235" s="77">
        <f>'Monthly Returns'!AL236</f>
        <v>7.9839303388256067E-3</v>
      </c>
      <c r="AN235" s="77">
        <f>'Monthly Returns'!AM236</f>
        <v>6.100380387269233E-3</v>
      </c>
      <c r="AO235" s="77">
        <f>'Monthly Returns'!AN236</f>
        <v>8.2000000000000007E-3</v>
      </c>
      <c r="AP235" s="77">
        <f>'Monthly Returns'!AO236</f>
        <v>2.0876909201530403E-3</v>
      </c>
      <c r="AQ235" s="77">
        <f>'Monthly Returns'!AP236</f>
        <v>-1.9249068643607536E-3</v>
      </c>
      <c r="AR235" s="77">
        <f>'Monthly Returns'!AQ236</f>
        <v>5.9837482343417028E-4</v>
      </c>
      <c r="AS235" s="77">
        <f>'Monthly Returns'!AR236</f>
        <v>2.2157371379161184E-3</v>
      </c>
      <c r="AT235" s="77">
        <f>'Monthly Returns'!AS236</f>
        <v>1.68636152081727E-2</v>
      </c>
      <c r="AU235" s="77">
        <f>'Monthly Returns'!AT236</f>
        <v>-3.3847815501453554E-3</v>
      </c>
      <c r="AV235" s="77">
        <f>'Monthly Returns'!AU236</f>
        <v>-7.1142059358534522E-3</v>
      </c>
      <c r="AW235" s="77">
        <f>'Monthly Returns'!AV236</f>
        <v>4.0141420249743875E-2</v>
      </c>
      <c r="AX235" s="77">
        <f>'Monthly Returns'!AW236</f>
        <v>3.1734073292788434E-2</v>
      </c>
      <c r="AY235" s="77">
        <f>'Monthly Returns'!AX236</f>
        <v>2.1826984090110413E-2</v>
      </c>
      <c r="AZ235" s="77">
        <f>'Monthly Returns'!AY236</f>
        <v>7.0439827190324295E-2</v>
      </c>
      <c r="BA235" s="77">
        <f>'Monthly Returns'!AZ236</f>
        <v>4.0158003490096128E-3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  <c r="BU235" s="77"/>
      <c r="BV235" s="77"/>
      <c r="CC235" s="161">
        <f>(C235-AVERAGE(C$3:C$242))^2*'Monthly Returns'!$BI236</f>
        <v>3.0014088602740454E-5</v>
      </c>
      <c r="CD235" s="161">
        <f>(D235-AVERAGE(D$3:D$242))^2*'Monthly Returns'!$BI236</f>
        <v>6.8802506596590696E-5</v>
      </c>
      <c r="CE235" s="161">
        <f>(E235-AVERAGE(E$3:E$242))^2*'Monthly Returns'!$BI236</f>
        <v>1.3106812855156523E-6</v>
      </c>
      <c r="CF235" s="161">
        <f>(F235-AVERAGE(F$3:F$242))^2*'Monthly Returns'!$BI236</f>
        <v>8.4390795508476305E-7</v>
      </c>
      <c r="CG235" s="161">
        <f>(G235-AVERAGE(G$3:G$242))^2*'Monthly Returns'!$BI236</f>
        <v>5.2368090690840097E-6</v>
      </c>
      <c r="CH235" s="161">
        <f>(H235-AVERAGE(H$3:H$242))^2*'Monthly Returns'!$BI236</f>
        <v>4.3480714665097143E-6</v>
      </c>
      <c r="CI235" s="161">
        <f>(I235-AVERAGE(I$3:I$242))^2*'Monthly Returns'!$BI236</f>
        <v>6.819175138912396E-6</v>
      </c>
      <c r="CJ235" s="161">
        <f>(J235-AVERAGE(J$3:J$242))^2*'Monthly Returns'!$BI236</f>
        <v>8.9405946056322578E-6</v>
      </c>
      <c r="CK235" s="161">
        <f>(K235-AVERAGE(K$3:K$242))^2*'Monthly Returns'!$BI236</f>
        <v>1.2392711683995505E-6</v>
      </c>
      <c r="CL235" s="161">
        <f>(L235-AVERAGE(L$3:L$242))^2*'Monthly Returns'!$BI236</f>
        <v>4.5508903899056193E-6</v>
      </c>
      <c r="CM235" s="161">
        <f>(M235-AVERAGE(M$3:M$242))^2*'Monthly Returns'!$BI236</f>
        <v>5.4250855697680027E-6</v>
      </c>
      <c r="CN235" s="161">
        <f>(N235-AVERAGE(N$3:N$242))^2*'Monthly Returns'!$BI236</f>
        <v>1.4664502604075476E-6</v>
      </c>
      <c r="CO235" s="161">
        <f>(O235-AVERAGE(O$3:O$242))^2*'Monthly Returns'!$BI236</f>
        <v>5.5861549927819086E-7</v>
      </c>
      <c r="CP235" s="161">
        <f>(P235-AVERAGE(P$3:P$242))^2*'Monthly Returns'!$BI236</f>
        <v>4.2996191217688193E-6</v>
      </c>
      <c r="CQ235" s="161">
        <f>(Q235-AVERAGE(Q$3:Q$242))^2*'Monthly Returns'!$BI236</f>
        <v>4.4617490029284943E-6</v>
      </c>
      <c r="CR235" s="161">
        <f>(R235-AVERAGE(R$3:R$242))^2*'Monthly Returns'!$BI236</f>
        <v>1.8604900523274483E-5</v>
      </c>
      <c r="CS235" s="161">
        <f>(S235-AVERAGE(S$3:S$242))^2*'Monthly Returns'!$BI236</f>
        <v>7.7640277831853412E-6</v>
      </c>
      <c r="CT235" s="161">
        <f>(T235-AVERAGE(T$3:T$242))^2*'Monthly Returns'!$BI236</f>
        <v>3.6903797209555065E-6</v>
      </c>
      <c r="CU235" s="161">
        <f>(U235-AVERAGE(U$3:U$242))^2*'Monthly Returns'!$BI236</f>
        <v>3.7088146836471336E-6</v>
      </c>
      <c r="CV235" s="161">
        <f>(V235-AVERAGE(V$3:V$242))^2*'Monthly Returns'!$BI236</f>
        <v>6.5044246125158438E-7</v>
      </c>
      <c r="CW235" s="161">
        <f>(W235-AVERAGE(W$3:W$242))^2*'Monthly Returns'!$BI236</f>
        <v>4.2162544926212002E-7</v>
      </c>
      <c r="CX235" s="161">
        <f>(X235-AVERAGE(X$3:X$242))^2*'Monthly Returns'!$BI236</f>
        <v>8.938717054864517E-8</v>
      </c>
      <c r="CY235" s="161">
        <f>(Y235-AVERAGE(Y$3:Y$242))^2*'Monthly Returns'!$BI236</f>
        <v>1.6401683856195731E-8</v>
      </c>
      <c r="CZ235" s="161">
        <f>(Z235-AVERAGE(Z$3:Z$242))^2*'Monthly Returns'!$BI236</f>
        <v>6.0866397513877626E-8</v>
      </c>
      <c r="DA235" s="161">
        <f>(AA235-AVERAGE(AA$3:AA$242))^2*'Monthly Returns'!$BI236</f>
        <v>7.696833856176508E-7</v>
      </c>
      <c r="DB235" s="161">
        <f>(AB235-AVERAGE(AB$3:AB$242))^2*'Monthly Returns'!$BI236</f>
        <v>3.4054526119189173E-8</v>
      </c>
      <c r="DC235" s="161">
        <f>(AC235-AVERAGE(AC$3:AC$242))^2*'Monthly Returns'!$BI236</f>
        <v>5.5480671015454722E-9</v>
      </c>
      <c r="DD235" s="161">
        <f>(AD235-AVERAGE(AD$3:AD$242))^2*'Monthly Returns'!$BI236</f>
        <v>3.9506040438588442E-8</v>
      </c>
      <c r="DE235" s="161">
        <f>(AE235-AVERAGE(AE$3:AE$242))^2*'Monthly Returns'!$BI236</f>
        <v>3.3568986970498961E-8</v>
      </c>
      <c r="DF235" s="161">
        <f>(AF235-AVERAGE(AF$3:AF$242))^2*'Monthly Returns'!$BI236</f>
        <v>1.560606794805717E-6</v>
      </c>
      <c r="DG235" s="161">
        <f>(AG235-AVERAGE(AG$3:AG$242))^2*'Monthly Returns'!$BI236</f>
        <v>6.5805652259639128E-7</v>
      </c>
      <c r="DH235" s="161">
        <f>(AH235-AVERAGE(AH$3:AH$242))^2*'Monthly Returns'!$BI236</f>
        <v>2.6119219811452483E-6</v>
      </c>
      <c r="DI235" s="161">
        <f>(AI235-AVERAGE(AI$3:AI$242))^2*'Monthly Returns'!$BI236</f>
        <v>5.730722611789926E-7</v>
      </c>
      <c r="DJ235" s="161">
        <f>(AJ235-AVERAGE(AJ$3:AJ$242))^2*'Monthly Returns'!$BI236</f>
        <v>1.4149274542153977E-7</v>
      </c>
      <c r="DK235" s="161">
        <f>(AK235-AVERAGE(AK$3:AK$242))^2*'Monthly Returns'!$BI236</f>
        <v>2.2891090940703424E-7</v>
      </c>
      <c r="DL235" s="161">
        <f>(AL235-AVERAGE(AL$3:AL$242))^2*'Monthly Returns'!$BI236</f>
        <v>2.7796038849517826E-8</v>
      </c>
      <c r="DM235" s="161">
        <f>(AM235-AVERAGE(AM$3:AM$242))^2*'Monthly Returns'!$BI236</f>
        <v>1.2205964485510578E-7</v>
      </c>
      <c r="DN235" s="161">
        <f>(AN235-AVERAGE(AN$3:AN$242))^2*'Monthly Returns'!$BI236</f>
        <v>2.4311079203361411E-9</v>
      </c>
      <c r="DO235" s="161">
        <f>(AO235-AVERAGE(AO$3:AO$242))^2*'Monthly Returns'!$BI236</f>
        <v>3.6330854269302925E-8</v>
      </c>
      <c r="DP235" s="161">
        <f>(AP235-AVERAGE(AP$3:AP$242))^2*'Monthly Returns'!$BI236</f>
        <v>7.3583708334272151E-9</v>
      </c>
      <c r="DQ235" s="161">
        <f>(AQ235-AVERAGE(AQ$3:AQ$242))^2*'Monthly Returns'!$BI236</f>
        <v>6.4675996807314452E-7</v>
      </c>
      <c r="DR235" s="161">
        <f>(AR235-AVERAGE(AR$3:AR$242))^2*'Monthly Returns'!$BI236</f>
        <v>3.7392710997718433E-7</v>
      </c>
      <c r="DS235" s="161">
        <f>(AS235-AVERAGE(AS$3:AS$242))^2*'Monthly Returns'!$BI236</f>
        <v>1.5664579258960832E-8</v>
      </c>
      <c r="DT235" s="161">
        <f>(AT235-AVERAGE(AT$3:AT$242))^2*'Monthly Returns'!$BI236</f>
        <v>1.4042640848461054E-6</v>
      </c>
      <c r="DU235" s="161">
        <f>(AU235-AVERAGE(AU$3:AU$242))^2*'Monthly Returns'!$BI236</f>
        <v>3.1580930489744616E-7</v>
      </c>
      <c r="DV235" s="161">
        <f>(AV235-AVERAGE(AV$3:AV$242))^2*'Monthly Returns'!$BI236</f>
        <v>4.4550776247285081E-9</v>
      </c>
      <c r="DW235" s="161">
        <f>(AW235-AVERAGE(AW$3:AW$242))^2*'Monthly Returns'!$BI236</f>
        <v>9.8967707897370987E-6</v>
      </c>
      <c r="DX235" s="161">
        <f>(AX235-AVERAGE(AX$3:AX$242))^2*'Monthly Returns'!$BI236</f>
        <v>6.1622259103856044E-6</v>
      </c>
      <c r="DY235" s="161">
        <f>(AY235-AVERAGE(AY$3:AY$242))^2*'Monthly Returns'!$BI236</f>
        <v>2.4342789100942384E-6</v>
      </c>
      <c r="DZ235" s="161">
        <f>(AZ235-AVERAGE(AZ$3:AZ$242))^2*'Monthly Returns'!$BI236</f>
        <v>3.1578560893942113E-5</v>
      </c>
      <c r="EA235" s="161">
        <f>(BA235-AVERAGE(BA$3:BA$242))^2*'Monthly Returns'!$BI236</f>
        <v>3.8819617196858019E-7</v>
      </c>
    </row>
    <row r="236" spans="1:131" s="80" customFormat="1" x14ac:dyDescent="0.2">
      <c r="A236" s="66"/>
      <c r="B236" s="79">
        <f>'Monthly Returns'!A237</f>
        <v>43281</v>
      </c>
      <c r="C236" s="77">
        <f>'Monthly Returns'!B237</f>
        <v>1.36177686609364E-2</v>
      </c>
      <c r="D236" s="77">
        <f>'Monthly Returns'!C237</f>
        <v>1.49951857067107E-2</v>
      </c>
      <c r="E236" s="77">
        <f>'Monthly Returns'!D237</f>
        <v>1.6648099490328399E-3</v>
      </c>
      <c r="F236" s="77">
        <f>'Monthly Returns'!E237</f>
        <v>-3.6768121818361301E-3</v>
      </c>
      <c r="G236" s="77">
        <f>'Monthly Returns'!F237</f>
        <v>-2.9091879692797399E-3</v>
      </c>
      <c r="H236" s="77">
        <f>'Monthly Returns'!G237</f>
        <v>-1.83811528102794E-2</v>
      </c>
      <c r="I236" s="77">
        <f>'Monthly Returns'!H237</f>
        <v>-2.3924826699881802E-2</v>
      </c>
      <c r="J236" s="77">
        <f>'Monthly Returns'!I237</f>
        <v>-9.3094639701403192E-3</v>
      </c>
      <c r="K236" s="77">
        <f>'Monthly Returns'!J237</f>
        <v>-3.4380105651766003E-2</v>
      </c>
      <c r="L236" s="77">
        <f>'Monthly Returns'!K237</f>
        <v>8.0218768169726395E-4</v>
      </c>
      <c r="M236" s="77">
        <f>'Monthly Returns'!L237</f>
        <v>2.3036737823647299E-3</v>
      </c>
      <c r="N236" s="77">
        <f>'Monthly Returns'!M237</f>
        <v>2.24147286327092E-3</v>
      </c>
      <c r="O236" s="77">
        <f>'Monthly Returns'!N237</f>
        <v>-1.93950068439144E-2</v>
      </c>
      <c r="P236" s="77">
        <f>'Monthly Returns'!O237</f>
        <v>4.0978832669784603E-3</v>
      </c>
      <c r="Q236" s="77">
        <f>'Monthly Returns'!P237</f>
        <v>2.8548938514982801E-3</v>
      </c>
      <c r="R236" s="77">
        <f>'Monthly Returns'!Q237</f>
        <v>-1.35100240622021E-3</v>
      </c>
      <c r="S236" s="77">
        <f>'Monthly Returns'!R237</f>
        <v>4.7927902983948504E-3</v>
      </c>
      <c r="T236" s="77">
        <f>'Monthly Returns'!S237</f>
        <v>8.971193011708678E-5</v>
      </c>
      <c r="U236" s="77">
        <f>'Monthly Returns'!T237</f>
        <v>6.79160912023824E-3</v>
      </c>
      <c r="V236" s="77">
        <f>'Monthly Returns'!U237</f>
        <v>-8.0763554865427301E-3</v>
      </c>
      <c r="W236" s="77">
        <f>'Monthly Returns'!V237</f>
        <v>-1.9739378549418199E-3</v>
      </c>
      <c r="X236" s="77">
        <f>'Monthly Returns'!W237</f>
        <v>2.7865502507884443E-4</v>
      </c>
      <c r="Y236" s="77">
        <f>'Monthly Returns'!X237</f>
        <v>8.7854537420357648E-3</v>
      </c>
      <c r="Z236" s="77">
        <f>'Monthly Returns'!Y237</f>
        <v>2.5999868488835176E-3</v>
      </c>
      <c r="AA236" s="77">
        <f>'Monthly Returns'!Z237</f>
        <v>-2.2282093445530338E-3</v>
      </c>
      <c r="AB236" s="77">
        <f>'Monthly Returns'!AA237</f>
        <v>7.7409776097714378E-4</v>
      </c>
      <c r="AC236" s="77">
        <f>'Monthly Returns'!AB237</f>
        <v>3.0205836286896215E-3</v>
      </c>
      <c r="AD236" s="77">
        <f>'Monthly Returns'!AC237</f>
        <v>3.2269780000000001E-3</v>
      </c>
      <c r="AE236" s="77">
        <f>'Monthly Returns'!AD237</f>
        <v>2.1959829999999999E-3</v>
      </c>
      <c r="AF236" s="77">
        <f>'Monthly Returns'!AE237</f>
        <v>4.1112759999999996E-3</v>
      </c>
      <c r="AG236" s="77">
        <f>'Monthly Returns'!AF237</f>
        <v>1.8445720000000001E-3</v>
      </c>
      <c r="AH236" s="77">
        <f>'Monthly Returns'!AG237</f>
        <v>1.5487506362519055E-2</v>
      </c>
      <c r="AI236" s="77">
        <f>'Monthly Returns'!AH237</f>
        <v>2.7798672204615293E-4</v>
      </c>
      <c r="AJ236" s="77">
        <f>'Monthly Returns'!AI237</f>
        <v>3.8936398915523363E-3</v>
      </c>
      <c r="AK236" s="77">
        <f>'Monthly Returns'!AJ237</f>
        <v>8.8855903034834594E-3</v>
      </c>
      <c r="AL236" s="77">
        <f>'Monthly Returns'!AK237</f>
        <v>1.5388024014626467E-3</v>
      </c>
      <c r="AM236" s="77">
        <f>'Monthly Returns'!AL237</f>
        <v>-4.4611654971805637E-3</v>
      </c>
      <c r="AN236" s="77">
        <f>'Monthly Returns'!AM237</f>
        <v>2.8088242473693903E-3</v>
      </c>
      <c r="AO236" s="77">
        <f>'Monthly Returns'!AN237</f>
        <v>-1.9599999999999999E-2</v>
      </c>
      <c r="AP236" s="77">
        <f>'Monthly Returns'!AO237</f>
        <v>-2.661484314674134E-2</v>
      </c>
      <c r="AQ236" s="77">
        <f>'Monthly Returns'!AP237</f>
        <v>-5.6020314374288782E-3</v>
      </c>
      <c r="AR236" s="77">
        <f>'Monthly Returns'!AQ237</f>
        <v>2.8111755161549599E-3</v>
      </c>
      <c r="AS236" s="77">
        <f>'Monthly Returns'!AR237</f>
        <v>8.0884335400377427E-3</v>
      </c>
      <c r="AT236" s="77">
        <f>'Monthly Returns'!AS237</f>
        <v>-5.8254902878729781E-3</v>
      </c>
      <c r="AU236" s="77">
        <f>'Monthly Returns'!AT237</f>
        <v>1.6812880970246671E-3</v>
      </c>
      <c r="AV236" s="77">
        <f>'Monthly Returns'!AU237</f>
        <v>7.7005857285994041E-3</v>
      </c>
      <c r="AW236" s="77">
        <f>'Monthly Returns'!AV237</f>
        <v>-1.5737251704356359E-2</v>
      </c>
      <c r="AX236" s="77">
        <f>'Monthly Returns'!AW237</f>
        <v>-1.4161981690899328E-2</v>
      </c>
      <c r="AY236" s="77">
        <f>'Monthly Returns'!AX237</f>
        <v>9.0530167981343213E-3</v>
      </c>
      <c r="AZ236" s="77">
        <f>'Monthly Returns'!AY237</f>
        <v>1.8509349673092715E-2</v>
      </c>
      <c r="BA236" s="77">
        <f>'Monthly Returns'!AZ237</f>
        <v>-1.2966424015882549E-2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  <c r="BU236" s="77"/>
      <c r="BV236" s="77"/>
      <c r="CC236" s="161">
        <f>(C236-AVERAGE(C$3:C$242))^2*'Monthly Returns'!$BI237</f>
        <v>5.2718915413261958E-7</v>
      </c>
      <c r="CD236" s="161">
        <f>(D236-AVERAGE(D$3:D$242))^2*'Monthly Returns'!$BI237</f>
        <v>1.952402925218927E-7</v>
      </c>
      <c r="CE236" s="161">
        <f>(E236-AVERAGE(E$3:E$242))^2*'Monthly Returns'!$BI237</f>
        <v>1.7566274139286112E-7</v>
      </c>
      <c r="CF236" s="161">
        <f>(F236-AVERAGE(F$3:F$242))^2*'Monthly Returns'!$BI237</f>
        <v>1.7309247332561875E-6</v>
      </c>
      <c r="CG236" s="161">
        <f>(G236-AVERAGE(G$3:G$242))^2*'Monthly Returns'!$BI237</f>
        <v>5.2043585537010169E-7</v>
      </c>
      <c r="CH236" s="161">
        <f>(H236-AVERAGE(H$3:H$242))^2*'Monthly Returns'!$BI237</f>
        <v>5.5066219475010573E-6</v>
      </c>
      <c r="CI236" s="161">
        <f>(I236-AVERAGE(I$3:I$242))^2*'Monthly Returns'!$BI237</f>
        <v>1.0107866686746664E-5</v>
      </c>
      <c r="CJ236" s="161">
        <f>(J236-AVERAGE(J$3:J$242))^2*'Monthly Returns'!$BI237</f>
        <v>3.6000323979535181E-6</v>
      </c>
      <c r="CK236" s="161">
        <f>(K236-AVERAGE(K$3:K$242))^2*'Monthly Returns'!$BI237</f>
        <v>2.0311471243062394E-5</v>
      </c>
      <c r="CL236" s="161">
        <f>(L236-AVERAGE(L$3:L$242))^2*'Monthly Returns'!$BI237</f>
        <v>1.3344151267431585E-7</v>
      </c>
      <c r="CM236" s="161">
        <f>(M236-AVERAGE(M$3:M$242))^2*'Monthly Returns'!$BI237</f>
        <v>4.9990502725964431E-8</v>
      </c>
      <c r="CN236" s="161">
        <f>(N236-AVERAGE(N$3:N$242))^2*'Monthly Returns'!$BI237</f>
        <v>3.2100926073397729E-7</v>
      </c>
      <c r="CO236" s="161">
        <f>(O236-AVERAGE(O$3:O$242))^2*'Monthly Returns'!$BI237</f>
        <v>6.6437269932454994E-6</v>
      </c>
      <c r="CP236" s="161">
        <f>(P236-AVERAGE(P$3:P$242))^2*'Monthly Returns'!$BI237</f>
        <v>1.9903888146043602E-7</v>
      </c>
      <c r="CQ236" s="161">
        <f>(Q236-AVERAGE(Q$3:Q$242))^2*'Monthly Returns'!$BI237</f>
        <v>2.1830854019410752E-7</v>
      </c>
      <c r="CR236" s="161">
        <f>(R236-AVERAGE(R$3:R$242))^2*'Monthly Returns'!$BI237</f>
        <v>6.5322333543378251E-7</v>
      </c>
      <c r="CS236" s="161">
        <f>(S236-AVERAGE(S$3:S$242))^2*'Monthly Returns'!$BI237</f>
        <v>4.6682622097302877E-9</v>
      </c>
      <c r="CT236" s="161">
        <f>(T236-AVERAGE(T$3:T$242))^2*'Monthly Returns'!$BI237</f>
        <v>7.9107729774530212E-7</v>
      </c>
      <c r="CU236" s="161">
        <f>(U236-AVERAGE(U$3:U$242))^2*'Monthly Returns'!$BI237</f>
        <v>2.1455849169388761E-8</v>
      </c>
      <c r="CV236" s="161">
        <f>(V236-AVERAGE(V$3:V$242))^2*'Monthly Returns'!$BI237</f>
        <v>1.8798998249303257E-6</v>
      </c>
      <c r="CW236" s="161">
        <f>(W236-AVERAGE(W$3:W$242))^2*'Monthly Returns'!$BI237</f>
        <v>3.8477160880405283E-7</v>
      </c>
      <c r="CX236" s="161">
        <f>(X236-AVERAGE(X$3:X$242))^2*'Monthly Returns'!$BI237</f>
        <v>2.2473044020731834E-7</v>
      </c>
      <c r="CY236" s="161">
        <f>(Y236-AVERAGE(Y$3:Y$242))^2*'Monthly Returns'!$BI237</f>
        <v>2.2573129085442428E-7</v>
      </c>
      <c r="CZ236" s="161">
        <f>(Z236-AVERAGE(Z$3:Z$242))^2*'Monthly Returns'!$BI237</f>
        <v>1.0096376908557501E-9</v>
      </c>
      <c r="DA236" s="161">
        <f>(AA236-AVERAGE(AA$3:AA$242))^2*'Monthly Returns'!$BI237</f>
        <v>6.8029592267025135E-7</v>
      </c>
      <c r="DB236" s="161">
        <f>(AB236-AVERAGE(AB$3:AB$242))^2*'Monthly Returns'!$BI237</f>
        <v>1.1026020795342434E-7</v>
      </c>
      <c r="DC236" s="161">
        <f>(AC236-AVERAGE(AC$3:AC$242))^2*'Monthly Returns'!$BI237</f>
        <v>3.808205207052006E-9</v>
      </c>
      <c r="DD236" s="161">
        <f>(AD236-AVERAGE(AD$3:AD$242))^2*'Monthly Returns'!$BI237</f>
        <v>1.9467441387032373E-9</v>
      </c>
      <c r="DE236" s="161">
        <f>(AE236-AVERAGE(AE$3:AE$242))^2*'Monthly Returns'!$BI237</f>
        <v>2.7955972580960731E-8</v>
      </c>
      <c r="DF236" s="161">
        <f>(AF236-AVERAGE(AF$3:AF$242))^2*'Monthly Returns'!$BI237</f>
        <v>1.1876772779368729E-7</v>
      </c>
      <c r="DG236" s="161">
        <f>(AG236-AVERAGE(AG$3:AG$242))^2*'Monthly Returns'!$BI237</f>
        <v>2.9451611967844784E-7</v>
      </c>
      <c r="DH236" s="161">
        <f>(AH236-AVERAGE(AH$3:AH$242))^2*'Monthly Returns'!$BI237</f>
        <v>9.4940693724115074E-7</v>
      </c>
      <c r="DI236" s="161">
        <f>(AI236-AVERAGE(AI$3:AI$242))^2*'Monthly Returns'!$BI237</f>
        <v>1.2439846614676484E-7</v>
      </c>
      <c r="DJ236" s="161">
        <f>(AJ236-AVERAGE(AJ$3:AJ$242))^2*'Monthly Returns'!$BI237</f>
        <v>2.0942467840608017E-8</v>
      </c>
      <c r="DK236" s="161">
        <f>(AK236-AVERAGE(AK$3:AK$242))^2*'Monthly Returns'!$BI237</f>
        <v>7.0079830481773118E-8</v>
      </c>
      <c r="DL236" s="161">
        <f>(AL236-AVERAGE(AL$3:AL$242))^2*'Monthly Returns'!$BI237</f>
        <v>2.2433295365133894E-7</v>
      </c>
      <c r="DM236" s="161">
        <f>(AM236-AVERAGE(AM$3:AM$242))^2*'Monthly Returns'!$BI237</f>
        <v>8.3624430107188601E-7</v>
      </c>
      <c r="DN236" s="161">
        <f>(AN236-AVERAGE(AN$3:AN$242))^2*'Monthly Returns'!$BI237</f>
        <v>8.1326254446243405E-8</v>
      </c>
      <c r="DO236" s="161">
        <f>(AO236-AVERAGE(AO$3:AO$242))^2*'Monthly Returns'!$BI237</f>
        <v>6.9460322732993115E-6</v>
      </c>
      <c r="DP236" s="161">
        <f>(AP236-AVERAGE(AP$3:AP$242))^2*'Monthly Returns'!$BI237</f>
        <v>8.0240126731937506E-6</v>
      </c>
      <c r="DQ236" s="161">
        <f>(AQ236-AVERAGE(AQ$3:AQ$242))^2*'Monthly Returns'!$BI237</f>
        <v>1.3976150269479002E-6</v>
      </c>
      <c r="DR236" s="161">
        <f>(AR236-AVERAGE(AR$3:AR$242))^2*'Monthly Returns'!$BI237</f>
        <v>1.5174713895590131E-7</v>
      </c>
      <c r="DS236" s="161">
        <f>(AS236-AVERAGE(AS$3:AS$242))^2*'Monthly Returns'!$BI237</f>
        <v>2.2224677369339574E-7</v>
      </c>
      <c r="DT236" s="161">
        <f>(AT236-AVERAGE(AT$3:AT$242))^2*'Monthly Returns'!$BI237</f>
        <v>1.2462698858249241E-6</v>
      </c>
      <c r="DU236" s="161">
        <f>(AU236-AVERAGE(AU$3:AU$242))^2*'Monthly Returns'!$BI237</f>
        <v>2.4611727617560374E-9</v>
      </c>
      <c r="DV236" s="161">
        <f>(AV236-AVERAGE(AV$3:AV$242))^2*'Monthly Returns'!$BI237</f>
        <v>2.0721490623626278E-6</v>
      </c>
      <c r="DW236" s="161">
        <f>(AW236-AVERAGE(AW$3:AW$242))^2*'Monthly Returns'!$BI237</f>
        <v>6.3543130981559228E-6</v>
      </c>
      <c r="DX236" s="161">
        <f>(AX236-AVERAGE(AX$3:AX$242))^2*'Monthly Returns'!$BI237</f>
        <v>4.7196466890609541E-6</v>
      </c>
      <c r="DY236" s="161">
        <f>(AY236-AVERAGE(AY$3:AY$242))^2*'Monthly Returns'!$BI237</f>
        <v>7.2381975270750887E-8</v>
      </c>
      <c r="DZ236" s="161">
        <f>(AZ236-AVERAGE(AZ$3:AZ$242))^2*'Monthly Returns'!$BI237</f>
        <v>1.3451347627054872E-7</v>
      </c>
      <c r="EA236" s="161">
        <f>(BA236-AVERAGE(BA$3:BA$242))^2*'Monthly Returns'!$BI237</f>
        <v>5.5374884072911776E-6</v>
      </c>
    </row>
    <row r="237" spans="1:131" s="80" customFormat="1" x14ac:dyDescent="0.2">
      <c r="A237" s="66"/>
      <c r="B237" s="79">
        <f>'Monthly Returns'!A238</f>
        <v>43312</v>
      </c>
      <c r="C237" s="77">
        <f>'Monthly Returns'!B238</f>
        <v>4.2190780092358403E-2</v>
      </c>
      <c r="D237" s="77">
        <f>'Monthly Returns'!C238</f>
        <v>2.3430608616242798E-2</v>
      </c>
      <c r="E237" s="77">
        <f>'Monthly Returns'!D238</f>
        <v>4.94808179636885E-2</v>
      </c>
      <c r="F237" s="77">
        <f>'Monthly Returns'!E238</f>
        <v>2.18999436263407E-2</v>
      </c>
      <c r="G237" s="77">
        <f>'Monthly Returns'!F238</f>
        <v>1.48761318677619E-2</v>
      </c>
      <c r="H237" s="77">
        <f>'Monthly Returns'!G238</f>
        <v>1.01041950693356E-2</v>
      </c>
      <c r="I237" s="77">
        <f>'Monthly Returns'!H238</f>
        <v>-2.5617387293220802E-3</v>
      </c>
      <c r="J237" s="77">
        <f>'Monthly Returns'!I238</f>
        <v>2.5608356634687801E-2</v>
      </c>
      <c r="K237" s="77">
        <f>'Monthly Returns'!J238</f>
        <v>2.9061673188543798E-2</v>
      </c>
      <c r="L237" s="77">
        <f>'Monthly Returns'!K238</f>
        <v>8.5848403913213402E-4</v>
      </c>
      <c r="M237" s="77">
        <f>'Monthly Returns'!L238</f>
        <v>4.3946818251698796E-3</v>
      </c>
      <c r="N237" s="77">
        <f>'Monthly Returns'!M238</f>
        <v>2.2721110925066599E-2</v>
      </c>
      <c r="O237" s="77">
        <f>'Monthly Returns'!N238</f>
        <v>1.9701578730124601E-2</v>
      </c>
      <c r="P237" s="77">
        <f>'Monthly Returns'!O238</f>
        <v>1.5542023464188299E-2</v>
      </c>
      <c r="Q237" s="77">
        <f>'Monthly Returns'!P238</f>
        <v>2.1276323573817799E-2</v>
      </c>
      <c r="R237" s="77">
        <f>'Monthly Returns'!Q238</f>
        <v>1.12508797985866E-2</v>
      </c>
      <c r="S237" s="77">
        <f>'Monthly Returns'!R238</f>
        <v>4.19818444468189E-3</v>
      </c>
      <c r="T237" s="77">
        <f>'Monthly Returns'!S238</f>
        <v>2.2691201080436985E-2</v>
      </c>
      <c r="U237" s="77">
        <f>'Monthly Returns'!T238</f>
        <v>3.5898513930887298E-2</v>
      </c>
      <c r="V237" s="77">
        <f>'Monthly Returns'!U238</f>
        <v>5.1454144526441497E-3</v>
      </c>
      <c r="W237" s="77">
        <f>'Monthly Returns'!V238</f>
        <v>-1.86469998693061E-3</v>
      </c>
      <c r="X237" s="77">
        <f>'Monthly Returns'!W238</f>
        <v>7.9858854118302069E-3</v>
      </c>
      <c r="Y237" s="77">
        <f>'Monthly Returns'!X238</f>
        <v>1.3946823935298891E-2</v>
      </c>
      <c r="Z237" s="77">
        <f>'Monthly Returns'!Y238</f>
        <v>3.1685980704603267E-3</v>
      </c>
      <c r="AA237" s="77">
        <f>'Monthly Returns'!Z238</f>
        <v>1.1547071359934824E-2</v>
      </c>
      <c r="AB237" s="77">
        <f>'Monthly Returns'!AA238</f>
        <v>4.3555069712510885E-3</v>
      </c>
      <c r="AC237" s="77">
        <f>'Monthly Returns'!AB238</f>
        <v>1.4238870384171376E-2</v>
      </c>
      <c r="AD237" s="77">
        <f>'Monthly Returns'!AC238</f>
        <v>1.34E-2</v>
      </c>
      <c r="AE237" s="77">
        <f>'Monthly Returns'!AD238</f>
        <v>2.1499999999999998E-2</v>
      </c>
      <c r="AF237" s="77">
        <f>'Monthly Returns'!AE238</f>
        <v>1.6815898999999999E-2</v>
      </c>
      <c r="AG237" s="77">
        <f>'Monthly Returns'!AF238</f>
        <v>1.0427926000000001E-2</v>
      </c>
      <c r="AH237" s="77">
        <f>'Monthly Returns'!AG238</f>
        <v>1.5688218618463701E-3</v>
      </c>
      <c r="AI237" s="77">
        <f>'Monthly Returns'!AH238</f>
        <v>4.2503800820647974E-3</v>
      </c>
      <c r="AJ237" s="77">
        <f>'Monthly Returns'!AI238</f>
        <v>5.3441708398931365E-3</v>
      </c>
      <c r="AK237" s="77">
        <f>'Monthly Returns'!AJ238</f>
        <v>7.4465605070548335E-3</v>
      </c>
      <c r="AL237" s="77">
        <f>'Monthly Returns'!AK238</f>
        <v>8.7670477514401046E-3</v>
      </c>
      <c r="AM237" s="77">
        <f>'Monthly Returns'!AL238</f>
        <v>1.3613720606941992E-3</v>
      </c>
      <c r="AN237" s="77">
        <f>'Monthly Returns'!AM238</f>
        <v>2.8067284791239988E-3</v>
      </c>
      <c r="AO237" s="77">
        <f>'Monthly Returns'!AN238</f>
        <v>-1.24E-2</v>
      </c>
      <c r="AP237" s="77">
        <f>'Monthly Returns'!AO238</f>
        <v>-1.5056201099604261E-2</v>
      </c>
      <c r="AQ237" s="77">
        <f>'Monthly Returns'!AP238</f>
        <v>-5.0257396829773704E-3</v>
      </c>
      <c r="AR237" s="77">
        <f>'Monthly Returns'!AQ238</f>
        <v>7.357130066713311E-3</v>
      </c>
      <c r="AS237" s="77">
        <f>'Monthly Returns'!AR238</f>
        <v>1.0599571734475344E-2</v>
      </c>
      <c r="AT237" s="77">
        <f>'Monthly Returns'!AS238</f>
        <v>2.143172900403131E-3</v>
      </c>
      <c r="AU237" s="77">
        <f>'Monthly Returns'!AT238</f>
        <v>3.9321715280945689E-3</v>
      </c>
      <c r="AV237" s="77">
        <f>'Monthly Returns'!AU238</f>
        <v>1.3419681215926607E-3</v>
      </c>
      <c r="AW237" s="77">
        <f>'Monthly Returns'!AV238</f>
        <v>4.3320812985214729E-3</v>
      </c>
      <c r="AX237" s="77">
        <f>'Monthly Returns'!AW238</f>
        <v>1.1483031747616668E-2</v>
      </c>
      <c r="AY237" s="77">
        <f>'Monthly Returns'!AX238</f>
        <v>1.1845433381140509E-2</v>
      </c>
      <c r="AZ237" s="77">
        <f>'Monthly Returns'!AY238</f>
        <v>1.0343376766063776E-2</v>
      </c>
      <c r="BA237" s="77">
        <f>'Monthly Returns'!AZ238</f>
        <v>-1.2812587722756064E-2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CC237" s="161">
        <f>(C237-AVERAGE(C$3:C$242))^2*'Monthly Returns'!$BI238</f>
        <v>1.3323116273590756E-5</v>
      </c>
      <c r="CD237" s="161">
        <f>(D237-AVERAGE(D$3:D$242))^2*'Monthly Returns'!$BI238</f>
        <v>1.7062666972289685E-6</v>
      </c>
      <c r="CE237" s="161">
        <f>(E237-AVERAGE(E$3:E$242))^2*'Monthly Returns'!$BI238</f>
        <v>1.9944047623935547E-5</v>
      </c>
      <c r="CF237" s="161">
        <f>(F237-AVERAGE(F$3:F$242))^2*'Monthly Returns'!$BI238</f>
        <v>1.6688444278106149E-6</v>
      </c>
      <c r="CG237" s="161">
        <f>(G237-AVERAGE(G$3:G$242))^2*'Monthly Returns'!$BI238</f>
        <v>1.1940572474162866E-6</v>
      </c>
      <c r="CH237" s="161">
        <f>(H237-AVERAGE(H$3:H$242))^2*'Monthly Returns'!$BI238</f>
        <v>3.0575123205416878E-7</v>
      </c>
      <c r="CI237" s="161">
        <f>(I237-AVERAGE(I$3:I$242))^2*'Monthly Returns'!$BI238</f>
        <v>1.0238535400785567E-6</v>
      </c>
      <c r="CJ237" s="161">
        <f>(J237-AVERAGE(J$3:J$242))^2*'Monthly Returns'!$BI238</f>
        <v>2.7618979296907611E-6</v>
      </c>
      <c r="CK237" s="161">
        <f>(K237-AVERAGE(K$3:K$242))^2*'Monthly Returns'!$BI238</f>
        <v>3.8205988417095763E-6</v>
      </c>
      <c r="CL237" s="161">
        <f>(L237-AVERAGE(L$3:L$242))^2*'Monthly Returns'!$BI238</f>
        <v>1.30597609453924E-7</v>
      </c>
      <c r="CM237" s="161">
        <f>(M237-AVERAGE(M$3:M$242))^2*'Monthly Returns'!$BI238</f>
        <v>1.2093939496344773E-10</v>
      </c>
      <c r="CN237" s="161">
        <f>(N237-AVERAGE(N$3:N$242))^2*'Monthly Returns'!$BI238</f>
        <v>2.3217282904920216E-6</v>
      </c>
      <c r="CO237" s="161">
        <f>(O237-AVERAGE(O$3:O$242))^2*'Monthly Returns'!$BI238</f>
        <v>1.9751456425340125E-6</v>
      </c>
      <c r="CP237" s="161">
        <f>(P237-AVERAGE(P$3:P$242))^2*'Monthly Returns'!$BI238</f>
        <v>5.202458193153188E-7</v>
      </c>
      <c r="CQ237" s="161">
        <f>(Q237-AVERAGE(Q$3:Q$242))^2*'Monthly Returns'!$BI238</f>
        <v>1.9971392241085315E-6</v>
      </c>
      <c r="CR237" s="161">
        <f>(R237-AVERAGE(R$3:R$242))^2*'Monthly Returns'!$BI238</f>
        <v>2.2629122996972737E-7</v>
      </c>
      <c r="CS237" s="161">
        <f>(S237-AVERAGE(S$3:S$242))^2*'Monthly Returns'!$BI238</f>
        <v>1.6755101052320159E-8</v>
      </c>
      <c r="CT237" s="161">
        <f>(T237-AVERAGE(T$3:T$242))^2*'Monthly Returns'!$BI238</f>
        <v>2.0053788376757117E-6</v>
      </c>
      <c r="CU237" s="161">
        <f>(U237-AVERAGE(U$3:U$242))^2*'Monthly Returns'!$BI238</f>
        <v>9.7477090097074155E-6</v>
      </c>
      <c r="CV237" s="161">
        <f>(V237-AVERAGE(V$3:V$242))^2*'Monthly Returns'!$BI238</f>
        <v>7.1024093942027447E-10</v>
      </c>
      <c r="CW237" s="161">
        <f>(W237-AVERAGE(W$3:W$242))^2*'Monthly Returns'!$BI238</f>
        <v>3.7486199216942372E-7</v>
      </c>
      <c r="CX237" s="161">
        <f>(X237-AVERAGE(X$3:X$242))^2*'Monthly Returns'!$BI238</f>
        <v>9.6897552764379818E-8</v>
      </c>
      <c r="CY237" s="161">
        <f>(Y237-AVERAGE(Y$3:Y$242))^2*'Monthly Returns'!$BI238</f>
        <v>1.0100876910311897E-6</v>
      </c>
      <c r="CZ237" s="161">
        <f>(Z237-AVERAGE(Z$3:Z$242))^2*'Monthly Returns'!$BI238</f>
        <v>8.1091209758688442E-9</v>
      </c>
      <c r="DA237" s="161">
        <f>(AA237-AVERAGE(AA$3:AA$242))^2*'Monthly Returns'!$BI238</f>
        <v>3.3520401032655505E-7</v>
      </c>
      <c r="DB237" s="161">
        <f>(AB237-AVERAGE(AB$3:AB$242))^2*'Monthly Returns'!$BI238</f>
        <v>1.0443296924113154E-9</v>
      </c>
      <c r="DC237" s="161">
        <f>(AC237-AVERAGE(AC$3:AC$242))^2*'Monthly Returns'!$BI238</f>
        <v>1.1762719873207699E-6</v>
      </c>
      <c r="DD237" s="161">
        <f>(AD237-AVERAGE(AD$3:AD$242))^2*'Monthly Returns'!$BI238</f>
        <v>9.9083147761413006E-7</v>
      </c>
      <c r="DE237" s="161">
        <f>(AE237-AVERAGE(AE$3:AE$242))^2*'Monthly Returns'!$BI238</f>
        <v>3.2578592045782469E-6</v>
      </c>
      <c r="DF237" s="161">
        <f>(AF237-AVERAGE(AF$3:AF$242))^2*'Monthly Returns'!$BI238</f>
        <v>9.0655621635149255E-7</v>
      </c>
      <c r="DG237" s="161">
        <f>(AG237-AVERAGE(AG$3:AG$242))^2*'Monthly Returns'!$BI238</f>
        <v>1.1012278630277831E-7</v>
      </c>
      <c r="DH237" s="161">
        <f>(AH237-AVERAGE(AH$3:AH$242))^2*'Monthly Returns'!$BI238</f>
        <v>1.9651197830277762E-7</v>
      </c>
      <c r="DI237" s="161">
        <f>(AI237-AVERAGE(AI$3:AI$242))^2*'Monthly Returns'!$BI238</f>
        <v>2.6549358229102078E-9</v>
      </c>
      <c r="DJ237" s="161">
        <f>(AJ237-AVERAGE(AJ$3:AJ$242))^2*'Monthly Returns'!$BI238</f>
        <v>7.8937140878969338E-12</v>
      </c>
      <c r="DK237" s="161">
        <f>(AK237-AVERAGE(AK$3:AK$242))^2*'Monthly Returns'!$BI238</f>
        <v>1.4156558538511502E-8</v>
      </c>
      <c r="DL237" s="161">
        <f>(AL237-AVERAGE(AL$3:AL$242))^2*'Monthly Returns'!$BI238</f>
        <v>6.9037484359762785E-8</v>
      </c>
      <c r="DM237" s="161">
        <f>(AM237-AVERAGE(AM$3:AM$242))^2*'Monthly Returns'!$BI238</f>
        <v>1.0495618641152847E-7</v>
      </c>
      <c r="DN237" s="161">
        <f>(AN237-AVERAGE(AN$3:AN$242))^2*'Monthly Returns'!$BI238</f>
        <v>8.2270563893757428E-8</v>
      </c>
      <c r="DO237" s="161">
        <f>(AO237-AVERAGE(AO$3:AO$242))^2*'Monthly Returns'!$BI238</f>
        <v>3.6592739106257637E-6</v>
      </c>
      <c r="DP237" s="161">
        <f>(AP237-AVERAGE(AP$3:AP$242))^2*'Monthly Returns'!$BI238</f>
        <v>2.7741249964104487E-6</v>
      </c>
      <c r="DQ237" s="161">
        <f>(AQ237-AVERAGE(AQ$3:AQ$242))^2*'Monthly Returns'!$BI238</f>
        <v>1.2752341313742856E-6</v>
      </c>
      <c r="DR237" s="161">
        <f>(AR237-AVERAGE(AR$3:AR$242))^2*'Monthly Returns'!$BI238</f>
        <v>5.3460179788544374E-9</v>
      </c>
      <c r="DS237" s="161">
        <f>(AS237-AVERAGE(AS$3:AS$242))^2*'Monthly Returns'!$BI238</f>
        <v>5.3357223277857609E-7</v>
      </c>
      <c r="DT237" s="161">
        <f>(AT237-AVERAGE(AT$3:AT$242))^2*'Monthly Returns'!$BI238</f>
        <v>9.4580314563408575E-8</v>
      </c>
      <c r="DU237" s="161">
        <f>(AU237-AVERAGE(AU$3:AU$242))^2*'Monthly Returns'!$BI238</f>
        <v>3.2470192286347489E-8</v>
      </c>
      <c r="DV237" s="161">
        <f>(AV237-AVERAGE(AV$3:AV$242))^2*'Monthly Returns'!$BI238</f>
        <v>6.3497904174172288E-7</v>
      </c>
      <c r="DW237" s="161">
        <f>(AW237-AVERAGE(AW$3:AW$242))^2*'Monthly Returns'!$BI238</f>
        <v>2.3257316357357141E-7</v>
      </c>
      <c r="DX237" s="161">
        <f>(AX237-AVERAGE(AX$3:AX$242))^2*'Monthly Returns'!$BI238</f>
        <v>1.9155397118762817E-7</v>
      </c>
      <c r="DY237" s="161">
        <f>(AY237-AVERAGE(AY$3:AY$242))^2*'Monthly Returns'!$BI238</f>
        <v>3.089109629904546E-7</v>
      </c>
      <c r="DZ237" s="161">
        <f>(AZ237-AVERAGE(AZ$3:AZ$242))^2*'Monthly Returns'!$BI238</f>
        <v>2.1716287639137337E-7</v>
      </c>
      <c r="EA237" s="161">
        <f>(BA237-AVERAGE(BA$3:BA$242))^2*'Monthly Returns'!$BI238</f>
        <v>5.5192983885940728E-6</v>
      </c>
    </row>
    <row r="238" spans="1:131" s="80" customFormat="1" x14ac:dyDescent="0.2">
      <c r="A238" s="66"/>
      <c r="B238" s="79">
        <f>'Monthly Returns'!A239</f>
        <v>43343</v>
      </c>
      <c r="C238" s="77">
        <f>'Monthly Returns'!B239</f>
        <v>4.6267189565651401E-2</v>
      </c>
      <c r="D238" s="77">
        <f>'Monthly Returns'!C239</f>
        <v>5.7566830613673098E-2</v>
      </c>
      <c r="E238" s="77">
        <f>'Monthly Returns'!D239</f>
        <v>-1.00017617555521E-2</v>
      </c>
      <c r="F238" s="77">
        <f>'Monthly Returns'!E239</f>
        <v>1.7257441114177899E-3</v>
      </c>
      <c r="G238" s="77">
        <f>'Monthly Returns'!F239</f>
        <v>-2.96086591285246E-2</v>
      </c>
      <c r="H238" s="77">
        <f>'Monthly Returns'!G239</f>
        <v>1.50296852062428E-2</v>
      </c>
      <c r="I238" s="77">
        <f>'Monthly Returns'!H239</f>
        <v>6.3774917219541196E-3</v>
      </c>
      <c r="J238" s="77">
        <f>'Monthly Returns'!I239</f>
        <v>-5.3484688370971601E-3</v>
      </c>
      <c r="K238" s="77">
        <f>'Monthly Returns'!J239</f>
        <v>-1.4354982348129E-2</v>
      </c>
      <c r="L238" s="77">
        <f>'Monthly Returns'!K239</f>
        <v>1.23557981590929E-2</v>
      </c>
      <c r="M238" s="77">
        <f>'Monthly Returns'!L239</f>
        <v>1.37936238742635E-2</v>
      </c>
      <c r="N238" s="77">
        <f>'Monthly Returns'!M239</f>
        <v>2.2633984708357799E-3</v>
      </c>
      <c r="O238" s="77">
        <f>'Monthly Returns'!N239</f>
        <v>-1.6723214422047699E-2</v>
      </c>
      <c r="P238" s="77">
        <f>'Monthly Returns'!O239</f>
        <v>7.1171174847861601E-3</v>
      </c>
      <c r="Q238" s="77">
        <f>'Monthly Returns'!P239</f>
        <v>2.7726014472793099E-3</v>
      </c>
      <c r="R238" s="77">
        <f>'Monthly Returns'!Q239</f>
        <v>1.69504187329221E-2</v>
      </c>
      <c r="S238" s="77">
        <f>'Monthly Returns'!R239</f>
        <v>1.7448203068027399E-2</v>
      </c>
      <c r="T238" s="77">
        <f>'Monthly Returns'!S239</f>
        <v>-8.9902364827887382E-4</v>
      </c>
      <c r="U238" s="77">
        <f>'Monthly Returns'!T239</f>
        <v>3.3114271293506602E-2</v>
      </c>
      <c r="V238" s="77">
        <f>'Monthly Returns'!U239</f>
        <v>4.1660498089857098E-3</v>
      </c>
      <c r="W238" s="77">
        <f>'Monthly Returns'!V239</f>
        <v>4.6575763576077699E-3</v>
      </c>
      <c r="X238" s="77">
        <f>'Monthly Returns'!W239</f>
        <v>8.8131429448794485E-3</v>
      </c>
      <c r="Y238" s="77">
        <f>'Monthly Returns'!X239</f>
        <v>-3.9702730196121694E-3</v>
      </c>
      <c r="Z238" s="77">
        <f>'Monthly Returns'!Y239</f>
        <v>-1.6578066647144896E-3</v>
      </c>
      <c r="AA238" s="77">
        <f>'Monthly Returns'!Z239</f>
        <v>8.692791033370284E-3</v>
      </c>
      <c r="AB238" s="77">
        <f>'Monthly Returns'!AA239</f>
        <v>3.8045630461771562E-3</v>
      </c>
      <c r="AC238" s="77">
        <f>'Monthly Returns'!AB239</f>
        <v>2.187230707200305E-2</v>
      </c>
      <c r="AD238" s="77">
        <f>'Monthly Returns'!AC239</f>
        <v>1.9400000000000001E-2</v>
      </c>
      <c r="AE238" s="77">
        <f>'Monthly Returns'!AD239</f>
        <v>2.8400000000000002E-2</v>
      </c>
      <c r="AF238" s="77">
        <f>'Monthly Returns'!AE239</f>
        <v>7.5915130000000003E-3</v>
      </c>
      <c r="AG238" s="77">
        <f>'Monthly Returns'!AF239</f>
        <v>5.3986379999999999E-3</v>
      </c>
      <c r="AH238" s="77">
        <f>'Monthly Returns'!AG239</f>
        <v>1.7541716202944535E-2</v>
      </c>
      <c r="AI238" s="77">
        <f>'Monthly Returns'!AH239</f>
        <v>2.4417639302631855E-3</v>
      </c>
      <c r="AJ238" s="77">
        <f>'Monthly Returns'!AI239</f>
        <v>1.8284970070829853E-3</v>
      </c>
      <c r="AK238" s="77">
        <f>'Monthly Returns'!AJ239</f>
        <v>3.1393043655880692E-3</v>
      </c>
      <c r="AL238" s="77">
        <f>'Monthly Returns'!AK239</f>
        <v>1.2473852043326517E-3</v>
      </c>
      <c r="AM238" s="77">
        <f>'Monthly Returns'!AL239</f>
        <v>9.0473186438577713E-4</v>
      </c>
      <c r="AN238" s="77">
        <f>'Monthly Returns'!AM239</f>
        <v>2.0763151358238474E-6</v>
      </c>
      <c r="AO238" s="77">
        <f>'Monthly Returns'!AN239</f>
        <v>1.1000000000000001E-3</v>
      </c>
      <c r="AP238" s="77">
        <f>'Monthly Returns'!AO239</f>
        <v>-1.3282521764008126E-2</v>
      </c>
      <c r="AQ238" s="77">
        <f>'Monthly Returns'!AP239</f>
        <v>-2.7397001445439439E-4</v>
      </c>
      <c r="AR238" s="77">
        <f>'Monthly Returns'!AQ239</f>
        <v>3.0522494181611246E-3</v>
      </c>
      <c r="AS238" s="77">
        <f>'Monthly Returns'!AR239</f>
        <v>1.0647314334145452E-2</v>
      </c>
      <c r="AT238" s="77">
        <f>'Monthly Returns'!AS239</f>
        <v>1.2524892206350197E-4</v>
      </c>
      <c r="AU238" s="77">
        <f>'Monthly Returns'!AT239</f>
        <v>2.7374097866849261E-3</v>
      </c>
      <c r="AV238" s="77">
        <f>'Monthly Returns'!AU239</f>
        <v>2.3674025985671019E-3</v>
      </c>
      <c r="AW238" s="77">
        <f>'Monthly Returns'!AV239</f>
        <v>-1.2732752519705182E-3</v>
      </c>
      <c r="AX238" s="77">
        <f>'Monthly Returns'!AW239</f>
        <v>9.4325112954247725E-3</v>
      </c>
      <c r="AY238" s="77">
        <f>'Monthly Returns'!AX239</f>
        <v>1.0911780688949983E-2</v>
      </c>
      <c r="AZ238" s="77">
        <f>'Monthly Returns'!AY239</f>
        <v>7.1841317177084481E-3</v>
      </c>
      <c r="BA238" s="77">
        <f>'Monthly Returns'!AZ239</f>
        <v>-4.5194716796940426E-2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  <c r="BU238" s="77"/>
      <c r="BV238" s="77"/>
      <c r="CC238" s="161">
        <f>(C238-AVERAGE(C$3:C$242))^2*'Monthly Returns'!$BI239</f>
        <v>1.6705265265862512E-5</v>
      </c>
      <c r="CD238" s="161">
        <f>(D238-AVERAGE(D$3:D$242))^2*'Monthly Returns'!$BI239</f>
        <v>2.3226075210559868E-5</v>
      </c>
      <c r="CE238" s="161">
        <f>(E238-AVERAGE(E$3:E$242))^2*'Monthly Returns'!$BI239</f>
        <v>2.6301118702675935E-6</v>
      </c>
      <c r="CF238" s="161">
        <f>(F238-AVERAGE(F$3:F$242))^2*'Monthly Returns'!$BI239</f>
        <v>5.9904059879387485E-7</v>
      </c>
      <c r="CG238" s="161">
        <f>(G238-AVERAGE(G$3:G$242))^2*'Monthly Returns'!$BI239</f>
        <v>1.2049975557740196E-5</v>
      </c>
      <c r="CH238" s="161">
        <f>(H238-AVERAGE(H$3:H$242))^2*'Monthly Returns'!$BI239</f>
        <v>1.127178956835535E-6</v>
      </c>
      <c r="CI238" s="161">
        <f>(I238-AVERAGE(I$3:I$242))^2*'Monthly Returns'!$BI239</f>
        <v>9.7423652317554201E-9</v>
      </c>
      <c r="CJ238" s="161">
        <f>(J238-AVERAGE(J$3:J$242))^2*'Monthly Returns'!$BI239</f>
        <v>2.2790776112822802E-6</v>
      </c>
      <c r="CK238" s="161">
        <f>(K238-AVERAGE(K$3:K$242))^2*'Monthly Returns'!$BI239</f>
        <v>6.2267166413184164E-6</v>
      </c>
      <c r="CL238" s="161">
        <f>(L238-AVERAGE(L$3:L$242))^2*'Monthly Returns'!$BI239</f>
        <v>6.6882488718232503E-7</v>
      </c>
      <c r="CM238" s="161">
        <f>(M238-AVERAGE(M$3:M$242))^2*'Monthly Returns'!$BI239</f>
        <v>9.1091791221683768E-7</v>
      </c>
      <c r="CN238" s="161">
        <f>(N238-AVERAGE(N$3:N$242))^2*'Monthly Returns'!$BI239</f>
        <v>3.2495422010785219E-7</v>
      </c>
      <c r="CO238" s="161">
        <f>(O238-AVERAGE(O$3:O$242))^2*'Monthly Returns'!$BI239</f>
        <v>5.4248383911644228E-6</v>
      </c>
      <c r="CP238" s="161">
        <f>(P238-AVERAGE(P$3:P$242))^2*'Monthly Returns'!$BI239</f>
        <v>1.9741401897172242E-8</v>
      </c>
      <c r="CQ238" s="161">
        <f>(Q238-AVERAGE(Q$3:Q$242))^2*'Monthly Returns'!$BI239</f>
        <v>2.3079159100434591E-7</v>
      </c>
      <c r="CR238" s="161">
        <f>(R238-AVERAGE(R$3:R$242))^2*'Monthly Returns'!$BI239</f>
        <v>1.1311643537807296E-6</v>
      </c>
      <c r="CS238" s="161">
        <f>(S238-AVERAGE(S$3:S$242))^2*'Monthly Returns'!$BI239</f>
        <v>1.515280663010993E-6</v>
      </c>
      <c r="CT238" s="161">
        <f>(T238-AVERAGE(T$3:T$242))^2*'Monthly Returns'!$BI239</f>
        <v>9.9994739402484615E-7</v>
      </c>
      <c r="CU238" s="161">
        <f>(U238-AVERAGE(U$3:U$242))^2*'Monthly Returns'!$BI239</f>
        <v>8.1331022811916389E-6</v>
      </c>
      <c r="CV238" s="161">
        <f>(V238-AVERAGE(V$3:V$242))^2*'Monthly Returns'!$BI239</f>
        <v>1.6227282188803152E-8</v>
      </c>
      <c r="CW238" s="161">
        <f>(W238-AVERAGE(W$3:W$242))^2*'Monthly Returns'!$BI239</f>
        <v>2.9848096940856926E-9</v>
      </c>
      <c r="CX238" s="161">
        <f>(X238-AVERAGE(X$3:X$242))^2*'Monthly Returns'!$BI239</f>
        <v>1.5826790592506734E-7</v>
      </c>
      <c r="CY238" s="161">
        <f>(Y238-AVERAGE(Y$3:Y$242))^2*'Monthly Returns'!$BI239</f>
        <v>6.8952366222769272E-7</v>
      </c>
      <c r="CZ238" s="161">
        <f>(Z238-AVERAGE(Z$3:Z$242))^2*'Monthly Returns'!$BI239</f>
        <v>1.6424451763661701E-7</v>
      </c>
      <c r="DA238" s="161">
        <f>(AA238-AVERAGE(AA$3:AA$242))^2*'Monthly Returns'!$BI239</f>
        <v>8.3341344861327391E-8</v>
      </c>
      <c r="DB238" s="161">
        <f>(AB238-AVERAGE(AB$3:AB$242))^2*'Monthly Returns'!$BI239</f>
        <v>5.8152644861713844E-10</v>
      </c>
      <c r="DC238" s="161">
        <f>(AC238-AVERAGE(AC$3:AC$242))^2*'Monthly Returns'!$BI239</f>
        <v>3.5124087816463848E-6</v>
      </c>
      <c r="DD238" s="161">
        <f>(AD238-AVERAGE(AD$3:AD$242))^2*'Monthly Returns'!$BI239</f>
        <v>2.613875643119033E-6</v>
      </c>
      <c r="DE238" s="161">
        <f>(AE238-AVERAGE(AE$3:AE$242))^2*'Monthly Returns'!$BI239</f>
        <v>6.3646460852145003E-6</v>
      </c>
      <c r="DF238" s="161">
        <f>(AF238-AVERAGE(AF$3:AF$242))^2*'Monthly Returns'!$BI239</f>
        <v>8.8114442038157362E-11</v>
      </c>
      <c r="DG238" s="161">
        <f>(AG238-AVERAGE(AG$3:AG$242))^2*'Monthly Returns'!$BI239</f>
        <v>3.3524282411181768E-8</v>
      </c>
      <c r="DH238" s="161">
        <f>(AH238-AVERAGE(AH$3:AH$242))^2*'Monthly Returns'!$BI239</f>
        <v>1.4285716797732998E-6</v>
      </c>
      <c r="DI238" s="161">
        <f>(AI238-AVERAGE(AI$3:AI$242))^2*'Monthly Returns'!$BI239</f>
        <v>1.795546505009029E-8</v>
      </c>
      <c r="DJ238" s="161">
        <f>(AJ238-AVERAGE(AJ$3:AJ$242))^2*'Monthly Returns'!$BI239</f>
        <v>1.283870181122207E-7</v>
      </c>
      <c r="DK238" s="161">
        <f>(AK238-AVERAGE(AK$3:AK$242))^2*'Monthly Returns'!$BI239</f>
        <v>1.0424297194024601E-7</v>
      </c>
      <c r="DL238" s="161">
        <f>(AL238-AVERAGE(AL$3:AL$242))^2*'Monthly Returns'!$BI239</f>
        <v>2.5842685400010476E-7</v>
      </c>
      <c r="DM238" s="161">
        <f>(AM238-AVERAGE(AM$3:AM$242))^2*'Monthly Returns'!$BI239</f>
        <v>1.3876240211883812E-7</v>
      </c>
      <c r="DN238" s="161">
        <f>(AN238-AVERAGE(AN$3:AN$242))^2*'Monthly Returns'!$BI239</f>
        <v>3.3220393272979956E-7</v>
      </c>
      <c r="DO238" s="161">
        <f>(AO238-AVERAGE(AO$3:AO$242))^2*'Monthly Returns'!$BI239</f>
        <v>2.8710351049991551E-7</v>
      </c>
      <c r="DP238" s="161">
        <f>(AP238-AVERAGE(AP$3:AP$242))^2*'Monthly Returns'!$BI239</f>
        <v>2.2253670399958163E-6</v>
      </c>
      <c r="DQ238" s="161">
        <f>(AQ238-AVERAGE(AQ$3:AQ$242))^2*'Monthly Returns'!$BI239</f>
        <v>4.1840593415541585E-7</v>
      </c>
      <c r="DR238" s="161">
        <f>(AR238-AVERAGE(AR$3:AR$242))^2*'Monthly Returns'!$BI239</f>
        <v>1.3595349093530297E-7</v>
      </c>
      <c r="DS238" s="161">
        <f>(AS238-AVERAGE(AS$3:AS$242))^2*'Monthly Returns'!$BI239</f>
        <v>5.461866263240812E-7</v>
      </c>
      <c r="DT238" s="161">
        <f>(AT238-AVERAGE(AT$3:AT$242))^2*'Monthly Returns'!$BI239</f>
        <v>2.6664056413581151E-7</v>
      </c>
      <c r="DU238" s="161">
        <f>(AU238-AVERAGE(AU$3:AU$242))^2*'Monthly Returns'!$BI239</f>
        <v>3.4076426458094973E-9</v>
      </c>
      <c r="DV238" s="161">
        <f>(AV238-AVERAGE(AV$3:AV$242))^2*'Monthly Returns'!$BI239</f>
        <v>8.212061211478992E-7</v>
      </c>
      <c r="DW238" s="161">
        <f>(AW238-AVERAGE(AW$3:AW$242))^2*'Monthly Returns'!$BI239</f>
        <v>1.1246140419351036E-6</v>
      </c>
      <c r="DX238" s="161">
        <f>(AX238-AVERAGE(AX$3:AX$242))^2*'Monthly Returns'!$BI239</f>
        <v>5.2551562841813734E-8</v>
      </c>
      <c r="DY238" s="161">
        <f>(AY238-AVERAGE(AY$3:AY$242))^2*'Monthly Returns'!$BI239</f>
        <v>2.140833780065808E-7</v>
      </c>
      <c r="DZ238" s="161">
        <f>(AZ238-AVERAGE(AZ$3:AZ$242))^2*'Monthly Returns'!$BI239</f>
        <v>6.2865430468197265E-7</v>
      </c>
      <c r="EA238" s="161">
        <f>(BA238-AVERAGE(BA$3:BA$242))^2*'Monthly Returns'!$BI239</f>
        <v>3.234757671633311E-5</v>
      </c>
    </row>
    <row r="239" spans="1:131" s="80" customFormat="1" x14ac:dyDescent="0.2">
      <c r="A239" s="66"/>
      <c r="B239" s="79">
        <f>'Monthly Returns'!A240</f>
        <v>43373</v>
      </c>
      <c r="C239" s="77">
        <f>'Monthly Returns'!B240</f>
        <v>-7.64709972538413E-4</v>
      </c>
      <c r="D239" s="77">
        <f>'Monthly Returns'!C240</f>
        <v>-2.4132061671170501E-2</v>
      </c>
      <c r="E239" s="77">
        <f>'Monthly Returns'!D240</f>
        <v>-6.7526716327493902E-3</v>
      </c>
      <c r="F239" s="77">
        <f>'Monthly Returns'!E240</f>
        <v>-2.55618124188704E-2</v>
      </c>
      <c r="G239" s="77">
        <f>'Monthly Returns'!F240</f>
        <v>1.21152109632274E-2</v>
      </c>
      <c r="H239" s="77">
        <f>'Monthly Returns'!G240</f>
        <v>2.6181007658007099E-2</v>
      </c>
      <c r="I239" s="77">
        <f>'Monthly Returns'!H240</f>
        <v>9.3345788525935804E-3</v>
      </c>
      <c r="J239" s="77">
        <f>'Monthly Returns'!I240</f>
        <v>-1.17889134392648E-2</v>
      </c>
      <c r="K239" s="77">
        <f>'Monthly Returns'!J240</f>
        <v>-1.02627883661261E-2</v>
      </c>
      <c r="L239" s="77">
        <f>'Monthly Returns'!K240</f>
        <v>-1.7013566676180002E-2</v>
      </c>
      <c r="M239" s="77">
        <f>'Monthly Returns'!L240</f>
        <v>-1.3888110508056301E-2</v>
      </c>
      <c r="N239" s="77">
        <f>'Monthly Returns'!M240</f>
        <v>8.3132854691791904E-3</v>
      </c>
      <c r="O239" s="77">
        <f>'Monthly Returns'!N240</f>
        <v>8.2764328821185399E-3</v>
      </c>
      <c r="P239" s="77">
        <f>'Monthly Returns'!O240</f>
        <v>8.5406776121454899E-4</v>
      </c>
      <c r="Q239" s="77">
        <f>'Monthly Returns'!P240</f>
        <v>4.0129967063320298E-3</v>
      </c>
      <c r="R239" s="77">
        <f>'Monthly Returns'!Q240</f>
        <v>-1.1350126291406399E-2</v>
      </c>
      <c r="S239" s="77">
        <f>'Monthly Returns'!R240</f>
        <v>-8.5463907123844995E-3</v>
      </c>
      <c r="T239" s="77">
        <f>'Monthly Returns'!S240</f>
        <v>7.8771569725619717E-3</v>
      </c>
      <c r="U239" s="77">
        <f>'Monthly Returns'!T240</f>
        <v>4.57322447581676E-3</v>
      </c>
      <c r="V239" s="77">
        <f>'Monthly Returns'!U240</f>
        <v>-6.0687393439077201E-3</v>
      </c>
      <c r="W239" s="77">
        <f>'Monthly Returns'!V240</f>
        <v>-3.25002615462666E-3</v>
      </c>
      <c r="X239" s="77">
        <f>'Monthly Returns'!W240</f>
        <v>-3.2874710824302156E-3</v>
      </c>
      <c r="Y239" s="77">
        <f>'Monthly Returns'!X240</f>
        <v>7.3810636131923513E-3</v>
      </c>
      <c r="Z239" s="77">
        <f>'Monthly Returns'!Y240</f>
        <v>3.32947844379472E-3</v>
      </c>
      <c r="AA239" s="77">
        <f>'Monthly Returns'!Z240</f>
        <v>1.3521334245276684E-3</v>
      </c>
      <c r="AB239" s="77">
        <f>'Monthly Returns'!AA240</f>
        <v>-6.3895134530722597E-4</v>
      </c>
      <c r="AC239" s="77">
        <f>'Monthly Returns'!AB240</f>
        <v>-9.1844800633789081E-4</v>
      </c>
      <c r="AD239" s="77">
        <f>'Monthly Returns'!AC240</f>
        <v>-4.7999999999999996E-3</v>
      </c>
      <c r="AE239" s="77">
        <f>'Monthly Returns'!AD240</f>
        <v>6.7000000000000002E-3</v>
      </c>
      <c r="AF239" s="77">
        <f>'Monthly Returns'!AE240</f>
        <v>-3.6492899999999999E-3</v>
      </c>
      <c r="AG239" s="77">
        <f>'Monthly Returns'!AF240</f>
        <v>1.2477600000000001E-3</v>
      </c>
      <c r="AH239" s="77">
        <f>'Monthly Returns'!AG240</f>
        <v>-5.8957544410587204E-4</v>
      </c>
      <c r="AI239" s="77">
        <f>'Monthly Returns'!AH240</f>
        <v>2.1353989055066247E-3</v>
      </c>
      <c r="AJ239" s="77">
        <f>'Monthly Returns'!AI240</f>
        <v>3.0371208058856958E-3</v>
      </c>
      <c r="AK239" s="77">
        <f>'Monthly Returns'!AJ240</f>
        <v>8.776958013503755E-3</v>
      </c>
      <c r="AL239" s="77">
        <f>'Monthly Returns'!AK240</f>
        <v>5.2026806796736658E-3</v>
      </c>
      <c r="AM239" s="77">
        <f>'Monthly Returns'!AL240</f>
        <v>-8.9014357862939875E-3</v>
      </c>
      <c r="AN239" s="77">
        <f>'Monthly Returns'!AM240</f>
        <v>1.9373710254111387E-3</v>
      </c>
      <c r="AO239" s="77">
        <f>'Monthly Returns'!AN240</f>
        <v>-1.95E-2</v>
      </c>
      <c r="AP239" s="77">
        <f>'Monthly Returns'!AO240</f>
        <v>-1.9218552690567492E-3</v>
      </c>
      <c r="AQ239" s="77">
        <f>'Monthly Returns'!AP240</f>
        <v>5.8888195901293461E-2</v>
      </c>
      <c r="AR239" s="77">
        <f>'Monthly Returns'!AQ240</f>
        <v>-4.0078898661551413E-3</v>
      </c>
      <c r="AS239" s="77">
        <f>'Monthly Returns'!AR240</f>
        <v>9.4868703810473409E-3</v>
      </c>
      <c r="AT239" s="77">
        <f>'Monthly Returns'!AS240</f>
        <v>5.3365404765447471E-3</v>
      </c>
      <c r="AU239" s="77">
        <f>'Monthly Returns'!AT240</f>
        <v>-4.498434661665187E-4</v>
      </c>
      <c r="AV239" s="77">
        <f>'Monthly Returns'!AU240</f>
        <v>-4.0650895401162426E-3</v>
      </c>
      <c r="AW239" s="77">
        <f>'Monthly Returns'!AV240</f>
        <v>1.9629283692721877E-2</v>
      </c>
      <c r="AX239" s="77">
        <f>'Monthly Returns'!AW240</f>
        <v>8.8453306181459634E-3</v>
      </c>
      <c r="AY239" s="77">
        <f>'Monthly Returns'!AX240</f>
        <v>3.8027542476662887E-3</v>
      </c>
      <c r="AZ239" s="77">
        <f>'Monthly Returns'!AY240</f>
        <v>1.3987405247864113E-3</v>
      </c>
      <c r="BA239" s="77">
        <f>'Monthly Returns'!AZ240</f>
        <v>-6.4784720561176234E-3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  <c r="BU239" s="77"/>
      <c r="BV239" s="77"/>
      <c r="CC239" s="161">
        <f>(C239-AVERAGE(C$3:C$242))^2*'Monthly Returns'!$BI240</f>
        <v>5.5909246680448263E-7</v>
      </c>
      <c r="CD239" s="161">
        <f>(D239-AVERAGE(D$3:D$242))^2*'Monthly Returns'!$BI240</f>
        <v>1.2894443435564925E-5</v>
      </c>
      <c r="CE239" s="161">
        <f>(E239-AVERAGE(E$3:E$242))^2*'Monthly Returns'!$BI240</f>
        <v>1.6757289944862658E-6</v>
      </c>
      <c r="CF239" s="161">
        <f>(F239-AVERAGE(F$3:F$242))^2*'Monthly Returns'!$BI240</f>
        <v>1.2924128646972321E-5</v>
      </c>
      <c r="CG239" s="161">
        <f>(G239-AVERAGE(G$3:G$242))^2*'Monthly Returns'!$BI240</f>
        <v>6.7032276817864006E-7</v>
      </c>
      <c r="CH239" s="161">
        <f>(H239-AVERAGE(H$3:H$242))^2*'Monthly Returns'!$BI240</f>
        <v>4.9207928758372989E-6</v>
      </c>
      <c r="CI239" s="161">
        <f>(I239-AVERAGE(I$3:I$242))^2*'Monthly Returns'!$BI240</f>
        <v>4.2471373571609855E-8</v>
      </c>
      <c r="CJ239" s="161">
        <f>(J239-AVERAGE(J$3:J$242))^2*'Monthly Returns'!$BI240</f>
        <v>4.7618721313605268E-6</v>
      </c>
      <c r="CK239" s="161">
        <f>(K239-AVERAGE(K$3:K$242))^2*'Monthly Returns'!$BI240</f>
        <v>4.3490446161398751E-6</v>
      </c>
      <c r="CL239" s="161">
        <f>(L239-AVERAGE(L$3:L$242))^2*'Monthly Returns'!$BI240</f>
        <v>4.8846508923393012E-6</v>
      </c>
      <c r="CM239" s="161">
        <f>(M239-AVERAGE(M$3:M$242))^2*'Monthly Returns'!$BI240</f>
        <v>3.6046980639076469E-6</v>
      </c>
      <c r="CN239" s="161">
        <f>(N239-AVERAGE(N$3:N$242))^2*'Monthly Returns'!$BI240</f>
        <v>2.6692210609534801E-9</v>
      </c>
      <c r="CO239" s="161">
        <f>(O239-AVERAGE(O$3:O$242))^2*'Monthly Returns'!$BI240</f>
        <v>5.7635941413425874E-8</v>
      </c>
      <c r="CP239" s="161">
        <f>(P239-AVERAGE(P$3:P$242))^2*'Monthly Returns'!$BI240</f>
        <v>6.206327524987429E-7</v>
      </c>
      <c r="CQ239" s="161">
        <f>(Q239-AVERAGE(Q$3:Q$242))^2*'Monthly Returns'!$BI240</f>
        <v>1.2586236350088612E-7</v>
      </c>
      <c r="CR239" s="161">
        <f>(R239-AVERAGE(R$3:R$242))^2*'Monthly Returns'!$BI240</f>
        <v>3.4328598479955677E-6</v>
      </c>
      <c r="CS239" s="161">
        <f>(S239-AVERAGE(S$3:S$242))^2*'Monthly Returns'!$BI240</f>
        <v>2.0923196811489482E-6</v>
      </c>
      <c r="CT239" s="161">
        <f>(T239-AVERAGE(T$3:T$242))^2*'Monthly Returns'!$BI240</f>
        <v>9.7946422740098771E-9</v>
      </c>
      <c r="CU239" s="161">
        <f>(U239-AVERAGE(U$3:U$242))^2*'Monthly Returns'!$BI240</f>
        <v>6.4513896059272184E-9</v>
      </c>
      <c r="CV239" s="161">
        <f>(V239-AVERAGE(V$3:V$242))^2*'Monthly Returns'!$BI240</f>
        <v>1.4034116794599231E-6</v>
      </c>
      <c r="CW239" s="161">
        <f>(W239-AVERAGE(W$3:W$242))^2*'Monthly Returns'!$BI240</f>
        <v>5.7982708081575342E-7</v>
      </c>
      <c r="CX239" s="161">
        <f>(X239-AVERAGE(X$3:X$242))^2*'Monthly Returns'!$BI240</f>
        <v>7.2151647932487213E-7</v>
      </c>
      <c r="CY239" s="161">
        <f>(Y239-AVERAGE(Y$3:Y$242))^2*'Monthly Returns'!$BI240</f>
        <v>1.1379891709012564E-7</v>
      </c>
      <c r="CZ239" s="161">
        <f>(Z239-AVERAGE(Z$3:Z$242))^2*'Monthly Returns'!$BI240</f>
        <v>1.1571171081634703E-8</v>
      </c>
      <c r="DA239" s="161">
        <f>(AA239-AVERAGE(AA$3:AA$242))^2*'Monthly Returns'!$BI240</f>
        <v>2.1874166470944379E-7</v>
      </c>
      <c r="DB239" s="161">
        <f>(AB239-AVERAGE(AB$3:AB$242))^2*'Monthly Returns'!$BI240</f>
        <v>2.332696955564138E-7</v>
      </c>
      <c r="DC239" s="161">
        <f>(AC239-AVERAGE(AC$3:AC$242))^2*'Monthly Returns'!$BI240</f>
        <v>2.2025134525213033E-7</v>
      </c>
      <c r="DD239" s="161">
        <f>(AD239-AVERAGE(AD$3:AD$242))^2*'Monthly Returns'!$BI240</f>
        <v>7.6298257981307334E-7</v>
      </c>
      <c r="DE239" s="161">
        <f>(AE239-AVERAGE(AE$3:AE$242))^2*'Monthly Returns'!$BI240</f>
        <v>8.7172427941232628E-8</v>
      </c>
      <c r="DF239" s="161">
        <f>(AF239-AVERAGE(AF$3:AF$242))^2*'Monthly Returns'!$BI240</f>
        <v>1.3249258910734632E-6</v>
      </c>
      <c r="DG239" s="161">
        <f>(AG239-AVERAGE(AG$3:AG$242))^2*'Monthly Returns'!$BI240</f>
        <v>3.7521870615411422E-7</v>
      </c>
      <c r="DH239" s="161">
        <f>(AH239-AVERAGE(AH$3:AH$242))^2*'Monthly Returns'!$BI240</f>
        <v>4.4971118440012537E-7</v>
      </c>
      <c r="DI239" s="161">
        <f>(AI239-AVERAGE(AI$3:AI$242))^2*'Monthly Returns'!$BI240</f>
        <v>2.7656308091510874E-8</v>
      </c>
      <c r="DJ239" s="161">
        <f>(AJ239-AVERAGE(AJ$3:AJ$242))^2*'Monthly Returns'!$BI240</f>
        <v>5.5384643241323311E-8</v>
      </c>
      <c r="DK239" s="161">
        <f>(AK239-AVERAGE(AK$3:AK$242))^2*'Monthly Returns'!$BI240</f>
        <v>6.6322722418119631E-8</v>
      </c>
      <c r="DL239" s="161">
        <f>(AL239-AVERAGE(AL$3:AL$242))^2*'Monthly Returns'!$BI240</f>
        <v>1.0522154056073817E-8</v>
      </c>
      <c r="DM239" s="161">
        <f>(AM239-AVERAGE(AM$3:AM$242))^2*'Monthly Returns'!$BI240</f>
        <v>1.92311200233269E-6</v>
      </c>
      <c r="DN239" s="161">
        <f>(AN239-AVERAGE(AN$3:AN$242))^2*'Monthly Returns'!$BI240</f>
        <v>1.4400298134838934E-7</v>
      </c>
      <c r="DO239" s="161">
        <f>(AO239-AVERAGE(AO$3:AO$242))^2*'Monthly Returns'!$BI240</f>
        <v>7.1035134544721257E-6</v>
      </c>
      <c r="DP239" s="161">
        <f>(AP239-AVERAGE(AP$3:AP$242))^2*'Monthly Returns'!$BI240</f>
        <v>1.0654910880187249E-7</v>
      </c>
      <c r="DQ239" s="161">
        <f>(AQ239-AVERAGE(AQ$3:AQ$242))^2*'Monthly Returns'!$BI240</f>
        <v>2.9786892738203151E-5</v>
      </c>
      <c r="DR239" s="161">
        <f>(AR239-AVERAGE(AR$3:AR$242))^2*'Monthly Returns'!$BI240</f>
        <v>1.2088067401526257E-6</v>
      </c>
      <c r="DS239" s="161">
        <f>(AS239-AVERAGE(AS$3:AS$242))^2*'Monthly Returns'!$BI240</f>
        <v>3.8808486571444115E-7</v>
      </c>
      <c r="DT239" s="161">
        <f>(AT239-AVERAGE(AT$3:AT$242))^2*'Monthly Returns'!$BI240</f>
        <v>3.6230336071298585E-10</v>
      </c>
      <c r="DU239" s="161">
        <f>(AU239-AVERAGE(AU$3:AU$242))^2*'Monthly Returns'!$BI240</f>
        <v>7.3105081979369981E-8</v>
      </c>
      <c r="DV239" s="161">
        <f>(AV239-AVERAGE(AV$3:AV$242))^2*'Monthly Returns'!$BI240</f>
        <v>6.0853944995432252E-8</v>
      </c>
      <c r="DW239" s="161">
        <f>(AW239-AVERAGE(AW$3:AW$242))^2*'Monthly Returns'!$BI240</f>
        <v>1.192763460042696E-6</v>
      </c>
      <c r="DX239" s="161">
        <f>(AX239-AVERAGE(AX$3:AX$242))^2*'Monthly Returns'!$BI240</f>
        <v>2.882397404664571E-8</v>
      </c>
      <c r="DY239" s="161">
        <f>(AY239-AVERAGE(AY$3:AY$242))^2*'Monthly Returns'!$BI240</f>
        <v>7.2310370690770929E-8</v>
      </c>
      <c r="DZ239" s="161">
        <f>(AZ239-AVERAGE(AZ$3:AZ$242))^2*'Monthly Returns'!$BI240</f>
        <v>1.9436519795555766E-6</v>
      </c>
      <c r="EA239" s="161">
        <f>(BA239-AVERAGE(BA$3:BA$242))^2*'Monthly Returns'!$BI240</f>
        <v>2.9553800285122712E-6</v>
      </c>
    </row>
    <row r="240" spans="1:131" s="80" customFormat="1" x14ac:dyDescent="0.2">
      <c r="A240" s="66"/>
      <c r="B240" s="79">
        <f>'Monthly Returns'!A241</f>
        <v>43404</v>
      </c>
      <c r="C240" s="77">
        <f>'Monthly Returns'!B241</f>
        <v>-5.0026260757088402E-2</v>
      </c>
      <c r="D240" s="77">
        <f>'Monthly Returns'!C241</f>
        <v>-8.2897756829910005E-2</v>
      </c>
      <c r="E240" s="77">
        <f>'Monthly Returns'!D241</f>
        <v>-6.0380149993509297E-2</v>
      </c>
      <c r="F240" s="77">
        <f>'Monthly Returns'!E241</f>
        <v>-7.9684987234183102E-2</v>
      </c>
      <c r="G240" s="77">
        <f>'Monthly Returns'!F241</f>
        <v>-4.8087722899324302E-2</v>
      </c>
      <c r="H240" s="77">
        <f>'Monthly Returns'!G241</f>
        <v>-6.5433271011998001E-2</v>
      </c>
      <c r="I240" s="77">
        <f>'Monthly Returns'!H241</f>
        <v>-7.56378951817126E-2</v>
      </c>
      <c r="J240" s="77">
        <f>'Monthly Returns'!I241</f>
        <v>-6.8521826959390006E-2</v>
      </c>
      <c r="K240" s="77">
        <f>'Monthly Returns'!J241</f>
        <v>-6.7965038556269203E-2</v>
      </c>
      <c r="L240" s="77">
        <f>'Monthly Returns'!K241</f>
        <v>1.17197501343846E-2</v>
      </c>
      <c r="M240" s="77">
        <f>'Monthly Returns'!L241</f>
        <v>9.4433460347302899E-3</v>
      </c>
      <c r="N240" s="77">
        <f>'Monthly Returns'!M241</f>
        <v>2.2607132117362602E-3</v>
      </c>
      <c r="O240" s="77">
        <f>'Monthly Returns'!N241</f>
        <v>8.8585734355983697E-3</v>
      </c>
      <c r="P240" s="77">
        <f>'Monthly Returns'!O241</f>
        <v>1.0624105163929001E-2</v>
      </c>
      <c r="Q240" s="77">
        <f>'Monthly Returns'!P241</f>
        <v>9.5559618436003007E-3</v>
      </c>
      <c r="R240" s="77">
        <f>'Monthly Returns'!Q241</f>
        <v>-2.6833657172865202E-2</v>
      </c>
      <c r="S240" s="77">
        <f>'Monthly Returns'!R241</f>
        <v>9.9796564621223993E-4</v>
      </c>
      <c r="T240" s="77">
        <f>'Monthly Returns'!S241</f>
        <v>6.8992855626173188E-3</v>
      </c>
      <c r="U240" s="77">
        <f>'Monthly Returns'!T241</f>
        <v>-6.9425852113676398E-2</v>
      </c>
      <c r="V240" s="77">
        <f>'Monthly Returns'!U241</f>
        <v>-4.6706869023834197E-2</v>
      </c>
      <c r="W240" s="77">
        <f>'Monthly Returns'!V241</f>
        <v>-1.9443600978343498E-2</v>
      </c>
      <c r="X240" s="77">
        <f>'Monthly Returns'!W241</f>
        <v>1.1136736056320817E-2</v>
      </c>
      <c r="Y240" s="77">
        <f>'Monthly Returns'!X241</f>
        <v>7.3810636131923513E-3</v>
      </c>
      <c r="Z240" s="77">
        <f>'Monthly Returns'!Y241</f>
        <v>3.32947844379472E-3</v>
      </c>
      <c r="AA240" s="77">
        <f>'Monthly Returns'!Z241</f>
        <v>1.1075675022461207E-2</v>
      </c>
      <c r="AB240" s="77">
        <f>'Monthly Returns'!AA241</f>
        <v>7.8273147127845277E-3</v>
      </c>
      <c r="AC240" s="77">
        <f>'Monthly Returns'!AB241</f>
        <v>2.6821432277360335E-2</v>
      </c>
      <c r="AD240" s="77">
        <f>'Monthly Returns'!AC241</f>
        <v>2.499881E-2</v>
      </c>
      <c r="AE240" s="77">
        <f>'Monthly Returns'!AD241</f>
        <v>3.5624999999999997E-2</v>
      </c>
      <c r="AF240" s="77">
        <f>'Monthly Returns'!AE241</f>
        <v>8.2895999999999994E-3</v>
      </c>
      <c r="AG240" s="77">
        <f>'Monthly Returns'!AF241</f>
        <v>1.092164E-2</v>
      </c>
      <c r="AH240" s="77">
        <f>'Monthly Returns'!AG241</f>
        <v>2.6321666818126532E-2</v>
      </c>
      <c r="AI240" s="77">
        <f>'Monthly Returns'!AH241</f>
        <v>9.2687867125784695E-3</v>
      </c>
      <c r="AJ240" s="77">
        <f>'Monthly Returns'!AI241</f>
        <v>1.0653828424118439E-2</v>
      </c>
      <c r="AK240" s="77">
        <f>'Monthly Returns'!AJ241</f>
        <v>1.465463101132447E-2</v>
      </c>
      <c r="AL240" s="77">
        <f>'Monthly Returns'!AK241</f>
        <v>8.3166107452035121E-3</v>
      </c>
      <c r="AM240" s="77">
        <f>'Monthly Returns'!AL241</f>
        <v>6.3689968071414249E-3</v>
      </c>
      <c r="AN240" s="77">
        <f>'Monthly Returns'!AM241</f>
        <v>7.0565182903883361E-3</v>
      </c>
      <c r="AO240" s="77">
        <f>'Monthly Returns'!AN241</f>
        <v>2.52E-2</v>
      </c>
      <c r="AP240" s="77">
        <f>'Monthly Returns'!AO241</f>
        <v>2.2610965527896321E-2</v>
      </c>
      <c r="AQ240" s="77">
        <f>'Monthly Returns'!AP241</f>
        <v>1.3544105354279523E-2</v>
      </c>
      <c r="AR240" s="77">
        <f>'Monthly Returns'!AQ241</f>
        <v>6.5220165169756206E-3</v>
      </c>
      <c r="AS240" s="77">
        <f>'Monthly Returns'!AR241</f>
        <v>7.0071628776082751E-3</v>
      </c>
      <c r="AT240" s="77">
        <f>'Monthly Returns'!AS241</f>
        <v>1.3913255596505147E-2</v>
      </c>
      <c r="AU240" s="77">
        <f>'Monthly Returns'!AT241</f>
        <v>-1.7930570992797257E-3</v>
      </c>
      <c r="AV240" s="77">
        <f>'Monthly Returns'!AU241</f>
        <v>-2.6354330352390039E-3</v>
      </c>
      <c r="AW240" s="77">
        <f>'Monthly Returns'!AV241</f>
        <v>1.2650932284321348E-2</v>
      </c>
      <c r="AX240" s="77">
        <f>'Monthly Returns'!AW241</f>
        <v>1.8699881297530974E-2</v>
      </c>
      <c r="AY240" s="77">
        <f>'Monthly Returns'!AX241</f>
        <v>1.4381765033611162E-2</v>
      </c>
      <c r="AZ240" s="77">
        <f>'Monthly Returns'!AY241</f>
        <v>2.9075624375038391E-2</v>
      </c>
      <c r="BA240" s="77">
        <f>'Monthly Returns'!AZ241</f>
        <v>1.2933645731873167E-2</v>
      </c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  <c r="BU240" s="77"/>
      <c r="BV240" s="77"/>
      <c r="CC240" s="161">
        <f>(C240-AVERAGE(C$3:C$242))^2*'Monthly Returns'!$BI241</f>
        <v>3.4372686563035836E-5</v>
      </c>
      <c r="CD240" s="161">
        <f>(D240-AVERAGE(D$3:D$242))^2*'Monthly Returns'!$BI241</f>
        <v>9.4215074865944571E-5</v>
      </c>
      <c r="CE240" s="161">
        <f>(E240-AVERAGE(E$3:E$242))^2*'Monthly Returns'!$BI241</f>
        <v>4.7133113192992777E-5</v>
      </c>
      <c r="CF240" s="161">
        <f>(F240-AVERAGE(F$3:F$242))^2*'Monthly Returns'!$BI241</f>
        <v>8.517247459710618E-5</v>
      </c>
      <c r="CG240" s="161">
        <f>(G240-AVERAGE(G$3:G$242))^2*'Monthly Returns'!$BI241</f>
        <v>2.9416965187178676E-5</v>
      </c>
      <c r="CH240" s="161">
        <f>(H240-AVERAGE(H$3:H$242))^2*'Monthly Returns'!$BI241</f>
        <v>5.2945228620333767E-5</v>
      </c>
      <c r="CI240" s="161">
        <f>(I240-AVERAGE(I$3:I$242))^2*'Monthly Returns'!$BI241</f>
        <v>7.4124132210485734E-5</v>
      </c>
      <c r="CJ240" s="161">
        <f>(J240-AVERAGE(J$3:J$242))^2*'Monthly Returns'!$BI241</f>
        <v>6.528182334490411E-5</v>
      </c>
      <c r="CK240" s="161">
        <f>(K240-AVERAGE(K$3:K$242))^2*'Monthly Returns'!$BI241</f>
        <v>6.533604925500841E-5</v>
      </c>
      <c r="CL240" s="161">
        <f>(L240-AVERAGE(L$3:L$242))^2*'Monthly Returns'!$BI241</f>
        <v>5.7772495378498967E-7</v>
      </c>
      <c r="CM240" s="161">
        <f>(M240-AVERAGE(M$3:M$242))^2*'Monthly Returns'!$BI241</f>
        <v>2.6284099067682203E-7</v>
      </c>
      <c r="CN240" s="161">
        <f>(N240-AVERAGE(N$3:N$242))^2*'Monthly Returns'!$BI241</f>
        <v>3.3187304644439346E-7</v>
      </c>
      <c r="CO240" s="161">
        <f>(O240-AVERAGE(O$3:O$242))^2*'Monthly Returns'!$BI241</f>
        <v>9.1014839193459767E-8</v>
      </c>
      <c r="CP240" s="161">
        <f>(P240-AVERAGE(P$3:P$242))^2*'Monthly Returns'!$BI241</f>
        <v>4.9265487639871126E-8</v>
      </c>
      <c r="CQ240" s="161">
        <f>(Q240-AVERAGE(Q$3:Q$242))^2*'Monthly Returns'!$BI241</f>
        <v>4.7774832318999002E-8</v>
      </c>
      <c r="CR240" s="161">
        <f>(R240-AVERAGE(R$3:R$242))^2*'Monthly Returns'!$BI241</f>
        <v>1.2031796556754761E-5</v>
      </c>
      <c r="CS240" s="161">
        <f>(S240-AVERAGE(S$3:S$242))^2*'Monthly Returns'!$BI241</f>
        <v>2.1479449390299734E-7</v>
      </c>
      <c r="CT240" s="161">
        <f>(T240-AVERAGE(T$3:T$242))^2*'Monthly Returns'!$BI241</f>
        <v>4.0372645629516405E-8</v>
      </c>
      <c r="CU240" s="161">
        <f>(U240-AVERAGE(U$3:U$242))^2*'Monthly Returns'!$BI241</f>
        <v>6.0198938192047483E-5</v>
      </c>
      <c r="CV240" s="161">
        <f>(V240-AVERAGE(V$3:V$242))^2*'Monthly Returns'!$BI241</f>
        <v>2.9237787072480312E-5</v>
      </c>
      <c r="CW240" s="161">
        <f>(W240-AVERAGE(W$3:W$242))^2*'Monthly Returns'!$BI241</f>
        <v>5.9806144308227316E-6</v>
      </c>
      <c r="CX240" s="161">
        <f>(X240-AVERAGE(X$3:X$242))^2*'Monthly Returns'!$BI241</f>
        <v>4.1337342401193764E-7</v>
      </c>
      <c r="CY240" s="161">
        <f>(Y240-AVERAGE(Y$3:Y$242))^2*'Monthly Returns'!$BI241</f>
        <v>1.1494840110113699E-7</v>
      </c>
      <c r="CZ240" s="161">
        <f>(Z240-AVERAGE(Z$3:Z$242))^2*'Monthly Returns'!$BI241</f>
        <v>1.1688051597610808E-8</v>
      </c>
      <c r="DA240" s="161">
        <f>(AA240-AVERAGE(AA$3:AA$242))^2*'Monthly Returns'!$BI241</f>
        <v>2.9036017247599954E-7</v>
      </c>
      <c r="DB240" s="161">
        <f>(AB240-AVERAGE(AB$3:AB$242))^2*'Monthly Returns'!$BI241</f>
        <v>1.5447915274375836E-7</v>
      </c>
      <c r="DC240" s="161">
        <f>(AC240-AVERAGE(AC$3:AC$242))^2*'Monthly Returns'!$BI241</f>
        <v>5.7916720439644142E-6</v>
      </c>
      <c r="DD240" s="161">
        <f>(AD240-AVERAGE(AD$3:AD$242))^2*'Monthly Returns'!$BI241</f>
        <v>4.9018241488732894E-6</v>
      </c>
      <c r="DE240" s="161">
        <f>(AE240-AVERAGE(AE$3:AE$242))^2*'Monthly Returns'!$BI241</f>
        <v>1.0876586872505266E-5</v>
      </c>
      <c r="DF240" s="161">
        <f>(AF240-AVERAGE(AF$3:AF$242))^2*'Monthly Returns'!$BI241</f>
        <v>6.7099977007041965E-9</v>
      </c>
      <c r="DG240" s="161">
        <f>(AG240-AVERAGE(AG$3:AG$242))^2*'Monthly Returns'!$BI241</f>
        <v>1.5063363223419231E-7</v>
      </c>
      <c r="DH240" s="161">
        <f>(AH240-AVERAGE(AH$3:AH$242))^2*'Monthly Returns'!$BI241</f>
        <v>4.4871986045616028E-6</v>
      </c>
      <c r="DI240" s="161">
        <f>(AI240-AVERAGE(AI$3:AI$242))^2*'Monthly Returns'!$BI241</f>
        <v>3.2834473650586461E-7</v>
      </c>
      <c r="DJ240" s="161">
        <f>(AJ240-AVERAGE(AJ$3:AJ$242))^2*'Monthly Returns'!$BI241</f>
        <v>3.066691474037146E-7</v>
      </c>
      <c r="DK240" s="161">
        <f>(AK240-AVERAGE(AK$3:AK$242))^2*'Monthly Returns'!$BI241</f>
        <v>7.5462409035985557E-7</v>
      </c>
      <c r="DL240" s="161">
        <f>(AL240-AVERAGE(AL$3:AL$242))^2*'Monthly Returns'!$BI241</f>
        <v>4.8401777554816669E-8</v>
      </c>
      <c r="DM240" s="161">
        <f>(AM240-AVERAGE(AM$3:AM$242))^2*'Monthly Returns'!$BI241</f>
        <v>3.6364908657205769E-8</v>
      </c>
      <c r="DN240" s="161">
        <f>(AN240-AVERAGE(AN$3:AN$242))^2*'Monthly Returns'!$BI241</f>
        <v>2.2430682251004458E-8</v>
      </c>
      <c r="DO240" s="161">
        <f>(AO240-AVERAGE(AO$3:AO$242))^2*'Monthly Returns'!$BI241</f>
        <v>3.8390910129572881E-6</v>
      </c>
      <c r="DP240" s="161">
        <f>(AP240-AVERAGE(AP$3:AP$242))^2*'Monthly Returns'!$BI241</f>
        <v>4.9170339574264514E-6</v>
      </c>
      <c r="DQ240" s="161">
        <f>(AQ240-AVERAGE(AQ$3:AQ$242))^2*'Monthly Returns'!$BI241</f>
        <v>6.0898241545579146E-7</v>
      </c>
      <c r="DR240" s="161">
        <f>(AR240-AVERAGE(AR$3:AR$242))^2*'Monthly Returns'!$BI241</f>
        <v>1.5434294947033303E-10</v>
      </c>
      <c r="DS240" s="161">
        <f>(AS240-AVERAGE(AS$3:AS$242))^2*'Monthly Returns'!$BI241</f>
        <v>1.3602149283524903E-7</v>
      </c>
      <c r="DT240" s="161">
        <f>(AT240-AVERAGE(AT$3:AT$242))^2*'Monthly Returns'!$BI241</f>
        <v>8.2635696999418058E-7</v>
      </c>
      <c r="DU240" s="161">
        <f>(AU240-AVERAGE(AU$3:AU$242))^2*'Monthly Returns'!$BI241</f>
        <v>1.6901322309716349E-7</v>
      </c>
      <c r="DV240" s="161">
        <f>(AV240-AVERAGE(AV$3:AV$242))^2*'Monthly Returns'!$BI241</f>
        <v>1.5702868586076265E-7</v>
      </c>
      <c r="DW240" s="161">
        <f>(AW240-AVERAGE(AW$3:AW$242))^2*'Monthly Returns'!$BI241</f>
        <v>1.3955613628279447E-7</v>
      </c>
      <c r="DX240" s="161">
        <f>(AX240-AVERAGE(AX$3:AX$242))^2*'Monthly Returns'!$BI241</f>
        <v>1.4235595595405427E-6</v>
      </c>
      <c r="DY240" s="161">
        <f>(AY240-AVERAGE(AY$3:AY$242))^2*'Monthly Returns'!$BI241</f>
        <v>6.8460284872048245E-7</v>
      </c>
      <c r="DZ240" s="161">
        <f>(AZ240-AVERAGE(AZ$3:AZ$242))^2*'Monthly Returns'!$BI241</f>
        <v>2.1625288174106563E-6</v>
      </c>
      <c r="EA240" s="161">
        <f>(BA240-AVERAGE(BA$3:BA$242))^2*'Monthly Returns'!$BI241</f>
        <v>8.2024951333068366E-8</v>
      </c>
    </row>
    <row r="241" spans="1:131" s="80" customFormat="1" x14ac:dyDescent="0.2">
      <c r="A241" s="66"/>
      <c r="B241" s="79">
        <f>'Monthly Returns'!A242</f>
        <v>43434</v>
      </c>
      <c r="C241" s="77">
        <f>'Monthly Returns'!B242</f>
        <v>2.0393685256793401E-2</v>
      </c>
      <c r="D241" s="77">
        <f>'Monthly Returns'!C242</f>
        <v>1.9632262152906501E-2</v>
      </c>
      <c r="E241" s="77">
        <f>'Monthly Returns'!D242</f>
        <v>-5.3759351403999097E-3</v>
      </c>
      <c r="F241" s="77">
        <f>'Monthly Returns'!E242</f>
        <v>-3.3974016219543199E-2</v>
      </c>
      <c r="G241" s="77">
        <f>'Monthly Returns'!F242</f>
        <v>-1.5651202923441201E-2</v>
      </c>
      <c r="H241" s="77">
        <f>'Monthly Returns'!G242</f>
        <v>4.9002758418390498E-3</v>
      </c>
      <c r="I241" s="77">
        <f>'Monthly Returns'!H242</f>
        <v>2.8138113675233601E-2</v>
      </c>
      <c r="J241" s="77">
        <f>'Monthly Returns'!I242</f>
        <v>2.99921981020594E-2</v>
      </c>
      <c r="K241" s="77">
        <f>'Monthly Returns'!J242</f>
        <v>4.2211986980643802E-2</v>
      </c>
      <c r="L241" s="77">
        <f>'Monthly Returns'!K242</f>
        <v>5.2773114981960996E-3</v>
      </c>
      <c r="M241" s="77">
        <f>'Monthly Returns'!L242</f>
        <v>4.0234038472610704E-3</v>
      </c>
      <c r="N241" s="77">
        <f>'Monthly Returns'!M242</f>
        <v>-8.6556607093822794E-3</v>
      </c>
      <c r="O241" s="77">
        <f>'Monthly Returns'!N242</f>
        <v>2.3572898777174601E-2</v>
      </c>
      <c r="P241" s="77">
        <f>'Monthly Returns'!O242</f>
        <v>-9.3007082175489099E-4</v>
      </c>
      <c r="Q241" s="77">
        <f>'Monthly Returns'!P242</f>
        <v>-6.8821531815188499E-4</v>
      </c>
      <c r="R241" s="77">
        <f>'Monthly Returns'!Q242</f>
        <v>-1.04145604971395E-3</v>
      </c>
      <c r="S241" s="77">
        <f>'Monthly Returns'!R242</f>
        <v>-4.3880839941545704E-3</v>
      </c>
      <c r="T241" s="77">
        <f>'Monthly Returns'!S242</f>
        <v>-7.0623985045215054E-4</v>
      </c>
      <c r="U241" s="77">
        <f>'Monthly Returns'!T242</f>
        <v>1.9482851821853699E-2</v>
      </c>
      <c r="V241" s="77">
        <f>'Monthly Returns'!U242</f>
        <v>-1.9331558466602001E-3</v>
      </c>
      <c r="W241" s="77">
        <f>'Monthly Returns'!V242</f>
        <v>-5.2767964925018998E-3</v>
      </c>
      <c r="X241" s="77">
        <f>'Monthly Returns'!W242</f>
        <v>-9.5135200024007993E-3</v>
      </c>
      <c r="Y241" s="77">
        <f>'Monthly Returns'!X242</f>
        <v>8.4136650107977662E-3</v>
      </c>
      <c r="Z241" s="77">
        <f>'Monthly Returns'!Y242</f>
        <v>3.1574155252254155E-3</v>
      </c>
      <c r="AA241" s="77">
        <f>'Monthly Returns'!Z242</f>
        <v>-3.8974199080210603E-4</v>
      </c>
      <c r="AB241" s="77">
        <f>'Monthly Returns'!AA242</f>
        <v>-1.3625058573334403E-3</v>
      </c>
      <c r="AC241" s="77">
        <f>'Monthly Returns'!AB242</f>
        <v>1.0692935672595327E-2</v>
      </c>
      <c r="AD241" s="77">
        <f>'Monthly Returns'!AC242</f>
        <v>1.048724E-2</v>
      </c>
      <c r="AE241" s="77">
        <f>'Monthly Returns'!AD242</f>
        <v>8.8836599999999998E-3</v>
      </c>
      <c r="AF241" s="77">
        <f>'Monthly Returns'!AE242</f>
        <v>1.7991610000000002E-2</v>
      </c>
      <c r="AG241" s="77">
        <f>'Monthly Returns'!AF242</f>
        <v>8.34616E-3</v>
      </c>
      <c r="AH241" s="77">
        <f>'Monthly Returns'!AG242</f>
        <v>6.9260392060344067E-3</v>
      </c>
      <c r="AI241" s="77">
        <f>'Monthly Returns'!AH242</f>
        <v>2.9301029951271929E-3</v>
      </c>
      <c r="AJ241" s="77">
        <f>'Monthly Returns'!AI242</f>
        <v>4.8634898280477401E-3</v>
      </c>
      <c r="AK241" s="77">
        <f>'Monthly Returns'!AJ242</f>
        <v>5.9435076682248233E-3</v>
      </c>
      <c r="AL241" s="77">
        <f>'Monthly Returns'!AK242</f>
        <v>-4.5446482443523006E-4</v>
      </c>
      <c r="AM241" s="77">
        <f>'Monthly Returns'!AL242</f>
        <v>7.9463303399329721E-3</v>
      </c>
      <c r="AN241" s="77">
        <f>'Monthly Returns'!AM242</f>
        <v>1.4861305061297791E-3</v>
      </c>
      <c r="AO241" s="77">
        <f>'Monthly Returns'!AN242</f>
        <v>2.2800000000000001E-2</v>
      </c>
      <c r="AP241" s="77">
        <f>'Monthly Returns'!AO242</f>
        <v>4.0307903382363897E-3</v>
      </c>
      <c r="AQ241" s="77">
        <f>'Monthly Returns'!AP242</f>
        <v>3.079709081517068E-2</v>
      </c>
      <c r="AR241" s="77">
        <f>'Monthly Returns'!AQ242</f>
        <v>3.4845943411230826E-3</v>
      </c>
      <c r="AS241" s="77">
        <f>'Monthly Returns'!AR242</f>
        <v>5.3605484253389513E-3</v>
      </c>
      <c r="AT241" s="77">
        <f>'Monthly Returns'!AS242</f>
        <v>4.6156706566710549E-3</v>
      </c>
      <c r="AU241" s="77">
        <f>'Monthly Returns'!AT242</f>
        <v>7.9768448711210445E-4</v>
      </c>
      <c r="AV241" s="77">
        <f>'Monthly Returns'!AU242</f>
        <v>-3.3574922586341693E-3</v>
      </c>
      <c r="AW241" s="77">
        <f>'Monthly Returns'!AV242</f>
        <v>6.4203824067796678E-3</v>
      </c>
      <c r="AX241" s="77">
        <f>'Monthly Returns'!AW242</f>
        <v>1.9873127654235212E-3</v>
      </c>
      <c r="AY241" s="77">
        <f>'Monthly Returns'!AX242</f>
        <v>4.8335877151642823E-3</v>
      </c>
      <c r="AZ241" s="77">
        <f>'Monthly Returns'!AY242</f>
        <v>1.7600309894506894E-2</v>
      </c>
      <c r="BA241" s="77">
        <f>'Monthly Returns'!AZ242</f>
        <v>-4.9442120756680752E-2</v>
      </c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  <c r="BU241" s="77"/>
      <c r="BV241" s="77"/>
      <c r="CC241" s="161">
        <f>(C241-AVERAGE(C$3:C$242))^2*'Monthly Returns'!$BI242</f>
        <v>2.1058560164625005E-6</v>
      </c>
      <c r="CD241" s="161">
        <f>(D241-AVERAGE(D$3:D$242))^2*'Monthly Returns'!$BI242</f>
        <v>8.7734174510897277E-7</v>
      </c>
      <c r="CE241" s="161">
        <f>(E241-AVERAGE(E$3:E$242))^2*'Monthly Returns'!$BI242</f>
        <v>1.3549117859499197E-6</v>
      </c>
      <c r="CF241" s="161">
        <f>(F241-AVERAGE(F$3:F$242))^2*'Monthly Returns'!$BI242</f>
        <v>2.0327176415328557E-5</v>
      </c>
      <c r="CG241" s="161">
        <f>(G241-AVERAGE(G$3:G$242))^2*'Monthly Returns'!$BI242</f>
        <v>4.278806901706201E-6</v>
      </c>
      <c r="CH241" s="161">
        <f>(H241-AVERAGE(H$3:H$242))^2*'Monthly Returns'!$BI242</f>
        <v>4.6229541941102596E-10</v>
      </c>
      <c r="CI241" s="161">
        <f>(I241-AVERAGE(I$3:I$242))^2*'Monthly Returns'!$BI242</f>
        <v>4.7047040691840665E-6</v>
      </c>
      <c r="CJ241" s="161">
        <f>(J241-AVERAGE(J$3:J$242))^2*'Monthly Returns'!$BI242</f>
        <v>4.6345209296456181E-6</v>
      </c>
      <c r="CK241" s="161">
        <f>(K241-AVERAGE(K$3:K$242))^2*'Monthly Returns'!$BI242</f>
        <v>1.1327666767236377E-5</v>
      </c>
      <c r="CL241" s="161">
        <f>(L241-AVERAGE(L$3:L$242))^2*'Monthly Returns'!$BI242</f>
        <v>8.4792049520483368E-9</v>
      </c>
      <c r="CM241" s="161">
        <f>(M241-AVERAGE(M$3:M$242))^2*'Monthly Returns'!$BI242</f>
        <v>2.4938088106838955E-9</v>
      </c>
      <c r="CN241" s="161">
        <f>(N241-AVERAGE(N$3:N$242))^2*'Monthly Returns'!$BI242</f>
        <v>2.9493424986587753E-6</v>
      </c>
      <c r="CO241" s="161">
        <f>(O241-AVERAGE(O$3:O$242))^2*'Monthly Returns'!$BI242</f>
        <v>3.3769283199516095E-6</v>
      </c>
      <c r="CP241" s="161">
        <f>(P241-AVERAGE(P$3:P$242))^2*'Monthly Returns'!$BI242</f>
        <v>9.6395710606028021E-7</v>
      </c>
      <c r="CQ241" s="161">
        <f>(Q241-AVERAGE(Q$3:Q$242))^2*'Monthly Returns'!$BI242</f>
        <v>7.2013046036716036E-7</v>
      </c>
      <c r="CR241" s="161">
        <f>(R241-AVERAGE(R$3:R$242))^2*'Monthly Returns'!$BI242</f>
        <v>6.3442312853596894E-7</v>
      </c>
      <c r="CS241" s="161">
        <f>(S241-AVERAGE(S$3:S$242))^2*'Monthly Returns'!$BI242</f>
        <v>1.055675609279289E-6</v>
      </c>
      <c r="CT241" s="161">
        <f>(T241-AVERAGE(T$3:T$242))^2*'Monthly Returns'!$BI242</f>
        <v>9.9014276820211538E-7</v>
      </c>
      <c r="CU241" s="161">
        <f>(U241-AVERAGE(U$3:U$242))^2*'Monthly Returns'!$BI242</f>
        <v>2.1717036467206918E-6</v>
      </c>
      <c r="CV241" s="161">
        <f>(V241-AVERAGE(V$3:V$242))^2*'Monthly Returns'!$BI242</f>
        <v>5.8577154314499274E-7</v>
      </c>
      <c r="CW241" s="161">
        <f>(W241-AVERAGE(W$3:W$242))^2*'Monthly Returns'!$BI242</f>
        <v>9.614008021694542E-7</v>
      </c>
      <c r="CX241" s="161">
        <f>(X241-AVERAGE(X$3:X$242))^2*'Monthly Returns'!$BI242</f>
        <v>2.2718463743703845E-6</v>
      </c>
      <c r="CY241" s="161">
        <f>(Y241-AVERAGE(Y$3:Y$242))^2*'Monthly Returns'!$BI242</f>
        <v>2.0108938692239289E-7</v>
      </c>
      <c r="CZ241" s="161">
        <f>(Z241-AVERAGE(Z$3:Z$242))^2*'Monthly Returns'!$BI242</f>
        <v>8.2288330548444653E-9</v>
      </c>
      <c r="DA241" s="161">
        <f>(AA241-AVERAGE(AA$3:AA$242))^2*'Monthly Returns'!$BI242</f>
        <v>4.2780533981056299E-7</v>
      </c>
      <c r="DB241" s="161">
        <f>(AB241-AVERAGE(AB$3:AB$242))^2*'Monthly Returns'!$BI242</f>
        <v>3.1732055626976738E-7</v>
      </c>
      <c r="DC241" s="161">
        <f>(AC241-AVERAGE(AC$3:AC$242))^2*'Monthly Returns'!$BI242</f>
        <v>5.4288226173869452E-7</v>
      </c>
      <c r="DD241" s="161">
        <f>(AD241-AVERAGE(AD$3:AD$242))^2*'Monthly Returns'!$BI242</f>
        <v>5.0675638809840336E-7</v>
      </c>
      <c r="DE241" s="161">
        <f>(AE241-AVERAGE(AE$3:AE$242))^2*'Monthly Returns'!$BI242</f>
        <v>2.7662127044735394E-7</v>
      </c>
      <c r="DF241" s="161">
        <f>(AF241-AVERAGE(AF$3:AF$242))^2*'Monthly Returns'!$BI242</f>
        <v>1.1969887277783665E-6</v>
      </c>
      <c r="DG241" s="161">
        <f>(AG241-AVERAGE(AG$3:AG$242))^2*'Monthly Returns'!$BI242</f>
        <v>1.4761080739378983E-8</v>
      </c>
      <c r="DH241" s="161">
        <f>(AH241-AVERAGE(AH$3:AH$242))^2*'Monthly Returns'!$BI242</f>
        <v>1.1312992027534187E-8</v>
      </c>
      <c r="DI241" s="161">
        <f>(AI241-AVERAGE(AI$3:AI$242))^2*'Monthly Returns'!$BI242</f>
        <v>7.243464284788404E-9</v>
      </c>
      <c r="DJ241" s="161">
        <f>(AJ241-AVERAGE(AJ$3:AJ$242))^2*'Monthly Returns'!$BI242</f>
        <v>2.2334730595520566E-9</v>
      </c>
      <c r="DK241" s="161">
        <f>(AK241-AVERAGE(AK$3:AK$242))^2*'Monthly Returns'!$BI242</f>
        <v>1.2491867530461413E-9</v>
      </c>
      <c r="DL241" s="161">
        <f>(AL241-AVERAGE(AL$3:AL$242))^2*'Monthly Returns'!$BI242</f>
        <v>4.8101258125313477E-7</v>
      </c>
      <c r="DM241" s="161">
        <f>(AM241-AVERAGE(AM$3:AM$242))^2*'Monthly Returns'!$BI242</f>
        <v>1.2683829301940141E-7</v>
      </c>
      <c r="DN241" s="161">
        <f>(AN241-AVERAGE(AN$3:AN$242))^2*'Monthly Returns'!$BI242</f>
        <v>1.8521532495650573E-7</v>
      </c>
      <c r="DO241" s="161">
        <f>(AO241-AVERAGE(AO$3:AO$242))^2*'Monthly Returns'!$BI242</f>
        <v>2.9548047360859682E-6</v>
      </c>
      <c r="DP241" s="161">
        <f>(AP241-AVERAGE(AP$3:AP$242))^2*'Monthly Returns'!$BI242</f>
        <v>8.4702254180596551E-8</v>
      </c>
      <c r="DQ241" s="161">
        <f>(AQ241-AVERAGE(AQ$3:AQ$242))^2*'Monthly Returns'!$BI242</f>
        <v>6.6743487510551369E-6</v>
      </c>
      <c r="DR241" s="161">
        <f>(AR241-AVERAGE(AR$3:AR$242))^2*'Monthly Returns'!$BI242</f>
        <v>1.0839487035153848E-7</v>
      </c>
      <c r="DS241" s="161">
        <f>(AS241-AVERAGE(AS$3:AS$242))^2*'Monthly Returns'!$BI242</f>
        <v>3.9583922342372538E-8</v>
      </c>
      <c r="DT241" s="161">
        <f>(AT241-AVERAGE(AT$3:AT$242))^2*'Monthly Returns'!$BI242</f>
        <v>3.1300702686515023E-9</v>
      </c>
      <c r="DU241" s="161">
        <f>(AU241-AVERAGE(AU$3:AU$242))^2*'Monthly Returns'!$BI242</f>
        <v>2.0453640980911964E-8</v>
      </c>
      <c r="DV241" s="161">
        <f>(AV241-AVERAGE(AV$3:AV$242))^2*'Monthly Returns'!$BI242</f>
        <v>1.0430780040346311E-7</v>
      </c>
      <c r="DW241" s="161">
        <f>(AW241-AVERAGE(AW$3:AW$242))^2*'Monthly Returns'!$BI242</f>
        <v>7.5228700980943498E-8</v>
      </c>
      <c r="DX241" s="161">
        <f>(AX241-AVERAGE(AX$3:AX$242))^2*'Monthly Returns'!$BI242</f>
        <v>2.9558242449331787E-7</v>
      </c>
      <c r="DY241" s="161">
        <f>(AY241-AVERAGE(AY$3:AY$242))^2*'Monthly Returns'!$BI242</f>
        <v>2.6937010022676615E-8</v>
      </c>
      <c r="DZ241" s="161">
        <f>(AZ241-AVERAGE(AZ$3:AZ$242))^2*'Monthly Returns'!$BI242</f>
        <v>7.9127693052239119E-8</v>
      </c>
      <c r="EA241" s="161">
        <f>(BA241-AVERAGE(BA$3:BA$242))^2*'Monthly Returns'!$BI242</f>
        <v>3.8648740215303894E-5</v>
      </c>
    </row>
    <row r="242" spans="1:131" s="80" customFormat="1" x14ac:dyDescent="0.2">
      <c r="A242" s="66"/>
      <c r="B242" s="79">
        <f>'Monthly Returns'!A243</f>
        <v>43465</v>
      </c>
      <c r="C242" s="77">
        <f>'Monthly Returns'!B243</f>
        <v>-9.0543512512741495E-2</v>
      </c>
      <c r="D242" s="77">
        <f>'Monthly Returns'!C243</f>
        <v>-0.112967658332987</v>
      </c>
      <c r="E242" s="77">
        <f>'Monthly Returns'!D243</f>
        <v>-4.9585500326818299E-2</v>
      </c>
      <c r="F242" s="77">
        <f>'Monthly Returns'!E243</f>
        <v>-5.5560768472648701E-2</v>
      </c>
      <c r="G242" s="77">
        <f>'Monthly Returns'!F243</f>
        <v>-3.83407672331409E-2</v>
      </c>
      <c r="H242" s="77">
        <f>'Monthly Returns'!G243</f>
        <v>-6.7030488974462593E-2</v>
      </c>
      <c r="I242" s="77">
        <f>'Monthly Returns'!H243</f>
        <v>-8.5484780505867594E-2</v>
      </c>
      <c r="J242" s="77">
        <f>'Monthly Returns'!I243</f>
        <v>-1.9676681890986002E-2</v>
      </c>
      <c r="K242" s="77">
        <f>'Monthly Returns'!J243</f>
        <v>-2.6384774319588501E-2</v>
      </c>
      <c r="L242" s="77">
        <f>'Monthly Returns'!K243</f>
        <v>2.5381123977235399E-2</v>
      </c>
      <c r="M242" s="77">
        <f>'Monthly Returns'!L243</f>
        <v>1.9697561111696502E-2</v>
      </c>
      <c r="N242" s="77">
        <f>'Monthly Returns'!M243</f>
        <v>-8.0075530584766599E-3</v>
      </c>
      <c r="O242" s="77">
        <f>'Monthly Returns'!N243</f>
        <v>1.36252057761698E-2</v>
      </c>
      <c r="P242" s="77">
        <f>'Monthly Returns'!O243</f>
        <v>1.29115624662237E-2</v>
      </c>
      <c r="Q242" s="77">
        <f>'Monthly Returns'!P243</f>
        <v>1.0903048452868E-2</v>
      </c>
      <c r="R242" s="77">
        <f>'Monthly Returns'!Q243</f>
        <v>-3.8832266501862202E-2</v>
      </c>
      <c r="S242" s="77">
        <f>'Monthly Returns'!R243</f>
        <v>1.21078731204549E-3</v>
      </c>
      <c r="T242" s="77">
        <f>'Monthly Returns'!S243</f>
        <v>1.3143374670009589E-2</v>
      </c>
      <c r="U242" s="77">
        <f>'Monthly Returns'!T243</f>
        <v>-9.0079385701061304E-2</v>
      </c>
      <c r="V242" s="77">
        <f>'Monthly Returns'!U243</f>
        <v>-3.83417496692528E-2</v>
      </c>
      <c r="W242" s="77">
        <f>'Monthly Returns'!V243</f>
        <v>1.7217394872492901E-3</v>
      </c>
      <c r="X242" s="77">
        <f>'Monthly Returns'!W243</f>
        <v>4.211610713852787E-3</v>
      </c>
      <c r="Y242" s="77">
        <f>'Monthly Returns'!X243</f>
        <v>-5.0943483188440331E-3</v>
      </c>
      <c r="Z242" s="77">
        <f>'Monthly Returns'!Y243</f>
        <v>-1.8652705913025924E-3</v>
      </c>
      <c r="AA242" s="77">
        <f>'Monthly Returns'!Z243</f>
        <v>8.9779579954252231E-3</v>
      </c>
      <c r="AB242" s="77">
        <f>'Monthly Returns'!AA243</f>
        <v>4.0810630014100902E-3</v>
      </c>
      <c r="AC242" s="77">
        <f>'Monthly Returns'!AB243</f>
        <v>-1.2570582143053621E-2</v>
      </c>
      <c r="AD242" s="77">
        <f>'Monthly Returns'!AC243</f>
        <v>-1.4716699999999999E-2</v>
      </c>
      <c r="AE242" s="77">
        <f>'Monthly Returns'!AD243</f>
        <v>-3.8880299999999998E-3</v>
      </c>
      <c r="AF242" s="77">
        <f>'Monthly Returns'!AE243</f>
        <v>-1.3928E-3</v>
      </c>
      <c r="AG242" s="77">
        <f>'Monthly Returns'!AF243</f>
        <v>2.9965999999999999E-3</v>
      </c>
      <c r="AH242" s="77">
        <f>'Monthly Returns'!AG243</f>
        <v>-5.2418916119300052E-3</v>
      </c>
      <c r="AI242" s="77">
        <f>'Monthly Returns'!AH243</f>
        <v>5.9631485424305186E-3</v>
      </c>
      <c r="AJ242" s="77">
        <f>'Monthly Returns'!AI243</f>
        <v>6.8199706892146938E-3</v>
      </c>
      <c r="AK242" s="77">
        <f>'Monthly Returns'!AJ243</f>
        <v>1.410805960190209E-2</v>
      </c>
      <c r="AL242" s="77">
        <f>'Monthly Returns'!AK243</f>
        <v>1.0771222782525625E-2</v>
      </c>
      <c r="AM242" s="77">
        <f>'Monthly Returns'!AL243</f>
        <v>-8.4098734221694782E-3</v>
      </c>
      <c r="AN242" s="77">
        <f>'Monthly Returns'!AM243</f>
        <v>3.8570753659683543E-3</v>
      </c>
      <c r="AO242" s="77">
        <f>'Monthly Returns'!AN243</f>
        <v>-2.8899999999999999E-2</v>
      </c>
      <c r="AP242" s="77">
        <f>'Monthly Returns'!AO243</f>
        <v>-1.4908082318642046E-3</v>
      </c>
      <c r="AQ242" s="77">
        <f>'Monthly Returns'!AP243</f>
        <v>2.1739316129803843E-2</v>
      </c>
      <c r="AR242" s="77">
        <f>'Monthly Returns'!AQ243</f>
        <v>-5.9933629343459803E-4</v>
      </c>
      <c r="AS242" s="77">
        <f>'Monthly Returns'!AR243</f>
        <v>0</v>
      </c>
      <c r="AT242" s="77">
        <f>'Monthly Returns'!AS243</f>
        <v>3.8574978395366352E-3</v>
      </c>
      <c r="AU242" s="77">
        <f>'Monthly Returns'!AT243</f>
        <v>3.326893805826256E-3</v>
      </c>
      <c r="AV242" s="77">
        <f>'Monthly Returns'!AU243</f>
        <v>-1.6408001256556647E-4</v>
      </c>
      <c r="AW242" s="77">
        <f>'Monthly Returns'!AV243</f>
        <v>-7.9325422345853935E-3</v>
      </c>
      <c r="AX242" s="77">
        <f>'Monthly Returns'!AW243</f>
        <v>-2.2813756167122667E-3</v>
      </c>
      <c r="AY242" s="77">
        <f>'Monthly Returns'!AX243</f>
        <v>1.5927720432487563E-2</v>
      </c>
      <c r="AZ242" s="77">
        <f>'Monthly Returns'!AY243</f>
        <v>2.5784846347258368E-2</v>
      </c>
      <c r="BA242" s="77">
        <f>'Monthly Returns'!AZ243</f>
        <v>6.9210089801521324E-3</v>
      </c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  <c r="BU242" s="77"/>
      <c r="BV242" s="77"/>
      <c r="CC242" s="161">
        <f>(C242-AVERAGE(C$3:C$242))^2*'Monthly Returns'!$BI243</f>
        <v>1.0339917451978318E-4</v>
      </c>
      <c r="CD242" s="161">
        <f>(D242-AVERAGE(D$3:D$242))^2*'Monthly Returns'!$BI243</f>
        <v>1.6785868928848187E-4</v>
      </c>
      <c r="CE242" s="161">
        <f>(E242-AVERAGE(E$3:E$242))^2*'Monthly Returns'!$BI243</f>
        <v>3.3678837838166377E-5</v>
      </c>
      <c r="CF242" s="161">
        <f>(F242-AVERAGE(F$3:F$242))^2*'Monthly Returns'!$BI243</f>
        <v>4.6154702345526219E-5</v>
      </c>
      <c r="CG242" s="161">
        <f>(G242-AVERAGE(G$3:G$242))^2*'Monthly Returns'!$BI243</f>
        <v>1.9864635023055331E-5</v>
      </c>
      <c r="CH242" s="161">
        <f>(H242-AVERAGE(H$3:H$242))^2*'Monthly Returns'!$BI243</f>
        <v>5.650897902665303E-5</v>
      </c>
      <c r="CI242" s="161">
        <f>(I242-AVERAGE(I$3:I$242))^2*'Monthly Returns'!$BI243</f>
        <v>9.464421411956199E-5</v>
      </c>
      <c r="CJ242" s="161">
        <f>(J242-AVERAGE(J$3:J$242))^2*'Monthly Returns'!$BI243</f>
        <v>9.2538377018548414E-6</v>
      </c>
      <c r="CK242" s="161">
        <f>(K242-AVERAGE(K$3:K$242))^2*'Monthly Returns'!$BI243</f>
        <v>1.4491818173031633E-5</v>
      </c>
      <c r="CL242" s="161">
        <f>(L242-AVERAGE(L$3:L$242))^2*'Monthly Returns'!$BI243</f>
        <v>4.8381027559202177E-6</v>
      </c>
      <c r="CM242" s="161">
        <f>(M242-AVERAGE(M$3:M$242))^2*'Monthly Returns'!$BI243</f>
        <v>2.5362898101235375E-6</v>
      </c>
      <c r="CN242" s="161">
        <f>(N242-AVERAGE(N$3:N$242))^2*'Monthly Returns'!$BI243</f>
        <v>2.7492640119768565E-6</v>
      </c>
      <c r="CO242" s="161">
        <f>(O242-AVERAGE(O$3:O$242))^2*'Monthly Returns'!$BI243</f>
        <v>6.4691603457614846E-7</v>
      </c>
      <c r="CP242" s="161">
        <f>(P242-AVERAGE(P$3:P$242))^2*'Monthly Returns'!$BI243</f>
        <v>2.1524224377441207E-7</v>
      </c>
      <c r="CQ242" s="161">
        <f>(Q242-AVERAGE(Q$3:Q$242))^2*'Monthly Returns'!$BI243</f>
        <v>1.3101982689013286E-7</v>
      </c>
      <c r="CR242" s="161">
        <f>(R242-AVERAGE(R$3:R$242))^2*'Monthly Returns'!$BI243</f>
        <v>2.2669641634891356E-5</v>
      </c>
      <c r="CS242" s="161">
        <f>(S242-AVERAGE(S$3:S$242))^2*'Monthly Returns'!$BI243</f>
        <v>1.9876925217566567E-7</v>
      </c>
      <c r="CT242" s="161">
        <f>(T242-AVERAGE(T$3:T$242))^2*'Monthly Returns'!$BI243</f>
        <v>2.0382138911905195E-7</v>
      </c>
      <c r="CU242" s="161">
        <f>(U242-AVERAGE(U$3:U$242))^2*'Monthly Returns'!$BI243</f>
        <v>1.0003612545099E-4</v>
      </c>
      <c r="CV242" s="161">
        <f>(V242-AVERAGE(V$3:V$242))^2*'Monthly Returns'!$BI243</f>
        <v>2.1023068400808894E-5</v>
      </c>
      <c r="CW242" s="161">
        <f>(W242-AVERAGE(W$3:W$242))^2*'Monthly Returns'!$BI243</f>
        <v>6.3480745134172321E-8</v>
      </c>
      <c r="CX242" s="161">
        <f>(X242-AVERAGE(X$3:X$242))^2*'Monthly Returns'!$BI243</f>
        <v>5.8318751650571873E-9</v>
      </c>
      <c r="CY242" s="161">
        <f>(Y242-AVERAGE(Y$3:Y$242))^2*'Monthly Returns'!$BI243</f>
        <v>9.3131508540393526E-7</v>
      </c>
      <c r="CZ242" s="161">
        <f>(Z242-AVERAGE(Z$3:Z$242))^2*'Monthly Returns'!$BI243</f>
        <v>1.8943668878547333E-7</v>
      </c>
      <c r="DA242" s="161">
        <f>(AA242-AVERAGE(AA$3:AA$242))^2*'Monthly Returns'!$BI243</f>
        <v>1.0526007362396739E-7</v>
      </c>
      <c r="DB242" s="161">
        <f>(AB242-AVERAGE(AB$3:AB$242))^2*'Monthly Returns'!$BI243</f>
        <v>1.913773287262399E-11</v>
      </c>
      <c r="DC242" s="161">
        <f>(AC242-AVERAGE(AC$3:AC$242))^2*'Monthly Returns'!$BI243</f>
        <v>2.8820647210466894E-6</v>
      </c>
      <c r="DD242" s="161">
        <f>(AD242-AVERAGE(AD$3:AD$242))^2*'Monthly Returns'!$BI243</f>
        <v>3.7098509847300275E-6</v>
      </c>
      <c r="DE242" s="161">
        <f>(AE242-AVERAGE(AE$3:AE$242))^2*'Monthly Returns'!$BI243</f>
        <v>6.5604521455489971E-7</v>
      </c>
      <c r="DF242" s="161">
        <f>(AF242-AVERAGE(AF$3:AF$242))^2*'Monthly Returns'!$BI243</f>
        <v>8.6870278071623271E-7</v>
      </c>
      <c r="DG242" s="161">
        <f>(AG242-AVERAGE(AG$3:AG$242))^2*'Monthly Returns'!$BI243</f>
        <v>1.9233891545323195E-7</v>
      </c>
      <c r="DH242" s="161">
        <f>(AH242-AVERAGE(AH$3:AH$242))^2*'Monthly Returns'!$BI243</f>
        <v>1.3651285313152008E-6</v>
      </c>
      <c r="DI242" s="161">
        <f>(AI242-AVERAGE(AI$3:AI$242))^2*'Monthly Returns'!$BI243</f>
        <v>5.3985314667360065E-8</v>
      </c>
      <c r="DJ242" s="161">
        <f>(AJ242-AVERAGE(AJ$3:AJ$242))^2*'Monthly Returns'!$BI243</f>
        <v>2.4823692775363927E-8</v>
      </c>
      <c r="DK242" s="161">
        <f>(AK242-AVERAGE(AK$3:AK$242))^2*'Monthly Returns'!$BI243</f>
        <v>6.7269705973841766E-7</v>
      </c>
      <c r="DL242" s="161">
        <f>(AL242-AVERAGE(AL$3:AL$242))^2*'Monthly Returns'!$BI243</f>
        <v>2.2990785087713145E-7</v>
      </c>
      <c r="DM242" s="161">
        <f>(AM242-AVERAGE(AM$3:AM$242))^2*'Monthly Returns'!$BI243</f>
        <v>1.8395726011898427E-6</v>
      </c>
      <c r="DN242" s="161">
        <f>(AN242-AVERAGE(AN$3:AN$242))^2*'Monthly Returns'!$BI243</f>
        <v>3.3871735347902807E-8</v>
      </c>
      <c r="DO242" s="161">
        <f>(AO242-AVERAGE(AO$3:AO$242))^2*'Monthly Returns'!$BI243</f>
        <v>1.3622836667336211E-5</v>
      </c>
      <c r="DP242" s="161">
        <f>(AP242-AVERAGE(AP$3:AP$242))^2*'Monthly Returns'!$BI243</f>
        <v>8.1910454255158778E-8</v>
      </c>
      <c r="DQ242" s="161">
        <f>(AQ242-AVERAGE(AQ$3:AQ$242))^2*'Monthly Returns'!$BI243</f>
        <v>2.7131758683153201E-6</v>
      </c>
      <c r="DR242" s="161">
        <f>(AR242-AVERAGE(AR$3:AR$242))^2*'Monthly Returns'!$BI243</f>
        <v>5.7595547611611004E-7</v>
      </c>
      <c r="DS242" s="161">
        <f>(AS242-AVERAGE(AS$3:AS$242))^2*'Monthly Returns'!$BI243</f>
        <v>1.3094565275722749E-7</v>
      </c>
      <c r="DT242" s="161">
        <f>(AT242-AVERAGE(AT$3:AT$242))^2*'Monthly Returns'!$BI243</f>
        <v>1.8411986558973783E-8</v>
      </c>
      <c r="DU242" s="161">
        <f>(AU242-AVERAGE(AU$3:AU$242))^2*'Monthly Returns'!$BI243</f>
        <v>1.4723972404297654E-8</v>
      </c>
      <c r="DV242" s="161">
        <f>(AV242-AVERAGE(AV$3:AV$242))^2*'Monthly Returns'!$BI243</f>
        <v>4.3465869597248195E-7</v>
      </c>
      <c r="DW242" s="161">
        <f>(AW242-AVERAGE(AW$3:AW$242))^2*'Monthly Returns'!$BI243</f>
        <v>3.1682172803253072E-6</v>
      </c>
      <c r="DX242" s="161">
        <f>(AX242-AVERAGE(AX$3:AX$242))^2*'Monthly Returns'!$BI243</f>
        <v>9.8764381979690946E-7</v>
      </c>
      <c r="DY242" s="161">
        <f>(AY242-AVERAGE(AY$3:AY$242))^2*'Monthly Returns'!$BI243</f>
        <v>9.9558898676909587E-7</v>
      </c>
      <c r="DZ242" s="161">
        <f>(AZ242-AVERAGE(AZ$3:AZ$242))^2*'Monthly Returns'!$BI243</f>
        <v>1.3007655586123821E-6</v>
      </c>
      <c r="EA242" s="161">
        <f>(BA242-AVERAGE(BA$3:BA$242))^2*'Monthly Returns'!$BI243</f>
        <v>1.1619515444843476E-7</v>
      </c>
    </row>
    <row r="243" spans="1:131" x14ac:dyDescent="0.2">
      <c r="CC243" s="161"/>
      <c r="CD243" s="161"/>
      <c r="CE243" s="161"/>
      <c r="CF243" s="161"/>
      <c r="CG243" s="161"/>
      <c r="CH243" s="161"/>
      <c r="CI243" s="161"/>
      <c r="CJ243" s="161"/>
      <c r="CK243" s="161"/>
      <c r="CL243" s="161"/>
      <c r="CM243" s="161"/>
      <c r="CN243" s="161"/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61"/>
      <c r="DA243" s="161"/>
      <c r="DB243" s="161"/>
      <c r="DC243" s="161"/>
      <c r="DD243" s="161"/>
      <c r="DE243" s="161"/>
      <c r="DF243" s="161"/>
      <c r="DG243" s="161"/>
      <c r="DH243" s="161"/>
      <c r="DI243" s="161"/>
      <c r="DJ243" s="161"/>
      <c r="DK243" s="161"/>
      <c r="DL243" s="161"/>
      <c r="DM243" s="161"/>
      <c r="DN243" s="161"/>
      <c r="DO243" s="161"/>
      <c r="DP243" s="161"/>
      <c r="DQ243" s="161"/>
      <c r="DR243" s="161"/>
      <c r="DS243" s="161"/>
      <c r="DT243" s="161"/>
      <c r="DU243" s="161"/>
      <c r="DV243" s="161"/>
      <c r="DW243" s="161"/>
      <c r="DX243" s="161"/>
      <c r="DY243" s="161"/>
      <c r="DZ243" s="161"/>
      <c r="EA243" s="161"/>
    </row>
    <row r="244" spans="1:131" x14ac:dyDescent="0.2">
      <c r="C244" s="70" t="str">
        <f>C2</f>
        <v>US Equity</v>
      </c>
      <c r="D244" s="70" t="str">
        <f t="shared" ref="D244:BP244" si="2">D2</f>
        <v>US Small Cap Equity</v>
      </c>
      <c r="E244" s="70" t="str">
        <f t="shared" si="2"/>
        <v>Europe Ex-UK Equity</v>
      </c>
      <c r="F244" s="70" t="str">
        <f t="shared" si="2"/>
        <v>Europe Small Cap Equity</v>
      </c>
      <c r="G244" s="70" t="str">
        <f t="shared" si="2"/>
        <v>UK Equity</v>
      </c>
      <c r="H244" s="70" t="str">
        <f t="shared" si="2"/>
        <v>Japan Equity</v>
      </c>
      <c r="I244" s="70" t="str">
        <f t="shared" si="2"/>
        <v>Japan Small Cap Equity</v>
      </c>
      <c r="J244" s="70" t="str">
        <f t="shared" si="2"/>
        <v>Developed Market Pacific Ex-Japan Equity</v>
      </c>
      <c r="K244" s="70" t="str">
        <f t="shared" si="2"/>
        <v>Global Emerging Markets Equity</v>
      </c>
      <c r="L244" s="70" t="str">
        <f>L2</f>
        <v>Global Developed Market Sovereign Fixed Income</v>
      </c>
      <c r="M244" s="70" t="str">
        <f t="shared" si="2"/>
        <v>Global Developed Market Aggregate Fixed Income</v>
      </c>
      <c r="N244" s="70" t="str">
        <f t="shared" si="2"/>
        <v>Global High Yield Fixed Income</v>
      </c>
      <c r="O244" s="70" t="str">
        <f t="shared" si="2"/>
        <v>Emerging Markets Local Currency Fixed Income</v>
      </c>
      <c r="P244" s="70" t="str">
        <f t="shared" si="2"/>
        <v>Emerging Markets Hard Currency Fixed Income</v>
      </c>
      <c r="Q244" s="70" t="str">
        <f t="shared" si="2"/>
        <v>Emerging Markets Corporate Fixed Income</v>
      </c>
      <c r="R244" s="70" t="str">
        <f t="shared" si="2"/>
        <v>Long-Short Equity</v>
      </c>
      <c r="S244" s="70" t="str">
        <f t="shared" si="2"/>
        <v>Global Macro</v>
      </c>
      <c r="T244" s="70" t="str">
        <f t="shared" si="2"/>
        <v>Emerging Debt Agg USD</v>
      </c>
      <c r="U244" s="70" t="str">
        <f t="shared" si="2"/>
        <v>US Equity_USD</v>
      </c>
      <c r="V244" s="70" t="str">
        <f t="shared" si="2"/>
        <v>Long-Short Equity_USD</v>
      </c>
      <c r="W244" s="70" t="str">
        <f t="shared" si="2"/>
        <v>Global Macro_USD</v>
      </c>
      <c r="X244" s="70" t="str">
        <f t="shared" si="2"/>
        <v>EXTRA</v>
      </c>
      <c r="Y244" s="70" t="str">
        <f t="shared" si="2"/>
        <v>EXTRA</v>
      </c>
      <c r="Z244" s="70" t="str">
        <f t="shared" si="2"/>
        <v>EXTRA</v>
      </c>
      <c r="AA244" s="70" t="str">
        <f t="shared" si="2"/>
        <v>EXTRA</v>
      </c>
      <c r="AB244" s="70" t="str">
        <f t="shared" si="2"/>
        <v>EXTRA</v>
      </c>
      <c r="AC244" s="70" t="str">
        <f t="shared" si="2"/>
        <v>EXTRA</v>
      </c>
      <c r="AD244" s="70" t="str">
        <f t="shared" si="2"/>
        <v>EXTRA</v>
      </c>
      <c r="AE244" s="70" t="str">
        <f t="shared" si="2"/>
        <v>EXTRA</v>
      </c>
      <c r="AF244" s="70" t="str">
        <f t="shared" si="2"/>
        <v>EXTRA</v>
      </c>
      <c r="AG244" s="70" t="str">
        <f t="shared" si="2"/>
        <v>EXTRA</v>
      </c>
      <c r="AH244" s="70" t="str">
        <f t="shared" si="2"/>
        <v>EXTRA</v>
      </c>
      <c r="AI244" s="70" t="str">
        <f t="shared" si="2"/>
        <v>EXTRA</v>
      </c>
      <c r="AJ244" s="70" t="str">
        <f t="shared" si="2"/>
        <v>EXTRA</v>
      </c>
      <c r="AK244" s="70" t="str">
        <f t="shared" si="2"/>
        <v>EXTRA</v>
      </c>
      <c r="AL244" s="70" t="str">
        <f t="shared" si="2"/>
        <v>EXTRA</v>
      </c>
      <c r="AM244" s="70" t="str">
        <f t="shared" si="2"/>
        <v>EXTRA</v>
      </c>
      <c r="AN244" s="70" t="str">
        <f t="shared" si="2"/>
        <v>EXTRA</v>
      </c>
      <c r="AO244" s="70" t="str">
        <f t="shared" si="2"/>
        <v>EXTRA</v>
      </c>
      <c r="AP244" s="70" t="str">
        <f t="shared" si="2"/>
        <v>EXTRA</v>
      </c>
      <c r="AQ244" s="70" t="str">
        <f t="shared" si="2"/>
        <v>EXTRA</v>
      </c>
      <c r="AR244" s="70" t="str">
        <f t="shared" si="2"/>
        <v>EXTRA</v>
      </c>
      <c r="AS244" s="70" t="str">
        <f t="shared" si="2"/>
        <v>EXTRA</v>
      </c>
      <c r="AT244" s="70" t="str">
        <f t="shared" si="2"/>
        <v>EXTRA</v>
      </c>
      <c r="AU244" s="70" t="str">
        <f t="shared" si="2"/>
        <v>EXTRA</v>
      </c>
      <c r="AV244" s="70" t="str">
        <f t="shared" si="2"/>
        <v>EXTRA</v>
      </c>
      <c r="AW244" s="70" t="str">
        <f t="shared" si="2"/>
        <v>EXTRA</v>
      </c>
      <c r="AX244" s="70" t="str">
        <f t="shared" si="2"/>
        <v>EXTRA</v>
      </c>
      <c r="AY244" s="70" t="str">
        <f t="shared" si="2"/>
        <v>EXTRA</v>
      </c>
      <c r="AZ244" s="70" t="str">
        <f t="shared" si="2"/>
        <v>EXTRA</v>
      </c>
      <c r="BA244" s="70" t="str">
        <f t="shared" si="2"/>
        <v>EXTRA</v>
      </c>
      <c r="BB244" s="70">
        <f>BB2</f>
        <v>0</v>
      </c>
      <c r="BC244" s="70">
        <f t="shared" si="2"/>
        <v>0</v>
      </c>
      <c r="BD244" s="70">
        <f t="shared" si="2"/>
        <v>0</v>
      </c>
      <c r="BE244" s="70" t="e">
        <f t="shared" si="2"/>
        <v>#REF!</v>
      </c>
      <c r="BF244" s="70">
        <f t="shared" si="2"/>
        <v>0</v>
      </c>
      <c r="BG244" s="70">
        <f t="shared" si="2"/>
        <v>0</v>
      </c>
      <c r="BH244" s="70" t="e">
        <f t="shared" si="2"/>
        <v>#REF!</v>
      </c>
      <c r="BI244" s="70" t="e">
        <f t="shared" si="2"/>
        <v>#REF!</v>
      </c>
      <c r="BJ244" s="70">
        <f t="shared" si="2"/>
        <v>0</v>
      </c>
      <c r="BK244" s="70">
        <f t="shared" si="2"/>
        <v>0</v>
      </c>
      <c r="BL244" s="70" t="e">
        <f t="shared" si="2"/>
        <v>#REF!</v>
      </c>
      <c r="BM244" s="70" t="e">
        <f t="shared" si="2"/>
        <v>#REF!</v>
      </c>
      <c r="BN244" s="70" t="e">
        <f t="shared" si="2"/>
        <v>#REF!</v>
      </c>
      <c r="BO244" s="70" t="e">
        <f t="shared" si="2"/>
        <v>#REF!</v>
      </c>
      <c r="BP244" s="70" t="e">
        <f t="shared" si="2"/>
        <v>#REF!</v>
      </c>
      <c r="BQ244" s="70" t="e">
        <f t="shared" ref="BQ244:BV244" si="3">BQ2</f>
        <v>#REF!</v>
      </c>
      <c r="BR244" s="70" t="e">
        <f t="shared" si="3"/>
        <v>#REF!</v>
      </c>
      <c r="BS244" s="70" t="e">
        <f t="shared" si="3"/>
        <v>#REF!</v>
      </c>
      <c r="BT244" s="70" t="e">
        <f t="shared" si="3"/>
        <v>#REF!</v>
      </c>
      <c r="BU244" s="70" t="e">
        <f t="shared" si="3"/>
        <v>#REF!</v>
      </c>
      <c r="BV244" s="70" t="e">
        <f t="shared" si="3"/>
        <v>#REF!</v>
      </c>
    </row>
    <row r="245" spans="1:131" x14ac:dyDescent="0.2">
      <c r="A245" s="75" t="s">
        <v>12</v>
      </c>
      <c r="C245" s="70">
        <f>'Monthly Returns'!B250</f>
        <v>0.14609808795491863</v>
      </c>
      <c r="D245" s="70">
        <f>'Monthly Returns'!C250</f>
        <v>0.19181841041753545</v>
      </c>
      <c r="E245" s="70">
        <f>'Monthly Returns'!D250</f>
        <v>0.16789733251951516</v>
      </c>
      <c r="F245" s="70">
        <f>'Monthly Returns'!E250</f>
        <v>0.17925873784389898</v>
      </c>
      <c r="G245" s="70">
        <f>'Monthly Returns'!F250</f>
        <v>0.13056712099421783</v>
      </c>
      <c r="H245" s="70">
        <f>'Monthly Returns'!G250</f>
        <v>0.14957588117804543</v>
      </c>
      <c r="I245" s="70">
        <f>'Monthly Returns'!H250</f>
        <v>0.16840243739360694</v>
      </c>
      <c r="J245" s="70">
        <f>'Monthly Returns'!I250</f>
        <v>0.18281758176170518</v>
      </c>
      <c r="K245" s="70">
        <f>'Monthly Returns'!J250</f>
        <v>0.19658759496542597</v>
      </c>
      <c r="L245" s="70">
        <f>'Monthly Returns'!K250</f>
        <v>9.5890673458839698E-2</v>
      </c>
      <c r="M245" s="70">
        <f>'Monthly Returns'!L250</f>
        <v>8.7923241418124021E-2</v>
      </c>
      <c r="N245" s="70">
        <f>'Monthly Returns'!M250</f>
        <v>9.8091908549932896E-2</v>
      </c>
      <c r="O245" s="70">
        <f>'Monthly Returns'!N250</f>
        <v>0.11111333896370093</v>
      </c>
      <c r="P245" s="70">
        <f>'Monthly Returns'!O250</f>
        <v>0.10523473322618275</v>
      </c>
      <c r="Q245" s="70">
        <f>'Monthly Returns'!P250</f>
        <v>0.11700425693437229</v>
      </c>
      <c r="R245" s="70">
        <f>'Monthly Returns'!Q250</f>
        <v>9.2576825818374592E-2</v>
      </c>
      <c r="S245" s="70">
        <f>'Monthly Returns'!R250</f>
        <v>9.93896547503582E-2</v>
      </c>
      <c r="T245" s="70">
        <f>'Monthly Returns'!S250</f>
        <v>0.10920043769887988</v>
      </c>
      <c r="U245" s="70">
        <f>'Monthly Returns'!T250</f>
        <v>0.14555198360342481</v>
      </c>
      <c r="V245" s="70">
        <f>'Monthly Returns'!U250</f>
        <v>7.9782748594414435E-2</v>
      </c>
      <c r="W245" s="70">
        <f>'Monthly Returns'!V250</f>
        <v>4.8738586435601784E-2</v>
      </c>
      <c r="X245" s="70">
        <f>'Monthly Returns'!W250</f>
        <v>7.9000000000000001E-2</v>
      </c>
      <c r="Y245" s="70">
        <f>'Monthly Returns'!X250</f>
        <v>3.9E-2</v>
      </c>
      <c r="Z245" s="70">
        <f>'Monthly Returns'!Y250</f>
        <v>1.2E-2</v>
      </c>
      <c r="AA245" s="70">
        <f>'Monthly Returns'!Z250</f>
        <v>9.1999999999999998E-2</v>
      </c>
      <c r="AB245" s="70">
        <f>'Monthly Returns'!AA250</f>
        <v>5.7000000000000002E-2</v>
      </c>
      <c r="AC245" s="70">
        <f>'Monthly Returns'!AB250</f>
        <v>8.1000000000000003E-2</v>
      </c>
      <c r="AD245" s="70">
        <f>'Monthly Returns'!AC250</f>
        <v>8.1000000000000003E-2</v>
      </c>
      <c r="AE245" s="70">
        <f>'Monthly Returns'!AD250</f>
        <v>9.2999999999999999E-2</v>
      </c>
      <c r="AF245" s="70">
        <f>'Monthly Returns'!AE250</f>
        <v>9.7000000000000003E-2</v>
      </c>
      <c r="AG245" s="70">
        <f>'Monthly Returns'!AF250</f>
        <v>0.114</v>
      </c>
      <c r="AH245" s="70">
        <f>'Monthly Returns'!AG250</f>
        <v>0.11900000000000001</v>
      </c>
      <c r="AI245" s="70">
        <f>'Monthly Returns'!AH250</f>
        <v>5.2999999999999999E-2</v>
      </c>
      <c r="AJ245" s="70">
        <f>'Monthly Returns'!AI250</f>
        <v>5.9000000000000004E-2</v>
      </c>
      <c r="AK245" s="70">
        <f>'Monthly Returns'!AJ250</f>
        <v>8.2000000000000003E-2</v>
      </c>
      <c r="AL245" s="70">
        <f>'Monthly Returns'!AK250</f>
        <v>6.2E-2</v>
      </c>
      <c r="AM245" s="70">
        <f>'Monthly Returns'!AL250</f>
        <v>4.9000000000000002E-2</v>
      </c>
      <c r="AN245" s="70">
        <f>'Monthly Returns'!AM250</f>
        <v>4.2000000000000003E-2</v>
      </c>
      <c r="AO245" s="70">
        <f>'Monthly Returns'!AN250</f>
        <v>0.1</v>
      </c>
      <c r="AP245" s="70">
        <f>'Monthly Returns'!AO250</f>
        <v>0.154</v>
      </c>
      <c r="AQ245" s="70">
        <f>'Monthly Returns'!AP250</f>
        <v>0.21199999999999999</v>
      </c>
      <c r="AR245" s="70">
        <f>'Monthly Returns'!AQ250</f>
        <v>0</v>
      </c>
      <c r="AS245" s="70">
        <f>'Monthly Returns'!AR250</f>
        <v>2.8000000000000001E-2</v>
      </c>
      <c r="AT245" s="70">
        <f>'Monthly Returns'!AS250</f>
        <v>0</v>
      </c>
      <c r="AU245" s="70">
        <f>'Monthly Returns'!AT250</f>
        <v>0</v>
      </c>
      <c r="AV245" s="70">
        <f>'Monthly Returns'!AU250</f>
        <v>0</v>
      </c>
      <c r="AW245" s="70">
        <f>'Monthly Returns'!AV250</f>
        <v>0.221</v>
      </c>
      <c r="AX245" s="70">
        <f>'Monthly Returns'!AW250</f>
        <v>0.189</v>
      </c>
      <c r="AY245" s="70">
        <f>'Monthly Returns'!AX250</f>
        <v>0</v>
      </c>
      <c r="AZ245" s="70">
        <f>'Monthly Returns'!AY250</f>
        <v>0</v>
      </c>
      <c r="BA245" s="70">
        <f>'Monthly Returns'!AZ250</f>
        <v>0.188</v>
      </c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</row>
    <row r="246" spans="1:131" x14ac:dyDescent="0.2">
      <c r="A246" s="75" t="s">
        <v>16</v>
      </c>
      <c r="C246" s="70">
        <f t="shared" ref="C246:BA246" si="4">AVERAGE(C3:C242)</f>
        <v>6.4779538401302647E-3</v>
      </c>
      <c r="D246" s="70">
        <f t="shared" si="4"/>
        <v>1.0650199127160047E-2</v>
      </c>
      <c r="E246" s="70">
        <f t="shared" si="4"/>
        <v>5.7861983316406908E-3</v>
      </c>
      <c r="F246" s="70">
        <f t="shared" si="4"/>
        <v>9.2604627156585E-3</v>
      </c>
      <c r="G246" s="70">
        <f t="shared" si="4"/>
        <v>4.1847489011907725E-3</v>
      </c>
      <c r="H246" s="70">
        <f t="shared" si="4"/>
        <v>4.694093486654189E-3</v>
      </c>
      <c r="I246" s="70">
        <f t="shared" si="4"/>
        <v>7.3383760553367089E-3</v>
      </c>
      <c r="J246" s="70">
        <f t="shared" si="4"/>
        <v>9.3481850526230346E-3</v>
      </c>
      <c r="K246" s="70">
        <f t="shared" si="4"/>
        <v>9.9373078449812198E-3</v>
      </c>
      <c r="L246" s="70">
        <f t="shared" si="4"/>
        <v>4.3942940861652104E-3</v>
      </c>
      <c r="M246" s="70">
        <f t="shared" si="4"/>
        <v>4.5022800750937888E-3</v>
      </c>
      <c r="N246" s="70">
        <f t="shared" si="4"/>
        <v>7.8128491997952673E-3</v>
      </c>
      <c r="O246" s="70">
        <f t="shared" si="4"/>
        <v>5.9510032509512865E-3</v>
      </c>
      <c r="P246" s="70">
        <f t="shared" si="4"/>
        <v>8.4849341920343914E-3</v>
      </c>
      <c r="Q246" s="70">
        <f t="shared" si="4"/>
        <v>7.4494025419015565E-3</v>
      </c>
      <c r="R246" s="70">
        <f t="shared" si="4"/>
        <v>6.5965712211957161E-3</v>
      </c>
      <c r="S246" s="70">
        <f t="shared" si="4"/>
        <v>5.4646542429998002E-3</v>
      </c>
      <c r="T246" s="70">
        <f t="shared" si="4"/>
        <v>8.8357864869270646E-3</v>
      </c>
      <c r="U246" s="70">
        <f t="shared" si="4"/>
        <v>5.3512308255467354E-3</v>
      </c>
      <c r="V246" s="70">
        <f t="shared" si="4"/>
        <v>5.4061643600582087E-3</v>
      </c>
      <c r="W246" s="70">
        <f t="shared" si="4"/>
        <v>4.1257164761907827E-3</v>
      </c>
      <c r="X246" s="70">
        <f t="shared" si="4"/>
        <v>4.9402513831520454E-3</v>
      </c>
      <c r="Y246" s="70">
        <f t="shared" si="4"/>
        <v>4.1134885646077037E-3</v>
      </c>
      <c r="Z246" s="70">
        <f t="shared" si="4"/>
        <v>2.2875325588369482E-3</v>
      </c>
      <c r="AA246" s="70">
        <f t="shared" si="4"/>
        <v>5.8823844036567114E-3</v>
      </c>
      <c r="AB246" s="70">
        <f t="shared" si="4"/>
        <v>4.0393227997932357E-3</v>
      </c>
      <c r="AC246" s="70">
        <f t="shared" si="4"/>
        <v>3.6274092172619227E-3</v>
      </c>
      <c r="AD246" s="70">
        <f t="shared" si="4"/>
        <v>3.6608465320515813E-3</v>
      </c>
      <c r="AE246" s="70">
        <f t="shared" si="4"/>
        <v>3.8401314124452191E-3</v>
      </c>
      <c r="AF246" s="70">
        <f t="shared" si="4"/>
        <v>7.5001306216666676E-3</v>
      </c>
      <c r="AG246" s="70">
        <f t="shared" si="4"/>
        <v>7.1810933282113769E-3</v>
      </c>
      <c r="AH246" s="70">
        <f t="shared" si="4"/>
        <v>5.9060855440489406E-3</v>
      </c>
      <c r="AI246" s="70">
        <f t="shared" si="4"/>
        <v>3.7462433689169072E-3</v>
      </c>
      <c r="AJ246" s="70">
        <f t="shared" si="4"/>
        <v>5.3166816457896728E-3</v>
      </c>
      <c r="AK246" s="70">
        <f t="shared" si="4"/>
        <v>6.2824340584139073E-3</v>
      </c>
      <c r="AL246" s="70">
        <f t="shared" si="4"/>
        <v>6.1962743918419242E-3</v>
      </c>
      <c r="AM246" s="70">
        <f t="shared" si="4"/>
        <v>4.5311244139425114E-3</v>
      </c>
      <c r="AN246" s="70">
        <f t="shared" si="4"/>
        <v>5.6130895599776033E-3</v>
      </c>
      <c r="AO246" s="70">
        <f t="shared" si="4"/>
        <v>6.3162471510458786E-3</v>
      </c>
      <c r="AP246" s="70">
        <f t="shared" si="4"/>
        <v>1.2399230508325901E-3</v>
      </c>
      <c r="AQ246" s="70">
        <f t="shared" si="4"/>
        <v>6.023089919476715E-3</v>
      </c>
      <c r="AR246" s="70">
        <f t="shared" si="4"/>
        <v>6.6417505197294497E-3</v>
      </c>
      <c r="AS246" s="70">
        <f t="shared" si="4"/>
        <v>3.4526681678887527E-3</v>
      </c>
      <c r="AT246" s="70">
        <f t="shared" si="4"/>
        <v>5.1521694440807052E-3</v>
      </c>
      <c r="AU246" s="70">
        <f t="shared" si="4"/>
        <v>2.1691251287629452E-3</v>
      </c>
      <c r="AV246" s="70">
        <f t="shared" si="4"/>
        <v>-6.4545556499519324E-3</v>
      </c>
      <c r="AW246" s="70">
        <f t="shared" si="4"/>
        <v>9.0505503628802095E-3</v>
      </c>
      <c r="AX246" s="70">
        <f t="shared" si="4"/>
        <v>7.200832293150411E-3</v>
      </c>
      <c r="AY246" s="70">
        <f t="shared" si="4"/>
        <v>6.4074487919841602E-3</v>
      </c>
      <c r="AZ246" s="70">
        <f t="shared" si="4"/>
        <v>1.4902844057521453E-2</v>
      </c>
      <c r="BA246" s="70">
        <f t="shared" si="4"/>
        <v>1.0173404147645131E-2</v>
      </c>
      <c r="BB246" s="74"/>
      <c r="BC246" s="74"/>
      <c r="BD246" s="74"/>
      <c r="BE246" s="74"/>
    </row>
    <row r="247" spans="1:131" x14ac:dyDescent="0.2">
      <c r="A247" s="75" t="s">
        <v>134</v>
      </c>
      <c r="C247" s="70">
        <f>CC247</f>
        <v>3.80258878910434E-2</v>
      </c>
      <c r="D247" s="70">
        <f t="shared" ref="D247:BA247" si="5">CD247</f>
        <v>4.9163376581345522E-2</v>
      </c>
      <c r="E247" s="70">
        <f t="shared" si="5"/>
        <v>4.5034932625947627E-2</v>
      </c>
      <c r="F247" s="70">
        <f t="shared" si="5"/>
        <v>4.6775606869947056E-2</v>
      </c>
      <c r="G247" s="70">
        <f t="shared" si="5"/>
        <v>3.570171131263191E-2</v>
      </c>
      <c r="H247" s="70">
        <f t="shared" si="5"/>
        <v>4.0360577268543571E-2</v>
      </c>
      <c r="I247" s="70">
        <f t="shared" si="5"/>
        <v>4.4396152065629822E-2</v>
      </c>
      <c r="J247" s="70">
        <f t="shared" si="5"/>
        <v>4.7921144994340664E-2</v>
      </c>
      <c r="K247" s="70">
        <f t="shared" si="5"/>
        <v>5.1644984700794386E-2</v>
      </c>
      <c r="L247" s="70">
        <f t="shared" si="5"/>
        <v>2.6307820935287201E-2</v>
      </c>
      <c r="M247" s="70">
        <f t="shared" si="5"/>
        <v>2.4084822384650536E-2</v>
      </c>
      <c r="N247" s="70">
        <f t="shared" si="5"/>
        <v>2.5968644460901847E-2</v>
      </c>
      <c r="O247" s="70">
        <f t="shared" si="5"/>
        <v>3.0202868074029481E-2</v>
      </c>
      <c r="P247" s="70">
        <f t="shared" si="5"/>
        <v>2.7905695601245162E-2</v>
      </c>
      <c r="Q247" s="70">
        <f t="shared" si="5"/>
        <v>3.1155395972075853E-2</v>
      </c>
      <c r="R247" s="70">
        <f t="shared" si="5"/>
        <v>2.5047396393459327E-2</v>
      </c>
      <c r="S247" s="70">
        <f t="shared" si="5"/>
        <v>2.7292408361775614E-2</v>
      </c>
      <c r="T247" s="70">
        <f t="shared" si="5"/>
        <v>2.8883414777329062E-2</v>
      </c>
      <c r="U247" s="70">
        <f t="shared" si="5"/>
        <v>3.8726798528761111E-2</v>
      </c>
      <c r="V247" s="70">
        <f t="shared" si="5"/>
        <v>2.2102852310175981E-2</v>
      </c>
      <c r="W247" s="70">
        <f t="shared" si="5"/>
        <v>1.375113513869526E-2</v>
      </c>
      <c r="X247" s="70">
        <f t="shared" si="5"/>
        <v>2.1825316819648399E-2</v>
      </c>
      <c r="Y247" s="70">
        <f t="shared" si="5"/>
        <v>1.0672355317083996E-2</v>
      </c>
      <c r="Z247" s="70">
        <f t="shared" si="5"/>
        <v>3.3255694808745672E-3</v>
      </c>
      <c r="AA247" s="70">
        <f t="shared" si="5"/>
        <v>2.4618265652745025E-2</v>
      </c>
      <c r="AB247" s="70">
        <f t="shared" si="5"/>
        <v>1.5733735973632E-2</v>
      </c>
      <c r="AC247" s="70">
        <f t="shared" si="5"/>
        <v>2.2760764524712832E-2</v>
      </c>
      <c r="AD247" s="70">
        <f t="shared" si="5"/>
        <v>2.2796623570105333E-2</v>
      </c>
      <c r="AE247" s="70">
        <f t="shared" si="5"/>
        <v>2.5850003082925725E-2</v>
      </c>
      <c r="AF247" s="70">
        <f t="shared" si="5"/>
        <v>2.5811507328223727E-2</v>
      </c>
      <c r="AG247" s="70">
        <f t="shared" si="5"/>
        <v>3.0629526720242436E-2</v>
      </c>
      <c r="AH247" s="70">
        <f t="shared" si="5"/>
        <v>3.2533232389032392E-2</v>
      </c>
      <c r="AI247" s="70">
        <f t="shared" si="5"/>
        <v>1.4937003577515406E-2</v>
      </c>
      <c r="AJ247" s="70">
        <f t="shared" si="5"/>
        <v>1.6234135216948706E-2</v>
      </c>
      <c r="AK247" s="70">
        <f t="shared" si="5"/>
        <v>2.2496506893899391E-2</v>
      </c>
      <c r="AL247" s="70">
        <f t="shared" si="5"/>
        <v>1.703242508338626E-2</v>
      </c>
      <c r="AM247" s="70">
        <f t="shared" si="5"/>
        <v>1.3683634474135833E-2</v>
      </c>
      <c r="AN247" s="70">
        <f t="shared" si="5"/>
        <v>1.1459898252184443E-2</v>
      </c>
      <c r="AO247" s="70">
        <f t="shared" si="5"/>
        <v>2.7491623159756878E-2</v>
      </c>
      <c r="AP247" s="70">
        <f t="shared" si="5"/>
        <v>4.5153695828629901E-2</v>
      </c>
      <c r="AQ247" s="70">
        <f t="shared" si="5"/>
        <v>5.7065529350586751E-2</v>
      </c>
      <c r="AR247" s="70">
        <f t="shared" si="5"/>
        <v>2.3116500044557502E-2</v>
      </c>
      <c r="AS247" s="70">
        <f t="shared" si="5"/>
        <v>7.8868411416310874E-3</v>
      </c>
      <c r="AT247" s="70">
        <f t="shared" si="5"/>
        <v>2.5568911304531171E-2</v>
      </c>
      <c r="AU247" s="70">
        <f t="shared" si="5"/>
        <v>8.9904265258544131E-3</v>
      </c>
      <c r="AV247" s="70">
        <f t="shared" si="5"/>
        <v>1.2884541043055487E-2</v>
      </c>
      <c r="AW247" s="70">
        <f t="shared" si="5"/>
        <v>5.7169567517402736E-2</v>
      </c>
      <c r="AX247" s="70">
        <f t="shared" si="5"/>
        <v>5.0034745112837571E-2</v>
      </c>
      <c r="AY247" s="70">
        <f t="shared" si="5"/>
        <v>2.9632897417764544E-2</v>
      </c>
      <c r="AZ247" s="70">
        <f t="shared" si="5"/>
        <v>6.0546641211425674E-2</v>
      </c>
      <c r="BA247" s="70">
        <f t="shared" si="5"/>
        <v>5.0055632431656526E-2</v>
      </c>
      <c r="BB247" s="74"/>
      <c r="BC247" s="74"/>
      <c r="BD247" s="74"/>
      <c r="BE247" s="74"/>
      <c r="CC247" s="222">
        <f>SQRT(SUM(CC3:CC242))</f>
        <v>3.80258878910434E-2</v>
      </c>
      <c r="CD247" s="77">
        <f t="shared" ref="CD247:DH247" si="6">SQRT(SUM(CD3:CD242))</f>
        <v>4.9163376581345522E-2</v>
      </c>
      <c r="CE247" s="77">
        <f t="shared" si="6"/>
        <v>4.5034932625947627E-2</v>
      </c>
      <c r="CF247" s="77">
        <f t="shared" si="6"/>
        <v>4.6775606869947056E-2</v>
      </c>
      <c r="CG247" s="77">
        <f t="shared" si="6"/>
        <v>3.570171131263191E-2</v>
      </c>
      <c r="CH247" s="77">
        <f t="shared" si="6"/>
        <v>4.0360577268543571E-2</v>
      </c>
      <c r="CI247" s="77">
        <f t="shared" si="6"/>
        <v>4.4396152065629822E-2</v>
      </c>
      <c r="CJ247" s="77">
        <f t="shared" si="6"/>
        <v>4.7921144994340664E-2</v>
      </c>
      <c r="CK247" s="77">
        <f t="shared" si="6"/>
        <v>5.1644984700794386E-2</v>
      </c>
      <c r="CL247" s="77">
        <f t="shared" si="6"/>
        <v>2.6307820935287201E-2</v>
      </c>
      <c r="CM247" s="77">
        <f t="shared" si="6"/>
        <v>2.4084822384650536E-2</v>
      </c>
      <c r="CN247" s="77">
        <f t="shared" si="6"/>
        <v>2.5968644460901847E-2</v>
      </c>
      <c r="CO247" s="77">
        <f t="shared" si="6"/>
        <v>3.0202868074029481E-2</v>
      </c>
      <c r="CP247" s="77">
        <f t="shared" si="6"/>
        <v>2.7905695601245162E-2</v>
      </c>
      <c r="CQ247" s="77">
        <f t="shared" si="6"/>
        <v>3.1155395972075853E-2</v>
      </c>
      <c r="CR247" s="77">
        <f t="shared" si="6"/>
        <v>2.5047396393459327E-2</v>
      </c>
      <c r="CS247" s="77">
        <f t="shared" si="6"/>
        <v>2.7292408361775614E-2</v>
      </c>
      <c r="CT247" s="77">
        <f t="shared" si="6"/>
        <v>2.8883414777329062E-2</v>
      </c>
      <c r="CU247" s="77">
        <f t="shared" si="6"/>
        <v>3.8726798528761111E-2</v>
      </c>
      <c r="CV247" s="77">
        <f t="shared" si="6"/>
        <v>2.2102852310175981E-2</v>
      </c>
      <c r="CW247" s="77">
        <f t="shared" si="6"/>
        <v>1.375113513869526E-2</v>
      </c>
      <c r="CX247" s="77">
        <f t="shared" si="6"/>
        <v>2.1825316819648399E-2</v>
      </c>
      <c r="CY247" s="77">
        <f t="shared" si="6"/>
        <v>1.0672355317083996E-2</v>
      </c>
      <c r="CZ247" s="77">
        <f t="shared" si="6"/>
        <v>3.3255694808745672E-3</v>
      </c>
      <c r="DA247" s="77">
        <f t="shared" si="6"/>
        <v>2.4618265652745025E-2</v>
      </c>
      <c r="DB247" s="77">
        <f t="shared" si="6"/>
        <v>1.5733735973632E-2</v>
      </c>
      <c r="DC247" s="77">
        <f t="shared" si="6"/>
        <v>2.2760764524712832E-2</v>
      </c>
      <c r="DD247" s="77">
        <f t="shared" si="6"/>
        <v>2.2796623570105333E-2</v>
      </c>
      <c r="DE247" s="77">
        <f t="shared" si="6"/>
        <v>2.5850003082925725E-2</v>
      </c>
      <c r="DF247" s="77">
        <f t="shared" si="6"/>
        <v>2.5811507328223727E-2</v>
      </c>
      <c r="DG247" s="77">
        <f t="shared" si="6"/>
        <v>3.0629526720242436E-2</v>
      </c>
      <c r="DH247" s="77">
        <f t="shared" si="6"/>
        <v>3.2533232389032392E-2</v>
      </c>
      <c r="DI247" s="77">
        <f t="shared" ref="DI247:EA247" si="7">SQRT(SUM(DI3:DI242))</f>
        <v>1.4937003577515406E-2</v>
      </c>
      <c r="DJ247" s="77">
        <f t="shared" si="7"/>
        <v>1.6234135216948706E-2</v>
      </c>
      <c r="DK247" s="77">
        <f t="shared" si="7"/>
        <v>2.2496506893899391E-2</v>
      </c>
      <c r="DL247" s="77">
        <f t="shared" si="7"/>
        <v>1.703242508338626E-2</v>
      </c>
      <c r="DM247" s="77">
        <f t="shared" si="7"/>
        <v>1.3683634474135833E-2</v>
      </c>
      <c r="DN247" s="77">
        <f t="shared" si="7"/>
        <v>1.1459898252184443E-2</v>
      </c>
      <c r="DO247" s="77">
        <f t="shared" si="7"/>
        <v>2.7491623159756878E-2</v>
      </c>
      <c r="DP247" s="77">
        <f t="shared" si="7"/>
        <v>4.5153695828629901E-2</v>
      </c>
      <c r="DQ247" s="77">
        <f t="shared" si="7"/>
        <v>5.7065529350586751E-2</v>
      </c>
      <c r="DR247" s="77">
        <f t="shared" si="7"/>
        <v>2.3116500044557502E-2</v>
      </c>
      <c r="DS247" s="77">
        <f t="shared" si="7"/>
        <v>7.8868411416310874E-3</v>
      </c>
      <c r="DT247" s="77">
        <f t="shared" si="7"/>
        <v>2.5568911304531171E-2</v>
      </c>
      <c r="DU247" s="77">
        <f t="shared" si="7"/>
        <v>8.9904265258544131E-3</v>
      </c>
      <c r="DV247" s="77">
        <f t="shared" si="7"/>
        <v>1.2884541043055487E-2</v>
      </c>
      <c r="DW247" s="77">
        <f t="shared" si="7"/>
        <v>5.7169567517402736E-2</v>
      </c>
      <c r="DX247" s="77">
        <f t="shared" si="7"/>
        <v>5.0034745112837571E-2</v>
      </c>
      <c r="DY247" s="77">
        <f t="shared" si="7"/>
        <v>2.9632897417764544E-2</v>
      </c>
      <c r="DZ247" s="77">
        <f t="shared" si="7"/>
        <v>6.0546641211425674E-2</v>
      </c>
      <c r="EA247" s="77">
        <f t="shared" si="7"/>
        <v>5.0055632431656526E-2</v>
      </c>
    </row>
    <row r="248" spans="1:131" x14ac:dyDescent="0.2">
      <c r="A248" s="75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4"/>
      <c r="BC248" s="74"/>
      <c r="BD248" s="74"/>
      <c r="BE248" s="74"/>
      <c r="CC248" s="66">
        <v>3.80258878910434E-2</v>
      </c>
      <c r="CD248" s="66">
        <v>4.9163376581345522E-2</v>
      </c>
      <c r="CE248" s="66">
        <v>4.5034932625947627E-2</v>
      </c>
      <c r="CF248" s="66">
        <v>4.6775606869947056E-2</v>
      </c>
      <c r="CG248" s="66">
        <v>3.570171131263191E-2</v>
      </c>
      <c r="CH248" s="66">
        <v>4.0360577268543571E-2</v>
      </c>
      <c r="CI248" s="66">
        <v>4.4396152065629822E-2</v>
      </c>
      <c r="CJ248" s="66">
        <v>4.7921144994340664E-2</v>
      </c>
      <c r="CK248" s="66">
        <v>5.1644984700794386E-2</v>
      </c>
      <c r="CL248" s="66">
        <v>2.6307134965240481E-2</v>
      </c>
      <c r="CM248" s="66">
        <v>2.4084822384650536E-2</v>
      </c>
      <c r="CN248" s="66">
        <v>2.5968644460901847E-2</v>
      </c>
      <c r="CO248" s="66">
        <v>3.0206721194563566E-2</v>
      </c>
      <c r="CP248" s="66">
        <v>2.7901342236072543E-2</v>
      </c>
      <c r="CQ248" s="66">
        <v>3.1162428515839426E-2</v>
      </c>
      <c r="CR248" s="66">
        <v>2.5047396393459327E-2</v>
      </c>
      <c r="CS248" s="66">
        <v>2.7292408361775614E-2</v>
      </c>
      <c r="CT248" s="66">
        <v>2.8883414777329062E-2</v>
      </c>
      <c r="CU248" s="66">
        <v>3.8726798528761111E-2</v>
      </c>
      <c r="CV248" s="66">
        <v>2.2102852310175981E-2</v>
      </c>
      <c r="CW248" s="66">
        <v>1.375113513869526E-2</v>
      </c>
    </row>
    <row r="249" spans="1:131" x14ac:dyDescent="0.2">
      <c r="A249" s="72" t="s">
        <v>132</v>
      </c>
    </row>
    <row r="250" spans="1:131" x14ac:dyDescent="0.2">
      <c r="A250" s="71"/>
      <c r="B250" s="79">
        <f t="shared" ref="B250:B313" si="8">B3</f>
        <v>36191</v>
      </c>
      <c r="C250" s="160">
        <f>(C3-C$246)/C$247</f>
        <v>1.2030235802197411</v>
      </c>
      <c r="D250" s="160">
        <f t="shared" ref="D250:BO251" si="9">(D3-D$246)/D$247</f>
        <v>0.35991323477109066</v>
      </c>
      <c r="E250" s="160">
        <f t="shared" si="9"/>
        <v>-4.1877150192357521E-2</v>
      </c>
      <c r="F250" s="160">
        <f t="shared" si="9"/>
        <v>-0.71745386241808229</v>
      </c>
      <c r="G250" s="160">
        <f t="shared" si="9"/>
        <v>-0.15834091568118877</v>
      </c>
      <c r="H250" s="160">
        <f t="shared" si="9"/>
        <v>0.29110713416054634</v>
      </c>
      <c r="I250" s="160">
        <f t="shared" si="9"/>
        <v>0.50505286214183975</v>
      </c>
      <c r="J250" s="160">
        <f t="shared" si="9"/>
        <v>0.14449304808963767</v>
      </c>
      <c r="K250" s="160">
        <f t="shared" si="9"/>
        <v>-0.33407716746950866</v>
      </c>
      <c r="L250" s="160">
        <f t="shared" si="9"/>
        <v>1.8536630104768352E-2</v>
      </c>
      <c r="M250" s="160">
        <f t="shared" si="9"/>
        <v>1.8827122315277157E-2</v>
      </c>
      <c r="N250" s="160">
        <f t="shared" si="9"/>
        <v>0.10824192784625288</v>
      </c>
      <c r="O250" s="160">
        <f t="shared" si="9"/>
        <v>-0.43377451969241343</v>
      </c>
      <c r="P250" s="160">
        <f t="shared" si="9"/>
        <v>-0.53425572018910317</v>
      </c>
      <c r="Q250" s="160">
        <f t="shared" si="9"/>
        <v>-0.53186023202503185</v>
      </c>
      <c r="R250" s="160">
        <f t="shared" si="9"/>
        <v>2.1005153715943812</v>
      </c>
      <c r="S250" s="160">
        <f t="shared" si="9"/>
        <v>0.42761311505822436</v>
      </c>
      <c r="T250" s="160">
        <f t="shared" si="9"/>
        <v>-0.5660968166717828</v>
      </c>
      <c r="U250" s="160">
        <f t="shared" si="9"/>
        <v>0.96898830874788389</v>
      </c>
      <c r="V250" s="160">
        <f t="shared" si="9"/>
        <v>2.0085123577587227</v>
      </c>
      <c r="W250" s="160">
        <f t="shared" si="9"/>
        <v>0.28901442934617438</v>
      </c>
      <c r="X250" s="160">
        <f t="shared" si="9"/>
        <v>0.55138055345905346</v>
      </c>
      <c r="Y250" s="160">
        <f t="shared" si="9"/>
        <v>0.7075555192313796</v>
      </c>
      <c r="Z250" s="160">
        <f t="shared" si="9"/>
        <v>0.36044451920866627</v>
      </c>
      <c r="AA250" s="160">
        <f t="shared" si="9"/>
        <v>-0.20277831124441623</v>
      </c>
      <c r="AB250" s="160">
        <f t="shared" si="9"/>
        <v>-1.2172861916154163E-2</v>
      </c>
      <c r="AC250" s="160">
        <f t="shared" si="9"/>
        <v>0.86931960835169975</v>
      </c>
      <c r="AD250" s="160">
        <f t="shared" si="9"/>
        <v>0.86541427537627502</v>
      </c>
      <c r="AE250" s="160">
        <f t="shared" si="9"/>
        <v>0.83264213529291775</v>
      </c>
      <c r="AF250" s="160">
        <f t="shared" si="9"/>
        <v>-3.448863833857811</v>
      </c>
      <c r="AG250" s="160">
        <f t="shared" si="9"/>
        <v>-3.2253009265680901</v>
      </c>
      <c r="AH250" s="160">
        <f t="shared" si="9"/>
        <v>-2.67379828274222</v>
      </c>
      <c r="AI250" s="160">
        <f t="shared" si="9"/>
        <v>-1.0047794506214711</v>
      </c>
      <c r="AJ250" s="160">
        <f t="shared" si="9"/>
        <v>-1.2700047344984022</v>
      </c>
      <c r="AK250" s="160">
        <f t="shared" si="9"/>
        <v>-0.10584295524146499</v>
      </c>
      <c r="AL250" s="160">
        <f t="shared" si="9"/>
        <v>-9.9713360501414328E-2</v>
      </c>
      <c r="AM250" s="160">
        <f t="shared" si="9"/>
        <v>-1.5004008621182174</v>
      </c>
      <c r="AN250" s="160">
        <f t="shared" si="9"/>
        <v>0.34796434966954121</v>
      </c>
      <c r="AO250" s="160">
        <f t="shared" si="9"/>
        <v>-0.78631203278357031</v>
      </c>
      <c r="AP250" s="160">
        <f t="shared" si="9"/>
        <v>6.032953188255924E-2</v>
      </c>
      <c r="AQ250" s="160">
        <f t="shared" si="9"/>
        <v>-2.3886302932508365</v>
      </c>
      <c r="AR250" s="160">
        <f t="shared" si="9"/>
        <v>0.31313456671565021</v>
      </c>
      <c r="AS250" s="160">
        <f t="shared" si="9"/>
        <v>-0.29093911434044856</v>
      </c>
      <c r="AT250" s="160">
        <f t="shared" si="9"/>
        <v>-0.99358080774887902</v>
      </c>
      <c r="AU250" s="160">
        <f t="shared" si="9"/>
        <v>7.6904667764229634E-2</v>
      </c>
      <c r="AV250" s="160">
        <f t="shared" si="9"/>
        <v>-1.9213475641442552</v>
      </c>
      <c r="AW250" s="160">
        <f t="shared" si="9"/>
        <v>-0.63110997647838407</v>
      </c>
      <c r="AX250" s="160">
        <f t="shared" si="9"/>
        <v>-3.0378623948338572</v>
      </c>
      <c r="AY250" s="160">
        <f t="shared" si="9"/>
        <v>-1.9586978284359251</v>
      </c>
      <c r="AZ250" s="160">
        <f t="shared" si="9"/>
        <v>-2.8097086448840241</v>
      </c>
      <c r="BA250" s="160">
        <f t="shared" si="9"/>
        <v>0.45947483482641371</v>
      </c>
      <c r="BB250" s="160" t="e">
        <f t="shared" si="9"/>
        <v>#DIV/0!</v>
      </c>
      <c r="BC250" s="160" t="e">
        <f t="shared" si="9"/>
        <v>#DIV/0!</v>
      </c>
      <c r="BD250" s="160" t="e">
        <f t="shared" si="9"/>
        <v>#DIV/0!</v>
      </c>
      <c r="BE250" s="160" t="e">
        <f t="shared" si="9"/>
        <v>#DIV/0!</v>
      </c>
      <c r="BF250" s="160" t="e">
        <f t="shared" si="9"/>
        <v>#DIV/0!</v>
      </c>
      <c r="BG250" s="160" t="e">
        <f t="shared" si="9"/>
        <v>#DIV/0!</v>
      </c>
      <c r="BH250" s="160" t="e">
        <f t="shared" si="9"/>
        <v>#DIV/0!</v>
      </c>
      <c r="BI250" s="160" t="e">
        <f t="shared" si="9"/>
        <v>#DIV/0!</v>
      </c>
      <c r="BJ250" s="160" t="e">
        <f t="shared" si="9"/>
        <v>#DIV/0!</v>
      </c>
      <c r="BK250" s="160" t="e">
        <f t="shared" si="9"/>
        <v>#DIV/0!</v>
      </c>
      <c r="BL250" s="160" t="e">
        <f t="shared" si="9"/>
        <v>#DIV/0!</v>
      </c>
      <c r="BM250" s="160" t="e">
        <f t="shared" si="9"/>
        <v>#DIV/0!</v>
      </c>
      <c r="BN250" s="160" t="e">
        <f t="shared" si="9"/>
        <v>#DIV/0!</v>
      </c>
      <c r="BO250" s="160" t="e">
        <f t="shared" si="9"/>
        <v>#DIV/0!</v>
      </c>
      <c r="BP250" s="160" t="e">
        <f t="shared" ref="BP250:BV254" si="10">(BP3-BP$246)/BP$247</f>
        <v>#DIV/0!</v>
      </c>
      <c r="BQ250" s="160" t="e">
        <f t="shared" si="10"/>
        <v>#DIV/0!</v>
      </c>
      <c r="BR250" s="160" t="e">
        <f t="shared" si="10"/>
        <v>#DIV/0!</v>
      </c>
      <c r="BS250" s="160" t="e">
        <f t="shared" si="10"/>
        <v>#DIV/0!</v>
      </c>
      <c r="BT250" s="160" t="e">
        <f t="shared" si="10"/>
        <v>#DIV/0!</v>
      </c>
      <c r="BU250" s="160" t="e">
        <f t="shared" si="10"/>
        <v>#DIV/0!</v>
      </c>
      <c r="BV250" s="160" t="e">
        <f t="shared" si="10"/>
        <v>#DIV/0!</v>
      </c>
      <c r="CC250" s="223">
        <f>CC247-CC248</f>
        <v>0</v>
      </c>
      <c r="CD250" s="223">
        <f t="shared" ref="CD250:CW250" si="11">CD247-CD248</f>
        <v>0</v>
      </c>
      <c r="CE250" s="223">
        <f t="shared" si="11"/>
        <v>0</v>
      </c>
      <c r="CF250" s="223">
        <f t="shared" si="11"/>
        <v>0</v>
      </c>
      <c r="CG250" s="223">
        <f t="shared" si="11"/>
        <v>0</v>
      </c>
      <c r="CH250" s="223">
        <f t="shared" si="11"/>
        <v>0</v>
      </c>
      <c r="CI250" s="223">
        <f t="shared" si="11"/>
        <v>0</v>
      </c>
      <c r="CJ250" s="223">
        <f t="shared" si="11"/>
        <v>0</v>
      </c>
      <c r="CK250" s="223">
        <f t="shared" si="11"/>
        <v>0</v>
      </c>
      <c r="CL250" s="223">
        <f t="shared" si="11"/>
        <v>6.8597004672030226E-7</v>
      </c>
      <c r="CM250" s="223">
        <f t="shared" si="11"/>
        <v>0</v>
      </c>
      <c r="CN250" s="223">
        <f t="shared" si="11"/>
        <v>0</v>
      </c>
      <c r="CO250" s="223">
        <f t="shared" si="11"/>
        <v>-3.8531205340842922E-6</v>
      </c>
      <c r="CP250" s="223">
        <f t="shared" si="11"/>
        <v>4.3533651726199163E-6</v>
      </c>
      <c r="CQ250" s="223">
        <f t="shared" si="11"/>
        <v>-7.0325437635729293E-6</v>
      </c>
      <c r="CR250" s="223">
        <f t="shared" si="11"/>
        <v>0</v>
      </c>
      <c r="CS250" s="223">
        <f t="shared" si="11"/>
        <v>0</v>
      </c>
      <c r="CT250" s="223">
        <f t="shared" si="11"/>
        <v>0</v>
      </c>
      <c r="CU250" s="223">
        <f t="shared" si="11"/>
        <v>0</v>
      </c>
      <c r="CV250" s="223">
        <f t="shared" si="11"/>
        <v>0</v>
      </c>
      <c r="CW250" s="223">
        <f t="shared" si="11"/>
        <v>0</v>
      </c>
    </row>
    <row r="251" spans="1:131" x14ac:dyDescent="0.2">
      <c r="A251" s="71"/>
      <c r="B251" s="79">
        <f t="shared" si="8"/>
        <v>36219</v>
      </c>
      <c r="C251" s="160">
        <f t="shared" ref="C251:C313" si="12">(C4-C$246)/C$247</f>
        <v>-0.22112637716079853</v>
      </c>
      <c r="D251" s="160">
        <f t="shared" ref="D251:R251" si="13">(D4-D$246)/D$247</f>
        <v>-1.5345092150189765</v>
      </c>
      <c r="E251" s="160">
        <f t="shared" si="13"/>
        <v>-0.56745196209959814</v>
      </c>
      <c r="F251" s="160">
        <f t="shared" si="13"/>
        <v>0.13710774357736855</v>
      </c>
      <c r="G251" s="160">
        <f t="shared" si="13"/>
        <v>1.2628733265724976</v>
      </c>
      <c r="H251" s="160">
        <f t="shared" si="13"/>
        <v>-1.4254050565992776E-2</v>
      </c>
      <c r="I251" s="160">
        <f t="shared" si="13"/>
        <v>0.18146293184424434</v>
      </c>
      <c r="J251" s="160">
        <f t="shared" si="13"/>
        <v>0.14241125239198724</v>
      </c>
      <c r="K251" s="160">
        <f t="shared" si="13"/>
        <v>0.51373802268036828</v>
      </c>
      <c r="L251" s="160">
        <f t="shared" si="13"/>
        <v>-0.34884658614501252</v>
      </c>
      <c r="M251" s="160">
        <f t="shared" si="13"/>
        <v>-0.35431344907343687</v>
      </c>
      <c r="N251" s="160">
        <f t="shared" si="13"/>
        <v>0.76224449093794955</v>
      </c>
      <c r="O251" s="160">
        <f t="shared" si="13"/>
        <v>0.81382346802462213</v>
      </c>
      <c r="P251" s="160">
        <f t="shared" si="13"/>
        <v>1.0023406707350964</v>
      </c>
      <c r="Q251" s="160">
        <f t="shared" si="13"/>
        <v>0.99784638995834785</v>
      </c>
      <c r="R251" s="160">
        <f t="shared" si="13"/>
        <v>-0.19364263658695996</v>
      </c>
      <c r="S251" s="160">
        <f t="shared" si="9"/>
        <v>0.30380486636518872</v>
      </c>
      <c r="T251" s="160">
        <f t="shared" si="9"/>
        <v>1.0620765055561281</v>
      </c>
      <c r="U251" s="160">
        <f t="shared" si="9"/>
        <v>-0.85298232389808093</v>
      </c>
      <c r="V251" s="160">
        <f t="shared" si="9"/>
        <v>-1.3349488173606896</v>
      </c>
      <c r="W251" s="160">
        <f t="shared" si="9"/>
        <v>-1.201770310113895</v>
      </c>
      <c r="X251" s="160">
        <f t="shared" si="9"/>
        <v>-0.40187137586260036</v>
      </c>
      <c r="Y251" s="160">
        <f t="shared" si="9"/>
        <v>-3.8504303255879786E-2</v>
      </c>
      <c r="Z251" s="160">
        <f t="shared" si="9"/>
        <v>-0.35511523084952751</v>
      </c>
      <c r="AA251" s="160">
        <f t="shared" si="9"/>
        <v>0.14909758729390651</v>
      </c>
      <c r="AB251" s="160">
        <f t="shared" si="9"/>
        <v>-9.2432809512909171E-3</v>
      </c>
      <c r="AC251" s="160">
        <f t="shared" si="9"/>
        <v>-1.021820025215771</v>
      </c>
      <c r="AD251" s="160">
        <f t="shared" si="9"/>
        <v>-1.0212335375218029</v>
      </c>
      <c r="AE251" s="160">
        <f t="shared" si="9"/>
        <v>-0.97118435021874272</v>
      </c>
      <c r="AF251" s="160">
        <f t="shared" si="9"/>
        <v>0.8025436877792318</v>
      </c>
      <c r="AG251" s="160">
        <f t="shared" si="9"/>
        <v>0.80071416548251517</v>
      </c>
      <c r="AH251" s="160">
        <f t="shared" si="9"/>
        <v>0.68105606422880793</v>
      </c>
      <c r="AI251" s="160">
        <f t="shared" si="9"/>
        <v>-0.70907687344958581</v>
      </c>
      <c r="AJ251" s="160">
        <f t="shared" si="9"/>
        <v>-0.90036323211703717</v>
      </c>
      <c r="AK251" s="160">
        <f t="shared" si="9"/>
        <v>-0.69269785293830299</v>
      </c>
      <c r="AL251" s="160">
        <f t="shared" si="9"/>
        <v>0.4348129412059496</v>
      </c>
      <c r="AM251" s="160">
        <f t="shared" si="9"/>
        <v>-0.51385740873890229</v>
      </c>
      <c r="AN251" s="160">
        <f t="shared" si="9"/>
        <v>0.65329248934094297</v>
      </c>
      <c r="AO251" s="160">
        <f t="shared" si="9"/>
        <v>-0.56803426516745781</v>
      </c>
      <c r="AP251" s="160">
        <f t="shared" si="9"/>
        <v>-0.90664488936338694</v>
      </c>
      <c r="AQ251" s="160">
        <f t="shared" si="9"/>
        <v>-0.61322932868789604</v>
      </c>
      <c r="AR251" s="160">
        <f t="shared" si="9"/>
        <v>0.46495217647591092</v>
      </c>
      <c r="AS251" s="160">
        <f t="shared" si="9"/>
        <v>-0.11510876840683702</v>
      </c>
      <c r="AT251" s="160">
        <f t="shared" si="9"/>
        <v>-0.26674670759906921</v>
      </c>
      <c r="AU251" s="160">
        <f t="shared" si="9"/>
        <v>0.63211513624487148</v>
      </c>
      <c r="AV251" s="160">
        <f t="shared" si="9"/>
        <v>-4.4652916320889594E-2</v>
      </c>
      <c r="AW251" s="160">
        <f t="shared" si="9"/>
        <v>0.21979645933673111</v>
      </c>
      <c r="AX251" s="160">
        <f t="shared" si="9"/>
        <v>-0.46467853109196039</v>
      </c>
      <c r="AY251" s="160">
        <f t="shared" si="9"/>
        <v>0.65733318194551349</v>
      </c>
      <c r="AZ251" s="160">
        <f t="shared" si="9"/>
        <v>0.60840291792258872</v>
      </c>
      <c r="BA251" s="160">
        <f t="shared" si="9"/>
        <v>-8.7107812557563211E-2</v>
      </c>
      <c r="BB251" s="160" t="e">
        <f t="shared" si="9"/>
        <v>#DIV/0!</v>
      </c>
      <c r="BC251" s="160" t="e">
        <f t="shared" si="9"/>
        <v>#DIV/0!</v>
      </c>
      <c r="BD251" s="160" t="e">
        <f t="shared" si="9"/>
        <v>#DIV/0!</v>
      </c>
      <c r="BE251" s="160" t="e">
        <f t="shared" si="9"/>
        <v>#DIV/0!</v>
      </c>
      <c r="BF251" s="160" t="e">
        <f t="shared" si="9"/>
        <v>#DIV/0!</v>
      </c>
      <c r="BG251" s="160" t="e">
        <f t="shared" si="9"/>
        <v>#DIV/0!</v>
      </c>
      <c r="BH251" s="160" t="e">
        <f t="shared" si="9"/>
        <v>#DIV/0!</v>
      </c>
      <c r="BI251" s="160" t="e">
        <f t="shared" si="9"/>
        <v>#DIV/0!</v>
      </c>
      <c r="BJ251" s="160" t="e">
        <f t="shared" si="9"/>
        <v>#DIV/0!</v>
      </c>
      <c r="BK251" s="160" t="e">
        <f t="shared" si="9"/>
        <v>#DIV/0!</v>
      </c>
      <c r="BL251" s="160" t="e">
        <f t="shared" si="9"/>
        <v>#DIV/0!</v>
      </c>
      <c r="BM251" s="160" t="e">
        <f t="shared" si="9"/>
        <v>#DIV/0!</v>
      </c>
      <c r="BN251" s="160" t="e">
        <f t="shared" si="9"/>
        <v>#DIV/0!</v>
      </c>
      <c r="BO251" s="160" t="e">
        <f t="shared" si="9"/>
        <v>#DIV/0!</v>
      </c>
      <c r="BP251" s="160" t="e">
        <f t="shared" si="10"/>
        <v>#DIV/0!</v>
      </c>
      <c r="BQ251" s="160" t="e">
        <f t="shared" si="10"/>
        <v>#DIV/0!</v>
      </c>
      <c r="BR251" s="160" t="e">
        <f t="shared" si="10"/>
        <v>#DIV/0!</v>
      </c>
      <c r="BS251" s="160" t="e">
        <f t="shared" si="10"/>
        <v>#DIV/0!</v>
      </c>
      <c r="BT251" s="160" t="e">
        <f t="shared" si="10"/>
        <v>#DIV/0!</v>
      </c>
      <c r="BU251" s="160" t="e">
        <f t="shared" si="10"/>
        <v>#DIV/0!</v>
      </c>
      <c r="BV251" s="160" t="e">
        <f t="shared" si="10"/>
        <v>#DIV/0!</v>
      </c>
    </row>
    <row r="252" spans="1:131" x14ac:dyDescent="0.2">
      <c r="A252" s="71"/>
      <c r="B252" s="79">
        <f t="shared" si="8"/>
        <v>36250</v>
      </c>
      <c r="C252" s="160">
        <f t="shared" si="12"/>
        <v>0.77621430395453506</v>
      </c>
      <c r="D252" s="160">
        <f t="shared" ref="D252:BO255" si="14">(D5-D$246)/D$247</f>
        <v>-0.22020668130819168</v>
      </c>
      <c r="E252" s="160">
        <f t="shared" si="14"/>
        <v>-0.204292321955688</v>
      </c>
      <c r="F252" s="160">
        <f t="shared" si="14"/>
        <v>5.9648453079581776E-2</v>
      </c>
      <c r="G252" s="160">
        <f t="shared" si="14"/>
        <v>0.59419988464164308</v>
      </c>
      <c r="H252" s="160">
        <f t="shared" si="14"/>
        <v>3.1660524880016889</v>
      </c>
      <c r="I252" s="160">
        <f t="shared" si="14"/>
        <v>2.7318815256512186</v>
      </c>
      <c r="J252" s="160">
        <f t="shared" si="14"/>
        <v>1.3354334358406217</v>
      </c>
      <c r="K252" s="160">
        <f t="shared" si="14"/>
        <v>2.2365162575731992</v>
      </c>
      <c r="L252" s="160">
        <f t="shared" si="14"/>
        <v>-0.35858086582993792</v>
      </c>
      <c r="M252" s="160">
        <f t="shared" si="14"/>
        <v>-0.36420027711301983</v>
      </c>
      <c r="N252" s="160">
        <f t="shared" si="14"/>
        <v>0.55597391569947319</v>
      </c>
      <c r="O252" s="160">
        <f t="shared" si="14"/>
        <v>1.0390904185488541</v>
      </c>
      <c r="P252" s="160">
        <f t="shared" si="14"/>
        <v>1.2797893253321111</v>
      </c>
      <c r="Q252" s="160">
        <f t="shared" si="14"/>
        <v>1.2740510242424146</v>
      </c>
      <c r="R252" s="160">
        <f t="shared" si="14"/>
        <v>1.1205673613630496</v>
      </c>
      <c r="S252" s="160">
        <f t="shared" si="14"/>
        <v>-1.588944642034101E-2</v>
      </c>
      <c r="T252" s="160">
        <f t="shared" si="14"/>
        <v>1.3560398776068068</v>
      </c>
      <c r="U252" s="160">
        <f t="shared" si="14"/>
        <v>0.94215386237423104</v>
      </c>
      <c r="V252" s="160">
        <f t="shared" si="14"/>
        <v>1.5877516212366336</v>
      </c>
      <c r="W252" s="160">
        <f t="shared" si="14"/>
        <v>0.47808902544773474</v>
      </c>
      <c r="X252" s="160">
        <f t="shared" si="14"/>
        <v>0.33578270192876875</v>
      </c>
      <c r="Y252" s="160">
        <f t="shared" si="14"/>
        <v>0.37313220761536825</v>
      </c>
      <c r="Z252" s="160">
        <f t="shared" si="14"/>
        <v>3.9692946666139817E-2</v>
      </c>
      <c r="AA252" s="160">
        <f t="shared" si="14"/>
        <v>0.1174149963930869</v>
      </c>
      <c r="AB252" s="160">
        <f t="shared" si="14"/>
        <v>0.11306017981805971</v>
      </c>
      <c r="AC252" s="160">
        <f t="shared" si="14"/>
        <v>-0.58551738877612358</v>
      </c>
      <c r="AD252" s="160">
        <f t="shared" si="14"/>
        <v>-0.58616867059097733</v>
      </c>
      <c r="AE252" s="160">
        <f t="shared" si="14"/>
        <v>-0.55502562912855713</v>
      </c>
      <c r="AF252" s="160">
        <f t="shared" si="14"/>
        <v>0.73827398903962849</v>
      </c>
      <c r="AG252" s="160">
        <f t="shared" si="14"/>
        <v>0.73985178619511272</v>
      </c>
      <c r="AH252" s="160">
        <f t="shared" si="14"/>
        <v>0.6303398068251771</v>
      </c>
      <c r="AI252" s="160">
        <f t="shared" si="14"/>
        <v>0.18284641145212246</v>
      </c>
      <c r="AJ252" s="160">
        <f t="shared" si="14"/>
        <v>0.21458093304100678</v>
      </c>
      <c r="AK252" s="160">
        <f t="shared" si="14"/>
        <v>0.35195673280612533</v>
      </c>
      <c r="AL252" s="160">
        <f t="shared" si="14"/>
        <v>0.51090888850457428</v>
      </c>
      <c r="AM252" s="160">
        <f t="shared" si="14"/>
        <v>1.8100460135618743</v>
      </c>
      <c r="AN252" s="160">
        <f t="shared" si="14"/>
        <v>0.29551738204924644</v>
      </c>
      <c r="AO252" s="160">
        <f t="shared" si="14"/>
        <v>-0.22975169979384136</v>
      </c>
      <c r="AP252" s="160">
        <f t="shared" si="14"/>
        <v>-0.91176625146244072</v>
      </c>
      <c r="AQ252" s="160">
        <f t="shared" si="14"/>
        <v>0.22974847493621994</v>
      </c>
      <c r="AR252" s="160">
        <f t="shared" si="14"/>
        <v>0.15365176621482529</v>
      </c>
      <c r="AS252" s="160">
        <f t="shared" si="14"/>
        <v>-0.1159278147473007</v>
      </c>
      <c r="AT252" s="160">
        <f t="shared" si="14"/>
        <v>-3.8409246214251069E-2</v>
      </c>
      <c r="AU252" s="160">
        <f t="shared" si="14"/>
        <v>2.032649811893324E-2</v>
      </c>
      <c r="AV252" s="160">
        <f t="shared" si="14"/>
        <v>-0.65500384562192338</v>
      </c>
      <c r="AW252" s="160">
        <f t="shared" si="14"/>
        <v>0.25466942239606416</v>
      </c>
      <c r="AX252" s="160">
        <f t="shared" si="14"/>
        <v>-0.49620980739574905</v>
      </c>
      <c r="AY252" s="160">
        <f t="shared" si="14"/>
        <v>0.52256613979228606</v>
      </c>
      <c r="AZ252" s="160">
        <f t="shared" si="14"/>
        <v>0.98848911885682023</v>
      </c>
      <c r="BA252" s="160">
        <f t="shared" si="14"/>
        <v>-0.42476965712289694</v>
      </c>
      <c r="BB252" s="160" t="e">
        <f t="shared" si="14"/>
        <v>#DIV/0!</v>
      </c>
      <c r="BC252" s="160" t="e">
        <f t="shared" si="14"/>
        <v>#DIV/0!</v>
      </c>
      <c r="BD252" s="160" t="e">
        <f t="shared" si="14"/>
        <v>#DIV/0!</v>
      </c>
      <c r="BE252" s="160" t="e">
        <f t="shared" si="14"/>
        <v>#DIV/0!</v>
      </c>
      <c r="BF252" s="160" t="e">
        <f t="shared" si="14"/>
        <v>#DIV/0!</v>
      </c>
      <c r="BG252" s="160" t="e">
        <f t="shared" si="14"/>
        <v>#DIV/0!</v>
      </c>
      <c r="BH252" s="160" t="e">
        <f t="shared" si="14"/>
        <v>#DIV/0!</v>
      </c>
      <c r="BI252" s="160" t="e">
        <f t="shared" si="14"/>
        <v>#DIV/0!</v>
      </c>
      <c r="BJ252" s="160" t="e">
        <f t="shared" si="14"/>
        <v>#DIV/0!</v>
      </c>
      <c r="BK252" s="160" t="e">
        <f t="shared" si="14"/>
        <v>#DIV/0!</v>
      </c>
      <c r="BL252" s="160" t="e">
        <f t="shared" si="14"/>
        <v>#DIV/0!</v>
      </c>
      <c r="BM252" s="160" t="e">
        <f t="shared" si="14"/>
        <v>#DIV/0!</v>
      </c>
      <c r="BN252" s="160" t="e">
        <f t="shared" si="14"/>
        <v>#DIV/0!</v>
      </c>
      <c r="BO252" s="160" t="e">
        <f t="shared" si="14"/>
        <v>#DIV/0!</v>
      </c>
      <c r="BP252" s="160" t="e">
        <f t="shared" si="10"/>
        <v>#DIV/0!</v>
      </c>
      <c r="BQ252" s="160" t="e">
        <f t="shared" si="10"/>
        <v>#DIV/0!</v>
      </c>
      <c r="BR252" s="160" t="e">
        <f t="shared" si="10"/>
        <v>#DIV/0!</v>
      </c>
      <c r="BS252" s="160" t="e">
        <f t="shared" si="10"/>
        <v>#DIV/0!</v>
      </c>
      <c r="BT252" s="160" t="e">
        <f t="shared" si="10"/>
        <v>#DIV/0!</v>
      </c>
      <c r="BU252" s="160" t="e">
        <f t="shared" si="10"/>
        <v>#DIV/0!</v>
      </c>
      <c r="BV252" s="160" t="e">
        <f t="shared" si="10"/>
        <v>#DIV/0!</v>
      </c>
    </row>
    <row r="253" spans="1:131" x14ac:dyDescent="0.2">
      <c r="A253" s="71"/>
      <c r="B253" s="79">
        <f t="shared" si="8"/>
        <v>36280</v>
      </c>
      <c r="C253" s="160">
        <f t="shared" si="12"/>
        <v>0.80634236248190849</v>
      </c>
      <c r="D253" s="160">
        <f t="shared" si="14"/>
        <v>1.3470284132318868</v>
      </c>
      <c r="E253" s="160">
        <f t="shared" si="14"/>
        <v>0.47422073019529976</v>
      </c>
      <c r="F253" s="160">
        <f t="shared" si="14"/>
        <v>1.0947445333713455</v>
      </c>
      <c r="G253" s="160">
        <f t="shared" si="14"/>
        <v>1.0041258953712424</v>
      </c>
      <c r="H253" s="160">
        <f t="shared" si="14"/>
        <v>0.95473623084880666</v>
      </c>
      <c r="I253" s="160">
        <f t="shared" si="14"/>
        <v>1.5129458706236505</v>
      </c>
      <c r="J253" s="160">
        <f t="shared" si="14"/>
        <v>3.2906565166964792</v>
      </c>
      <c r="K253" s="160">
        <f t="shared" si="14"/>
        <v>2.2312406928673623</v>
      </c>
      <c r="L253" s="160">
        <f t="shared" si="14"/>
        <v>-0.172757082287258</v>
      </c>
      <c r="M253" s="160">
        <f t="shared" si="14"/>
        <v>-0.17546440214156878</v>
      </c>
      <c r="N253" s="160">
        <f t="shared" si="14"/>
        <v>1.1187483340202307</v>
      </c>
      <c r="O253" s="160">
        <f t="shared" si="14"/>
        <v>1.3049384216317206</v>
      </c>
      <c r="P253" s="160">
        <f t="shared" si="14"/>
        <v>1.6072193838071593</v>
      </c>
      <c r="Q253" s="160">
        <f t="shared" si="14"/>
        <v>1.6000129564999988</v>
      </c>
      <c r="R253" s="160">
        <f t="shared" si="14"/>
        <v>1.8868390335759322</v>
      </c>
      <c r="S253" s="160">
        <f t="shared" si="14"/>
        <v>1.2631497710380895</v>
      </c>
      <c r="T253" s="160">
        <f t="shared" si="14"/>
        <v>1.7029994212872646</v>
      </c>
      <c r="U253" s="160">
        <f t="shared" si="14"/>
        <v>0.78635889417355309</v>
      </c>
      <c r="V253" s="160">
        <f t="shared" si="14"/>
        <v>2.1306680790114245</v>
      </c>
      <c r="W253" s="160">
        <f t="shared" si="14"/>
        <v>2.5070139761335382</v>
      </c>
      <c r="X253" s="160">
        <f t="shared" si="14"/>
        <v>0.67293869786487837</v>
      </c>
      <c r="Y253" s="160">
        <f t="shared" si="14"/>
        <v>0.58181338719188413</v>
      </c>
      <c r="Z253" s="160">
        <f t="shared" si="14"/>
        <v>0.23984291882493528</v>
      </c>
      <c r="AA253" s="160">
        <f t="shared" si="14"/>
        <v>0.49225754591473458</v>
      </c>
      <c r="AB253" s="160">
        <f t="shared" si="14"/>
        <v>0.1109211184828045</v>
      </c>
      <c r="AC253" s="160">
        <f t="shared" si="14"/>
        <v>4.0876813403522561E-2</v>
      </c>
      <c r="AD253" s="160">
        <f t="shared" si="14"/>
        <v>3.9346768401469674E-2</v>
      </c>
      <c r="AE253" s="160">
        <f t="shared" si="14"/>
        <v>4.2448207391447092E-2</v>
      </c>
      <c r="AF253" s="160">
        <f t="shared" si="14"/>
        <v>-0.54389382003723419</v>
      </c>
      <c r="AG253" s="160">
        <f t="shared" si="14"/>
        <v>-0.47434067209390668</v>
      </c>
      <c r="AH253" s="160">
        <f t="shared" si="14"/>
        <v>-0.38143952177033374</v>
      </c>
      <c r="AI253" s="160">
        <f t="shared" si="14"/>
        <v>-0.55826585159966846</v>
      </c>
      <c r="AJ253" s="160">
        <f t="shared" si="14"/>
        <v>-0.76476802701138891</v>
      </c>
      <c r="AK253" s="160">
        <f t="shared" si="14"/>
        <v>-0.35033133891387269</v>
      </c>
      <c r="AL253" s="160">
        <f t="shared" si="14"/>
        <v>-0.21696164993683695</v>
      </c>
      <c r="AM253" s="160">
        <f t="shared" si="14"/>
        <v>-0.18494773457708194</v>
      </c>
      <c r="AN253" s="160">
        <f t="shared" si="14"/>
        <v>1.2378836774440847</v>
      </c>
      <c r="AO253" s="160">
        <f t="shared" si="14"/>
        <v>-9.1527776894935839E-2</v>
      </c>
      <c r="AP253" s="160">
        <f t="shared" si="14"/>
        <v>5.4347290781208875E-2</v>
      </c>
      <c r="AQ253" s="160">
        <f t="shared" si="14"/>
        <v>-1.1968115043435652</v>
      </c>
      <c r="AR253" s="160">
        <f t="shared" si="14"/>
        <v>0.85586100636100904</v>
      </c>
      <c r="AS253" s="160">
        <f t="shared" si="14"/>
        <v>1.4589002487734136E-2</v>
      </c>
      <c r="AT253" s="160">
        <f t="shared" si="14"/>
        <v>-0.22953327754105013</v>
      </c>
      <c r="AU253" s="160">
        <f t="shared" si="14"/>
        <v>3.174988812779493</v>
      </c>
      <c r="AV253" s="160">
        <f t="shared" si="14"/>
        <v>0.20375009531023344</v>
      </c>
      <c r="AW253" s="160">
        <f t="shared" si="14"/>
        <v>-0.25077112313932998</v>
      </c>
      <c r="AX253" s="160">
        <f t="shared" si="14"/>
        <v>-0.86853754986750231</v>
      </c>
      <c r="AY253" s="160">
        <f t="shared" si="14"/>
        <v>0.11109551929721609</v>
      </c>
      <c r="AZ253" s="160">
        <f t="shared" si="14"/>
        <v>-1.0786881860136084</v>
      </c>
      <c r="BA253" s="160">
        <f t="shared" si="14"/>
        <v>0.57061669496364464</v>
      </c>
      <c r="BB253" s="160" t="e">
        <f t="shared" si="14"/>
        <v>#DIV/0!</v>
      </c>
      <c r="BC253" s="160" t="e">
        <f t="shared" si="14"/>
        <v>#DIV/0!</v>
      </c>
      <c r="BD253" s="160" t="e">
        <f t="shared" si="14"/>
        <v>#DIV/0!</v>
      </c>
      <c r="BE253" s="160" t="e">
        <f t="shared" si="14"/>
        <v>#DIV/0!</v>
      </c>
      <c r="BF253" s="160" t="e">
        <f t="shared" si="14"/>
        <v>#DIV/0!</v>
      </c>
      <c r="BG253" s="160" t="e">
        <f t="shared" si="14"/>
        <v>#DIV/0!</v>
      </c>
      <c r="BH253" s="160" t="e">
        <f t="shared" si="14"/>
        <v>#DIV/0!</v>
      </c>
      <c r="BI253" s="160" t="e">
        <f t="shared" si="14"/>
        <v>#DIV/0!</v>
      </c>
      <c r="BJ253" s="160" t="e">
        <f t="shared" si="14"/>
        <v>#DIV/0!</v>
      </c>
      <c r="BK253" s="160" t="e">
        <f t="shared" si="14"/>
        <v>#DIV/0!</v>
      </c>
      <c r="BL253" s="160" t="e">
        <f t="shared" si="14"/>
        <v>#DIV/0!</v>
      </c>
      <c r="BM253" s="160" t="e">
        <f t="shared" si="14"/>
        <v>#DIV/0!</v>
      </c>
      <c r="BN253" s="160" t="e">
        <f t="shared" si="14"/>
        <v>#DIV/0!</v>
      </c>
      <c r="BO253" s="160" t="e">
        <f t="shared" si="14"/>
        <v>#DIV/0!</v>
      </c>
      <c r="BP253" s="160" t="e">
        <f t="shared" si="10"/>
        <v>#DIV/0!</v>
      </c>
      <c r="BQ253" s="160" t="e">
        <f t="shared" si="10"/>
        <v>#DIV/0!</v>
      </c>
      <c r="BR253" s="160" t="e">
        <f t="shared" si="10"/>
        <v>#DIV/0!</v>
      </c>
      <c r="BS253" s="160" t="e">
        <f t="shared" si="10"/>
        <v>#DIV/0!</v>
      </c>
      <c r="BT253" s="160" t="e">
        <f t="shared" si="10"/>
        <v>#DIV/0!</v>
      </c>
      <c r="BU253" s="160" t="e">
        <f t="shared" si="10"/>
        <v>#DIV/0!</v>
      </c>
      <c r="BV253" s="160" t="e">
        <f t="shared" si="10"/>
        <v>#DIV/0!</v>
      </c>
    </row>
    <row r="254" spans="1:131" x14ac:dyDescent="0.2">
      <c r="A254" s="71"/>
      <c r="B254" s="79">
        <f t="shared" si="8"/>
        <v>36311</v>
      </c>
      <c r="C254" s="160">
        <f t="shared" si="12"/>
        <v>-0.66558853959242525</v>
      </c>
      <c r="D254" s="160">
        <f t="shared" si="14"/>
        <v>0.59194190021307491</v>
      </c>
      <c r="E254" s="160">
        <f t="shared" si="14"/>
        <v>-1.0163887952672392</v>
      </c>
      <c r="F254" s="160">
        <f t="shared" si="14"/>
        <v>-0.48552848475903709</v>
      </c>
      <c r="G254" s="160">
        <f t="shared" si="14"/>
        <v>-1.5531498408527553</v>
      </c>
      <c r="H254" s="160">
        <f t="shared" si="14"/>
        <v>-1.407913927345656</v>
      </c>
      <c r="I254" s="160">
        <f t="shared" si="14"/>
        <v>-1.5788585546855121</v>
      </c>
      <c r="J254" s="160">
        <f t="shared" si="14"/>
        <v>-1.5859222374844864</v>
      </c>
      <c r="K254" s="160">
        <f t="shared" si="14"/>
        <v>-0.22140273139119684</v>
      </c>
      <c r="L254" s="160">
        <f t="shared" si="14"/>
        <v>-0.60440470707628469</v>
      </c>
      <c r="M254" s="160">
        <f t="shared" si="14"/>
        <v>-0.61387648584125598</v>
      </c>
      <c r="N254" s="160">
        <f t="shared" si="14"/>
        <v>-1.0480794719810556</v>
      </c>
      <c r="O254" s="160">
        <f t="shared" si="14"/>
        <v>-1.1061388871114028</v>
      </c>
      <c r="P254" s="160">
        <f t="shared" si="14"/>
        <v>-1.3623691594008831</v>
      </c>
      <c r="Q254" s="160">
        <f t="shared" si="14"/>
        <v>-1.3562605880311931</v>
      </c>
      <c r="R254" s="160">
        <f t="shared" si="14"/>
        <v>0.39932970898948877</v>
      </c>
      <c r="S254" s="160">
        <f t="shared" si="14"/>
        <v>-0.37219264701969201</v>
      </c>
      <c r="T254" s="160">
        <f t="shared" si="14"/>
        <v>-1.4435467278379128</v>
      </c>
      <c r="U254" s="160">
        <f t="shared" si="14"/>
        <v>-0.73407338760023944</v>
      </c>
      <c r="V254" s="160">
        <f t="shared" si="14"/>
        <v>0.30737353384483612</v>
      </c>
      <c r="W254" s="160">
        <f t="shared" si="14"/>
        <v>-0.95451837230210734</v>
      </c>
      <c r="X254" s="160">
        <f t="shared" si="14"/>
        <v>-0.24261189663293928</v>
      </c>
      <c r="Y254" s="160">
        <f t="shared" si="14"/>
        <v>-0.44217542109623126</v>
      </c>
      <c r="Z254" s="160">
        <f t="shared" si="14"/>
        <v>-0.74228365284625852</v>
      </c>
      <c r="AA254" s="160">
        <f t="shared" si="14"/>
        <v>-1.0352757805224652E-3</v>
      </c>
      <c r="AB254" s="160">
        <f t="shared" si="14"/>
        <v>8.9768291409786857E-2</v>
      </c>
      <c r="AC254" s="160">
        <f t="shared" si="14"/>
        <v>0.48318036814588855</v>
      </c>
      <c r="AD254" s="160">
        <f t="shared" si="14"/>
        <v>0.48207724420909226</v>
      </c>
      <c r="AE254" s="160">
        <f t="shared" si="14"/>
        <v>0.46433078682593465</v>
      </c>
      <c r="AF254" s="160">
        <f t="shared" si="14"/>
        <v>0.94787370482547539</v>
      </c>
      <c r="AG254" s="160">
        <f t="shared" si="14"/>
        <v>0.93833937289402436</v>
      </c>
      <c r="AH254" s="160">
        <f t="shared" si="14"/>
        <v>0.79573832815001022</v>
      </c>
      <c r="AI254" s="160">
        <f t="shared" si="14"/>
        <v>0.74633339821279343</v>
      </c>
      <c r="AJ254" s="160">
        <f t="shared" si="14"/>
        <v>1.6867792910344896</v>
      </c>
      <c r="AK254" s="160">
        <f t="shared" si="14"/>
        <v>1.5387241998943193</v>
      </c>
      <c r="AL254" s="160">
        <f t="shared" si="14"/>
        <v>1.6089016227478243</v>
      </c>
      <c r="AM254" s="160">
        <f t="shared" si="14"/>
        <v>1.0573346739522798</v>
      </c>
      <c r="AN254" s="160">
        <f t="shared" si="14"/>
        <v>0.72327147542591841</v>
      </c>
      <c r="AO254" s="160">
        <f t="shared" si="14"/>
        <v>9.3983277522016295E-2</v>
      </c>
      <c r="AP254" s="160">
        <f t="shared" si="14"/>
        <v>-0.97998430849845519</v>
      </c>
      <c r="AQ254" s="160">
        <f t="shared" si="14"/>
        <v>1.3467177316530572</v>
      </c>
      <c r="AR254" s="160">
        <f t="shared" si="14"/>
        <v>1.2120461606134871E-2</v>
      </c>
      <c r="AS254" s="160">
        <f t="shared" si="14"/>
        <v>-0.11788400087896737</v>
      </c>
      <c r="AT254" s="160">
        <f t="shared" si="14"/>
        <v>0.16370075158500921</v>
      </c>
      <c r="AU254" s="160">
        <f t="shared" si="14"/>
        <v>-0.39895193611618862</v>
      </c>
      <c r="AV254" s="160">
        <f t="shared" si="14"/>
        <v>1.040926008514693</v>
      </c>
      <c r="AW254" s="160">
        <f t="shared" si="14"/>
        <v>-0.45594152130620014</v>
      </c>
      <c r="AX254" s="160">
        <f t="shared" si="14"/>
        <v>1.2692553323204612</v>
      </c>
      <c r="AY254" s="160">
        <f t="shared" si="14"/>
        <v>1.7788593023426524</v>
      </c>
      <c r="AZ254" s="160">
        <f t="shared" si="14"/>
        <v>2.7039571347632072</v>
      </c>
      <c r="BA254" s="160">
        <f t="shared" si="14"/>
        <v>-1.9611576612119101E-3</v>
      </c>
      <c r="BB254" s="160" t="e">
        <f t="shared" si="14"/>
        <v>#DIV/0!</v>
      </c>
      <c r="BC254" s="160" t="e">
        <f t="shared" si="14"/>
        <v>#DIV/0!</v>
      </c>
      <c r="BD254" s="160" t="e">
        <f t="shared" si="14"/>
        <v>#DIV/0!</v>
      </c>
      <c r="BE254" s="160" t="e">
        <f t="shared" si="14"/>
        <v>#DIV/0!</v>
      </c>
      <c r="BF254" s="160" t="e">
        <f t="shared" si="14"/>
        <v>#DIV/0!</v>
      </c>
      <c r="BG254" s="160" t="e">
        <f t="shared" si="14"/>
        <v>#DIV/0!</v>
      </c>
      <c r="BH254" s="160" t="e">
        <f t="shared" si="14"/>
        <v>#DIV/0!</v>
      </c>
      <c r="BI254" s="160" t="e">
        <f t="shared" si="14"/>
        <v>#DIV/0!</v>
      </c>
      <c r="BJ254" s="160" t="e">
        <f t="shared" si="14"/>
        <v>#DIV/0!</v>
      </c>
      <c r="BK254" s="160" t="e">
        <f t="shared" si="14"/>
        <v>#DIV/0!</v>
      </c>
      <c r="BL254" s="160" t="e">
        <f t="shared" si="14"/>
        <v>#DIV/0!</v>
      </c>
      <c r="BM254" s="160" t="e">
        <f t="shared" si="14"/>
        <v>#DIV/0!</v>
      </c>
      <c r="BN254" s="160" t="e">
        <f t="shared" si="14"/>
        <v>#DIV/0!</v>
      </c>
      <c r="BO254" s="160" t="e">
        <f t="shared" si="14"/>
        <v>#DIV/0!</v>
      </c>
      <c r="BP254" s="160" t="e">
        <f t="shared" si="10"/>
        <v>#DIV/0!</v>
      </c>
      <c r="BQ254" s="160" t="e">
        <f t="shared" si="10"/>
        <v>#DIV/0!</v>
      </c>
      <c r="BR254" s="160" t="e">
        <f t="shared" si="10"/>
        <v>#DIV/0!</v>
      </c>
      <c r="BS254" s="160" t="e">
        <f t="shared" si="10"/>
        <v>#DIV/0!</v>
      </c>
      <c r="BT254" s="160" t="e">
        <f t="shared" si="10"/>
        <v>#DIV/0!</v>
      </c>
      <c r="BU254" s="160" t="e">
        <f t="shared" si="10"/>
        <v>#DIV/0!</v>
      </c>
      <c r="BV254" s="160" t="e">
        <f t="shared" si="10"/>
        <v>#DIV/0!</v>
      </c>
    </row>
    <row r="255" spans="1:131" x14ac:dyDescent="0.2">
      <c r="A255" s="71"/>
      <c r="B255" s="79">
        <f t="shared" si="8"/>
        <v>36341</v>
      </c>
      <c r="C255" s="160">
        <f t="shared" si="12"/>
        <v>1.6958465512418648</v>
      </c>
      <c r="D255" s="160">
        <f t="shared" si="14"/>
        <v>1.3763164548450852</v>
      </c>
      <c r="E255" s="160">
        <f t="shared" si="14"/>
        <v>0.76977250421346333</v>
      </c>
      <c r="F255" s="160">
        <f t="shared" si="14"/>
        <v>0.29122345593055732</v>
      </c>
      <c r="G255" s="160">
        <f t="shared" si="14"/>
        <v>0.4109058145775914</v>
      </c>
      <c r="H255" s="160">
        <f t="shared" si="14"/>
        <v>2.6713042148384112</v>
      </c>
      <c r="I255" s="160">
        <f t="shared" si="14"/>
        <v>3.1059733345488096</v>
      </c>
      <c r="J255" s="160">
        <f t="shared" si="14"/>
        <v>1.898483673413941</v>
      </c>
      <c r="K255" s="160">
        <f t="shared" si="14"/>
        <v>2.354097910422611</v>
      </c>
      <c r="L255" s="160">
        <f t="shared" si="14"/>
        <v>-0.12547913052846399</v>
      </c>
      <c r="M255" s="160">
        <f t="shared" si="14"/>
        <v>-0.12744554566400373</v>
      </c>
      <c r="N255" s="160">
        <f t="shared" si="14"/>
        <v>0.77651929550163867</v>
      </c>
      <c r="O255" s="160">
        <f t="shared" si="14"/>
        <v>1.0517219226068923</v>
      </c>
      <c r="P255" s="160">
        <f t="shared" si="14"/>
        <v>1.2953468396425061</v>
      </c>
      <c r="Q255" s="160">
        <f t="shared" si="14"/>
        <v>1.2895387819924486</v>
      </c>
      <c r="R255" s="160">
        <f t="shared" si="14"/>
        <v>1.9245267923818374</v>
      </c>
      <c r="S255" s="160">
        <f t="shared" si="14"/>
        <v>1.1970675461470073</v>
      </c>
      <c r="T255" s="160">
        <f t="shared" si="14"/>
        <v>1.3725311835255516</v>
      </c>
      <c r="U255" s="160">
        <f t="shared" si="14"/>
        <v>1.2537670936386656</v>
      </c>
      <c r="V255" s="160">
        <f t="shared" si="14"/>
        <v>1.4746436514891856</v>
      </c>
      <c r="W255" s="160">
        <f t="shared" si="14"/>
        <v>1.2707519133730671</v>
      </c>
      <c r="X255" s="160">
        <f t="shared" si="14"/>
        <v>-0.16536603499409219</v>
      </c>
      <c r="Y255" s="160">
        <f t="shared" si="14"/>
        <v>-0.12653658776679502</v>
      </c>
      <c r="Z255" s="160">
        <f t="shared" si="14"/>
        <v>-0.43954862024137892</v>
      </c>
      <c r="AA255" s="160">
        <f t="shared" si="14"/>
        <v>0.14220516241542092</v>
      </c>
      <c r="AB255" s="160">
        <f t="shared" si="14"/>
        <v>0.2355836268888325</v>
      </c>
      <c r="AC255" s="160">
        <f t="shared" si="14"/>
        <v>-0.64844634804233625</v>
      </c>
      <c r="AD255" s="160">
        <f t="shared" si="14"/>
        <v>-0.64883145903449413</v>
      </c>
      <c r="AE255" s="160">
        <f t="shared" si="14"/>
        <v>-0.61504918392865759</v>
      </c>
      <c r="AF255" s="160">
        <f t="shared" si="14"/>
        <v>0.54015497820571479</v>
      </c>
      <c r="AG255" s="160">
        <f t="shared" si="14"/>
        <v>0.55223624391175641</v>
      </c>
      <c r="AH255" s="160">
        <f t="shared" si="14"/>
        <v>0.47400089522212707</v>
      </c>
      <c r="AI255" s="160">
        <f t="shared" si="14"/>
        <v>2.5615793937297191</v>
      </c>
      <c r="AJ255" s="160">
        <f t="shared" si="14"/>
        <v>1.5203958061006582</v>
      </c>
      <c r="AK255" s="160">
        <f t="shared" si="14"/>
        <v>1.7388791998240771</v>
      </c>
      <c r="AL255" s="160">
        <f t="shared" si="14"/>
        <v>1.3564173004519877</v>
      </c>
      <c r="AM255" s="160">
        <f t="shared" si="14"/>
        <v>3.3594545113253504</v>
      </c>
      <c r="AN255" s="160">
        <f t="shared" si="14"/>
        <v>0.87996380895147286</v>
      </c>
      <c r="AO255" s="160">
        <f t="shared" si="14"/>
        <v>0.77782794870607519</v>
      </c>
      <c r="AP255" s="160">
        <f t="shared" si="14"/>
        <v>3.6678025224382092E-2</v>
      </c>
      <c r="AQ255" s="160">
        <f t="shared" si="14"/>
        <v>0.49825673911211893</v>
      </c>
      <c r="AR255" s="160">
        <f t="shared" si="14"/>
        <v>0.421354058532106</v>
      </c>
      <c r="AS255" s="160">
        <f t="shared" si="14"/>
        <v>0.28742138665312017</v>
      </c>
      <c r="AT255" s="160">
        <f t="shared" si="14"/>
        <v>0.84513623487497624</v>
      </c>
      <c r="AU255" s="160">
        <f t="shared" si="14"/>
        <v>0.45063374439484755</v>
      </c>
      <c r="AV255" s="160">
        <f t="shared" si="14"/>
        <v>-0.29028235870954489</v>
      </c>
      <c r="AW255" s="160">
        <f t="shared" si="14"/>
        <v>0.15553230165285284</v>
      </c>
      <c r="AX255" s="160">
        <f t="shared" si="14"/>
        <v>-0.14546552860210218</v>
      </c>
      <c r="AY255" s="160">
        <f t="shared" si="14"/>
        <v>1.1660544758372924</v>
      </c>
      <c r="AZ255" s="160">
        <f t="shared" si="14"/>
        <v>1.574375080773099</v>
      </c>
      <c r="BA255" s="160">
        <f t="shared" si="14"/>
        <v>-0.43874647747649353</v>
      </c>
      <c r="BB255" s="160" t="e">
        <f t="shared" si="14"/>
        <v>#DIV/0!</v>
      </c>
      <c r="BC255" s="160" t="e">
        <f t="shared" si="14"/>
        <v>#DIV/0!</v>
      </c>
      <c r="BD255" s="160" t="e">
        <f t="shared" si="14"/>
        <v>#DIV/0!</v>
      </c>
      <c r="BE255" s="160" t="e">
        <f t="shared" si="14"/>
        <v>#DIV/0!</v>
      </c>
      <c r="BF255" s="160" t="e">
        <f t="shared" si="14"/>
        <v>#DIV/0!</v>
      </c>
      <c r="BG255" s="160" t="e">
        <f t="shared" si="14"/>
        <v>#DIV/0!</v>
      </c>
      <c r="BH255" s="160" t="e">
        <f t="shared" si="14"/>
        <v>#DIV/0!</v>
      </c>
      <c r="BI255" s="160" t="e">
        <f t="shared" si="14"/>
        <v>#DIV/0!</v>
      </c>
      <c r="BJ255" s="160" t="e">
        <f t="shared" si="14"/>
        <v>#DIV/0!</v>
      </c>
      <c r="BK255" s="160" t="e">
        <f t="shared" si="14"/>
        <v>#DIV/0!</v>
      </c>
      <c r="BL255" s="160" t="e">
        <f t="shared" si="14"/>
        <v>#DIV/0!</v>
      </c>
      <c r="BM255" s="160" t="e">
        <f t="shared" si="14"/>
        <v>#DIV/0!</v>
      </c>
      <c r="BN255" s="160" t="e">
        <f t="shared" si="14"/>
        <v>#DIV/0!</v>
      </c>
      <c r="BO255" s="160" t="e">
        <f t="shared" ref="BO255:BV258" si="15">(BO8-BO$246)/BO$247</f>
        <v>#DIV/0!</v>
      </c>
      <c r="BP255" s="160" t="e">
        <f t="shared" si="15"/>
        <v>#DIV/0!</v>
      </c>
      <c r="BQ255" s="160" t="e">
        <f t="shared" si="15"/>
        <v>#DIV/0!</v>
      </c>
      <c r="BR255" s="160" t="e">
        <f t="shared" si="15"/>
        <v>#DIV/0!</v>
      </c>
      <c r="BS255" s="160" t="e">
        <f t="shared" si="15"/>
        <v>#DIV/0!</v>
      </c>
      <c r="BT255" s="160" t="e">
        <f t="shared" si="15"/>
        <v>#DIV/0!</v>
      </c>
      <c r="BU255" s="160" t="e">
        <f t="shared" si="15"/>
        <v>#DIV/0!</v>
      </c>
      <c r="BV255" s="160" t="e">
        <f t="shared" si="15"/>
        <v>#DIV/0!</v>
      </c>
    </row>
    <row r="256" spans="1:131" x14ac:dyDescent="0.2">
      <c r="A256" s="71"/>
      <c r="B256" s="79">
        <f t="shared" si="8"/>
        <v>36372</v>
      </c>
      <c r="C256" s="160">
        <f t="shared" si="12"/>
        <v>-1.7274725113395217</v>
      </c>
      <c r="D256" s="160">
        <f t="shared" ref="D256:BO259" si="16">(D9-D$246)/D$247</f>
        <v>-0.51374507216810028</v>
      </c>
      <c r="E256" s="160">
        <f t="shared" si="16"/>
        <v>-0.58808236193557994</v>
      </c>
      <c r="F256" s="160">
        <f t="shared" si="16"/>
        <v>-0.26046321255630178</v>
      </c>
      <c r="G256" s="160">
        <f t="shared" si="16"/>
        <v>-0.47280523150393744</v>
      </c>
      <c r="H256" s="160">
        <f t="shared" si="16"/>
        <v>1.6127218713759399</v>
      </c>
      <c r="I256" s="160">
        <f t="shared" si="16"/>
        <v>0.45519598769802078</v>
      </c>
      <c r="J256" s="160">
        <f t="shared" si="16"/>
        <v>-0.94948278360332539</v>
      </c>
      <c r="K256" s="160">
        <f t="shared" si="16"/>
        <v>-1.2353153653665387</v>
      </c>
      <c r="L256" s="160">
        <f t="shared" si="16"/>
        <v>-0.69428991285172392</v>
      </c>
      <c r="M256" s="160">
        <f t="shared" si="16"/>
        <v>-0.7051703053706585</v>
      </c>
      <c r="N256" s="160">
        <f t="shared" si="16"/>
        <v>-1.4033283723526739</v>
      </c>
      <c r="O256" s="160">
        <f t="shared" si="16"/>
        <v>-1.2449989404161008</v>
      </c>
      <c r="P256" s="160">
        <f t="shared" si="16"/>
        <v>-1.5333952902958121</v>
      </c>
      <c r="Q256" s="160">
        <f t="shared" si="16"/>
        <v>-1.5265198744042485</v>
      </c>
      <c r="R256" s="160">
        <f t="shared" si="16"/>
        <v>-1.1220496492770113</v>
      </c>
      <c r="S256" s="160">
        <f t="shared" si="16"/>
        <v>-1.0417311776732623</v>
      </c>
      <c r="T256" s="160">
        <f t="shared" si="16"/>
        <v>-1.6247759822106378</v>
      </c>
      <c r="U256" s="160">
        <f t="shared" si="16"/>
        <v>-0.98169421743749141</v>
      </c>
      <c r="V256" s="160">
        <f t="shared" si="16"/>
        <v>3.1391344209410178E-2</v>
      </c>
      <c r="W256" s="160">
        <f t="shared" si="16"/>
        <v>3.4490087758699613E-2</v>
      </c>
      <c r="X256" s="160">
        <f t="shared" si="16"/>
        <v>2.5395008738405042E-2</v>
      </c>
      <c r="Y256" s="160">
        <f t="shared" si="16"/>
        <v>7.8166597721392971E-3</v>
      </c>
      <c r="Z256" s="160">
        <f t="shared" si="16"/>
        <v>-0.3106879399973248</v>
      </c>
      <c r="AA256" s="160">
        <f t="shared" si="16"/>
        <v>-7.8498705343872599E-2</v>
      </c>
      <c r="AB256" s="160">
        <f t="shared" si="16"/>
        <v>0.24307326850657621</v>
      </c>
      <c r="AC256" s="160">
        <f t="shared" si="16"/>
        <v>0.84458547014291163</v>
      </c>
      <c r="AD256" s="160">
        <f t="shared" si="16"/>
        <v>0.84169321868833924</v>
      </c>
      <c r="AE256" s="160">
        <f t="shared" si="16"/>
        <v>0.80904996218978531</v>
      </c>
      <c r="AF256" s="160">
        <f t="shared" si="16"/>
        <v>-5.9306126612482919E-2</v>
      </c>
      <c r="AG256" s="160">
        <f t="shared" si="16"/>
        <v>-1.5443857986844323E-2</v>
      </c>
      <c r="AH256" s="160">
        <f t="shared" si="16"/>
        <v>9.5645450358788128E-4</v>
      </c>
      <c r="AI256" s="160">
        <f t="shared" si="16"/>
        <v>-1.4966821402021289</v>
      </c>
      <c r="AJ256" s="160">
        <f t="shared" si="16"/>
        <v>0.26386451445906373</v>
      </c>
      <c r="AK256" s="160">
        <f t="shared" si="16"/>
        <v>0.33860645837642078</v>
      </c>
      <c r="AL256" s="160">
        <f t="shared" si="16"/>
        <v>-0.18178598166972804</v>
      </c>
      <c r="AM256" s="160">
        <f t="shared" si="16"/>
        <v>-0.42607803434146235</v>
      </c>
      <c r="AN256" s="160">
        <f t="shared" si="16"/>
        <v>1.194389952472612</v>
      </c>
      <c r="AO256" s="160">
        <f t="shared" si="16"/>
        <v>0.51592998952920166</v>
      </c>
      <c r="AP256" s="160">
        <f t="shared" si="16"/>
        <v>-0.31718143024111001</v>
      </c>
      <c r="AQ256" s="160">
        <f t="shared" si="16"/>
        <v>-0.25711523469605502</v>
      </c>
      <c r="AR256" s="160">
        <f t="shared" si="16"/>
        <v>0.29101482665163975</v>
      </c>
      <c r="AS256" s="160">
        <f t="shared" si="16"/>
        <v>0.54288347741128729</v>
      </c>
      <c r="AT256" s="160">
        <f t="shared" si="16"/>
        <v>-0.58021120041961771</v>
      </c>
      <c r="AU256" s="160">
        <f t="shared" si="16"/>
        <v>0.1081821684002756</v>
      </c>
      <c r="AV256" s="160">
        <f t="shared" si="16"/>
        <v>-0.13221120780051737</v>
      </c>
      <c r="AW256" s="160">
        <f t="shared" si="16"/>
        <v>-0.72806659967493059</v>
      </c>
      <c r="AX256" s="160">
        <f t="shared" si="16"/>
        <v>-0.76429545578399105</v>
      </c>
      <c r="AY256" s="160">
        <f t="shared" si="16"/>
        <v>-5.3772291679453597E-3</v>
      </c>
      <c r="AZ256" s="160">
        <f t="shared" si="16"/>
        <v>-0.15838424278795604</v>
      </c>
      <c r="BA256" s="160">
        <f t="shared" si="16"/>
        <v>0.15553825069054777</v>
      </c>
      <c r="BB256" s="160" t="e">
        <f t="shared" si="16"/>
        <v>#DIV/0!</v>
      </c>
      <c r="BC256" s="160" t="e">
        <f t="shared" si="16"/>
        <v>#DIV/0!</v>
      </c>
      <c r="BD256" s="160" t="e">
        <f t="shared" si="16"/>
        <v>#DIV/0!</v>
      </c>
      <c r="BE256" s="160" t="e">
        <f t="shared" si="16"/>
        <v>#DIV/0!</v>
      </c>
      <c r="BF256" s="160" t="e">
        <f t="shared" si="16"/>
        <v>#DIV/0!</v>
      </c>
      <c r="BG256" s="160" t="e">
        <f t="shared" si="16"/>
        <v>#DIV/0!</v>
      </c>
      <c r="BH256" s="160" t="e">
        <f t="shared" si="16"/>
        <v>#DIV/0!</v>
      </c>
      <c r="BI256" s="160" t="e">
        <f t="shared" si="16"/>
        <v>#DIV/0!</v>
      </c>
      <c r="BJ256" s="160" t="e">
        <f t="shared" si="16"/>
        <v>#DIV/0!</v>
      </c>
      <c r="BK256" s="160" t="e">
        <f t="shared" si="16"/>
        <v>#DIV/0!</v>
      </c>
      <c r="BL256" s="160" t="e">
        <f t="shared" si="16"/>
        <v>#DIV/0!</v>
      </c>
      <c r="BM256" s="160" t="e">
        <f t="shared" si="16"/>
        <v>#DIV/0!</v>
      </c>
      <c r="BN256" s="160" t="e">
        <f t="shared" si="16"/>
        <v>#DIV/0!</v>
      </c>
      <c r="BO256" s="160" t="e">
        <f t="shared" si="16"/>
        <v>#DIV/0!</v>
      </c>
      <c r="BP256" s="160" t="e">
        <f t="shared" si="15"/>
        <v>#DIV/0!</v>
      </c>
      <c r="BQ256" s="160" t="e">
        <f t="shared" si="15"/>
        <v>#DIV/0!</v>
      </c>
      <c r="BR256" s="160" t="e">
        <f t="shared" si="15"/>
        <v>#DIV/0!</v>
      </c>
      <c r="BS256" s="160" t="e">
        <f t="shared" si="15"/>
        <v>#DIV/0!</v>
      </c>
      <c r="BT256" s="160" t="e">
        <f t="shared" si="15"/>
        <v>#DIV/0!</v>
      </c>
      <c r="BU256" s="160" t="e">
        <f t="shared" si="15"/>
        <v>#DIV/0!</v>
      </c>
      <c r="BV256" s="160" t="e">
        <f t="shared" si="15"/>
        <v>#DIV/0!</v>
      </c>
    </row>
    <row r="257" spans="1:74" x14ac:dyDescent="0.2">
      <c r="A257" s="71"/>
      <c r="B257" s="79">
        <f t="shared" si="8"/>
        <v>36403</v>
      </c>
      <c r="C257" s="160">
        <f t="shared" si="12"/>
        <v>-4.2571883665104469E-2</v>
      </c>
      <c r="D257" s="160">
        <f t="shared" si="16"/>
        <v>-0.64581314557761382</v>
      </c>
      <c r="E257" s="160">
        <f t="shared" si="16"/>
        <v>0.50179143546231075</v>
      </c>
      <c r="F257" s="160">
        <f t="shared" si="16"/>
        <v>0.34939333578196924</v>
      </c>
      <c r="G257" s="160">
        <f t="shared" si="16"/>
        <v>8.2015661106698071E-2</v>
      </c>
      <c r="H257" s="160">
        <f t="shared" si="16"/>
        <v>-1.5028667181773861E-2</v>
      </c>
      <c r="I257" s="160">
        <f t="shared" si="16"/>
        <v>1.2194566858306655</v>
      </c>
      <c r="J257" s="160">
        <f t="shared" si="16"/>
        <v>-0.4422694658755062</v>
      </c>
      <c r="K257" s="160">
        <f t="shared" si="16"/>
        <v>0.19919826618818692</v>
      </c>
      <c r="L257" s="160">
        <f t="shared" si="16"/>
        <v>0.20140305433274899</v>
      </c>
      <c r="M257" s="160">
        <f t="shared" si="16"/>
        <v>0.2045592924475331</v>
      </c>
      <c r="N257" s="160">
        <f t="shared" si="16"/>
        <v>-0.16552993649569817</v>
      </c>
      <c r="O257" s="160">
        <f t="shared" si="16"/>
        <v>6.2468776318101396E-2</v>
      </c>
      <c r="P257" s="160">
        <f t="shared" si="16"/>
        <v>7.6939284273369171E-2</v>
      </c>
      <c r="Q257" s="160">
        <f t="shared" si="16"/>
        <v>7.6594305009949917E-2</v>
      </c>
      <c r="R257" s="160">
        <f t="shared" si="16"/>
        <v>0.19300467856646628</v>
      </c>
      <c r="S257" s="160">
        <f t="shared" si="16"/>
        <v>4.2031913277259988E-5</v>
      </c>
      <c r="T257" s="160">
        <f t="shared" si="16"/>
        <v>8.1525233377977971E-2</v>
      </c>
      <c r="U257" s="160">
        <f t="shared" si="16"/>
        <v>-0.29569394655803777</v>
      </c>
      <c r="V257" s="160">
        <f t="shared" si="16"/>
        <v>-0.2264942955374912</v>
      </c>
      <c r="W257" s="160">
        <f t="shared" si="16"/>
        <v>-0.69999318522254905</v>
      </c>
      <c r="X257" s="160">
        <f t="shared" si="16"/>
        <v>0.37131159888944365</v>
      </c>
      <c r="Y257" s="160">
        <f t="shared" si="16"/>
        <v>0.329237509147077</v>
      </c>
      <c r="Z257" s="160">
        <f t="shared" si="16"/>
        <v>-2.4072690513291094E-3</v>
      </c>
      <c r="AA257" s="160">
        <f t="shared" si="16"/>
        <v>-9.7712968886487159E-2</v>
      </c>
      <c r="AB257" s="160">
        <f t="shared" si="16"/>
        <v>0.19443040876849313</v>
      </c>
      <c r="AC257" s="160">
        <f t="shared" si="16"/>
        <v>-1.0592183729594822E-2</v>
      </c>
      <c r="AD257" s="160">
        <f t="shared" si="16"/>
        <v>-1.3011862530404145E-2</v>
      </c>
      <c r="AE257" s="160">
        <f t="shared" si="16"/>
        <v>-6.6444870682973219E-3</v>
      </c>
      <c r="AF257" s="160">
        <f t="shared" si="16"/>
        <v>-1.7663976629451759</v>
      </c>
      <c r="AG257" s="160">
        <f t="shared" si="16"/>
        <v>-1.6320323063557862</v>
      </c>
      <c r="AH257" s="160">
        <f t="shared" si="16"/>
        <v>-1.3461370509286874</v>
      </c>
      <c r="AI257" s="160">
        <f t="shared" si="16"/>
        <v>-0.59905212326484703</v>
      </c>
      <c r="AJ257" s="160">
        <f t="shared" si="16"/>
        <v>-1.6087093449020351</v>
      </c>
      <c r="AK257" s="160">
        <f t="shared" si="16"/>
        <v>-0.84380289551079168</v>
      </c>
      <c r="AL257" s="160">
        <f t="shared" si="16"/>
        <v>-1.062402988473828</v>
      </c>
      <c r="AM257" s="160">
        <f t="shared" si="16"/>
        <v>-0.27272310092699076</v>
      </c>
      <c r="AN257" s="160">
        <f t="shared" si="16"/>
        <v>-0.22788338098016364</v>
      </c>
      <c r="AO257" s="160">
        <f t="shared" si="16"/>
        <v>1.0906505110562297</v>
      </c>
      <c r="AP257" s="160">
        <f t="shared" si="16"/>
        <v>-1.1182197662428599</v>
      </c>
      <c r="AQ257" s="160">
        <f t="shared" si="16"/>
        <v>-2.0123071623668221</v>
      </c>
      <c r="AR257" s="160">
        <f t="shared" si="16"/>
        <v>0.14227843943100854</v>
      </c>
      <c r="AS257" s="160">
        <f t="shared" si="16"/>
        <v>0.72139706120046077</v>
      </c>
      <c r="AT257" s="160">
        <f t="shared" si="16"/>
        <v>-1.0428947667188295</v>
      </c>
      <c r="AU257" s="160">
        <f t="shared" si="16"/>
        <v>1.0036297497801878</v>
      </c>
      <c r="AV257" s="160">
        <f t="shared" si="16"/>
        <v>-0.80250292823717984</v>
      </c>
      <c r="AW257" s="160">
        <f t="shared" si="16"/>
        <v>-0.28086334392459289</v>
      </c>
      <c r="AX257" s="160">
        <f t="shared" si="16"/>
        <v>-1.0981007975847148</v>
      </c>
      <c r="AY257" s="160">
        <f t="shared" si="16"/>
        <v>-1.0702895051891927</v>
      </c>
      <c r="AZ257" s="160">
        <f t="shared" si="16"/>
        <v>-1.9803558309555938</v>
      </c>
      <c r="BA257" s="160">
        <f t="shared" si="16"/>
        <v>-0.3318735329672956</v>
      </c>
      <c r="BB257" s="160" t="e">
        <f t="shared" si="16"/>
        <v>#DIV/0!</v>
      </c>
      <c r="BC257" s="160" t="e">
        <f t="shared" si="16"/>
        <v>#DIV/0!</v>
      </c>
      <c r="BD257" s="160" t="e">
        <f t="shared" si="16"/>
        <v>#DIV/0!</v>
      </c>
      <c r="BE257" s="160" t="e">
        <f t="shared" si="16"/>
        <v>#DIV/0!</v>
      </c>
      <c r="BF257" s="160" t="e">
        <f t="shared" si="16"/>
        <v>#DIV/0!</v>
      </c>
      <c r="BG257" s="160" t="e">
        <f t="shared" si="16"/>
        <v>#DIV/0!</v>
      </c>
      <c r="BH257" s="160" t="e">
        <f t="shared" si="16"/>
        <v>#DIV/0!</v>
      </c>
      <c r="BI257" s="160" t="e">
        <f t="shared" si="16"/>
        <v>#DIV/0!</v>
      </c>
      <c r="BJ257" s="160" t="e">
        <f t="shared" si="16"/>
        <v>#DIV/0!</v>
      </c>
      <c r="BK257" s="160" t="e">
        <f t="shared" si="16"/>
        <v>#DIV/0!</v>
      </c>
      <c r="BL257" s="160" t="e">
        <f t="shared" si="16"/>
        <v>#DIV/0!</v>
      </c>
      <c r="BM257" s="160" t="e">
        <f t="shared" si="16"/>
        <v>#DIV/0!</v>
      </c>
      <c r="BN257" s="160" t="e">
        <f t="shared" si="16"/>
        <v>#DIV/0!</v>
      </c>
      <c r="BO257" s="160" t="e">
        <f t="shared" si="16"/>
        <v>#DIV/0!</v>
      </c>
      <c r="BP257" s="160" t="e">
        <f t="shared" si="15"/>
        <v>#DIV/0!</v>
      </c>
      <c r="BQ257" s="160" t="e">
        <f t="shared" si="15"/>
        <v>#DIV/0!</v>
      </c>
      <c r="BR257" s="160" t="e">
        <f t="shared" si="15"/>
        <v>#DIV/0!</v>
      </c>
      <c r="BS257" s="160" t="e">
        <f t="shared" si="15"/>
        <v>#DIV/0!</v>
      </c>
      <c r="BT257" s="160" t="e">
        <f t="shared" si="15"/>
        <v>#DIV/0!</v>
      </c>
      <c r="BU257" s="160" t="e">
        <f t="shared" si="15"/>
        <v>#DIV/0!</v>
      </c>
      <c r="BV257" s="160" t="e">
        <f t="shared" si="15"/>
        <v>#DIV/0!</v>
      </c>
    </row>
    <row r="258" spans="1:74" x14ac:dyDescent="0.2">
      <c r="A258" s="71"/>
      <c r="B258" s="79">
        <f t="shared" si="8"/>
        <v>36433</v>
      </c>
      <c r="C258" s="160">
        <f t="shared" si="12"/>
        <v>-1.6188505708261678</v>
      </c>
      <c r="D258" s="160">
        <f t="shared" si="16"/>
        <v>-0.80455283078338147</v>
      </c>
      <c r="E258" s="160">
        <f t="shared" si="16"/>
        <v>-0.78725470596362557</v>
      </c>
      <c r="F258" s="160">
        <f t="shared" si="16"/>
        <v>-1.077471440797265</v>
      </c>
      <c r="G258" s="160">
        <f t="shared" si="16"/>
        <v>-1.294087422340684</v>
      </c>
      <c r="H258" s="160">
        <f t="shared" si="16"/>
        <v>0.698700312443993</v>
      </c>
      <c r="I258" s="160">
        <f t="shared" si="16"/>
        <v>-0.25812718278202801</v>
      </c>
      <c r="J258" s="160">
        <f t="shared" si="16"/>
        <v>-1.1118353436974655</v>
      </c>
      <c r="K258" s="160">
        <f t="shared" si="16"/>
        <v>-1.339769626353134</v>
      </c>
      <c r="L258" s="160">
        <f t="shared" si="16"/>
        <v>-0.76934407104683888</v>
      </c>
      <c r="M258" s="160">
        <f t="shared" si="16"/>
        <v>-0.78140065622855781</v>
      </c>
      <c r="N258" s="160">
        <f t="shared" si="16"/>
        <v>-1.1758576245572627</v>
      </c>
      <c r="O258" s="160">
        <f t="shared" si="16"/>
        <v>-0.42381145726692326</v>
      </c>
      <c r="P258" s="160">
        <f t="shared" si="16"/>
        <v>-0.5219847756089705</v>
      </c>
      <c r="Q258" s="160">
        <f t="shared" si="16"/>
        <v>-0.51964430773086501</v>
      </c>
      <c r="R258" s="160">
        <f t="shared" si="16"/>
        <v>-1.1774381245462844</v>
      </c>
      <c r="S258" s="160">
        <f t="shared" si="16"/>
        <v>-0.77867288419822245</v>
      </c>
      <c r="T258" s="160">
        <f t="shared" si="16"/>
        <v>-0.55308092618916394</v>
      </c>
      <c r="U258" s="160">
        <f t="shared" si="16"/>
        <v>-0.90133338087958614</v>
      </c>
      <c r="V258" s="160">
        <f t="shared" si="16"/>
        <v>-8.6240639336850014E-2</v>
      </c>
      <c r="W258" s="160">
        <f t="shared" si="16"/>
        <v>0.48536215889751549</v>
      </c>
      <c r="X258" s="160">
        <f t="shared" si="16"/>
        <v>4.4713154900586666E-2</v>
      </c>
      <c r="Y258" s="160">
        <f t="shared" si="16"/>
        <v>0.25352225574066672</v>
      </c>
      <c r="Z258" s="160">
        <f t="shared" si="16"/>
        <v>-7.5027166504671644E-2</v>
      </c>
      <c r="AA258" s="160">
        <f t="shared" si="16"/>
        <v>-9.3017091228243851E-2</v>
      </c>
      <c r="AB258" s="160">
        <f t="shared" si="16"/>
        <v>0.17273885562569755</v>
      </c>
      <c r="AC258" s="160">
        <f t="shared" si="16"/>
        <v>-0.28087579339614055</v>
      </c>
      <c r="AD258" s="160">
        <f t="shared" si="16"/>
        <v>-0.28215917643552424</v>
      </c>
      <c r="AE258" s="160">
        <f t="shared" si="16"/>
        <v>-0.2644492123579365</v>
      </c>
      <c r="AF258" s="160">
        <f t="shared" si="16"/>
        <v>-1.5642903069638467</v>
      </c>
      <c r="AG258" s="160">
        <f t="shared" si="16"/>
        <v>-1.4406398648516234</v>
      </c>
      <c r="AH258" s="160">
        <f t="shared" si="16"/>
        <v>-1.1866508717473281</v>
      </c>
      <c r="AI258" s="160">
        <f t="shared" si="16"/>
        <v>0.82051140137313727</v>
      </c>
      <c r="AJ258" s="160">
        <f t="shared" si="16"/>
        <v>-0.40760467516765009</v>
      </c>
      <c r="AK258" s="160">
        <f t="shared" si="16"/>
        <v>-5.7044120813054849E-2</v>
      </c>
      <c r="AL258" s="160">
        <f t="shared" si="16"/>
        <v>-0.18187295744686569</v>
      </c>
      <c r="AM258" s="160">
        <f t="shared" si="16"/>
        <v>8.5455853220257061E-2</v>
      </c>
      <c r="AN258" s="160">
        <f t="shared" si="16"/>
        <v>-0.35024339552543798</v>
      </c>
      <c r="AO258" s="160">
        <f t="shared" si="16"/>
        <v>0.15218282400576602</v>
      </c>
      <c r="AP258" s="160">
        <f t="shared" si="16"/>
        <v>-0.50281879029381893</v>
      </c>
      <c r="AQ258" s="160">
        <f t="shared" si="16"/>
        <v>-1.5650526458275484</v>
      </c>
      <c r="AR258" s="160">
        <f t="shared" si="16"/>
        <v>1.150445106889828</v>
      </c>
      <c r="AS258" s="160">
        <f t="shared" si="16"/>
        <v>0.72507679211324627</v>
      </c>
      <c r="AT258" s="160">
        <f t="shared" si="16"/>
        <v>-0.19729829880562996</v>
      </c>
      <c r="AU258" s="160">
        <f t="shared" si="16"/>
        <v>1.6333268379885324</v>
      </c>
      <c r="AV258" s="160">
        <f t="shared" si="16"/>
        <v>3.9041458823506556E-2</v>
      </c>
      <c r="AW258" s="160">
        <f t="shared" si="16"/>
        <v>-0.27672471489597811</v>
      </c>
      <c r="AX258" s="160">
        <f t="shared" si="16"/>
        <v>-0.70882683875897956</v>
      </c>
      <c r="AY258" s="160">
        <f t="shared" si="16"/>
        <v>0.25856307732440209</v>
      </c>
      <c r="AZ258" s="160">
        <f t="shared" si="16"/>
        <v>-0.69102925655020597</v>
      </c>
      <c r="BA258" s="160">
        <f t="shared" si="16"/>
        <v>-0.59552143821512338</v>
      </c>
      <c r="BB258" s="160" t="e">
        <f t="shared" si="16"/>
        <v>#DIV/0!</v>
      </c>
      <c r="BC258" s="160" t="e">
        <f t="shared" si="16"/>
        <v>#DIV/0!</v>
      </c>
      <c r="BD258" s="160" t="e">
        <f t="shared" si="16"/>
        <v>#DIV/0!</v>
      </c>
      <c r="BE258" s="160" t="e">
        <f t="shared" si="16"/>
        <v>#DIV/0!</v>
      </c>
      <c r="BF258" s="160" t="e">
        <f t="shared" si="16"/>
        <v>#DIV/0!</v>
      </c>
      <c r="BG258" s="160" t="e">
        <f t="shared" si="16"/>
        <v>#DIV/0!</v>
      </c>
      <c r="BH258" s="160" t="e">
        <f t="shared" si="16"/>
        <v>#DIV/0!</v>
      </c>
      <c r="BI258" s="160" t="e">
        <f t="shared" si="16"/>
        <v>#DIV/0!</v>
      </c>
      <c r="BJ258" s="160" t="e">
        <f t="shared" si="16"/>
        <v>#DIV/0!</v>
      </c>
      <c r="BK258" s="160" t="e">
        <f t="shared" si="16"/>
        <v>#DIV/0!</v>
      </c>
      <c r="BL258" s="160" t="e">
        <f t="shared" si="16"/>
        <v>#DIV/0!</v>
      </c>
      <c r="BM258" s="160" t="e">
        <f t="shared" si="16"/>
        <v>#DIV/0!</v>
      </c>
      <c r="BN258" s="160" t="e">
        <f t="shared" si="16"/>
        <v>#DIV/0!</v>
      </c>
      <c r="BO258" s="160" t="e">
        <f t="shared" si="16"/>
        <v>#DIV/0!</v>
      </c>
      <c r="BP258" s="160" t="e">
        <f t="shared" si="15"/>
        <v>#DIV/0!</v>
      </c>
      <c r="BQ258" s="160" t="e">
        <f t="shared" si="15"/>
        <v>#DIV/0!</v>
      </c>
      <c r="BR258" s="160" t="e">
        <f t="shared" si="15"/>
        <v>#DIV/0!</v>
      </c>
      <c r="BS258" s="160" t="e">
        <f t="shared" si="15"/>
        <v>#DIV/0!</v>
      </c>
      <c r="BT258" s="160" t="e">
        <f t="shared" si="15"/>
        <v>#DIV/0!</v>
      </c>
      <c r="BU258" s="160" t="e">
        <f t="shared" si="15"/>
        <v>#DIV/0!</v>
      </c>
      <c r="BV258" s="160" t="e">
        <f t="shared" si="15"/>
        <v>#DIV/0!</v>
      </c>
    </row>
    <row r="259" spans="1:74" x14ac:dyDescent="0.2">
      <c r="A259" s="71"/>
      <c r="B259" s="79">
        <f t="shared" si="8"/>
        <v>36464</v>
      </c>
      <c r="C259" s="160">
        <f t="shared" si="12"/>
        <v>1.5823718037016754</v>
      </c>
      <c r="D259" s="160">
        <f t="shared" si="16"/>
        <v>-0.36462991143233636</v>
      </c>
      <c r="E259" s="160">
        <f t="shared" si="16"/>
        <v>0.80769969331451863</v>
      </c>
      <c r="F259" s="160">
        <f t="shared" si="16"/>
        <v>-0.60834800972566427</v>
      </c>
      <c r="G259" s="160">
        <f t="shared" si="16"/>
        <v>0.7440754324276615</v>
      </c>
      <c r="H259" s="160">
        <f t="shared" si="16"/>
        <v>0.98699142643827431</v>
      </c>
      <c r="I259" s="160">
        <f t="shared" si="16"/>
        <v>-0.23467361020092531</v>
      </c>
      <c r="J259" s="160">
        <f t="shared" si="16"/>
        <v>0.22787539923392458</v>
      </c>
      <c r="K259" s="160">
        <f t="shared" si="16"/>
        <v>0.24918964818685732</v>
      </c>
      <c r="L259" s="160">
        <f t="shared" si="16"/>
        <v>-0.18469139313015659</v>
      </c>
      <c r="M259" s="160">
        <f t="shared" si="16"/>
        <v>-0.18758573858286662</v>
      </c>
      <c r="N259" s="160">
        <f t="shared" si="16"/>
        <v>0.14460808058901348</v>
      </c>
      <c r="O259" s="160">
        <f t="shared" si="16"/>
        <v>0.76563632285589744</v>
      </c>
      <c r="P259" s="160">
        <f t="shared" si="16"/>
        <v>0.94299126965863667</v>
      </c>
      <c r="Q259" s="160">
        <f t="shared" si="16"/>
        <v>0.93876309887837728</v>
      </c>
      <c r="R259" s="160">
        <f t="shared" si="16"/>
        <v>0.72743806320463378</v>
      </c>
      <c r="S259" s="160">
        <f t="shared" si="16"/>
        <v>-0.42111776578619892</v>
      </c>
      <c r="T259" s="160">
        <f t="shared" si="16"/>
        <v>0.99918146593680013</v>
      </c>
      <c r="U259" s="160">
        <f t="shared" si="16"/>
        <v>1.5420560647062347</v>
      </c>
      <c r="V259" s="160">
        <f t="shared" si="16"/>
        <v>0.80957142006027927</v>
      </c>
      <c r="W259" s="160">
        <f t="shared" si="16"/>
        <v>-0.84543707098829346</v>
      </c>
      <c r="X259" s="160">
        <f t="shared" si="16"/>
        <v>-0.18276293184952716</v>
      </c>
      <c r="Y259" s="160">
        <f t="shared" si="16"/>
        <v>-0.22516375822037651</v>
      </c>
      <c r="Z259" s="160">
        <f t="shared" si="16"/>
        <v>-0.53414376035149636</v>
      </c>
      <c r="AA259" s="160">
        <f t="shared" si="16"/>
        <v>-7.9205886635817617E-3</v>
      </c>
      <c r="AB259" s="160">
        <f t="shared" si="16"/>
        <v>9.2629499711755006E-2</v>
      </c>
      <c r="AC259" s="160">
        <f t="shared" si="16"/>
        <v>0.25365122640536442</v>
      </c>
      <c r="AD259" s="160">
        <f t="shared" si="16"/>
        <v>0.13174246873501111</v>
      </c>
      <c r="AE259" s="160">
        <f t="shared" si="16"/>
        <v>0.24539891224653929</v>
      </c>
      <c r="AF259" s="160">
        <f t="shared" si="16"/>
        <v>-0.34119179518187087</v>
      </c>
      <c r="AG259" s="160">
        <f t="shared" si="16"/>
        <v>-0.28238508865393797</v>
      </c>
      <c r="AH259" s="160">
        <f t="shared" si="16"/>
        <v>-0.2214840797749752</v>
      </c>
      <c r="AI259" s="160">
        <f t="shared" si="16"/>
        <v>1.0883248181353422</v>
      </c>
      <c r="AJ259" s="160">
        <f t="shared" si="16"/>
        <v>-0.81411033462692228</v>
      </c>
      <c r="AK259" s="160">
        <f t="shared" si="16"/>
        <v>-0.5770456091651579</v>
      </c>
      <c r="AL259" s="160">
        <f t="shared" si="16"/>
        <v>-0.6983890213832733</v>
      </c>
      <c r="AM259" s="160">
        <f t="shared" si="16"/>
        <v>-0.16305868000868584</v>
      </c>
      <c r="AN259" s="160">
        <f t="shared" si="16"/>
        <v>-0.93487032028925665</v>
      </c>
      <c r="AO259" s="160">
        <f t="shared" si="16"/>
        <v>0.50501757456349849</v>
      </c>
      <c r="AP259" s="160">
        <f t="shared" si="16"/>
        <v>-1.3613865484557286</v>
      </c>
      <c r="AQ259" s="160">
        <f t="shared" si="16"/>
        <v>0.33560962115037701</v>
      </c>
      <c r="AR259" s="160">
        <f t="shared" si="16"/>
        <v>-0.34502961988070041</v>
      </c>
      <c r="AS259" s="160">
        <f t="shared" si="16"/>
        <v>0.50372513007163655</v>
      </c>
      <c r="AT259" s="160">
        <f t="shared" si="16"/>
        <v>-1.0976301395809922</v>
      </c>
      <c r="AU259" s="160">
        <f t="shared" si="16"/>
        <v>-0.3428792279565821</v>
      </c>
      <c r="AV259" s="160">
        <f t="shared" si="16"/>
        <v>-0.50184243067887169</v>
      </c>
      <c r="AW259" s="160">
        <f t="shared" si="16"/>
        <v>-1.293842747566196</v>
      </c>
      <c r="AX259" s="160">
        <f t="shared" si="16"/>
        <v>-1.2806862571350153</v>
      </c>
      <c r="AY259" s="160">
        <f t="shared" si="16"/>
        <v>-0.26746991119313018</v>
      </c>
      <c r="AZ259" s="160">
        <f t="shared" si="16"/>
        <v>0.51996373792299022</v>
      </c>
      <c r="BA259" s="160">
        <f t="shared" si="16"/>
        <v>-2.4963311260496685E-2</v>
      </c>
      <c r="BB259" s="160" t="e">
        <f t="shared" si="16"/>
        <v>#DIV/0!</v>
      </c>
      <c r="BC259" s="160" t="e">
        <f t="shared" si="16"/>
        <v>#DIV/0!</v>
      </c>
      <c r="BD259" s="160" t="e">
        <f t="shared" si="16"/>
        <v>#DIV/0!</v>
      </c>
      <c r="BE259" s="160" t="e">
        <f t="shared" si="16"/>
        <v>#DIV/0!</v>
      </c>
      <c r="BF259" s="160" t="e">
        <f t="shared" si="16"/>
        <v>#DIV/0!</v>
      </c>
      <c r="BG259" s="160" t="e">
        <f t="shared" si="16"/>
        <v>#DIV/0!</v>
      </c>
      <c r="BH259" s="160" t="e">
        <f t="shared" si="16"/>
        <v>#DIV/0!</v>
      </c>
      <c r="BI259" s="160" t="e">
        <f t="shared" si="16"/>
        <v>#DIV/0!</v>
      </c>
      <c r="BJ259" s="160" t="e">
        <f t="shared" si="16"/>
        <v>#DIV/0!</v>
      </c>
      <c r="BK259" s="160" t="e">
        <f t="shared" si="16"/>
        <v>#DIV/0!</v>
      </c>
      <c r="BL259" s="160" t="e">
        <f t="shared" si="16"/>
        <v>#DIV/0!</v>
      </c>
      <c r="BM259" s="160" t="e">
        <f t="shared" si="16"/>
        <v>#DIV/0!</v>
      </c>
      <c r="BN259" s="160" t="e">
        <f t="shared" si="16"/>
        <v>#DIV/0!</v>
      </c>
      <c r="BO259" s="160" t="e">
        <f t="shared" ref="BO259:BV262" si="17">(BO12-BO$246)/BO$247</f>
        <v>#DIV/0!</v>
      </c>
      <c r="BP259" s="160" t="e">
        <f t="shared" si="17"/>
        <v>#DIV/0!</v>
      </c>
      <c r="BQ259" s="160" t="e">
        <f t="shared" si="17"/>
        <v>#DIV/0!</v>
      </c>
      <c r="BR259" s="160" t="e">
        <f t="shared" si="17"/>
        <v>#DIV/0!</v>
      </c>
      <c r="BS259" s="160" t="e">
        <f t="shared" si="17"/>
        <v>#DIV/0!</v>
      </c>
      <c r="BT259" s="160" t="e">
        <f t="shared" si="17"/>
        <v>#DIV/0!</v>
      </c>
      <c r="BU259" s="160" t="e">
        <f t="shared" si="17"/>
        <v>#DIV/0!</v>
      </c>
      <c r="BV259" s="160" t="e">
        <f t="shared" si="17"/>
        <v>#DIV/0!</v>
      </c>
    </row>
    <row r="260" spans="1:74" x14ac:dyDescent="0.2">
      <c r="A260" s="71"/>
      <c r="B260" s="79">
        <f t="shared" si="8"/>
        <v>36494</v>
      </c>
      <c r="C260" s="160">
        <f t="shared" si="12"/>
        <v>1.1825178178638052</v>
      </c>
      <c r="D260" s="160">
        <f t="shared" ref="D260:BO263" si="18">(D13-D$246)/D$247</f>
        <v>2.3360633011009253</v>
      </c>
      <c r="E260" s="160">
        <f t="shared" si="18"/>
        <v>1.2927751108610757</v>
      </c>
      <c r="F260" s="160">
        <f t="shared" si="18"/>
        <v>0.60054575640537045</v>
      </c>
      <c r="G260" s="160">
        <f t="shared" si="18"/>
        <v>1.053954602831962</v>
      </c>
      <c r="H260" s="160">
        <f t="shared" si="18"/>
        <v>1.7011264036930209</v>
      </c>
      <c r="I260" s="160">
        <f t="shared" si="18"/>
        <v>0.33447334979102838</v>
      </c>
      <c r="J260" s="160">
        <f t="shared" si="18"/>
        <v>2.2025040732576957</v>
      </c>
      <c r="K260" s="160">
        <f t="shared" si="18"/>
        <v>2.1579899236179947</v>
      </c>
      <c r="L260" s="160">
        <f t="shared" si="18"/>
        <v>0.54555111139004742</v>
      </c>
      <c r="M260" s="160">
        <f t="shared" si="18"/>
        <v>0.55410058059763223</v>
      </c>
      <c r="N260" s="160">
        <f t="shared" si="18"/>
        <v>1.4752380996798051</v>
      </c>
      <c r="O260" s="160">
        <f t="shared" si="18"/>
        <v>1.2059583349857321</v>
      </c>
      <c r="P260" s="160">
        <f t="shared" si="18"/>
        <v>1.4853111686521283</v>
      </c>
      <c r="Q260" s="160">
        <f t="shared" si="18"/>
        <v>1.478651351658105</v>
      </c>
      <c r="R260" s="160">
        <f t="shared" si="18"/>
        <v>3.6763595554978541</v>
      </c>
      <c r="S260" s="160">
        <f t="shared" si="18"/>
        <v>2.3106121520910161</v>
      </c>
      <c r="T260" s="160">
        <f t="shared" si="18"/>
        <v>1.5738248806343298</v>
      </c>
      <c r="U260" s="160">
        <f t="shared" si="18"/>
        <v>0.42217341585050699</v>
      </c>
      <c r="V260" s="160">
        <f t="shared" si="18"/>
        <v>2.813837704050365</v>
      </c>
      <c r="W260" s="160">
        <f t="shared" si="18"/>
        <v>2.4851972010242607</v>
      </c>
      <c r="X260" s="160">
        <f t="shared" si="18"/>
        <v>0.47044265091683579</v>
      </c>
      <c r="Y260" s="160">
        <f t="shared" si="18"/>
        <v>0.84069619780568472</v>
      </c>
      <c r="Z260" s="160">
        <f t="shared" si="18"/>
        <v>0.48814220217139564</v>
      </c>
      <c r="AA260" s="160">
        <f t="shared" si="18"/>
        <v>-2.4803342268669044</v>
      </c>
      <c r="AB260" s="160">
        <f t="shared" si="18"/>
        <v>-0.13969435649856574</v>
      </c>
      <c r="AC260" s="160">
        <f t="shared" si="18"/>
        <v>0.94540360468173024</v>
      </c>
      <c r="AD260" s="160">
        <f t="shared" si="18"/>
        <v>0.94152773992790206</v>
      </c>
      <c r="AE260" s="160">
        <f t="shared" si="18"/>
        <v>0.90521336444366263</v>
      </c>
      <c r="AF260" s="160">
        <f t="shared" si="18"/>
        <v>-11.724891056274988</v>
      </c>
      <c r="AG260" s="160">
        <f t="shared" si="18"/>
        <v>-11.06256666270323</v>
      </c>
      <c r="AH260" s="160">
        <f t="shared" si="18"/>
        <v>-9.2045450440138179</v>
      </c>
      <c r="AI260" s="160">
        <f t="shared" si="18"/>
        <v>-1.4295082734964926</v>
      </c>
      <c r="AJ260" s="160">
        <f t="shared" si="18"/>
        <v>-5.6865348384132535</v>
      </c>
      <c r="AK260" s="160">
        <f t="shared" si="18"/>
        <v>-3.6798012420023349</v>
      </c>
      <c r="AL260" s="160">
        <f t="shared" si="18"/>
        <v>-5.5891862398405223</v>
      </c>
      <c r="AM260" s="160">
        <f t="shared" si="18"/>
        <v>-3.0350903673498384</v>
      </c>
      <c r="AN260" s="160">
        <f t="shared" si="18"/>
        <v>-5.5509495250902869</v>
      </c>
      <c r="AO260" s="160">
        <f t="shared" si="18"/>
        <v>2.309203515559739</v>
      </c>
      <c r="AP260" s="160">
        <f t="shared" si="18"/>
        <v>-1.4306784301854338</v>
      </c>
      <c r="AQ260" s="160">
        <f t="shared" si="18"/>
        <v>-4.128585429805347</v>
      </c>
      <c r="AR260" s="160">
        <f t="shared" si="18"/>
        <v>-0.60380649445513923</v>
      </c>
      <c r="AS260" s="160">
        <f t="shared" si="18"/>
        <v>0.32940144805300287</v>
      </c>
      <c r="AT260" s="160">
        <f t="shared" si="18"/>
        <v>-3.4392242524732448</v>
      </c>
      <c r="AU260" s="160">
        <f t="shared" si="18"/>
        <v>-2.3864141630906839</v>
      </c>
      <c r="AV260" s="160">
        <f t="shared" si="18"/>
        <v>-5.0256195579104519</v>
      </c>
      <c r="AW260" s="160">
        <f t="shared" si="18"/>
        <v>-1.8090673499430778</v>
      </c>
      <c r="AX260" s="160">
        <f t="shared" si="18"/>
        <v>-2.2690366678229403</v>
      </c>
      <c r="AY260" s="160">
        <f t="shared" si="18"/>
        <v>-5.3316938523675992</v>
      </c>
      <c r="AZ260" s="160">
        <f t="shared" si="18"/>
        <v>-5.5752738409938756</v>
      </c>
      <c r="BA260" s="160">
        <f t="shared" si="18"/>
        <v>-2.0291602848453345</v>
      </c>
      <c r="BB260" s="160" t="e">
        <f t="shared" si="18"/>
        <v>#DIV/0!</v>
      </c>
      <c r="BC260" s="160" t="e">
        <f t="shared" si="18"/>
        <v>#DIV/0!</v>
      </c>
      <c r="BD260" s="160" t="e">
        <f t="shared" si="18"/>
        <v>#DIV/0!</v>
      </c>
      <c r="BE260" s="160" t="e">
        <f t="shared" si="18"/>
        <v>#DIV/0!</v>
      </c>
      <c r="BF260" s="160" t="e">
        <f t="shared" si="18"/>
        <v>#DIV/0!</v>
      </c>
      <c r="BG260" s="160" t="e">
        <f t="shared" si="18"/>
        <v>#DIV/0!</v>
      </c>
      <c r="BH260" s="160" t="e">
        <f t="shared" si="18"/>
        <v>#DIV/0!</v>
      </c>
      <c r="BI260" s="160" t="e">
        <f t="shared" si="18"/>
        <v>#DIV/0!</v>
      </c>
      <c r="BJ260" s="160" t="e">
        <f t="shared" si="18"/>
        <v>#DIV/0!</v>
      </c>
      <c r="BK260" s="160" t="e">
        <f t="shared" si="18"/>
        <v>#DIV/0!</v>
      </c>
      <c r="BL260" s="160" t="e">
        <f t="shared" si="18"/>
        <v>#DIV/0!</v>
      </c>
      <c r="BM260" s="160" t="e">
        <f t="shared" si="18"/>
        <v>#DIV/0!</v>
      </c>
      <c r="BN260" s="160" t="e">
        <f t="shared" si="18"/>
        <v>#DIV/0!</v>
      </c>
      <c r="BO260" s="160" t="e">
        <f t="shared" si="18"/>
        <v>#DIV/0!</v>
      </c>
      <c r="BP260" s="160" t="e">
        <f t="shared" si="17"/>
        <v>#DIV/0!</v>
      </c>
      <c r="BQ260" s="160" t="e">
        <f t="shared" si="17"/>
        <v>#DIV/0!</v>
      </c>
      <c r="BR260" s="160" t="e">
        <f t="shared" si="17"/>
        <v>#DIV/0!</v>
      </c>
      <c r="BS260" s="160" t="e">
        <f t="shared" si="17"/>
        <v>#DIV/0!</v>
      </c>
      <c r="BT260" s="160" t="e">
        <f t="shared" si="17"/>
        <v>#DIV/0!</v>
      </c>
      <c r="BU260" s="160" t="e">
        <f t="shared" si="17"/>
        <v>#DIV/0!</v>
      </c>
      <c r="BV260" s="160" t="e">
        <f t="shared" si="17"/>
        <v>#DIV/0!</v>
      </c>
    </row>
    <row r="261" spans="1:74" x14ac:dyDescent="0.2">
      <c r="A261" s="71"/>
      <c r="B261" s="79">
        <f t="shared" si="8"/>
        <v>36525</v>
      </c>
      <c r="C261" s="160">
        <f t="shared" si="12"/>
        <v>1.3196399708561157</v>
      </c>
      <c r="D261" s="160">
        <f t="shared" si="18"/>
        <v>2.4456465486261014</v>
      </c>
      <c r="E261" s="160">
        <f t="shared" si="18"/>
        <v>2.2830421935560037</v>
      </c>
      <c r="F261" s="160">
        <f t="shared" si="18"/>
        <v>1.0591682955764605</v>
      </c>
      <c r="G261" s="160">
        <f t="shared" si="18"/>
        <v>1.1161637322122329</v>
      </c>
      <c r="H261" s="160">
        <f t="shared" si="18"/>
        <v>1.1001132841809684</v>
      </c>
      <c r="I261" s="160">
        <f t="shared" si="18"/>
        <v>-2.056721616140035</v>
      </c>
      <c r="J261" s="160">
        <f t="shared" si="18"/>
        <v>1.2113647683677402</v>
      </c>
      <c r="K261" s="160">
        <f t="shared" si="18"/>
        <v>2.0015803519726236</v>
      </c>
      <c r="L261" s="160">
        <f t="shared" si="18"/>
        <v>-0.8252473847181292</v>
      </c>
      <c r="M261" s="160">
        <f t="shared" si="18"/>
        <v>-0.83818004484288433</v>
      </c>
      <c r="N261" s="160">
        <f t="shared" si="18"/>
        <v>0.18642346812176303</v>
      </c>
      <c r="O261" s="160">
        <f t="shared" si="18"/>
        <v>0.56112983753030221</v>
      </c>
      <c r="P261" s="160">
        <f t="shared" si="18"/>
        <v>0.69111211438127562</v>
      </c>
      <c r="Q261" s="160">
        <f t="shared" si="18"/>
        <v>0.68801331575828562</v>
      </c>
      <c r="R261" s="160">
        <f t="shared" si="18"/>
        <v>3.5356286853770671</v>
      </c>
      <c r="S261" s="160">
        <f t="shared" si="18"/>
        <v>1.8169832467602995</v>
      </c>
      <c r="T261" s="160">
        <f t="shared" si="18"/>
        <v>0.73228265680052829</v>
      </c>
      <c r="U261" s="160">
        <f t="shared" si="18"/>
        <v>1.6648081538558508</v>
      </c>
      <c r="V261" s="160">
        <f t="shared" si="18"/>
        <v>4.6778502618896418</v>
      </c>
      <c r="W261" s="160">
        <f t="shared" si="18"/>
        <v>4.6595635172512191</v>
      </c>
      <c r="X261" s="160">
        <f t="shared" si="18"/>
        <v>0.94747537558828077</v>
      </c>
      <c r="Y261" s="160">
        <f t="shared" si="18"/>
        <v>1.3787546619197402</v>
      </c>
      <c r="Z261" s="160">
        <f t="shared" si="18"/>
        <v>1.0042040091382542</v>
      </c>
      <c r="AA261" s="160">
        <f t="shared" si="18"/>
        <v>-5.562341742298426E-2</v>
      </c>
      <c r="AB261" s="160">
        <f t="shared" si="18"/>
        <v>-0.5487814924840444</v>
      </c>
      <c r="AC261" s="160">
        <f t="shared" si="18"/>
        <v>2.8561260448151051</v>
      </c>
      <c r="AD261" s="160">
        <f t="shared" si="18"/>
        <v>2.8228445001976703</v>
      </c>
      <c r="AE261" s="160">
        <f t="shared" si="18"/>
        <v>2.7277185263032959</v>
      </c>
      <c r="AF261" s="160">
        <f t="shared" si="18"/>
        <v>2.4386841643108759</v>
      </c>
      <c r="AG261" s="160">
        <f t="shared" si="18"/>
        <v>2.3501130922395621</v>
      </c>
      <c r="AH261" s="160">
        <f t="shared" si="18"/>
        <v>1.9721609423219442</v>
      </c>
      <c r="AI261" s="160">
        <f t="shared" si="18"/>
        <v>-0.63245611282793002</v>
      </c>
      <c r="AJ261" s="160">
        <f t="shared" si="18"/>
        <v>9.7513797843444716E-2</v>
      </c>
      <c r="AK261" s="160">
        <f t="shared" si="18"/>
        <v>1.1253893257559553</v>
      </c>
      <c r="AL261" s="160">
        <f t="shared" si="18"/>
        <v>-0.72769539814148743</v>
      </c>
      <c r="AM261" s="160">
        <f t="shared" si="18"/>
        <v>-0.69650199341879693</v>
      </c>
      <c r="AN261" s="160">
        <f t="shared" si="18"/>
        <v>-0.32385995744531254</v>
      </c>
      <c r="AO261" s="160">
        <f t="shared" si="18"/>
        <v>0.18855754055810955</v>
      </c>
      <c r="AP261" s="160">
        <f t="shared" si="18"/>
        <v>1.6907742883237691</v>
      </c>
      <c r="AQ261" s="160">
        <f t="shared" si="18"/>
        <v>0.77707422326599773</v>
      </c>
      <c r="AR261" s="160">
        <f t="shared" si="18"/>
        <v>1.2324761178317035E-2</v>
      </c>
      <c r="AS261" s="160">
        <f t="shared" si="18"/>
        <v>3.3626955272267015E-2</v>
      </c>
      <c r="AT261" s="160">
        <f t="shared" si="18"/>
        <v>1.1042152239373377</v>
      </c>
      <c r="AU261" s="160">
        <f t="shared" si="18"/>
        <v>-0.37803270939905553</v>
      </c>
      <c r="AV261" s="160">
        <f t="shared" si="18"/>
        <v>-0.52487385827507482</v>
      </c>
      <c r="AW261" s="160">
        <f t="shared" si="18"/>
        <v>0.83193197186108803</v>
      </c>
      <c r="AX261" s="160">
        <f t="shared" si="18"/>
        <v>1.037253231670755</v>
      </c>
      <c r="AY261" s="160">
        <f t="shared" si="18"/>
        <v>0.84790742298310884</v>
      </c>
      <c r="AZ261" s="160">
        <f t="shared" si="18"/>
        <v>1.0048359176840911</v>
      </c>
      <c r="BA261" s="160">
        <f t="shared" si="18"/>
        <v>1.2603732909923939</v>
      </c>
      <c r="BB261" s="160" t="e">
        <f t="shared" si="18"/>
        <v>#DIV/0!</v>
      </c>
      <c r="BC261" s="160" t="e">
        <f t="shared" si="18"/>
        <v>#DIV/0!</v>
      </c>
      <c r="BD261" s="160" t="e">
        <f t="shared" si="18"/>
        <v>#DIV/0!</v>
      </c>
      <c r="BE261" s="160" t="e">
        <f t="shared" si="18"/>
        <v>#DIV/0!</v>
      </c>
      <c r="BF261" s="160" t="e">
        <f t="shared" si="18"/>
        <v>#DIV/0!</v>
      </c>
      <c r="BG261" s="160" t="e">
        <f t="shared" si="18"/>
        <v>#DIV/0!</v>
      </c>
      <c r="BH261" s="160" t="e">
        <f t="shared" si="18"/>
        <v>#DIV/0!</v>
      </c>
      <c r="BI261" s="160" t="e">
        <f t="shared" si="18"/>
        <v>#DIV/0!</v>
      </c>
      <c r="BJ261" s="160" t="e">
        <f t="shared" si="18"/>
        <v>#DIV/0!</v>
      </c>
      <c r="BK261" s="160" t="e">
        <f t="shared" si="18"/>
        <v>#DIV/0!</v>
      </c>
      <c r="BL261" s="160" t="e">
        <f t="shared" si="18"/>
        <v>#DIV/0!</v>
      </c>
      <c r="BM261" s="160" t="e">
        <f t="shared" si="18"/>
        <v>#DIV/0!</v>
      </c>
      <c r="BN261" s="160" t="e">
        <f t="shared" si="18"/>
        <v>#DIV/0!</v>
      </c>
      <c r="BO261" s="160" t="e">
        <f t="shared" si="18"/>
        <v>#DIV/0!</v>
      </c>
      <c r="BP261" s="160" t="e">
        <f t="shared" si="17"/>
        <v>#DIV/0!</v>
      </c>
      <c r="BQ261" s="160" t="e">
        <f t="shared" si="17"/>
        <v>#DIV/0!</v>
      </c>
      <c r="BR261" s="160" t="e">
        <f t="shared" si="17"/>
        <v>#DIV/0!</v>
      </c>
      <c r="BS261" s="160" t="e">
        <f t="shared" si="17"/>
        <v>#DIV/0!</v>
      </c>
      <c r="BT261" s="160" t="e">
        <f t="shared" si="17"/>
        <v>#DIV/0!</v>
      </c>
      <c r="BU261" s="160" t="e">
        <f t="shared" si="17"/>
        <v>#DIV/0!</v>
      </c>
      <c r="BV261" s="160" t="e">
        <f t="shared" si="17"/>
        <v>#DIV/0!</v>
      </c>
    </row>
    <row r="262" spans="1:74" x14ac:dyDescent="0.2">
      <c r="A262" s="71"/>
      <c r="B262" s="79">
        <f t="shared" si="8"/>
        <v>36556</v>
      </c>
      <c r="C262" s="160">
        <f t="shared" si="12"/>
        <v>-1.5573344393566964</v>
      </c>
      <c r="D262" s="160">
        <f t="shared" si="18"/>
        <v>-0.56557460164904227</v>
      </c>
      <c r="E262" s="160">
        <f t="shared" si="18"/>
        <v>-1.4971192754312437</v>
      </c>
      <c r="F262" s="160">
        <f t="shared" si="18"/>
        <v>2.1972442392755705E-2</v>
      </c>
      <c r="G262" s="160">
        <f t="shared" si="18"/>
        <v>-2.653562935383182</v>
      </c>
      <c r="H262" s="160">
        <f t="shared" si="18"/>
        <v>-1.1602015196920881</v>
      </c>
      <c r="I262" s="160">
        <f t="shared" si="18"/>
        <v>0.20130333343761389</v>
      </c>
      <c r="J262" s="160">
        <f t="shared" si="18"/>
        <v>-1.6478638544014206</v>
      </c>
      <c r="K262" s="160">
        <f t="shared" si="18"/>
        <v>-5.49503491580546E-2</v>
      </c>
      <c r="L262" s="160">
        <f t="shared" si="18"/>
        <v>-0.83644928209468528</v>
      </c>
      <c r="M262" s="160">
        <f t="shared" si="18"/>
        <v>-0.84955748998148906</v>
      </c>
      <c r="N262" s="160">
        <f t="shared" si="18"/>
        <v>-0.46611813152029619</v>
      </c>
      <c r="O262" s="160">
        <f t="shared" si="18"/>
        <v>-0.35810380772702505</v>
      </c>
      <c r="P262" s="160">
        <f t="shared" si="18"/>
        <v>-0.44105635304564439</v>
      </c>
      <c r="Q262" s="160">
        <f t="shared" si="18"/>
        <v>-0.43907875087222215</v>
      </c>
      <c r="R262" s="160">
        <f t="shared" si="18"/>
        <v>-0.11821806721880888</v>
      </c>
      <c r="S262" s="160">
        <f t="shared" si="18"/>
        <v>0.25944724137443698</v>
      </c>
      <c r="T262" s="160">
        <f t="shared" si="18"/>
        <v>-0.46733290281234852</v>
      </c>
      <c r="U262" s="160">
        <f t="shared" si="18"/>
        <v>-1.5277285265701828</v>
      </c>
      <c r="V262" s="160">
        <f t="shared" si="18"/>
        <v>-0.13148374184390504</v>
      </c>
      <c r="W262" s="160">
        <f t="shared" si="18"/>
        <v>0.52899481045357677</v>
      </c>
      <c r="X262" s="160">
        <f t="shared" si="18"/>
        <v>-1.1845470408208234</v>
      </c>
      <c r="Y262" s="160">
        <f t="shared" si="18"/>
        <v>-0.78289357541421123</v>
      </c>
      <c r="Z262" s="160">
        <f t="shared" si="18"/>
        <v>-1.0690727252443053</v>
      </c>
      <c r="AA262" s="160">
        <f t="shared" si="18"/>
        <v>-1.0710058922029626</v>
      </c>
      <c r="AB262" s="160">
        <f t="shared" si="18"/>
        <v>-0.78851688328890601</v>
      </c>
      <c r="AC262" s="160">
        <f t="shared" si="18"/>
        <v>1.0769265207567311</v>
      </c>
      <c r="AD262" s="160">
        <f t="shared" si="18"/>
        <v>0.99291824503482073</v>
      </c>
      <c r="AE262" s="160">
        <f t="shared" si="18"/>
        <v>1.0306639209529527</v>
      </c>
      <c r="AF262" s="160">
        <f t="shared" si="18"/>
        <v>2.0141315970914655</v>
      </c>
      <c r="AG262" s="160">
        <f t="shared" si="18"/>
        <v>1.9480685847922938</v>
      </c>
      <c r="AH262" s="160">
        <f t="shared" si="18"/>
        <v>1.6371396538651499</v>
      </c>
      <c r="AI262" s="160">
        <f t="shared" si="18"/>
        <v>0.78054103313627576</v>
      </c>
      <c r="AJ262" s="160">
        <f t="shared" si="18"/>
        <v>0.42402662767292537</v>
      </c>
      <c r="AK262" s="160">
        <f t="shared" si="18"/>
        <v>0.81870344013584428</v>
      </c>
      <c r="AL262" s="160">
        <f t="shared" si="18"/>
        <v>0.37012908161010977</v>
      </c>
      <c r="AM262" s="160">
        <f t="shared" si="18"/>
        <v>-1.668589296731499</v>
      </c>
      <c r="AN262" s="160">
        <f t="shared" si="18"/>
        <v>-0.90885456431997003</v>
      </c>
      <c r="AO262" s="160">
        <f t="shared" si="18"/>
        <v>-1.3028058380879763</v>
      </c>
      <c r="AP262" s="160">
        <f t="shared" si="18"/>
        <v>-0.686138252404496</v>
      </c>
      <c r="AQ262" s="160">
        <f t="shared" si="18"/>
        <v>1.3596034867623759</v>
      </c>
      <c r="AR262" s="160">
        <f t="shared" si="18"/>
        <v>0.62230443170717231</v>
      </c>
      <c r="AS262" s="160">
        <f t="shared" si="18"/>
        <v>-9.244004267426556E-2</v>
      </c>
      <c r="AT262" s="160">
        <f t="shared" si="18"/>
        <v>0.25206956966505384</v>
      </c>
      <c r="AU262" s="160">
        <f t="shared" si="18"/>
        <v>1.64421951666055</v>
      </c>
      <c r="AV262" s="160">
        <f t="shared" si="18"/>
        <v>3.9562079942460571</v>
      </c>
      <c r="AW262" s="160">
        <f t="shared" si="18"/>
        <v>-0.48214717597075513</v>
      </c>
      <c r="AX262" s="160">
        <f t="shared" si="18"/>
        <v>1.7583129546663732</v>
      </c>
      <c r="AY262" s="160">
        <f t="shared" si="18"/>
        <v>2.437456418461716</v>
      </c>
      <c r="AZ262" s="160">
        <f t="shared" si="18"/>
        <v>2.7351672792850779</v>
      </c>
      <c r="BA262" s="160">
        <f t="shared" si="18"/>
        <v>0.53095861509223141</v>
      </c>
      <c r="BB262" s="160" t="e">
        <f t="shared" si="18"/>
        <v>#DIV/0!</v>
      </c>
      <c r="BC262" s="160" t="e">
        <f t="shared" si="18"/>
        <v>#DIV/0!</v>
      </c>
      <c r="BD262" s="160" t="e">
        <f t="shared" si="18"/>
        <v>#DIV/0!</v>
      </c>
      <c r="BE262" s="160" t="e">
        <f t="shared" si="18"/>
        <v>#DIV/0!</v>
      </c>
      <c r="BF262" s="160" t="e">
        <f t="shared" si="18"/>
        <v>#DIV/0!</v>
      </c>
      <c r="BG262" s="160" t="e">
        <f t="shared" si="18"/>
        <v>#DIV/0!</v>
      </c>
      <c r="BH262" s="160" t="e">
        <f t="shared" si="18"/>
        <v>#DIV/0!</v>
      </c>
      <c r="BI262" s="160" t="e">
        <f t="shared" si="18"/>
        <v>#DIV/0!</v>
      </c>
      <c r="BJ262" s="160" t="e">
        <f t="shared" si="18"/>
        <v>#DIV/0!</v>
      </c>
      <c r="BK262" s="160" t="e">
        <f t="shared" si="18"/>
        <v>#DIV/0!</v>
      </c>
      <c r="BL262" s="160" t="e">
        <f t="shared" si="18"/>
        <v>#DIV/0!</v>
      </c>
      <c r="BM262" s="160" t="e">
        <f t="shared" si="18"/>
        <v>#DIV/0!</v>
      </c>
      <c r="BN262" s="160" t="e">
        <f t="shared" si="18"/>
        <v>#DIV/0!</v>
      </c>
      <c r="BO262" s="160" t="e">
        <f t="shared" si="18"/>
        <v>#DIV/0!</v>
      </c>
      <c r="BP262" s="160" t="e">
        <f t="shared" si="17"/>
        <v>#DIV/0!</v>
      </c>
      <c r="BQ262" s="160" t="e">
        <f t="shared" si="17"/>
        <v>#DIV/0!</v>
      </c>
      <c r="BR262" s="160" t="e">
        <f t="shared" si="17"/>
        <v>#DIV/0!</v>
      </c>
      <c r="BS262" s="160" t="e">
        <f t="shared" si="17"/>
        <v>#DIV/0!</v>
      </c>
      <c r="BT262" s="160" t="e">
        <f t="shared" si="17"/>
        <v>#DIV/0!</v>
      </c>
      <c r="BU262" s="160" t="e">
        <f t="shared" si="17"/>
        <v>#DIV/0!</v>
      </c>
      <c r="BV262" s="160" t="e">
        <f t="shared" si="17"/>
        <v>#DIV/0!</v>
      </c>
    </row>
    <row r="263" spans="1:74" x14ac:dyDescent="0.2">
      <c r="A263" s="71"/>
      <c r="B263" s="79">
        <f t="shared" si="8"/>
        <v>36585</v>
      </c>
      <c r="C263" s="160">
        <f t="shared" si="12"/>
        <v>-0.18791570452327858</v>
      </c>
      <c r="D263" s="160">
        <f t="shared" si="18"/>
        <v>5.1482549145698622</v>
      </c>
      <c r="E263" s="160">
        <f t="shared" si="18"/>
        <v>2.3291682752619889</v>
      </c>
      <c r="F263" s="160">
        <f t="shared" si="18"/>
        <v>1.6557553312195745</v>
      </c>
      <c r="G263" s="160">
        <f t="shared" si="18"/>
        <v>-0.36587655071040764</v>
      </c>
      <c r="H263" s="160">
        <f t="shared" si="18"/>
        <v>-0.19059297999453526</v>
      </c>
      <c r="I263" s="160">
        <f t="shared" si="18"/>
        <v>4.3024164315795282E-2</v>
      </c>
      <c r="J263" s="160">
        <f t="shared" si="18"/>
        <v>0.23180891558813649</v>
      </c>
      <c r="K263" s="160">
        <f t="shared" si="18"/>
        <v>0.52309988779865668</v>
      </c>
      <c r="L263" s="160">
        <f t="shared" si="18"/>
        <v>0.69470240182248566</v>
      </c>
      <c r="M263" s="160">
        <f t="shared" si="18"/>
        <v>0.70558925856022614</v>
      </c>
      <c r="N263" s="160">
        <f t="shared" si="18"/>
        <v>1.4256098839093296</v>
      </c>
      <c r="O263" s="160">
        <f t="shared" si="18"/>
        <v>1.7206253045973652</v>
      </c>
      <c r="P263" s="160">
        <f t="shared" si="18"/>
        <v>2.1191975774305467</v>
      </c>
      <c r="Q263" s="160">
        <f t="shared" si="18"/>
        <v>2.1096955496146022</v>
      </c>
      <c r="R263" s="160">
        <f t="shared" si="18"/>
        <v>4.7583108115175934</v>
      </c>
      <c r="S263" s="160">
        <f t="shared" si="18"/>
        <v>2.0346938691450194</v>
      </c>
      <c r="T263" s="160">
        <f t="shared" si="18"/>
        <v>2.2454822502336516</v>
      </c>
      <c r="U263" s="160">
        <f t="shared" si="18"/>
        <v>-0.74633605636956224</v>
      </c>
      <c r="V263" s="160">
        <f t="shared" si="18"/>
        <v>4.2797120221146985</v>
      </c>
      <c r="W263" s="160">
        <f t="shared" si="18"/>
        <v>2.3688434559898117</v>
      </c>
      <c r="X263" s="160">
        <f t="shared" si="18"/>
        <v>0.83386023393378494</v>
      </c>
      <c r="Y263" s="160">
        <f t="shared" si="18"/>
        <v>4.125345334409955E-2</v>
      </c>
      <c r="Z263" s="160">
        <f t="shared" si="18"/>
        <v>-0.27861809394753584</v>
      </c>
      <c r="AA263" s="160">
        <f t="shared" si="18"/>
        <v>1.4465598532593331</v>
      </c>
      <c r="AB263" s="160">
        <f t="shared" si="18"/>
        <v>0.19078122031565845</v>
      </c>
      <c r="AC263" s="160">
        <f t="shared" si="18"/>
        <v>-0.84597303936206592</v>
      </c>
      <c r="AD263" s="160">
        <f t="shared" si="18"/>
        <v>-0.73822232842062163</v>
      </c>
      <c r="AE263" s="160">
        <f t="shared" si="18"/>
        <v>-0.80345614821287492</v>
      </c>
      <c r="AF263" s="160">
        <f t="shared" si="18"/>
        <v>2.8678354246050688</v>
      </c>
      <c r="AG263" s="160">
        <f t="shared" si="18"/>
        <v>2.7565124886567896</v>
      </c>
      <c r="AH263" s="160">
        <f t="shared" si="18"/>
        <v>2.3108111337652906</v>
      </c>
      <c r="AI263" s="160">
        <f t="shared" si="18"/>
        <v>1.7045042455922985</v>
      </c>
      <c r="AJ263" s="160">
        <f t="shared" si="18"/>
        <v>1.9577743015429367</v>
      </c>
      <c r="AK263" s="160">
        <f t="shared" si="18"/>
        <v>1.4276970435621201</v>
      </c>
      <c r="AL263" s="160">
        <f t="shared" si="18"/>
        <v>1.0628678861084018</v>
      </c>
      <c r="AM263" s="160">
        <f t="shared" si="18"/>
        <v>1.1158730686067861</v>
      </c>
      <c r="AN263" s="160">
        <f t="shared" si="18"/>
        <v>0.95878904980828328</v>
      </c>
      <c r="AO263" s="160">
        <f t="shared" si="18"/>
        <v>-0.40071286758985608</v>
      </c>
      <c r="AP263" s="160">
        <f t="shared" si="18"/>
        <v>-1.623162907821053</v>
      </c>
      <c r="AQ263" s="160">
        <f t="shared" si="18"/>
        <v>1.0516426776844467</v>
      </c>
      <c r="AR263" s="160">
        <f t="shared" si="18"/>
        <v>-1.0142963192131402</v>
      </c>
      <c r="AS263" s="160">
        <f t="shared" si="18"/>
        <v>-0.17603350720864094</v>
      </c>
      <c r="AT263" s="160">
        <f t="shared" si="18"/>
        <v>0.27625187157511466</v>
      </c>
      <c r="AU263" s="160">
        <f t="shared" si="18"/>
        <v>-2.8180016733770828E-2</v>
      </c>
      <c r="AV263" s="160">
        <f t="shared" si="18"/>
        <v>-0.19731459249937033</v>
      </c>
      <c r="AW263" s="160">
        <f t="shared" si="18"/>
        <v>9.9261321222500823E-2</v>
      </c>
      <c r="AX263" s="160">
        <f t="shared" si="18"/>
        <v>0.45272656922083848</v>
      </c>
      <c r="AY263" s="160">
        <f t="shared" si="18"/>
        <v>1.5419152582573639</v>
      </c>
      <c r="AZ263" s="160">
        <f t="shared" si="18"/>
        <v>2.3593114115806837</v>
      </c>
      <c r="BA263" s="160">
        <f t="shared" si="18"/>
        <v>-0.79230851017759851</v>
      </c>
      <c r="BB263" s="160" t="e">
        <f t="shared" si="18"/>
        <v>#DIV/0!</v>
      </c>
      <c r="BC263" s="160" t="e">
        <f t="shared" si="18"/>
        <v>#DIV/0!</v>
      </c>
      <c r="BD263" s="160" t="e">
        <f t="shared" si="18"/>
        <v>#DIV/0!</v>
      </c>
      <c r="BE263" s="160" t="e">
        <f t="shared" si="18"/>
        <v>#DIV/0!</v>
      </c>
      <c r="BF263" s="160" t="e">
        <f t="shared" si="18"/>
        <v>#DIV/0!</v>
      </c>
      <c r="BG263" s="160" t="e">
        <f t="shared" si="18"/>
        <v>#DIV/0!</v>
      </c>
      <c r="BH263" s="160" t="e">
        <f t="shared" si="18"/>
        <v>#DIV/0!</v>
      </c>
      <c r="BI263" s="160" t="e">
        <f t="shared" si="18"/>
        <v>#DIV/0!</v>
      </c>
      <c r="BJ263" s="160" t="e">
        <f t="shared" si="18"/>
        <v>#DIV/0!</v>
      </c>
      <c r="BK263" s="160" t="e">
        <f t="shared" si="18"/>
        <v>#DIV/0!</v>
      </c>
      <c r="BL263" s="160" t="e">
        <f t="shared" si="18"/>
        <v>#DIV/0!</v>
      </c>
      <c r="BM263" s="160" t="e">
        <f t="shared" si="18"/>
        <v>#DIV/0!</v>
      </c>
      <c r="BN263" s="160" t="e">
        <f t="shared" si="18"/>
        <v>#DIV/0!</v>
      </c>
      <c r="BO263" s="160" t="e">
        <f t="shared" ref="BO263:BV266" si="19">(BO16-BO$246)/BO$247</f>
        <v>#DIV/0!</v>
      </c>
      <c r="BP263" s="160" t="e">
        <f t="shared" si="19"/>
        <v>#DIV/0!</v>
      </c>
      <c r="BQ263" s="160" t="e">
        <f t="shared" si="19"/>
        <v>#DIV/0!</v>
      </c>
      <c r="BR263" s="160" t="e">
        <f t="shared" si="19"/>
        <v>#DIV/0!</v>
      </c>
      <c r="BS263" s="160" t="e">
        <f t="shared" si="19"/>
        <v>#DIV/0!</v>
      </c>
      <c r="BT263" s="160" t="e">
        <f t="shared" si="19"/>
        <v>#DIV/0!</v>
      </c>
      <c r="BU263" s="160" t="e">
        <f t="shared" si="19"/>
        <v>#DIV/0!</v>
      </c>
      <c r="BV263" s="160" t="e">
        <f t="shared" si="19"/>
        <v>#DIV/0!</v>
      </c>
    </row>
    <row r="264" spans="1:74" x14ac:dyDescent="0.2">
      <c r="A264" s="71"/>
      <c r="B264" s="79">
        <f t="shared" si="8"/>
        <v>36616</v>
      </c>
      <c r="C264" s="160">
        <f t="shared" si="12"/>
        <v>2.2441337372590726</v>
      </c>
      <c r="D264" s="160">
        <f t="shared" ref="D264:BO267" si="20">(D17-D$246)/D$247</f>
        <v>-2.2467200122949391</v>
      </c>
      <c r="E264" s="160">
        <f t="shared" si="20"/>
        <v>-0.18889334529707025</v>
      </c>
      <c r="F264" s="160">
        <f t="shared" si="20"/>
        <v>-0.62635581449799715</v>
      </c>
      <c r="G264" s="160">
        <f t="shared" si="20"/>
        <v>1.7236407177290141</v>
      </c>
      <c r="H264" s="160">
        <f t="shared" si="20"/>
        <v>1.7304242117121695</v>
      </c>
      <c r="I264" s="160">
        <f t="shared" si="20"/>
        <v>1.6515259924650323</v>
      </c>
      <c r="J264" s="160">
        <f t="shared" si="20"/>
        <v>-0.1662313019509182</v>
      </c>
      <c r="K264" s="160">
        <f t="shared" si="20"/>
        <v>-0.24234428201314182</v>
      </c>
      <c r="L264" s="160">
        <f t="shared" si="20"/>
        <v>0.32447828548996466</v>
      </c>
      <c r="M264" s="160">
        <f t="shared" si="20"/>
        <v>0.32956326662630614</v>
      </c>
      <c r="N264" s="160">
        <f t="shared" si="20"/>
        <v>-0.61528482504521698</v>
      </c>
      <c r="O264" s="160">
        <f t="shared" si="20"/>
        <v>0.30260083840640006</v>
      </c>
      <c r="P264" s="160">
        <f t="shared" si="20"/>
        <v>0.3726964621326172</v>
      </c>
      <c r="Q264" s="160">
        <f t="shared" si="20"/>
        <v>0.37102537106126049</v>
      </c>
      <c r="R264" s="160">
        <f t="shared" si="20"/>
        <v>0.12585738283717249</v>
      </c>
      <c r="S264" s="160">
        <f t="shared" si="20"/>
        <v>-1.2977518542698221</v>
      </c>
      <c r="T264" s="160">
        <f t="shared" si="20"/>
        <v>0.39491204464146157</v>
      </c>
      <c r="U264" s="160">
        <f t="shared" si="20"/>
        <v>2.4434401209625478</v>
      </c>
      <c r="V264" s="160">
        <f t="shared" si="20"/>
        <v>0.53811304371376834</v>
      </c>
      <c r="W264" s="160">
        <f t="shared" si="20"/>
        <v>-1.9507999580927158</v>
      </c>
      <c r="X264" s="160">
        <f t="shared" si="20"/>
        <v>-0.24912859205061963</v>
      </c>
      <c r="Y264" s="160">
        <f t="shared" si="20"/>
        <v>-0.15890919340839293</v>
      </c>
      <c r="Z264" s="160">
        <f t="shared" si="20"/>
        <v>-0.47059778399932917</v>
      </c>
      <c r="AA264" s="160">
        <f t="shared" si="20"/>
        <v>-0.19422130346336869</v>
      </c>
      <c r="AB264" s="160">
        <f t="shared" si="20"/>
        <v>0.37495397003724212</v>
      </c>
      <c r="AC264" s="160">
        <f t="shared" si="20"/>
        <v>0.97914428528558872</v>
      </c>
      <c r="AD264" s="160">
        <f t="shared" si="20"/>
        <v>1.0097224879448261</v>
      </c>
      <c r="AE264" s="160">
        <f t="shared" si="20"/>
        <v>0.93739625154101469</v>
      </c>
      <c r="AF264" s="160">
        <f t="shared" si="20"/>
        <v>-0.50163089109905545</v>
      </c>
      <c r="AG264" s="160">
        <f t="shared" si="20"/>
        <v>-0.43431835269182506</v>
      </c>
      <c r="AH264" s="160">
        <f t="shared" si="20"/>
        <v>-0.34808916188543132</v>
      </c>
      <c r="AI264" s="160">
        <f t="shared" si="20"/>
        <v>2.3460482711369104</v>
      </c>
      <c r="AJ264" s="160">
        <f t="shared" si="20"/>
        <v>1.3910845027651291</v>
      </c>
      <c r="AK264" s="160">
        <f t="shared" si="20"/>
        <v>2.1166117506641586</v>
      </c>
      <c r="AL264" s="160">
        <f t="shared" si="20"/>
        <v>1.2389495619240694</v>
      </c>
      <c r="AM264" s="160">
        <f t="shared" si="20"/>
        <v>1.4519757244749225</v>
      </c>
      <c r="AN264" s="160">
        <f t="shared" si="20"/>
        <v>5.9888000781618447E-2</v>
      </c>
      <c r="AO264" s="160">
        <f t="shared" si="20"/>
        <v>0.48319274463209239</v>
      </c>
      <c r="AP264" s="160">
        <f t="shared" si="20"/>
        <v>-0.77933611581283757</v>
      </c>
      <c r="AQ264" s="160">
        <f t="shared" si="20"/>
        <v>-0.30719045941768747</v>
      </c>
      <c r="AR264" s="160">
        <f t="shared" si="20"/>
        <v>0.89551252099272272</v>
      </c>
      <c r="AS264" s="160">
        <f t="shared" si="20"/>
        <v>-9.4087529738948419E-2</v>
      </c>
      <c r="AT264" s="160">
        <f t="shared" si="20"/>
        <v>0.15412334448958198</v>
      </c>
      <c r="AU264" s="160">
        <f t="shared" si="20"/>
        <v>0.20450670055210551</v>
      </c>
      <c r="AV264" s="160">
        <f t="shared" si="20"/>
        <v>0.99551072867824786</v>
      </c>
      <c r="AW264" s="160">
        <f t="shared" si="20"/>
        <v>-0.599239981048731</v>
      </c>
      <c r="AX264" s="160">
        <f t="shared" si="20"/>
        <v>-0.42812104102903681</v>
      </c>
      <c r="AY264" s="160">
        <f t="shared" si="20"/>
        <v>1.0638865759189697</v>
      </c>
      <c r="AZ264" s="160">
        <f t="shared" si="20"/>
        <v>0.82661905924286727</v>
      </c>
      <c r="BA264" s="160">
        <f t="shared" si="20"/>
        <v>-1.1370320256527953</v>
      </c>
      <c r="BB264" s="160" t="e">
        <f t="shared" si="20"/>
        <v>#DIV/0!</v>
      </c>
      <c r="BC264" s="160" t="e">
        <f t="shared" si="20"/>
        <v>#DIV/0!</v>
      </c>
      <c r="BD264" s="160" t="e">
        <f t="shared" si="20"/>
        <v>#DIV/0!</v>
      </c>
      <c r="BE264" s="160" t="e">
        <f t="shared" si="20"/>
        <v>#DIV/0!</v>
      </c>
      <c r="BF264" s="160" t="e">
        <f t="shared" si="20"/>
        <v>#DIV/0!</v>
      </c>
      <c r="BG264" s="160" t="e">
        <f t="shared" si="20"/>
        <v>#DIV/0!</v>
      </c>
      <c r="BH264" s="160" t="e">
        <f t="shared" si="20"/>
        <v>#DIV/0!</v>
      </c>
      <c r="BI264" s="160" t="e">
        <f t="shared" si="20"/>
        <v>#DIV/0!</v>
      </c>
      <c r="BJ264" s="160" t="e">
        <f t="shared" si="20"/>
        <v>#DIV/0!</v>
      </c>
      <c r="BK264" s="160" t="e">
        <f t="shared" si="20"/>
        <v>#DIV/0!</v>
      </c>
      <c r="BL264" s="160" t="e">
        <f t="shared" si="20"/>
        <v>#DIV/0!</v>
      </c>
      <c r="BM264" s="160" t="e">
        <f t="shared" si="20"/>
        <v>#DIV/0!</v>
      </c>
      <c r="BN264" s="160" t="e">
        <f t="shared" si="20"/>
        <v>#DIV/0!</v>
      </c>
      <c r="BO264" s="160" t="e">
        <f t="shared" si="20"/>
        <v>#DIV/0!</v>
      </c>
      <c r="BP264" s="160" t="e">
        <f t="shared" si="19"/>
        <v>#DIV/0!</v>
      </c>
      <c r="BQ264" s="160" t="e">
        <f t="shared" si="19"/>
        <v>#DIV/0!</v>
      </c>
      <c r="BR264" s="160" t="e">
        <f t="shared" si="19"/>
        <v>#DIV/0!</v>
      </c>
      <c r="BS264" s="160" t="e">
        <f t="shared" si="19"/>
        <v>#DIV/0!</v>
      </c>
      <c r="BT264" s="160" t="e">
        <f t="shared" si="19"/>
        <v>#DIV/0!</v>
      </c>
      <c r="BU264" s="160" t="e">
        <f t="shared" si="19"/>
        <v>#DIV/0!</v>
      </c>
      <c r="BV264" s="160" t="e">
        <f t="shared" si="19"/>
        <v>#DIV/0!</v>
      </c>
    </row>
    <row r="265" spans="1:74" x14ac:dyDescent="0.2">
      <c r="A265" s="71"/>
      <c r="B265" s="79">
        <f t="shared" si="8"/>
        <v>36646</v>
      </c>
      <c r="C265" s="160">
        <f t="shared" si="12"/>
        <v>-0.38219388449347219</v>
      </c>
      <c r="D265" s="160">
        <f t="shared" si="20"/>
        <v>-1.1711926865570952</v>
      </c>
      <c r="E265" s="160">
        <f t="shared" si="20"/>
        <v>-0.58958300795609742</v>
      </c>
      <c r="F265" s="160">
        <f t="shared" si="20"/>
        <v>-0.97591530013910788</v>
      </c>
      <c r="G265" s="160">
        <f t="shared" si="20"/>
        <v>-0.60651028555080189</v>
      </c>
      <c r="H265" s="160">
        <f t="shared" si="20"/>
        <v>-1.3973743789893585</v>
      </c>
      <c r="I265" s="160">
        <f t="shared" si="20"/>
        <v>-2.0628780290042141</v>
      </c>
      <c r="J265" s="160">
        <f t="shared" si="20"/>
        <v>-0.54435264644220016</v>
      </c>
      <c r="K265" s="160">
        <f t="shared" si="20"/>
        <v>-1.5844678540487231</v>
      </c>
      <c r="L265" s="160">
        <f t="shared" si="20"/>
        <v>-0.17397594912467604</v>
      </c>
      <c r="M265" s="160">
        <f t="shared" si="20"/>
        <v>-0.17670237014893597</v>
      </c>
      <c r="N265" s="160">
        <f t="shared" si="20"/>
        <v>0.41146906039762354</v>
      </c>
      <c r="O265" s="160">
        <f t="shared" si="20"/>
        <v>2.9267541254067428E-2</v>
      </c>
      <c r="P265" s="160">
        <f t="shared" si="20"/>
        <v>3.6047187238991606E-2</v>
      </c>
      <c r="Q265" s="160">
        <f t="shared" si="20"/>
        <v>3.5885559375936557E-2</v>
      </c>
      <c r="R265" s="160">
        <f t="shared" si="20"/>
        <v>-0.96849335493478739</v>
      </c>
      <c r="S265" s="160">
        <f t="shared" si="20"/>
        <v>-0.65576165865843794</v>
      </c>
      <c r="T265" s="160">
        <f t="shared" si="20"/>
        <v>3.8196195993078483E-2</v>
      </c>
      <c r="U265" s="160">
        <f t="shared" si="20"/>
        <v>-0.97818301761160831</v>
      </c>
      <c r="V265" s="160">
        <f t="shared" si="20"/>
        <v>-2.1402739753674429</v>
      </c>
      <c r="W265" s="160">
        <f t="shared" si="20"/>
        <v>-2.9761708649062926</v>
      </c>
      <c r="X265" s="160">
        <f t="shared" si="20"/>
        <v>0.46101602141220799</v>
      </c>
      <c r="Y265" s="160">
        <f t="shared" si="20"/>
        <v>0.15229400911697566</v>
      </c>
      <c r="Z265" s="160">
        <f t="shared" si="20"/>
        <v>-0.17211704679254175</v>
      </c>
      <c r="AA265" s="160">
        <f t="shared" si="20"/>
        <v>0.36376856478665204</v>
      </c>
      <c r="AB265" s="160">
        <f t="shared" si="20"/>
        <v>-9.3090255787700305E-2</v>
      </c>
      <c r="AC265" s="160">
        <f t="shared" si="20"/>
        <v>-0.74572613525340814</v>
      </c>
      <c r="AD265" s="160">
        <f t="shared" si="20"/>
        <v>-0.7658056369824866</v>
      </c>
      <c r="AE265" s="160">
        <f t="shared" si="20"/>
        <v>-0.70783760291242648</v>
      </c>
      <c r="AF265" s="160">
        <f t="shared" si="20"/>
        <v>4.4669598860373048E-2</v>
      </c>
      <c r="AG265" s="160">
        <f t="shared" si="20"/>
        <v>8.301949510978851E-2</v>
      </c>
      <c r="AH265" s="160">
        <f t="shared" si="20"/>
        <v>8.3005378961377718E-2</v>
      </c>
      <c r="AI265" s="160">
        <f t="shared" si="20"/>
        <v>3.4250301510290271</v>
      </c>
      <c r="AJ265" s="160">
        <f t="shared" si="20"/>
        <v>1.0522985728868599</v>
      </c>
      <c r="AK265" s="160">
        <f t="shared" si="20"/>
        <v>1.9344068130109637</v>
      </c>
      <c r="AL265" s="160">
        <f t="shared" si="20"/>
        <v>0.6049350680551796</v>
      </c>
      <c r="AM265" s="160">
        <f t="shared" si="20"/>
        <v>0.26087178860968391</v>
      </c>
      <c r="AN265" s="160">
        <f t="shared" si="20"/>
        <v>1.78778073493075</v>
      </c>
      <c r="AO265" s="160">
        <f t="shared" si="20"/>
        <v>-0.48801218731548068</v>
      </c>
      <c r="AP265" s="160">
        <f t="shared" si="20"/>
        <v>-0.12406027350508869</v>
      </c>
      <c r="AQ265" s="160">
        <f t="shared" si="20"/>
        <v>-0.33003460526289613</v>
      </c>
      <c r="AR265" s="160">
        <f t="shared" si="20"/>
        <v>-0.2268311547840251</v>
      </c>
      <c r="AS265" s="160">
        <f t="shared" si="20"/>
        <v>-6.7595883485504202E-2</v>
      </c>
      <c r="AT265" s="160">
        <f t="shared" si="20"/>
        <v>0.34858316930030658</v>
      </c>
      <c r="AU265" s="160">
        <f t="shared" si="20"/>
        <v>0.27092391925610848</v>
      </c>
      <c r="AV265" s="160">
        <f t="shared" si="20"/>
        <v>-0.8541616529372229</v>
      </c>
      <c r="AW265" s="160">
        <f t="shared" si="20"/>
        <v>-0.52375834990081105</v>
      </c>
      <c r="AX265" s="160">
        <f t="shared" si="20"/>
        <v>-0.66873892122727341</v>
      </c>
      <c r="AY265" s="160">
        <f t="shared" si="20"/>
        <v>0.40044798134396714</v>
      </c>
      <c r="AZ265" s="160">
        <f t="shared" si="20"/>
        <v>0.59815736895740101</v>
      </c>
      <c r="BA265" s="160">
        <f t="shared" si="20"/>
        <v>0.66298393786335852</v>
      </c>
      <c r="BB265" s="160" t="e">
        <f t="shared" si="20"/>
        <v>#DIV/0!</v>
      </c>
      <c r="BC265" s="160" t="e">
        <f t="shared" si="20"/>
        <v>#DIV/0!</v>
      </c>
      <c r="BD265" s="160" t="e">
        <f t="shared" si="20"/>
        <v>#DIV/0!</v>
      </c>
      <c r="BE265" s="160" t="e">
        <f t="shared" si="20"/>
        <v>#DIV/0!</v>
      </c>
      <c r="BF265" s="160" t="e">
        <f t="shared" si="20"/>
        <v>#DIV/0!</v>
      </c>
      <c r="BG265" s="160" t="e">
        <f t="shared" si="20"/>
        <v>#DIV/0!</v>
      </c>
      <c r="BH265" s="160" t="e">
        <f t="shared" si="20"/>
        <v>#DIV/0!</v>
      </c>
      <c r="BI265" s="160" t="e">
        <f t="shared" si="20"/>
        <v>#DIV/0!</v>
      </c>
      <c r="BJ265" s="160" t="e">
        <f t="shared" si="20"/>
        <v>#DIV/0!</v>
      </c>
      <c r="BK265" s="160" t="e">
        <f t="shared" si="20"/>
        <v>#DIV/0!</v>
      </c>
      <c r="BL265" s="160" t="e">
        <f t="shared" si="20"/>
        <v>#DIV/0!</v>
      </c>
      <c r="BM265" s="160" t="e">
        <f t="shared" si="20"/>
        <v>#DIV/0!</v>
      </c>
      <c r="BN265" s="160" t="e">
        <f t="shared" si="20"/>
        <v>#DIV/0!</v>
      </c>
      <c r="BO265" s="160" t="e">
        <f t="shared" si="20"/>
        <v>#DIV/0!</v>
      </c>
      <c r="BP265" s="160" t="e">
        <f t="shared" si="19"/>
        <v>#DIV/0!</v>
      </c>
      <c r="BQ265" s="160" t="e">
        <f t="shared" si="19"/>
        <v>#DIV/0!</v>
      </c>
      <c r="BR265" s="160" t="e">
        <f t="shared" si="19"/>
        <v>#DIV/0!</v>
      </c>
      <c r="BS265" s="160" t="e">
        <f t="shared" si="19"/>
        <v>#DIV/0!</v>
      </c>
      <c r="BT265" s="160" t="e">
        <f t="shared" si="19"/>
        <v>#DIV/0!</v>
      </c>
      <c r="BU265" s="160" t="e">
        <f t="shared" si="19"/>
        <v>#DIV/0!</v>
      </c>
      <c r="BV265" s="160" t="e">
        <f t="shared" si="19"/>
        <v>#DIV/0!</v>
      </c>
    </row>
    <row r="266" spans="1:74" x14ac:dyDescent="0.2">
      <c r="A266" s="71"/>
      <c r="B266" s="79">
        <f t="shared" si="8"/>
        <v>36677</v>
      </c>
      <c r="C266" s="160">
        <f t="shared" si="12"/>
        <v>5.5632524431731547E-3</v>
      </c>
      <c r="D266" s="160">
        <f t="shared" si="20"/>
        <v>-0.4842001449290273</v>
      </c>
      <c r="E266" s="160">
        <f t="shared" si="20"/>
        <v>0.6935043783431224</v>
      </c>
      <c r="F266" s="160">
        <f t="shared" si="20"/>
        <v>0.41193663702788236</v>
      </c>
      <c r="G266" s="160">
        <f t="shared" si="20"/>
        <v>-0.15155809395448375</v>
      </c>
      <c r="H266" s="160">
        <f t="shared" si="20"/>
        <v>-0.58292068673161657</v>
      </c>
      <c r="I266" s="160">
        <f t="shared" si="20"/>
        <v>1.4786647022733748</v>
      </c>
      <c r="J266" s="160">
        <f t="shared" si="20"/>
        <v>-1.4920492661811198</v>
      </c>
      <c r="K266" s="160">
        <f t="shared" si="20"/>
        <v>-0.36783196903852211</v>
      </c>
      <c r="L266" s="160">
        <f t="shared" si="20"/>
        <v>1.3881955459953186</v>
      </c>
      <c r="M266" s="160">
        <f t="shared" si="20"/>
        <v>1.4099503088888583</v>
      </c>
      <c r="N266" s="160">
        <f t="shared" si="20"/>
        <v>0.33622828411444566</v>
      </c>
      <c r="O266" s="160">
        <f t="shared" si="20"/>
        <v>4.6702680226240641E-3</v>
      </c>
      <c r="P266" s="160">
        <f t="shared" si="20"/>
        <v>5.7521068957036431E-3</v>
      </c>
      <c r="Q266" s="160">
        <f t="shared" si="20"/>
        <v>5.7263156809977869E-3</v>
      </c>
      <c r="R266" s="160">
        <f t="shared" si="20"/>
        <v>7.4119328275423654E-2</v>
      </c>
      <c r="S266" s="160">
        <f t="shared" si="20"/>
        <v>0.45036330142638348</v>
      </c>
      <c r="T266" s="160">
        <f t="shared" si="20"/>
        <v>6.0837046496104007E-3</v>
      </c>
      <c r="U266" s="160">
        <f t="shared" si="20"/>
        <v>-0.81228890886190108</v>
      </c>
      <c r="V266" s="160">
        <f t="shared" si="20"/>
        <v>-1.3485214026163077</v>
      </c>
      <c r="W266" s="160">
        <f t="shared" si="20"/>
        <v>-1.4199343122343155</v>
      </c>
      <c r="X266" s="160">
        <f t="shared" si="20"/>
        <v>-1.4236326182524921</v>
      </c>
      <c r="Y266" s="160">
        <f t="shared" si="20"/>
        <v>-0.84302607208524694</v>
      </c>
      <c r="Z266" s="160">
        <f t="shared" si="20"/>
        <v>-0.71253951984408037</v>
      </c>
      <c r="AA266" s="160">
        <f t="shared" si="20"/>
        <v>-0.47769780085696883</v>
      </c>
      <c r="AB266" s="160">
        <f t="shared" si="20"/>
        <v>-0.53238974477269896</v>
      </c>
      <c r="AC266" s="160">
        <f t="shared" si="20"/>
        <v>-1.9148854790662755</v>
      </c>
      <c r="AD266" s="160">
        <f t="shared" si="20"/>
        <v>-1.8034006336901549</v>
      </c>
      <c r="AE266" s="160">
        <f t="shared" si="20"/>
        <v>-1.8230173351327876</v>
      </c>
      <c r="AF266" s="160">
        <f t="shared" si="20"/>
        <v>-0.27724112856601324</v>
      </c>
      <c r="AG266" s="160">
        <f t="shared" si="20"/>
        <v>-0.22182482769758541</v>
      </c>
      <c r="AH266" s="160">
        <f t="shared" si="20"/>
        <v>-0.17101957577341756</v>
      </c>
      <c r="AI266" s="160">
        <f t="shared" si="20"/>
        <v>-1.9716423808538566</v>
      </c>
      <c r="AJ266" s="160">
        <f t="shared" si="20"/>
        <v>-1.1406429573318695</v>
      </c>
      <c r="AK266" s="160">
        <f t="shared" si="20"/>
        <v>-1.3505071064141148</v>
      </c>
      <c r="AL266" s="160">
        <f t="shared" si="20"/>
        <v>-0.6455276186340122</v>
      </c>
      <c r="AM266" s="160">
        <f t="shared" si="20"/>
        <v>-1.2374060943484138</v>
      </c>
      <c r="AN266" s="160">
        <f t="shared" si="20"/>
        <v>-0.39390154139069705</v>
      </c>
      <c r="AO266" s="160">
        <f t="shared" si="20"/>
        <v>-0.69171060000860451</v>
      </c>
      <c r="AP266" s="160">
        <f t="shared" si="20"/>
        <v>-0.79911176109615267</v>
      </c>
      <c r="AQ266" s="160">
        <f t="shared" si="20"/>
        <v>2.9793705782570377E-2</v>
      </c>
      <c r="AR266" s="160">
        <f t="shared" si="20"/>
        <v>-1.8211130554872479</v>
      </c>
      <c r="AS266" s="160">
        <f t="shared" si="20"/>
        <v>-6.8673496172225651E-2</v>
      </c>
      <c r="AT266" s="160">
        <f t="shared" si="20"/>
        <v>-1.0898276235923732</v>
      </c>
      <c r="AU266" s="160">
        <f t="shared" si="20"/>
        <v>-1.4113213612172526</v>
      </c>
      <c r="AV266" s="160">
        <f t="shared" si="20"/>
        <v>-0.62482499978197548</v>
      </c>
      <c r="AW266" s="160">
        <f t="shared" si="20"/>
        <v>-0.56915543748466002</v>
      </c>
      <c r="AX266" s="160">
        <f t="shared" si="20"/>
        <v>-0.2505050619230319</v>
      </c>
      <c r="AY266" s="160">
        <f t="shared" si="20"/>
        <v>-0.76737444870650207</v>
      </c>
      <c r="AZ266" s="160">
        <f t="shared" si="20"/>
        <v>0.58330867540948594</v>
      </c>
      <c r="BA266" s="160">
        <f t="shared" si="20"/>
        <v>-1.1407687980385501</v>
      </c>
      <c r="BB266" s="160" t="e">
        <f t="shared" si="20"/>
        <v>#DIV/0!</v>
      </c>
      <c r="BC266" s="160" t="e">
        <f t="shared" si="20"/>
        <v>#DIV/0!</v>
      </c>
      <c r="BD266" s="160" t="e">
        <f t="shared" si="20"/>
        <v>#DIV/0!</v>
      </c>
      <c r="BE266" s="160" t="e">
        <f t="shared" si="20"/>
        <v>#DIV/0!</v>
      </c>
      <c r="BF266" s="160" t="e">
        <f t="shared" si="20"/>
        <v>#DIV/0!</v>
      </c>
      <c r="BG266" s="160" t="e">
        <f t="shared" si="20"/>
        <v>#DIV/0!</v>
      </c>
      <c r="BH266" s="160" t="e">
        <f t="shared" si="20"/>
        <v>#DIV/0!</v>
      </c>
      <c r="BI266" s="160" t="e">
        <f t="shared" si="20"/>
        <v>#DIV/0!</v>
      </c>
      <c r="BJ266" s="160" t="e">
        <f t="shared" si="20"/>
        <v>#DIV/0!</v>
      </c>
      <c r="BK266" s="160" t="e">
        <f t="shared" si="20"/>
        <v>#DIV/0!</v>
      </c>
      <c r="BL266" s="160" t="e">
        <f t="shared" si="20"/>
        <v>#DIV/0!</v>
      </c>
      <c r="BM266" s="160" t="e">
        <f t="shared" si="20"/>
        <v>#DIV/0!</v>
      </c>
      <c r="BN266" s="160" t="e">
        <f t="shared" si="20"/>
        <v>#DIV/0!</v>
      </c>
      <c r="BO266" s="160" t="e">
        <f t="shared" si="20"/>
        <v>#DIV/0!</v>
      </c>
      <c r="BP266" s="160" t="e">
        <f t="shared" si="19"/>
        <v>#DIV/0!</v>
      </c>
      <c r="BQ266" s="160" t="e">
        <f t="shared" si="19"/>
        <v>#DIV/0!</v>
      </c>
      <c r="BR266" s="160" t="e">
        <f t="shared" si="19"/>
        <v>#DIV/0!</v>
      </c>
      <c r="BS266" s="160" t="e">
        <f t="shared" si="19"/>
        <v>#DIV/0!</v>
      </c>
      <c r="BT266" s="160" t="e">
        <f t="shared" si="19"/>
        <v>#DIV/0!</v>
      </c>
      <c r="BU266" s="160" t="e">
        <f t="shared" si="19"/>
        <v>#DIV/0!</v>
      </c>
      <c r="BV266" s="160" t="e">
        <f t="shared" si="19"/>
        <v>#DIV/0!</v>
      </c>
    </row>
    <row r="267" spans="1:74" x14ac:dyDescent="0.2">
      <c r="A267" s="71"/>
      <c r="B267" s="79">
        <f t="shared" si="8"/>
        <v>36707</v>
      </c>
      <c r="C267" s="160">
        <f t="shared" si="12"/>
        <v>0.18136987680272923</v>
      </c>
      <c r="D267" s="160">
        <f t="shared" si="20"/>
        <v>0.88946559407872672</v>
      </c>
      <c r="E267" s="160">
        <f t="shared" si="20"/>
        <v>0.24005372016373761</v>
      </c>
      <c r="F267" s="160">
        <f t="shared" si="20"/>
        <v>0.38119684560956246</v>
      </c>
      <c r="G267" s="160">
        <f t="shared" si="20"/>
        <v>-0.1405042206992024</v>
      </c>
      <c r="H267" s="160">
        <f t="shared" si="20"/>
        <v>1.3233976482754766</v>
      </c>
      <c r="I267" s="160">
        <f t="shared" si="20"/>
        <v>2.8792058396157287</v>
      </c>
      <c r="J267" s="160">
        <f t="shared" si="20"/>
        <v>2.0201707288645294</v>
      </c>
      <c r="K267" s="160">
        <f t="shared" si="20"/>
        <v>0.28801905686290735</v>
      </c>
      <c r="L267" s="160">
        <f t="shared" si="20"/>
        <v>0.43080239240389839</v>
      </c>
      <c r="M267" s="160">
        <f t="shared" si="20"/>
        <v>0.43755360546444488</v>
      </c>
      <c r="N267" s="160">
        <f t="shared" si="20"/>
        <v>0.4723609754593534</v>
      </c>
      <c r="O267" s="160">
        <f t="shared" si="20"/>
        <v>0.64631398104841975</v>
      </c>
      <c r="P267" s="160">
        <f t="shared" si="20"/>
        <v>0.79602864100491089</v>
      </c>
      <c r="Q267" s="160">
        <f t="shared" si="20"/>
        <v>0.79245941915902463</v>
      </c>
      <c r="R267" s="160">
        <f t="shared" si="20"/>
        <v>1.2519081474402549</v>
      </c>
      <c r="S267" s="160">
        <f t="shared" si="20"/>
        <v>-0.11900491625163465</v>
      </c>
      <c r="T267" s="160">
        <f t="shared" si="20"/>
        <v>0.84347189135851319</v>
      </c>
      <c r="U267" s="160">
        <f t="shared" si="20"/>
        <v>0.47306060839580411</v>
      </c>
      <c r="V267" s="160">
        <f t="shared" si="20"/>
        <v>1.949695691184075</v>
      </c>
      <c r="W267" s="160">
        <f t="shared" si="20"/>
        <v>0.6017163447826388</v>
      </c>
      <c r="X267" s="160">
        <f t="shared" si="20"/>
        <v>0.20393722898658764</v>
      </c>
      <c r="Y267" s="160">
        <f t="shared" si="20"/>
        <v>-0.44047604257630857</v>
      </c>
      <c r="Z267" s="160">
        <f t="shared" si="20"/>
        <v>-0.30469937802019836</v>
      </c>
      <c r="AA267" s="160">
        <f t="shared" si="20"/>
        <v>0.14832300680539756</v>
      </c>
      <c r="AB267" s="160">
        <f t="shared" si="20"/>
        <v>0.12941746810337698</v>
      </c>
      <c r="AC267" s="160">
        <f t="shared" si="20"/>
        <v>-0.25621175938264179</v>
      </c>
      <c r="AD267" s="160">
        <f t="shared" si="20"/>
        <v>-0.14160475059081593</v>
      </c>
      <c r="AE267" s="160">
        <f t="shared" si="20"/>
        <v>-0.24092390676789724</v>
      </c>
      <c r="AF267" s="160">
        <f t="shared" si="20"/>
        <v>1.4302047535971534</v>
      </c>
      <c r="AG267" s="160">
        <f t="shared" si="20"/>
        <v>1.3950991805192501</v>
      </c>
      <c r="AH267" s="160">
        <f t="shared" si="20"/>
        <v>1.1763535496773212</v>
      </c>
      <c r="AI267" s="160">
        <f t="shared" si="20"/>
        <v>1.6846963981871717</v>
      </c>
      <c r="AJ267" s="160">
        <f t="shared" si="20"/>
        <v>1.6066547653600356</v>
      </c>
      <c r="AK267" s="160">
        <f t="shared" si="20"/>
        <v>1.5209742568534677</v>
      </c>
      <c r="AL267" s="160">
        <f t="shared" si="20"/>
        <v>0.84557441307031</v>
      </c>
      <c r="AM267" s="160">
        <f t="shared" si="20"/>
        <v>0.450919775789345</v>
      </c>
      <c r="AN267" s="160">
        <f t="shared" si="20"/>
        <v>7.7179896469953598E-3</v>
      </c>
      <c r="AO267" s="160">
        <f t="shared" si="20"/>
        <v>-0.60804875193821428</v>
      </c>
      <c r="AP267" s="160">
        <f t="shared" si="20"/>
        <v>2.0950287803278722</v>
      </c>
      <c r="AQ267" s="160">
        <f t="shared" si="20"/>
        <v>1.7281601446320105</v>
      </c>
      <c r="AR267" s="160">
        <f t="shared" si="20"/>
        <v>-0.11896382830369634</v>
      </c>
      <c r="AS267" s="160">
        <f t="shared" si="20"/>
        <v>0.42096307232343178</v>
      </c>
      <c r="AT267" s="160">
        <f t="shared" si="20"/>
        <v>1.2942133800891253</v>
      </c>
      <c r="AU267" s="160">
        <f t="shared" si="20"/>
        <v>0.14596485092970327</v>
      </c>
      <c r="AV267" s="160">
        <f t="shared" si="20"/>
        <v>-0.9128825563132994</v>
      </c>
      <c r="AW267" s="160">
        <f t="shared" si="20"/>
        <v>-0.2372383403412211</v>
      </c>
      <c r="AX267" s="160">
        <f t="shared" si="20"/>
        <v>0.44984368062746205</v>
      </c>
      <c r="AY267" s="160">
        <f t="shared" si="20"/>
        <v>1.1195560574997343</v>
      </c>
      <c r="AZ267" s="160">
        <f t="shared" si="20"/>
        <v>1.9095403971255915</v>
      </c>
      <c r="BA267" s="160">
        <f t="shared" si="20"/>
        <v>-0.30175166875967518</v>
      </c>
      <c r="BB267" s="160" t="e">
        <f t="shared" si="20"/>
        <v>#DIV/0!</v>
      </c>
      <c r="BC267" s="160" t="e">
        <f t="shared" si="20"/>
        <v>#DIV/0!</v>
      </c>
      <c r="BD267" s="160" t="e">
        <f t="shared" si="20"/>
        <v>#DIV/0!</v>
      </c>
      <c r="BE267" s="160" t="e">
        <f t="shared" si="20"/>
        <v>#DIV/0!</v>
      </c>
      <c r="BF267" s="160" t="e">
        <f t="shared" si="20"/>
        <v>#DIV/0!</v>
      </c>
      <c r="BG267" s="160" t="e">
        <f t="shared" si="20"/>
        <v>#DIV/0!</v>
      </c>
      <c r="BH267" s="160" t="e">
        <f t="shared" si="20"/>
        <v>#DIV/0!</v>
      </c>
      <c r="BI267" s="160" t="e">
        <f t="shared" si="20"/>
        <v>#DIV/0!</v>
      </c>
      <c r="BJ267" s="160" t="e">
        <f t="shared" si="20"/>
        <v>#DIV/0!</v>
      </c>
      <c r="BK267" s="160" t="e">
        <f t="shared" si="20"/>
        <v>#DIV/0!</v>
      </c>
      <c r="BL267" s="160" t="e">
        <f t="shared" si="20"/>
        <v>#DIV/0!</v>
      </c>
      <c r="BM267" s="160" t="e">
        <f t="shared" si="20"/>
        <v>#DIV/0!</v>
      </c>
      <c r="BN267" s="160" t="e">
        <f t="shared" si="20"/>
        <v>#DIV/0!</v>
      </c>
      <c r="BO267" s="160" t="e">
        <f t="shared" ref="BO267:BV270" si="21">(BO20-BO$246)/BO$247</f>
        <v>#DIV/0!</v>
      </c>
      <c r="BP267" s="160" t="e">
        <f t="shared" si="21"/>
        <v>#DIV/0!</v>
      </c>
      <c r="BQ267" s="160" t="e">
        <f t="shared" si="21"/>
        <v>#DIV/0!</v>
      </c>
      <c r="BR267" s="160" t="e">
        <f t="shared" si="21"/>
        <v>#DIV/0!</v>
      </c>
      <c r="BS267" s="160" t="e">
        <f t="shared" si="21"/>
        <v>#DIV/0!</v>
      </c>
      <c r="BT267" s="160" t="e">
        <f t="shared" si="21"/>
        <v>#DIV/0!</v>
      </c>
      <c r="BU267" s="160" t="e">
        <f t="shared" si="21"/>
        <v>#DIV/0!</v>
      </c>
      <c r="BV267" s="160" t="e">
        <f t="shared" si="21"/>
        <v>#DIV/0!</v>
      </c>
    </row>
    <row r="268" spans="1:74" x14ac:dyDescent="0.2">
      <c r="A268" s="71"/>
      <c r="B268" s="79">
        <f t="shared" si="8"/>
        <v>36738</v>
      </c>
      <c r="C268" s="160">
        <f t="shared" si="12"/>
        <v>-0.35451500135502489</v>
      </c>
      <c r="D268" s="160">
        <f t="shared" ref="D268:BO271" si="22">(D21-D$246)/D$247</f>
        <v>-0.43449902711673993</v>
      </c>
      <c r="E268" s="160">
        <f t="shared" si="22"/>
        <v>-0.43868202957475583</v>
      </c>
      <c r="F268" s="160">
        <f t="shared" si="22"/>
        <v>2.4184822876019706E-2</v>
      </c>
      <c r="G268" s="160">
        <f t="shared" si="22"/>
        <v>0.38943593323961212</v>
      </c>
      <c r="H268" s="160">
        <f t="shared" si="22"/>
        <v>-2.7210747799051052</v>
      </c>
      <c r="I268" s="160">
        <f t="shared" si="22"/>
        <v>-3.1853697585624645</v>
      </c>
      <c r="J268" s="160">
        <f t="shared" si="22"/>
        <v>-5.6800055862593749E-2</v>
      </c>
      <c r="K268" s="160">
        <f t="shared" si="22"/>
        <v>-0.98212196727067735</v>
      </c>
      <c r="L268" s="160">
        <f t="shared" si="22"/>
        <v>-0.13804916789974644</v>
      </c>
      <c r="M268" s="160">
        <f t="shared" si="22"/>
        <v>-0.14021257126462044</v>
      </c>
      <c r="N268" s="160">
        <f t="shared" si="22"/>
        <v>0.68271942606500702</v>
      </c>
      <c r="O268" s="160">
        <f t="shared" si="22"/>
        <v>0.77242277679229854</v>
      </c>
      <c r="P268" s="160">
        <f t="shared" si="22"/>
        <v>0.95134976392402926</v>
      </c>
      <c r="Q268" s="160">
        <f t="shared" si="22"/>
        <v>0.94708411544661997</v>
      </c>
      <c r="R268" s="160">
        <f t="shared" si="22"/>
        <v>-0.45320312777334332</v>
      </c>
      <c r="S268" s="160">
        <f t="shared" si="22"/>
        <v>0.22948769497883983</v>
      </c>
      <c r="T268" s="160">
        <f t="shared" si="22"/>
        <v>1.0080367963668679</v>
      </c>
      <c r="U268" s="160">
        <f t="shared" si="22"/>
        <v>-0.60356369609193927</v>
      </c>
      <c r="V268" s="160">
        <f t="shared" si="22"/>
        <v>-0.95943102137605829</v>
      </c>
      <c r="W268" s="160">
        <f t="shared" si="22"/>
        <v>-0.26366730487356238</v>
      </c>
      <c r="X268" s="160">
        <f t="shared" si="22"/>
        <v>-0.13500673317080836</v>
      </c>
      <c r="Y268" s="160">
        <f t="shared" si="22"/>
        <v>-5.7015229386995006E-2</v>
      </c>
      <c r="Z268" s="160">
        <f t="shared" si="22"/>
        <v>0.13368624229556064</v>
      </c>
      <c r="AA268" s="160">
        <f t="shared" si="22"/>
        <v>0.54834796520103324</v>
      </c>
      <c r="AB268" s="160">
        <f t="shared" si="22"/>
        <v>0.20674542709121527</v>
      </c>
      <c r="AC268" s="160">
        <f t="shared" si="22"/>
        <v>-0.36109233771916444</v>
      </c>
      <c r="AD268" s="160">
        <f t="shared" si="22"/>
        <v>-0.27501330393365414</v>
      </c>
      <c r="AE268" s="160">
        <f t="shared" si="22"/>
        <v>-0.34096219144088907</v>
      </c>
      <c r="AF268" s="160">
        <f t="shared" si="22"/>
        <v>2.2048353106486216</v>
      </c>
      <c r="AG268" s="160">
        <f t="shared" si="22"/>
        <v>2.1286619588651625</v>
      </c>
      <c r="AH268" s="160">
        <f t="shared" si="22"/>
        <v>1.7876270346101479</v>
      </c>
      <c r="AI268" s="160">
        <f t="shared" si="22"/>
        <v>3.089485122891789</v>
      </c>
      <c r="AJ268" s="160">
        <f t="shared" si="22"/>
        <v>2.4445029678333055</v>
      </c>
      <c r="AK268" s="160">
        <f t="shared" si="22"/>
        <v>2.0544606949616706</v>
      </c>
      <c r="AL268" s="160">
        <f t="shared" si="22"/>
        <v>2.6482287653235201</v>
      </c>
      <c r="AM268" s="160">
        <f t="shared" si="22"/>
        <v>2.4896903866910192</v>
      </c>
      <c r="AN268" s="160">
        <f t="shared" si="22"/>
        <v>1.9534835429900246</v>
      </c>
      <c r="AO268" s="160">
        <f t="shared" si="22"/>
        <v>1.1161128126428703</v>
      </c>
      <c r="AP268" s="160">
        <f t="shared" si="22"/>
        <v>0.86788241844609459</v>
      </c>
      <c r="AQ268" s="160">
        <f t="shared" si="22"/>
        <v>1.6158834992471278</v>
      </c>
      <c r="AR268" s="160">
        <f t="shared" si="22"/>
        <v>0.48439728064707088</v>
      </c>
      <c r="AS268" s="160">
        <f t="shared" si="22"/>
        <v>0.68596776678111837</v>
      </c>
      <c r="AT268" s="160">
        <f t="shared" si="22"/>
        <v>1.9934515983950631</v>
      </c>
      <c r="AU268" s="160">
        <f t="shared" si="22"/>
        <v>0.71733346890908556</v>
      </c>
      <c r="AV268" s="160">
        <f t="shared" si="22"/>
        <v>0.25710811946667878</v>
      </c>
      <c r="AW268" s="160">
        <f t="shared" si="22"/>
        <v>1.5015791543749304</v>
      </c>
      <c r="AX268" s="160">
        <f t="shared" si="22"/>
        <v>1.8274884345764297</v>
      </c>
      <c r="AY268" s="160">
        <f t="shared" si="22"/>
        <v>1.4844030702910691</v>
      </c>
      <c r="AZ268" s="160">
        <f t="shared" si="22"/>
        <v>2.0502020438385751</v>
      </c>
      <c r="BA268" s="160">
        <f t="shared" si="22"/>
        <v>1.3100113303419407</v>
      </c>
      <c r="BB268" s="160" t="e">
        <f t="shared" si="22"/>
        <v>#DIV/0!</v>
      </c>
      <c r="BC268" s="160" t="e">
        <f t="shared" si="22"/>
        <v>#DIV/0!</v>
      </c>
      <c r="BD268" s="160" t="e">
        <f t="shared" si="22"/>
        <v>#DIV/0!</v>
      </c>
      <c r="BE268" s="160" t="e">
        <f t="shared" si="22"/>
        <v>#DIV/0!</v>
      </c>
      <c r="BF268" s="160" t="e">
        <f t="shared" si="22"/>
        <v>#DIV/0!</v>
      </c>
      <c r="BG268" s="160" t="e">
        <f t="shared" si="22"/>
        <v>#DIV/0!</v>
      </c>
      <c r="BH268" s="160" t="e">
        <f t="shared" si="22"/>
        <v>#DIV/0!</v>
      </c>
      <c r="BI268" s="160" t="e">
        <f t="shared" si="22"/>
        <v>#DIV/0!</v>
      </c>
      <c r="BJ268" s="160" t="e">
        <f t="shared" si="22"/>
        <v>#DIV/0!</v>
      </c>
      <c r="BK268" s="160" t="e">
        <f t="shared" si="22"/>
        <v>#DIV/0!</v>
      </c>
      <c r="BL268" s="160" t="e">
        <f t="shared" si="22"/>
        <v>#DIV/0!</v>
      </c>
      <c r="BM268" s="160" t="e">
        <f t="shared" si="22"/>
        <v>#DIV/0!</v>
      </c>
      <c r="BN268" s="160" t="e">
        <f t="shared" si="22"/>
        <v>#DIV/0!</v>
      </c>
      <c r="BO268" s="160" t="e">
        <f t="shared" si="22"/>
        <v>#DIV/0!</v>
      </c>
      <c r="BP268" s="160" t="e">
        <f t="shared" si="21"/>
        <v>#DIV/0!</v>
      </c>
      <c r="BQ268" s="160" t="e">
        <f t="shared" si="21"/>
        <v>#DIV/0!</v>
      </c>
      <c r="BR268" s="160" t="e">
        <f t="shared" si="21"/>
        <v>#DIV/0!</v>
      </c>
      <c r="BS268" s="160" t="e">
        <f t="shared" si="21"/>
        <v>#DIV/0!</v>
      </c>
      <c r="BT268" s="160" t="e">
        <f t="shared" si="21"/>
        <v>#DIV/0!</v>
      </c>
      <c r="BU268" s="160" t="e">
        <f t="shared" si="21"/>
        <v>#DIV/0!</v>
      </c>
      <c r="BV268" s="160" t="e">
        <f t="shared" si="21"/>
        <v>#DIV/0!</v>
      </c>
    </row>
    <row r="269" spans="1:74" x14ac:dyDescent="0.2">
      <c r="A269" s="71"/>
      <c r="B269" s="79">
        <f t="shared" si="8"/>
        <v>36769</v>
      </c>
      <c r="C269" s="160">
        <f t="shared" si="12"/>
        <v>2.2073232343719487</v>
      </c>
      <c r="D269" s="160">
        <f t="shared" si="22"/>
        <v>2.5616134098354117</v>
      </c>
      <c r="E269" s="160">
        <f t="shared" si="22"/>
        <v>0.19336253010052493</v>
      </c>
      <c r="F269" s="160">
        <f t="shared" si="22"/>
        <v>0.75166328000585692</v>
      </c>
      <c r="G269" s="160">
        <f t="shared" si="22"/>
        <v>1.2033239345111182</v>
      </c>
      <c r="H269" s="160">
        <f t="shared" si="22"/>
        <v>2.4441921204451744</v>
      </c>
      <c r="I269" s="160">
        <f t="shared" si="22"/>
        <v>3.2509680012872022</v>
      </c>
      <c r="J269" s="160">
        <f t="shared" si="22"/>
        <v>0.82728850865865511</v>
      </c>
      <c r="K269" s="160">
        <f t="shared" si="22"/>
        <v>0.60605938180378494</v>
      </c>
      <c r="L269" s="160">
        <f t="shared" si="22"/>
        <v>1.1063379235659507</v>
      </c>
      <c r="M269" s="160">
        <f t="shared" si="22"/>
        <v>1.1236756244948574</v>
      </c>
      <c r="N269" s="160">
        <f t="shared" si="22"/>
        <v>1.6172250213314694</v>
      </c>
      <c r="O269" s="160">
        <f t="shared" si="22"/>
        <v>1.4399913937006412</v>
      </c>
      <c r="P269" s="160">
        <f t="shared" si="22"/>
        <v>1.7735565465052427</v>
      </c>
      <c r="Q269" s="160">
        <f t="shared" si="22"/>
        <v>1.7656042990048124</v>
      </c>
      <c r="R269" s="160">
        <f t="shared" si="22"/>
        <v>3.3927613781068211</v>
      </c>
      <c r="S269" s="160">
        <f t="shared" si="22"/>
        <v>1.7808392101576125</v>
      </c>
      <c r="T269" s="160">
        <f t="shared" si="22"/>
        <v>1.8792459310424994</v>
      </c>
      <c r="U269" s="160">
        <f t="shared" si="22"/>
        <v>1.2143092068062376</v>
      </c>
      <c r="V269" s="160">
        <f t="shared" si="22"/>
        <v>2.1759108531687903</v>
      </c>
      <c r="W269" s="160">
        <f t="shared" si="22"/>
        <v>0.95805088524600357</v>
      </c>
      <c r="X269" s="160">
        <f t="shared" si="22"/>
        <v>-0.73156395859866574</v>
      </c>
      <c r="Y269" s="160">
        <f t="shared" si="22"/>
        <v>-0.89415250370796506</v>
      </c>
      <c r="Z269" s="160">
        <f t="shared" si="22"/>
        <v>-0.52519469297959565</v>
      </c>
      <c r="AA269" s="160">
        <f t="shared" si="22"/>
        <v>-0.78883196180547754</v>
      </c>
      <c r="AB269" s="160">
        <f t="shared" si="22"/>
        <v>0.55926434531188918</v>
      </c>
      <c r="AC269" s="160">
        <f t="shared" si="22"/>
        <v>-1.0196846646773758</v>
      </c>
      <c r="AD269" s="160">
        <f t="shared" si="22"/>
        <v>-1.0581303425059507</v>
      </c>
      <c r="AE269" s="160">
        <f t="shared" si="22"/>
        <v>-0.96914757840829346</v>
      </c>
      <c r="AF269" s="160">
        <f t="shared" si="22"/>
        <v>-1.4806320621143156</v>
      </c>
      <c r="AG269" s="160">
        <f t="shared" si="22"/>
        <v>-1.3614168417411536</v>
      </c>
      <c r="AH269" s="160">
        <f t="shared" si="22"/>
        <v>-1.1206347994312724</v>
      </c>
      <c r="AI269" s="160">
        <f t="shared" si="22"/>
        <v>-1.1074909279264664</v>
      </c>
      <c r="AJ269" s="160">
        <f t="shared" si="22"/>
        <v>0.11594936787418539</v>
      </c>
      <c r="AK269" s="160">
        <f t="shared" si="22"/>
        <v>0.26307627850830351</v>
      </c>
      <c r="AL269" s="160">
        <f t="shared" si="22"/>
        <v>0.81040805063538579</v>
      </c>
      <c r="AM269" s="160">
        <f t="shared" si="22"/>
        <v>-0.98884680163898986</v>
      </c>
      <c r="AN269" s="160">
        <f t="shared" si="22"/>
        <v>0.53118335563082653</v>
      </c>
      <c r="AO269" s="160">
        <f t="shared" si="22"/>
        <v>-0.70989795828477631</v>
      </c>
      <c r="AP269" s="160">
        <f t="shared" si="22"/>
        <v>-1.3883580841480327</v>
      </c>
      <c r="AQ269" s="160">
        <f t="shared" si="22"/>
        <v>-0.18649025014869561</v>
      </c>
      <c r="AR269" s="160">
        <f t="shared" si="22"/>
        <v>0.25760058553872722</v>
      </c>
      <c r="AS269" s="160">
        <f t="shared" si="22"/>
        <v>0.79687701368639907</v>
      </c>
      <c r="AT269" s="160">
        <f t="shared" si="22"/>
        <v>-0.66082052619874543</v>
      </c>
      <c r="AU269" s="160">
        <f t="shared" si="22"/>
        <v>-2.2328242102967275</v>
      </c>
      <c r="AV269" s="160">
        <f t="shared" si="22"/>
        <v>-1.272465222423536</v>
      </c>
      <c r="AW269" s="160">
        <f t="shared" si="22"/>
        <v>0.225922825744445</v>
      </c>
      <c r="AX269" s="160">
        <f t="shared" si="22"/>
        <v>-0.59490140041431561</v>
      </c>
      <c r="AY269" s="160">
        <f t="shared" si="22"/>
        <v>-0.67656092488929331</v>
      </c>
      <c r="AZ269" s="160">
        <f t="shared" si="22"/>
        <v>0.34036480034968758</v>
      </c>
      <c r="BA269" s="160">
        <f t="shared" si="22"/>
        <v>-0.69361499598170828</v>
      </c>
      <c r="BB269" s="160" t="e">
        <f t="shared" si="22"/>
        <v>#DIV/0!</v>
      </c>
      <c r="BC269" s="160" t="e">
        <f t="shared" si="22"/>
        <v>#DIV/0!</v>
      </c>
      <c r="BD269" s="160" t="e">
        <f t="shared" si="22"/>
        <v>#DIV/0!</v>
      </c>
      <c r="BE269" s="160" t="e">
        <f t="shared" si="22"/>
        <v>#DIV/0!</v>
      </c>
      <c r="BF269" s="160" t="e">
        <f t="shared" si="22"/>
        <v>#DIV/0!</v>
      </c>
      <c r="BG269" s="160" t="e">
        <f t="shared" si="22"/>
        <v>#DIV/0!</v>
      </c>
      <c r="BH269" s="160" t="e">
        <f t="shared" si="22"/>
        <v>#DIV/0!</v>
      </c>
      <c r="BI269" s="160" t="e">
        <f t="shared" si="22"/>
        <v>#DIV/0!</v>
      </c>
      <c r="BJ269" s="160" t="e">
        <f t="shared" si="22"/>
        <v>#DIV/0!</v>
      </c>
      <c r="BK269" s="160" t="e">
        <f t="shared" si="22"/>
        <v>#DIV/0!</v>
      </c>
      <c r="BL269" s="160" t="e">
        <f t="shared" si="22"/>
        <v>#DIV/0!</v>
      </c>
      <c r="BM269" s="160" t="e">
        <f t="shared" si="22"/>
        <v>#DIV/0!</v>
      </c>
      <c r="BN269" s="160" t="e">
        <f t="shared" si="22"/>
        <v>#DIV/0!</v>
      </c>
      <c r="BO269" s="160" t="e">
        <f t="shared" si="22"/>
        <v>#DIV/0!</v>
      </c>
      <c r="BP269" s="160" t="e">
        <f t="shared" si="21"/>
        <v>#DIV/0!</v>
      </c>
      <c r="BQ269" s="160" t="e">
        <f t="shared" si="21"/>
        <v>#DIV/0!</v>
      </c>
      <c r="BR269" s="160" t="e">
        <f t="shared" si="21"/>
        <v>#DIV/0!</v>
      </c>
      <c r="BS269" s="160" t="e">
        <f t="shared" si="21"/>
        <v>#DIV/0!</v>
      </c>
      <c r="BT269" s="160" t="e">
        <f t="shared" si="21"/>
        <v>#DIV/0!</v>
      </c>
      <c r="BU269" s="160" t="e">
        <f t="shared" si="21"/>
        <v>#DIV/0!</v>
      </c>
      <c r="BV269" s="160" t="e">
        <f t="shared" si="21"/>
        <v>#DIV/0!</v>
      </c>
    </row>
    <row r="270" spans="1:74" x14ac:dyDescent="0.2">
      <c r="A270" s="71"/>
      <c r="B270" s="79">
        <f t="shared" si="8"/>
        <v>36799</v>
      </c>
      <c r="C270" s="160">
        <f t="shared" si="12"/>
        <v>-2.1239400102170225</v>
      </c>
      <c r="D270" s="160">
        <f t="shared" si="22"/>
        <v>-0.70820657531597564</v>
      </c>
      <c r="E270" s="160">
        <f t="shared" si="22"/>
        <v>-1.785984956351182</v>
      </c>
      <c r="F270" s="160">
        <f t="shared" si="22"/>
        <v>-1.1452696582678765</v>
      </c>
      <c r="G270" s="160">
        <f t="shared" si="22"/>
        <v>-1.4521536052612272</v>
      </c>
      <c r="H270" s="160">
        <f t="shared" si="22"/>
        <v>-1.8355036769614439</v>
      </c>
      <c r="I270" s="160">
        <f t="shared" si="22"/>
        <v>-2.1480611501824445</v>
      </c>
      <c r="J270" s="160">
        <f t="shared" si="22"/>
        <v>-1.9696680312055577</v>
      </c>
      <c r="K270" s="160">
        <f t="shared" si="22"/>
        <v>-2.2514429214123033</v>
      </c>
      <c r="L270" s="160">
        <f t="shared" si="22"/>
        <v>-0.92206685066731442</v>
      </c>
      <c r="M270" s="160">
        <f t="shared" si="22"/>
        <v>-0.93651679308798308</v>
      </c>
      <c r="N270" s="160">
        <f t="shared" si="22"/>
        <v>-1.5195210385220197</v>
      </c>
      <c r="O270" s="160">
        <f t="shared" si="22"/>
        <v>-1.0241707778130591</v>
      </c>
      <c r="P270" s="160">
        <f t="shared" si="22"/>
        <v>-1.2614136415507853</v>
      </c>
      <c r="Q270" s="160">
        <f t="shared" si="22"/>
        <v>-1.2557577330894534</v>
      </c>
      <c r="R270" s="160">
        <f t="shared" si="22"/>
        <v>-1.5176768833243222</v>
      </c>
      <c r="S270" s="160">
        <f t="shared" si="22"/>
        <v>-1.7495923418851191</v>
      </c>
      <c r="T270" s="160">
        <f t="shared" si="22"/>
        <v>-1.3365882689581341</v>
      </c>
      <c r="U270" s="160">
        <f t="shared" si="22"/>
        <v>-1.5475903772358077</v>
      </c>
      <c r="V270" s="160">
        <f t="shared" si="22"/>
        <v>-0.7332160406323267</v>
      </c>
      <c r="W270" s="160">
        <f t="shared" si="22"/>
        <v>-1.8926233581884764</v>
      </c>
      <c r="X270" s="160">
        <f t="shared" si="22"/>
        <v>-0.45680944177717953</v>
      </c>
      <c r="Y270" s="160">
        <f t="shared" si="22"/>
        <v>-1.6742593127188508</v>
      </c>
      <c r="Z270" s="160">
        <f t="shared" si="22"/>
        <v>-1.7859268938632387</v>
      </c>
      <c r="AA270" s="160">
        <f t="shared" si="22"/>
        <v>-0.32544231189691813</v>
      </c>
      <c r="AB270" s="160">
        <f t="shared" si="22"/>
        <v>0.31822788481776954</v>
      </c>
      <c r="AC270" s="160">
        <f t="shared" si="22"/>
        <v>-1.224066431553698</v>
      </c>
      <c r="AD270" s="160">
        <f t="shared" si="22"/>
        <v>-1.1790789018611052</v>
      </c>
      <c r="AE270" s="160">
        <f t="shared" si="22"/>
        <v>-1.1640931221975255</v>
      </c>
      <c r="AF270" s="160">
        <f t="shared" si="22"/>
        <v>1.2558361340985673</v>
      </c>
      <c r="AG270" s="160">
        <f t="shared" si="22"/>
        <v>1.2299748798944485</v>
      </c>
      <c r="AH270" s="160">
        <f t="shared" si="22"/>
        <v>1.0387564555095723</v>
      </c>
      <c r="AI270" s="160">
        <f t="shared" si="22"/>
        <v>1.3487389049987699</v>
      </c>
      <c r="AJ270" s="160">
        <f t="shared" si="22"/>
        <v>1.9085530813801894</v>
      </c>
      <c r="AK270" s="160">
        <f t="shared" si="22"/>
        <v>1.4098819046813842</v>
      </c>
      <c r="AL270" s="160">
        <f t="shared" si="22"/>
        <v>1.3564872156823684</v>
      </c>
      <c r="AM270" s="160">
        <f t="shared" si="22"/>
        <v>1.2474296850324653</v>
      </c>
      <c r="AN270" s="160">
        <f t="shared" si="22"/>
        <v>0.70550360056388517</v>
      </c>
      <c r="AO270" s="160">
        <f t="shared" si="22"/>
        <v>0.89422704167357459</v>
      </c>
      <c r="AP270" s="160">
        <f t="shared" si="22"/>
        <v>1.2102143430248973</v>
      </c>
      <c r="AQ270" s="160">
        <f t="shared" si="22"/>
        <v>1.4735574932678379</v>
      </c>
      <c r="AR270" s="160">
        <f t="shared" si="22"/>
        <v>1.166411101963033</v>
      </c>
      <c r="AS270" s="160">
        <f t="shared" si="22"/>
        <v>0.89129627431022218</v>
      </c>
      <c r="AT270" s="160">
        <f t="shared" si="22"/>
        <v>1.0117486824489959</v>
      </c>
      <c r="AU270" s="160">
        <f t="shared" si="22"/>
        <v>0.64783414125450167</v>
      </c>
      <c r="AV270" s="160">
        <f t="shared" si="22"/>
        <v>0.32782245970323443</v>
      </c>
      <c r="AW270" s="160">
        <f t="shared" si="22"/>
        <v>-0.44157423722255734</v>
      </c>
      <c r="AX270" s="160">
        <f t="shared" si="22"/>
        <v>0.30203866420150732</v>
      </c>
      <c r="AY270" s="160">
        <f t="shared" si="22"/>
        <v>1.6473479500626602</v>
      </c>
      <c r="AZ270" s="160">
        <f t="shared" si="22"/>
        <v>1.8484691496293233</v>
      </c>
      <c r="BA270" s="160">
        <f t="shared" si="22"/>
        <v>0.12561026395448455</v>
      </c>
      <c r="BB270" s="160" t="e">
        <f t="shared" si="22"/>
        <v>#DIV/0!</v>
      </c>
      <c r="BC270" s="160" t="e">
        <f t="shared" si="22"/>
        <v>#DIV/0!</v>
      </c>
      <c r="BD270" s="160" t="e">
        <f t="shared" si="22"/>
        <v>#DIV/0!</v>
      </c>
      <c r="BE270" s="160" t="e">
        <f t="shared" si="22"/>
        <v>#DIV/0!</v>
      </c>
      <c r="BF270" s="160" t="e">
        <f t="shared" si="22"/>
        <v>#DIV/0!</v>
      </c>
      <c r="BG270" s="160" t="e">
        <f t="shared" si="22"/>
        <v>#DIV/0!</v>
      </c>
      <c r="BH270" s="160" t="e">
        <f t="shared" si="22"/>
        <v>#DIV/0!</v>
      </c>
      <c r="BI270" s="160" t="e">
        <f t="shared" si="22"/>
        <v>#DIV/0!</v>
      </c>
      <c r="BJ270" s="160" t="e">
        <f t="shared" si="22"/>
        <v>#DIV/0!</v>
      </c>
      <c r="BK270" s="160" t="e">
        <f t="shared" si="22"/>
        <v>#DIV/0!</v>
      </c>
      <c r="BL270" s="160" t="e">
        <f t="shared" si="22"/>
        <v>#DIV/0!</v>
      </c>
      <c r="BM270" s="160" t="e">
        <f t="shared" si="22"/>
        <v>#DIV/0!</v>
      </c>
      <c r="BN270" s="160" t="e">
        <f t="shared" si="22"/>
        <v>#DIV/0!</v>
      </c>
      <c r="BO270" s="160" t="e">
        <f t="shared" si="22"/>
        <v>#DIV/0!</v>
      </c>
      <c r="BP270" s="160" t="e">
        <f t="shared" si="21"/>
        <v>#DIV/0!</v>
      </c>
      <c r="BQ270" s="160" t="e">
        <f t="shared" si="21"/>
        <v>#DIV/0!</v>
      </c>
      <c r="BR270" s="160" t="e">
        <f t="shared" si="21"/>
        <v>#DIV/0!</v>
      </c>
      <c r="BS270" s="160" t="e">
        <f t="shared" si="21"/>
        <v>#DIV/0!</v>
      </c>
      <c r="BT270" s="160" t="e">
        <f t="shared" si="21"/>
        <v>#DIV/0!</v>
      </c>
      <c r="BU270" s="160" t="e">
        <f t="shared" si="21"/>
        <v>#DIV/0!</v>
      </c>
      <c r="BV270" s="160" t="e">
        <f t="shared" si="21"/>
        <v>#DIV/0!</v>
      </c>
    </row>
    <row r="271" spans="1:74" x14ac:dyDescent="0.2">
      <c r="A271" s="71"/>
      <c r="B271" s="79">
        <f t="shared" si="8"/>
        <v>36830</v>
      </c>
      <c r="C271" s="160">
        <f t="shared" si="12"/>
        <v>0.19757911739994566</v>
      </c>
      <c r="D271" s="160">
        <f t="shared" si="22"/>
        <v>-5.275283397635331E-2</v>
      </c>
      <c r="E271" s="160">
        <f t="shared" si="22"/>
        <v>3.2176911056114581E-2</v>
      </c>
      <c r="F271" s="160">
        <f t="shared" si="22"/>
        <v>-0.79910474816857269</v>
      </c>
      <c r="G271" s="160">
        <f t="shared" si="22"/>
        <v>0.68568459193635123</v>
      </c>
      <c r="H271" s="160">
        <f t="shared" si="22"/>
        <v>-1.0499853553928471</v>
      </c>
      <c r="I271" s="160">
        <f t="shared" si="22"/>
        <v>-1.9682999369606591</v>
      </c>
      <c r="J271" s="160">
        <f t="shared" si="22"/>
        <v>-0.90963935466043822</v>
      </c>
      <c r="K271" s="160">
        <f t="shared" si="22"/>
        <v>-1.2113562260502273</v>
      </c>
      <c r="L271" s="160">
        <f t="shared" si="22"/>
        <v>0.17561443559173415</v>
      </c>
      <c r="M271" s="160">
        <f t="shared" si="22"/>
        <v>0.35809572642168164</v>
      </c>
      <c r="N271" s="160">
        <f t="shared" si="22"/>
        <v>-0.64974004689557496</v>
      </c>
      <c r="O271" s="160">
        <f t="shared" si="22"/>
        <v>-0.18493125402927982</v>
      </c>
      <c r="P271" s="160">
        <f t="shared" si="22"/>
        <v>-0.2277694420062889</v>
      </c>
      <c r="Q271" s="160">
        <f t="shared" si="22"/>
        <v>-0.22674817263687494</v>
      </c>
      <c r="R271" s="160">
        <f t="shared" si="22"/>
        <v>-0.22731094080810318</v>
      </c>
      <c r="S271" s="160">
        <f t="shared" si="22"/>
        <v>0.31190845262028283</v>
      </c>
      <c r="T271" s="160">
        <f t="shared" si="22"/>
        <v>-0.24133291255413686</v>
      </c>
      <c r="U271" s="160">
        <f t="shared" si="22"/>
        <v>-0.326332849490932</v>
      </c>
      <c r="V271" s="160">
        <f t="shared" si="22"/>
        <v>-1.1539764275809765</v>
      </c>
      <c r="W271" s="160">
        <f t="shared" si="22"/>
        <v>-0.83089235348563462</v>
      </c>
      <c r="X271" s="160">
        <f t="shared" si="22"/>
        <v>-0.90577362498498937</v>
      </c>
      <c r="Y271" s="160">
        <f t="shared" si="22"/>
        <v>0.26265882106225874</v>
      </c>
      <c r="Z271" s="160">
        <f t="shared" si="22"/>
        <v>0.71878199352376559</v>
      </c>
      <c r="AA271" s="160">
        <f t="shared" si="22"/>
        <v>-7.5950227828225886E-2</v>
      </c>
      <c r="AB271" s="160">
        <f t="shared" si="22"/>
        <v>0.16534651260081554</v>
      </c>
      <c r="AC271" s="160">
        <f t="shared" si="22"/>
        <v>1.2235352252987488</v>
      </c>
      <c r="AD271" s="160">
        <f t="shared" si="22"/>
        <v>1.2917154172541858</v>
      </c>
      <c r="AE271" s="160">
        <f t="shared" si="22"/>
        <v>1.1705037612087303</v>
      </c>
      <c r="AF271" s="160">
        <f t="shared" si="22"/>
        <v>-0.45889585877516409</v>
      </c>
      <c r="AG271" s="160">
        <f t="shared" si="22"/>
        <v>-0.39384895891585348</v>
      </c>
      <c r="AH271" s="160">
        <f t="shared" si="22"/>
        <v>-0.31436625759312564</v>
      </c>
      <c r="AI271" s="160">
        <f t="shared" si="22"/>
        <v>-0.65242946474248598</v>
      </c>
      <c r="AJ271" s="160">
        <f t="shared" si="22"/>
        <v>-7.0918230993537498E-3</v>
      </c>
      <c r="AK271" s="160">
        <f t="shared" si="22"/>
        <v>-8.1094458228651994E-3</v>
      </c>
      <c r="AL271" s="160">
        <f t="shared" si="22"/>
        <v>0.11166373063824639</v>
      </c>
      <c r="AM271" s="160">
        <f t="shared" si="22"/>
        <v>5.0052946200981017E-3</v>
      </c>
      <c r="AN271" s="160">
        <f t="shared" si="22"/>
        <v>0.23444808805167633</v>
      </c>
      <c r="AO271" s="160">
        <f t="shared" si="22"/>
        <v>-0.20792686986243522</v>
      </c>
      <c r="AP271" s="160">
        <f t="shared" si="22"/>
        <v>0.3620567705660982</v>
      </c>
      <c r="AQ271" s="160">
        <f t="shared" si="22"/>
        <v>-0.48352281585583057</v>
      </c>
      <c r="AR271" s="160">
        <f t="shared" si="22"/>
        <v>0.72315014274025124</v>
      </c>
      <c r="AS271" s="160">
        <f t="shared" si="22"/>
        <v>0.65391076677229709</v>
      </c>
      <c r="AT271" s="160">
        <f t="shared" si="22"/>
        <v>-0.39089557946346998</v>
      </c>
      <c r="AU271" s="160">
        <f t="shared" si="22"/>
        <v>2.2964855209321478</v>
      </c>
      <c r="AV271" s="160">
        <f t="shared" si="22"/>
        <v>1.0476784682555935</v>
      </c>
      <c r="AW271" s="160">
        <f t="shared" si="22"/>
        <v>-0.71490131982082128</v>
      </c>
      <c r="AX271" s="160">
        <f t="shared" si="22"/>
        <v>-0.40207248398028478</v>
      </c>
      <c r="AY271" s="160">
        <f t="shared" si="22"/>
        <v>-0.52613832992327025</v>
      </c>
      <c r="AZ271" s="160">
        <f t="shared" si="22"/>
        <v>-1.5452953070651785</v>
      </c>
      <c r="BA271" s="160">
        <f t="shared" si="22"/>
        <v>0.34569264663695359</v>
      </c>
      <c r="BB271" s="160" t="e">
        <f t="shared" si="22"/>
        <v>#DIV/0!</v>
      </c>
      <c r="BC271" s="160" t="e">
        <f t="shared" si="22"/>
        <v>#DIV/0!</v>
      </c>
      <c r="BD271" s="160" t="e">
        <f t="shared" si="22"/>
        <v>#DIV/0!</v>
      </c>
      <c r="BE271" s="160" t="e">
        <f t="shared" si="22"/>
        <v>#DIV/0!</v>
      </c>
      <c r="BF271" s="160" t="e">
        <f t="shared" si="22"/>
        <v>#DIV/0!</v>
      </c>
      <c r="BG271" s="160" t="e">
        <f t="shared" si="22"/>
        <v>#DIV/0!</v>
      </c>
      <c r="BH271" s="160" t="e">
        <f t="shared" si="22"/>
        <v>#DIV/0!</v>
      </c>
      <c r="BI271" s="160" t="e">
        <f t="shared" si="22"/>
        <v>#DIV/0!</v>
      </c>
      <c r="BJ271" s="160" t="e">
        <f t="shared" si="22"/>
        <v>#DIV/0!</v>
      </c>
      <c r="BK271" s="160" t="e">
        <f t="shared" si="22"/>
        <v>#DIV/0!</v>
      </c>
      <c r="BL271" s="160" t="e">
        <f t="shared" si="22"/>
        <v>#DIV/0!</v>
      </c>
      <c r="BM271" s="160" t="e">
        <f t="shared" si="22"/>
        <v>#DIV/0!</v>
      </c>
      <c r="BN271" s="160" t="e">
        <f t="shared" si="22"/>
        <v>#DIV/0!</v>
      </c>
      <c r="BO271" s="160" t="e">
        <f t="shared" ref="BO271:BV274" si="23">(BO24-BO$246)/BO$247</f>
        <v>#DIV/0!</v>
      </c>
      <c r="BP271" s="160" t="e">
        <f t="shared" si="23"/>
        <v>#DIV/0!</v>
      </c>
      <c r="BQ271" s="160" t="e">
        <f t="shared" si="23"/>
        <v>#DIV/0!</v>
      </c>
      <c r="BR271" s="160" t="e">
        <f t="shared" si="23"/>
        <v>#DIV/0!</v>
      </c>
      <c r="BS271" s="160" t="e">
        <f t="shared" si="23"/>
        <v>#DIV/0!</v>
      </c>
      <c r="BT271" s="160" t="e">
        <f t="shared" si="23"/>
        <v>#DIV/0!</v>
      </c>
      <c r="BU271" s="160" t="e">
        <f t="shared" si="23"/>
        <v>#DIV/0!</v>
      </c>
      <c r="BV271" s="160" t="e">
        <f t="shared" si="23"/>
        <v>#DIV/0!</v>
      </c>
    </row>
    <row r="272" spans="1:74" x14ac:dyDescent="0.2">
      <c r="A272" s="71"/>
      <c r="B272" s="79">
        <f t="shared" si="8"/>
        <v>36860</v>
      </c>
      <c r="C272" s="160">
        <f t="shared" si="12"/>
        <v>-1.8463667932904106</v>
      </c>
      <c r="D272" s="160">
        <f t="shared" ref="D272:BO275" si="24">(D25-D$246)/D$247</f>
        <v>-2.0005918684144257</v>
      </c>
      <c r="E272" s="160">
        <f t="shared" si="24"/>
        <v>-0.43130815367945435</v>
      </c>
      <c r="F272" s="160">
        <f t="shared" si="24"/>
        <v>-0.34391066260112702</v>
      </c>
      <c r="G272" s="160">
        <f t="shared" si="24"/>
        <v>-1.3370372347217243</v>
      </c>
      <c r="H272" s="160">
        <f t="shared" si="24"/>
        <v>-0.75778016540844784</v>
      </c>
      <c r="I272" s="160">
        <f t="shared" si="24"/>
        <v>0.61963790063092106</v>
      </c>
      <c r="J272" s="160">
        <f t="shared" si="24"/>
        <v>5.2234151956959192E-2</v>
      </c>
      <c r="K272" s="160">
        <f t="shared" si="24"/>
        <v>-1.5989920757010312</v>
      </c>
      <c r="L272" s="160">
        <f t="shared" si="24"/>
        <v>1.1196043124074593</v>
      </c>
      <c r="M272" s="160">
        <f t="shared" si="24"/>
        <v>1.2113834540388679</v>
      </c>
      <c r="N272" s="160">
        <f t="shared" si="24"/>
        <v>-0.7076135069432542</v>
      </c>
      <c r="O272" s="160">
        <f t="shared" si="24"/>
        <v>0.18551828943692336</v>
      </c>
      <c r="P272" s="160">
        <f t="shared" si="24"/>
        <v>0.2284924605568226</v>
      </c>
      <c r="Q272" s="160">
        <f t="shared" si="24"/>
        <v>0.22746794932716285</v>
      </c>
      <c r="R272" s="160">
        <f t="shared" si="24"/>
        <v>-1.3608253134388022</v>
      </c>
      <c r="S272" s="160">
        <f t="shared" si="24"/>
        <v>0.48673824390627501</v>
      </c>
      <c r="T272" s="160">
        <f t="shared" si="24"/>
        <v>0.24211197824390113</v>
      </c>
      <c r="U272" s="160">
        <f t="shared" si="24"/>
        <v>-2.1694633929993969</v>
      </c>
      <c r="V272" s="160">
        <f t="shared" si="24"/>
        <v>-2.1900411916453377</v>
      </c>
      <c r="W272" s="160">
        <f t="shared" si="24"/>
        <v>-0.11822426963976916</v>
      </c>
      <c r="X272" s="160">
        <f t="shared" si="24"/>
        <v>-0.35566277293126003</v>
      </c>
      <c r="Y272" s="160">
        <f t="shared" si="24"/>
        <v>-0.66911264816892491</v>
      </c>
      <c r="Z272" s="160">
        <f t="shared" si="24"/>
        <v>-0.29206087292186134</v>
      </c>
      <c r="AA272" s="160">
        <f t="shared" si="24"/>
        <v>-0.68759885651859609</v>
      </c>
      <c r="AB272" s="160">
        <f t="shared" si="24"/>
        <v>-0.48734070835990839</v>
      </c>
      <c r="AC272" s="160">
        <f t="shared" si="24"/>
        <v>-0.26786761321587593</v>
      </c>
      <c r="AD272" s="160">
        <f t="shared" si="24"/>
        <v>-6.0056593596744451E-2</v>
      </c>
      <c r="AE272" s="160">
        <f t="shared" si="24"/>
        <v>-0.25204161456823471</v>
      </c>
      <c r="AF272" s="160">
        <f t="shared" si="24"/>
        <v>-7.8090721166936897E-2</v>
      </c>
      <c r="AG272" s="160">
        <f t="shared" si="24"/>
        <v>-3.3232569322887311E-2</v>
      </c>
      <c r="AH272" s="160">
        <f t="shared" si="24"/>
        <v>-1.3866772480973672E-2</v>
      </c>
      <c r="AI272" s="160">
        <f t="shared" si="24"/>
        <v>-0.15662567819955336</v>
      </c>
      <c r="AJ272" s="160">
        <f t="shared" si="24"/>
        <v>-0.33372936186083563</v>
      </c>
      <c r="AK272" s="160">
        <f t="shared" si="24"/>
        <v>-0.26152670548087531</v>
      </c>
      <c r="AL272" s="160">
        <f t="shared" si="24"/>
        <v>-0.82163795195823774</v>
      </c>
      <c r="AM272" s="160">
        <f t="shared" si="24"/>
        <v>-0.73305598478505163</v>
      </c>
      <c r="AN272" s="160">
        <f t="shared" si="24"/>
        <v>0.20849378052849057</v>
      </c>
      <c r="AO272" s="160">
        <f t="shared" si="24"/>
        <v>-0.13517743675774813</v>
      </c>
      <c r="AP272" s="160">
        <f t="shared" si="24"/>
        <v>1.2571955598644817</v>
      </c>
      <c r="AQ272" s="160">
        <f t="shared" si="24"/>
        <v>2.1043091971856397E-2</v>
      </c>
      <c r="AR272" s="160">
        <f t="shared" si="24"/>
        <v>-0.40506844936365871</v>
      </c>
      <c r="AS272" s="160">
        <f t="shared" si="24"/>
        <v>0.48810477147955544</v>
      </c>
      <c r="AT272" s="160">
        <f t="shared" si="24"/>
        <v>0.14933690282808784</v>
      </c>
      <c r="AU272" s="160">
        <f t="shared" si="24"/>
        <v>0.55822780562787766</v>
      </c>
      <c r="AV272" s="160">
        <f t="shared" si="24"/>
        <v>-0.19469484555592659</v>
      </c>
      <c r="AW272" s="160">
        <f t="shared" si="24"/>
        <v>-0.38061844784012572</v>
      </c>
      <c r="AX272" s="160">
        <f t="shared" si="24"/>
        <v>-0.34404351597739752</v>
      </c>
      <c r="AY272" s="160">
        <f t="shared" si="24"/>
        <v>-0.27530206458086776</v>
      </c>
      <c r="AZ272" s="160">
        <f t="shared" si="24"/>
        <v>-0.31408806964283909</v>
      </c>
      <c r="BA272" s="160">
        <f t="shared" si="24"/>
        <v>0.10130906065503455</v>
      </c>
      <c r="BB272" s="160" t="e">
        <f t="shared" si="24"/>
        <v>#DIV/0!</v>
      </c>
      <c r="BC272" s="160" t="e">
        <f t="shared" si="24"/>
        <v>#DIV/0!</v>
      </c>
      <c r="BD272" s="160" t="e">
        <f t="shared" si="24"/>
        <v>#DIV/0!</v>
      </c>
      <c r="BE272" s="160" t="e">
        <f t="shared" si="24"/>
        <v>#DIV/0!</v>
      </c>
      <c r="BF272" s="160" t="e">
        <f t="shared" si="24"/>
        <v>#DIV/0!</v>
      </c>
      <c r="BG272" s="160" t="e">
        <f t="shared" si="24"/>
        <v>#DIV/0!</v>
      </c>
      <c r="BH272" s="160" t="e">
        <f t="shared" si="24"/>
        <v>#DIV/0!</v>
      </c>
      <c r="BI272" s="160" t="e">
        <f t="shared" si="24"/>
        <v>#DIV/0!</v>
      </c>
      <c r="BJ272" s="160" t="e">
        <f t="shared" si="24"/>
        <v>#DIV/0!</v>
      </c>
      <c r="BK272" s="160" t="e">
        <f t="shared" si="24"/>
        <v>#DIV/0!</v>
      </c>
      <c r="BL272" s="160" t="e">
        <f t="shared" si="24"/>
        <v>#DIV/0!</v>
      </c>
      <c r="BM272" s="160" t="e">
        <f t="shared" si="24"/>
        <v>#DIV/0!</v>
      </c>
      <c r="BN272" s="160" t="e">
        <f t="shared" si="24"/>
        <v>#DIV/0!</v>
      </c>
      <c r="BO272" s="160" t="e">
        <f t="shared" si="24"/>
        <v>#DIV/0!</v>
      </c>
      <c r="BP272" s="160" t="e">
        <f t="shared" si="23"/>
        <v>#DIV/0!</v>
      </c>
      <c r="BQ272" s="160" t="e">
        <f t="shared" si="23"/>
        <v>#DIV/0!</v>
      </c>
      <c r="BR272" s="160" t="e">
        <f t="shared" si="23"/>
        <v>#DIV/0!</v>
      </c>
      <c r="BS272" s="160" t="e">
        <f t="shared" si="23"/>
        <v>#DIV/0!</v>
      </c>
      <c r="BT272" s="160" t="e">
        <f t="shared" si="23"/>
        <v>#DIV/0!</v>
      </c>
      <c r="BU272" s="160" t="e">
        <f t="shared" si="23"/>
        <v>#DIV/0!</v>
      </c>
      <c r="BV272" s="160" t="e">
        <f t="shared" si="23"/>
        <v>#DIV/0!</v>
      </c>
    </row>
    <row r="273" spans="1:74" x14ac:dyDescent="0.2">
      <c r="A273" s="71"/>
      <c r="B273" s="79">
        <f t="shared" si="8"/>
        <v>36891</v>
      </c>
      <c r="C273" s="160">
        <f t="shared" si="12"/>
        <v>-1.4267703584183362</v>
      </c>
      <c r="D273" s="160">
        <f t="shared" si="24"/>
        <v>0.70273984839651149</v>
      </c>
      <c r="E273" s="160">
        <f t="shared" si="24"/>
        <v>0.31897122951770474</v>
      </c>
      <c r="F273" s="160">
        <f t="shared" si="24"/>
        <v>-1.9908187387194739E-2</v>
      </c>
      <c r="G273" s="160">
        <f t="shared" si="24"/>
        <v>0.41791847539067173</v>
      </c>
      <c r="H273" s="160">
        <f t="shared" si="24"/>
        <v>-2.6939617608668001</v>
      </c>
      <c r="I273" s="160">
        <f t="shared" si="24"/>
        <v>-3.321012034447294</v>
      </c>
      <c r="J273" s="160">
        <f t="shared" si="24"/>
        <v>-0.11350845573618112</v>
      </c>
      <c r="K273" s="160">
        <f t="shared" si="24"/>
        <v>-0.63992141569746797</v>
      </c>
      <c r="L273" s="160">
        <f t="shared" si="24"/>
        <v>-0.84850699882180569</v>
      </c>
      <c r="M273" s="160">
        <f t="shared" si="24"/>
        <v>-0.96221162425588924</v>
      </c>
      <c r="N273" s="160">
        <f t="shared" si="24"/>
        <v>-0.95348191697550677</v>
      </c>
      <c r="O273" s="160">
        <f t="shared" si="24"/>
        <v>-0.62034815490152573</v>
      </c>
      <c r="P273" s="160">
        <f t="shared" si="24"/>
        <v>-0.76404799087762665</v>
      </c>
      <c r="Q273" s="160">
        <f t="shared" si="24"/>
        <v>-0.76062216341380096</v>
      </c>
      <c r="R273" s="160">
        <f t="shared" si="24"/>
        <v>-0.90210261386932722</v>
      </c>
      <c r="S273" s="160">
        <f t="shared" si="24"/>
        <v>-0.2796544277647578</v>
      </c>
      <c r="T273" s="160">
        <f t="shared" si="24"/>
        <v>-0.80958120597586614</v>
      </c>
      <c r="U273" s="160">
        <f t="shared" si="24"/>
        <v>-0.18245510682877294</v>
      </c>
      <c r="V273" s="160">
        <f t="shared" si="24"/>
        <v>1.1850883022359811</v>
      </c>
      <c r="W273" s="160">
        <f t="shared" si="24"/>
        <v>3.0524230455489678</v>
      </c>
      <c r="X273" s="160">
        <f t="shared" si="24"/>
        <v>0.66564972771640341</v>
      </c>
      <c r="Y273" s="160">
        <f t="shared" si="24"/>
        <v>-0.23325223827351263</v>
      </c>
      <c r="Z273" s="160">
        <f t="shared" si="24"/>
        <v>0.24825569907490994</v>
      </c>
      <c r="AA273" s="160">
        <f t="shared" si="24"/>
        <v>-0.53143891857406356</v>
      </c>
      <c r="AB273" s="160">
        <f t="shared" si="24"/>
        <v>-0.40401669664541523</v>
      </c>
      <c r="AC273" s="160">
        <f t="shared" si="24"/>
        <v>0.40776091952585514</v>
      </c>
      <c r="AD273" s="160">
        <f t="shared" si="24"/>
        <v>0.54746117137800121</v>
      </c>
      <c r="AE273" s="160">
        <f t="shared" si="24"/>
        <v>0.3923934234875821</v>
      </c>
      <c r="AF273" s="160">
        <f t="shared" si="24"/>
        <v>0.25187831518945775</v>
      </c>
      <c r="AG273" s="160">
        <f t="shared" si="24"/>
        <v>0.27924284347139217</v>
      </c>
      <c r="AH273" s="160">
        <f t="shared" si="24"/>
        <v>0.24651712399381834</v>
      </c>
      <c r="AI273" s="160">
        <f t="shared" si="24"/>
        <v>6.3691354128598832E-2</v>
      </c>
      <c r="AJ273" s="160">
        <f t="shared" si="24"/>
        <v>-0.22888300330060393</v>
      </c>
      <c r="AK273" s="160">
        <f t="shared" si="24"/>
        <v>-0.12368541065022677</v>
      </c>
      <c r="AL273" s="160">
        <f t="shared" si="24"/>
        <v>0.5872849028629793</v>
      </c>
      <c r="AM273" s="160">
        <f t="shared" si="24"/>
        <v>0.45815433744551404</v>
      </c>
      <c r="AN273" s="160">
        <f t="shared" si="24"/>
        <v>-7.1140111770369205E-2</v>
      </c>
      <c r="AO273" s="160">
        <f t="shared" si="24"/>
        <v>3.9421202693500981E-2</v>
      </c>
      <c r="AP273" s="160">
        <f t="shared" si="24"/>
        <v>1.1247829761510484</v>
      </c>
      <c r="AQ273" s="160">
        <f t="shared" si="24"/>
        <v>-0.57641978453267717</v>
      </c>
      <c r="AR273" s="160">
        <f t="shared" si="24"/>
        <v>-0.61324415449600034</v>
      </c>
      <c r="AS273" s="160">
        <f t="shared" si="24"/>
        <v>0.20952599790733387</v>
      </c>
      <c r="AT273" s="160">
        <f t="shared" si="24"/>
        <v>-0.15654849597898793</v>
      </c>
      <c r="AU273" s="160">
        <f t="shared" si="24"/>
        <v>0.57081683918484116</v>
      </c>
      <c r="AV273" s="160">
        <f t="shared" si="24"/>
        <v>-0.68413208907925793</v>
      </c>
      <c r="AW273" s="160">
        <f t="shared" si="24"/>
        <v>-0.82237648204912694</v>
      </c>
      <c r="AX273" s="160">
        <f t="shared" si="24"/>
        <v>-0.98424686921717852</v>
      </c>
      <c r="AY273" s="160">
        <f t="shared" si="24"/>
        <v>-0.70943835391762355</v>
      </c>
      <c r="AZ273" s="160">
        <f t="shared" si="24"/>
        <v>-1.2797441719313967</v>
      </c>
      <c r="BA273" s="160">
        <f t="shared" si="24"/>
        <v>-1.1336821654594991</v>
      </c>
      <c r="BB273" s="160" t="e">
        <f t="shared" si="24"/>
        <v>#DIV/0!</v>
      </c>
      <c r="BC273" s="160" t="e">
        <f t="shared" si="24"/>
        <v>#DIV/0!</v>
      </c>
      <c r="BD273" s="160" t="e">
        <f t="shared" si="24"/>
        <v>#DIV/0!</v>
      </c>
      <c r="BE273" s="160" t="e">
        <f t="shared" si="24"/>
        <v>#DIV/0!</v>
      </c>
      <c r="BF273" s="160" t="e">
        <f t="shared" si="24"/>
        <v>#DIV/0!</v>
      </c>
      <c r="BG273" s="160" t="e">
        <f t="shared" si="24"/>
        <v>#DIV/0!</v>
      </c>
      <c r="BH273" s="160" t="e">
        <f t="shared" si="24"/>
        <v>#DIV/0!</v>
      </c>
      <c r="BI273" s="160" t="e">
        <f t="shared" si="24"/>
        <v>#DIV/0!</v>
      </c>
      <c r="BJ273" s="160" t="e">
        <f t="shared" si="24"/>
        <v>#DIV/0!</v>
      </c>
      <c r="BK273" s="160" t="e">
        <f t="shared" si="24"/>
        <v>#DIV/0!</v>
      </c>
      <c r="BL273" s="160" t="e">
        <f t="shared" si="24"/>
        <v>#DIV/0!</v>
      </c>
      <c r="BM273" s="160" t="e">
        <f t="shared" si="24"/>
        <v>#DIV/0!</v>
      </c>
      <c r="BN273" s="160" t="e">
        <f t="shared" si="24"/>
        <v>#DIV/0!</v>
      </c>
      <c r="BO273" s="160" t="e">
        <f t="shared" si="24"/>
        <v>#DIV/0!</v>
      </c>
      <c r="BP273" s="160" t="e">
        <f t="shared" si="23"/>
        <v>#DIV/0!</v>
      </c>
      <c r="BQ273" s="160" t="e">
        <f t="shared" si="23"/>
        <v>#DIV/0!</v>
      </c>
      <c r="BR273" s="160" t="e">
        <f t="shared" si="23"/>
        <v>#DIV/0!</v>
      </c>
      <c r="BS273" s="160" t="e">
        <f t="shared" si="23"/>
        <v>#DIV/0!</v>
      </c>
      <c r="BT273" s="160" t="e">
        <f t="shared" si="23"/>
        <v>#DIV/0!</v>
      </c>
      <c r="BU273" s="160" t="e">
        <f t="shared" si="23"/>
        <v>#DIV/0!</v>
      </c>
      <c r="BV273" s="160" t="e">
        <f t="shared" si="23"/>
        <v>#DIV/0!</v>
      </c>
    </row>
    <row r="274" spans="1:74" x14ac:dyDescent="0.2">
      <c r="A274" s="71"/>
      <c r="B274" s="79">
        <f t="shared" si="8"/>
        <v>36922</v>
      </c>
      <c r="C274" s="160">
        <f t="shared" si="12"/>
        <v>1.3203538909497132</v>
      </c>
      <c r="D274" s="160">
        <f t="shared" si="24"/>
        <v>1.2385468369279278</v>
      </c>
      <c r="E274" s="160">
        <f t="shared" si="24"/>
        <v>0.4778652924647952</v>
      </c>
      <c r="F274" s="160">
        <f t="shared" si="24"/>
        <v>1.3890171500188691</v>
      </c>
      <c r="G274" s="160">
        <f t="shared" si="24"/>
        <v>-4.3829223698052977E-2</v>
      </c>
      <c r="H274" s="160">
        <f t="shared" si="24"/>
        <v>6.4488278387147407E-2</v>
      </c>
      <c r="I274" s="160">
        <f t="shared" si="24"/>
        <v>3.6752211945682137E-2</v>
      </c>
      <c r="J274" s="160">
        <f t="shared" si="24"/>
        <v>0.8712491162467374</v>
      </c>
      <c r="K274" s="160">
        <f t="shared" si="24"/>
        <v>2.9014256715901965</v>
      </c>
      <c r="L274" s="160">
        <f t="shared" si="24"/>
        <v>0.53039024012030211</v>
      </c>
      <c r="M274" s="160">
        <f t="shared" si="24"/>
        <v>0.82228307922966515</v>
      </c>
      <c r="N274" s="160">
        <f t="shared" si="24"/>
        <v>3.0685619915316154</v>
      </c>
      <c r="O274" s="160">
        <f t="shared" si="24"/>
        <v>1.518572395017294</v>
      </c>
      <c r="P274" s="160">
        <f t="shared" si="24"/>
        <v>1.8703403536347585</v>
      </c>
      <c r="Q274" s="160">
        <f t="shared" si="24"/>
        <v>1.8619541482828856</v>
      </c>
      <c r="R274" s="160">
        <f t="shared" si="24"/>
        <v>1.6836551037634002</v>
      </c>
      <c r="S274" s="160">
        <f t="shared" si="24"/>
        <v>1.3139703607492996</v>
      </c>
      <c r="T274" s="160">
        <f t="shared" si="24"/>
        <v>1.9817951330844981</v>
      </c>
      <c r="U274" s="160">
        <f t="shared" si="24"/>
        <v>0.80605296837712492</v>
      </c>
      <c r="V274" s="160">
        <f t="shared" si="24"/>
        <v>1.058407838366981</v>
      </c>
      <c r="W274" s="160">
        <f t="shared" si="24"/>
        <v>1.2634801217124996</v>
      </c>
      <c r="X274" s="160">
        <f t="shared" si="24"/>
        <v>-9.5301428208411754E-2</v>
      </c>
      <c r="Y274" s="160">
        <f t="shared" si="24"/>
        <v>-0.90806520933299195</v>
      </c>
      <c r="Z274" s="160">
        <f t="shared" si="24"/>
        <v>-0.23908318935863868</v>
      </c>
      <c r="AA274" s="160">
        <f t="shared" si="24"/>
        <v>-0.50875847263965812</v>
      </c>
      <c r="AB274" s="160">
        <f t="shared" si="24"/>
        <v>-0.34811927994994635</v>
      </c>
      <c r="AC274" s="160">
        <f t="shared" si="24"/>
        <v>-0.4239836071277221</v>
      </c>
      <c r="AD274" s="160">
        <f t="shared" si="24"/>
        <v>-0.31121285032017393</v>
      </c>
      <c r="AE274" s="160">
        <f t="shared" si="24"/>
        <v>-0.40094979650873991</v>
      </c>
      <c r="AF274" s="160">
        <f t="shared" si="24"/>
        <v>0.89332852146609332</v>
      </c>
      <c r="AG274" s="160">
        <f t="shared" si="24"/>
        <v>0.88668595451766008</v>
      </c>
      <c r="AH274" s="160">
        <f t="shared" si="24"/>
        <v>0.7526958429099474</v>
      </c>
      <c r="AI274" s="160">
        <f t="shared" si="24"/>
        <v>0.55238993763095656</v>
      </c>
      <c r="AJ274" s="160">
        <f t="shared" si="24"/>
        <v>0.65802134160251491</v>
      </c>
      <c r="AK274" s="160">
        <f t="shared" si="24"/>
        <v>0.75649922108915146</v>
      </c>
      <c r="AL274" s="160">
        <f t="shared" si="24"/>
        <v>-0.11718947418010899</v>
      </c>
      <c r="AM274" s="160">
        <f t="shared" si="24"/>
        <v>-0.87921464908588898</v>
      </c>
      <c r="AN274" s="160">
        <f t="shared" si="24"/>
        <v>-2.7239612914927418E-2</v>
      </c>
      <c r="AO274" s="160">
        <f t="shared" si="24"/>
        <v>-1.3500929696060231</v>
      </c>
      <c r="AP274" s="160">
        <f t="shared" si="24"/>
        <v>-0.90526374005148791</v>
      </c>
      <c r="AQ274" s="160">
        <f t="shared" si="24"/>
        <v>0.19071561750615396</v>
      </c>
      <c r="AR274" s="160">
        <f t="shared" si="24"/>
        <v>-0.24244962398179187</v>
      </c>
      <c r="AS274" s="160">
        <f t="shared" si="24"/>
        <v>0.12895651970072142</v>
      </c>
      <c r="AT274" s="160">
        <f t="shared" si="24"/>
        <v>-0.13067954618034122</v>
      </c>
      <c r="AU274" s="160">
        <f t="shared" si="24"/>
        <v>-0.26484189666547103</v>
      </c>
      <c r="AV274" s="160">
        <f t="shared" si="24"/>
        <v>0.7660112515539047</v>
      </c>
      <c r="AW274" s="160">
        <f t="shared" si="24"/>
        <v>-0.58852964912597894</v>
      </c>
      <c r="AX274" s="160">
        <f t="shared" si="24"/>
        <v>-0.41332217023192869</v>
      </c>
      <c r="AY274" s="160">
        <f t="shared" si="24"/>
        <v>1.3121181499304417</v>
      </c>
      <c r="AZ274" s="160">
        <f t="shared" si="24"/>
        <v>1.6577383740768286</v>
      </c>
      <c r="BA274" s="160">
        <f t="shared" si="24"/>
        <v>-0.56053542833243863</v>
      </c>
      <c r="BB274" s="160" t="e">
        <f t="shared" si="24"/>
        <v>#DIV/0!</v>
      </c>
      <c r="BC274" s="160" t="e">
        <f t="shared" si="24"/>
        <v>#DIV/0!</v>
      </c>
      <c r="BD274" s="160" t="e">
        <f t="shared" si="24"/>
        <v>#DIV/0!</v>
      </c>
      <c r="BE274" s="160" t="e">
        <f t="shared" si="24"/>
        <v>#DIV/0!</v>
      </c>
      <c r="BF274" s="160" t="e">
        <f t="shared" si="24"/>
        <v>#DIV/0!</v>
      </c>
      <c r="BG274" s="160" t="e">
        <f t="shared" si="24"/>
        <v>#DIV/0!</v>
      </c>
      <c r="BH274" s="160" t="e">
        <f t="shared" si="24"/>
        <v>#DIV/0!</v>
      </c>
      <c r="BI274" s="160" t="e">
        <f t="shared" si="24"/>
        <v>#DIV/0!</v>
      </c>
      <c r="BJ274" s="160" t="e">
        <f t="shared" si="24"/>
        <v>#DIV/0!</v>
      </c>
      <c r="BK274" s="160" t="e">
        <f t="shared" si="24"/>
        <v>#DIV/0!</v>
      </c>
      <c r="BL274" s="160" t="e">
        <f t="shared" si="24"/>
        <v>#DIV/0!</v>
      </c>
      <c r="BM274" s="160" t="e">
        <f t="shared" si="24"/>
        <v>#DIV/0!</v>
      </c>
      <c r="BN274" s="160" t="e">
        <f t="shared" si="24"/>
        <v>#DIV/0!</v>
      </c>
      <c r="BO274" s="160" t="e">
        <f t="shared" si="24"/>
        <v>#DIV/0!</v>
      </c>
      <c r="BP274" s="160" t="e">
        <f t="shared" si="23"/>
        <v>#DIV/0!</v>
      </c>
      <c r="BQ274" s="160" t="e">
        <f t="shared" si="23"/>
        <v>#DIV/0!</v>
      </c>
      <c r="BR274" s="160" t="e">
        <f t="shared" si="23"/>
        <v>#DIV/0!</v>
      </c>
      <c r="BS274" s="160" t="e">
        <f t="shared" si="23"/>
        <v>#DIV/0!</v>
      </c>
      <c r="BT274" s="160" t="e">
        <f t="shared" si="23"/>
        <v>#DIV/0!</v>
      </c>
      <c r="BU274" s="160" t="e">
        <f t="shared" si="23"/>
        <v>#DIV/0!</v>
      </c>
      <c r="BV274" s="160" t="e">
        <f t="shared" si="23"/>
        <v>#DIV/0!</v>
      </c>
    </row>
    <row r="275" spans="1:74" x14ac:dyDescent="0.2">
      <c r="A275" s="71"/>
      <c r="B275" s="79">
        <f t="shared" si="8"/>
        <v>36950</v>
      </c>
      <c r="C275" s="160">
        <f t="shared" si="12"/>
        <v>-2.2011701857430594</v>
      </c>
      <c r="D275" s="160">
        <f t="shared" si="24"/>
        <v>-0.79146016858729595</v>
      </c>
      <c r="E275" s="160">
        <f t="shared" si="24"/>
        <v>-2.0082857016853568</v>
      </c>
      <c r="F275" s="160">
        <f t="shared" si="24"/>
        <v>-0.7507903853553306</v>
      </c>
      <c r="G275" s="160">
        <f t="shared" si="24"/>
        <v>-1.6221142756404134</v>
      </c>
      <c r="H275" s="160">
        <f t="shared" si="24"/>
        <v>-0.91478711983692884</v>
      </c>
      <c r="I275" s="160">
        <f t="shared" si="24"/>
        <v>0.54515314951152716</v>
      </c>
      <c r="J275" s="160">
        <f t="shared" si="24"/>
        <v>-0.62813951185948469</v>
      </c>
      <c r="K275" s="160">
        <f t="shared" si="24"/>
        <v>-1.47070469293587</v>
      </c>
      <c r="L275" s="160">
        <f t="shared" si="24"/>
        <v>0.33302414857519802</v>
      </c>
      <c r="M275" s="160">
        <f t="shared" si="24"/>
        <v>0.43559296013794685</v>
      </c>
      <c r="N275" s="160">
        <f t="shared" si="24"/>
        <v>0.33730236598914243</v>
      </c>
      <c r="O275" s="160">
        <f t="shared" si="24"/>
        <v>-0.21193989955451917</v>
      </c>
      <c r="P275" s="160">
        <f t="shared" si="24"/>
        <v>-0.26103447420931164</v>
      </c>
      <c r="Q275" s="160">
        <f t="shared" si="24"/>
        <v>-0.25986405156383824</v>
      </c>
      <c r="R275" s="160">
        <f t="shared" si="24"/>
        <v>-0.76695692386746561</v>
      </c>
      <c r="S275" s="160">
        <f t="shared" si="24"/>
        <v>-0.34680227645836104</v>
      </c>
      <c r="T275" s="160">
        <f t="shared" si="24"/>
        <v>-0.27658795399786729</v>
      </c>
      <c r="U275" s="160">
        <f t="shared" si="24"/>
        <v>-2.4456258416463994</v>
      </c>
      <c r="V275" s="160">
        <f t="shared" si="24"/>
        <v>-1.4028125693181062</v>
      </c>
      <c r="W275" s="160">
        <f t="shared" si="24"/>
        <v>-1.5435603514708915</v>
      </c>
      <c r="X275" s="160">
        <f t="shared" si="24"/>
        <v>-4.9553218811203614E-2</v>
      </c>
      <c r="Y275" s="160">
        <f t="shared" si="24"/>
        <v>0.4957581158749429</v>
      </c>
      <c r="Z275" s="160">
        <f t="shared" si="24"/>
        <v>0.21875621621159286</v>
      </c>
      <c r="AA275" s="160">
        <f t="shared" si="24"/>
        <v>0.23846958261647852</v>
      </c>
      <c r="AB275" s="160">
        <f t="shared" si="24"/>
        <v>0.15511368059885128</v>
      </c>
      <c r="AC275" s="160">
        <f t="shared" si="24"/>
        <v>-1.0371117057520312</v>
      </c>
      <c r="AD275" s="160">
        <f t="shared" si="24"/>
        <v>-0.81237597178224186</v>
      </c>
      <c r="AE275" s="160">
        <f t="shared" si="24"/>
        <v>-0.98577002008134051</v>
      </c>
      <c r="AF275" s="160">
        <f t="shared" si="24"/>
        <v>0.78492063329366069</v>
      </c>
      <c r="AG275" s="160">
        <f t="shared" si="24"/>
        <v>0.7840254140594054</v>
      </c>
      <c r="AH275" s="160">
        <f t="shared" si="24"/>
        <v>0.66714942727459292</v>
      </c>
      <c r="AI275" s="160">
        <f t="shared" si="24"/>
        <v>3.3376239773192391</v>
      </c>
      <c r="AJ275" s="160">
        <f t="shared" si="24"/>
        <v>2.7893503762130352</v>
      </c>
      <c r="AK275" s="160">
        <f t="shared" si="24"/>
        <v>2.7256166305110177</v>
      </c>
      <c r="AL275" s="160">
        <f t="shared" si="24"/>
        <v>1.6206420385756677</v>
      </c>
      <c r="AM275" s="160">
        <f t="shared" si="24"/>
        <v>2.467724621738058</v>
      </c>
      <c r="AN275" s="160">
        <f t="shared" si="24"/>
        <v>0.45268270382207193</v>
      </c>
      <c r="AO275" s="160">
        <f t="shared" si="24"/>
        <v>0.53047987615013903</v>
      </c>
      <c r="AP275" s="160">
        <f t="shared" si="24"/>
        <v>0.4918991718483558</v>
      </c>
      <c r="AQ275" s="160">
        <f t="shared" si="24"/>
        <v>1.1420291265366793</v>
      </c>
      <c r="AR275" s="160">
        <f t="shared" si="24"/>
        <v>-0.28386739783355552</v>
      </c>
      <c r="AS275" s="160">
        <f t="shared" si="24"/>
        <v>-2.7440924612228836E-2</v>
      </c>
      <c r="AT275" s="160">
        <f t="shared" si="24"/>
        <v>0.92603587454824898</v>
      </c>
      <c r="AU275" s="160">
        <f t="shared" si="24"/>
        <v>5.8828169276189737E-2</v>
      </c>
      <c r="AV275" s="160">
        <f t="shared" si="24"/>
        <v>-0.66080475529687943</v>
      </c>
      <c r="AW275" s="160">
        <f t="shared" si="24"/>
        <v>-0.44281906721348929</v>
      </c>
      <c r="AX275" s="160">
        <f t="shared" si="24"/>
        <v>0.39042073809363509</v>
      </c>
      <c r="AY275" s="160">
        <f t="shared" si="24"/>
        <v>0.88943588089505066</v>
      </c>
      <c r="AZ275" s="160">
        <f t="shared" si="24"/>
        <v>1.7792716326184581</v>
      </c>
      <c r="BA275" s="160">
        <f t="shared" si="24"/>
        <v>-1.7656809822452038</v>
      </c>
      <c r="BB275" s="160" t="e">
        <f t="shared" si="24"/>
        <v>#DIV/0!</v>
      </c>
      <c r="BC275" s="160" t="e">
        <f t="shared" si="24"/>
        <v>#DIV/0!</v>
      </c>
      <c r="BD275" s="160" t="e">
        <f t="shared" si="24"/>
        <v>#DIV/0!</v>
      </c>
      <c r="BE275" s="160" t="e">
        <f t="shared" si="24"/>
        <v>#DIV/0!</v>
      </c>
      <c r="BF275" s="160" t="e">
        <f t="shared" si="24"/>
        <v>#DIV/0!</v>
      </c>
      <c r="BG275" s="160" t="e">
        <f t="shared" si="24"/>
        <v>#DIV/0!</v>
      </c>
      <c r="BH275" s="160" t="e">
        <f t="shared" si="24"/>
        <v>#DIV/0!</v>
      </c>
      <c r="BI275" s="160" t="e">
        <f t="shared" si="24"/>
        <v>#DIV/0!</v>
      </c>
      <c r="BJ275" s="160" t="e">
        <f t="shared" si="24"/>
        <v>#DIV/0!</v>
      </c>
      <c r="BK275" s="160" t="e">
        <f t="shared" si="24"/>
        <v>#DIV/0!</v>
      </c>
      <c r="BL275" s="160" t="e">
        <f t="shared" si="24"/>
        <v>#DIV/0!</v>
      </c>
      <c r="BM275" s="160" t="e">
        <f t="shared" si="24"/>
        <v>#DIV/0!</v>
      </c>
      <c r="BN275" s="160" t="e">
        <f t="shared" si="24"/>
        <v>#DIV/0!</v>
      </c>
      <c r="BO275" s="160" t="e">
        <f t="shared" ref="BO275:BV278" si="25">(BO28-BO$246)/BO$247</f>
        <v>#DIV/0!</v>
      </c>
      <c r="BP275" s="160" t="e">
        <f t="shared" si="25"/>
        <v>#DIV/0!</v>
      </c>
      <c r="BQ275" s="160" t="e">
        <f t="shared" si="25"/>
        <v>#DIV/0!</v>
      </c>
      <c r="BR275" s="160" t="e">
        <f t="shared" si="25"/>
        <v>#DIV/0!</v>
      </c>
      <c r="BS275" s="160" t="e">
        <f t="shared" si="25"/>
        <v>#DIV/0!</v>
      </c>
      <c r="BT275" s="160" t="e">
        <f t="shared" si="25"/>
        <v>#DIV/0!</v>
      </c>
      <c r="BU275" s="160" t="e">
        <f t="shared" si="25"/>
        <v>#DIV/0!</v>
      </c>
      <c r="BV275" s="160" t="e">
        <f t="shared" si="25"/>
        <v>#DIV/0!</v>
      </c>
    </row>
    <row r="276" spans="1:74" x14ac:dyDescent="0.2">
      <c r="A276" s="71"/>
      <c r="B276" s="79">
        <f t="shared" si="8"/>
        <v>36981</v>
      </c>
      <c r="C276" s="160">
        <f t="shared" si="12"/>
        <v>-1.3380044729964908</v>
      </c>
      <c r="D276" s="160">
        <f t="shared" ref="D276:BO279" si="26">(D29-D$246)/D$247</f>
        <v>-0.3609814080026002</v>
      </c>
      <c r="E276" s="160">
        <f t="shared" si="26"/>
        <v>-1.6349746209784308</v>
      </c>
      <c r="F276" s="160">
        <f t="shared" si="26"/>
        <v>-1.7410249774458262</v>
      </c>
      <c r="G276" s="160">
        <f t="shared" si="26"/>
        <v>-0.82887558752373836</v>
      </c>
      <c r="H276" s="160">
        <f t="shared" si="26"/>
        <v>-0.33526906416337848</v>
      </c>
      <c r="I276" s="160">
        <f t="shared" si="26"/>
        <v>-0.4529766646224459</v>
      </c>
      <c r="J276" s="160">
        <f t="shared" si="26"/>
        <v>-2.1731506616999412</v>
      </c>
      <c r="K276" s="160">
        <f t="shared" si="26"/>
        <v>-1.7333540435041153</v>
      </c>
      <c r="L276" s="160">
        <f t="shared" si="26"/>
        <v>-0.60901891668905339</v>
      </c>
      <c r="M276" s="160">
        <f t="shared" si="26"/>
        <v>-0.19666547903491291</v>
      </c>
      <c r="N276" s="160">
        <f t="shared" si="26"/>
        <v>-0.39556603355681114</v>
      </c>
      <c r="O276" s="160">
        <f t="shared" si="26"/>
        <v>2.293559506579352E-2</v>
      </c>
      <c r="P276" s="160">
        <f t="shared" si="26"/>
        <v>2.8248484647116094E-2</v>
      </c>
      <c r="Q276" s="160">
        <f t="shared" si="26"/>
        <v>2.8121824495304829E-2</v>
      </c>
      <c r="R276" s="160">
        <f t="shared" si="26"/>
        <v>-0.37545625109686104</v>
      </c>
      <c r="S276" s="160">
        <f t="shared" si="26"/>
        <v>0.86744293797807792</v>
      </c>
      <c r="T276" s="160">
        <f t="shared" si="26"/>
        <v>2.9932892249418558E-2</v>
      </c>
      <c r="U276" s="160">
        <f t="shared" si="26"/>
        <v>-1.7843515643918799</v>
      </c>
      <c r="V276" s="160">
        <f t="shared" si="26"/>
        <v>-1.2851808963899076</v>
      </c>
      <c r="W276" s="160">
        <f t="shared" si="26"/>
        <v>0.30355865831076639</v>
      </c>
      <c r="X276" s="160">
        <f t="shared" si="26"/>
        <v>-0.43693403028207617</v>
      </c>
      <c r="Y276" s="160">
        <f t="shared" si="26"/>
        <v>-0.69381756725136146</v>
      </c>
      <c r="Z276" s="160">
        <f t="shared" si="26"/>
        <v>-0.63674748903972878</v>
      </c>
      <c r="AA276" s="160">
        <f t="shared" si="26"/>
        <v>0.21796749638786278</v>
      </c>
      <c r="AB276" s="160">
        <f t="shared" si="26"/>
        <v>0.1769437665590281</v>
      </c>
      <c r="AC276" s="160">
        <f t="shared" si="26"/>
        <v>-0.25779242081551368</v>
      </c>
      <c r="AD276" s="160">
        <f t="shared" si="26"/>
        <v>-0.20095266569088566</v>
      </c>
      <c r="AE276" s="160">
        <f t="shared" si="26"/>
        <v>-0.24243158970501727</v>
      </c>
      <c r="AF276" s="160">
        <f t="shared" si="26"/>
        <v>1.1966475721686924</v>
      </c>
      <c r="AG276" s="160">
        <f t="shared" si="26"/>
        <v>1.1739242560966408</v>
      </c>
      <c r="AH276" s="160">
        <f t="shared" si="26"/>
        <v>0.99204980523650099</v>
      </c>
      <c r="AI276" s="160">
        <f t="shared" si="26"/>
        <v>3.6591521284243083</v>
      </c>
      <c r="AJ276" s="160">
        <f t="shared" si="26"/>
        <v>4.3848844928298414</v>
      </c>
      <c r="AK276" s="160">
        <f t="shared" si="26"/>
        <v>4.5570303352933692</v>
      </c>
      <c r="AL276" s="160">
        <f t="shared" si="26"/>
        <v>1.6265688755034289</v>
      </c>
      <c r="AM276" s="160">
        <f t="shared" si="26"/>
        <v>4.6530339486302363</v>
      </c>
      <c r="AN276" s="160">
        <f t="shared" si="26"/>
        <v>0.82784143069118421</v>
      </c>
      <c r="AO276" s="160">
        <f t="shared" si="26"/>
        <v>1.2761615654731817</v>
      </c>
      <c r="AP276" s="160">
        <f t="shared" si="26"/>
        <v>0.60913760852510013</v>
      </c>
      <c r="AQ276" s="160">
        <f t="shared" si="26"/>
        <v>1.66401576728747</v>
      </c>
      <c r="AR276" s="160">
        <f t="shared" si="26"/>
        <v>0.38800859117877862</v>
      </c>
      <c r="AS276" s="160">
        <f t="shared" si="26"/>
        <v>6.0706617062079228E-2</v>
      </c>
      <c r="AT276" s="160">
        <f t="shared" si="26"/>
        <v>1.8393013173928965</v>
      </c>
      <c r="AU276" s="160">
        <f t="shared" si="26"/>
        <v>1.3007212448288554</v>
      </c>
      <c r="AV276" s="160">
        <f t="shared" si="26"/>
        <v>1.0057186836209742</v>
      </c>
      <c r="AW276" s="160">
        <f t="shared" si="26"/>
        <v>0.39560815813949823</v>
      </c>
      <c r="AX276" s="160">
        <f t="shared" si="26"/>
        <v>0.8294411193588983</v>
      </c>
      <c r="AY276" s="160">
        <f t="shared" si="26"/>
        <v>1.997156153808705</v>
      </c>
      <c r="AZ276" s="160">
        <f t="shared" si="26"/>
        <v>2.437712391692552</v>
      </c>
      <c r="BA276" s="160">
        <f t="shared" si="26"/>
        <v>-0.80113191617971502</v>
      </c>
      <c r="BB276" s="160" t="e">
        <f t="shared" si="26"/>
        <v>#DIV/0!</v>
      </c>
      <c r="BC276" s="160" t="e">
        <f t="shared" si="26"/>
        <v>#DIV/0!</v>
      </c>
      <c r="BD276" s="160" t="e">
        <f t="shared" si="26"/>
        <v>#DIV/0!</v>
      </c>
      <c r="BE276" s="160" t="e">
        <f t="shared" si="26"/>
        <v>#DIV/0!</v>
      </c>
      <c r="BF276" s="160" t="e">
        <f t="shared" si="26"/>
        <v>#DIV/0!</v>
      </c>
      <c r="BG276" s="160" t="e">
        <f t="shared" si="26"/>
        <v>#DIV/0!</v>
      </c>
      <c r="BH276" s="160" t="e">
        <f t="shared" si="26"/>
        <v>#DIV/0!</v>
      </c>
      <c r="BI276" s="160" t="e">
        <f t="shared" si="26"/>
        <v>#DIV/0!</v>
      </c>
      <c r="BJ276" s="160" t="e">
        <f t="shared" si="26"/>
        <v>#DIV/0!</v>
      </c>
      <c r="BK276" s="160" t="e">
        <f t="shared" si="26"/>
        <v>#DIV/0!</v>
      </c>
      <c r="BL276" s="160" t="e">
        <f t="shared" si="26"/>
        <v>#DIV/0!</v>
      </c>
      <c r="BM276" s="160" t="e">
        <f t="shared" si="26"/>
        <v>#DIV/0!</v>
      </c>
      <c r="BN276" s="160" t="e">
        <f t="shared" si="26"/>
        <v>#DIV/0!</v>
      </c>
      <c r="BO276" s="160" t="e">
        <f t="shared" si="26"/>
        <v>#DIV/0!</v>
      </c>
      <c r="BP276" s="160" t="e">
        <f t="shared" si="25"/>
        <v>#DIV/0!</v>
      </c>
      <c r="BQ276" s="160" t="e">
        <f t="shared" si="25"/>
        <v>#DIV/0!</v>
      </c>
      <c r="BR276" s="160" t="e">
        <f t="shared" si="25"/>
        <v>#DIV/0!</v>
      </c>
      <c r="BS276" s="160" t="e">
        <f t="shared" si="25"/>
        <v>#DIV/0!</v>
      </c>
      <c r="BT276" s="160" t="e">
        <f t="shared" si="25"/>
        <v>#DIV/0!</v>
      </c>
      <c r="BU276" s="160" t="e">
        <f t="shared" si="25"/>
        <v>#DIV/0!</v>
      </c>
      <c r="BV276" s="160" t="e">
        <f t="shared" si="25"/>
        <v>#DIV/0!</v>
      </c>
    </row>
    <row r="277" spans="1:74" x14ac:dyDescent="0.2">
      <c r="A277" s="71"/>
      <c r="B277" s="79">
        <f t="shared" si="8"/>
        <v>37011</v>
      </c>
      <c r="C277" s="160">
        <f t="shared" si="12"/>
        <v>1.5574893196115887</v>
      </c>
      <c r="D277" s="160">
        <f t="shared" si="26"/>
        <v>0.86527034699629279</v>
      </c>
      <c r="E277" s="160">
        <f t="shared" si="26"/>
        <v>1.2899593244522214</v>
      </c>
      <c r="F277" s="160">
        <f t="shared" si="26"/>
        <v>0.84701633097715368</v>
      </c>
      <c r="G277" s="160">
        <f t="shared" si="26"/>
        <v>1.3029725165655546</v>
      </c>
      <c r="H277" s="160">
        <f t="shared" si="26"/>
        <v>1.2684400210411313</v>
      </c>
      <c r="I277" s="160">
        <f t="shared" si="26"/>
        <v>2.5805794850196095</v>
      </c>
      <c r="J277" s="160">
        <f t="shared" si="26"/>
        <v>0.75434415702762436</v>
      </c>
      <c r="K277" s="160">
        <f t="shared" si="26"/>
        <v>0.53415610473436836</v>
      </c>
      <c r="L277" s="160">
        <f t="shared" si="26"/>
        <v>-0.65694742432716569</v>
      </c>
      <c r="M277" s="160">
        <f t="shared" si="26"/>
        <v>-0.70679288852191746</v>
      </c>
      <c r="N277" s="160">
        <f t="shared" si="26"/>
        <v>-1.1385189387654004</v>
      </c>
      <c r="O277" s="160">
        <f t="shared" si="26"/>
        <v>-0.60955458373280569</v>
      </c>
      <c r="P277" s="160">
        <f t="shared" si="26"/>
        <v>-0.75075415531013956</v>
      </c>
      <c r="Q277" s="160">
        <f t="shared" si="26"/>
        <v>-0.74738793455627162</v>
      </c>
      <c r="R277" s="160">
        <f t="shared" si="26"/>
        <v>0.18037978270710758</v>
      </c>
      <c r="S277" s="160">
        <f t="shared" si="26"/>
        <v>-0.65876525659141894</v>
      </c>
      <c r="T277" s="160">
        <f t="shared" si="26"/>
        <v>-0.79549797190453364</v>
      </c>
      <c r="U277" s="160">
        <f t="shared" si="26"/>
        <v>1.8737024679576106</v>
      </c>
      <c r="V277" s="160">
        <f t="shared" si="26"/>
        <v>0.78242559525722122</v>
      </c>
      <c r="W277" s="160">
        <f t="shared" si="26"/>
        <v>-0.3872924502827087</v>
      </c>
      <c r="X277" s="160">
        <f t="shared" si="26"/>
        <v>-0.591762428834534</v>
      </c>
      <c r="Y277" s="160">
        <f t="shared" si="26"/>
        <v>-0.7341073957448343</v>
      </c>
      <c r="Z277" s="160">
        <f t="shared" si="26"/>
        <v>0.13190280370053892</v>
      </c>
      <c r="AA277" s="160">
        <f t="shared" si="26"/>
        <v>-0.41420328885115121</v>
      </c>
      <c r="AB277" s="160">
        <f t="shared" si="26"/>
        <v>0.36158277861695387</v>
      </c>
      <c r="AC277" s="160">
        <f t="shared" si="26"/>
        <v>-1.4259375575694839</v>
      </c>
      <c r="AD277" s="160">
        <f t="shared" si="26"/>
        <v>-1.4970501518505352</v>
      </c>
      <c r="AE277" s="160">
        <f t="shared" si="26"/>
        <v>-1.3566439403940738</v>
      </c>
      <c r="AF277" s="160">
        <f t="shared" si="26"/>
        <v>-0.48263246556100897</v>
      </c>
      <c r="AG277" s="160">
        <f t="shared" si="26"/>
        <v>-0.41632714682597982</v>
      </c>
      <c r="AH277" s="160">
        <f t="shared" si="26"/>
        <v>-0.33309719741777233</v>
      </c>
      <c r="AI277" s="160">
        <f t="shared" si="26"/>
        <v>0.38511367893644427</v>
      </c>
      <c r="AJ277" s="160">
        <f t="shared" si="26"/>
        <v>6.6727024154031561E-2</v>
      </c>
      <c r="AK277" s="160">
        <f t="shared" si="26"/>
        <v>-0.16813322621454529</v>
      </c>
      <c r="AL277" s="160">
        <f t="shared" si="26"/>
        <v>7.0584309920519131E-2</v>
      </c>
      <c r="AM277" s="160">
        <f t="shared" si="26"/>
        <v>0.5019323953165753</v>
      </c>
      <c r="AN277" s="160">
        <f t="shared" si="26"/>
        <v>1.0982833130339258</v>
      </c>
      <c r="AO277" s="160">
        <f t="shared" si="26"/>
        <v>-0.76446003311329169</v>
      </c>
      <c r="AP277" s="160">
        <f t="shared" si="26"/>
        <v>1.1732116026505386</v>
      </c>
      <c r="AQ277" s="160">
        <f t="shared" si="26"/>
        <v>-2.2621078310404757E-2</v>
      </c>
      <c r="AR277" s="160">
        <f t="shared" si="26"/>
        <v>0.54332355139578281</v>
      </c>
      <c r="AS277" s="160">
        <f t="shared" si="26"/>
        <v>8.4217625906605531E-2</v>
      </c>
      <c r="AT277" s="160">
        <f t="shared" si="26"/>
        <v>0.20672128363414091</v>
      </c>
      <c r="AU277" s="160">
        <f t="shared" si="26"/>
        <v>-0.23435688075759989</v>
      </c>
      <c r="AV277" s="160">
        <f t="shared" si="26"/>
        <v>-2.0549515135235379</v>
      </c>
      <c r="AW277" s="160">
        <f t="shared" si="26"/>
        <v>-0.1006978924735899</v>
      </c>
      <c r="AX277" s="160">
        <f t="shared" si="26"/>
        <v>-0.98153457527157251</v>
      </c>
      <c r="AY277" s="160">
        <f t="shared" si="26"/>
        <v>-0.93225760543670955</v>
      </c>
      <c r="AZ277" s="160">
        <f t="shared" si="26"/>
        <v>-0.5754092226923726</v>
      </c>
      <c r="BA277" s="160">
        <f t="shared" si="26"/>
        <v>1.9448239384020258</v>
      </c>
      <c r="BB277" s="160" t="e">
        <f t="shared" si="26"/>
        <v>#DIV/0!</v>
      </c>
      <c r="BC277" s="160" t="e">
        <f t="shared" si="26"/>
        <v>#DIV/0!</v>
      </c>
      <c r="BD277" s="160" t="e">
        <f t="shared" si="26"/>
        <v>#DIV/0!</v>
      </c>
      <c r="BE277" s="160" t="e">
        <f t="shared" si="26"/>
        <v>#DIV/0!</v>
      </c>
      <c r="BF277" s="160" t="e">
        <f t="shared" si="26"/>
        <v>#DIV/0!</v>
      </c>
      <c r="BG277" s="160" t="e">
        <f t="shared" si="26"/>
        <v>#DIV/0!</v>
      </c>
      <c r="BH277" s="160" t="e">
        <f t="shared" si="26"/>
        <v>#DIV/0!</v>
      </c>
      <c r="BI277" s="160" t="e">
        <f t="shared" si="26"/>
        <v>#DIV/0!</v>
      </c>
      <c r="BJ277" s="160" t="e">
        <f t="shared" si="26"/>
        <v>#DIV/0!</v>
      </c>
      <c r="BK277" s="160" t="e">
        <f t="shared" si="26"/>
        <v>#DIV/0!</v>
      </c>
      <c r="BL277" s="160" t="e">
        <f t="shared" si="26"/>
        <v>#DIV/0!</v>
      </c>
      <c r="BM277" s="160" t="e">
        <f t="shared" si="26"/>
        <v>#DIV/0!</v>
      </c>
      <c r="BN277" s="160" t="e">
        <f t="shared" si="26"/>
        <v>#DIV/0!</v>
      </c>
      <c r="BO277" s="160" t="e">
        <f t="shared" si="26"/>
        <v>#DIV/0!</v>
      </c>
      <c r="BP277" s="160" t="e">
        <f t="shared" si="25"/>
        <v>#DIV/0!</v>
      </c>
      <c r="BQ277" s="160" t="e">
        <f t="shared" si="25"/>
        <v>#DIV/0!</v>
      </c>
      <c r="BR277" s="160" t="e">
        <f t="shared" si="25"/>
        <v>#DIV/0!</v>
      </c>
      <c r="BS277" s="160" t="e">
        <f t="shared" si="25"/>
        <v>#DIV/0!</v>
      </c>
      <c r="BT277" s="160" t="e">
        <f t="shared" si="25"/>
        <v>#DIV/0!</v>
      </c>
      <c r="BU277" s="160" t="e">
        <f t="shared" si="25"/>
        <v>#DIV/0!</v>
      </c>
      <c r="BV277" s="160" t="e">
        <f t="shared" si="25"/>
        <v>#DIV/0!</v>
      </c>
    </row>
    <row r="278" spans="1:74" x14ac:dyDescent="0.2">
      <c r="A278" s="71"/>
      <c r="B278" s="79">
        <f t="shared" si="8"/>
        <v>37042</v>
      </c>
      <c r="C278" s="160">
        <f t="shared" si="12"/>
        <v>0.23423762029285339</v>
      </c>
      <c r="D278" s="160">
        <f t="shared" si="26"/>
        <v>0.54308433232530273</v>
      </c>
      <c r="E278" s="160">
        <f t="shared" si="26"/>
        <v>-1.1332444329004967</v>
      </c>
      <c r="F278" s="160">
        <f t="shared" si="26"/>
        <v>-2.0593204477113197E-2</v>
      </c>
      <c r="G278" s="160">
        <f t="shared" si="26"/>
        <v>-0.79690609535186419</v>
      </c>
      <c r="H278" s="160">
        <f t="shared" si="26"/>
        <v>5.45806913171362E-2</v>
      </c>
      <c r="I278" s="160">
        <f t="shared" si="26"/>
        <v>-0.12129326485260554</v>
      </c>
      <c r="J278" s="160">
        <f t="shared" si="26"/>
        <v>-0.19086343162108221</v>
      </c>
      <c r="K278" s="160">
        <f t="shared" si="26"/>
        <v>0.22111917477978507</v>
      </c>
      <c r="L278" s="160">
        <f t="shared" si="26"/>
        <v>0.25522367413831148</v>
      </c>
      <c r="M278" s="160">
        <f t="shared" si="26"/>
        <v>0.27813707060039877</v>
      </c>
      <c r="N278" s="160">
        <f t="shared" si="26"/>
        <v>0.81228334587518847</v>
      </c>
      <c r="O278" s="160">
        <f t="shared" si="26"/>
        <v>0.7061603556494247</v>
      </c>
      <c r="P278" s="160">
        <f t="shared" si="26"/>
        <v>0.86973806032681877</v>
      </c>
      <c r="Q278" s="160">
        <f t="shared" si="26"/>
        <v>0.86583834123982706</v>
      </c>
      <c r="R278" s="160">
        <f t="shared" si="26"/>
        <v>0.47098180861724698</v>
      </c>
      <c r="S278" s="160">
        <f t="shared" si="26"/>
        <v>0.10390026247188372</v>
      </c>
      <c r="T278" s="160">
        <f t="shared" si="26"/>
        <v>0.92156233961688094</v>
      </c>
      <c r="U278" s="160">
        <f t="shared" si="26"/>
        <v>1.7252265054585394E-2</v>
      </c>
      <c r="V278" s="160">
        <f t="shared" si="26"/>
        <v>0.16259596722961081</v>
      </c>
      <c r="W278" s="160">
        <f t="shared" si="26"/>
        <v>-0.37274868729476929</v>
      </c>
      <c r="X278" s="160">
        <f t="shared" si="26"/>
        <v>0.20790623652127058</v>
      </c>
      <c r="Y278" s="160">
        <f t="shared" si="26"/>
        <v>0.43166325971216818</v>
      </c>
      <c r="Z278" s="160">
        <f t="shared" si="26"/>
        <v>0.41786511457576625</v>
      </c>
      <c r="AA278" s="160">
        <f t="shared" si="26"/>
        <v>-0.16021817546238692</v>
      </c>
      <c r="AB278" s="160">
        <f t="shared" si="26"/>
        <v>-4.6877846880392031E-2</v>
      </c>
      <c r="AC278" s="160">
        <f t="shared" si="26"/>
        <v>-0.77895006916381215</v>
      </c>
      <c r="AD278" s="160">
        <f t="shared" si="26"/>
        <v>-0.83678470772828306</v>
      </c>
      <c r="AE278" s="160">
        <f t="shared" si="26"/>
        <v>-0.73952760130108208</v>
      </c>
      <c r="AF278" s="160">
        <f t="shared" si="26"/>
        <v>1.7182642227886287</v>
      </c>
      <c r="AG278" s="160">
        <f t="shared" si="26"/>
        <v>1.6678869018728597</v>
      </c>
      <c r="AH278" s="160">
        <f t="shared" si="26"/>
        <v>1.4036659297502312</v>
      </c>
      <c r="AI278" s="160">
        <f t="shared" si="26"/>
        <v>3.7328828964272875</v>
      </c>
      <c r="AJ278" s="160">
        <f t="shared" si="26"/>
        <v>3.4669100727131066</v>
      </c>
      <c r="AK278" s="160">
        <f t="shared" si="26"/>
        <v>4.1658982568234455</v>
      </c>
      <c r="AL278" s="160">
        <f t="shared" si="26"/>
        <v>1.8438090296009537</v>
      </c>
      <c r="AM278" s="160">
        <f t="shared" si="26"/>
        <v>2.3508767012949101</v>
      </c>
      <c r="AN278" s="160">
        <f t="shared" si="26"/>
        <v>0.61838173640947747</v>
      </c>
      <c r="AO278" s="160">
        <f t="shared" si="26"/>
        <v>6.4883504280141446E-2</v>
      </c>
      <c r="AP278" s="160">
        <f t="shared" si="26"/>
        <v>0.35972055819072823</v>
      </c>
      <c r="AQ278" s="160">
        <f t="shared" si="26"/>
        <v>7.821337769778608E-2</v>
      </c>
      <c r="AR278" s="160">
        <f t="shared" si="26"/>
        <v>1.1017653766902806</v>
      </c>
      <c r="AS278" s="160">
        <f t="shared" si="26"/>
        <v>0.28494701386194171</v>
      </c>
      <c r="AT278" s="160">
        <f t="shared" si="26"/>
        <v>1.0021543396581212</v>
      </c>
      <c r="AU278" s="160">
        <f t="shared" si="26"/>
        <v>1.9622506621787057</v>
      </c>
      <c r="AV278" s="160">
        <f t="shared" si="26"/>
        <v>0.36107262667702406</v>
      </c>
      <c r="AW278" s="160">
        <f t="shared" si="26"/>
        <v>-0.3666876194380751</v>
      </c>
      <c r="AX278" s="160">
        <f t="shared" si="26"/>
        <v>-0.9349418568932778</v>
      </c>
      <c r="AY278" s="160">
        <f t="shared" si="26"/>
        <v>0.70193152877393417</v>
      </c>
      <c r="AZ278" s="160">
        <f t="shared" si="26"/>
        <v>1.2951946140130441E-2</v>
      </c>
      <c r="BA278" s="160">
        <f t="shared" si="26"/>
        <v>-0.70217223221863789</v>
      </c>
      <c r="BB278" s="160" t="e">
        <f t="shared" si="26"/>
        <v>#DIV/0!</v>
      </c>
      <c r="BC278" s="160" t="e">
        <f t="shared" si="26"/>
        <v>#DIV/0!</v>
      </c>
      <c r="BD278" s="160" t="e">
        <f t="shared" si="26"/>
        <v>#DIV/0!</v>
      </c>
      <c r="BE278" s="160" t="e">
        <f t="shared" si="26"/>
        <v>#DIV/0!</v>
      </c>
      <c r="BF278" s="160" t="e">
        <f t="shared" si="26"/>
        <v>#DIV/0!</v>
      </c>
      <c r="BG278" s="160" t="e">
        <f t="shared" si="26"/>
        <v>#DIV/0!</v>
      </c>
      <c r="BH278" s="160" t="e">
        <f t="shared" si="26"/>
        <v>#DIV/0!</v>
      </c>
      <c r="BI278" s="160" t="e">
        <f t="shared" si="26"/>
        <v>#DIV/0!</v>
      </c>
      <c r="BJ278" s="160" t="e">
        <f t="shared" si="26"/>
        <v>#DIV/0!</v>
      </c>
      <c r="BK278" s="160" t="e">
        <f t="shared" si="26"/>
        <v>#DIV/0!</v>
      </c>
      <c r="BL278" s="160" t="e">
        <f t="shared" si="26"/>
        <v>#DIV/0!</v>
      </c>
      <c r="BM278" s="160" t="e">
        <f t="shared" si="26"/>
        <v>#DIV/0!</v>
      </c>
      <c r="BN278" s="160" t="e">
        <f t="shared" si="26"/>
        <v>#DIV/0!</v>
      </c>
      <c r="BO278" s="160" t="e">
        <f t="shared" si="26"/>
        <v>#DIV/0!</v>
      </c>
      <c r="BP278" s="160" t="e">
        <f t="shared" si="25"/>
        <v>#DIV/0!</v>
      </c>
      <c r="BQ278" s="160" t="e">
        <f t="shared" si="25"/>
        <v>#DIV/0!</v>
      </c>
      <c r="BR278" s="160" t="e">
        <f t="shared" si="25"/>
        <v>#DIV/0!</v>
      </c>
      <c r="BS278" s="160" t="e">
        <f t="shared" si="25"/>
        <v>#DIV/0!</v>
      </c>
      <c r="BT278" s="160" t="e">
        <f t="shared" si="25"/>
        <v>#DIV/0!</v>
      </c>
      <c r="BU278" s="160" t="e">
        <f t="shared" si="25"/>
        <v>#DIV/0!</v>
      </c>
      <c r="BV278" s="160" t="e">
        <f t="shared" si="25"/>
        <v>#DIV/0!</v>
      </c>
    </row>
    <row r="279" spans="1:74" x14ac:dyDescent="0.2">
      <c r="A279" s="71"/>
      <c r="B279" s="79">
        <f t="shared" si="8"/>
        <v>37072</v>
      </c>
      <c r="C279" s="160">
        <f t="shared" si="12"/>
        <v>-0.72849642910375056</v>
      </c>
      <c r="D279" s="160">
        <f t="shared" si="26"/>
        <v>0.73883805999305974</v>
      </c>
      <c r="E279" s="160">
        <f t="shared" si="26"/>
        <v>-0.95403877782730717</v>
      </c>
      <c r="F279" s="160">
        <f t="shared" si="26"/>
        <v>-1.1511611735580427</v>
      </c>
      <c r="G279" s="160">
        <f t="shared" si="26"/>
        <v>-1.0259285979218489</v>
      </c>
      <c r="H279" s="160">
        <f t="shared" si="26"/>
        <v>-1.5515719459171833</v>
      </c>
      <c r="I279" s="160">
        <f t="shared" si="26"/>
        <v>-0.73221076335732993</v>
      </c>
      <c r="J279" s="160">
        <f t="shared" si="26"/>
        <v>-0.1469725239424991</v>
      </c>
      <c r="K279" s="160">
        <f t="shared" si="26"/>
        <v>-0.55758075104624405</v>
      </c>
      <c r="L279" s="160">
        <f t="shared" si="26"/>
        <v>-0.58225882855279076</v>
      </c>
      <c r="M279" s="160">
        <f t="shared" si="26"/>
        <v>-0.40790608140477869</v>
      </c>
      <c r="N279" s="160">
        <f t="shared" si="26"/>
        <v>-0.77804960064667872</v>
      </c>
      <c r="O279" s="160">
        <f t="shared" si="26"/>
        <v>0.29380192358589619</v>
      </c>
      <c r="P279" s="160">
        <f t="shared" si="26"/>
        <v>0.36185933279260152</v>
      </c>
      <c r="Q279" s="160">
        <f t="shared" si="26"/>
        <v>0.36023683308692184</v>
      </c>
      <c r="R279" s="160">
        <f t="shared" si="26"/>
        <v>-0.32335366742824323</v>
      </c>
      <c r="S279" s="160">
        <f t="shared" si="26"/>
        <v>1.9987563113260554E-2</v>
      </c>
      <c r="T279" s="160">
        <f t="shared" si="26"/>
        <v>0.38342442615666905</v>
      </c>
      <c r="U279" s="160">
        <f t="shared" si="26"/>
        <v>-0.72918184809740616</v>
      </c>
      <c r="V279" s="160">
        <f t="shared" si="26"/>
        <v>-0.38936892183502703</v>
      </c>
      <c r="W279" s="160">
        <f t="shared" si="26"/>
        <v>1.2673279478133494E-2</v>
      </c>
      <c r="X279" s="160">
        <f t="shared" si="26"/>
        <v>0.43428429180285005</v>
      </c>
      <c r="Y279" s="160">
        <f t="shared" si="26"/>
        <v>1.0154845664540342</v>
      </c>
      <c r="Z279" s="160">
        <f t="shared" si="26"/>
        <v>0.79911724122141647</v>
      </c>
      <c r="AA279" s="160">
        <f t="shared" si="26"/>
        <v>-1.0928741371003081</v>
      </c>
      <c r="AB279" s="160">
        <f t="shared" si="26"/>
        <v>-0.75734633801235851</v>
      </c>
      <c r="AC279" s="160">
        <f t="shared" si="26"/>
        <v>0.99036727573838379</v>
      </c>
      <c r="AD279" s="160">
        <f t="shared" si="26"/>
        <v>1.2746490596289763</v>
      </c>
      <c r="AE279" s="160">
        <f t="shared" si="26"/>
        <v>0.94810108108721114</v>
      </c>
      <c r="AF279" s="160">
        <f t="shared" si="26"/>
        <v>0.82741053464090897</v>
      </c>
      <c r="AG279" s="160">
        <f t="shared" si="26"/>
        <v>0.8242626727115453</v>
      </c>
      <c r="AH279" s="160">
        <f t="shared" si="26"/>
        <v>0.70067889475370593</v>
      </c>
      <c r="AI279" s="160">
        <f t="shared" si="26"/>
        <v>0.78654037577969982</v>
      </c>
      <c r="AJ279" s="160">
        <f t="shared" si="26"/>
        <v>0.24533560466050891</v>
      </c>
      <c r="AK279" s="160">
        <f t="shared" si="26"/>
        <v>0.48974982295958214</v>
      </c>
      <c r="AL279" s="160">
        <f t="shared" si="26"/>
        <v>-0.34613119432562067</v>
      </c>
      <c r="AM279" s="160">
        <f t="shared" si="26"/>
        <v>-1.9900582578784562</v>
      </c>
      <c r="AN279" s="160">
        <f t="shared" si="26"/>
        <v>1.080971434864809</v>
      </c>
      <c r="AO279" s="160">
        <f t="shared" si="26"/>
        <v>-0.96088350249594678</v>
      </c>
      <c r="AP279" s="160">
        <f t="shared" si="26"/>
        <v>0.18716655793155923</v>
      </c>
      <c r="AQ279" s="160">
        <f t="shared" si="26"/>
        <v>-3.7643554409095392E-2</v>
      </c>
      <c r="AR279" s="160">
        <f t="shared" si="26"/>
        <v>0.85007236873812886</v>
      </c>
      <c r="AS279" s="160">
        <f t="shared" si="26"/>
        <v>0.69689784365102014</v>
      </c>
      <c r="AT279" s="160">
        <f t="shared" si="26"/>
        <v>0.75191386132878135</v>
      </c>
      <c r="AU279" s="160">
        <f t="shared" si="26"/>
        <v>1.1511514368363378</v>
      </c>
      <c r="AV279" s="160">
        <f t="shared" si="26"/>
        <v>1.6735637397216385</v>
      </c>
      <c r="AW279" s="160">
        <f t="shared" si="26"/>
        <v>0.41681965863314924</v>
      </c>
      <c r="AX279" s="160">
        <f t="shared" si="26"/>
        <v>1.0513361107287487</v>
      </c>
      <c r="AY279" s="160">
        <f t="shared" si="26"/>
        <v>1.623738112310162</v>
      </c>
      <c r="AZ279" s="160">
        <f t="shared" si="26"/>
        <v>1.5052557692630333</v>
      </c>
      <c r="BA279" s="160">
        <f t="shared" si="26"/>
        <v>-0.32976361650092828</v>
      </c>
      <c r="BB279" s="160" t="e">
        <f t="shared" si="26"/>
        <v>#DIV/0!</v>
      </c>
      <c r="BC279" s="160" t="e">
        <f t="shared" si="26"/>
        <v>#DIV/0!</v>
      </c>
      <c r="BD279" s="160" t="e">
        <f t="shared" si="26"/>
        <v>#DIV/0!</v>
      </c>
      <c r="BE279" s="160" t="e">
        <f t="shared" si="26"/>
        <v>#DIV/0!</v>
      </c>
      <c r="BF279" s="160" t="e">
        <f t="shared" si="26"/>
        <v>#DIV/0!</v>
      </c>
      <c r="BG279" s="160" t="e">
        <f t="shared" si="26"/>
        <v>#DIV/0!</v>
      </c>
      <c r="BH279" s="160" t="e">
        <f t="shared" si="26"/>
        <v>#DIV/0!</v>
      </c>
      <c r="BI279" s="160" t="e">
        <f t="shared" si="26"/>
        <v>#DIV/0!</v>
      </c>
      <c r="BJ279" s="160" t="e">
        <f t="shared" si="26"/>
        <v>#DIV/0!</v>
      </c>
      <c r="BK279" s="160" t="e">
        <f t="shared" si="26"/>
        <v>#DIV/0!</v>
      </c>
      <c r="BL279" s="160" t="e">
        <f t="shared" si="26"/>
        <v>#DIV/0!</v>
      </c>
      <c r="BM279" s="160" t="e">
        <f t="shared" si="26"/>
        <v>#DIV/0!</v>
      </c>
      <c r="BN279" s="160" t="e">
        <f t="shared" si="26"/>
        <v>#DIV/0!</v>
      </c>
      <c r="BO279" s="160" t="e">
        <f t="shared" ref="BO279:BV282" si="27">(BO32-BO$246)/BO$247</f>
        <v>#DIV/0!</v>
      </c>
      <c r="BP279" s="160" t="e">
        <f t="shared" si="27"/>
        <v>#DIV/0!</v>
      </c>
      <c r="BQ279" s="160" t="e">
        <f t="shared" si="27"/>
        <v>#DIV/0!</v>
      </c>
      <c r="BR279" s="160" t="e">
        <f t="shared" si="27"/>
        <v>#DIV/0!</v>
      </c>
      <c r="BS279" s="160" t="e">
        <f t="shared" si="27"/>
        <v>#DIV/0!</v>
      </c>
      <c r="BT279" s="160" t="e">
        <f t="shared" si="27"/>
        <v>#DIV/0!</v>
      </c>
      <c r="BU279" s="160" t="e">
        <f t="shared" si="27"/>
        <v>#DIV/0!</v>
      </c>
      <c r="BV279" s="160" t="e">
        <f t="shared" si="27"/>
        <v>#DIV/0!</v>
      </c>
    </row>
    <row r="280" spans="1:74" x14ac:dyDescent="0.2">
      <c r="A280" s="71"/>
      <c r="B280" s="79">
        <f t="shared" si="8"/>
        <v>37103</v>
      </c>
      <c r="C280" s="160">
        <f t="shared" si="12"/>
        <v>-0.56322998155906545</v>
      </c>
      <c r="D280" s="160">
        <f t="shared" ref="D280:BO283" si="28">(D33-D$246)/D$247</f>
        <v>-0.76356630802478243</v>
      </c>
      <c r="E280" s="160">
        <f t="shared" si="28"/>
        <v>-0.1798767033555724</v>
      </c>
      <c r="F280" s="160">
        <f t="shared" si="28"/>
        <v>-0.65343725053236479</v>
      </c>
      <c r="G280" s="160">
        <f t="shared" si="28"/>
        <v>-0.24836630521081779</v>
      </c>
      <c r="H280" s="160">
        <f t="shared" si="28"/>
        <v>-2.0921652939695745</v>
      </c>
      <c r="I280" s="160">
        <f t="shared" si="28"/>
        <v>-2.2081773761459962</v>
      </c>
      <c r="J280" s="160">
        <f t="shared" si="28"/>
        <v>-0.8951654882054878</v>
      </c>
      <c r="K280" s="160">
        <f t="shared" si="28"/>
        <v>-1.5187593895446452</v>
      </c>
      <c r="L280" s="160">
        <f t="shared" si="28"/>
        <v>0.43804481294553793</v>
      </c>
      <c r="M280" s="160">
        <f t="shared" si="28"/>
        <v>0.52368294040621055</v>
      </c>
      <c r="N280" s="160">
        <f t="shared" si="28"/>
        <v>-1.1209280662164052</v>
      </c>
      <c r="O280" s="160">
        <f t="shared" si="28"/>
        <v>-1.8835087790055736</v>
      </c>
      <c r="P280" s="160">
        <f t="shared" si="28"/>
        <v>-2.3198120072236241</v>
      </c>
      <c r="Q280" s="160">
        <f t="shared" si="28"/>
        <v>-2.309410467294005</v>
      </c>
      <c r="R280" s="160">
        <f t="shared" si="28"/>
        <v>-0.91039549687443033</v>
      </c>
      <c r="S280" s="160">
        <f t="shared" si="28"/>
        <v>-0.51714641419798602</v>
      </c>
      <c r="T280" s="160">
        <f t="shared" si="28"/>
        <v>-2.4580525810637619</v>
      </c>
      <c r="U280" s="160">
        <f t="shared" si="28"/>
        <v>-0.37898604855758333</v>
      </c>
      <c r="V280" s="160">
        <f t="shared" si="28"/>
        <v>-0.72416763203096157</v>
      </c>
      <c r="W280" s="160">
        <f t="shared" si="28"/>
        <v>-0.51819052050395797</v>
      </c>
      <c r="X280" s="160">
        <f t="shared" si="28"/>
        <v>-0.29072173433164905</v>
      </c>
      <c r="Y280" s="160">
        <f t="shared" si="28"/>
        <v>-0.778475700619225</v>
      </c>
      <c r="Z280" s="160">
        <f t="shared" si="28"/>
        <v>-0.50595034018905294</v>
      </c>
      <c r="AA280" s="160">
        <f t="shared" si="28"/>
        <v>-0.173826724060335</v>
      </c>
      <c r="AB280" s="160">
        <f t="shared" si="28"/>
        <v>-2.5171288419021259E-2</v>
      </c>
      <c r="AC280" s="160">
        <f t="shared" si="28"/>
        <v>-2.0628774803990324</v>
      </c>
      <c r="AD280" s="160">
        <f t="shared" si="28"/>
        <v>-2.0568850573353403</v>
      </c>
      <c r="AE280" s="160">
        <f t="shared" si="28"/>
        <v>-1.964176605928843</v>
      </c>
      <c r="AF280" s="160">
        <f t="shared" si="28"/>
        <v>-0.91826360701336673</v>
      </c>
      <c r="AG280" s="160">
        <f t="shared" si="28"/>
        <v>-0.8288628873138939</v>
      </c>
      <c r="AH280" s="160">
        <f t="shared" si="28"/>
        <v>-0.67686076775050708</v>
      </c>
      <c r="AI280" s="160">
        <f t="shared" si="28"/>
        <v>-2.8284040104716706</v>
      </c>
      <c r="AJ280" s="160">
        <f t="shared" si="28"/>
        <v>-2.0830414986013079</v>
      </c>
      <c r="AK280" s="160">
        <f t="shared" si="28"/>
        <v>-2.1417787940218704</v>
      </c>
      <c r="AL280" s="160">
        <f t="shared" si="28"/>
        <v>-1.2328265130411518</v>
      </c>
      <c r="AM280" s="160">
        <f t="shared" si="28"/>
        <v>-3.0204471212598727</v>
      </c>
      <c r="AN280" s="160">
        <f t="shared" si="28"/>
        <v>0.74042305620653859</v>
      </c>
      <c r="AO280" s="160">
        <f t="shared" si="28"/>
        <v>-0.73899773152665116</v>
      </c>
      <c r="AP280" s="160">
        <f t="shared" si="28"/>
        <v>-0.2993645115808854</v>
      </c>
      <c r="AQ280" s="160">
        <f t="shared" si="28"/>
        <v>-1.4244760453093792</v>
      </c>
      <c r="AR280" s="160">
        <f t="shared" si="28"/>
        <v>2.3794770728852832E-2</v>
      </c>
      <c r="AS280" s="160">
        <f t="shared" si="28"/>
        <v>0.89925996623353022</v>
      </c>
      <c r="AT280" s="160">
        <f t="shared" si="28"/>
        <v>-0.47940877045624997</v>
      </c>
      <c r="AU280" s="160">
        <f t="shared" si="28"/>
        <v>0.61043462194823583</v>
      </c>
      <c r="AV280" s="160">
        <f t="shared" si="28"/>
        <v>-1.4754814325875707</v>
      </c>
      <c r="AW280" s="160">
        <f t="shared" si="28"/>
        <v>1.0170108082058205</v>
      </c>
      <c r="AX280" s="160">
        <f t="shared" si="28"/>
        <v>-0.1424820318243078</v>
      </c>
      <c r="AY280" s="160">
        <f t="shared" si="28"/>
        <v>-1.0073330672050369</v>
      </c>
      <c r="AZ280" s="160">
        <f t="shared" si="28"/>
        <v>-0.90364242579575338</v>
      </c>
      <c r="BA280" s="160">
        <f t="shared" si="28"/>
        <v>0.34426868850378728</v>
      </c>
      <c r="BB280" s="160" t="e">
        <f t="shared" si="28"/>
        <v>#DIV/0!</v>
      </c>
      <c r="BC280" s="160" t="e">
        <f t="shared" si="28"/>
        <v>#DIV/0!</v>
      </c>
      <c r="BD280" s="160" t="e">
        <f t="shared" si="28"/>
        <v>#DIV/0!</v>
      </c>
      <c r="BE280" s="160" t="e">
        <f t="shared" si="28"/>
        <v>#DIV/0!</v>
      </c>
      <c r="BF280" s="160" t="e">
        <f t="shared" si="28"/>
        <v>#DIV/0!</v>
      </c>
      <c r="BG280" s="160" t="e">
        <f t="shared" si="28"/>
        <v>#DIV/0!</v>
      </c>
      <c r="BH280" s="160" t="e">
        <f t="shared" si="28"/>
        <v>#DIV/0!</v>
      </c>
      <c r="BI280" s="160" t="e">
        <f t="shared" si="28"/>
        <v>#DIV/0!</v>
      </c>
      <c r="BJ280" s="160" t="e">
        <f t="shared" si="28"/>
        <v>#DIV/0!</v>
      </c>
      <c r="BK280" s="160" t="e">
        <f t="shared" si="28"/>
        <v>#DIV/0!</v>
      </c>
      <c r="BL280" s="160" t="e">
        <f t="shared" si="28"/>
        <v>#DIV/0!</v>
      </c>
      <c r="BM280" s="160" t="e">
        <f t="shared" si="28"/>
        <v>#DIV/0!</v>
      </c>
      <c r="BN280" s="160" t="e">
        <f t="shared" si="28"/>
        <v>#DIV/0!</v>
      </c>
      <c r="BO280" s="160" t="e">
        <f t="shared" si="28"/>
        <v>#DIV/0!</v>
      </c>
      <c r="BP280" s="160" t="e">
        <f t="shared" si="27"/>
        <v>#DIV/0!</v>
      </c>
      <c r="BQ280" s="160" t="e">
        <f t="shared" si="27"/>
        <v>#DIV/0!</v>
      </c>
      <c r="BR280" s="160" t="e">
        <f t="shared" si="27"/>
        <v>#DIV/0!</v>
      </c>
      <c r="BS280" s="160" t="e">
        <f t="shared" si="27"/>
        <v>#DIV/0!</v>
      </c>
      <c r="BT280" s="160" t="e">
        <f t="shared" si="27"/>
        <v>#DIV/0!</v>
      </c>
      <c r="BU280" s="160" t="e">
        <f t="shared" si="27"/>
        <v>#DIV/0!</v>
      </c>
      <c r="BV280" s="160" t="e">
        <f t="shared" si="27"/>
        <v>#DIV/0!</v>
      </c>
    </row>
    <row r="281" spans="1:74" x14ac:dyDescent="0.2">
      <c r="A281" s="71"/>
      <c r="B281" s="79">
        <f t="shared" si="8"/>
        <v>37134</v>
      </c>
      <c r="C281" s="160">
        <f t="shared" si="12"/>
        <v>-2.4064335574733136</v>
      </c>
      <c r="D281" s="160">
        <f t="shared" si="28"/>
        <v>-1.0409371182393172</v>
      </c>
      <c r="E281" s="160">
        <f t="shared" si="28"/>
        <v>-1.2944768631326471</v>
      </c>
      <c r="F281" s="160">
        <f t="shared" si="28"/>
        <v>-0.45471429202086106</v>
      </c>
      <c r="G281" s="160">
        <f t="shared" si="28"/>
        <v>-0.93619055832663389</v>
      </c>
      <c r="H281" s="160">
        <f t="shared" si="28"/>
        <v>-1.2177036469367846</v>
      </c>
      <c r="I281" s="160">
        <f t="shared" si="28"/>
        <v>-0.31359921569992522</v>
      </c>
      <c r="J281" s="160">
        <f t="shared" si="28"/>
        <v>-0.9778271051087507</v>
      </c>
      <c r="K281" s="160">
        <f t="shared" si="28"/>
        <v>-0.76581010869915644</v>
      </c>
      <c r="L281" s="160">
        <f t="shared" si="28"/>
        <v>0.51412004630192054</v>
      </c>
      <c r="M281" s="160">
        <f t="shared" si="28"/>
        <v>0.20983675948847785</v>
      </c>
      <c r="N281" s="160">
        <f t="shared" si="28"/>
        <v>-7.3920107912300415E-2</v>
      </c>
      <c r="O281" s="160">
        <f t="shared" si="28"/>
        <v>0.45688217920134477</v>
      </c>
      <c r="P281" s="160">
        <f t="shared" si="28"/>
        <v>0.56271612694970174</v>
      </c>
      <c r="Q281" s="160">
        <f t="shared" si="28"/>
        <v>0.56019302842047514</v>
      </c>
      <c r="R281" s="160">
        <f t="shared" si="28"/>
        <v>-1.5370494922058866</v>
      </c>
      <c r="S281" s="160">
        <f t="shared" si="28"/>
        <v>-0.726363701049062</v>
      </c>
      <c r="T281" s="160">
        <f t="shared" si="28"/>
        <v>0.59624760673771782</v>
      </c>
      <c r="U281" s="160">
        <f t="shared" si="28"/>
        <v>-1.852947989074968</v>
      </c>
      <c r="V281" s="160">
        <f t="shared" si="28"/>
        <v>-0.79655598155908913</v>
      </c>
      <c r="W281" s="160">
        <f t="shared" si="28"/>
        <v>0.11448331250781876</v>
      </c>
      <c r="X281" s="160">
        <f t="shared" si="28"/>
        <v>-0.43489514877443231</v>
      </c>
      <c r="Y281" s="160">
        <f t="shared" si="28"/>
        <v>-0.67363714566701471</v>
      </c>
      <c r="Z281" s="160">
        <f t="shared" si="28"/>
        <v>-3.7648628646947409E-2</v>
      </c>
      <c r="AA281" s="160">
        <f t="shared" si="28"/>
        <v>-0.65548039313483941</v>
      </c>
      <c r="AB281" s="160">
        <f t="shared" si="28"/>
        <v>0.27702098370392797</v>
      </c>
      <c r="AC281" s="160">
        <f t="shared" si="28"/>
        <v>0.24570716037078452</v>
      </c>
      <c r="AD281" s="160">
        <f t="shared" si="28"/>
        <v>0.29060255211859465</v>
      </c>
      <c r="AE281" s="160">
        <f t="shared" si="28"/>
        <v>0.23782162051118652</v>
      </c>
      <c r="AF281" s="160">
        <f t="shared" si="28"/>
        <v>-1.2914084597151096</v>
      </c>
      <c r="AG281" s="160">
        <f t="shared" si="28"/>
        <v>-1.1822251093197833</v>
      </c>
      <c r="AH281" s="160">
        <f t="shared" si="28"/>
        <v>-0.971315398308782</v>
      </c>
      <c r="AI281" s="160">
        <f t="shared" si="28"/>
        <v>-0.29777481477057588</v>
      </c>
      <c r="AJ281" s="160">
        <f t="shared" si="28"/>
        <v>-1.5348329674592132</v>
      </c>
      <c r="AK281" s="160">
        <f t="shared" si="28"/>
        <v>-1.3638830871330925</v>
      </c>
      <c r="AL281" s="160">
        <f t="shared" si="28"/>
        <v>-0.81576432041932556</v>
      </c>
      <c r="AM281" s="160">
        <f t="shared" si="28"/>
        <v>-1.4565509341541367</v>
      </c>
      <c r="AN281" s="160">
        <f t="shared" si="28"/>
        <v>0.10365497632955219</v>
      </c>
      <c r="AO281" s="160">
        <f t="shared" si="28"/>
        <v>6.1246032624907111E-2</v>
      </c>
      <c r="AP281" s="160">
        <f t="shared" si="28"/>
        <v>1.4630602675258586</v>
      </c>
      <c r="AQ281" s="160">
        <f t="shared" si="28"/>
        <v>-0.68077102353916741</v>
      </c>
      <c r="AR281" s="160">
        <f t="shared" si="28"/>
        <v>0.71511169437660715</v>
      </c>
      <c r="AS281" s="160">
        <f t="shared" si="28"/>
        <v>0.9965954893352047</v>
      </c>
      <c r="AT281" s="160">
        <f t="shared" si="28"/>
        <v>8.7845068945724705E-2</v>
      </c>
      <c r="AU281" s="160">
        <f t="shared" si="28"/>
        <v>0.59011274689359972</v>
      </c>
      <c r="AV281" s="160">
        <f t="shared" si="28"/>
        <v>-1.0517170087615386</v>
      </c>
      <c r="AW281" s="160">
        <f t="shared" si="28"/>
        <v>1.3734539274513556E-2</v>
      </c>
      <c r="AX281" s="160">
        <f t="shared" si="28"/>
        <v>-0.7974352523153585</v>
      </c>
      <c r="AY281" s="160">
        <f t="shared" si="28"/>
        <v>-0.88593134563679887</v>
      </c>
      <c r="AZ281" s="160">
        <f t="shared" si="28"/>
        <v>-1.3934698508837107</v>
      </c>
      <c r="BA281" s="160">
        <f t="shared" si="28"/>
        <v>1.7080874538833089E-2</v>
      </c>
      <c r="BB281" s="160" t="e">
        <f t="shared" si="28"/>
        <v>#DIV/0!</v>
      </c>
      <c r="BC281" s="160" t="e">
        <f t="shared" si="28"/>
        <v>#DIV/0!</v>
      </c>
      <c r="BD281" s="160" t="e">
        <f t="shared" si="28"/>
        <v>#DIV/0!</v>
      </c>
      <c r="BE281" s="160" t="e">
        <f t="shared" si="28"/>
        <v>#DIV/0!</v>
      </c>
      <c r="BF281" s="160" t="e">
        <f t="shared" si="28"/>
        <v>#DIV/0!</v>
      </c>
      <c r="BG281" s="160" t="e">
        <f t="shared" si="28"/>
        <v>#DIV/0!</v>
      </c>
      <c r="BH281" s="160" t="e">
        <f t="shared" si="28"/>
        <v>#DIV/0!</v>
      </c>
      <c r="BI281" s="160" t="e">
        <f t="shared" si="28"/>
        <v>#DIV/0!</v>
      </c>
      <c r="BJ281" s="160" t="e">
        <f t="shared" si="28"/>
        <v>#DIV/0!</v>
      </c>
      <c r="BK281" s="160" t="e">
        <f t="shared" si="28"/>
        <v>#DIV/0!</v>
      </c>
      <c r="BL281" s="160" t="e">
        <f t="shared" si="28"/>
        <v>#DIV/0!</v>
      </c>
      <c r="BM281" s="160" t="e">
        <f t="shared" si="28"/>
        <v>#DIV/0!</v>
      </c>
      <c r="BN281" s="160" t="e">
        <f t="shared" si="28"/>
        <v>#DIV/0!</v>
      </c>
      <c r="BO281" s="160" t="e">
        <f t="shared" si="28"/>
        <v>#DIV/0!</v>
      </c>
      <c r="BP281" s="160" t="e">
        <f t="shared" si="27"/>
        <v>#DIV/0!</v>
      </c>
      <c r="BQ281" s="160" t="e">
        <f t="shared" si="27"/>
        <v>#DIV/0!</v>
      </c>
      <c r="BR281" s="160" t="e">
        <f t="shared" si="27"/>
        <v>#DIV/0!</v>
      </c>
      <c r="BS281" s="160" t="e">
        <f t="shared" si="27"/>
        <v>#DIV/0!</v>
      </c>
      <c r="BT281" s="160" t="e">
        <f t="shared" si="27"/>
        <v>#DIV/0!</v>
      </c>
      <c r="BU281" s="160" t="e">
        <f t="shared" si="27"/>
        <v>#DIV/0!</v>
      </c>
      <c r="BV281" s="160" t="e">
        <f t="shared" si="27"/>
        <v>#DIV/0!</v>
      </c>
    </row>
    <row r="282" spans="1:74" x14ac:dyDescent="0.2">
      <c r="A282" s="71"/>
      <c r="B282" s="79">
        <f t="shared" si="8"/>
        <v>37164</v>
      </c>
      <c r="C282" s="160">
        <f t="shared" si="12"/>
        <v>-2.5197477450204349</v>
      </c>
      <c r="D282" s="160">
        <f t="shared" si="28"/>
        <v>-3.1986277895853026</v>
      </c>
      <c r="E282" s="160">
        <f t="shared" si="28"/>
        <v>-2.972228721420322</v>
      </c>
      <c r="F282" s="160">
        <f t="shared" si="28"/>
        <v>-4.0329152778534976</v>
      </c>
      <c r="G282" s="160">
        <f t="shared" si="28"/>
        <v>-2.3251513878001551</v>
      </c>
      <c r="H282" s="160">
        <f t="shared" si="28"/>
        <v>-2.7277820341353856</v>
      </c>
      <c r="I282" s="160">
        <f t="shared" si="28"/>
        <v>-2.391555064345646</v>
      </c>
      <c r="J282" s="160">
        <f t="shared" si="28"/>
        <v>-3.5093310203654253</v>
      </c>
      <c r="K282" s="160">
        <f t="shared" si="28"/>
        <v>-3.4178018988623142</v>
      </c>
      <c r="L282" s="160">
        <f t="shared" si="28"/>
        <v>-0.46116228545635701</v>
      </c>
      <c r="M282" s="160">
        <f t="shared" si="28"/>
        <v>-0.44872229586287854</v>
      </c>
      <c r="N282" s="160">
        <f t="shared" si="28"/>
        <v>-3.0405349364999266</v>
      </c>
      <c r="O282" s="160">
        <f t="shared" si="28"/>
        <v>-1.5122778815733837</v>
      </c>
      <c r="P282" s="160">
        <f t="shared" si="28"/>
        <v>-1.8625877548523306</v>
      </c>
      <c r="Q282" s="160">
        <f t="shared" si="28"/>
        <v>-1.8542363104921029</v>
      </c>
      <c r="R282" s="160">
        <f t="shared" si="28"/>
        <v>-2.2889223283202722</v>
      </c>
      <c r="S282" s="160">
        <f t="shared" si="28"/>
        <v>-0.48394718409259457</v>
      </c>
      <c r="T282" s="160">
        <f t="shared" si="28"/>
        <v>-1.9735701323715471</v>
      </c>
      <c r="U282" s="160">
        <f t="shared" si="28"/>
        <v>-2.112239966123215</v>
      </c>
      <c r="V282" s="160">
        <f t="shared" si="28"/>
        <v>-1.9321561472438209</v>
      </c>
      <c r="W282" s="160">
        <f t="shared" si="28"/>
        <v>0.15811714529216889</v>
      </c>
      <c r="X282" s="160">
        <f t="shared" si="28"/>
        <v>1.0648936996268075</v>
      </c>
      <c r="Y282" s="160">
        <f t="shared" si="28"/>
        <v>1.7611228034627036</v>
      </c>
      <c r="Z282" s="160">
        <f t="shared" si="28"/>
        <v>2.2207090915561198</v>
      </c>
      <c r="AA282" s="160">
        <f t="shared" si="28"/>
        <v>0.58824812210950439</v>
      </c>
      <c r="AB282" s="160">
        <f t="shared" si="28"/>
        <v>0.12915108144975285</v>
      </c>
      <c r="AC282" s="160">
        <f t="shared" si="28"/>
        <v>1.1321082372631452</v>
      </c>
      <c r="AD282" s="160">
        <f t="shared" si="28"/>
        <v>1.035436206781948</v>
      </c>
      <c r="AE282" s="160">
        <f t="shared" si="28"/>
        <v>1.0832979200419017</v>
      </c>
      <c r="AF282" s="160">
        <f t="shared" si="28"/>
        <v>1.6173324536024358</v>
      </c>
      <c r="AG282" s="160">
        <f t="shared" si="28"/>
        <v>1.5723061268135656</v>
      </c>
      <c r="AH282" s="160">
        <f t="shared" si="28"/>
        <v>1.3240190403663148</v>
      </c>
      <c r="AI282" s="160">
        <f t="shared" si="28"/>
        <v>9.7888203934320309E-2</v>
      </c>
      <c r="AJ282" s="160">
        <f t="shared" si="28"/>
        <v>1.9393145158533891</v>
      </c>
      <c r="AK282" s="160">
        <f t="shared" si="28"/>
        <v>1.8766532092029027</v>
      </c>
      <c r="AL282" s="160">
        <f t="shared" si="28"/>
        <v>1.3505702067124183</v>
      </c>
      <c r="AM282" s="160">
        <f t="shared" si="28"/>
        <v>0.57508846882811626</v>
      </c>
      <c r="AN282" s="160">
        <f t="shared" si="28"/>
        <v>1.412568273265425</v>
      </c>
      <c r="AO282" s="160">
        <f t="shared" si="28"/>
        <v>-1.0118081056692279</v>
      </c>
      <c r="AP282" s="160">
        <f t="shared" si="28"/>
        <v>0.49516701314862116</v>
      </c>
      <c r="AQ282" s="160">
        <f t="shared" si="28"/>
        <v>0.38456613764739961</v>
      </c>
      <c r="AR282" s="160">
        <f t="shared" si="28"/>
        <v>-2.3856635033399124E-3</v>
      </c>
      <c r="AS282" s="160">
        <f t="shared" si="28"/>
        <v>0.98055044890761789</v>
      </c>
      <c r="AT282" s="160">
        <f t="shared" si="28"/>
        <v>0.70738179432317594</v>
      </c>
      <c r="AU282" s="160">
        <f t="shared" si="28"/>
        <v>0.69374929382546346</v>
      </c>
      <c r="AV282" s="160">
        <f t="shared" si="28"/>
        <v>-0.51793217789062307</v>
      </c>
      <c r="AW282" s="160">
        <f t="shared" si="28"/>
        <v>0.29038108595843076</v>
      </c>
      <c r="AX282" s="160">
        <f t="shared" si="28"/>
        <v>1.2759451355759344</v>
      </c>
      <c r="AY282" s="160">
        <f t="shared" si="28"/>
        <v>0.62532121647538708</v>
      </c>
      <c r="AZ282" s="160">
        <f t="shared" si="28"/>
        <v>0.36767461651758454</v>
      </c>
      <c r="BA282" s="160">
        <f t="shared" si="28"/>
        <v>0.89452762292825683</v>
      </c>
      <c r="BB282" s="160" t="e">
        <f t="shared" si="28"/>
        <v>#DIV/0!</v>
      </c>
      <c r="BC282" s="160" t="e">
        <f t="shared" si="28"/>
        <v>#DIV/0!</v>
      </c>
      <c r="BD282" s="160" t="e">
        <f t="shared" si="28"/>
        <v>#DIV/0!</v>
      </c>
      <c r="BE282" s="160" t="e">
        <f t="shared" si="28"/>
        <v>#DIV/0!</v>
      </c>
      <c r="BF282" s="160" t="e">
        <f t="shared" si="28"/>
        <v>#DIV/0!</v>
      </c>
      <c r="BG282" s="160" t="e">
        <f t="shared" si="28"/>
        <v>#DIV/0!</v>
      </c>
      <c r="BH282" s="160" t="e">
        <f t="shared" si="28"/>
        <v>#DIV/0!</v>
      </c>
      <c r="BI282" s="160" t="e">
        <f t="shared" si="28"/>
        <v>#DIV/0!</v>
      </c>
      <c r="BJ282" s="160" t="e">
        <f t="shared" si="28"/>
        <v>#DIV/0!</v>
      </c>
      <c r="BK282" s="160" t="e">
        <f t="shared" si="28"/>
        <v>#DIV/0!</v>
      </c>
      <c r="BL282" s="160" t="e">
        <f t="shared" si="28"/>
        <v>#DIV/0!</v>
      </c>
      <c r="BM282" s="160" t="e">
        <f t="shared" si="28"/>
        <v>#DIV/0!</v>
      </c>
      <c r="BN282" s="160" t="e">
        <f t="shared" si="28"/>
        <v>#DIV/0!</v>
      </c>
      <c r="BO282" s="160" t="e">
        <f t="shared" si="28"/>
        <v>#DIV/0!</v>
      </c>
      <c r="BP282" s="160" t="e">
        <f t="shared" si="27"/>
        <v>#DIV/0!</v>
      </c>
      <c r="BQ282" s="160" t="e">
        <f t="shared" si="27"/>
        <v>#DIV/0!</v>
      </c>
      <c r="BR282" s="160" t="e">
        <f t="shared" si="27"/>
        <v>#DIV/0!</v>
      </c>
      <c r="BS282" s="160" t="e">
        <f t="shared" si="27"/>
        <v>#DIV/0!</v>
      </c>
      <c r="BT282" s="160" t="e">
        <f t="shared" si="27"/>
        <v>#DIV/0!</v>
      </c>
      <c r="BU282" s="160" t="e">
        <f t="shared" si="27"/>
        <v>#DIV/0!</v>
      </c>
      <c r="BV282" s="160" t="e">
        <f t="shared" si="27"/>
        <v>#DIV/0!</v>
      </c>
    </row>
    <row r="283" spans="1:74" x14ac:dyDescent="0.2">
      <c r="A283" s="71"/>
      <c r="B283" s="79">
        <f t="shared" si="8"/>
        <v>37195</v>
      </c>
      <c r="C283" s="160">
        <f t="shared" si="12"/>
        <v>0.57262592014031621</v>
      </c>
      <c r="D283" s="160">
        <f t="shared" si="28"/>
        <v>1.8072729713560682</v>
      </c>
      <c r="E283" s="160">
        <f t="shared" si="28"/>
        <v>1.0222731054366836</v>
      </c>
      <c r="F283" s="160">
        <f t="shared" si="28"/>
        <v>1.4873558591778768</v>
      </c>
      <c r="G283" s="160">
        <f t="shared" si="28"/>
        <v>0.8064219840624075</v>
      </c>
      <c r="H283" s="160">
        <f t="shared" si="28"/>
        <v>0.16387575169501745</v>
      </c>
      <c r="I283" s="160">
        <f t="shared" si="28"/>
        <v>0.66199156004133886</v>
      </c>
      <c r="J283" s="160">
        <f t="shared" si="28"/>
        <v>1.35311477657644</v>
      </c>
      <c r="K283" s="160">
        <f t="shared" si="28"/>
        <v>1.2851210199182073</v>
      </c>
      <c r="L283" s="160">
        <f t="shared" si="28"/>
        <v>0.5163743150458534</v>
      </c>
      <c r="M283" s="160">
        <f t="shared" si="28"/>
        <v>0.75036338482982068</v>
      </c>
      <c r="N283" s="160">
        <f t="shared" si="28"/>
        <v>0.70850823218443282</v>
      </c>
      <c r="O283" s="160">
        <f t="shared" si="28"/>
        <v>4.4543458259726991E-2</v>
      </c>
      <c r="P283" s="160">
        <f t="shared" si="28"/>
        <v>5.4861676497592729E-2</v>
      </c>
      <c r="Q283" s="160">
        <f t="shared" si="28"/>
        <v>5.4615688496444707E-2</v>
      </c>
      <c r="R283" s="160">
        <f t="shared" si="28"/>
        <v>1.0207650972428046</v>
      </c>
      <c r="S283" s="160">
        <f t="shared" si="28"/>
        <v>1.2976065580648286</v>
      </c>
      <c r="T283" s="160">
        <f t="shared" si="28"/>
        <v>5.8128881032080963E-2</v>
      </c>
      <c r="U283" s="160">
        <f t="shared" si="28"/>
        <v>0.23986044822417768</v>
      </c>
      <c r="V283" s="160">
        <f t="shared" si="28"/>
        <v>0.59240446002020719</v>
      </c>
      <c r="W283" s="160">
        <f t="shared" si="28"/>
        <v>1.6707189813976384</v>
      </c>
      <c r="X283" s="160">
        <f t="shared" si="28"/>
        <v>0.11817255868826691</v>
      </c>
      <c r="Y283" s="160">
        <f t="shared" si="28"/>
        <v>0.7986315530078637</v>
      </c>
      <c r="Z283" s="160">
        <f t="shared" si="28"/>
        <v>1.3856115356211485</v>
      </c>
      <c r="AA283" s="160">
        <f t="shared" si="28"/>
        <v>7.095717313489637E-2</v>
      </c>
      <c r="AB283" s="160">
        <f t="shared" si="28"/>
        <v>0.1981020580956748</v>
      </c>
      <c r="AC283" s="160">
        <f t="shared" si="28"/>
        <v>-1.3412410329729445</v>
      </c>
      <c r="AD283" s="160">
        <f t="shared" si="28"/>
        <v>-1.3331166324705452</v>
      </c>
      <c r="AE283" s="160">
        <f t="shared" si="28"/>
        <v>-1.2758578199055375</v>
      </c>
      <c r="AF283" s="160">
        <f t="shared" si="28"/>
        <v>0.78175731939022508</v>
      </c>
      <c r="AG283" s="160">
        <f t="shared" si="28"/>
        <v>0.78102980626332619</v>
      </c>
      <c r="AH283" s="160">
        <f t="shared" si="28"/>
        <v>0.66465320517737836</v>
      </c>
      <c r="AI283" s="160">
        <f t="shared" si="28"/>
        <v>-0.54582461892439937</v>
      </c>
      <c r="AJ283" s="160">
        <f t="shared" si="28"/>
        <v>-0.69706643661367385</v>
      </c>
      <c r="AK283" s="160">
        <f t="shared" si="28"/>
        <v>-0.98160941050772854</v>
      </c>
      <c r="AL283" s="160">
        <f t="shared" si="28"/>
        <v>-0.27571199843824334</v>
      </c>
      <c r="AM283" s="160">
        <f t="shared" si="28"/>
        <v>-0.2946997940915963</v>
      </c>
      <c r="AN283" s="160">
        <f t="shared" si="28"/>
        <v>0.32160844723728466</v>
      </c>
      <c r="AO283" s="160">
        <f t="shared" si="28"/>
        <v>0.12672052241912549</v>
      </c>
      <c r="AP283" s="160">
        <f t="shared" si="28"/>
        <v>-1.1369778977626366</v>
      </c>
      <c r="AQ283" s="160">
        <f t="shared" si="28"/>
        <v>-0.82112813429051879</v>
      </c>
      <c r="AR283" s="160">
        <f t="shared" si="28"/>
        <v>0.2414670218759227</v>
      </c>
      <c r="AS283" s="160">
        <f t="shared" si="28"/>
        <v>0.60210965994086463</v>
      </c>
      <c r="AT283" s="160">
        <f t="shared" si="28"/>
        <v>-5.454966470065474E-2</v>
      </c>
      <c r="AU283" s="160">
        <f t="shared" si="28"/>
        <v>6.7598698779939972E-2</v>
      </c>
      <c r="AV283" s="160">
        <f t="shared" si="28"/>
        <v>-1.4156394210152061</v>
      </c>
      <c r="AW283" s="160">
        <f t="shared" si="28"/>
        <v>1.370515387249466</v>
      </c>
      <c r="AX283" s="160">
        <f t="shared" si="28"/>
        <v>0.76360790734383044</v>
      </c>
      <c r="AY283" s="160">
        <f t="shared" si="28"/>
        <v>-0.4899163325219586</v>
      </c>
      <c r="AZ283" s="160">
        <f t="shared" si="28"/>
        <v>-0.58836909846162899</v>
      </c>
      <c r="BA283" s="160">
        <f t="shared" si="28"/>
        <v>0.66951065243821872</v>
      </c>
      <c r="BB283" s="160" t="e">
        <f t="shared" si="28"/>
        <v>#DIV/0!</v>
      </c>
      <c r="BC283" s="160" t="e">
        <f t="shared" si="28"/>
        <v>#DIV/0!</v>
      </c>
      <c r="BD283" s="160" t="e">
        <f t="shared" si="28"/>
        <v>#DIV/0!</v>
      </c>
      <c r="BE283" s="160" t="e">
        <f t="shared" si="28"/>
        <v>#DIV/0!</v>
      </c>
      <c r="BF283" s="160" t="e">
        <f t="shared" si="28"/>
        <v>#DIV/0!</v>
      </c>
      <c r="BG283" s="160" t="e">
        <f t="shared" si="28"/>
        <v>#DIV/0!</v>
      </c>
      <c r="BH283" s="160" t="e">
        <f t="shared" si="28"/>
        <v>#DIV/0!</v>
      </c>
      <c r="BI283" s="160" t="e">
        <f t="shared" si="28"/>
        <v>#DIV/0!</v>
      </c>
      <c r="BJ283" s="160" t="e">
        <f t="shared" si="28"/>
        <v>#DIV/0!</v>
      </c>
      <c r="BK283" s="160" t="e">
        <f t="shared" si="28"/>
        <v>#DIV/0!</v>
      </c>
      <c r="BL283" s="160" t="e">
        <f t="shared" si="28"/>
        <v>#DIV/0!</v>
      </c>
      <c r="BM283" s="160" t="e">
        <f t="shared" si="28"/>
        <v>#DIV/0!</v>
      </c>
      <c r="BN283" s="160" t="e">
        <f t="shared" si="28"/>
        <v>#DIV/0!</v>
      </c>
      <c r="BO283" s="160" t="e">
        <f t="shared" ref="BO283:BV286" si="29">(BO36-BO$246)/BO$247</f>
        <v>#DIV/0!</v>
      </c>
      <c r="BP283" s="160" t="e">
        <f t="shared" si="29"/>
        <v>#DIV/0!</v>
      </c>
      <c r="BQ283" s="160" t="e">
        <f t="shared" si="29"/>
        <v>#DIV/0!</v>
      </c>
      <c r="BR283" s="160" t="e">
        <f t="shared" si="29"/>
        <v>#DIV/0!</v>
      </c>
      <c r="BS283" s="160" t="e">
        <f t="shared" si="29"/>
        <v>#DIV/0!</v>
      </c>
      <c r="BT283" s="160" t="e">
        <f t="shared" si="29"/>
        <v>#DIV/0!</v>
      </c>
      <c r="BU283" s="160" t="e">
        <f t="shared" si="29"/>
        <v>#DIV/0!</v>
      </c>
      <c r="BV283" s="160" t="e">
        <f t="shared" si="29"/>
        <v>#DIV/0!</v>
      </c>
    </row>
    <row r="284" spans="1:74" x14ac:dyDescent="0.2">
      <c r="A284" s="71"/>
      <c r="B284" s="79">
        <f t="shared" si="8"/>
        <v>37225</v>
      </c>
      <c r="C284" s="160">
        <f t="shared" si="12"/>
        <v>2.4415766199781666</v>
      </c>
      <c r="D284" s="160">
        <f t="shared" ref="D284:BO287" si="30">(D37-D$246)/D$247</f>
        <v>1.9945547338806737</v>
      </c>
      <c r="E284" s="160">
        <f t="shared" si="30"/>
        <v>1.443534164094737</v>
      </c>
      <c r="F284" s="160">
        <f t="shared" si="30"/>
        <v>2.0275260362261518</v>
      </c>
      <c r="G284" s="160">
        <f t="shared" si="30"/>
        <v>1.0845937411362698</v>
      </c>
      <c r="H284" s="160">
        <f t="shared" si="30"/>
        <v>0.66964540590649491</v>
      </c>
      <c r="I284" s="160">
        <f t="shared" si="30"/>
        <v>-0.68524384511965986</v>
      </c>
      <c r="J284" s="160">
        <f t="shared" si="30"/>
        <v>2.2614879694637824</v>
      </c>
      <c r="K284" s="160">
        <f t="shared" si="30"/>
        <v>2.2708947329885993</v>
      </c>
      <c r="L284" s="160">
        <f t="shared" si="30"/>
        <v>0.11335308368938062</v>
      </c>
      <c r="M284" s="160">
        <f t="shared" si="30"/>
        <v>0.17824179341291374</v>
      </c>
      <c r="N284" s="160">
        <f t="shared" si="30"/>
        <v>1.3480547953627839</v>
      </c>
      <c r="O284" s="160">
        <f t="shared" si="30"/>
        <v>0.2294554958993279</v>
      </c>
      <c r="P284" s="160">
        <f t="shared" si="30"/>
        <v>0.28260745075568428</v>
      </c>
      <c r="Q284" s="160">
        <f t="shared" si="30"/>
        <v>0.28134029950623418</v>
      </c>
      <c r="R284" s="160">
        <f t="shared" si="30"/>
        <v>1.3641310119638268</v>
      </c>
      <c r="S284" s="160">
        <f t="shared" si="30"/>
        <v>0.60902731254786202</v>
      </c>
      <c r="T284" s="160">
        <f t="shared" si="30"/>
        <v>0.2994450051145538</v>
      </c>
      <c r="U284" s="160">
        <f t="shared" si="30"/>
        <v>1.8519523363142336</v>
      </c>
      <c r="V284" s="160">
        <f t="shared" si="30"/>
        <v>0.64669631651710946</v>
      </c>
      <c r="W284" s="160">
        <f t="shared" si="30"/>
        <v>-0.19821716250443194</v>
      </c>
      <c r="X284" s="160">
        <f t="shared" si="30"/>
        <v>0.61934204218379119</v>
      </c>
      <c r="Y284" s="160">
        <f t="shared" si="30"/>
        <v>0.823054812110394</v>
      </c>
      <c r="Z284" s="160">
        <f t="shared" si="30"/>
        <v>1.0762594256590068</v>
      </c>
      <c r="AA284" s="160">
        <f t="shared" si="30"/>
        <v>3.8895341846657779E-2</v>
      </c>
      <c r="AB284" s="160">
        <f t="shared" si="30"/>
        <v>7.0174689965060086E-2</v>
      </c>
      <c r="AC284" s="160">
        <f t="shared" si="30"/>
        <v>-1.1143951285322444</v>
      </c>
      <c r="AD284" s="160">
        <f t="shared" si="30"/>
        <v>-0.85882022730570617</v>
      </c>
      <c r="AE284" s="160">
        <f t="shared" si="30"/>
        <v>-1.0594852986506795</v>
      </c>
      <c r="AF284" s="160">
        <f t="shared" si="30"/>
        <v>0.51074625401354101</v>
      </c>
      <c r="AG284" s="160">
        <f t="shared" si="30"/>
        <v>0.52438665131611295</v>
      </c>
      <c r="AH284" s="160">
        <f t="shared" si="30"/>
        <v>0.45079399593221964</v>
      </c>
      <c r="AI284" s="160">
        <f t="shared" si="30"/>
        <v>2.1462909009371463</v>
      </c>
      <c r="AJ284" s="160">
        <f t="shared" si="30"/>
        <v>2.0193795046491889</v>
      </c>
      <c r="AK284" s="160">
        <f t="shared" si="30"/>
        <v>2.0988921498833872</v>
      </c>
      <c r="AL284" s="160">
        <f t="shared" si="30"/>
        <v>0.81628248334162479</v>
      </c>
      <c r="AM284" s="160">
        <f t="shared" si="30"/>
        <v>0.93322289751343057</v>
      </c>
      <c r="AN284" s="160">
        <f t="shared" si="30"/>
        <v>0.89778933867795041</v>
      </c>
      <c r="AO284" s="160">
        <f t="shared" si="30"/>
        <v>0.91241439994974627</v>
      </c>
      <c r="AP284" s="160">
        <f t="shared" si="30"/>
        <v>2.1507289910301841</v>
      </c>
      <c r="AQ284" s="160">
        <f t="shared" si="30"/>
        <v>-3.7136009219635384E-2</v>
      </c>
      <c r="AR284" s="160">
        <f t="shared" si="30"/>
        <v>1.0610199358374128</v>
      </c>
      <c r="AS284" s="160">
        <f t="shared" si="30"/>
        <v>0.52169053366168505</v>
      </c>
      <c r="AT284" s="160">
        <f t="shared" si="30"/>
        <v>1.1977146149440612</v>
      </c>
      <c r="AU284" s="160">
        <f t="shared" si="30"/>
        <v>1.1073362414212247</v>
      </c>
      <c r="AV284" s="160">
        <f t="shared" si="30"/>
        <v>-1.0166383186191792</v>
      </c>
      <c r="AW284" s="160">
        <f t="shared" si="30"/>
        <v>-0.86821008212436246</v>
      </c>
      <c r="AX284" s="160">
        <f t="shared" si="30"/>
        <v>0.39004033331499505</v>
      </c>
      <c r="AY284" s="160">
        <f t="shared" si="30"/>
        <v>1.3768849752699515</v>
      </c>
      <c r="AZ284" s="160">
        <f t="shared" si="30"/>
        <v>1.1627163486863312</v>
      </c>
      <c r="BA284" s="160">
        <f t="shared" si="30"/>
        <v>0.40536880969167355</v>
      </c>
      <c r="BB284" s="160" t="e">
        <f t="shared" si="30"/>
        <v>#DIV/0!</v>
      </c>
      <c r="BC284" s="160" t="e">
        <f t="shared" si="30"/>
        <v>#DIV/0!</v>
      </c>
      <c r="BD284" s="160" t="e">
        <f t="shared" si="30"/>
        <v>#DIV/0!</v>
      </c>
      <c r="BE284" s="160" t="e">
        <f t="shared" si="30"/>
        <v>#DIV/0!</v>
      </c>
      <c r="BF284" s="160" t="e">
        <f t="shared" si="30"/>
        <v>#DIV/0!</v>
      </c>
      <c r="BG284" s="160" t="e">
        <f t="shared" si="30"/>
        <v>#DIV/0!</v>
      </c>
      <c r="BH284" s="160" t="e">
        <f t="shared" si="30"/>
        <v>#DIV/0!</v>
      </c>
      <c r="BI284" s="160" t="e">
        <f t="shared" si="30"/>
        <v>#DIV/0!</v>
      </c>
      <c r="BJ284" s="160" t="e">
        <f t="shared" si="30"/>
        <v>#DIV/0!</v>
      </c>
      <c r="BK284" s="160" t="e">
        <f t="shared" si="30"/>
        <v>#DIV/0!</v>
      </c>
      <c r="BL284" s="160" t="e">
        <f t="shared" si="30"/>
        <v>#DIV/0!</v>
      </c>
      <c r="BM284" s="160" t="e">
        <f t="shared" si="30"/>
        <v>#DIV/0!</v>
      </c>
      <c r="BN284" s="160" t="e">
        <f t="shared" si="30"/>
        <v>#DIV/0!</v>
      </c>
      <c r="BO284" s="160" t="e">
        <f t="shared" si="30"/>
        <v>#DIV/0!</v>
      </c>
      <c r="BP284" s="160" t="e">
        <f t="shared" si="29"/>
        <v>#DIV/0!</v>
      </c>
      <c r="BQ284" s="160" t="e">
        <f t="shared" si="29"/>
        <v>#DIV/0!</v>
      </c>
      <c r="BR284" s="160" t="e">
        <f t="shared" si="29"/>
        <v>#DIV/0!</v>
      </c>
      <c r="BS284" s="160" t="e">
        <f t="shared" si="29"/>
        <v>#DIV/0!</v>
      </c>
      <c r="BT284" s="160" t="e">
        <f t="shared" si="29"/>
        <v>#DIV/0!</v>
      </c>
      <c r="BU284" s="160" t="e">
        <f t="shared" si="29"/>
        <v>#DIV/0!</v>
      </c>
      <c r="BV284" s="160" t="e">
        <f t="shared" si="29"/>
        <v>#DIV/0!</v>
      </c>
    </row>
    <row r="285" spans="1:74" x14ac:dyDescent="0.2">
      <c r="A285" s="71"/>
      <c r="B285" s="79">
        <f t="shared" si="8"/>
        <v>37256</v>
      </c>
      <c r="C285" s="160">
        <f t="shared" si="12"/>
        <v>-0.53509259572588375</v>
      </c>
      <c r="D285" s="160">
        <f t="shared" si="30"/>
        <v>0.7017888111890398</v>
      </c>
      <c r="E285" s="160">
        <f t="shared" si="30"/>
        <v>4.5996708206806269E-3</v>
      </c>
      <c r="F285" s="160">
        <f t="shared" si="30"/>
        <v>-0.26293900123767289</v>
      </c>
      <c r="G285" s="160">
        <f t="shared" si="30"/>
        <v>-2.8789899147184609E-2</v>
      </c>
      <c r="H285" s="160">
        <f t="shared" si="30"/>
        <v>-2.2518377534258081</v>
      </c>
      <c r="I285" s="160">
        <f t="shared" si="30"/>
        <v>-3.2002028637733733</v>
      </c>
      <c r="J285" s="160">
        <f t="shared" si="30"/>
        <v>8.296708392930309E-2</v>
      </c>
      <c r="K285" s="160">
        <f t="shared" si="30"/>
        <v>0.92450024129472486</v>
      </c>
      <c r="L285" s="160">
        <f t="shared" si="30"/>
        <v>-2.0536586033142084</v>
      </c>
      <c r="M285" s="160">
        <f t="shared" si="30"/>
        <v>-1.8716481095896345</v>
      </c>
      <c r="N285" s="160">
        <f t="shared" si="30"/>
        <v>-1.1302023879994658</v>
      </c>
      <c r="O285" s="160">
        <f t="shared" si="30"/>
        <v>-0.61707928769293463</v>
      </c>
      <c r="P285" s="160">
        <f t="shared" si="30"/>
        <v>-0.76002191067824665</v>
      </c>
      <c r="Q285" s="160">
        <f t="shared" si="30"/>
        <v>-0.75661413529529076</v>
      </c>
      <c r="R285" s="160">
        <f t="shared" si="30"/>
        <v>-0.2871923403022989</v>
      </c>
      <c r="S285" s="160">
        <f t="shared" si="30"/>
        <v>-0.39443350203127103</v>
      </c>
      <c r="T285" s="160">
        <f t="shared" si="30"/>
        <v>-0.80531854016396054</v>
      </c>
      <c r="U285" s="160">
        <f t="shared" si="30"/>
        <v>2.5925038135652809E-2</v>
      </c>
      <c r="V285" s="160">
        <f t="shared" si="30"/>
        <v>0.65574507508259661</v>
      </c>
      <c r="W285" s="160">
        <f t="shared" si="30"/>
        <v>0.79806374227140953</v>
      </c>
      <c r="X285" s="160">
        <f t="shared" si="30"/>
        <v>0.41266938707856987</v>
      </c>
      <c r="Y285" s="160">
        <f t="shared" si="30"/>
        <v>-0.68807263223893356</v>
      </c>
      <c r="Z285" s="160">
        <f t="shared" si="30"/>
        <v>-0.27539482941344817</v>
      </c>
      <c r="AA285" s="160">
        <f t="shared" si="30"/>
        <v>-0.59384441741256988</v>
      </c>
      <c r="AB285" s="160">
        <f t="shared" si="30"/>
        <v>-5.2202752397654803E-2</v>
      </c>
      <c r="AC285" s="160">
        <f t="shared" si="30"/>
        <v>-0.1763493184086585</v>
      </c>
      <c r="AD285" s="160">
        <f t="shared" si="30"/>
        <v>-0.27797923420332465</v>
      </c>
      <c r="AE285" s="160">
        <f t="shared" si="30"/>
        <v>-0.16474868222631764</v>
      </c>
      <c r="AF285" s="160">
        <f t="shared" si="30"/>
        <v>-0.70114426838907473</v>
      </c>
      <c r="AG285" s="160">
        <f t="shared" si="30"/>
        <v>-0.62325433776208439</v>
      </c>
      <c r="AH285" s="160">
        <f t="shared" si="30"/>
        <v>-0.50552839058175669</v>
      </c>
      <c r="AI285" s="160">
        <f t="shared" si="30"/>
        <v>-0.39837946037803645</v>
      </c>
      <c r="AJ285" s="160">
        <f t="shared" si="30"/>
        <v>-1.0912841706073901</v>
      </c>
      <c r="AK285" s="160">
        <f t="shared" si="30"/>
        <v>-0.75935894614167787</v>
      </c>
      <c r="AL285" s="160">
        <f t="shared" si="30"/>
        <v>6.1159107062035787E-3</v>
      </c>
      <c r="AM285" s="160">
        <f t="shared" si="30"/>
        <v>-1.9316235296482174</v>
      </c>
      <c r="AN285" s="160">
        <f t="shared" si="30"/>
        <v>0.30421841209638767</v>
      </c>
      <c r="AO285" s="160">
        <f t="shared" si="30"/>
        <v>-8.0615361929232757E-2</v>
      </c>
      <c r="AP285" s="160">
        <f t="shared" si="30"/>
        <v>-0.16498750676116003</v>
      </c>
      <c r="AQ285" s="160">
        <f t="shared" si="30"/>
        <v>-1.3204448874268475</v>
      </c>
      <c r="AR285" s="160">
        <f t="shared" si="30"/>
        <v>-0.85871821239241086</v>
      </c>
      <c r="AS285" s="160">
        <f t="shared" si="30"/>
        <v>0.288322777069348</v>
      </c>
      <c r="AT285" s="160">
        <f t="shared" si="30"/>
        <v>-0.42586656929992528</v>
      </c>
      <c r="AU285" s="160">
        <f t="shared" si="30"/>
        <v>-1.0396747148215995</v>
      </c>
      <c r="AV285" s="160">
        <f t="shared" si="30"/>
        <v>-1.9087455923045753</v>
      </c>
      <c r="AW285" s="160">
        <f t="shared" si="30"/>
        <v>0.39823944055031557</v>
      </c>
      <c r="AX285" s="160">
        <f t="shared" si="30"/>
        <v>-0.11535188637813454</v>
      </c>
      <c r="AY285" s="160">
        <f t="shared" si="30"/>
        <v>-1.5555499929117715</v>
      </c>
      <c r="AZ285" s="160">
        <f t="shared" si="30"/>
        <v>-1.4711551615590854</v>
      </c>
      <c r="BA285" s="160">
        <f t="shared" si="30"/>
        <v>1.6058255963827439</v>
      </c>
      <c r="BB285" s="160" t="e">
        <f t="shared" si="30"/>
        <v>#DIV/0!</v>
      </c>
      <c r="BC285" s="160" t="e">
        <f t="shared" si="30"/>
        <v>#DIV/0!</v>
      </c>
      <c r="BD285" s="160" t="e">
        <f t="shared" si="30"/>
        <v>#DIV/0!</v>
      </c>
      <c r="BE285" s="160" t="e">
        <f t="shared" si="30"/>
        <v>#DIV/0!</v>
      </c>
      <c r="BF285" s="160" t="e">
        <f t="shared" si="30"/>
        <v>#DIV/0!</v>
      </c>
      <c r="BG285" s="160" t="e">
        <f t="shared" si="30"/>
        <v>#DIV/0!</v>
      </c>
      <c r="BH285" s="160" t="e">
        <f t="shared" si="30"/>
        <v>#DIV/0!</v>
      </c>
      <c r="BI285" s="160" t="e">
        <f t="shared" si="30"/>
        <v>#DIV/0!</v>
      </c>
      <c r="BJ285" s="160" t="e">
        <f t="shared" si="30"/>
        <v>#DIV/0!</v>
      </c>
      <c r="BK285" s="160" t="e">
        <f t="shared" si="30"/>
        <v>#DIV/0!</v>
      </c>
      <c r="BL285" s="160" t="e">
        <f t="shared" si="30"/>
        <v>#DIV/0!</v>
      </c>
      <c r="BM285" s="160" t="e">
        <f t="shared" si="30"/>
        <v>#DIV/0!</v>
      </c>
      <c r="BN285" s="160" t="e">
        <f t="shared" si="30"/>
        <v>#DIV/0!</v>
      </c>
      <c r="BO285" s="160" t="e">
        <f t="shared" si="30"/>
        <v>#DIV/0!</v>
      </c>
      <c r="BP285" s="160" t="e">
        <f t="shared" si="29"/>
        <v>#DIV/0!</v>
      </c>
      <c r="BQ285" s="160" t="e">
        <f t="shared" si="29"/>
        <v>#DIV/0!</v>
      </c>
      <c r="BR285" s="160" t="e">
        <f t="shared" si="29"/>
        <v>#DIV/0!</v>
      </c>
      <c r="BS285" s="160" t="e">
        <f t="shared" si="29"/>
        <v>#DIV/0!</v>
      </c>
      <c r="BT285" s="160" t="e">
        <f t="shared" si="29"/>
        <v>#DIV/0!</v>
      </c>
      <c r="BU285" s="160" t="e">
        <f t="shared" si="29"/>
        <v>#DIV/0!</v>
      </c>
      <c r="BV285" s="160" t="e">
        <f t="shared" si="29"/>
        <v>#DIV/0!</v>
      </c>
    </row>
    <row r="286" spans="1:74" x14ac:dyDescent="0.2">
      <c r="A286" s="71"/>
      <c r="B286" s="79">
        <f t="shared" si="8"/>
        <v>37287</v>
      </c>
      <c r="C286" s="160">
        <f t="shared" si="12"/>
        <v>0.26207591968901389</v>
      </c>
      <c r="D286" s="160">
        <f t="shared" si="30"/>
        <v>-4.6694256146950955E-2</v>
      </c>
      <c r="E286" s="160">
        <f t="shared" si="30"/>
        <v>-0.75527872734260959</v>
      </c>
      <c r="F286" s="160">
        <f t="shared" si="30"/>
        <v>8.9448972612434549E-2</v>
      </c>
      <c r="G286" s="160">
        <f t="shared" si="30"/>
        <v>-0.46676772148832546</v>
      </c>
      <c r="H286" s="160">
        <f t="shared" si="30"/>
        <v>-1.3479424603315633</v>
      </c>
      <c r="I286" s="160">
        <f t="shared" si="30"/>
        <v>-1.0417532141789749</v>
      </c>
      <c r="J286" s="160">
        <f t="shared" si="30"/>
        <v>0.73677239549421669</v>
      </c>
      <c r="K286" s="160">
        <f t="shared" si="30"/>
        <v>1.083983387378298</v>
      </c>
      <c r="L286" s="160">
        <f t="shared" si="30"/>
        <v>0.33505464063743678</v>
      </c>
      <c r="M286" s="160">
        <f t="shared" si="30"/>
        <v>0.71487174650986041</v>
      </c>
      <c r="N286" s="160">
        <f t="shared" si="30"/>
        <v>1.2209933207224666</v>
      </c>
      <c r="O286" s="160">
        <f t="shared" si="30"/>
        <v>1.1474637195077857</v>
      </c>
      <c r="P286" s="160">
        <f t="shared" si="30"/>
        <v>1.4132666351430732</v>
      </c>
      <c r="Q286" s="160">
        <f t="shared" si="30"/>
        <v>1.4069298503989343</v>
      </c>
      <c r="R286" s="160">
        <f t="shared" si="30"/>
        <v>1.0660602809394006</v>
      </c>
      <c r="S286" s="160">
        <f t="shared" si="30"/>
        <v>1.0903301711696944</v>
      </c>
      <c r="T286" s="160">
        <f t="shared" si="30"/>
        <v>1.4974915847787476</v>
      </c>
      <c r="U286" s="160">
        <f t="shared" si="30"/>
        <v>-0.50230182006481316</v>
      </c>
      <c r="V286" s="160">
        <f t="shared" si="30"/>
        <v>-0.14292264791856887</v>
      </c>
      <c r="W286" s="160">
        <f t="shared" si="30"/>
        <v>-9.1459238586802133E-4</v>
      </c>
      <c r="X286" s="160">
        <f t="shared" si="30"/>
        <v>0.13327074301627445</v>
      </c>
      <c r="Y286" s="160">
        <f t="shared" si="30"/>
        <v>0.4331008262557875</v>
      </c>
      <c r="Z286" s="160">
        <f t="shared" si="30"/>
        <v>0.84964497480478585</v>
      </c>
      <c r="AA286" s="160">
        <f t="shared" si="30"/>
        <v>-1.5400541673834121</v>
      </c>
      <c r="AB286" s="160">
        <f t="shared" si="30"/>
        <v>-0.22665068481428352</v>
      </c>
      <c r="AC286" s="160">
        <f t="shared" si="30"/>
        <v>-1.0383310267920673</v>
      </c>
      <c r="AD286" s="160">
        <f t="shared" si="30"/>
        <v>-1.0769278900805372</v>
      </c>
      <c r="AE286" s="160">
        <f t="shared" si="30"/>
        <v>-0.98693304556466233</v>
      </c>
      <c r="AF286" s="160">
        <f t="shared" si="30"/>
        <v>-1.0835620355687057</v>
      </c>
      <c r="AG286" s="160">
        <f t="shared" si="30"/>
        <v>-0.9853978618297663</v>
      </c>
      <c r="AH286" s="160">
        <f t="shared" si="30"/>
        <v>-0.80730042773700106</v>
      </c>
      <c r="AI286" s="160">
        <f t="shared" si="30"/>
        <v>-0.88703201617205707</v>
      </c>
      <c r="AJ286" s="160">
        <f t="shared" si="30"/>
        <v>-1.4300905039372465</v>
      </c>
      <c r="AK286" s="160">
        <f t="shared" si="30"/>
        <v>-1.1727122867048114</v>
      </c>
      <c r="AL286" s="160">
        <f t="shared" si="30"/>
        <v>-1.1388431271855344</v>
      </c>
      <c r="AM286" s="160">
        <f t="shared" si="30"/>
        <v>-0.86464612459737111</v>
      </c>
      <c r="AN286" s="160">
        <f t="shared" si="30"/>
        <v>-0.88252114890247979</v>
      </c>
      <c r="AO286" s="160">
        <f t="shared" si="30"/>
        <v>0.89786451332880901</v>
      </c>
      <c r="AP286" s="160">
        <f t="shared" si="30"/>
        <v>-0.56289453955535862</v>
      </c>
      <c r="AQ286" s="160">
        <f t="shared" si="30"/>
        <v>-1.1143405680779663</v>
      </c>
      <c r="AR286" s="160">
        <f t="shared" si="30"/>
        <v>0.18736845014111522</v>
      </c>
      <c r="AS286" s="160">
        <f t="shared" si="30"/>
        <v>0.27235288174155675</v>
      </c>
      <c r="AT286" s="160">
        <f t="shared" si="30"/>
        <v>-1.0200720971557236</v>
      </c>
      <c r="AU286" s="160">
        <f t="shared" si="30"/>
        <v>-0.53418106385578923</v>
      </c>
      <c r="AV286" s="160">
        <f t="shared" si="30"/>
        <v>-0.92304879762245073</v>
      </c>
      <c r="AW286" s="160">
        <f t="shared" si="30"/>
        <v>-0.91555551561049497</v>
      </c>
      <c r="AX286" s="160">
        <f t="shared" si="30"/>
        <v>-1.1645231934261751</v>
      </c>
      <c r="AY286" s="160">
        <f t="shared" si="30"/>
        <v>-0.54622063962187251</v>
      </c>
      <c r="AZ286" s="160">
        <f t="shared" si="30"/>
        <v>-0.37008391128189078</v>
      </c>
      <c r="BA286" s="160">
        <f t="shared" si="30"/>
        <v>-0.95946703830579927</v>
      </c>
      <c r="BB286" s="160" t="e">
        <f t="shared" si="30"/>
        <v>#DIV/0!</v>
      </c>
      <c r="BC286" s="160" t="e">
        <f t="shared" si="30"/>
        <v>#DIV/0!</v>
      </c>
      <c r="BD286" s="160" t="e">
        <f t="shared" si="30"/>
        <v>#DIV/0!</v>
      </c>
      <c r="BE286" s="160" t="e">
        <f t="shared" si="30"/>
        <v>#DIV/0!</v>
      </c>
      <c r="BF286" s="160" t="e">
        <f t="shared" si="30"/>
        <v>#DIV/0!</v>
      </c>
      <c r="BG286" s="160" t="e">
        <f t="shared" si="30"/>
        <v>#DIV/0!</v>
      </c>
      <c r="BH286" s="160" t="e">
        <f t="shared" si="30"/>
        <v>#DIV/0!</v>
      </c>
      <c r="BI286" s="160" t="e">
        <f t="shared" si="30"/>
        <v>#DIV/0!</v>
      </c>
      <c r="BJ286" s="160" t="e">
        <f t="shared" si="30"/>
        <v>#DIV/0!</v>
      </c>
      <c r="BK286" s="160" t="e">
        <f t="shared" si="30"/>
        <v>#DIV/0!</v>
      </c>
      <c r="BL286" s="160" t="e">
        <f t="shared" si="30"/>
        <v>#DIV/0!</v>
      </c>
      <c r="BM286" s="160" t="e">
        <f t="shared" si="30"/>
        <v>#DIV/0!</v>
      </c>
      <c r="BN286" s="160" t="e">
        <f t="shared" si="30"/>
        <v>#DIV/0!</v>
      </c>
      <c r="BO286" s="160" t="e">
        <f t="shared" si="30"/>
        <v>#DIV/0!</v>
      </c>
      <c r="BP286" s="160" t="e">
        <f t="shared" si="29"/>
        <v>#DIV/0!</v>
      </c>
      <c r="BQ286" s="160" t="e">
        <f t="shared" si="29"/>
        <v>#DIV/0!</v>
      </c>
      <c r="BR286" s="160" t="e">
        <f t="shared" si="29"/>
        <v>#DIV/0!</v>
      </c>
      <c r="BS286" s="160" t="e">
        <f t="shared" si="29"/>
        <v>#DIV/0!</v>
      </c>
      <c r="BT286" s="160" t="e">
        <f t="shared" si="29"/>
        <v>#DIV/0!</v>
      </c>
      <c r="BU286" s="160" t="e">
        <f t="shared" si="29"/>
        <v>#DIV/0!</v>
      </c>
      <c r="BV286" s="160" t="e">
        <f t="shared" si="29"/>
        <v>#DIV/0!</v>
      </c>
    </row>
    <row r="287" spans="1:74" x14ac:dyDescent="0.2">
      <c r="A287" s="71"/>
      <c r="B287" s="79">
        <f t="shared" si="8"/>
        <v>37315</v>
      </c>
      <c r="C287" s="160">
        <f t="shared" si="12"/>
        <v>-0.80024623858602528</v>
      </c>
      <c r="D287" s="160">
        <f t="shared" si="30"/>
        <v>-0.90815245731153171</v>
      </c>
      <c r="E287" s="160">
        <f t="shared" si="30"/>
        <v>-0.17773757639842971</v>
      </c>
      <c r="F287" s="160">
        <f t="shared" si="30"/>
        <v>-0.22237638778654684</v>
      </c>
      <c r="G287" s="160">
        <f t="shared" si="30"/>
        <v>-0.37818184973380092</v>
      </c>
      <c r="H287" s="160">
        <f t="shared" si="30"/>
        <v>0.79655269235929671</v>
      </c>
      <c r="I287" s="160">
        <f t="shared" si="30"/>
        <v>0.90628721606259544</v>
      </c>
      <c r="J287" s="160">
        <f t="shared" si="30"/>
        <v>-0.57144720203388599</v>
      </c>
      <c r="K287" s="160">
        <f t="shared" si="30"/>
        <v>3.6836396343246806E-2</v>
      </c>
      <c r="L287" s="160">
        <f t="shared" si="30"/>
        <v>-0.14867694956645461</v>
      </c>
      <c r="M287" s="160">
        <f t="shared" si="30"/>
        <v>-9.6567300285734514E-2</v>
      </c>
      <c r="N287" s="160">
        <f t="shared" si="30"/>
        <v>-0.38693280851983841</v>
      </c>
      <c r="O287" s="160">
        <f t="shared" si="30"/>
        <v>0.61571910125276008</v>
      </c>
      <c r="P287" s="160">
        <f t="shared" si="30"/>
        <v>0.75834664541208718</v>
      </c>
      <c r="Q287" s="160">
        <f t="shared" si="30"/>
        <v>0.75494638155959182</v>
      </c>
      <c r="R287" s="160">
        <f t="shared" si="30"/>
        <v>-0.79792413364765846</v>
      </c>
      <c r="S287" s="160">
        <f t="shared" si="30"/>
        <v>-0.80622465275659383</v>
      </c>
      <c r="T287" s="160">
        <f t="shared" si="30"/>
        <v>0.80353128624127135</v>
      </c>
      <c r="U287" s="160">
        <f t="shared" si="30"/>
        <v>-0.6423673189127197</v>
      </c>
      <c r="V287" s="160">
        <f t="shared" si="30"/>
        <v>-0.647929520251737</v>
      </c>
      <c r="W287" s="160">
        <f t="shared" si="30"/>
        <v>-1.1784288825653362</v>
      </c>
      <c r="X287" s="160">
        <f t="shared" si="30"/>
        <v>0.65334119185219108</v>
      </c>
      <c r="Y287" s="160">
        <f t="shared" si="30"/>
        <v>0.12174654949188399</v>
      </c>
      <c r="Z287" s="160">
        <f t="shared" si="30"/>
        <v>0.49329194703421841</v>
      </c>
      <c r="AA287" s="160">
        <f t="shared" si="30"/>
        <v>-1.8476360482528662</v>
      </c>
      <c r="AB287" s="160">
        <f t="shared" si="30"/>
        <v>-0.1164260849488863</v>
      </c>
      <c r="AC287" s="160">
        <f t="shared" si="30"/>
        <v>0.61621175897065517</v>
      </c>
      <c r="AD287" s="160">
        <f t="shared" si="30"/>
        <v>0.6827707382932543</v>
      </c>
      <c r="AE287" s="160">
        <f t="shared" si="30"/>
        <v>0.59122017241905067</v>
      </c>
      <c r="AF287" s="160">
        <f t="shared" si="30"/>
        <v>-0.40004668035701502</v>
      </c>
      <c r="AG287" s="160">
        <f t="shared" si="30"/>
        <v>-0.3381197258888074</v>
      </c>
      <c r="AH287" s="160">
        <f t="shared" si="30"/>
        <v>-0.26792742033111261</v>
      </c>
      <c r="AI287" s="160">
        <f t="shared" si="30"/>
        <v>0.94126794680653769</v>
      </c>
      <c r="AJ287" s="160">
        <f t="shared" si="30"/>
        <v>-2.4773427750383421</v>
      </c>
      <c r="AK287" s="160">
        <f t="shared" si="30"/>
        <v>-2.1906635681492159</v>
      </c>
      <c r="AL287" s="160">
        <f t="shared" si="30"/>
        <v>-1.7259439113384514</v>
      </c>
      <c r="AM287" s="160">
        <f t="shared" si="30"/>
        <v>-0.14842294080142041</v>
      </c>
      <c r="AN287" s="160">
        <f t="shared" si="30"/>
        <v>-0.57708194538161994</v>
      </c>
      <c r="AO287" s="160">
        <f t="shared" si="30"/>
        <v>2.5383642298395035</v>
      </c>
      <c r="AP287" s="160">
        <f t="shared" si="30"/>
        <v>1.7535125027501726</v>
      </c>
      <c r="AQ287" s="160">
        <f t="shared" si="30"/>
        <v>-1.3220856814452644</v>
      </c>
      <c r="AR287" s="160">
        <f t="shared" si="30"/>
        <v>0.40409059589749008</v>
      </c>
      <c r="AS287" s="160">
        <f t="shared" si="30"/>
        <v>0.22131959266614357</v>
      </c>
      <c r="AT287" s="160">
        <f t="shared" si="30"/>
        <v>-5.1508958279396902E-2</v>
      </c>
      <c r="AU287" s="160">
        <f t="shared" si="30"/>
        <v>0.23539158729336268</v>
      </c>
      <c r="AV287" s="160">
        <f t="shared" si="30"/>
        <v>-1.5024426662973978</v>
      </c>
      <c r="AW287" s="160">
        <f t="shared" si="30"/>
        <v>6.6281025612817165E-2</v>
      </c>
      <c r="AX287" s="160">
        <f t="shared" si="30"/>
        <v>0.16132734536392632</v>
      </c>
      <c r="AY287" s="160">
        <f t="shared" si="30"/>
        <v>-2.1393173905462053</v>
      </c>
      <c r="AZ287" s="160">
        <f t="shared" si="30"/>
        <v>-3.2823618983966445</v>
      </c>
      <c r="BA287" s="160">
        <f t="shared" si="30"/>
        <v>-0.46065797207302889</v>
      </c>
      <c r="BB287" s="160" t="e">
        <f t="shared" si="30"/>
        <v>#DIV/0!</v>
      </c>
      <c r="BC287" s="160" t="e">
        <f t="shared" si="30"/>
        <v>#DIV/0!</v>
      </c>
      <c r="BD287" s="160" t="e">
        <f t="shared" si="30"/>
        <v>#DIV/0!</v>
      </c>
      <c r="BE287" s="160" t="e">
        <f t="shared" si="30"/>
        <v>#DIV/0!</v>
      </c>
      <c r="BF287" s="160" t="e">
        <f t="shared" si="30"/>
        <v>#DIV/0!</v>
      </c>
      <c r="BG287" s="160" t="e">
        <f t="shared" si="30"/>
        <v>#DIV/0!</v>
      </c>
      <c r="BH287" s="160" t="e">
        <f t="shared" si="30"/>
        <v>#DIV/0!</v>
      </c>
      <c r="BI287" s="160" t="e">
        <f t="shared" si="30"/>
        <v>#DIV/0!</v>
      </c>
      <c r="BJ287" s="160" t="e">
        <f t="shared" si="30"/>
        <v>#DIV/0!</v>
      </c>
      <c r="BK287" s="160" t="e">
        <f t="shared" si="30"/>
        <v>#DIV/0!</v>
      </c>
      <c r="BL287" s="160" t="e">
        <f t="shared" si="30"/>
        <v>#DIV/0!</v>
      </c>
      <c r="BM287" s="160" t="e">
        <f t="shared" si="30"/>
        <v>#DIV/0!</v>
      </c>
      <c r="BN287" s="160" t="e">
        <f t="shared" si="30"/>
        <v>#DIV/0!</v>
      </c>
      <c r="BO287" s="160" t="e">
        <f t="shared" ref="BO287:BV290" si="31">(BO40-BO$246)/BO$247</f>
        <v>#DIV/0!</v>
      </c>
      <c r="BP287" s="160" t="e">
        <f t="shared" si="31"/>
        <v>#DIV/0!</v>
      </c>
      <c r="BQ287" s="160" t="e">
        <f t="shared" si="31"/>
        <v>#DIV/0!</v>
      </c>
      <c r="BR287" s="160" t="e">
        <f t="shared" si="31"/>
        <v>#DIV/0!</v>
      </c>
      <c r="BS287" s="160" t="e">
        <f t="shared" si="31"/>
        <v>#DIV/0!</v>
      </c>
      <c r="BT287" s="160" t="e">
        <f t="shared" si="31"/>
        <v>#DIV/0!</v>
      </c>
      <c r="BU287" s="160" t="e">
        <f t="shared" si="31"/>
        <v>#DIV/0!</v>
      </c>
      <c r="BV287" s="160" t="e">
        <f t="shared" si="31"/>
        <v>#DIV/0!</v>
      </c>
    </row>
    <row r="288" spans="1:74" x14ac:dyDescent="0.2">
      <c r="A288" s="71"/>
      <c r="B288" s="79">
        <f t="shared" si="8"/>
        <v>37346</v>
      </c>
      <c r="C288" s="160">
        <f t="shared" si="12"/>
        <v>0.63630310795666778</v>
      </c>
      <c r="D288" s="160">
        <f t="shared" ref="D288:BO291" si="32">(D41-D$246)/D$247</f>
        <v>1.4464555658818221</v>
      </c>
      <c r="E288" s="160">
        <f t="shared" si="32"/>
        <v>1.0290436074034863</v>
      </c>
      <c r="F288" s="160">
        <f t="shared" si="32"/>
        <v>1.1184061061304282</v>
      </c>
      <c r="G288" s="160">
        <f t="shared" si="32"/>
        <v>0.99211255330535242</v>
      </c>
      <c r="H288" s="160">
        <f t="shared" si="32"/>
        <v>1.1614714147619702</v>
      </c>
      <c r="I288" s="160">
        <f t="shared" si="32"/>
        <v>1.3100322216819693</v>
      </c>
      <c r="J288" s="160">
        <f t="shared" si="32"/>
        <v>0.60285321260562574</v>
      </c>
      <c r="K288" s="160">
        <f t="shared" si="32"/>
        <v>0.84137738104273263</v>
      </c>
      <c r="L288" s="160">
        <f t="shared" si="32"/>
        <v>-0.49273364874045872</v>
      </c>
      <c r="M288" s="160">
        <f t="shared" si="32"/>
        <v>-0.69552448039560877</v>
      </c>
      <c r="N288" s="160">
        <f t="shared" si="32"/>
        <v>0.14976642134761878</v>
      </c>
      <c r="O288" s="160">
        <f t="shared" si="32"/>
        <v>-0.41131212014647928</v>
      </c>
      <c r="P288" s="160">
        <f t="shared" si="32"/>
        <v>-0.50659004389465878</v>
      </c>
      <c r="Q288" s="160">
        <f t="shared" si="32"/>
        <v>-0.50431860269463447</v>
      </c>
      <c r="R288" s="160">
        <f t="shared" si="32"/>
        <v>0.28618425018792853</v>
      </c>
      <c r="S288" s="160">
        <f t="shared" si="32"/>
        <v>0.33491679620836207</v>
      </c>
      <c r="T288" s="160">
        <f t="shared" si="32"/>
        <v>-0.53677723956484857</v>
      </c>
      <c r="U288" s="160">
        <f t="shared" si="32"/>
        <v>0.82470228299668802</v>
      </c>
      <c r="V288" s="160">
        <f t="shared" si="32"/>
        <v>0.67255624010167558</v>
      </c>
      <c r="W288" s="160">
        <f t="shared" si="32"/>
        <v>1.2356691256968437</v>
      </c>
      <c r="X288" s="160">
        <f t="shared" si="32"/>
        <v>1.0042037226523521</v>
      </c>
      <c r="Y288" s="160">
        <f t="shared" si="32"/>
        <v>1.5366390232513973</v>
      </c>
      <c r="Z288" s="160">
        <f t="shared" si="32"/>
        <v>1.9508416888701279</v>
      </c>
      <c r="AA288" s="160">
        <f t="shared" si="32"/>
        <v>0.54572535826828172</v>
      </c>
      <c r="AB288" s="160">
        <f t="shared" si="32"/>
        <v>0.18658721080906815</v>
      </c>
      <c r="AC288" s="160">
        <f t="shared" si="32"/>
        <v>1.4628143588323506</v>
      </c>
      <c r="AD288" s="160">
        <f t="shared" si="32"/>
        <v>1.6540516931820659</v>
      </c>
      <c r="AE288" s="160">
        <f t="shared" si="32"/>
        <v>1.3987354744238896</v>
      </c>
      <c r="AF288" s="160">
        <f t="shared" si="32"/>
        <v>1.3435947865164806</v>
      </c>
      <c r="AG288" s="160">
        <f t="shared" si="32"/>
        <v>1.3130809235504315</v>
      </c>
      <c r="AH288" s="160">
        <f t="shared" si="32"/>
        <v>1.1080082256704311</v>
      </c>
      <c r="AI288" s="160">
        <f t="shared" si="32"/>
        <v>3.1169559047624733</v>
      </c>
      <c r="AJ288" s="160">
        <f t="shared" si="32"/>
        <v>0.94764633261937459</v>
      </c>
      <c r="AK288" s="160">
        <f t="shared" si="32"/>
        <v>1.1253672094142062</v>
      </c>
      <c r="AL288" s="160">
        <f t="shared" si="32"/>
        <v>1.0395088078231047</v>
      </c>
      <c r="AM288" s="160">
        <f t="shared" si="32"/>
        <v>3.0378743921389493</v>
      </c>
      <c r="AN288" s="160">
        <f t="shared" si="32"/>
        <v>6.8770545447660411E-2</v>
      </c>
      <c r="AO288" s="160">
        <f t="shared" si="32"/>
        <v>-0.60077380862774565</v>
      </c>
      <c r="AP288" s="160">
        <f t="shared" si="32"/>
        <v>0.68112079388288127</v>
      </c>
      <c r="AQ288" s="160">
        <f t="shared" si="32"/>
        <v>0.23037812393930632</v>
      </c>
      <c r="AR288" s="160">
        <f t="shared" si="32"/>
        <v>1.1908041712918949</v>
      </c>
      <c r="AS288" s="160">
        <f t="shared" si="32"/>
        <v>0.14765903346928133</v>
      </c>
      <c r="AT288" s="160">
        <f t="shared" si="32"/>
        <v>1.3408433418675003</v>
      </c>
      <c r="AU288" s="160">
        <f t="shared" si="32"/>
        <v>2.331682784207032</v>
      </c>
      <c r="AV288" s="160">
        <f t="shared" si="32"/>
        <v>0.19746169035968328</v>
      </c>
      <c r="AW288" s="160">
        <f t="shared" si="32"/>
        <v>1.0729021190981227</v>
      </c>
      <c r="AX288" s="160">
        <f t="shared" si="32"/>
        <v>1.6149177228753377</v>
      </c>
      <c r="AY288" s="160">
        <f t="shared" si="32"/>
        <v>0.58667401548503095</v>
      </c>
      <c r="AZ288" s="160">
        <f t="shared" si="32"/>
        <v>-0.60250366792756538</v>
      </c>
      <c r="BA288" s="160">
        <f t="shared" si="32"/>
        <v>2.0429100333848225</v>
      </c>
      <c r="BB288" s="160" t="e">
        <f t="shared" si="32"/>
        <v>#DIV/0!</v>
      </c>
      <c r="BC288" s="160" t="e">
        <f t="shared" si="32"/>
        <v>#DIV/0!</v>
      </c>
      <c r="BD288" s="160" t="e">
        <f t="shared" si="32"/>
        <v>#DIV/0!</v>
      </c>
      <c r="BE288" s="160" t="e">
        <f t="shared" si="32"/>
        <v>#DIV/0!</v>
      </c>
      <c r="BF288" s="160" t="e">
        <f t="shared" si="32"/>
        <v>#DIV/0!</v>
      </c>
      <c r="BG288" s="160" t="e">
        <f t="shared" si="32"/>
        <v>#DIV/0!</v>
      </c>
      <c r="BH288" s="160" t="e">
        <f t="shared" si="32"/>
        <v>#DIV/0!</v>
      </c>
      <c r="BI288" s="160" t="e">
        <f t="shared" si="32"/>
        <v>#DIV/0!</v>
      </c>
      <c r="BJ288" s="160" t="e">
        <f t="shared" si="32"/>
        <v>#DIV/0!</v>
      </c>
      <c r="BK288" s="160" t="e">
        <f t="shared" si="32"/>
        <v>#DIV/0!</v>
      </c>
      <c r="BL288" s="160" t="e">
        <f t="shared" si="32"/>
        <v>#DIV/0!</v>
      </c>
      <c r="BM288" s="160" t="e">
        <f t="shared" si="32"/>
        <v>#DIV/0!</v>
      </c>
      <c r="BN288" s="160" t="e">
        <f t="shared" si="32"/>
        <v>#DIV/0!</v>
      </c>
      <c r="BO288" s="160" t="e">
        <f t="shared" si="32"/>
        <v>#DIV/0!</v>
      </c>
      <c r="BP288" s="160" t="e">
        <f t="shared" si="31"/>
        <v>#DIV/0!</v>
      </c>
      <c r="BQ288" s="160" t="e">
        <f t="shared" si="31"/>
        <v>#DIV/0!</v>
      </c>
      <c r="BR288" s="160" t="e">
        <f t="shared" si="31"/>
        <v>#DIV/0!</v>
      </c>
      <c r="BS288" s="160" t="e">
        <f t="shared" si="31"/>
        <v>#DIV/0!</v>
      </c>
      <c r="BT288" s="160" t="e">
        <f t="shared" si="31"/>
        <v>#DIV/0!</v>
      </c>
      <c r="BU288" s="160" t="e">
        <f t="shared" si="31"/>
        <v>#DIV/0!</v>
      </c>
      <c r="BV288" s="160" t="e">
        <f t="shared" si="31"/>
        <v>#DIV/0!</v>
      </c>
    </row>
    <row r="289" spans="1:74" x14ac:dyDescent="0.2">
      <c r="A289" s="71"/>
      <c r="B289" s="79">
        <f t="shared" si="8"/>
        <v>37376</v>
      </c>
      <c r="C289" s="160">
        <f t="shared" si="12"/>
        <v>-2.4021835387220811</v>
      </c>
      <c r="D289" s="160">
        <f t="shared" si="32"/>
        <v>-0.63270368895001006</v>
      </c>
      <c r="E289" s="160">
        <f t="shared" si="32"/>
        <v>-0.86492067343258894</v>
      </c>
      <c r="F289" s="160">
        <f t="shared" si="32"/>
        <v>5.5133335874729631E-3</v>
      </c>
      <c r="G289" s="160">
        <f t="shared" si="32"/>
        <v>-0.62906125596527152</v>
      </c>
      <c r="H289" s="160">
        <f t="shared" si="32"/>
        <v>0.76517532614301076</v>
      </c>
      <c r="I289" s="160">
        <f t="shared" si="32"/>
        <v>0.80841270479491134</v>
      </c>
      <c r="J289" s="160">
        <f t="shared" si="32"/>
        <v>-0.5380012702523399</v>
      </c>
      <c r="K289" s="160">
        <f t="shared" si="32"/>
        <v>-0.48370044285367897</v>
      </c>
      <c r="L289" s="160">
        <f t="shared" si="32"/>
        <v>0.34975282261241525</v>
      </c>
      <c r="M289" s="160">
        <f t="shared" si="32"/>
        <v>0.12725559387518159</v>
      </c>
      <c r="N289" s="160">
        <f t="shared" si="32"/>
        <v>-0.54399185666395811</v>
      </c>
      <c r="O289" s="160">
        <f t="shared" si="32"/>
        <v>-0.53880670587791213</v>
      </c>
      <c r="P289" s="160">
        <f t="shared" si="32"/>
        <v>-0.66361796653164884</v>
      </c>
      <c r="Q289" s="160">
        <f t="shared" si="32"/>
        <v>-0.66064244577591735</v>
      </c>
      <c r="R289" s="160">
        <f t="shared" si="32"/>
        <v>-1.0528061451615058</v>
      </c>
      <c r="S289" s="160">
        <f t="shared" si="32"/>
        <v>-0.84430216919680612</v>
      </c>
      <c r="T289" s="160">
        <f t="shared" si="32"/>
        <v>-0.70316326139698027</v>
      </c>
      <c r="U289" s="160">
        <f t="shared" si="32"/>
        <v>-1.8129865070088231</v>
      </c>
      <c r="V289" s="160">
        <f t="shared" si="32"/>
        <v>-0.16962722459245794</v>
      </c>
      <c r="W289" s="160">
        <f t="shared" si="32"/>
        <v>-1.6413960573567497E-2</v>
      </c>
      <c r="X289" s="160">
        <f t="shared" si="32"/>
        <v>0.55005638806643353</v>
      </c>
      <c r="Y289" s="160">
        <f t="shared" si="32"/>
        <v>0.83139487376170573</v>
      </c>
      <c r="Z289" s="160">
        <f t="shared" si="32"/>
        <v>2.7615591469406002</v>
      </c>
      <c r="AA289" s="160">
        <f t="shared" si="32"/>
        <v>2.8041182890957481</v>
      </c>
      <c r="AB289" s="160">
        <f t="shared" si="32"/>
        <v>0.12724436309836609</v>
      </c>
      <c r="AC289" s="160">
        <f t="shared" si="32"/>
        <v>-0.32361509501466296</v>
      </c>
      <c r="AD289" s="160">
        <f t="shared" si="32"/>
        <v>-0.36399291733806394</v>
      </c>
      <c r="AE289" s="160">
        <f t="shared" si="32"/>
        <v>-0.36886877337470753</v>
      </c>
      <c r="AF289" s="160">
        <f t="shared" si="32"/>
        <v>1.8576451994302425</v>
      </c>
      <c r="AG289" s="160">
        <f t="shared" si="32"/>
        <v>1.7998784629377502</v>
      </c>
      <c r="AH289" s="160">
        <f t="shared" si="32"/>
        <v>1.5136537097951634</v>
      </c>
      <c r="AI289" s="160">
        <f t="shared" si="32"/>
        <v>1.1819206798544126</v>
      </c>
      <c r="AJ289" s="160">
        <f t="shared" si="32"/>
        <v>1.7606753764375089</v>
      </c>
      <c r="AK289" s="160">
        <f t="shared" si="32"/>
        <v>1.0009620669243533</v>
      </c>
      <c r="AL289" s="160">
        <f t="shared" si="32"/>
        <v>2.3309881041155447</v>
      </c>
      <c r="AM289" s="160">
        <f t="shared" si="32"/>
        <v>1.2400991148614988</v>
      </c>
      <c r="AN289" s="160">
        <f t="shared" si="32"/>
        <v>1.2901256140896404</v>
      </c>
      <c r="AO289" s="160">
        <f t="shared" si="32"/>
        <v>-0.27340135965665363</v>
      </c>
      <c r="AP289" s="160">
        <f t="shared" si="32"/>
        <v>-0.5477191437351514</v>
      </c>
      <c r="AQ289" s="160">
        <f t="shared" si="32"/>
        <v>1.8103864445587203</v>
      </c>
      <c r="AR289" s="160">
        <f t="shared" si="32"/>
        <v>-1.7019885341287588</v>
      </c>
      <c r="AS289" s="160">
        <f t="shared" si="32"/>
        <v>6.3384185517944086E-2</v>
      </c>
      <c r="AT289" s="160">
        <f t="shared" si="32"/>
        <v>0.35320438770034251</v>
      </c>
      <c r="AU289" s="160">
        <f t="shared" si="32"/>
        <v>4.7684648856786825E-2</v>
      </c>
      <c r="AV289" s="160">
        <f t="shared" si="32"/>
        <v>-3.3249292164983157</v>
      </c>
      <c r="AW289" s="160">
        <f t="shared" si="32"/>
        <v>2.4259062585365386E-2</v>
      </c>
      <c r="AX289" s="160">
        <f t="shared" si="32"/>
        <v>0.15699599723487237</v>
      </c>
      <c r="AY289" s="160">
        <f t="shared" si="32"/>
        <v>0.7512774041410033</v>
      </c>
      <c r="AZ289" s="160">
        <f t="shared" si="32"/>
        <v>2.3557895852860029</v>
      </c>
      <c r="BA289" s="160">
        <f t="shared" si="32"/>
        <v>1.7888049693978509</v>
      </c>
      <c r="BB289" s="160" t="e">
        <f t="shared" si="32"/>
        <v>#DIV/0!</v>
      </c>
      <c r="BC289" s="160" t="e">
        <f t="shared" si="32"/>
        <v>#DIV/0!</v>
      </c>
      <c r="BD289" s="160" t="e">
        <f t="shared" si="32"/>
        <v>#DIV/0!</v>
      </c>
      <c r="BE289" s="160" t="e">
        <f t="shared" si="32"/>
        <v>#DIV/0!</v>
      </c>
      <c r="BF289" s="160" t="e">
        <f t="shared" si="32"/>
        <v>#DIV/0!</v>
      </c>
      <c r="BG289" s="160" t="e">
        <f t="shared" si="32"/>
        <v>#DIV/0!</v>
      </c>
      <c r="BH289" s="160" t="e">
        <f t="shared" si="32"/>
        <v>#DIV/0!</v>
      </c>
      <c r="BI289" s="160" t="e">
        <f t="shared" si="32"/>
        <v>#DIV/0!</v>
      </c>
      <c r="BJ289" s="160" t="e">
        <f t="shared" si="32"/>
        <v>#DIV/0!</v>
      </c>
      <c r="BK289" s="160" t="e">
        <f t="shared" si="32"/>
        <v>#DIV/0!</v>
      </c>
      <c r="BL289" s="160" t="e">
        <f t="shared" si="32"/>
        <v>#DIV/0!</v>
      </c>
      <c r="BM289" s="160" t="e">
        <f t="shared" si="32"/>
        <v>#DIV/0!</v>
      </c>
      <c r="BN289" s="160" t="e">
        <f t="shared" si="32"/>
        <v>#DIV/0!</v>
      </c>
      <c r="BO289" s="160" t="e">
        <f t="shared" si="32"/>
        <v>#DIV/0!</v>
      </c>
      <c r="BP289" s="160" t="e">
        <f t="shared" si="31"/>
        <v>#DIV/0!</v>
      </c>
      <c r="BQ289" s="160" t="e">
        <f t="shared" si="31"/>
        <v>#DIV/0!</v>
      </c>
      <c r="BR289" s="160" t="e">
        <f t="shared" si="31"/>
        <v>#DIV/0!</v>
      </c>
      <c r="BS289" s="160" t="e">
        <f t="shared" si="31"/>
        <v>#DIV/0!</v>
      </c>
      <c r="BT289" s="160" t="e">
        <f t="shared" si="31"/>
        <v>#DIV/0!</v>
      </c>
      <c r="BU289" s="160" t="e">
        <f t="shared" si="31"/>
        <v>#DIV/0!</v>
      </c>
      <c r="BV289" s="160" t="e">
        <f t="shared" si="31"/>
        <v>#DIV/0!</v>
      </c>
    </row>
    <row r="290" spans="1:74" x14ac:dyDescent="0.2">
      <c r="A290" s="71"/>
      <c r="B290" s="79">
        <f t="shared" si="8"/>
        <v>37407</v>
      </c>
      <c r="C290" s="160">
        <f t="shared" si="12"/>
        <v>-0.32787632089343355</v>
      </c>
      <c r="D290" s="160">
        <f t="shared" si="32"/>
        <v>-1.1415783730889122</v>
      </c>
      <c r="E290" s="160">
        <f t="shared" si="32"/>
        <v>3.4738808874464469E-2</v>
      </c>
      <c r="F290" s="160">
        <f t="shared" si="32"/>
        <v>1.6876088798778922E-2</v>
      </c>
      <c r="G290" s="160">
        <f t="shared" si="32"/>
        <v>-0.53499449151365941</v>
      </c>
      <c r="H290" s="160">
        <f t="shared" si="32"/>
        <v>1.4668027248904265</v>
      </c>
      <c r="I290" s="160">
        <f t="shared" si="32"/>
        <v>2.2316400399112326</v>
      </c>
      <c r="J290" s="160">
        <f t="shared" si="32"/>
        <v>0.2969966745748765</v>
      </c>
      <c r="K290" s="160">
        <f t="shared" si="32"/>
        <v>-0.47315447381487663</v>
      </c>
      <c r="L290" s="160">
        <f t="shared" si="32"/>
        <v>0.99051988051365425</v>
      </c>
      <c r="M290" s="160">
        <f t="shared" si="32"/>
        <v>0.80621738409760979</v>
      </c>
      <c r="N290" s="160">
        <f t="shared" si="32"/>
        <v>-0.39389934836054441</v>
      </c>
      <c r="O290" s="160">
        <f t="shared" si="32"/>
        <v>-0.36391952915853459</v>
      </c>
      <c r="P290" s="160">
        <f t="shared" si="32"/>
        <v>-0.44821925058977297</v>
      </c>
      <c r="Q290" s="160">
        <f t="shared" si="32"/>
        <v>-0.44620953151869441</v>
      </c>
      <c r="R290" s="160">
        <f t="shared" si="32"/>
        <v>-0.20443674720017924</v>
      </c>
      <c r="S290" s="160">
        <f t="shared" si="32"/>
        <v>0.5407244437348101</v>
      </c>
      <c r="T290" s="160">
        <f t="shared" si="32"/>
        <v>-0.4749262183579176</v>
      </c>
      <c r="U290" s="160">
        <f t="shared" si="32"/>
        <v>-0.33020389914598813</v>
      </c>
      <c r="V290" s="160">
        <f t="shared" si="32"/>
        <v>-0.2437577576422201</v>
      </c>
      <c r="W290" s="160">
        <f t="shared" si="32"/>
        <v>1.0625876557754577</v>
      </c>
      <c r="X290" s="160">
        <f t="shared" si="32"/>
        <v>0.30475761883697661</v>
      </c>
      <c r="Y290" s="160">
        <f t="shared" si="32"/>
        <v>-9.6922450234180127E-2</v>
      </c>
      <c r="Z290" s="160">
        <f t="shared" si="32"/>
        <v>0.38921230840375015</v>
      </c>
      <c r="AA290" s="160">
        <f t="shared" si="32"/>
        <v>0.30182143368711589</v>
      </c>
      <c r="AB290" s="160">
        <f t="shared" si="32"/>
        <v>0.29274115030461628</v>
      </c>
      <c r="AC290" s="160">
        <f t="shared" si="32"/>
        <v>-0.33453516030796637</v>
      </c>
      <c r="AD290" s="160">
        <f t="shared" si="32"/>
        <v>-0.37645043979943466</v>
      </c>
      <c r="AE290" s="160">
        <f t="shared" si="32"/>
        <v>-0.28620837848618053</v>
      </c>
      <c r="AF290" s="160">
        <f t="shared" si="32"/>
        <v>-0.78655735844869035</v>
      </c>
      <c r="AG290" s="160">
        <f t="shared" si="32"/>
        <v>-0.70413917128805936</v>
      </c>
      <c r="AH290" s="160">
        <f t="shared" si="32"/>
        <v>-0.5729292395985528</v>
      </c>
      <c r="AI290" s="160">
        <f t="shared" si="32"/>
        <v>-0.19121083492365701</v>
      </c>
      <c r="AJ290" s="160">
        <f t="shared" si="32"/>
        <v>-1.6888268266156918</v>
      </c>
      <c r="AK290" s="160">
        <f t="shared" si="32"/>
        <v>-1.4172382600371685</v>
      </c>
      <c r="AL290" s="160">
        <f t="shared" si="32"/>
        <v>-0.58686881013594172</v>
      </c>
      <c r="AM290" s="160">
        <f t="shared" si="32"/>
        <v>-1.5808376381908269</v>
      </c>
      <c r="AN290" s="160">
        <f t="shared" si="32"/>
        <v>0.42650270637682763</v>
      </c>
      <c r="AO290" s="160">
        <f t="shared" si="32"/>
        <v>1.6617335609280235</v>
      </c>
      <c r="AP290" s="160">
        <f t="shared" si="32"/>
        <v>-0.12079376913223214</v>
      </c>
      <c r="AQ290" s="160">
        <f t="shared" si="32"/>
        <v>-1.195014761502047</v>
      </c>
      <c r="AR290" s="160">
        <f t="shared" si="32"/>
        <v>5.2534469486187889E-2</v>
      </c>
      <c r="AS290" s="160">
        <f t="shared" si="32"/>
        <v>6.1411114719982993E-2</v>
      </c>
      <c r="AT290" s="160">
        <f t="shared" si="32"/>
        <v>-1.0010593790191924</v>
      </c>
      <c r="AU290" s="160">
        <f t="shared" si="32"/>
        <v>0.33865833019978248</v>
      </c>
      <c r="AV290" s="160">
        <f t="shared" si="32"/>
        <v>-2.2695368060386993</v>
      </c>
      <c r="AW290" s="160">
        <f t="shared" si="32"/>
        <v>-0.4376861996232847</v>
      </c>
      <c r="AX290" s="160">
        <f t="shared" si="32"/>
        <v>-0.16899548502040621</v>
      </c>
      <c r="AY290" s="160">
        <f t="shared" si="32"/>
        <v>-2.2687830885702316</v>
      </c>
      <c r="AZ290" s="160">
        <f t="shared" si="32"/>
        <v>-2.5801906543604565</v>
      </c>
      <c r="BA290" s="160">
        <f t="shared" si="32"/>
        <v>0.25719325452502101</v>
      </c>
      <c r="BB290" s="160" t="e">
        <f t="shared" si="32"/>
        <v>#DIV/0!</v>
      </c>
      <c r="BC290" s="160" t="e">
        <f t="shared" si="32"/>
        <v>#DIV/0!</v>
      </c>
      <c r="BD290" s="160" t="e">
        <f t="shared" si="32"/>
        <v>#DIV/0!</v>
      </c>
      <c r="BE290" s="160" t="e">
        <f t="shared" si="32"/>
        <v>#DIV/0!</v>
      </c>
      <c r="BF290" s="160" t="e">
        <f t="shared" si="32"/>
        <v>#DIV/0!</v>
      </c>
      <c r="BG290" s="160" t="e">
        <f t="shared" si="32"/>
        <v>#DIV/0!</v>
      </c>
      <c r="BH290" s="160" t="e">
        <f t="shared" si="32"/>
        <v>#DIV/0!</v>
      </c>
      <c r="BI290" s="160" t="e">
        <f t="shared" si="32"/>
        <v>#DIV/0!</v>
      </c>
      <c r="BJ290" s="160" t="e">
        <f t="shared" si="32"/>
        <v>#DIV/0!</v>
      </c>
      <c r="BK290" s="160" t="e">
        <f t="shared" si="32"/>
        <v>#DIV/0!</v>
      </c>
      <c r="BL290" s="160" t="e">
        <f t="shared" si="32"/>
        <v>#DIV/0!</v>
      </c>
      <c r="BM290" s="160" t="e">
        <f t="shared" si="32"/>
        <v>#DIV/0!</v>
      </c>
      <c r="BN290" s="160" t="e">
        <f t="shared" si="32"/>
        <v>#DIV/0!</v>
      </c>
      <c r="BO290" s="160" t="e">
        <f t="shared" si="32"/>
        <v>#DIV/0!</v>
      </c>
      <c r="BP290" s="160" t="e">
        <f t="shared" si="31"/>
        <v>#DIV/0!</v>
      </c>
      <c r="BQ290" s="160" t="e">
        <f t="shared" si="31"/>
        <v>#DIV/0!</v>
      </c>
      <c r="BR290" s="160" t="e">
        <f t="shared" si="31"/>
        <v>#DIV/0!</v>
      </c>
      <c r="BS290" s="160" t="e">
        <f t="shared" si="31"/>
        <v>#DIV/0!</v>
      </c>
      <c r="BT290" s="160" t="e">
        <f t="shared" si="31"/>
        <v>#DIV/0!</v>
      </c>
      <c r="BU290" s="160" t="e">
        <f t="shared" si="31"/>
        <v>#DIV/0!</v>
      </c>
      <c r="BV290" s="160" t="e">
        <f t="shared" si="31"/>
        <v>#DIV/0!</v>
      </c>
    </row>
    <row r="291" spans="1:74" x14ac:dyDescent="0.2">
      <c r="A291" s="71"/>
      <c r="B291" s="79">
        <f t="shared" si="8"/>
        <v>37437</v>
      </c>
      <c r="C291" s="160">
        <f t="shared" si="12"/>
        <v>-3.4120226545427323</v>
      </c>
      <c r="D291" s="160">
        <f t="shared" si="32"/>
        <v>-2.4722613357091867</v>
      </c>
      <c r="E291" s="160">
        <f t="shared" si="32"/>
        <v>-1.8821888558233761</v>
      </c>
      <c r="F291" s="160">
        <f t="shared" si="32"/>
        <v>-1.9792317227900391</v>
      </c>
      <c r="G291" s="160">
        <f t="shared" si="32"/>
        <v>-2.6667145733106685</v>
      </c>
      <c r="H291" s="160">
        <f t="shared" si="32"/>
        <v>-2.6029081407060395</v>
      </c>
      <c r="I291" s="160">
        <f t="shared" si="32"/>
        <v>-2.2526267527542232</v>
      </c>
      <c r="J291" s="160">
        <f t="shared" si="32"/>
        <v>-2.2855988432289966</v>
      </c>
      <c r="K291" s="160">
        <f t="shared" si="32"/>
        <v>-2.5573914423579773</v>
      </c>
      <c r="L291" s="160">
        <f t="shared" si="32"/>
        <v>-0.36877929039092067</v>
      </c>
      <c r="M291" s="160">
        <f t="shared" si="32"/>
        <v>-0.92996569772839877</v>
      </c>
      <c r="N291" s="160">
        <f t="shared" si="32"/>
        <v>-4.6779161428347233</v>
      </c>
      <c r="O291" s="160">
        <f t="shared" si="32"/>
        <v>-2.9847134161196016</v>
      </c>
      <c r="P291" s="160">
        <f t="shared" si="32"/>
        <v>-3.6761039279526524</v>
      </c>
      <c r="Q291" s="160">
        <f t="shared" si="32"/>
        <v>-3.6596210656892425</v>
      </c>
      <c r="R291" s="160">
        <f t="shared" si="32"/>
        <v>-3.2940410592729052</v>
      </c>
      <c r="S291" s="160">
        <f t="shared" si="32"/>
        <v>-1.6487533357482878</v>
      </c>
      <c r="T291" s="160">
        <f t="shared" si="32"/>
        <v>-3.8951668809736635</v>
      </c>
      <c r="U291" s="160">
        <f t="shared" si="32"/>
        <v>-2.1060819121970016</v>
      </c>
      <c r="V291" s="160">
        <f t="shared" si="32"/>
        <v>-1.4350331289295382</v>
      </c>
      <c r="W291" s="160">
        <f t="shared" si="32"/>
        <v>0.57386902644708992</v>
      </c>
      <c r="X291" s="160">
        <f t="shared" si="32"/>
        <v>-9.8379114555890101E-2</v>
      </c>
      <c r="Y291" s="160">
        <f t="shared" si="32"/>
        <v>0.35588402365990146</v>
      </c>
      <c r="Z291" s="160">
        <f t="shared" si="32"/>
        <v>1.2434161612014016</v>
      </c>
      <c r="AA291" s="160">
        <f t="shared" si="32"/>
        <v>-1.1952064753270528</v>
      </c>
      <c r="AB291" s="160">
        <f t="shared" si="32"/>
        <v>-0.18170300086472255</v>
      </c>
      <c r="AC291" s="160">
        <f t="shared" si="32"/>
        <v>-1.9676788082982166</v>
      </c>
      <c r="AD291" s="160">
        <f t="shared" si="32"/>
        <v>-1.9443588414534179</v>
      </c>
      <c r="AE291" s="160">
        <f t="shared" si="32"/>
        <v>-1.8468701208776175</v>
      </c>
      <c r="AF291" s="160">
        <f t="shared" si="32"/>
        <v>-0.65746408397895384</v>
      </c>
      <c r="AG291" s="160">
        <f t="shared" si="32"/>
        <v>-0.58188990004029539</v>
      </c>
      <c r="AH291" s="160">
        <f t="shared" si="32"/>
        <v>-0.47105965151146317</v>
      </c>
      <c r="AI291" s="160">
        <f t="shared" si="32"/>
        <v>1.2224066590910747</v>
      </c>
      <c r="AJ291" s="160">
        <f t="shared" si="32"/>
        <v>-1.3069555778662882</v>
      </c>
      <c r="AK291" s="160">
        <f t="shared" si="32"/>
        <v>-1.3016414183302218</v>
      </c>
      <c r="AL291" s="160">
        <f t="shared" si="32"/>
        <v>-0.51061427808228732</v>
      </c>
      <c r="AM291" s="160">
        <f t="shared" si="32"/>
        <v>0.27548328356783158</v>
      </c>
      <c r="AN291" s="160">
        <f t="shared" si="32"/>
        <v>-0.2628603966602171</v>
      </c>
      <c r="AO291" s="160">
        <f t="shared" si="32"/>
        <v>2.174617064316068</v>
      </c>
      <c r="AP291" s="160">
        <f t="shared" si="32"/>
        <v>-0.97102867329693776</v>
      </c>
      <c r="AQ291" s="160">
        <f t="shared" si="32"/>
        <v>-1.4721551812207576</v>
      </c>
      <c r="AR291" s="160">
        <f t="shared" si="32"/>
        <v>-1.1953620421868678</v>
      </c>
      <c r="AS291" s="160">
        <f t="shared" si="32"/>
        <v>0.42948463798377745</v>
      </c>
      <c r="AT291" s="160">
        <f t="shared" si="32"/>
        <v>-0.78076116415167074</v>
      </c>
      <c r="AU291" s="160">
        <f t="shared" si="32"/>
        <v>-1.6543858626149859</v>
      </c>
      <c r="AV291" s="160">
        <f t="shared" si="32"/>
        <v>-2.7667576156178613</v>
      </c>
      <c r="AW291" s="160">
        <f t="shared" si="32"/>
        <v>1.1455238793887103E-2</v>
      </c>
      <c r="AX291" s="160">
        <f t="shared" si="32"/>
        <v>-1.4105176281261218</v>
      </c>
      <c r="AY291" s="160">
        <f t="shared" si="32"/>
        <v>-1.8110689880778448</v>
      </c>
      <c r="AZ291" s="160">
        <f t="shared" si="32"/>
        <v>-1.3033894625679279</v>
      </c>
      <c r="BA291" s="160">
        <f t="shared" si="32"/>
        <v>0.31997879485374248</v>
      </c>
      <c r="BB291" s="160" t="e">
        <f t="shared" si="32"/>
        <v>#DIV/0!</v>
      </c>
      <c r="BC291" s="160" t="e">
        <f t="shared" si="32"/>
        <v>#DIV/0!</v>
      </c>
      <c r="BD291" s="160" t="e">
        <f t="shared" si="32"/>
        <v>#DIV/0!</v>
      </c>
      <c r="BE291" s="160" t="e">
        <f t="shared" si="32"/>
        <v>#DIV/0!</v>
      </c>
      <c r="BF291" s="160" t="e">
        <f t="shared" si="32"/>
        <v>#DIV/0!</v>
      </c>
      <c r="BG291" s="160" t="e">
        <f t="shared" si="32"/>
        <v>#DIV/0!</v>
      </c>
      <c r="BH291" s="160" t="e">
        <f t="shared" si="32"/>
        <v>#DIV/0!</v>
      </c>
      <c r="BI291" s="160" t="e">
        <f t="shared" si="32"/>
        <v>#DIV/0!</v>
      </c>
      <c r="BJ291" s="160" t="e">
        <f t="shared" si="32"/>
        <v>#DIV/0!</v>
      </c>
      <c r="BK291" s="160" t="e">
        <f t="shared" si="32"/>
        <v>#DIV/0!</v>
      </c>
      <c r="BL291" s="160" t="e">
        <f t="shared" si="32"/>
        <v>#DIV/0!</v>
      </c>
      <c r="BM291" s="160" t="e">
        <f t="shared" si="32"/>
        <v>#DIV/0!</v>
      </c>
      <c r="BN291" s="160" t="e">
        <f t="shared" si="32"/>
        <v>#DIV/0!</v>
      </c>
      <c r="BO291" s="160" t="e">
        <f t="shared" ref="BO291:BV294" si="33">(BO44-BO$246)/BO$247</f>
        <v>#DIV/0!</v>
      </c>
      <c r="BP291" s="160" t="e">
        <f t="shared" si="33"/>
        <v>#DIV/0!</v>
      </c>
      <c r="BQ291" s="160" t="e">
        <f t="shared" si="33"/>
        <v>#DIV/0!</v>
      </c>
      <c r="BR291" s="160" t="e">
        <f t="shared" si="33"/>
        <v>#DIV/0!</v>
      </c>
      <c r="BS291" s="160" t="e">
        <f t="shared" si="33"/>
        <v>#DIV/0!</v>
      </c>
      <c r="BT291" s="160" t="e">
        <f t="shared" si="33"/>
        <v>#DIV/0!</v>
      </c>
      <c r="BU291" s="160" t="e">
        <f t="shared" si="33"/>
        <v>#DIV/0!</v>
      </c>
      <c r="BV291" s="160" t="e">
        <f t="shared" si="33"/>
        <v>#DIV/0!</v>
      </c>
    </row>
    <row r="292" spans="1:74" x14ac:dyDescent="0.2">
      <c r="A292" s="71"/>
      <c r="B292" s="79">
        <f t="shared" si="8"/>
        <v>37468</v>
      </c>
      <c r="C292" s="160">
        <f t="shared" si="12"/>
        <v>-2.5324334923081642</v>
      </c>
      <c r="D292" s="160">
        <f t="shared" ref="D292:BO295" si="34">(D45-D$246)/D$247</f>
        <v>-3.3486500879956722</v>
      </c>
      <c r="E292" s="160">
        <f t="shared" si="34"/>
        <v>-3.5447232007142282</v>
      </c>
      <c r="F292" s="160">
        <f t="shared" si="34"/>
        <v>-2.861602852596298</v>
      </c>
      <c r="G292" s="160">
        <f t="shared" si="34"/>
        <v>-2.5075484443743359</v>
      </c>
      <c r="H292" s="160">
        <f t="shared" si="34"/>
        <v>-2.2827736923833641</v>
      </c>
      <c r="I292" s="160">
        <f t="shared" si="34"/>
        <v>-1.2990263619333031</v>
      </c>
      <c r="J292" s="160">
        <f t="shared" si="34"/>
        <v>-1.8377180326289346</v>
      </c>
      <c r="K292" s="160">
        <f t="shared" si="34"/>
        <v>-2.0107783601864342</v>
      </c>
      <c r="L292" s="160">
        <f t="shared" si="34"/>
        <v>-0.54667556569909981</v>
      </c>
      <c r="M292" s="160">
        <f t="shared" si="34"/>
        <v>-0.6228120339096177</v>
      </c>
      <c r="N292" s="160">
        <f t="shared" si="34"/>
        <v>-2.8974743982470312</v>
      </c>
      <c r="O292" s="160">
        <f t="shared" si="34"/>
        <v>-2.0032181679115633</v>
      </c>
      <c r="P292" s="160">
        <f t="shared" si="34"/>
        <v>-2.467251340056539</v>
      </c>
      <c r="Q292" s="160">
        <f t="shared" si="34"/>
        <v>-2.4561887137531597</v>
      </c>
      <c r="R292" s="160">
        <f t="shared" si="34"/>
        <v>-2.5733707984358043</v>
      </c>
      <c r="S292" s="160">
        <f t="shared" si="34"/>
        <v>-1.0298622663638235</v>
      </c>
      <c r="T292" s="160">
        <f t="shared" si="34"/>
        <v>-2.6142698932590487</v>
      </c>
      <c r="U292" s="160">
        <f t="shared" si="34"/>
        <v>-1.9944362685522157</v>
      </c>
      <c r="V292" s="160">
        <f t="shared" si="34"/>
        <v>-2.022496504438847</v>
      </c>
      <c r="W292" s="160">
        <f t="shared" si="34"/>
        <v>-0.54626173190959437</v>
      </c>
      <c r="X292" s="160">
        <f t="shared" si="34"/>
        <v>-0.34415595073288596</v>
      </c>
      <c r="Y292" s="160">
        <f t="shared" si="34"/>
        <v>-1.292807419744407</v>
      </c>
      <c r="Z292" s="160">
        <f t="shared" si="34"/>
        <v>-0.68596962340000622</v>
      </c>
      <c r="AA292" s="160">
        <f t="shared" si="34"/>
        <v>-0.74485059657959996</v>
      </c>
      <c r="AB292" s="160">
        <f t="shared" si="34"/>
        <v>-0.52064419907583737</v>
      </c>
      <c r="AC292" s="160">
        <f t="shared" si="34"/>
        <v>-0.10111016612040773</v>
      </c>
      <c r="AD292" s="160">
        <f t="shared" si="34"/>
        <v>-0.12642889867290746</v>
      </c>
      <c r="AE292" s="160">
        <f t="shared" si="34"/>
        <v>2.8185776873734799E-2</v>
      </c>
      <c r="AF292" s="160">
        <f t="shared" si="34"/>
        <v>-0.26270447267727631</v>
      </c>
      <c r="AG292" s="160">
        <f t="shared" si="34"/>
        <v>-0.20805884650238216</v>
      </c>
      <c r="AH292" s="160">
        <f t="shared" si="34"/>
        <v>-0.15954846580558921</v>
      </c>
      <c r="AI292" s="160">
        <f t="shared" si="34"/>
        <v>-0.21719302120272024</v>
      </c>
      <c r="AJ292" s="160">
        <f t="shared" si="34"/>
        <v>0.87373909210037526</v>
      </c>
      <c r="AK292" s="160">
        <f t="shared" si="34"/>
        <v>0.72979358360867319</v>
      </c>
      <c r="AL292" s="160">
        <f t="shared" si="34"/>
        <v>0.35841273592907341</v>
      </c>
      <c r="AM292" s="160">
        <f t="shared" si="34"/>
        <v>-0.41888052183596375</v>
      </c>
      <c r="AN292" s="160">
        <f t="shared" si="34"/>
        <v>0.17332891185864865</v>
      </c>
      <c r="AO292" s="160">
        <f t="shared" si="34"/>
        <v>-1.881163831270239</v>
      </c>
      <c r="AP292" s="160">
        <f t="shared" si="34"/>
        <v>0.75175030805911591</v>
      </c>
      <c r="AQ292" s="160">
        <f t="shared" si="34"/>
        <v>0.58195964653553345</v>
      </c>
      <c r="AR292" s="160">
        <f t="shared" si="34"/>
        <v>-0.95033585571079993</v>
      </c>
      <c r="AS292" s="160">
        <f t="shared" si="34"/>
        <v>0.53844208576918906</v>
      </c>
      <c r="AT292" s="160">
        <f t="shared" si="34"/>
        <v>0.82193612471461874</v>
      </c>
      <c r="AU292" s="160">
        <f t="shared" si="34"/>
        <v>-0.26188392842941144</v>
      </c>
      <c r="AV292" s="160">
        <f t="shared" si="34"/>
        <v>0.6160818498966385</v>
      </c>
      <c r="AW292" s="160">
        <f t="shared" si="34"/>
        <v>0.25896805149041335</v>
      </c>
      <c r="AX292" s="160">
        <f t="shared" si="34"/>
        <v>0.35177945833984464</v>
      </c>
      <c r="AY292" s="160">
        <f t="shared" si="34"/>
        <v>1.5317596801179874</v>
      </c>
      <c r="AZ292" s="160">
        <f t="shared" si="34"/>
        <v>1.9158899591421494</v>
      </c>
      <c r="BA292" s="160">
        <f t="shared" si="34"/>
        <v>1.9751996939772807</v>
      </c>
      <c r="BB292" s="160" t="e">
        <f t="shared" si="34"/>
        <v>#DIV/0!</v>
      </c>
      <c r="BC292" s="160" t="e">
        <f t="shared" si="34"/>
        <v>#DIV/0!</v>
      </c>
      <c r="BD292" s="160" t="e">
        <f t="shared" si="34"/>
        <v>#DIV/0!</v>
      </c>
      <c r="BE292" s="160" t="e">
        <f t="shared" si="34"/>
        <v>#DIV/0!</v>
      </c>
      <c r="BF292" s="160" t="e">
        <f t="shared" si="34"/>
        <v>#DIV/0!</v>
      </c>
      <c r="BG292" s="160" t="e">
        <f t="shared" si="34"/>
        <v>#DIV/0!</v>
      </c>
      <c r="BH292" s="160" t="e">
        <f t="shared" si="34"/>
        <v>#DIV/0!</v>
      </c>
      <c r="BI292" s="160" t="e">
        <f t="shared" si="34"/>
        <v>#DIV/0!</v>
      </c>
      <c r="BJ292" s="160" t="e">
        <f t="shared" si="34"/>
        <v>#DIV/0!</v>
      </c>
      <c r="BK292" s="160" t="e">
        <f t="shared" si="34"/>
        <v>#DIV/0!</v>
      </c>
      <c r="BL292" s="160" t="e">
        <f t="shared" si="34"/>
        <v>#DIV/0!</v>
      </c>
      <c r="BM292" s="160" t="e">
        <f t="shared" si="34"/>
        <v>#DIV/0!</v>
      </c>
      <c r="BN292" s="160" t="e">
        <f t="shared" si="34"/>
        <v>#DIV/0!</v>
      </c>
      <c r="BO292" s="160" t="e">
        <f t="shared" si="34"/>
        <v>#DIV/0!</v>
      </c>
      <c r="BP292" s="160" t="e">
        <f t="shared" si="33"/>
        <v>#DIV/0!</v>
      </c>
      <c r="BQ292" s="160" t="e">
        <f t="shared" si="33"/>
        <v>#DIV/0!</v>
      </c>
      <c r="BR292" s="160" t="e">
        <f t="shared" si="33"/>
        <v>#DIV/0!</v>
      </c>
      <c r="BS292" s="160" t="e">
        <f t="shared" si="33"/>
        <v>#DIV/0!</v>
      </c>
      <c r="BT292" s="160" t="e">
        <f t="shared" si="33"/>
        <v>#DIV/0!</v>
      </c>
      <c r="BU292" s="160" t="e">
        <f t="shared" si="33"/>
        <v>#DIV/0!</v>
      </c>
      <c r="BV292" s="160" t="e">
        <f t="shared" si="33"/>
        <v>#DIV/0!</v>
      </c>
    </row>
    <row r="293" spans="1:74" x14ac:dyDescent="0.2">
      <c r="A293" s="71"/>
      <c r="B293" s="79">
        <f t="shared" si="8"/>
        <v>37499</v>
      </c>
      <c r="C293" s="160">
        <f t="shared" si="12"/>
        <v>0.19030818642960998</v>
      </c>
      <c r="D293" s="160">
        <f t="shared" si="34"/>
        <v>2.7212938409464236E-2</v>
      </c>
      <c r="E293" s="160">
        <f t="shared" si="34"/>
        <v>0.22123008917215553</v>
      </c>
      <c r="F293" s="160">
        <f t="shared" si="34"/>
        <v>-0.3453888339833896</v>
      </c>
      <c r="G293" s="160">
        <f t="shared" si="34"/>
        <v>-0.16230799423648085</v>
      </c>
      <c r="H293" s="160">
        <f t="shared" si="34"/>
        <v>-0.16022509788374628</v>
      </c>
      <c r="I293" s="160">
        <f t="shared" si="34"/>
        <v>-0.49267417491061144</v>
      </c>
      <c r="J293" s="160">
        <f t="shared" si="34"/>
        <v>8.9923339136631059E-2</v>
      </c>
      <c r="K293" s="160">
        <f t="shared" si="34"/>
        <v>0.28118901192953416</v>
      </c>
      <c r="L293" s="160">
        <f t="shared" si="34"/>
        <v>0.84899975578933118</v>
      </c>
      <c r="M293" s="160">
        <f t="shared" si="34"/>
        <v>0.86670958315325741</v>
      </c>
      <c r="N293" s="160">
        <f t="shared" si="34"/>
        <v>1.7233091548457733</v>
      </c>
      <c r="O293" s="160">
        <f t="shared" si="34"/>
        <v>1.8863046109537667</v>
      </c>
      <c r="P293" s="160">
        <f t="shared" si="34"/>
        <v>2.3232554764529101</v>
      </c>
      <c r="Q293" s="160">
        <f t="shared" si="34"/>
        <v>2.3128384967451638</v>
      </c>
      <c r="R293" s="160">
        <f t="shared" si="34"/>
        <v>0.20680130285729828</v>
      </c>
      <c r="S293" s="160">
        <f t="shared" si="34"/>
        <v>0.35894429905399355</v>
      </c>
      <c r="T293" s="160">
        <f t="shared" si="34"/>
        <v>2.4616982125365547</v>
      </c>
      <c r="U293" s="160">
        <f t="shared" si="34"/>
        <v>-1.5293551879740745E-2</v>
      </c>
      <c r="V293" s="160">
        <f t="shared" si="34"/>
        <v>-0.11619618712272481</v>
      </c>
      <c r="W293" s="160">
        <f t="shared" si="34"/>
        <v>0.15752142617577836</v>
      </c>
      <c r="X293" s="160">
        <f t="shared" si="34"/>
        <v>-2.9511763837870277E-2</v>
      </c>
      <c r="Y293" s="160">
        <f t="shared" si="34"/>
        <v>0.6159092016019666</v>
      </c>
      <c r="Z293" s="160">
        <f t="shared" si="34"/>
        <v>1.8005355645756549</v>
      </c>
      <c r="AA293" s="160">
        <f t="shared" si="34"/>
        <v>0.49246731825301926</v>
      </c>
      <c r="AB293" s="160">
        <f t="shared" si="34"/>
        <v>0.50232407249443323</v>
      </c>
      <c r="AC293" s="160">
        <f t="shared" si="34"/>
        <v>-0.23048471801339662</v>
      </c>
      <c r="AD293" s="160">
        <f t="shared" si="34"/>
        <v>-0.33133639741172383</v>
      </c>
      <c r="AE293" s="160">
        <f t="shared" si="34"/>
        <v>-3.9040511285937822E-2</v>
      </c>
      <c r="AF293" s="160">
        <f t="shared" si="34"/>
        <v>0.68289460023357496</v>
      </c>
      <c r="AG293" s="160">
        <f t="shared" si="34"/>
        <v>0.68740838857044606</v>
      </c>
      <c r="AH293" s="160">
        <f t="shared" si="34"/>
        <v>0.58663903659248784</v>
      </c>
      <c r="AI293" s="160">
        <f t="shared" si="34"/>
        <v>-0.25752146701825013</v>
      </c>
      <c r="AJ293" s="160">
        <f t="shared" si="34"/>
        <v>0.40552040314178284</v>
      </c>
      <c r="AK293" s="160">
        <f t="shared" si="34"/>
        <v>0.12077861898728602</v>
      </c>
      <c r="AL293" s="160">
        <f t="shared" si="34"/>
        <v>0.77523427774077014</v>
      </c>
      <c r="AM293" s="160">
        <f t="shared" si="34"/>
        <v>-0.40417958216643834</v>
      </c>
      <c r="AN293" s="160">
        <f t="shared" si="34"/>
        <v>0.32173508613355006</v>
      </c>
      <c r="AO293" s="160">
        <f t="shared" si="34"/>
        <v>7.5795919245844501E-2</v>
      </c>
      <c r="AP293" s="160">
        <f t="shared" si="34"/>
        <v>-0.49187116444725743</v>
      </c>
      <c r="AQ293" s="160">
        <f t="shared" si="34"/>
        <v>6.0531633814151206E-2</v>
      </c>
      <c r="AR293" s="160">
        <f t="shared" si="34"/>
        <v>-0.31913905320467856</v>
      </c>
      <c r="AS293" s="160">
        <f t="shared" si="34"/>
        <v>0.64495500587145671</v>
      </c>
      <c r="AT293" s="160">
        <f t="shared" si="34"/>
        <v>-7.5064729317224965E-2</v>
      </c>
      <c r="AU293" s="160">
        <f t="shared" si="34"/>
        <v>-1.3701739249246101</v>
      </c>
      <c r="AV293" s="160">
        <f t="shared" si="34"/>
        <v>-1.7775794599258694</v>
      </c>
      <c r="AW293" s="160">
        <f t="shared" si="34"/>
        <v>0.26514585345592651</v>
      </c>
      <c r="AX293" s="160">
        <f t="shared" si="34"/>
        <v>3.7222552149092349E-2</v>
      </c>
      <c r="AY293" s="160">
        <f t="shared" si="34"/>
        <v>-0.17823987185831611</v>
      </c>
      <c r="AZ293" s="160">
        <f t="shared" si="34"/>
        <v>0.87152053823691467</v>
      </c>
      <c r="BA293" s="160">
        <f t="shared" si="34"/>
        <v>6.5276491549074778E-2</v>
      </c>
      <c r="BB293" s="160" t="e">
        <f t="shared" si="34"/>
        <v>#DIV/0!</v>
      </c>
      <c r="BC293" s="160" t="e">
        <f t="shared" si="34"/>
        <v>#DIV/0!</v>
      </c>
      <c r="BD293" s="160" t="e">
        <f t="shared" si="34"/>
        <v>#DIV/0!</v>
      </c>
      <c r="BE293" s="160" t="e">
        <f t="shared" si="34"/>
        <v>#DIV/0!</v>
      </c>
      <c r="BF293" s="160" t="e">
        <f t="shared" si="34"/>
        <v>#DIV/0!</v>
      </c>
      <c r="BG293" s="160" t="e">
        <f t="shared" si="34"/>
        <v>#DIV/0!</v>
      </c>
      <c r="BH293" s="160" t="e">
        <f t="shared" si="34"/>
        <v>#DIV/0!</v>
      </c>
      <c r="BI293" s="160" t="e">
        <f t="shared" si="34"/>
        <v>#DIV/0!</v>
      </c>
      <c r="BJ293" s="160" t="e">
        <f t="shared" si="34"/>
        <v>#DIV/0!</v>
      </c>
      <c r="BK293" s="160" t="e">
        <f t="shared" si="34"/>
        <v>#DIV/0!</v>
      </c>
      <c r="BL293" s="160" t="e">
        <f t="shared" si="34"/>
        <v>#DIV/0!</v>
      </c>
      <c r="BM293" s="160" t="e">
        <f t="shared" si="34"/>
        <v>#DIV/0!</v>
      </c>
      <c r="BN293" s="160" t="e">
        <f t="shared" si="34"/>
        <v>#DIV/0!</v>
      </c>
      <c r="BO293" s="160" t="e">
        <f t="shared" si="34"/>
        <v>#DIV/0!</v>
      </c>
      <c r="BP293" s="160" t="e">
        <f t="shared" si="33"/>
        <v>#DIV/0!</v>
      </c>
      <c r="BQ293" s="160" t="e">
        <f t="shared" si="33"/>
        <v>#DIV/0!</v>
      </c>
      <c r="BR293" s="160" t="e">
        <f t="shared" si="33"/>
        <v>#DIV/0!</v>
      </c>
      <c r="BS293" s="160" t="e">
        <f t="shared" si="33"/>
        <v>#DIV/0!</v>
      </c>
      <c r="BT293" s="160" t="e">
        <f t="shared" si="33"/>
        <v>#DIV/0!</v>
      </c>
      <c r="BU293" s="160" t="e">
        <f t="shared" si="33"/>
        <v>#DIV/0!</v>
      </c>
      <c r="BV293" s="160" t="e">
        <f t="shared" si="33"/>
        <v>#DIV/0!</v>
      </c>
    </row>
    <row r="294" spans="1:74" x14ac:dyDescent="0.2">
      <c r="A294" s="71"/>
      <c r="B294" s="79">
        <f t="shared" si="8"/>
        <v>37529</v>
      </c>
      <c r="C294" s="160">
        <f t="shared" si="12"/>
        <v>-3.4198221234508299</v>
      </c>
      <c r="D294" s="160">
        <f t="shared" si="34"/>
        <v>-1.9530205579060822</v>
      </c>
      <c r="E294" s="160">
        <f t="shared" si="34"/>
        <v>-3.6679475559237571</v>
      </c>
      <c r="F294" s="160">
        <f t="shared" si="34"/>
        <v>-2.7533586998005153</v>
      </c>
      <c r="G294" s="160">
        <f t="shared" si="34"/>
        <v>-3.3201312283326647</v>
      </c>
      <c r="H294" s="160">
        <f t="shared" si="34"/>
        <v>-1.4927594316322172</v>
      </c>
      <c r="I294" s="160">
        <f t="shared" si="34"/>
        <v>-1.3140190548503565</v>
      </c>
      <c r="J294" s="160">
        <f t="shared" si="34"/>
        <v>-1.7762962207124351</v>
      </c>
      <c r="K294" s="160">
        <f t="shared" si="34"/>
        <v>-2.4903368056305171</v>
      </c>
      <c r="L294" s="160">
        <f t="shared" si="34"/>
        <v>-0.26659725136682416</v>
      </c>
      <c r="M294" s="160">
        <f t="shared" si="34"/>
        <v>-0.23563133917682963</v>
      </c>
      <c r="N294" s="160">
        <f t="shared" si="34"/>
        <v>-1.5690833780085145</v>
      </c>
      <c r="O294" s="160">
        <f t="shared" si="34"/>
        <v>-1.3138743292007982</v>
      </c>
      <c r="P294" s="160">
        <f t="shared" si="34"/>
        <v>-1.6182252394236802</v>
      </c>
      <c r="Q294" s="160">
        <f t="shared" si="34"/>
        <v>-1.6109694642183718</v>
      </c>
      <c r="R294" s="160">
        <f t="shared" si="34"/>
        <v>-1.5196246107911633</v>
      </c>
      <c r="S294" s="160">
        <f t="shared" si="34"/>
        <v>-0.30587267022436448</v>
      </c>
      <c r="T294" s="160">
        <f t="shared" si="34"/>
        <v>-1.7146639914464565</v>
      </c>
      <c r="U294" s="160">
        <f t="shared" si="34"/>
        <v>-3.0518895783489048</v>
      </c>
      <c r="V294" s="160">
        <f t="shared" si="34"/>
        <v>-1.1319840584461835</v>
      </c>
      <c r="W294" s="160">
        <f t="shared" si="34"/>
        <v>0.37763176873000454</v>
      </c>
      <c r="X294" s="160">
        <f t="shared" si="34"/>
        <v>-0.17735407697137723</v>
      </c>
      <c r="Y294" s="160">
        <f t="shared" si="34"/>
        <v>0.26728219236544093</v>
      </c>
      <c r="Z294" s="160">
        <f t="shared" si="34"/>
        <v>0.56502757789191349</v>
      </c>
      <c r="AA294" s="160">
        <f t="shared" si="34"/>
        <v>-1.3783648231701651</v>
      </c>
      <c r="AB294" s="160">
        <f t="shared" si="34"/>
        <v>-0.17913392012388041</v>
      </c>
      <c r="AC294" s="160">
        <f t="shared" si="34"/>
        <v>-0.86086748846623729</v>
      </c>
      <c r="AD294" s="160">
        <f t="shared" si="34"/>
        <v>-0.82189040540008396</v>
      </c>
      <c r="AE294" s="160">
        <f t="shared" si="34"/>
        <v>-0.81893404878430842</v>
      </c>
      <c r="AF294" s="160">
        <f t="shared" si="34"/>
        <v>0.44045289698762036</v>
      </c>
      <c r="AG294" s="160">
        <f t="shared" si="34"/>
        <v>0.45781996373865735</v>
      </c>
      <c r="AH294" s="160">
        <f t="shared" si="34"/>
        <v>0.39532437247659979</v>
      </c>
      <c r="AI294" s="160">
        <f t="shared" si="34"/>
        <v>3.7828485976287738E-3</v>
      </c>
      <c r="AJ294" s="160">
        <f t="shared" si="34"/>
        <v>-0.14891165838814258</v>
      </c>
      <c r="AK294" s="160">
        <f t="shared" si="34"/>
        <v>-0.42146960560642582</v>
      </c>
      <c r="AL294" s="160">
        <f t="shared" si="34"/>
        <v>0.28789067117803796</v>
      </c>
      <c r="AM294" s="160">
        <f t="shared" si="34"/>
        <v>-1.692437544225513E-2</v>
      </c>
      <c r="AN294" s="160">
        <f t="shared" si="34"/>
        <v>-0.69052766345094163</v>
      </c>
      <c r="AO294" s="160">
        <f t="shared" si="34"/>
        <v>-0.17155215331009166</v>
      </c>
      <c r="AP294" s="160">
        <f t="shared" si="34"/>
        <v>-0.91067797466774514</v>
      </c>
      <c r="AQ294" s="160">
        <f t="shared" si="34"/>
        <v>-0.39115365461805573</v>
      </c>
      <c r="AR294" s="160">
        <f t="shared" si="34"/>
        <v>-8.0800410866426517E-2</v>
      </c>
      <c r="AS294" s="160">
        <f t="shared" si="34"/>
        <v>0.77139549438624633</v>
      </c>
      <c r="AT294" s="160">
        <f t="shared" si="34"/>
        <v>-8.0648345161555224E-2</v>
      </c>
      <c r="AU294" s="160">
        <f t="shared" si="34"/>
        <v>-1.6426205929420878</v>
      </c>
      <c r="AV294" s="160">
        <f t="shared" si="34"/>
        <v>-0.56713896042509371</v>
      </c>
      <c r="AW294" s="160">
        <f t="shared" si="34"/>
        <v>0.86694561702397743</v>
      </c>
      <c r="AX294" s="160">
        <f t="shared" si="34"/>
        <v>0.35975461569116368</v>
      </c>
      <c r="AY294" s="160">
        <f t="shared" si="34"/>
        <v>-0.55316676719603286</v>
      </c>
      <c r="AZ294" s="160">
        <f t="shared" si="34"/>
        <v>-0.44848667134832787</v>
      </c>
      <c r="BA294" s="160">
        <f t="shared" si="34"/>
        <v>-0.53323407666290168</v>
      </c>
      <c r="BB294" s="160" t="e">
        <f t="shared" si="34"/>
        <v>#DIV/0!</v>
      </c>
      <c r="BC294" s="160" t="e">
        <f t="shared" si="34"/>
        <v>#DIV/0!</v>
      </c>
      <c r="BD294" s="160" t="e">
        <f t="shared" si="34"/>
        <v>#DIV/0!</v>
      </c>
      <c r="BE294" s="160" t="e">
        <f t="shared" si="34"/>
        <v>#DIV/0!</v>
      </c>
      <c r="BF294" s="160" t="e">
        <f t="shared" si="34"/>
        <v>#DIV/0!</v>
      </c>
      <c r="BG294" s="160" t="e">
        <f t="shared" si="34"/>
        <v>#DIV/0!</v>
      </c>
      <c r="BH294" s="160" t="e">
        <f t="shared" si="34"/>
        <v>#DIV/0!</v>
      </c>
      <c r="BI294" s="160" t="e">
        <f t="shared" si="34"/>
        <v>#DIV/0!</v>
      </c>
      <c r="BJ294" s="160" t="e">
        <f t="shared" si="34"/>
        <v>#DIV/0!</v>
      </c>
      <c r="BK294" s="160" t="e">
        <f t="shared" si="34"/>
        <v>#DIV/0!</v>
      </c>
      <c r="BL294" s="160" t="e">
        <f t="shared" si="34"/>
        <v>#DIV/0!</v>
      </c>
      <c r="BM294" s="160" t="e">
        <f t="shared" si="34"/>
        <v>#DIV/0!</v>
      </c>
      <c r="BN294" s="160" t="e">
        <f t="shared" si="34"/>
        <v>#DIV/0!</v>
      </c>
      <c r="BO294" s="160" t="e">
        <f t="shared" si="34"/>
        <v>#DIV/0!</v>
      </c>
      <c r="BP294" s="160" t="e">
        <f t="shared" si="33"/>
        <v>#DIV/0!</v>
      </c>
      <c r="BQ294" s="160" t="e">
        <f t="shared" si="33"/>
        <v>#DIV/0!</v>
      </c>
      <c r="BR294" s="160" t="e">
        <f t="shared" si="33"/>
        <v>#DIV/0!</v>
      </c>
      <c r="BS294" s="160" t="e">
        <f t="shared" si="33"/>
        <v>#DIV/0!</v>
      </c>
      <c r="BT294" s="160" t="e">
        <f t="shared" si="33"/>
        <v>#DIV/0!</v>
      </c>
      <c r="BU294" s="160" t="e">
        <f t="shared" si="33"/>
        <v>#DIV/0!</v>
      </c>
      <c r="BV294" s="160" t="e">
        <f t="shared" si="33"/>
        <v>#DIV/0!</v>
      </c>
    </row>
    <row r="295" spans="1:74" x14ac:dyDescent="0.2">
      <c r="A295" s="71"/>
      <c r="B295" s="79">
        <f t="shared" si="8"/>
        <v>37560</v>
      </c>
      <c r="C295" s="160">
        <f t="shared" si="12"/>
        <v>2.2949495980777552</v>
      </c>
      <c r="D295" s="160">
        <f t="shared" si="34"/>
        <v>0.52768461631514818</v>
      </c>
      <c r="E295" s="160">
        <f t="shared" si="34"/>
        <v>2.3539285834748078</v>
      </c>
      <c r="F295" s="160">
        <f t="shared" si="34"/>
        <v>0.74529591433416409</v>
      </c>
      <c r="G295" s="160">
        <f t="shared" si="34"/>
        <v>2.158279413969157</v>
      </c>
      <c r="H295" s="160">
        <f t="shared" si="34"/>
        <v>-1.7787019435434834</v>
      </c>
      <c r="I295" s="160">
        <f t="shared" si="34"/>
        <v>-2.441763746929265</v>
      </c>
      <c r="J295" s="160">
        <f t="shared" si="34"/>
        <v>1.0211730218653192</v>
      </c>
      <c r="K295" s="160">
        <f t="shared" si="34"/>
        <v>1.1189973604752732</v>
      </c>
      <c r="L295" s="160">
        <f t="shared" si="34"/>
        <v>-0.19099598573599086</v>
      </c>
      <c r="M295" s="160">
        <f t="shared" si="34"/>
        <v>-0.19474829321733247</v>
      </c>
      <c r="N295" s="160">
        <f t="shared" si="34"/>
        <v>0.53696611881666434</v>
      </c>
      <c r="O295" s="160">
        <f t="shared" si="34"/>
        <v>1.5074020436386049</v>
      </c>
      <c r="P295" s="160">
        <f t="shared" si="34"/>
        <v>1.8565824590382318</v>
      </c>
      <c r="Q295" s="160">
        <f t="shared" si="34"/>
        <v>1.848257941137563</v>
      </c>
      <c r="R295" s="160">
        <f t="shared" si="34"/>
        <v>6.5560348537148275E-2</v>
      </c>
      <c r="S295" s="160">
        <f t="shared" si="34"/>
        <v>-0.70687225730823955</v>
      </c>
      <c r="T295" s="160">
        <f t="shared" si="34"/>
        <v>1.9672198460532468</v>
      </c>
      <c r="U295" s="160">
        <f t="shared" si="34"/>
        <v>2.2073827366487309</v>
      </c>
      <c r="V295" s="160">
        <f t="shared" si="34"/>
        <v>6.8143900148103578E-3</v>
      </c>
      <c r="W295" s="160">
        <f t="shared" si="34"/>
        <v>-1.4963504960461127</v>
      </c>
      <c r="X295" s="160">
        <f t="shared" si="34"/>
        <v>1.0528134939968958</v>
      </c>
      <c r="Y295" s="160">
        <f t="shared" si="34"/>
        <v>0.79122757194986593</v>
      </c>
      <c r="Z295" s="160">
        <f t="shared" si="34"/>
        <v>1.1495331130622564</v>
      </c>
      <c r="AA295" s="160">
        <f t="shared" si="34"/>
        <v>0.35892395698008084</v>
      </c>
      <c r="AB295" s="160">
        <f t="shared" si="34"/>
        <v>-9.5268572305017701E-2</v>
      </c>
      <c r="AC295" s="160">
        <f t="shared" si="34"/>
        <v>0.87375442372697687</v>
      </c>
      <c r="AD295" s="160">
        <f t="shared" si="34"/>
        <v>0.90748483617633957</v>
      </c>
      <c r="AE295" s="160">
        <f t="shared" si="34"/>
        <v>0.84138412771323423</v>
      </c>
      <c r="AF295" s="160">
        <f t="shared" si="34"/>
        <v>-2.795364962772672</v>
      </c>
      <c r="AG295" s="160">
        <f t="shared" si="34"/>
        <v>-2.6064479221838588</v>
      </c>
      <c r="AH295" s="160">
        <f t="shared" si="34"/>
        <v>-2.1581117678074113</v>
      </c>
      <c r="AI295" s="160">
        <f t="shared" si="34"/>
        <v>0.2043766365104307</v>
      </c>
      <c r="AJ295" s="160">
        <f t="shared" si="34"/>
        <v>-0.83869847870500003</v>
      </c>
      <c r="AK295" s="160">
        <f t="shared" si="34"/>
        <v>-0.7504796824740847</v>
      </c>
      <c r="AL295" s="160">
        <f t="shared" si="34"/>
        <v>-0.18763793917702537</v>
      </c>
      <c r="AM295" s="160">
        <f t="shared" si="34"/>
        <v>-0.55031499039440301</v>
      </c>
      <c r="AN295" s="160">
        <f t="shared" si="34"/>
        <v>0.12112565381304639</v>
      </c>
      <c r="AO295" s="160">
        <f t="shared" si="34"/>
        <v>-0.277038831311888</v>
      </c>
      <c r="AP295" s="160">
        <f t="shared" si="34"/>
        <v>0.26088588667745416</v>
      </c>
      <c r="AQ295" s="160">
        <f t="shared" si="34"/>
        <v>-0.98476874846771956</v>
      </c>
      <c r="AR295" s="160">
        <f t="shared" si="34"/>
        <v>-0.2327193201209041</v>
      </c>
      <c r="AS295" s="160">
        <f t="shared" si="34"/>
        <v>0.63684004634161695</v>
      </c>
      <c r="AT295" s="160">
        <f t="shared" si="34"/>
        <v>-0.4829009559435789</v>
      </c>
      <c r="AU295" s="160">
        <f t="shared" si="34"/>
        <v>0.3587013513882123</v>
      </c>
      <c r="AV295" s="160">
        <f t="shared" si="34"/>
        <v>-2.1268194104535101</v>
      </c>
      <c r="AW295" s="160">
        <f t="shared" si="34"/>
        <v>-0.50575786246327881</v>
      </c>
      <c r="AX295" s="160">
        <f t="shared" si="34"/>
        <v>-0.50492861909048936</v>
      </c>
      <c r="AY295" s="160">
        <f t="shared" si="34"/>
        <v>-1.1487061769802631</v>
      </c>
      <c r="AZ295" s="160">
        <f t="shared" si="34"/>
        <v>-1.745897493363503</v>
      </c>
      <c r="BA295" s="160">
        <f t="shared" si="34"/>
        <v>0.91194076911642907</v>
      </c>
      <c r="BB295" s="160" t="e">
        <f t="shared" si="34"/>
        <v>#DIV/0!</v>
      </c>
      <c r="BC295" s="160" t="e">
        <f t="shared" si="34"/>
        <v>#DIV/0!</v>
      </c>
      <c r="BD295" s="160" t="e">
        <f t="shared" si="34"/>
        <v>#DIV/0!</v>
      </c>
      <c r="BE295" s="160" t="e">
        <f t="shared" si="34"/>
        <v>#DIV/0!</v>
      </c>
      <c r="BF295" s="160" t="e">
        <f t="shared" si="34"/>
        <v>#DIV/0!</v>
      </c>
      <c r="BG295" s="160" t="e">
        <f t="shared" si="34"/>
        <v>#DIV/0!</v>
      </c>
      <c r="BH295" s="160" t="e">
        <f t="shared" si="34"/>
        <v>#DIV/0!</v>
      </c>
      <c r="BI295" s="160" t="e">
        <f t="shared" si="34"/>
        <v>#DIV/0!</v>
      </c>
      <c r="BJ295" s="160" t="e">
        <f t="shared" si="34"/>
        <v>#DIV/0!</v>
      </c>
      <c r="BK295" s="160" t="e">
        <f t="shared" si="34"/>
        <v>#DIV/0!</v>
      </c>
      <c r="BL295" s="160" t="e">
        <f t="shared" si="34"/>
        <v>#DIV/0!</v>
      </c>
      <c r="BM295" s="160" t="e">
        <f t="shared" si="34"/>
        <v>#DIV/0!</v>
      </c>
      <c r="BN295" s="160" t="e">
        <f t="shared" si="34"/>
        <v>#DIV/0!</v>
      </c>
      <c r="BO295" s="160" t="e">
        <f t="shared" ref="BO295:BV298" si="35">(BO48-BO$246)/BO$247</f>
        <v>#DIV/0!</v>
      </c>
      <c r="BP295" s="160" t="e">
        <f t="shared" si="35"/>
        <v>#DIV/0!</v>
      </c>
      <c r="BQ295" s="160" t="e">
        <f t="shared" si="35"/>
        <v>#DIV/0!</v>
      </c>
      <c r="BR295" s="160" t="e">
        <f t="shared" si="35"/>
        <v>#DIV/0!</v>
      </c>
      <c r="BS295" s="160" t="e">
        <f t="shared" si="35"/>
        <v>#DIV/0!</v>
      </c>
      <c r="BT295" s="160" t="e">
        <f t="shared" si="35"/>
        <v>#DIV/0!</v>
      </c>
      <c r="BU295" s="160" t="e">
        <f t="shared" si="35"/>
        <v>#DIV/0!</v>
      </c>
      <c r="BV295" s="160" t="e">
        <f t="shared" si="35"/>
        <v>#DIV/0!</v>
      </c>
    </row>
    <row r="296" spans="1:74" x14ac:dyDescent="0.2">
      <c r="A296" s="71"/>
      <c r="B296" s="79">
        <f t="shared" si="8"/>
        <v>37590</v>
      </c>
      <c r="C296" s="160">
        <f t="shared" si="12"/>
        <v>1.5390737433104436</v>
      </c>
      <c r="D296" s="160">
        <f t="shared" ref="D296:BO299" si="36">(D49-D$246)/D$247</f>
        <v>1.6253604705278422</v>
      </c>
      <c r="E296" s="160">
        <f t="shared" si="36"/>
        <v>1.3399530351829727</v>
      </c>
      <c r="F296" s="160">
        <f t="shared" si="36"/>
        <v>0.8381113727720273</v>
      </c>
      <c r="G296" s="160">
        <f t="shared" si="36"/>
        <v>0.85673105433608099</v>
      </c>
      <c r="H296" s="160">
        <f t="shared" si="36"/>
        <v>1.005676680054874</v>
      </c>
      <c r="I296" s="160">
        <f t="shared" si="36"/>
        <v>0.10742766626836335</v>
      </c>
      <c r="J296" s="160">
        <f t="shared" si="36"/>
        <v>0.42460485682618493</v>
      </c>
      <c r="K296" s="160">
        <f t="shared" si="36"/>
        <v>1.2343149234917667</v>
      </c>
      <c r="L296" s="160">
        <f t="shared" si="36"/>
        <v>5.7369737037770478E-2</v>
      </c>
      <c r="M296" s="160">
        <f t="shared" si="36"/>
        <v>0.11058517501586204</v>
      </c>
      <c r="N296" s="160">
        <f t="shared" si="36"/>
        <v>2.056883715024155</v>
      </c>
      <c r="O296" s="160">
        <f t="shared" si="36"/>
        <v>0.8342345614161264</v>
      </c>
      <c r="P296" s="160">
        <f t="shared" si="36"/>
        <v>1.0274798684165511</v>
      </c>
      <c r="Q296" s="160">
        <f t="shared" si="36"/>
        <v>1.0228728688644591</v>
      </c>
      <c r="R296" s="160">
        <f t="shared" si="36"/>
        <v>0.98862241531983086</v>
      </c>
      <c r="S296" s="160">
        <f t="shared" si="36"/>
        <v>-0.20456819636658335</v>
      </c>
      <c r="T296" s="160">
        <f t="shared" si="36"/>
        <v>1.0887117795837835</v>
      </c>
      <c r="U296" s="160">
        <f t="shared" si="36"/>
        <v>1.4160894086654041</v>
      </c>
      <c r="V296" s="160">
        <f t="shared" si="36"/>
        <v>0.96340677542516451</v>
      </c>
      <c r="W296" s="160">
        <f t="shared" si="36"/>
        <v>-0.63709792344684579</v>
      </c>
      <c r="X296" s="160">
        <f t="shared" si="36"/>
        <v>0.49426977920511633</v>
      </c>
      <c r="Y296" s="160">
        <f t="shared" si="36"/>
        <v>1.1247396124476818</v>
      </c>
      <c r="Z296" s="160">
        <f t="shared" si="36"/>
        <v>1.6416905428970867</v>
      </c>
      <c r="AA296" s="160">
        <f t="shared" si="36"/>
        <v>0.24001045797474557</v>
      </c>
      <c r="AB296" s="160">
        <f t="shared" si="36"/>
        <v>0.25219534618147804</v>
      </c>
      <c r="AC296" s="160">
        <f t="shared" si="36"/>
        <v>1.870124326319363</v>
      </c>
      <c r="AD296" s="160">
        <f t="shared" si="36"/>
        <v>1.8723267810579023</v>
      </c>
      <c r="AE296" s="160">
        <f t="shared" si="36"/>
        <v>1.6651705445907727</v>
      </c>
      <c r="AF296" s="160">
        <f t="shared" si="36"/>
        <v>1.7505250159849048</v>
      </c>
      <c r="AG296" s="160">
        <f t="shared" si="36"/>
        <v>1.6984373583108063</v>
      </c>
      <c r="AH296" s="160">
        <f t="shared" si="36"/>
        <v>1.4291234427598485</v>
      </c>
      <c r="AI296" s="160">
        <f t="shared" si="36"/>
        <v>0.7331917414849799</v>
      </c>
      <c r="AJ296" s="160">
        <f t="shared" si="36"/>
        <v>-0.58013398853449627</v>
      </c>
      <c r="AK296" s="160">
        <f t="shared" si="36"/>
        <v>-0.82157388259031305</v>
      </c>
      <c r="AL296" s="160">
        <f t="shared" si="36"/>
        <v>0.39350015431166796</v>
      </c>
      <c r="AM296" s="160">
        <f t="shared" si="36"/>
        <v>8.540969510257905E-2</v>
      </c>
      <c r="AN296" s="160">
        <f t="shared" si="36"/>
        <v>0.25180308436291338</v>
      </c>
      <c r="AO296" s="160">
        <f t="shared" si="36"/>
        <v>0.25403203035232791</v>
      </c>
      <c r="AP296" s="160">
        <f t="shared" si="36"/>
        <v>-3.7117717166461076E-2</v>
      </c>
      <c r="AQ296" s="160">
        <f t="shared" si="36"/>
        <v>-0.24279038534677178</v>
      </c>
      <c r="AR296" s="160">
        <f t="shared" si="36"/>
        <v>0.37264697899727961</v>
      </c>
      <c r="AS296" s="160">
        <f t="shared" si="36"/>
        <v>0.40581206478239268</v>
      </c>
      <c r="AT296" s="160">
        <f t="shared" si="36"/>
        <v>-7.3405230917209921E-2</v>
      </c>
      <c r="AU296" s="160">
        <f t="shared" si="36"/>
        <v>0.5355130721504382</v>
      </c>
      <c r="AV296" s="160">
        <f t="shared" si="36"/>
        <v>2.2509783822652257E-2</v>
      </c>
      <c r="AW296" s="160">
        <f t="shared" si="36"/>
        <v>0.48127147977067475</v>
      </c>
      <c r="AX296" s="160">
        <f t="shared" si="36"/>
        <v>0.34788578496909472</v>
      </c>
      <c r="AY296" s="160">
        <f t="shared" si="36"/>
        <v>-1.2403867557321779</v>
      </c>
      <c r="AZ296" s="160">
        <f t="shared" si="36"/>
        <v>-1.8768645091153191</v>
      </c>
      <c r="BA296" s="160">
        <f t="shared" si="36"/>
        <v>0.66508787882226894</v>
      </c>
      <c r="BB296" s="160" t="e">
        <f t="shared" si="36"/>
        <v>#DIV/0!</v>
      </c>
      <c r="BC296" s="160" t="e">
        <f t="shared" si="36"/>
        <v>#DIV/0!</v>
      </c>
      <c r="BD296" s="160" t="e">
        <f t="shared" si="36"/>
        <v>#DIV/0!</v>
      </c>
      <c r="BE296" s="160" t="e">
        <f t="shared" si="36"/>
        <v>#DIV/0!</v>
      </c>
      <c r="BF296" s="160" t="e">
        <f t="shared" si="36"/>
        <v>#DIV/0!</v>
      </c>
      <c r="BG296" s="160" t="e">
        <f t="shared" si="36"/>
        <v>#DIV/0!</v>
      </c>
      <c r="BH296" s="160" t="e">
        <f t="shared" si="36"/>
        <v>#DIV/0!</v>
      </c>
      <c r="BI296" s="160" t="e">
        <f t="shared" si="36"/>
        <v>#DIV/0!</v>
      </c>
      <c r="BJ296" s="160" t="e">
        <f t="shared" si="36"/>
        <v>#DIV/0!</v>
      </c>
      <c r="BK296" s="160" t="e">
        <f t="shared" si="36"/>
        <v>#DIV/0!</v>
      </c>
      <c r="BL296" s="160" t="e">
        <f t="shared" si="36"/>
        <v>#DIV/0!</v>
      </c>
      <c r="BM296" s="160" t="e">
        <f t="shared" si="36"/>
        <v>#DIV/0!</v>
      </c>
      <c r="BN296" s="160" t="e">
        <f t="shared" si="36"/>
        <v>#DIV/0!</v>
      </c>
      <c r="BO296" s="160" t="e">
        <f t="shared" si="36"/>
        <v>#DIV/0!</v>
      </c>
      <c r="BP296" s="160" t="e">
        <f t="shared" si="35"/>
        <v>#DIV/0!</v>
      </c>
      <c r="BQ296" s="160" t="e">
        <f t="shared" si="35"/>
        <v>#DIV/0!</v>
      </c>
      <c r="BR296" s="160" t="e">
        <f t="shared" si="35"/>
        <v>#DIV/0!</v>
      </c>
      <c r="BS296" s="160" t="e">
        <f t="shared" si="35"/>
        <v>#DIV/0!</v>
      </c>
      <c r="BT296" s="160" t="e">
        <f t="shared" si="35"/>
        <v>#DIV/0!</v>
      </c>
      <c r="BU296" s="160" t="e">
        <f t="shared" si="35"/>
        <v>#DIV/0!</v>
      </c>
      <c r="BV296" s="160" t="e">
        <f t="shared" si="35"/>
        <v>#DIV/0!</v>
      </c>
    </row>
    <row r="297" spans="1:74" x14ac:dyDescent="0.2">
      <c r="A297" s="71"/>
      <c r="B297" s="79">
        <f t="shared" si="8"/>
        <v>37621</v>
      </c>
      <c r="C297" s="160">
        <f t="shared" si="12"/>
        <v>-2.5628385967758529</v>
      </c>
      <c r="D297" s="160">
        <f t="shared" si="36"/>
        <v>-2.3205479542877177</v>
      </c>
      <c r="E297" s="160">
        <f t="shared" si="36"/>
        <v>-1.8217451236388733</v>
      </c>
      <c r="F297" s="160">
        <f t="shared" si="36"/>
        <v>-1.4114106388216237</v>
      </c>
      <c r="G297" s="160">
        <f t="shared" si="36"/>
        <v>-1.6138721299553442</v>
      </c>
      <c r="H297" s="160">
        <f t="shared" si="36"/>
        <v>-1.5401322247125997</v>
      </c>
      <c r="I297" s="160">
        <f t="shared" si="36"/>
        <v>-1.3829490511448743</v>
      </c>
      <c r="J297" s="160">
        <f t="shared" si="36"/>
        <v>-1.4891157959723258</v>
      </c>
      <c r="K297" s="160">
        <f t="shared" si="36"/>
        <v>-1.4451698486830746</v>
      </c>
      <c r="L297" s="160">
        <f t="shared" si="36"/>
        <v>0.41328079918198646</v>
      </c>
      <c r="M297" s="160">
        <f t="shared" si="36"/>
        <v>8.9532570171870912E-2</v>
      </c>
      <c r="N297" s="160">
        <f t="shared" si="36"/>
        <v>-0.63332665123468002</v>
      </c>
      <c r="O297" s="160">
        <f t="shared" si="36"/>
        <v>-0.37030839032104329</v>
      </c>
      <c r="P297" s="160">
        <f t="shared" si="36"/>
        <v>-0.45608805215973319</v>
      </c>
      <c r="Q297" s="160">
        <f t="shared" si="36"/>
        <v>-0.45404305106861459</v>
      </c>
      <c r="R297" s="160">
        <f t="shared" si="36"/>
        <v>-2.0014693150584257</v>
      </c>
      <c r="S297" s="160">
        <f t="shared" si="36"/>
        <v>-0.18285615950710477</v>
      </c>
      <c r="T297" s="160">
        <f t="shared" si="36"/>
        <v>-0.48327062968019552</v>
      </c>
      <c r="U297" s="160">
        <f t="shared" si="36"/>
        <v>-1.6975031690325386</v>
      </c>
      <c r="V297" s="160">
        <f t="shared" si="36"/>
        <v>-0.75809967270307455</v>
      </c>
      <c r="W297" s="160">
        <f t="shared" si="36"/>
        <v>2.1826766122220906</v>
      </c>
      <c r="X297" s="160">
        <f t="shared" si="36"/>
        <v>0.66438455761175441</v>
      </c>
      <c r="Y297" s="160">
        <f t="shared" si="36"/>
        <v>-0.54127090876160033</v>
      </c>
      <c r="Z297" s="160">
        <f t="shared" si="36"/>
        <v>0.6409391668801675</v>
      </c>
      <c r="AA297" s="160">
        <f t="shared" si="36"/>
        <v>-2.9687516265769416</v>
      </c>
      <c r="AB297" s="160">
        <f t="shared" si="36"/>
        <v>-1.4710047738940117</v>
      </c>
      <c r="AC297" s="160">
        <f t="shared" si="36"/>
        <v>2.4567671892099098E-3</v>
      </c>
      <c r="AD297" s="160">
        <f t="shared" si="36"/>
        <v>1.9593883687415485E-2</v>
      </c>
      <c r="AE297" s="160">
        <f t="shared" si="36"/>
        <v>-0.2016218370571482</v>
      </c>
      <c r="AF297" s="160">
        <f t="shared" si="36"/>
        <v>-1.6765165540855156</v>
      </c>
      <c r="AG297" s="160">
        <f t="shared" si="36"/>
        <v>-1.5469163303131277</v>
      </c>
      <c r="AH297" s="160">
        <f t="shared" si="36"/>
        <v>-1.2752104161062752</v>
      </c>
      <c r="AI297" s="160">
        <f t="shared" si="36"/>
        <v>-7.0250413747293489E-2</v>
      </c>
      <c r="AJ297" s="160">
        <f t="shared" si="36"/>
        <v>-2.0707417204617666</v>
      </c>
      <c r="AK297" s="160">
        <f t="shared" si="36"/>
        <v>-1.9372615982212573</v>
      </c>
      <c r="AL297" s="160">
        <f t="shared" si="36"/>
        <v>-2.2777834556346015</v>
      </c>
      <c r="AM297" s="160">
        <f t="shared" si="36"/>
        <v>0.1292752378739459</v>
      </c>
      <c r="AN297" s="160">
        <f t="shared" si="36"/>
        <v>-0.28024625309870743</v>
      </c>
      <c r="AO297" s="160">
        <f t="shared" si="36"/>
        <v>1.3161737536807598</v>
      </c>
      <c r="AP297" s="160">
        <f t="shared" si="36"/>
        <v>-1.521394641920943</v>
      </c>
      <c r="AQ297" s="160">
        <f t="shared" si="36"/>
        <v>-2.2591214269238784</v>
      </c>
      <c r="AR297" s="160">
        <f t="shared" si="36"/>
        <v>-1.0489294719404456</v>
      </c>
      <c r="AS297" s="160">
        <f t="shared" si="36"/>
        <v>9.1495168110389005E-2</v>
      </c>
      <c r="AT297" s="160">
        <f t="shared" si="36"/>
        <v>-1.7954357344967253</v>
      </c>
      <c r="AU297" s="160">
        <f t="shared" si="36"/>
        <v>-1.9061248732420182</v>
      </c>
      <c r="AV297" s="160">
        <f t="shared" si="36"/>
        <v>-1.0192698916814962</v>
      </c>
      <c r="AW297" s="160">
        <f t="shared" si="36"/>
        <v>-0.88465990845455389</v>
      </c>
      <c r="AX297" s="160">
        <f t="shared" si="36"/>
        <v>-2.217811355452306</v>
      </c>
      <c r="AY297" s="160">
        <f t="shared" si="36"/>
        <v>-2.5511659269129168</v>
      </c>
      <c r="AZ297" s="160">
        <f t="shared" si="36"/>
        <v>-2.3250799123535804</v>
      </c>
      <c r="BA297" s="160">
        <f t="shared" si="36"/>
        <v>-0.79012604228008942</v>
      </c>
      <c r="BB297" s="160" t="e">
        <f t="shared" si="36"/>
        <v>#DIV/0!</v>
      </c>
      <c r="BC297" s="160" t="e">
        <f t="shared" si="36"/>
        <v>#DIV/0!</v>
      </c>
      <c r="BD297" s="160" t="e">
        <f t="shared" si="36"/>
        <v>#DIV/0!</v>
      </c>
      <c r="BE297" s="160" t="e">
        <f t="shared" si="36"/>
        <v>#DIV/0!</v>
      </c>
      <c r="BF297" s="160" t="e">
        <f t="shared" si="36"/>
        <v>#DIV/0!</v>
      </c>
      <c r="BG297" s="160" t="e">
        <f t="shared" si="36"/>
        <v>#DIV/0!</v>
      </c>
      <c r="BH297" s="160" t="e">
        <f t="shared" si="36"/>
        <v>#DIV/0!</v>
      </c>
      <c r="BI297" s="160" t="e">
        <f t="shared" si="36"/>
        <v>#DIV/0!</v>
      </c>
      <c r="BJ297" s="160" t="e">
        <f t="shared" si="36"/>
        <v>#DIV/0!</v>
      </c>
      <c r="BK297" s="160" t="e">
        <f t="shared" si="36"/>
        <v>#DIV/0!</v>
      </c>
      <c r="BL297" s="160" t="e">
        <f t="shared" si="36"/>
        <v>#DIV/0!</v>
      </c>
      <c r="BM297" s="160" t="e">
        <f t="shared" si="36"/>
        <v>#DIV/0!</v>
      </c>
      <c r="BN297" s="160" t="e">
        <f t="shared" si="36"/>
        <v>#DIV/0!</v>
      </c>
      <c r="BO297" s="160" t="e">
        <f t="shared" si="36"/>
        <v>#DIV/0!</v>
      </c>
      <c r="BP297" s="160" t="e">
        <f t="shared" si="35"/>
        <v>#DIV/0!</v>
      </c>
      <c r="BQ297" s="160" t="e">
        <f t="shared" si="35"/>
        <v>#DIV/0!</v>
      </c>
      <c r="BR297" s="160" t="e">
        <f t="shared" si="35"/>
        <v>#DIV/0!</v>
      </c>
      <c r="BS297" s="160" t="e">
        <f t="shared" si="35"/>
        <v>#DIV/0!</v>
      </c>
      <c r="BT297" s="160" t="e">
        <f t="shared" si="35"/>
        <v>#DIV/0!</v>
      </c>
      <c r="BU297" s="160" t="e">
        <f t="shared" si="35"/>
        <v>#DIV/0!</v>
      </c>
      <c r="BV297" s="160" t="e">
        <f t="shared" si="35"/>
        <v>#DIV/0!</v>
      </c>
    </row>
    <row r="298" spans="1:74" x14ac:dyDescent="0.2">
      <c r="A298" s="71"/>
      <c r="B298" s="79">
        <f t="shared" si="8"/>
        <v>37652</v>
      </c>
      <c r="C298" s="160">
        <f t="shared" si="12"/>
        <v>-1.383945088538777</v>
      </c>
      <c r="D298" s="160">
        <f t="shared" si="36"/>
        <v>-1.1663670833437754</v>
      </c>
      <c r="E298" s="160">
        <f t="shared" si="36"/>
        <v>-1.3334459465143873</v>
      </c>
      <c r="F298" s="160">
        <f t="shared" si="36"/>
        <v>-1.3349110624651075</v>
      </c>
      <c r="G298" s="160">
        <f t="shared" si="36"/>
        <v>-2.6794446605464839</v>
      </c>
      <c r="H298" s="160">
        <f t="shared" si="36"/>
        <v>-1.6560372295939585</v>
      </c>
      <c r="I298" s="160">
        <f t="shared" si="36"/>
        <v>-0.80058191341426521</v>
      </c>
      <c r="J298" s="160">
        <f t="shared" si="36"/>
        <v>-0.48321400302871942</v>
      </c>
      <c r="K298" s="160">
        <f t="shared" si="36"/>
        <v>-0.71127364924904501</v>
      </c>
      <c r="L298" s="160">
        <f t="shared" si="36"/>
        <v>-0.50515682250388938</v>
      </c>
      <c r="M298" s="160">
        <f t="shared" si="36"/>
        <v>-0.66673690404070585</v>
      </c>
      <c r="N298" s="160">
        <f t="shared" si="36"/>
        <v>0.14692376423352715</v>
      </c>
      <c r="O298" s="160">
        <f t="shared" si="36"/>
        <v>-0.35875495739429492</v>
      </c>
      <c r="P298" s="160">
        <f t="shared" si="36"/>
        <v>-0.44185833752985271</v>
      </c>
      <c r="Q298" s="160">
        <f t="shared" si="36"/>
        <v>-0.43987713942985962</v>
      </c>
      <c r="R298" s="160">
        <f t="shared" si="36"/>
        <v>-1.1660149887067279</v>
      </c>
      <c r="S298" s="160">
        <f t="shared" si="36"/>
        <v>-0.12359941786348624</v>
      </c>
      <c r="T298" s="160">
        <f t="shared" si="36"/>
        <v>-0.46819033152952905</v>
      </c>
      <c r="U298" s="160">
        <f t="shared" si="36"/>
        <v>-0.76181756197298922</v>
      </c>
      <c r="V298" s="160">
        <f t="shared" si="36"/>
        <v>-0.24775792193209242</v>
      </c>
      <c r="W298" s="160">
        <f t="shared" si="36"/>
        <v>1.5325491366871038</v>
      </c>
      <c r="X298" s="160">
        <f t="shared" si="36"/>
        <v>0.6995168031784097</v>
      </c>
      <c r="Y298" s="160">
        <f t="shared" si="36"/>
        <v>0.56990844125911633</v>
      </c>
      <c r="Z298" s="160">
        <f t="shared" si="36"/>
        <v>0.85061545326631804</v>
      </c>
      <c r="AA298" s="160">
        <f t="shared" si="36"/>
        <v>0.7657497505465598</v>
      </c>
      <c r="AB298" s="160">
        <f t="shared" si="36"/>
        <v>-1.2503280559837826</v>
      </c>
      <c r="AC298" s="160">
        <f t="shared" si="36"/>
        <v>-0.18590333371586429</v>
      </c>
      <c r="AD298" s="160">
        <f t="shared" si="36"/>
        <v>-0.1497820690747724</v>
      </c>
      <c r="AE298" s="160">
        <f t="shared" si="36"/>
        <v>-0.21863559493824253</v>
      </c>
      <c r="AF298" s="160">
        <f t="shared" si="36"/>
        <v>-0.48810531525566958</v>
      </c>
      <c r="AG298" s="160">
        <f t="shared" si="36"/>
        <v>-0.4215098481678507</v>
      </c>
      <c r="AH298" s="160">
        <f t="shared" si="36"/>
        <v>-0.33741591151304717</v>
      </c>
      <c r="AI298" s="160">
        <f t="shared" si="36"/>
        <v>0.69963052882808663</v>
      </c>
      <c r="AJ298" s="160">
        <f t="shared" si="36"/>
        <v>0.91063030229241726</v>
      </c>
      <c r="AK298" s="160">
        <f t="shared" si="36"/>
        <v>0.54306718588082292</v>
      </c>
      <c r="AL298" s="160">
        <f t="shared" si="36"/>
        <v>0.85158871212052822</v>
      </c>
      <c r="AM298" s="160">
        <f t="shared" si="36"/>
        <v>1.6493532205516444</v>
      </c>
      <c r="AN298" s="160">
        <f t="shared" si="36"/>
        <v>0.2517883860468329</v>
      </c>
      <c r="AO298" s="160">
        <f t="shared" si="36"/>
        <v>0.36679365166459305</v>
      </c>
      <c r="AP298" s="160">
        <f t="shared" si="36"/>
        <v>-1.0786589157854691</v>
      </c>
      <c r="AQ298" s="160">
        <f t="shared" si="36"/>
        <v>0.75792939110018975</v>
      </c>
      <c r="AR298" s="160">
        <f t="shared" si="36"/>
        <v>-1.3830253693770882</v>
      </c>
      <c r="AS298" s="160">
        <f t="shared" si="36"/>
        <v>-0.20718231071859927</v>
      </c>
      <c r="AT298" s="160">
        <f t="shared" si="36"/>
        <v>-0.36264768060051883</v>
      </c>
      <c r="AU298" s="160">
        <f t="shared" si="36"/>
        <v>1.1748762207273649</v>
      </c>
      <c r="AV298" s="160">
        <f t="shared" si="36"/>
        <v>-0.8343907548243169</v>
      </c>
      <c r="AW298" s="160">
        <f t="shared" si="36"/>
        <v>-0.65880453517243043</v>
      </c>
      <c r="AX298" s="160">
        <f t="shared" si="36"/>
        <v>-0.35396490128727992</v>
      </c>
      <c r="AY298" s="160">
        <f t="shared" si="36"/>
        <v>0.49852687909009108</v>
      </c>
      <c r="AZ298" s="160">
        <f t="shared" si="36"/>
        <v>1.2183113747914012</v>
      </c>
      <c r="BA298" s="160">
        <f t="shared" si="36"/>
        <v>0.98696541302912688</v>
      </c>
      <c r="BB298" s="160" t="e">
        <f t="shared" si="36"/>
        <v>#DIV/0!</v>
      </c>
      <c r="BC298" s="160" t="e">
        <f t="shared" si="36"/>
        <v>#DIV/0!</v>
      </c>
      <c r="BD298" s="160" t="e">
        <f t="shared" si="36"/>
        <v>#DIV/0!</v>
      </c>
      <c r="BE298" s="160" t="e">
        <f t="shared" si="36"/>
        <v>#DIV/0!</v>
      </c>
      <c r="BF298" s="160" t="e">
        <f t="shared" si="36"/>
        <v>#DIV/0!</v>
      </c>
      <c r="BG298" s="160" t="e">
        <f t="shared" si="36"/>
        <v>#DIV/0!</v>
      </c>
      <c r="BH298" s="160" t="e">
        <f t="shared" si="36"/>
        <v>#DIV/0!</v>
      </c>
      <c r="BI298" s="160" t="e">
        <f t="shared" si="36"/>
        <v>#DIV/0!</v>
      </c>
      <c r="BJ298" s="160" t="e">
        <f t="shared" si="36"/>
        <v>#DIV/0!</v>
      </c>
      <c r="BK298" s="160" t="e">
        <f t="shared" si="36"/>
        <v>#DIV/0!</v>
      </c>
      <c r="BL298" s="160" t="e">
        <f t="shared" si="36"/>
        <v>#DIV/0!</v>
      </c>
      <c r="BM298" s="160" t="e">
        <f t="shared" si="36"/>
        <v>#DIV/0!</v>
      </c>
      <c r="BN298" s="160" t="e">
        <f t="shared" si="36"/>
        <v>#DIV/0!</v>
      </c>
      <c r="BO298" s="160" t="e">
        <f t="shared" si="36"/>
        <v>#DIV/0!</v>
      </c>
      <c r="BP298" s="160" t="e">
        <f t="shared" si="35"/>
        <v>#DIV/0!</v>
      </c>
      <c r="BQ298" s="160" t="e">
        <f t="shared" si="35"/>
        <v>#DIV/0!</v>
      </c>
      <c r="BR298" s="160" t="e">
        <f t="shared" si="35"/>
        <v>#DIV/0!</v>
      </c>
      <c r="BS298" s="160" t="e">
        <f t="shared" si="35"/>
        <v>#DIV/0!</v>
      </c>
      <c r="BT298" s="160" t="e">
        <f t="shared" si="35"/>
        <v>#DIV/0!</v>
      </c>
      <c r="BU298" s="160" t="e">
        <f t="shared" si="35"/>
        <v>#DIV/0!</v>
      </c>
      <c r="BV298" s="160" t="e">
        <f t="shared" si="35"/>
        <v>#DIV/0!</v>
      </c>
    </row>
    <row r="299" spans="1:74" x14ac:dyDescent="0.2">
      <c r="A299" s="71"/>
      <c r="B299" s="79">
        <f t="shared" si="8"/>
        <v>37680</v>
      </c>
      <c r="C299" s="160">
        <f t="shared" si="12"/>
        <v>0.65796465162971152</v>
      </c>
      <c r="D299" s="160">
        <f t="shared" si="36"/>
        <v>0.15562057197670537</v>
      </c>
      <c r="E299" s="160">
        <f t="shared" si="36"/>
        <v>-6.758985260531121E-2</v>
      </c>
      <c r="F299" s="160">
        <f t="shared" si="36"/>
        <v>-7.4362725887881495E-2</v>
      </c>
      <c r="G299" s="160">
        <f t="shared" si="36"/>
        <v>0.73884840858285294</v>
      </c>
      <c r="H299" s="160">
        <f t="shared" si="36"/>
        <v>1.2120954889132842</v>
      </c>
      <c r="I299" s="160">
        <f t="shared" si="36"/>
        <v>2.1018381553933327</v>
      </c>
      <c r="J299" s="160">
        <f t="shared" si="36"/>
        <v>0.52752066028181055</v>
      </c>
      <c r="K299" s="160">
        <f t="shared" si="36"/>
        <v>0.17874065075269138</v>
      </c>
      <c r="L299" s="160">
        <f t="shared" si="36"/>
        <v>2.1822994497439145</v>
      </c>
      <c r="M299" s="160">
        <f t="shared" si="36"/>
        <v>2.3451408207460838</v>
      </c>
      <c r="N299" s="160">
        <f t="shared" si="36"/>
        <v>2.2672386961418636</v>
      </c>
      <c r="O299" s="160">
        <f t="shared" si="36"/>
        <v>1.8909429588727862</v>
      </c>
      <c r="P299" s="160">
        <f t="shared" si="36"/>
        <v>2.3289682691492657</v>
      </c>
      <c r="Q299" s="160">
        <f t="shared" si="36"/>
        <v>2.2994649516243491</v>
      </c>
      <c r="R299" s="160">
        <f t="shared" si="36"/>
        <v>1.3035725723486864</v>
      </c>
      <c r="S299" s="160">
        <f t="shared" si="36"/>
        <v>2.2709634650994261</v>
      </c>
      <c r="T299" s="160">
        <f t="shared" si="36"/>
        <v>2.4677628697973972</v>
      </c>
      <c r="U299" s="160">
        <f t="shared" si="36"/>
        <v>-0.53116344103677415</v>
      </c>
      <c r="V299" s="160">
        <f t="shared" si="36"/>
        <v>-0.59839184735564266</v>
      </c>
      <c r="W299" s="160">
        <f t="shared" si="36"/>
        <v>1.0889486046583143</v>
      </c>
      <c r="X299" s="160">
        <f t="shared" si="36"/>
        <v>-1.0317137605117606</v>
      </c>
      <c r="Y299" s="160">
        <f t="shared" si="36"/>
        <v>-1.3883865479529092</v>
      </c>
      <c r="Z299" s="160">
        <f t="shared" si="36"/>
        <v>-1.0809361388672318</v>
      </c>
      <c r="AA299" s="160">
        <f t="shared" si="36"/>
        <v>1.2428890718776135</v>
      </c>
      <c r="AB299" s="160">
        <f t="shared" si="36"/>
        <v>0.74271926360841989</v>
      </c>
      <c r="AC299" s="160">
        <f t="shared" si="36"/>
        <v>-0.58414260581931932</v>
      </c>
      <c r="AD299" s="160">
        <f t="shared" si="36"/>
        <v>-0.60739358383827113</v>
      </c>
      <c r="AE299" s="160">
        <f t="shared" si="36"/>
        <v>-0.4303787100669057</v>
      </c>
      <c r="AF299" s="160">
        <f t="shared" si="36"/>
        <v>-0.57647646193046431</v>
      </c>
      <c r="AG299" s="160">
        <f t="shared" si="36"/>
        <v>-0.50519591411279308</v>
      </c>
      <c r="AH299" s="160">
        <f t="shared" si="36"/>
        <v>-0.40715101078543831</v>
      </c>
      <c r="AI299" s="160">
        <f t="shared" si="36"/>
        <v>-0.69252081712987923</v>
      </c>
      <c r="AJ299" s="160">
        <f t="shared" si="36"/>
        <v>0.94762854723307577</v>
      </c>
      <c r="AK299" s="160">
        <f t="shared" si="36"/>
        <v>0.59642127243155074</v>
      </c>
      <c r="AL299" s="160">
        <f t="shared" si="36"/>
        <v>0.56969453109910495</v>
      </c>
      <c r="AM299" s="160">
        <f t="shared" si="36"/>
        <v>-0.2288159039487869</v>
      </c>
      <c r="AN299" s="160">
        <f t="shared" si="36"/>
        <v>-1.8579868366488596E-2</v>
      </c>
      <c r="AO299" s="160">
        <f t="shared" si="36"/>
        <v>-2.3249353732088305</v>
      </c>
      <c r="AP299" s="160">
        <f t="shared" si="36"/>
        <v>0.14363319832364976</v>
      </c>
      <c r="AQ299" s="160">
        <f t="shared" si="36"/>
        <v>1.3471027037955612</v>
      </c>
      <c r="AR299" s="160">
        <f t="shared" si="36"/>
        <v>-0.76975527366957863</v>
      </c>
      <c r="AS299" s="160">
        <f t="shared" si="36"/>
        <v>-0.26240446159247577</v>
      </c>
      <c r="AT299" s="160">
        <f t="shared" si="36"/>
        <v>0.75947064627638916</v>
      </c>
      <c r="AU299" s="160">
        <f t="shared" si="36"/>
        <v>-1.3383246090898349</v>
      </c>
      <c r="AV299" s="160">
        <f t="shared" si="36"/>
        <v>-0.73477928386358859</v>
      </c>
      <c r="AW299" s="160">
        <f t="shared" si="36"/>
        <v>0.80429219996314627</v>
      </c>
      <c r="AX299" s="160">
        <f t="shared" si="36"/>
        <v>0.86001178260654443</v>
      </c>
      <c r="AY299" s="160">
        <f t="shared" si="36"/>
        <v>1.3359421585175484</v>
      </c>
      <c r="AZ299" s="160">
        <f t="shared" si="36"/>
        <v>2.7791562826978269</v>
      </c>
      <c r="BA299" s="160">
        <f t="shared" si="36"/>
        <v>-0.74290909535301752</v>
      </c>
      <c r="BB299" s="160" t="e">
        <f t="shared" si="36"/>
        <v>#DIV/0!</v>
      </c>
      <c r="BC299" s="160" t="e">
        <f t="shared" si="36"/>
        <v>#DIV/0!</v>
      </c>
      <c r="BD299" s="160" t="e">
        <f t="shared" si="36"/>
        <v>#DIV/0!</v>
      </c>
      <c r="BE299" s="160" t="e">
        <f t="shared" si="36"/>
        <v>#DIV/0!</v>
      </c>
      <c r="BF299" s="160" t="e">
        <f t="shared" si="36"/>
        <v>#DIV/0!</v>
      </c>
      <c r="BG299" s="160" t="e">
        <f t="shared" si="36"/>
        <v>#DIV/0!</v>
      </c>
      <c r="BH299" s="160" t="e">
        <f t="shared" si="36"/>
        <v>#DIV/0!</v>
      </c>
      <c r="BI299" s="160" t="e">
        <f t="shared" si="36"/>
        <v>#DIV/0!</v>
      </c>
      <c r="BJ299" s="160" t="e">
        <f t="shared" si="36"/>
        <v>#DIV/0!</v>
      </c>
      <c r="BK299" s="160" t="e">
        <f t="shared" si="36"/>
        <v>#DIV/0!</v>
      </c>
      <c r="BL299" s="160" t="e">
        <f t="shared" si="36"/>
        <v>#DIV/0!</v>
      </c>
      <c r="BM299" s="160" t="e">
        <f t="shared" si="36"/>
        <v>#DIV/0!</v>
      </c>
      <c r="BN299" s="160" t="e">
        <f t="shared" si="36"/>
        <v>#DIV/0!</v>
      </c>
      <c r="BO299" s="160" t="e">
        <f t="shared" ref="BO299:BV302" si="37">(BO52-BO$246)/BO$247</f>
        <v>#DIV/0!</v>
      </c>
      <c r="BP299" s="160" t="e">
        <f t="shared" si="37"/>
        <v>#DIV/0!</v>
      </c>
      <c r="BQ299" s="160" t="e">
        <f t="shared" si="37"/>
        <v>#DIV/0!</v>
      </c>
      <c r="BR299" s="160" t="e">
        <f t="shared" si="37"/>
        <v>#DIV/0!</v>
      </c>
      <c r="BS299" s="160" t="e">
        <f t="shared" si="37"/>
        <v>#DIV/0!</v>
      </c>
      <c r="BT299" s="160" t="e">
        <f t="shared" si="37"/>
        <v>#DIV/0!</v>
      </c>
      <c r="BU299" s="160" t="e">
        <f t="shared" si="37"/>
        <v>#DIV/0!</v>
      </c>
      <c r="BV299" s="160" t="e">
        <f t="shared" si="37"/>
        <v>#DIV/0!</v>
      </c>
    </row>
    <row r="300" spans="1:74" x14ac:dyDescent="0.2">
      <c r="A300" s="71"/>
      <c r="B300" s="79">
        <f t="shared" si="8"/>
        <v>37711</v>
      </c>
      <c r="C300" s="160">
        <f t="shared" si="12"/>
        <v>-9.6522699171002119E-2</v>
      </c>
      <c r="D300" s="160">
        <f t="shared" ref="D300:BO303" si="38">(D53-D$246)/D$247</f>
        <v>-6.7876924675559724E-2</v>
      </c>
      <c r="E300" s="160">
        <f t="shared" si="38"/>
        <v>-0.77333427444790948</v>
      </c>
      <c r="F300" s="160">
        <f t="shared" si="38"/>
        <v>-0.35139713272917916</v>
      </c>
      <c r="G300" s="160">
        <f t="shared" si="38"/>
        <v>-0.32473824914244964</v>
      </c>
      <c r="H300" s="160">
        <f t="shared" si="38"/>
        <v>-1.3626888372606953</v>
      </c>
      <c r="I300" s="160">
        <f t="shared" si="38"/>
        <v>-0.63364319925552826</v>
      </c>
      <c r="J300" s="160">
        <f t="shared" si="38"/>
        <v>-8.1590452913103864E-2</v>
      </c>
      <c r="K300" s="160">
        <f t="shared" si="38"/>
        <v>-0.86274986023714062</v>
      </c>
      <c r="L300" s="160">
        <f t="shared" si="38"/>
        <v>-0.30391317494034847</v>
      </c>
      <c r="M300" s="160">
        <f t="shared" si="38"/>
        <v>-0.35161964035056631</v>
      </c>
      <c r="N300" s="160">
        <f t="shared" si="38"/>
        <v>0.38481643533786847</v>
      </c>
      <c r="O300" s="160">
        <f t="shared" si="38"/>
        <v>6.9613728388627685E-2</v>
      </c>
      <c r="P300" s="160">
        <f t="shared" si="38"/>
        <v>0.4330188984064145</v>
      </c>
      <c r="Q300" s="160">
        <f t="shared" si="38"/>
        <v>-0.18488709982813831</v>
      </c>
      <c r="R300" s="160">
        <f t="shared" si="38"/>
        <v>-0.54656134007476143</v>
      </c>
      <c r="S300" s="160">
        <f t="shared" si="38"/>
        <v>-1.2486388822656838</v>
      </c>
      <c r="T300" s="160">
        <f t="shared" si="38"/>
        <v>9.0839014387867192E-2</v>
      </c>
      <c r="U300" s="160">
        <f t="shared" si="38"/>
        <v>0.10235745746233764</v>
      </c>
      <c r="V300" s="160">
        <f t="shared" si="38"/>
        <v>-0.27399938609128272</v>
      </c>
      <c r="W300" s="160">
        <f t="shared" si="38"/>
        <v>-1.9224387313551459</v>
      </c>
      <c r="X300" s="160">
        <f t="shared" si="38"/>
        <v>-0.58423833193137453</v>
      </c>
      <c r="Y300" s="160">
        <f t="shared" si="38"/>
        <v>-0.92983283135661321</v>
      </c>
      <c r="Z300" s="160">
        <f t="shared" si="38"/>
        <v>-1.108763390271409E-2</v>
      </c>
      <c r="AA300" s="160">
        <f t="shared" si="38"/>
        <v>-0.40464983230678653</v>
      </c>
      <c r="AB300" s="160">
        <f t="shared" si="38"/>
        <v>0.4046844275907121</v>
      </c>
      <c r="AC300" s="160">
        <f t="shared" si="38"/>
        <v>-1.6193430239200954</v>
      </c>
      <c r="AD300" s="160">
        <f t="shared" si="38"/>
        <v>-1.6428780425684251</v>
      </c>
      <c r="AE300" s="160">
        <f t="shared" si="38"/>
        <v>-1.3575598343614772</v>
      </c>
      <c r="AF300" s="160">
        <f t="shared" si="38"/>
        <v>0.14776765765100358</v>
      </c>
      <c r="AG300" s="160">
        <f t="shared" si="38"/>
        <v>0.18065171186147053</v>
      </c>
      <c r="AH300" s="160">
        <f t="shared" si="38"/>
        <v>0.16436172246354983</v>
      </c>
      <c r="AI300" s="160">
        <f t="shared" si="38"/>
        <v>-9.3793195301398336E-3</v>
      </c>
      <c r="AJ300" s="160">
        <f t="shared" si="38"/>
        <v>0.72585659176873418</v>
      </c>
      <c r="AK300" s="160">
        <f t="shared" si="38"/>
        <v>0.60533757115384468</v>
      </c>
      <c r="AL300" s="160">
        <f t="shared" si="38"/>
        <v>0.52277615664750121</v>
      </c>
      <c r="AM300" s="160">
        <f t="shared" si="38"/>
        <v>0.77236202481611993</v>
      </c>
      <c r="AN300" s="160">
        <f t="shared" si="38"/>
        <v>3.3720056168889088E-2</v>
      </c>
      <c r="AO300" s="160">
        <f t="shared" si="38"/>
        <v>-0.93542120090930636</v>
      </c>
      <c r="AP300" s="160">
        <f t="shared" si="38"/>
        <v>-0.46372877758032127</v>
      </c>
      <c r="AQ300" s="160">
        <f t="shared" si="38"/>
        <v>0.99886572534440132</v>
      </c>
      <c r="AR300" s="160">
        <f t="shared" si="38"/>
        <v>0.18020477775773092</v>
      </c>
      <c r="AS300" s="160">
        <f t="shared" si="38"/>
        <v>-0.19697327095513487</v>
      </c>
      <c r="AT300" s="160">
        <f t="shared" si="38"/>
        <v>0.17036086399994035</v>
      </c>
      <c r="AU300" s="160">
        <f t="shared" si="38"/>
        <v>-1.4307993381059565</v>
      </c>
      <c r="AV300" s="160">
        <f t="shared" si="38"/>
        <v>-0.37724287318208743</v>
      </c>
      <c r="AW300" s="160">
        <f t="shared" si="38"/>
        <v>0.26774011405629444</v>
      </c>
      <c r="AX300" s="160">
        <f t="shared" si="38"/>
        <v>0.25121587788930833</v>
      </c>
      <c r="AY300" s="160">
        <f t="shared" si="38"/>
        <v>0.53213276438201784</v>
      </c>
      <c r="AZ300" s="160">
        <f t="shared" si="38"/>
        <v>1.161565909892381</v>
      </c>
      <c r="BA300" s="160">
        <f t="shared" si="38"/>
        <v>0.22848171526772479</v>
      </c>
      <c r="BB300" s="160" t="e">
        <f t="shared" si="38"/>
        <v>#DIV/0!</v>
      </c>
      <c r="BC300" s="160" t="e">
        <f t="shared" si="38"/>
        <v>#DIV/0!</v>
      </c>
      <c r="BD300" s="160" t="e">
        <f t="shared" si="38"/>
        <v>#DIV/0!</v>
      </c>
      <c r="BE300" s="160" t="e">
        <f t="shared" si="38"/>
        <v>#DIV/0!</v>
      </c>
      <c r="BF300" s="160" t="e">
        <f t="shared" si="38"/>
        <v>#DIV/0!</v>
      </c>
      <c r="BG300" s="160" t="e">
        <f t="shared" si="38"/>
        <v>#DIV/0!</v>
      </c>
      <c r="BH300" s="160" t="e">
        <f t="shared" si="38"/>
        <v>#DIV/0!</v>
      </c>
      <c r="BI300" s="160" t="e">
        <f t="shared" si="38"/>
        <v>#DIV/0!</v>
      </c>
      <c r="BJ300" s="160" t="e">
        <f t="shared" si="38"/>
        <v>#DIV/0!</v>
      </c>
      <c r="BK300" s="160" t="e">
        <f t="shared" si="38"/>
        <v>#DIV/0!</v>
      </c>
      <c r="BL300" s="160" t="e">
        <f t="shared" si="38"/>
        <v>#DIV/0!</v>
      </c>
      <c r="BM300" s="160" t="e">
        <f t="shared" si="38"/>
        <v>#DIV/0!</v>
      </c>
      <c r="BN300" s="160" t="e">
        <f t="shared" si="38"/>
        <v>#DIV/0!</v>
      </c>
      <c r="BO300" s="160" t="e">
        <f t="shared" si="38"/>
        <v>#DIV/0!</v>
      </c>
      <c r="BP300" s="160" t="e">
        <f t="shared" si="37"/>
        <v>#DIV/0!</v>
      </c>
      <c r="BQ300" s="160" t="e">
        <f t="shared" si="37"/>
        <v>#DIV/0!</v>
      </c>
      <c r="BR300" s="160" t="e">
        <f t="shared" si="37"/>
        <v>#DIV/0!</v>
      </c>
      <c r="BS300" s="160" t="e">
        <f t="shared" si="37"/>
        <v>#DIV/0!</v>
      </c>
      <c r="BT300" s="160" t="e">
        <f t="shared" si="37"/>
        <v>#DIV/0!</v>
      </c>
      <c r="BU300" s="160" t="e">
        <f t="shared" si="37"/>
        <v>#DIV/0!</v>
      </c>
      <c r="BV300" s="160" t="e">
        <f t="shared" si="37"/>
        <v>#DIV/0!</v>
      </c>
    </row>
    <row r="301" spans="1:74" x14ac:dyDescent="0.2">
      <c r="A301" s="71"/>
      <c r="B301" s="79">
        <f t="shared" si="8"/>
        <v>37741</v>
      </c>
      <c r="C301" s="160">
        <f t="shared" si="12"/>
        <v>1.7516008989432834</v>
      </c>
      <c r="D301" s="160">
        <f t="shared" si="38"/>
        <v>1.8941417505990259</v>
      </c>
      <c r="E301" s="160">
        <f t="shared" si="38"/>
        <v>3.1145705209556729</v>
      </c>
      <c r="F301" s="160">
        <f t="shared" si="38"/>
        <v>2.6679980734222966</v>
      </c>
      <c r="G301" s="160">
        <f t="shared" si="38"/>
        <v>2.4977808136673207</v>
      </c>
      <c r="H301" s="160">
        <f t="shared" si="38"/>
        <v>-0.54684602226970414</v>
      </c>
      <c r="I301" s="160">
        <f t="shared" si="38"/>
        <v>0.31335406143301381</v>
      </c>
      <c r="J301" s="160">
        <f t="shared" si="38"/>
        <v>0.73149639866310268</v>
      </c>
      <c r="K301" s="160">
        <f t="shared" si="38"/>
        <v>1.3286840986538233</v>
      </c>
      <c r="L301" s="160">
        <f t="shared" si="38"/>
        <v>-6.4084408596886522E-2</v>
      </c>
      <c r="M301" s="160">
        <f t="shared" si="38"/>
        <v>-6.0372841372927019E-2</v>
      </c>
      <c r="N301" s="160">
        <f t="shared" si="38"/>
        <v>1.7675630083221974</v>
      </c>
      <c r="O301" s="160">
        <f t="shared" si="38"/>
        <v>1.0537020495681668</v>
      </c>
      <c r="P301" s="160">
        <f t="shared" si="38"/>
        <v>1.5863788082159869</v>
      </c>
      <c r="Q301" s="160">
        <f t="shared" si="38"/>
        <v>0.79749439006141343</v>
      </c>
      <c r="R301" s="160">
        <f t="shared" si="38"/>
        <v>0.31275363894149499</v>
      </c>
      <c r="S301" s="160">
        <f t="shared" si="38"/>
        <v>-0.10875087765186549</v>
      </c>
      <c r="T301" s="160">
        <f t="shared" si="38"/>
        <v>1.375125224881647</v>
      </c>
      <c r="U301" s="160">
        <f t="shared" si="38"/>
        <v>2.0191311847237801</v>
      </c>
      <c r="V301" s="160">
        <f t="shared" si="38"/>
        <v>0.85571914108896741</v>
      </c>
      <c r="W301" s="160">
        <f t="shared" si="38"/>
        <v>0.59226272745016206</v>
      </c>
      <c r="X301" s="160">
        <f t="shared" si="38"/>
        <v>0.29774215105124158</v>
      </c>
      <c r="Y301" s="160">
        <f t="shared" si="38"/>
        <v>1.0745124745466084</v>
      </c>
      <c r="Z301" s="160">
        <f t="shared" si="38"/>
        <v>1.8348326030495408</v>
      </c>
      <c r="AA301" s="160">
        <f t="shared" si="38"/>
        <v>4.3835445606429636E-2</v>
      </c>
      <c r="AB301" s="160">
        <f t="shared" si="38"/>
        <v>9.1531296661820152E-2</v>
      </c>
      <c r="AC301" s="160">
        <f t="shared" si="38"/>
        <v>-1.2429282763055067</v>
      </c>
      <c r="AD301" s="160">
        <f t="shared" si="38"/>
        <v>-1.2601037095995156</v>
      </c>
      <c r="AE301" s="160">
        <f t="shared" si="38"/>
        <v>-1.0385016075730793</v>
      </c>
      <c r="AF301" s="160">
        <f t="shared" si="38"/>
        <v>0.56382986833240667</v>
      </c>
      <c r="AG301" s="160">
        <f t="shared" si="38"/>
        <v>0.57465598713035038</v>
      </c>
      <c r="AH301" s="160">
        <f t="shared" si="38"/>
        <v>0.49268313343414644</v>
      </c>
      <c r="AI301" s="160">
        <f t="shared" si="38"/>
        <v>-0.17325046528373131</v>
      </c>
      <c r="AJ301" s="160">
        <f t="shared" si="38"/>
        <v>-5.1942803587176144E-2</v>
      </c>
      <c r="AK301" s="160">
        <f t="shared" si="38"/>
        <v>-0.17939095639517991</v>
      </c>
      <c r="AL301" s="160">
        <f t="shared" si="38"/>
        <v>9.7514427874374893E-2</v>
      </c>
      <c r="AM301" s="160">
        <f t="shared" si="38"/>
        <v>-3.0620158193472764E-2</v>
      </c>
      <c r="AN301" s="160">
        <f t="shared" si="38"/>
        <v>0.40596579866882831</v>
      </c>
      <c r="AO301" s="160">
        <f t="shared" si="38"/>
        <v>-0.85539682449415055</v>
      </c>
      <c r="AP301" s="160">
        <f t="shared" si="38"/>
        <v>-0.17640040315799499</v>
      </c>
      <c r="AQ301" s="160">
        <f t="shared" si="38"/>
        <v>0.36596305252008476</v>
      </c>
      <c r="AR301" s="160">
        <f t="shared" si="38"/>
        <v>-0.42640761285646894</v>
      </c>
      <c r="AS301" s="160">
        <f t="shared" si="38"/>
        <v>-2.2632589038644676E-2</v>
      </c>
      <c r="AT301" s="160">
        <f t="shared" si="38"/>
        <v>-0.25476158922712283</v>
      </c>
      <c r="AU301" s="160">
        <f t="shared" si="38"/>
        <v>-1.8816313086260104</v>
      </c>
      <c r="AV301" s="160">
        <f t="shared" si="38"/>
        <v>-1.8015827434420322</v>
      </c>
      <c r="AW301" s="160">
        <f t="shared" si="38"/>
        <v>-0.12400973345328395</v>
      </c>
      <c r="AX301" s="160">
        <f t="shared" si="38"/>
        <v>-0.35106726589373993</v>
      </c>
      <c r="AY301" s="160">
        <f t="shared" si="38"/>
        <v>-0.47528528515939084</v>
      </c>
      <c r="AZ301" s="160">
        <f t="shared" si="38"/>
        <v>0.49844126219679308</v>
      </c>
      <c r="BA301" s="160">
        <f t="shared" si="38"/>
        <v>-0.35038782856517992</v>
      </c>
      <c r="BB301" s="160" t="e">
        <f t="shared" si="38"/>
        <v>#DIV/0!</v>
      </c>
      <c r="BC301" s="160" t="e">
        <f t="shared" si="38"/>
        <v>#DIV/0!</v>
      </c>
      <c r="BD301" s="160" t="e">
        <f t="shared" si="38"/>
        <v>#DIV/0!</v>
      </c>
      <c r="BE301" s="160" t="e">
        <f t="shared" si="38"/>
        <v>#DIV/0!</v>
      </c>
      <c r="BF301" s="160" t="e">
        <f t="shared" si="38"/>
        <v>#DIV/0!</v>
      </c>
      <c r="BG301" s="160" t="e">
        <f t="shared" si="38"/>
        <v>#DIV/0!</v>
      </c>
      <c r="BH301" s="160" t="e">
        <f t="shared" si="38"/>
        <v>#DIV/0!</v>
      </c>
      <c r="BI301" s="160" t="e">
        <f t="shared" si="38"/>
        <v>#DIV/0!</v>
      </c>
      <c r="BJ301" s="160" t="e">
        <f t="shared" si="38"/>
        <v>#DIV/0!</v>
      </c>
      <c r="BK301" s="160" t="e">
        <f t="shared" si="38"/>
        <v>#DIV/0!</v>
      </c>
      <c r="BL301" s="160" t="e">
        <f t="shared" si="38"/>
        <v>#DIV/0!</v>
      </c>
      <c r="BM301" s="160" t="e">
        <f t="shared" si="38"/>
        <v>#DIV/0!</v>
      </c>
      <c r="BN301" s="160" t="e">
        <f t="shared" si="38"/>
        <v>#DIV/0!</v>
      </c>
      <c r="BO301" s="160" t="e">
        <f t="shared" si="38"/>
        <v>#DIV/0!</v>
      </c>
      <c r="BP301" s="160" t="e">
        <f t="shared" si="37"/>
        <v>#DIV/0!</v>
      </c>
      <c r="BQ301" s="160" t="e">
        <f t="shared" si="37"/>
        <v>#DIV/0!</v>
      </c>
      <c r="BR301" s="160" t="e">
        <f t="shared" si="37"/>
        <v>#DIV/0!</v>
      </c>
      <c r="BS301" s="160" t="e">
        <f t="shared" si="37"/>
        <v>#DIV/0!</v>
      </c>
      <c r="BT301" s="160" t="e">
        <f t="shared" si="37"/>
        <v>#DIV/0!</v>
      </c>
      <c r="BU301" s="160" t="e">
        <f t="shared" si="37"/>
        <v>#DIV/0!</v>
      </c>
      <c r="BV301" s="160" t="e">
        <f t="shared" si="37"/>
        <v>#DIV/0!</v>
      </c>
    </row>
    <row r="302" spans="1:74" x14ac:dyDescent="0.2">
      <c r="A302" s="71"/>
      <c r="B302" s="79">
        <f t="shared" si="8"/>
        <v>37772</v>
      </c>
      <c r="C302" s="160">
        <f t="shared" si="12"/>
        <v>0.59857052289944268</v>
      </c>
      <c r="D302" s="160">
        <f t="shared" si="38"/>
        <v>1.6952089839578999</v>
      </c>
      <c r="E302" s="160">
        <f t="shared" si="38"/>
        <v>0.85173378700551317</v>
      </c>
      <c r="F302" s="160">
        <f t="shared" si="38"/>
        <v>1.6666731987546812</v>
      </c>
      <c r="G302" s="160">
        <f t="shared" si="38"/>
        <v>0.91317738077434285</v>
      </c>
      <c r="H302" s="160">
        <f t="shared" si="38"/>
        <v>0.48556971169101437</v>
      </c>
      <c r="I302" s="160">
        <f t="shared" si="38"/>
        <v>0.31928263566758958</v>
      </c>
      <c r="J302" s="160">
        <f t="shared" si="38"/>
        <v>0.36663645328540434</v>
      </c>
      <c r="K302" s="160">
        <f t="shared" si="38"/>
        <v>0.71636735832129717</v>
      </c>
      <c r="L302" s="160">
        <f t="shared" si="38"/>
        <v>0.52811031409532116</v>
      </c>
      <c r="M302" s="160">
        <f t="shared" si="38"/>
        <v>0.29250200347915623</v>
      </c>
      <c r="N302" s="160">
        <f t="shared" si="38"/>
        <v>-8.6264540359847486E-2</v>
      </c>
      <c r="O302" s="160">
        <f t="shared" si="38"/>
        <v>0.21183021624057463</v>
      </c>
      <c r="P302" s="160">
        <f t="shared" si="38"/>
        <v>0.92919108072091261</v>
      </c>
      <c r="Q302" s="160">
        <f t="shared" si="38"/>
        <v>0.3385949906397922</v>
      </c>
      <c r="R302" s="160">
        <f t="shared" si="38"/>
        <v>0.4022024448485455</v>
      </c>
      <c r="S302" s="160">
        <f t="shared" si="38"/>
        <v>0.97823852070698059</v>
      </c>
      <c r="T302" s="160">
        <f t="shared" si="38"/>
        <v>0.2764465752208648</v>
      </c>
      <c r="U302" s="160">
        <f t="shared" si="38"/>
        <v>1.2473374081988615</v>
      </c>
      <c r="V302" s="160">
        <f t="shared" si="38"/>
        <v>1.600872368330672</v>
      </c>
      <c r="W302" s="160">
        <f t="shared" si="38"/>
        <v>3.8196321251502909</v>
      </c>
      <c r="X302" s="160">
        <f t="shared" si="38"/>
        <v>0.51432298924480646</v>
      </c>
      <c r="Y302" s="160">
        <f t="shared" si="38"/>
        <v>0.78862583919103635</v>
      </c>
      <c r="Z302" s="160">
        <f t="shared" si="38"/>
        <v>0.97801905894842778</v>
      </c>
      <c r="AA302" s="160">
        <f t="shared" si="38"/>
        <v>-0.80577938219568346</v>
      </c>
      <c r="AB302" s="160">
        <f t="shared" si="38"/>
        <v>-0.50046730038290077</v>
      </c>
      <c r="AC302" s="160">
        <f t="shared" si="38"/>
        <v>1.1208736141776176E-2</v>
      </c>
      <c r="AD302" s="160">
        <f t="shared" si="38"/>
        <v>4.1123341809497435E-3</v>
      </c>
      <c r="AE302" s="160">
        <f t="shared" si="38"/>
        <v>-5.5380259502605514E-2</v>
      </c>
      <c r="AF302" s="160">
        <f t="shared" si="38"/>
        <v>1.1575487048624626</v>
      </c>
      <c r="AG302" s="160">
        <f t="shared" si="38"/>
        <v>1.1368982525776101</v>
      </c>
      <c r="AH302" s="160">
        <f t="shared" si="38"/>
        <v>0.96119625749346083</v>
      </c>
      <c r="AI302" s="160">
        <f t="shared" si="38"/>
        <v>-0.12600189848107166</v>
      </c>
      <c r="AJ302" s="160">
        <f t="shared" si="38"/>
        <v>-0.76133426944445559</v>
      </c>
      <c r="AK302" s="160">
        <f t="shared" si="38"/>
        <v>-0.67554319408167596</v>
      </c>
      <c r="AL302" s="160">
        <f t="shared" si="38"/>
        <v>-1.1685864729478463</v>
      </c>
      <c r="AM302" s="160">
        <f t="shared" si="38"/>
        <v>-1.2137941819223594</v>
      </c>
      <c r="AN302" s="160">
        <f t="shared" si="38"/>
        <v>-0.45303536292114843</v>
      </c>
      <c r="AO302" s="160">
        <f t="shared" si="38"/>
        <v>-0.84448440952844739</v>
      </c>
      <c r="AP302" s="160">
        <f t="shared" si="38"/>
        <v>0.54641985102448731</v>
      </c>
      <c r="AQ302" s="160">
        <f t="shared" si="38"/>
        <v>0.12303719591639958</v>
      </c>
      <c r="AR302" s="160">
        <f t="shared" si="38"/>
        <v>-0.26681560674485277</v>
      </c>
      <c r="AS302" s="160">
        <f t="shared" si="38"/>
        <v>8.490428096120857E-2</v>
      </c>
      <c r="AT302" s="160">
        <f t="shared" si="38"/>
        <v>9.0934142394544476E-2</v>
      </c>
      <c r="AU302" s="160">
        <f t="shared" si="38"/>
        <v>-4.3880102280554494E-2</v>
      </c>
      <c r="AV302" s="160">
        <f t="shared" si="38"/>
        <v>0.3837594472421445</v>
      </c>
      <c r="AW302" s="160">
        <f t="shared" si="38"/>
        <v>0.17895004159213229</v>
      </c>
      <c r="AX302" s="160">
        <f t="shared" si="38"/>
        <v>0.10247257239758931</v>
      </c>
      <c r="AY302" s="160">
        <f t="shared" si="38"/>
        <v>-0.30493956478481471</v>
      </c>
      <c r="AZ302" s="160">
        <f t="shared" si="38"/>
        <v>-0.60896971941689826</v>
      </c>
      <c r="BA302" s="160">
        <f t="shared" si="38"/>
        <v>-1.7863916344602517</v>
      </c>
      <c r="BB302" s="160" t="e">
        <f t="shared" si="38"/>
        <v>#DIV/0!</v>
      </c>
      <c r="BC302" s="160" t="e">
        <f t="shared" si="38"/>
        <v>#DIV/0!</v>
      </c>
      <c r="BD302" s="160" t="e">
        <f t="shared" si="38"/>
        <v>#DIV/0!</v>
      </c>
      <c r="BE302" s="160" t="e">
        <f t="shared" si="38"/>
        <v>#DIV/0!</v>
      </c>
      <c r="BF302" s="160" t="e">
        <f t="shared" si="38"/>
        <v>#DIV/0!</v>
      </c>
      <c r="BG302" s="160" t="e">
        <f t="shared" si="38"/>
        <v>#DIV/0!</v>
      </c>
      <c r="BH302" s="160" t="e">
        <f t="shared" si="38"/>
        <v>#DIV/0!</v>
      </c>
      <c r="BI302" s="160" t="e">
        <f t="shared" si="38"/>
        <v>#DIV/0!</v>
      </c>
      <c r="BJ302" s="160" t="e">
        <f t="shared" si="38"/>
        <v>#DIV/0!</v>
      </c>
      <c r="BK302" s="160" t="e">
        <f t="shared" si="38"/>
        <v>#DIV/0!</v>
      </c>
      <c r="BL302" s="160" t="e">
        <f t="shared" si="38"/>
        <v>#DIV/0!</v>
      </c>
      <c r="BM302" s="160" t="e">
        <f t="shared" si="38"/>
        <v>#DIV/0!</v>
      </c>
      <c r="BN302" s="160" t="e">
        <f t="shared" si="38"/>
        <v>#DIV/0!</v>
      </c>
      <c r="BO302" s="160" t="e">
        <f t="shared" si="38"/>
        <v>#DIV/0!</v>
      </c>
      <c r="BP302" s="160" t="e">
        <f t="shared" si="37"/>
        <v>#DIV/0!</v>
      </c>
      <c r="BQ302" s="160" t="e">
        <f t="shared" si="37"/>
        <v>#DIV/0!</v>
      </c>
      <c r="BR302" s="160" t="e">
        <f t="shared" si="37"/>
        <v>#DIV/0!</v>
      </c>
      <c r="BS302" s="160" t="e">
        <f t="shared" si="37"/>
        <v>#DIV/0!</v>
      </c>
      <c r="BT302" s="160" t="e">
        <f t="shared" si="37"/>
        <v>#DIV/0!</v>
      </c>
      <c r="BU302" s="160" t="e">
        <f t="shared" si="37"/>
        <v>#DIV/0!</v>
      </c>
      <c r="BV302" s="160" t="e">
        <f t="shared" si="37"/>
        <v>#DIV/0!</v>
      </c>
    </row>
    <row r="303" spans="1:74" x14ac:dyDescent="0.2">
      <c r="A303" s="71"/>
      <c r="B303" s="79">
        <f t="shared" si="8"/>
        <v>37802</v>
      </c>
      <c r="C303" s="160">
        <f t="shared" si="12"/>
        <v>-0.14496297858390328</v>
      </c>
      <c r="D303" s="160">
        <f t="shared" si="38"/>
        <v>-0.17569768023955634</v>
      </c>
      <c r="E303" s="160">
        <f t="shared" si="38"/>
        <v>-0.1304991275132959</v>
      </c>
      <c r="F303" s="160">
        <f t="shared" si="38"/>
        <v>8.1834522870403888E-3</v>
      </c>
      <c r="G303" s="160">
        <f t="shared" si="38"/>
        <v>-0.1961242030306701</v>
      </c>
      <c r="H303" s="160">
        <f t="shared" si="38"/>
        <v>1.4108799209231642</v>
      </c>
      <c r="I303" s="160">
        <f t="shared" si="38"/>
        <v>2.0808637059008555</v>
      </c>
      <c r="J303" s="160">
        <f t="shared" si="38"/>
        <v>0.34735080631828685</v>
      </c>
      <c r="K303" s="160">
        <f t="shared" si="38"/>
        <v>0.68011708935443249</v>
      </c>
      <c r="L303" s="160">
        <f t="shared" si="38"/>
        <v>-1.19811659615921</v>
      </c>
      <c r="M303" s="160">
        <f t="shared" si="38"/>
        <v>-1.1008019059528007</v>
      </c>
      <c r="N303" s="160">
        <f t="shared" si="38"/>
        <v>2.2907736739458322E-2</v>
      </c>
      <c r="O303" s="160">
        <f t="shared" si="38"/>
        <v>-0.42143777432732565</v>
      </c>
      <c r="P303" s="160">
        <f t="shared" si="38"/>
        <v>-0.84171907383246569</v>
      </c>
      <c r="Q303" s="160">
        <f t="shared" si="38"/>
        <v>-3.2485348586337399E-2</v>
      </c>
      <c r="R303" s="160">
        <f t="shared" si="38"/>
        <v>-0.11447601131109406</v>
      </c>
      <c r="S303" s="160">
        <f t="shared" si="38"/>
        <v>-0.42150407058734524</v>
      </c>
      <c r="T303" s="160">
        <f t="shared" si="38"/>
        <v>-0.54998778974586471</v>
      </c>
      <c r="U303" s="160">
        <f t="shared" si="38"/>
        <v>0.18187850708010209</v>
      </c>
      <c r="V303" s="160">
        <f t="shared" si="38"/>
        <v>0.44265018961945429</v>
      </c>
      <c r="W303" s="160">
        <f t="shared" si="38"/>
        <v>8.6123045613158394E-2</v>
      </c>
      <c r="X303" s="160">
        <f t="shared" si="38"/>
        <v>-1.0932283449066111</v>
      </c>
      <c r="Y303" s="160">
        <f t="shared" si="38"/>
        <v>-2.2078996224983829</v>
      </c>
      <c r="Z303" s="160">
        <f t="shared" si="38"/>
        <v>-3.9113687729294861</v>
      </c>
      <c r="AA303" s="160">
        <f t="shared" si="38"/>
        <v>0.73868928941009682</v>
      </c>
      <c r="AB303" s="160">
        <f t="shared" si="38"/>
        <v>0.4805160394318691</v>
      </c>
      <c r="AC303" s="160">
        <f t="shared" si="38"/>
        <v>3.6690580269437854E-2</v>
      </c>
      <c r="AD303" s="160">
        <f t="shared" si="38"/>
        <v>4.7128910497960835E-2</v>
      </c>
      <c r="AE303" s="160">
        <f t="shared" si="38"/>
        <v>5.7123741314027067E-2</v>
      </c>
      <c r="AF303" s="160">
        <f t="shared" si="38"/>
        <v>-0.3104406774766259</v>
      </c>
      <c r="AG303" s="160">
        <f t="shared" si="38"/>
        <v>-0.25326427081922032</v>
      </c>
      <c r="AH303" s="160">
        <f t="shared" si="38"/>
        <v>-0.19721787608064342</v>
      </c>
      <c r="AI303" s="160">
        <f t="shared" si="38"/>
        <v>1.1409308233484927</v>
      </c>
      <c r="AJ303" s="160">
        <f t="shared" si="38"/>
        <v>0.84972127940282549</v>
      </c>
      <c r="AK303" s="160">
        <f t="shared" si="38"/>
        <v>0.62184607518568691</v>
      </c>
      <c r="AL303" s="160">
        <f t="shared" si="38"/>
        <v>0.75846557215488264</v>
      </c>
      <c r="AM303" s="160">
        <f t="shared" si="38"/>
        <v>1.2121365003099893</v>
      </c>
      <c r="AN303" s="160">
        <f t="shared" si="38"/>
        <v>6.2768409955274426E-2</v>
      </c>
      <c r="AO303" s="160">
        <f t="shared" si="38"/>
        <v>-1.1100198403605555</v>
      </c>
      <c r="AP303" s="160">
        <f t="shared" si="38"/>
        <v>2.2370915171482619</v>
      </c>
      <c r="AQ303" s="160">
        <f t="shared" si="38"/>
        <v>0.7313888399832239</v>
      </c>
      <c r="AR303" s="160">
        <f t="shared" si="38"/>
        <v>0.19008979372376542</v>
      </c>
      <c r="AS303" s="160">
        <f t="shared" si="38"/>
        <v>0.65751508869652708</v>
      </c>
      <c r="AT303" s="160">
        <f t="shared" si="38"/>
        <v>1.6352240515858016</v>
      </c>
      <c r="AU303" s="160">
        <f t="shared" si="38"/>
        <v>1.0868840203868848</v>
      </c>
      <c r="AV303" s="160">
        <f t="shared" si="38"/>
        <v>0.98027790521746494</v>
      </c>
      <c r="AW303" s="160">
        <f t="shared" si="38"/>
        <v>0.89098198477077217</v>
      </c>
      <c r="AX303" s="160">
        <f t="shared" si="38"/>
        <v>0.89194279308480728</v>
      </c>
      <c r="AY303" s="160">
        <f t="shared" si="38"/>
        <v>0.88644423601179567</v>
      </c>
      <c r="AZ303" s="160">
        <f t="shared" si="38"/>
        <v>0.89984134034882013</v>
      </c>
      <c r="BA303" s="160">
        <f t="shared" si="38"/>
        <v>1.249686909161233</v>
      </c>
      <c r="BB303" s="160" t="e">
        <f t="shared" si="38"/>
        <v>#DIV/0!</v>
      </c>
      <c r="BC303" s="160" t="e">
        <f t="shared" si="38"/>
        <v>#DIV/0!</v>
      </c>
      <c r="BD303" s="160" t="e">
        <f t="shared" si="38"/>
        <v>#DIV/0!</v>
      </c>
      <c r="BE303" s="160" t="e">
        <f t="shared" si="38"/>
        <v>#DIV/0!</v>
      </c>
      <c r="BF303" s="160" t="e">
        <f t="shared" si="38"/>
        <v>#DIV/0!</v>
      </c>
      <c r="BG303" s="160" t="e">
        <f t="shared" si="38"/>
        <v>#DIV/0!</v>
      </c>
      <c r="BH303" s="160" t="e">
        <f t="shared" si="38"/>
        <v>#DIV/0!</v>
      </c>
      <c r="BI303" s="160" t="e">
        <f t="shared" si="38"/>
        <v>#DIV/0!</v>
      </c>
      <c r="BJ303" s="160" t="e">
        <f t="shared" si="38"/>
        <v>#DIV/0!</v>
      </c>
      <c r="BK303" s="160" t="e">
        <f t="shared" si="38"/>
        <v>#DIV/0!</v>
      </c>
      <c r="BL303" s="160" t="e">
        <f t="shared" si="38"/>
        <v>#DIV/0!</v>
      </c>
      <c r="BM303" s="160" t="e">
        <f t="shared" si="38"/>
        <v>#DIV/0!</v>
      </c>
      <c r="BN303" s="160" t="e">
        <f t="shared" si="38"/>
        <v>#DIV/0!</v>
      </c>
      <c r="BO303" s="160" t="e">
        <f t="shared" ref="BO303:BV306" si="39">(BO56-BO$246)/BO$247</f>
        <v>#DIV/0!</v>
      </c>
      <c r="BP303" s="160" t="e">
        <f t="shared" si="39"/>
        <v>#DIV/0!</v>
      </c>
      <c r="BQ303" s="160" t="e">
        <f t="shared" si="39"/>
        <v>#DIV/0!</v>
      </c>
      <c r="BR303" s="160" t="e">
        <f t="shared" si="39"/>
        <v>#DIV/0!</v>
      </c>
      <c r="BS303" s="160" t="e">
        <f t="shared" si="39"/>
        <v>#DIV/0!</v>
      </c>
      <c r="BT303" s="160" t="e">
        <f t="shared" si="39"/>
        <v>#DIV/0!</v>
      </c>
      <c r="BU303" s="160" t="e">
        <f t="shared" si="39"/>
        <v>#DIV/0!</v>
      </c>
      <c r="BV303" s="160" t="e">
        <f t="shared" si="39"/>
        <v>#DIV/0!</v>
      </c>
    </row>
    <row r="304" spans="1:74" x14ac:dyDescent="0.2">
      <c r="A304" s="71"/>
      <c r="B304" s="79">
        <f t="shared" si="8"/>
        <v>37833</v>
      </c>
      <c r="C304" s="160">
        <f t="shared" si="12"/>
        <v>1.0537579054435604</v>
      </c>
      <c r="D304" s="160">
        <f t="shared" ref="D304:BO307" si="40">(D57-D$246)/D$247</f>
        <v>1.3892189825849637</v>
      </c>
      <c r="E304" s="160">
        <f t="shared" si="40"/>
        <v>1.1483075693116782</v>
      </c>
      <c r="F304" s="160">
        <f t="shared" si="40"/>
        <v>1.3817881126743798</v>
      </c>
      <c r="G304" s="160">
        <f t="shared" si="40"/>
        <v>0.83159302738158714</v>
      </c>
      <c r="H304" s="160">
        <f t="shared" si="40"/>
        <v>1.59755538235989</v>
      </c>
      <c r="I304" s="160">
        <f t="shared" si="40"/>
        <v>0.72528423054029145</v>
      </c>
      <c r="J304" s="160">
        <f t="shared" si="40"/>
        <v>0.74721955931006934</v>
      </c>
      <c r="K304" s="160">
        <f t="shared" si="40"/>
        <v>1.5854455989597365</v>
      </c>
      <c r="L304" s="160">
        <f t="shared" si="40"/>
        <v>-0.26527034056710802</v>
      </c>
      <c r="M304" s="160">
        <f t="shared" si="40"/>
        <v>-0.28937173070219524</v>
      </c>
      <c r="N304" s="160">
        <f t="shared" si="40"/>
        <v>0.11890759454104351</v>
      </c>
      <c r="O304" s="160">
        <f t="shared" si="40"/>
        <v>-0.33688827519160569</v>
      </c>
      <c r="P304" s="160">
        <f t="shared" si="40"/>
        <v>0.18618399165783131</v>
      </c>
      <c r="Q304" s="160">
        <f t="shared" si="40"/>
        <v>0.38864805902031901</v>
      </c>
      <c r="R304" s="160">
        <f t="shared" si="40"/>
        <v>1.8235967647543052</v>
      </c>
      <c r="S304" s="160">
        <f t="shared" si="40"/>
        <v>1.0795885405033183</v>
      </c>
      <c r="T304" s="160">
        <f t="shared" si="40"/>
        <v>-0.43965162157254212</v>
      </c>
      <c r="U304" s="160">
        <f t="shared" si="40"/>
        <v>0.34128664928302249</v>
      </c>
      <c r="V304" s="160">
        <f t="shared" si="40"/>
        <v>0.84757554598066409</v>
      </c>
      <c r="W304" s="160">
        <f t="shared" si="40"/>
        <v>0.22792872466961986</v>
      </c>
      <c r="X304" s="160">
        <f t="shared" si="40"/>
        <v>1.0547007224352594</v>
      </c>
      <c r="Y304" s="160">
        <f t="shared" si="40"/>
        <v>1.6495288681271192</v>
      </c>
      <c r="Z304" s="160">
        <f t="shared" si="40"/>
        <v>2.7622772701216731</v>
      </c>
      <c r="AA304" s="160">
        <f t="shared" si="40"/>
        <v>0.39431426178250034</v>
      </c>
      <c r="AB304" s="160">
        <f t="shared" si="40"/>
        <v>0.42432482284010836</v>
      </c>
      <c r="AC304" s="160">
        <f t="shared" si="40"/>
        <v>1.5669820542235082</v>
      </c>
      <c r="AD304" s="160">
        <f t="shared" si="40"/>
        <v>1.551228745279537</v>
      </c>
      <c r="AE304" s="160">
        <f t="shared" si="40"/>
        <v>1.3448718113633413</v>
      </c>
      <c r="AF304" s="160">
        <f t="shared" si="40"/>
        <v>0.191242135360912</v>
      </c>
      <c r="AG304" s="160">
        <f t="shared" si="40"/>
        <v>0.22182134862019565</v>
      </c>
      <c r="AH304" s="160">
        <f t="shared" si="40"/>
        <v>0.19866813505399006</v>
      </c>
      <c r="AI304" s="160">
        <f t="shared" si="40"/>
        <v>0.18402349941228513</v>
      </c>
      <c r="AJ304" s="160">
        <f t="shared" si="40"/>
        <v>-0.15584791396850381</v>
      </c>
      <c r="AK304" s="160">
        <f t="shared" si="40"/>
        <v>-0.20561465841246229</v>
      </c>
      <c r="AL304" s="160">
        <f t="shared" si="40"/>
        <v>-0.20159622088159493</v>
      </c>
      <c r="AM304" s="160">
        <f t="shared" si="40"/>
        <v>-4.6135623184625281E-2</v>
      </c>
      <c r="AN304" s="160">
        <f t="shared" si="40"/>
        <v>2.6624629544195241E-2</v>
      </c>
      <c r="AO304" s="160">
        <f t="shared" si="40"/>
        <v>-0.36797562269274692</v>
      </c>
      <c r="AP304" s="160">
        <f t="shared" si="40"/>
        <v>-2.7327586878595132E-2</v>
      </c>
      <c r="AQ304" s="160">
        <f t="shared" si="40"/>
        <v>-1.524038392763183E-2</v>
      </c>
      <c r="AR304" s="160">
        <f t="shared" si="40"/>
        <v>1.3890263974004387</v>
      </c>
      <c r="AS304" s="160">
        <f t="shared" si="40"/>
        <v>0.93842744876037443</v>
      </c>
      <c r="AT304" s="160">
        <f t="shared" si="40"/>
        <v>-0.20910029849815892</v>
      </c>
      <c r="AU304" s="160">
        <f t="shared" si="40"/>
        <v>1.4093682261068567</v>
      </c>
      <c r="AV304" s="160">
        <f t="shared" si="40"/>
        <v>0.24980857173825713</v>
      </c>
      <c r="AW304" s="160">
        <f t="shared" si="40"/>
        <v>-9.1596564927761467E-3</v>
      </c>
      <c r="AX304" s="160">
        <f t="shared" si="40"/>
        <v>0.43924904616282617</v>
      </c>
      <c r="AY304" s="160">
        <f t="shared" si="40"/>
        <v>-0.85018494781501042</v>
      </c>
      <c r="AZ304" s="160">
        <f t="shared" si="40"/>
        <v>-1.6915414241025899</v>
      </c>
      <c r="BA304" s="160">
        <f t="shared" si="40"/>
        <v>0.26178723150783756</v>
      </c>
      <c r="BB304" s="160" t="e">
        <f t="shared" si="40"/>
        <v>#DIV/0!</v>
      </c>
      <c r="BC304" s="160" t="e">
        <f t="shared" si="40"/>
        <v>#DIV/0!</v>
      </c>
      <c r="BD304" s="160" t="e">
        <f t="shared" si="40"/>
        <v>#DIV/0!</v>
      </c>
      <c r="BE304" s="160" t="e">
        <f t="shared" si="40"/>
        <v>#DIV/0!</v>
      </c>
      <c r="BF304" s="160" t="e">
        <f t="shared" si="40"/>
        <v>#DIV/0!</v>
      </c>
      <c r="BG304" s="160" t="e">
        <f t="shared" si="40"/>
        <v>#DIV/0!</v>
      </c>
      <c r="BH304" s="160" t="e">
        <f t="shared" si="40"/>
        <v>#DIV/0!</v>
      </c>
      <c r="BI304" s="160" t="e">
        <f t="shared" si="40"/>
        <v>#DIV/0!</v>
      </c>
      <c r="BJ304" s="160" t="e">
        <f t="shared" si="40"/>
        <v>#DIV/0!</v>
      </c>
      <c r="BK304" s="160" t="e">
        <f t="shared" si="40"/>
        <v>#DIV/0!</v>
      </c>
      <c r="BL304" s="160" t="e">
        <f t="shared" si="40"/>
        <v>#DIV/0!</v>
      </c>
      <c r="BM304" s="160" t="e">
        <f t="shared" si="40"/>
        <v>#DIV/0!</v>
      </c>
      <c r="BN304" s="160" t="e">
        <f t="shared" si="40"/>
        <v>#DIV/0!</v>
      </c>
      <c r="BO304" s="160" t="e">
        <f t="shared" si="40"/>
        <v>#DIV/0!</v>
      </c>
      <c r="BP304" s="160" t="e">
        <f t="shared" si="39"/>
        <v>#DIV/0!</v>
      </c>
      <c r="BQ304" s="160" t="e">
        <f t="shared" si="39"/>
        <v>#DIV/0!</v>
      </c>
      <c r="BR304" s="160" t="e">
        <f t="shared" si="39"/>
        <v>#DIV/0!</v>
      </c>
      <c r="BS304" s="160" t="e">
        <f t="shared" si="39"/>
        <v>#DIV/0!</v>
      </c>
      <c r="BT304" s="160" t="e">
        <f t="shared" si="39"/>
        <v>#DIV/0!</v>
      </c>
      <c r="BU304" s="160" t="e">
        <f t="shared" si="39"/>
        <v>#DIV/0!</v>
      </c>
      <c r="BV304" s="160" t="e">
        <f t="shared" si="39"/>
        <v>#DIV/0!</v>
      </c>
    </row>
    <row r="305" spans="1:74" x14ac:dyDescent="0.2">
      <c r="A305" s="71"/>
      <c r="B305" s="79">
        <f t="shared" si="8"/>
        <v>37864</v>
      </c>
      <c r="C305" s="160">
        <f t="shared" si="12"/>
        <v>0.84522742536831597</v>
      </c>
      <c r="D305" s="160">
        <f t="shared" si="40"/>
        <v>1.4168671434067219</v>
      </c>
      <c r="E305" s="160">
        <f t="shared" si="40"/>
        <v>0.33272017537190696</v>
      </c>
      <c r="F305" s="160">
        <f t="shared" si="40"/>
        <v>0.98596623064412847</v>
      </c>
      <c r="G305" s="160">
        <f t="shared" si="40"/>
        <v>0.23366550870923053</v>
      </c>
      <c r="H305" s="160">
        <f t="shared" si="40"/>
        <v>3.0286859031108424</v>
      </c>
      <c r="I305" s="160">
        <f t="shared" si="40"/>
        <v>3.1691049016887205</v>
      </c>
      <c r="J305" s="160">
        <f t="shared" si="40"/>
        <v>1.2046671596442131</v>
      </c>
      <c r="K305" s="160">
        <f t="shared" si="40"/>
        <v>1.5098907222585867</v>
      </c>
      <c r="L305" s="160">
        <f t="shared" si="40"/>
        <v>0.37447192768948884</v>
      </c>
      <c r="M305" s="160">
        <f t="shared" si="40"/>
        <v>0.52534406633154418</v>
      </c>
      <c r="N305" s="160">
        <f t="shared" si="40"/>
        <v>0.92532942825439735</v>
      </c>
      <c r="O305" s="160">
        <f t="shared" si="40"/>
        <v>0.87055676261391612</v>
      </c>
      <c r="P305" s="160">
        <f t="shared" si="40"/>
        <v>-0.25482516179339576</v>
      </c>
      <c r="Q305" s="160">
        <f t="shared" si="40"/>
        <v>0.45255315966686493</v>
      </c>
      <c r="R305" s="160">
        <f t="shared" si="40"/>
        <v>1.4837979762102467</v>
      </c>
      <c r="S305" s="160">
        <f t="shared" si="40"/>
        <v>1.2071081541024267</v>
      </c>
      <c r="T305" s="160">
        <f t="shared" si="40"/>
        <v>1.1361037150091968</v>
      </c>
      <c r="U305" s="160">
        <f t="shared" si="40"/>
        <v>0.34636784581540453</v>
      </c>
      <c r="V305" s="160">
        <f t="shared" si="40"/>
        <v>0.83264535013671548</v>
      </c>
      <c r="W305" s="160">
        <f t="shared" si="40"/>
        <v>1.0496800150023962</v>
      </c>
      <c r="X305" s="160">
        <f t="shared" si="40"/>
        <v>0.22870636745769277</v>
      </c>
      <c r="Y305" s="160">
        <f t="shared" si="40"/>
        <v>0.24531407734368058</v>
      </c>
      <c r="Z305" s="160">
        <f t="shared" si="40"/>
        <v>0.88667753992570553</v>
      </c>
      <c r="AA305" s="160">
        <f t="shared" si="40"/>
        <v>-0.44847558361052253</v>
      </c>
      <c r="AB305" s="160">
        <f t="shared" si="40"/>
        <v>-0.30081267109957527</v>
      </c>
      <c r="AC305" s="160">
        <f t="shared" si="40"/>
        <v>1.4078073777422424</v>
      </c>
      <c r="AD305" s="160">
        <f t="shared" si="40"/>
        <v>1.418287803177527</v>
      </c>
      <c r="AE305" s="160">
        <f t="shared" si="40"/>
        <v>1.1871691369203754</v>
      </c>
      <c r="AF305" s="160">
        <f t="shared" si="40"/>
        <v>-0.49212662631976628</v>
      </c>
      <c r="AG305" s="160">
        <f t="shared" si="40"/>
        <v>-0.42531796558578505</v>
      </c>
      <c r="AH305" s="160">
        <f t="shared" si="40"/>
        <v>-0.3405891930286975</v>
      </c>
      <c r="AI305" s="160">
        <f t="shared" si="40"/>
        <v>2.3042316201007735E-2</v>
      </c>
      <c r="AJ305" s="160">
        <f t="shared" si="40"/>
        <v>-0.30188558280734218</v>
      </c>
      <c r="AK305" s="160">
        <f t="shared" si="40"/>
        <v>-0.27845466690216653</v>
      </c>
      <c r="AL305" s="160">
        <f t="shared" si="40"/>
        <v>-0.55775549933197344</v>
      </c>
      <c r="AM305" s="160">
        <f t="shared" si="40"/>
        <v>1.0382199670030809</v>
      </c>
      <c r="AN305" s="160">
        <f t="shared" si="40"/>
        <v>-0.30663195651261438</v>
      </c>
      <c r="AO305" s="160">
        <f t="shared" si="40"/>
        <v>0.98516383305443345</v>
      </c>
      <c r="AP305" s="160">
        <f t="shared" si="40"/>
        <v>-0.36803811057442648</v>
      </c>
      <c r="AQ305" s="160">
        <f t="shared" si="40"/>
        <v>-0.32723633400750129</v>
      </c>
      <c r="AR305" s="160">
        <f t="shared" si="40"/>
        <v>-1.0128337804661607</v>
      </c>
      <c r="AS305" s="160">
        <f t="shared" si="40"/>
        <v>1.2427349945269075</v>
      </c>
      <c r="AT305" s="160">
        <f t="shared" si="40"/>
        <v>-0.29302694964038456</v>
      </c>
      <c r="AU305" s="160">
        <f t="shared" si="40"/>
        <v>-0.81717920529403609</v>
      </c>
      <c r="AV305" s="160">
        <f t="shared" si="40"/>
        <v>6.1293963434948338E-3</v>
      </c>
      <c r="AW305" s="160">
        <f t="shared" si="40"/>
        <v>7.8527356987064714E-2</v>
      </c>
      <c r="AX305" s="160">
        <f t="shared" si="40"/>
        <v>0.45856129703803183</v>
      </c>
      <c r="AY305" s="160">
        <f t="shared" si="40"/>
        <v>-0.70112368899530053</v>
      </c>
      <c r="AZ305" s="160">
        <f t="shared" si="40"/>
        <v>-0.89659676851595627</v>
      </c>
      <c r="BA305" s="160">
        <f t="shared" si="40"/>
        <v>-0.76245482597157532</v>
      </c>
      <c r="BB305" s="160" t="e">
        <f t="shared" si="40"/>
        <v>#DIV/0!</v>
      </c>
      <c r="BC305" s="160" t="e">
        <f t="shared" si="40"/>
        <v>#DIV/0!</v>
      </c>
      <c r="BD305" s="160" t="e">
        <f t="shared" si="40"/>
        <v>#DIV/0!</v>
      </c>
      <c r="BE305" s="160" t="e">
        <f t="shared" si="40"/>
        <v>#DIV/0!</v>
      </c>
      <c r="BF305" s="160" t="e">
        <f t="shared" si="40"/>
        <v>#DIV/0!</v>
      </c>
      <c r="BG305" s="160" t="e">
        <f t="shared" si="40"/>
        <v>#DIV/0!</v>
      </c>
      <c r="BH305" s="160" t="e">
        <f t="shared" si="40"/>
        <v>#DIV/0!</v>
      </c>
      <c r="BI305" s="160" t="e">
        <f t="shared" si="40"/>
        <v>#DIV/0!</v>
      </c>
      <c r="BJ305" s="160" t="e">
        <f t="shared" si="40"/>
        <v>#DIV/0!</v>
      </c>
      <c r="BK305" s="160" t="e">
        <f t="shared" si="40"/>
        <v>#DIV/0!</v>
      </c>
      <c r="BL305" s="160" t="e">
        <f t="shared" si="40"/>
        <v>#DIV/0!</v>
      </c>
      <c r="BM305" s="160" t="e">
        <f t="shared" si="40"/>
        <v>#DIV/0!</v>
      </c>
      <c r="BN305" s="160" t="e">
        <f t="shared" si="40"/>
        <v>#DIV/0!</v>
      </c>
      <c r="BO305" s="160" t="e">
        <f t="shared" si="40"/>
        <v>#DIV/0!</v>
      </c>
      <c r="BP305" s="160" t="e">
        <f t="shared" si="39"/>
        <v>#DIV/0!</v>
      </c>
      <c r="BQ305" s="160" t="e">
        <f t="shared" si="39"/>
        <v>#DIV/0!</v>
      </c>
      <c r="BR305" s="160" t="e">
        <f t="shared" si="39"/>
        <v>#DIV/0!</v>
      </c>
      <c r="BS305" s="160" t="e">
        <f t="shared" si="39"/>
        <v>#DIV/0!</v>
      </c>
      <c r="BT305" s="160" t="e">
        <f t="shared" si="39"/>
        <v>#DIV/0!</v>
      </c>
      <c r="BU305" s="160" t="e">
        <f t="shared" si="39"/>
        <v>#DIV/0!</v>
      </c>
      <c r="BV305" s="160" t="e">
        <f t="shared" si="39"/>
        <v>#DIV/0!</v>
      </c>
    </row>
    <row r="306" spans="1:74" x14ac:dyDescent="0.2">
      <c r="A306" s="71"/>
      <c r="B306" s="79">
        <f t="shared" si="8"/>
        <v>37894</v>
      </c>
      <c r="C306" s="160">
        <f t="shared" si="12"/>
        <v>-1.7551346076283809</v>
      </c>
      <c r="D306" s="160">
        <f t="shared" si="40"/>
        <v>-1.5851552799151432</v>
      </c>
      <c r="E306" s="160">
        <f t="shared" si="40"/>
        <v>-0.97857127892096785</v>
      </c>
      <c r="F306" s="160">
        <f t="shared" si="40"/>
        <v>-0.30955074941283234</v>
      </c>
      <c r="G306" s="160">
        <f t="shared" si="40"/>
        <v>-0.55634259050821755</v>
      </c>
      <c r="H306" s="160">
        <f t="shared" si="40"/>
        <v>6.8267519301750262E-2</v>
      </c>
      <c r="I306" s="160">
        <f t="shared" si="40"/>
        <v>0.28829915495277769</v>
      </c>
      <c r="J306" s="160">
        <f t="shared" si="40"/>
        <v>-0.3595672725762038</v>
      </c>
      <c r="K306" s="160">
        <f t="shared" si="40"/>
        <v>-1.01184658545817</v>
      </c>
      <c r="L306" s="160">
        <f t="shared" si="40"/>
        <v>-3.6258287626952414E-3</v>
      </c>
      <c r="M306" s="160">
        <f t="shared" si="40"/>
        <v>-0.33625009283481028</v>
      </c>
      <c r="N306" s="160">
        <f t="shared" si="40"/>
        <v>-0.96634322290862351</v>
      </c>
      <c r="O306" s="160">
        <f t="shared" si="40"/>
        <v>-0.77319077839563033</v>
      </c>
      <c r="P306" s="160">
        <f t="shared" si="40"/>
        <v>-0.2614229641336519</v>
      </c>
      <c r="Q306" s="160">
        <f t="shared" si="40"/>
        <v>-1.2676117592837446</v>
      </c>
      <c r="R306" s="160">
        <f t="shared" si="40"/>
        <v>-1.9339977379559683</v>
      </c>
      <c r="S306" s="160">
        <f t="shared" si="40"/>
        <v>-1.2196322513429008</v>
      </c>
      <c r="T306" s="160">
        <f t="shared" si="40"/>
        <v>-1.0090451855013796</v>
      </c>
      <c r="U306" s="160">
        <f t="shared" si="40"/>
        <v>-0.43622620765879438</v>
      </c>
      <c r="V306" s="160">
        <f t="shared" si="40"/>
        <v>0.1096614975638605</v>
      </c>
      <c r="W306" s="160">
        <f t="shared" si="40"/>
        <v>1.3420189336088297</v>
      </c>
      <c r="X306" s="160">
        <f t="shared" si="40"/>
        <v>0.54229150141700833</v>
      </c>
      <c r="Y306" s="160">
        <f t="shared" si="40"/>
        <v>0.54824263542468155</v>
      </c>
      <c r="Z306" s="160">
        <f t="shared" si="40"/>
        <v>1.0637579527152312</v>
      </c>
      <c r="AA306" s="160">
        <f t="shared" si="40"/>
        <v>-3.234078771103146</v>
      </c>
      <c r="AB306" s="160">
        <f t="shared" si="40"/>
        <v>-1.2146170858567424</v>
      </c>
      <c r="AC306" s="160">
        <f t="shared" si="40"/>
        <v>2.4136772795290264</v>
      </c>
      <c r="AD306" s="160">
        <f t="shared" si="40"/>
        <v>2.3876218437096441</v>
      </c>
      <c r="AE306" s="160">
        <f t="shared" si="40"/>
        <v>2.0005941299457786</v>
      </c>
      <c r="AF306" s="160">
        <f t="shared" si="40"/>
        <v>-2.3160541250645594</v>
      </c>
      <c r="AG306" s="160">
        <f t="shared" si="40"/>
        <v>-2.1525482062485524</v>
      </c>
      <c r="AH306" s="160">
        <f t="shared" si="40"/>
        <v>-1.7798798436148786</v>
      </c>
      <c r="AI306" s="160">
        <f t="shared" si="40"/>
        <v>-0.4340105443926946</v>
      </c>
      <c r="AJ306" s="160">
        <f t="shared" si="40"/>
        <v>-1.5219382425561552</v>
      </c>
      <c r="AK306" s="160">
        <f t="shared" si="40"/>
        <v>-1.4488635475559695</v>
      </c>
      <c r="AL306" s="160">
        <f t="shared" si="40"/>
        <v>-2.6069142121938178</v>
      </c>
      <c r="AM306" s="160">
        <f t="shared" si="40"/>
        <v>0.54704708497454435</v>
      </c>
      <c r="AN306" s="160">
        <f t="shared" si="40"/>
        <v>-0.65493012198040412</v>
      </c>
      <c r="AO306" s="160">
        <f t="shared" si="40"/>
        <v>1.2725240938179476</v>
      </c>
      <c r="AP306" s="160">
        <f t="shared" si="40"/>
        <v>0.40212001271150494</v>
      </c>
      <c r="AQ306" s="160">
        <f t="shared" si="40"/>
        <v>-1.1493884992284966</v>
      </c>
      <c r="AR306" s="160">
        <f t="shared" si="40"/>
        <v>-0.90996006961161213</v>
      </c>
      <c r="AS306" s="160">
        <f t="shared" si="40"/>
        <v>1.1787649135961795</v>
      </c>
      <c r="AT306" s="160">
        <f t="shared" si="40"/>
        <v>-0.48221940969957078</v>
      </c>
      <c r="AU306" s="160">
        <f t="shared" si="40"/>
        <v>-2.1601981415170997</v>
      </c>
      <c r="AV306" s="160">
        <f t="shared" si="40"/>
        <v>0.36806191504284658</v>
      </c>
      <c r="AW306" s="160">
        <f t="shared" si="40"/>
        <v>0.31975635366833766</v>
      </c>
      <c r="AX306" s="160">
        <f t="shared" si="40"/>
        <v>-0.25353475857596014</v>
      </c>
      <c r="AY306" s="160">
        <f t="shared" si="40"/>
        <v>-2.257507747268769</v>
      </c>
      <c r="AZ306" s="160">
        <f t="shared" si="40"/>
        <v>-2.5687363721499783</v>
      </c>
      <c r="BA306" s="160">
        <f t="shared" si="40"/>
        <v>-1.706201893165302</v>
      </c>
      <c r="BB306" s="160" t="e">
        <f t="shared" si="40"/>
        <v>#DIV/0!</v>
      </c>
      <c r="BC306" s="160" t="e">
        <f t="shared" si="40"/>
        <v>#DIV/0!</v>
      </c>
      <c r="BD306" s="160" t="e">
        <f t="shared" si="40"/>
        <v>#DIV/0!</v>
      </c>
      <c r="BE306" s="160" t="e">
        <f t="shared" si="40"/>
        <v>#DIV/0!</v>
      </c>
      <c r="BF306" s="160" t="e">
        <f t="shared" si="40"/>
        <v>#DIV/0!</v>
      </c>
      <c r="BG306" s="160" t="e">
        <f t="shared" si="40"/>
        <v>#DIV/0!</v>
      </c>
      <c r="BH306" s="160" t="e">
        <f t="shared" si="40"/>
        <v>#DIV/0!</v>
      </c>
      <c r="BI306" s="160" t="e">
        <f t="shared" si="40"/>
        <v>#DIV/0!</v>
      </c>
      <c r="BJ306" s="160" t="e">
        <f t="shared" si="40"/>
        <v>#DIV/0!</v>
      </c>
      <c r="BK306" s="160" t="e">
        <f t="shared" si="40"/>
        <v>#DIV/0!</v>
      </c>
      <c r="BL306" s="160" t="e">
        <f t="shared" si="40"/>
        <v>#DIV/0!</v>
      </c>
      <c r="BM306" s="160" t="e">
        <f t="shared" si="40"/>
        <v>#DIV/0!</v>
      </c>
      <c r="BN306" s="160" t="e">
        <f t="shared" si="40"/>
        <v>#DIV/0!</v>
      </c>
      <c r="BO306" s="160" t="e">
        <f t="shared" si="40"/>
        <v>#DIV/0!</v>
      </c>
      <c r="BP306" s="160" t="e">
        <f t="shared" si="39"/>
        <v>#DIV/0!</v>
      </c>
      <c r="BQ306" s="160" t="e">
        <f t="shared" si="39"/>
        <v>#DIV/0!</v>
      </c>
      <c r="BR306" s="160" t="e">
        <f t="shared" si="39"/>
        <v>#DIV/0!</v>
      </c>
      <c r="BS306" s="160" t="e">
        <f t="shared" si="39"/>
        <v>#DIV/0!</v>
      </c>
      <c r="BT306" s="160" t="e">
        <f t="shared" si="39"/>
        <v>#DIV/0!</v>
      </c>
      <c r="BU306" s="160" t="e">
        <f t="shared" si="39"/>
        <v>#DIV/0!</v>
      </c>
      <c r="BV306" s="160" t="e">
        <f t="shared" si="39"/>
        <v>#DIV/0!</v>
      </c>
    </row>
    <row r="307" spans="1:74" x14ac:dyDescent="0.2">
      <c r="A307" s="71"/>
      <c r="B307" s="79">
        <f t="shared" si="8"/>
        <v>37925</v>
      </c>
      <c r="C307" s="160">
        <f t="shared" si="12"/>
        <v>0.77180793449195206</v>
      </c>
      <c r="D307" s="160">
        <f t="shared" si="40"/>
        <v>1.3099751920416092</v>
      </c>
      <c r="E307" s="160">
        <f t="shared" si="40"/>
        <v>0.86946810897044113</v>
      </c>
      <c r="F307" s="160">
        <f t="shared" si="40"/>
        <v>1.1067344244337582</v>
      </c>
      <c r="G307" s="160">
        <f t="shared" si="40"/>
        <v>1.184156314836154</v>
      </c>
      <c r="H307" s="160">
        <f t="shared" si="40"/>
        <v>0.49689288024348666</v>
      </c>
      <c r="I307" s="160">
        <f t="shared" si="40"/>
        <v>1.0177736550299379</v>
      </c>
      <c r="J307" s="160">
        <f t="shared" si="40"/>
        <v>0.83391626595613444</v>
      </c>
      <c r="K307" s="160">
        <f t="shared" si="40"/>
        <v>1.0328777094475734</v>
      </c>
      <c r="L307" s="160">
        <f t="shared" si="40"/>
        <v>-1.1122741648085521</v>
      </c>
      <c r="M307" s="160">
        <f t="shared" si="40"/>
        <v>-1.248675315918887</v>
      </c>
      <c r="N307" s="160">
        <f t="shared" si="40"/>
        <v>-0.45809635008137095</v>
      </c>
      <c r="O307" s="160">
        <f t="shared" si="40"/>
        <v>-0.55335250497944055</v>
      </c>
      <c r="P307" s="160">
        <f t="shared" si="40"/>
        <v>-0.69093840370024895</v>
      </c>
      <c r="Q307" s="160">
        <f t="shared" si="40"/>
        <v>-0.52668603960606108</v>
      </c>
      <c r="R307" s="160">
        <f t="shared" si="40"/>
        <v>0.15332400194845106</v>
      </c>
      <c r="S307" s="160">
        <f t="shared" si="40"/>
        <v>-0.31615539772945528</v>
      </c>
      <c r="T307" s="160">
        <f t="shared" si="40"/>
        <v>-0.72214543328184089</v>
      </c>
      <c r="U307" s="160">
        <f t="shared" si="40"/>
        <v>1.3357529754885376</v>
      </c>
      <c r="V307" s="160">
        <f t="shared" si="40"/>
        <v>1.1656340117428068</v>
      </c>
      <c r="W307" s="160">
        <f t="shared" si="40"/>
        <v>0.95732328674916023</v>
      </c>
      <c r="X307" s="160">
        <f t="shared" si="40"/>
        <v>0.75552968103131535</v>
      </c>
      <c r="Y307" s="160">
        <f t="shared" si="40"/>
        <v>0.85893484614793392</v>
      </c>
      <c r="Z307" s="160">
        <f t="shared" si="40"/>
        <v>1.3147899252294539</v>
      </c>
      <c r="AA307" s="160">
        <f t="shared" si="40"/>
        <v>-2.0133255557432763</v>
      </c>
      <c r="AB307" s="160">
        <f t="shared" si="40"/>
        <v>-1.2196769626810964</v>
      </c>
      <c r="AC307" s="160">
        <f t="shared" si="40"/>
        <v>9.1883234293575061E-2</v>
      </c>
      <c r="AD307" s="160">
        <f t="shared" si="40"/>
        <v>8.4383427693347654E-2</v>
      </c>
      <c r="AE307" s="160">
        <f t="shared" si="40"/>
        <v>3.1458550786807954E-2</v>
      </c>
      <c r="AF307" s="160">
        <f t="shared" si="40"/>
        <v>-2.0561553669372228</v>
      </c>
      <c r="AG307" s="160">
        <f t="shared" si="40"/>
        <v>-1.9064282289703078</v>
      </c>
      <c r="AH307" s="160">
        <f t="shared" si="40"/>
        <v>-1.5747895355137806</v>
      </c>
      <c r="AI307" s="160">
        <f t="shared" si="40"/>
        <v>-1.2243288755242552</v>
      </c>
      <c r="AJ307" s="160">
        <f t="shared" si="40"/>
        <v>-2.0896771887066956</v>
      </c>
      <c r="AK307" s="160">
        <f t="shared" si="40"/>
        <v>-2.0260379323280509</v>
      </c>
      <c r="AL307" s="160">
        <f t="shared" si="40"/>
        <v>-2.9174545930607909</v>
      </c>
      <c r="AM307" s="160">
        <f t="shared" si="40"/>
        <v>-0.57858355440889064</v>
      </c>
      <c r="AN307" s="160">
        <f t="shared" si="40"/>
        <v>-0.66126252495088222</v>
      </c>
      <c r="AO307" s="160">
        <f t="shared" si="40"/>
        <v>1.4907723931320089</v>
      </c>
      <c r="AP307" s="160">
        <f t="shared" si="40"/>
        <v>-0.14742812976542022</v>
      </c>
      <c r="AQ307" s="160">
        <f t="shared" si="40"/>
        <v>-1.1637861631492237</v>
      </c>
      <c r="AR307" s="160">
        <f t="shared" si="40"/>
        <v>-0.32680705476576261</v>
      </c>
      <c r="AS307" s="160">
        <f t="shared" si="40"/>
        <v>0.97184675528718911</v>
      </c>
      <c r="AT307" s="160">
        <f t="shared" si="40"/>
        <v>-1.4577843635060272</v>
      </c>
      <c r="AU307" s="160">
        <f t="shared" si="40"/>
        <v>-1.2993566354368613</v>
      </c>
      <c r="AV307" s="160">
        <f t="shared" si="40"/>
        <v>-0.88152838179470761</v>
      </c>
      <c r="AW307" s="160">
        <f t="shared" si="40"/>
        <v>-1.0732394422712479</v>
      </c>
      <c r="AX307" s="160">
        <f t="shared" si="40"/>
        <v>-1.1449552272082004</v>
      </c>
      <c r="AY307" s="160">
        <f t="shared" si="40"/>
        <v>-2.2321249253932627</v>
      </c>
      <c r="AZ307" s="160">
        <f t="shared" si="40"/>
        <v>-1.7867892111294861</v>
      </c>
      <c r="BA307" s="160">
        <f t="shared" si="40"/>
        <v>2.6637061091538149E-2</v>
      </c>
      <c r="BB307" s="160" t="e">
        <f t="shared" si="40"/>
        <v>#DIV/0!</v>
      </c>
      <c r="BC307" s="160" t="e">
        <f t="shared" si="40"/>
        <v>#DIV/0!</v>
      </c>
      <c r="BD307" s="160" t="e">
        <f t="shared" si="40"/>
        <v>#DIV/0!</v>
      </c>
      <c r="BE307" s="160" t="e">
        <f t="shared" si="40"/>
        <v>#DIV/0!</v>
      </c>
      <c r="BF307" s="160" t="e">
        <f t="shared" si="40"/>
        <v>#DIV/0!</v>
      </c>
      <c r="BG307" s="160" t="e">
        <f t="shared" si="40"/>
        <v>#DIV/0!</v>
      </c>
      <c r="BH307" s="160" t="e">
        <f t="shared" si="40"/>
        <v>#DIV/0!</v>
      </c>
      <c r="BI307" s="160" t="e">
        <f t="shared" si="40"/>
        <v>#DIV/0!</v>
      </c>
      <c r="BJ307" s="160" t="e">
        <f t="shared" si="40"/>
        <v>#DIV/0!</v>
      </c>
      <c r="BK307" s="160" t="e">
        <f t="shared" si="40"/>
        <v>#DIV/0!</v>
      </c>
      <c r="BL307" s="160" t="e">
        <f t="shared" si="40"/>
        <v>#DIV/0!</v>
      </c>
      <c r="BM307" s="160" t="e">
        <f t="shared" si="40"/>
        <v>#DIV/0!</v>
      </c>
      <c r="BN307" s="160" t="e">
        <f t="shared" si="40"/>
        <v>#DIV/0!</v>
      </c>
      <c r="BO307" s="160" t="e">
        <f t="shared" ref="BO307:BV310" si="41">(BO60-BO$246)/BO$247</f>
        <v>#DIV/0!</v>
      </c>
      <c r="BP307" s="160" t="e">
        <f t="shared" si="41"/>
        <v>#DIV/0!</v>
      </c>
      <c r="BQ307" s="160" t="e">
        <f t="shared" si="41"/>
        <v>#DIV/0!</v>
      </c>
      <c r="BR307" s="160" t="e">
        <f t="shared" si="41"/>
        <v>#DIV/0!</v>
      </c>
      <c r="BS307" s="160" t="e">
        <f t="shared" si="41"/>
        <v>#DIV/0!</v>
      </c>
      <c r="BT307" s="160" t="e">
        <f t="shared" si="41"/>
        <v>#DIV/0!</v>
      </c>
      <c r="BU307" s="160" t="e">
        <f t="shared" si="41"/>
        <v>#DIV/0!</v>
      </c>
      <c r="BV307" s="160" t="e">
        <f t="shared" si="41"/>
        <v>#DIV/0!</v>
      </c>
    </row>
    <row r="308" spans="1:74" x14ac:dyDescent="0.2">
      <c r="A308" s="71"/>
      <c r="B308" s="79">
        <f t="shared" si="8"/>
        <v>37955</v>
      </c>
      <c r="C308" s="160">
        <f t="shared" si="12"/>
        <v>-0.31649905563725422</v>
      </c>
      <c r="D308" s="160">
        <f t="shared" ref="D308:BO311" si="42">(D61-D$246)/D$247</f>
        <v>0.19018786858000325</v>
      </c>
      <c r="E308" s="160">
        <f t="shared" si="42"/>
        <v>0.63606373548031392</v>
      </c>
      <c r="F308" s="160">
        <f t="shared" si="42"/>
        <v>0.28361847828253128</v>
      </c>
      <c r="G308" s="160">
        <f t="shared" si="42"/>
        <v>0.2793715984569129</v>
      </c>
      <c r="H308" s="160">
        <f t="shared" si="42"/>
        <v>-1.2432852825738794</v>
      </c>
      <c r="I308" s="160">
        <f t="shared" si="42"/>
        <v>-2.0292924053675692</v>
      </c>
      <c r="J308" s="160">
        <f t="shared" si="42"/>
        <v>-0.53712321588444722</v>
      </c>
      <c r="K308" s="160">
        <f t="shared" si="42"/>
        <v>-0.2502945120976926</v>
      </c>
      <c r="L308" s="160">
        <f t="shared" si="42"/>
        <v>-0.12981491571844339</v>
      </c>
      <c r="M308" s="160">
        <f t="shared" si="42"/>
        <v>-0.28080001276362032</v>
      </c>
      <c r="N308" s="160">
        <f t="shared" si="42"/>
        <v>-0.20788479499221374</v>
      </c>
      <c r="O308" s="160">
        <f t="shared" si="42"/>
        <v>-0.29141559689425456</v>
      </c>
      <c r="P308" s="160">
        <f t="shared" si="42"/>
        <v>6.1139972598553652E-2</v>
      </c>
      <c r="Q308" s="160">
        <f t="shared" si="42"/>
        <v>-0.14179599742886045</v>
      </c>
      <c r="R308" s="160">
        <f t="shared" si="42"/>
        <v>-0.41961630115952642</v>
      </c>
      <c r="S308" s="160">
        <f t="shared" si="42"/>
        <v>-0.68356756217288073</v>
      </c>
      <c r="T308" s="160">
        <f t="shared" si="42"/>
        <v>-0.38030733782334153</v>
      </c>
      <c r="U308" s="160">
        <f t="shared" si="42"/>
        <v>0.11181146275830323</v>
      </c>
      <c r="V308" s="160">
        <f t="shared" si="42"/>
        <v>0.26891686652664726</v>
      </c>
      <c r="W308" s="160">
        <f t="shared" si="42"/>
        <v>-0.15967547806901689</v>
      </c>
      <c r="X308" s="160">
        <f t="shared" si="42"/>
        <v>0.8114918557955606</v>
      </c>
      <c r="Y308" s="160">
        <f t="shared" si="42"/>
        <v>0.64968393637866784</v>
      </c>
      <c r="Z308" s="160">
        <f t="shared" si="42"/>
        <v>0.76831445647219776</v>
      </c>
      <c r="AA308" s="160">
        <f t="shared" si="42"/>
        <v>0.91957308942008753</v>
      </c>
      <c r="AB308" s="160">
        <f t="shared" si="42"/>
        <v>-0.44188739509205505</v>
      </c>
      <c r="AC308" s="160">
        <f t="shared" si="42"/>
        <v>0.54279046422810961</v>
      </c>
      <c r="AD308" s="160">
        <f t="shared" si="42"/>
        <v>0.56349677306061086</v>
      </c>
      <c r="AE308" s="160">
        <f t="shared" si="42"/>
        <v>0.43107051085393866</v>
      </c>
      <c r="AF308" s="160">
        <f t="shared" si="42"/>
        <v>2.4775883161386147</v>
      </c>
      <c r="AG308" s="160">
        <f t="shared" si="42"/>
        <v>2.3869547033071346</v>
      </c>
      <c r="AH308" s="160">
        <f t="shared" si="42"/>
        <v>2.0028608369357292</v>
      </c>
      <c r="AI308" s="160">
        <f t="shared" si="42"/>
        <v>0.24561436898427474</v>
      </c>
      <c r="AJ308" s="160">
        <f t="shared" si="42"/>
        <v>-1.0641605349441957E-3</v>
      </c>
      <c r="AK308" s="160">
        <f t="shared" si="42"/>
        <v>-0.15310570388671751</v>
      </c>
      <c r="AL308" s="160">
        <f t="shared" si="42"/>
        <v>-0.14713049727171057</v>
      </c>
      <c r="AM308" s="160">
        <f t="shared" si="42"/>
        <v>0.12869794345363708</v>
      </c>
      <c r="AN308" s="160">
        <f t="shared" si="42"/>
        <v>0.10691891360520633</v>
      </c>
      <c r="AO308" s="160">
        <f t="shared" si="42"/>
        <v>0.44318055642451448</v>
      </c>
      <c r="AP308" s="160">
        <f t="shared" si="42"/>
        <v>0.84515474082990472</v>
      </c>
      <c r="AQ308" s="160">
        <f t="shared" si="42"/>
        <v>0.10884774095728134</v>
      </c>
      <c r="AR308" s="160">
        <f t="shared" si="42"/>
        <v>2.5408241793275234E-3</v>
      </c>
      <c r="AS308" s="160">
        <f t="shared" si="42"/>
        <v>0.62831858915155581</v>
      </c>
      <c r="AT308" s="160">
        <f t="shared" si="42"/>
        <v>0.2641718152606663</v>
      </c>
      <c r="AU308" s="160">
        <f t="shared" si="42"/>
        <v>1.911166999138878</v>
      </c>
      <c r="AV308" s="160">
        <f t="shared" si="42"/>
        <v>0.25937468462824587</v>
      </c>
      <c r="AW308" s="160">
        <f t="shared" si="42"/>
        <v>-0.19250484291595316</v>
      </c>
      <c r="AX308" s="160">
        <f t="shared" si="42"/>
        <v>-0.41627766559192314</v>
      </c>
      <c r="AY308" s="160">
        <f t="shared" si="42"/>
        <v>0.1000583933034306</v>
      </c>
      <c r="AZ308" s="160">
        <f t="shared" si="42"/>
        <v>-0.73319518737750977</v>
      </c>
      <c r="BA308" s="160">
        <f t="shared" si="42"/>
        <v>1.0832626670515655</v>
      </c>
      <c r="BB308" s="160" t="e">
        <f t="shared" si="42"/>
        <v>#DIV/0!</v>
      </c>
      <c r="BC308" s="160" t="e">
        <f t="shared" si="42"/>
        <v>#DIV/0!</v>
      </c>
      <c r="BD308" s="160" t="e">
        <f t="shared" si="42"/>
        <v>#DIV/0!</v>
      </c>
      <c r="BE308" s="160" t="e">
        <f t="shared" si="42"/>
        <v>#DIV/0!</v>
      </c>
      <c r="BF308" s="160" t="e">
        <f t="shared" si="42"/>
        <v>#DIV/0!</v>
      </c>
      <c r="BG308" s="160" t="e">
        <f t="shared" si="42"/>
        <v>#DIV/0!</v>
      </c>
      <c r="BH308" s="160" t="e">
        <f t="shared" si="42"/>
        <v>#DIV/0!</v>
      </c>
      <c r="BI308" s="160" t="e">
        <f t="shared" si="42"/>
        <v>#DIV/0!</v>
      </c>
      <c r="BJ308" s="160" t="e">
        <f t="shared" si="42"/>
        <v>#DIV/0!</v>
      </c>
      <c r="BK308" s="160" t="e">
        <f t="shared" si="42"/>
        <v>#DIV/0!</v>
      </c>
      <c r="BL308" s="160" t="e">
        <f t="shared" si="42"/>
        <v>#DIV/0!</v>
      </c>
      <c r="BM308" s="160" t="e">
        <f t="shared" si="42"/>
        <v>#DIV/0!</v>
      </c>
      <c r="BN308" s="160" t="e">
        <f t="shared" si="42"/>
        <v>#DIV/0!</v>
      </c>
      <c r="BO308" s="160" t="e">
        <f t="shared" si="42"/>
        <v>#DIV/0!</v>
      </c>
      <c r="BP308" s="160" t="e">
        <f t="shared" si="41"/>
        <v>#DIV/0!</v>
      </c>
      <c r="BQ308" s="160" t="e">
        <f t="shared" si="41"/>
        <v>#DIV/0!</v>
      </c>
      <c r="BR308" s="160" t="e">
        <f t="shared" si="41"/>
        <v>#DIV/0!</v>
      </c>
      <c r="BS308" s="160" t="e">
        <f t="shared" si="41"/>
        <v>#DIV/0!</v>
      </c>
      <c r="BT308" s="160" t="e">
        <f t="shared" si="41"/>
        <v>#DIV/0!</v>
      </c>
      <c r="BU308" s="160" t="e">
        <f t="shared" si="41"/>
        <v>#DIV/0!</v>
      </c>
      <c r="BV308" s="160" t="e">
        <f t="shared" si="41"/>
        <v>#DIV/0!</v>
      </c>
    </row>
    <row r="309" spans="1:74" x14ac:dyDescent="0.2">
      <c r="A309" s="71"/>
      <c r="B309" s="79">
        <f t="shared" si="8"/>
        <v>37986</v>
      </c>
      <c r="C309" s="160">
        <f t="shared" si="12"/>
        <v>0.20546250386280868</v>
      </c>
      <c r="D309" s="160">
        <f t="shared" si="42"/>
        <v>-0.52008798499416975</v>
      </c>
      <c r="E309" s="160">
        <f t="shared" si="42"/>
        <v>0.92400681673857821</v>
      </c>
      <c r="F309" s="160">
        <f t="shared" si="42"/>
        <v>0.14307098394103793</v>
      </c>
      <c r="G309" s="160">
        <f t="shared" si="42"/>
        <v>0.90331392931077659</v>
      </c>
      <c r="H309" s="160">
        <f t="shared" si="42"/>
        <v>0.65382754311081404</v>
      </c>
      <c r="I309" s="160">
        <f t="shared" si="42"/>
        <v>0.58195510910131532</v>
      </c>
      <c r="J309" s="160">
        <f t="shared" si="42"/>
        <v>0.39469248366792914</v>
      </c>
      <c r="K309" s="160">
        <f t="shared" si="42"/>
        <v>0.46761600983022095</v>
      </c>
      <c r="L309" s="160">
        <f t="shared" si="42"/>
        <v>-9.5501695403664641E-2</v>
      </c>
      <c r="M309" s="160">
        <f t="shared" si="42"/>
        <v>-0.36594166839369041</v>
      </c>
      <c r="N309" s="160">
        <f t="shared" si="42"/>
        <v>-0.52560999174356737</v>
      </c>
      <c r="O309" s="160">
        <f t="shared" si="42"/>
        <v>-0.44679119069055745</v>
      </c>
      <c r="P309" s="160">
        <f t="shared" si="42"/>
        <v>-0.47354079934551124</v>
      </c>
      <c r="Q309" s="160">
        <f t="shared" si="42"/>
        <v>-0.83589845439420529</v>
      </c>
      <c r="R309" s="160">
        <f t="shared" si="42"/>
        <v>-0.95098538925290854</v>
      </c>
      <c r="S309" s="160">
        <f t="shared" si="42"/>
        <v>-0.317615997322515</v>
      </c>
      <c r="T309" s="160">
        <f t="shared" si="42"/>
        <v>-0.58308050592653671</v>
      </c>
      <c r="U309" s="160">
        <f t="shared" si="42"/>
        <v>1.2036439620851547</v>
      </c>
      <c r="V309" s="160">
        <f t="shared" si="42"/>
        <v>0.62769452969377992</v>
      </c>
      <c r="W309" s="160">
        <f t="shared" si="42"/>
        <v>2.1594063995022217</v>
      </c>
      <c r="X309" s="160">
        <f t="shared" si="42"/>
        <v>0.90219027608517333</v>
      </c>
      <c r="Y309" s="160">
        <f t="shared" si="42"/>
        <v>1.4846215160435856</v>
      </c>
      <c r="Z309" s="160">
        <f t="shared" si="42"/>
        <v>0.68231619587914527</v>
      </c>
      <c r="AA309" s="160">
        <f t="shared" si="42"/>
        <v>-0.77224605049851169</v>
      </c>
      <c r="AB309" s="160">
        <f t="shared" si="42"/>
        <v>-0.11989970299190331</v>
      </c>
      <c r="AC309" s="160">
        <f t="shared" si="42"/>
        <v>0.12937019280025702</v>
      </c>
      <c r="AD309" s="160">
        <f t="shared" si="42"/>
        <v>4.3543965315028084E-2</v>
      </c>
      <c r="AE309" s="160">
        <f t="shared" si="42"/>
        <v>0.14882355916097839</v>
      </c>
      <c r="AF309" s="160">
        <f t="shared" si="42"/>
        <v>-1.3572555982951007</v>
      </c>
      <c r="AG309" s="160">
        <f t="shared" si="42"/>
        <v>-1.2445812989680791</v>
      </c>
      <c r="AH309" s="160">
        <f t="shared" si="42"/>
        <v>-1.0232764389703517</v>
      </c>
      <c r="AI309" s="160">
        <f t="shared" si="42"/>
        <v>-0.26412080004034666</v>
      </c>
      <c r="AJ309" s="160">
        <f t="shared" si="42"/>
        <v>-1.2788812831660075</v>
      </c>
      <c r="AK309" s="160">
        <f t="shared" si="42"/>
        <v>-1.1511477351594519</v>
      </c>
      <c r="AL309" s="160">
        <f t="shared" si="42"/>
        <v>-1.2374692757013535</v>
      </c>
      <c r="AM309" s="160">
        <f t="shared" si="42"/>
        <v>0.34986004484053718</v>
      </c>
      <c r="AN309" s="160">
        <f t="shared" si="42"/>
        <v>-0.23549065996337432</v>
      </c>
      <c r="AO309" s="160">
        <f t="shared" si="42"/>
        <v>1.461672619890134</v>
      </c>
      <c r="AP309" s="160">
        <f t="shared" si="42"/>
        <v>0.80658587721475772</v>
      </c>
      <c r="AQ309" s="160">
        <f t="shared" si="42"/>
        <v>-1.6067249345733012</v>
      </c>
      <c r="AR309" s="160">
        <f t="shared" si="42"/>
        <v>0.3351718066419167</v>
      </c>
      <c r="AS309" s="160">
        <f t="shared" si="42"/>
        <v>0.33479729247063778</v>
      </c>
      <c r="AT309" s="160">
        <f t="shared" si="42"/>
        <v>-0.94834757804654124</v>
      </c>
      <c r="AU309" s="160">
        <f t="shared" si="42"/>
        <v>-0.24955378867544808</v>
      </c>
      <c r="AV309" s="160">
        <f t="shared" si="42"/>
        <v>-2.2552002195554008</v>
      </c>
      <c r="AW309" s="160">
        <f t="shared" si="42"/>
        <v>-0.82961279411741418</v>
      </c>
      <c r="AX309" s="160">
        <f t="shared" si="42"/>
        <v>-0.94809465485299727</v>
      </c>
      <c r="AY309" s="160">
        <f t="shared" si="42"/>
        <v>-2.8861875381045077</v>
      </c>
      <c r="AZ309" s="160">
        <f t="shared" si="42"/>
        <v>-3.8704225936879895</v>
      </c>
      <c r="BA309" s="160">
        <f t="shared" si="42"/>
        <v>-1.0461008517797699</v>
      </c>
      <c r="BB309" s="160" t="e">
        <f t="shared" si="42"/>
        <v>#DIV/0!</v>
      </c>
      <c r="BC309" s="160" t="e">
        <f t="shared" si="42"/>
        <v>#DIV/0!</v>
      </c>
      <c r="BD309" s="160" t="e">
        <f t="shared" si="42"/>
        <v>#DIV/0!</v>
      </c>
      <c r="BE309" s="160" t="e">
        <f t="shared" si="42"/>
        <v>#DIV/0!</v>
      </c>
      <c r="BF309" s="160" t="e">
        <f t="shared" si="42"/>
        <v>#DIV/0!</v>
      </c>
      <c r="BG309" s="160" t="e">
        <f t="shared" si="42"/>
        <v>#DIV/0!</v>
      </c>
      <c r="BH309" s="160" t="e">
        <f t="shared" si="42"/>
        <v>#DIV/0!</v>
      </c>
      <c r="BI309" s="160" t="e">
        <f t="shared" si="42"/>
        <v>#DIV/0!</v>
      </c>
      <c r="BJ309" s="160" t="e">
        <f t="shared" si="42"/>
        <v>#DIV/0!</v>
      </c>
      <c r="BK309" s="160" t="e">
        <f t="shared" si="42"/>
        <v>#DIV/0!</v>
      </c>
      <c r="BL309" s="160" t="e">
        <f t="shared" si="42"/>
        <v>#DIV/0!</v>
      </c>
      <c r="BM309" s="160" t="e">
        <f t="shared" si="42"/>
        <v>#DIV/0!</v>
      </c>
      <c r="BN309" s="160" t="e">
        <f t="shared" si="42"/>
        <v>#DIV/0!</v>
      </c>
      <c r="BO309" s="160" t="e">
        <f t="shared" si="42"/>
        <v>#DIV/0!</v>
      </c>
      <c r="BP309" s="160" t="e">
        <f t="shared" si="41"/>
        <v>#DIV/0!</v>
      </c>
      <c r="BQ309" s="160" t="e">
        <f t="shared" si="41"/>
        <v>#DIV/0!</v>
      </c>
      <c r="BR309" s="160" t="e">
        <f t="shared" si="41"/>
        <v>#DIV/0!</v>
      </c>
      <c r="BS309" s="160" t="e">
        <f t="shared" si="41"/>
        <v>#DIV/0!</v>
      </c>
      <c r="BT309" s="160" t="e">
        <f t="shared" si="41"/>
        <v>#DIV/0!</v>
      </c>
      <c r="BU309" s="160" t="e">
        <f t="shared" si="41"/>
        <v>#DIV/0!</v>
      </c>
      <c r="BV309" s="160" t="e">
        <f t="shared" si="41"/>
        <v>#DIV/0!</v>
      </c>
    </row>
    <row r="310" spans="1:74" x14ac:dyDescent="0.2">
      <c r="A310" s="71"/>
      <c r="B310" s="79">
        <f t="shared" si="8"/>
        <v>38017</v>
      </c>
      <c r="C310" s="160">
        <f t="shared" si="12"/>
        <v>-0.25333947324640654</v>
      </c>
      <c r="D310" s="160">
        <f t="shared" si="42"/>
        <v>0.21527512095976742</v>
      </c>
      <c r="E310" s="160">
        <f t="shared" si="42"/>
        <v>-0.15121179869840559</v>
      </c>
      <c r="F310" s="160">
        <f t="shared" si="42"/>
        <v>0.64459917254553256</v>
      </c>
      <c r="G310" s="160">
        <f t="shared" si="42"/>
        <v>-0.78604691832424856</v>
      </c>
      <c r="H310" s="160">
        <f t="shared" si="42"/>
        <v>-0.19501822845899175</v>
      </c>
      <c r="I310" s="160">
        <f t="shared" si="42"/>
        <v>0.16727117164301791</v>
      </c>
      <c r="J310" s="160">
        <f t="shared" si="42"/>
        <v>-0.10511043013248202</v>
      </c>
      <c r="K310" s="160">
        <f t="shared" si="42"/>
        <v>7.634505134050959E-2</v>
      </c>
      <c r="L310" s="160">
        <f t="shared" si="42"/>
        <v>-0.83921668300778196</v>
      </c>
      <c r="M310" s="160">
        <f t="shared" si="42"/>
        <v>-0.90265304665277202</v>
      </c>
      <c r="N310" s="160">
        <f t="shared" si="42"/>
        <v>-0.62542518705729511</v>
      </c>
      <c r="O310" s="160">
        <f t="shared" si="42"/>
        <v>-0.66828313139482087</v>
      </c>
      <c r="P310" s="160">
        <f t="shared" si="42"/>
        <v>-1.0840191323005908</v>
      </c>
      <c r="Q310" s="160">
        <f t="shared" si="42"/>
        <v>-0.74065462910218527</v>
      </c>
      <c r="R310" s="160">
        <f t="shared" si="42"/>
        <v>-0.33523793154107456</v>
      </c>
      <c r="S310" s="160">
        <f t="shared" si="42"/>
        <v>-0.73399462016529815</v>
      </c>
      <c r="T310" s="160">
        <f t="shared" si="42"/>
        <v>-0.87212906792952205</v>
      </c>
      <c r="U310" s="160">
        <f t="shared" si="42"/>
        <v>0.32960673181820099</v>
      </c>
      <c r="V310" s="160">
        <f t="shared" si="42"/>
        <v>0.63764790171813701</v>
      </c>
      <c r="W310" s="160">
        <f t="shared" si="42"/>
        <v>0.16975193675427219</v>
      </c>
      <c r="X310" s="160">
        <f t="shared" si="42"/>
        <v>-0.28859632785192629</v>
      </c>
      <c r="Y310" s="160">
        <f t="shared" si="42"/>
        <v>-1.9371072354841277</v>
      </c>
      <c r="Z310" s="160">
        <f t="shared" si="42"/>
        <v>-1.7807560523283987</v>
      </c>
      <c r="AA310" s="160">
        <f t="shared" si="42"/>
        <v>-0.59355419421941669</v>
      </c>
      <c r="AB310" s="160">
        <f t="shared" si="42"/>
        <v>-1.108457132524034</v>
      </c>
      <c r="AC310" s="160">
        <f t="shared" si="42"/>
        <v>-0.23709990831016459</v>
      </c>
      <c r="AD310" s="160">
        <f t="shared" si="42"/>
        <v>-0.20415033927314341</v>
      </c>
      <c r="AE310" s="160">
        <f t="shared" si="42"/>
        <v>-0.38212739258800194</v>
      </c>
      <c r="AF310" s="160">
        <f t="shared" si="42"/>
        <v>2.2684450556790754</v>
      </c>
      <c r="AG310" s="160">
        <f t="shared" si="42"/>
        <v>2.1888993725195203</v>
      </c>
      <c r="AH310" s="160">
        <f t="shared" si="42"/>
        <v>1.8378225118818647</v>
      </c>
      <c r="AI310" s="160">
        <f t="shared" si="42"/>
        <v>-0.18840647034472843</v>
      </c>
      <c r="AJ310" s="160">
        <f t="shared" si="42"/>
        <v>3.6227745855983859E-2</v>
      </c>
      <c r="AK310" s="160">
        <f t="shared" si="42"/>
        <v>-3.2241249094597649E-2</v>
      </c>
      <c r="AL310" s="160">
        <f t="shared" si="42"/>
        <v>4.8324860203153235E-2</v>
      </c>
      <c r="AM310" s="160">
        <f t="shared" si="42"/>
        <v>-1.5333848699564483</v>
      </c>
      <c r="AN310" s="160">
        <f t="shared" si="42"/>
        <v>-0.12835704496752315</v>
      </c>
      <c r="AO310" s="160">
        <f t="shared" si="42"/>
        <v>-1.2264189333280551</v>
      </c>
      <c r="AP310" s="160">
        <f t="shared" si="42"/>
        <v>-0.25593260837926951</v>
      </c>
      <c r="AQ310" s="160">
        <f t="shared" si="42"/>
        <v>0.79728975235932709</v>
      </c>
      <c r="AR310" s="160">
        <f t="shared" si="42"/>
        <v>-0.72960788467167448</v>
      </c>
      <c r="AS310" s="160">
        <f t="shared" si="42"/>
        <v>0.21897580975346448</v>
      </c>
      <c r="AT310" s="160">
        <f t="shared" si="42"/>
        <v>-0.10994503037329162</v>
      </c>
      <c r="AU310" s="160">
        <f t="shared" si="42"/>
        <v>0.15486535762881026</v>
      </c>
      <c r="AV310" s="160">
        <f t="shared" si="42"/>
        <v>2.7777438918785244</v>
      </c>
      <c r="AW310" s="160">
        <f t="shared" si="42"/>
        <v>-1.000070517326126</v>
      </c>
      <c r="AX310" s="160">
        <f t="shared" si="42"/>
        <v>-0.41061001931735541</v>
      </c>
      <c r="AY310" s="160">
        <f t="shared" si="42"/>
        <v>1.9201676318869136</v>
      </c>
      <c r="AZ310" s="160">
        <f t="shared" si="42"/>
        <v>2.5412052770182059</v>
      </c>
      <c r="BA310" s="160">
        <f t="shared" si="42"/>
        <v>-0.15803455026752003</v>
      </c>
      <c r="BB310" s="160" t="e">
        <f t="shared" si="42"/>
        <v>#DIV/0!</v>
      </c>
      <c r="BC310" s="160" t="e">
        <f t="shared" si="42"/>
        <v>#DIV/0!</v>
      </c>
      <c r="BD310" s="160" t="e">
        <f t="shared" si="42"/>
        <v>#DIV/0!</v>
      </c>
      <c r="BE310" s="160" t="e">
        <f t="shared" si="42"/>
        <v>#DIV/0!</v>
      </c>
      <c r="BF310" s="160" t="e">
        <f t="shared" si="42"/>
        <v>#DIV/0!</v>
      </c>
      <c r="BG310" s="160" t="e">
        <f t="shared" si="42"/>
        <v>#DIV/0!</v>
      </c>
      <c r="BH310" s="160" t="e">
        <f t="shared" si="42"/>
        <v>#DIV/0!</v>
      </c>
      <c r="BI310" s="160" t="e">
        <f t="shared" si="42"/>
        <v>#DIV/0!</v>
      </c>
      <c r="BJ310" s="160" t="e">
        <f t="shared" si="42"/>
        <v>#DIV/0!</v>
      </c>
      <c r="BK310" s="160" t="e">
        <f t="shared" si="42"/>
        <v>#DIV/0!</v>
      </c>
      <c r="BL310" s="160" t="e">
        <f t="shared" si="42"/>
        <v>#DIV/0!</v>
      </c>
      <c r="BM310" s="160" t="e">
        <f t="shared" si="42"/>
        <v>#DIV/0!</v>
      </c>
      <c r="BN310" s="160" t="e">
        <f t="shared" si="42"/>
        <v>#DIV/0!</v>
      </c>
      <c r="BO310" s="160" t="e">
        <f t="shared" si="42"/>
        <v>#DIV/0!</v>
      </c>
      <c r="BP310" s="160" t="e">
        <f t="shared" si="41"/>
        <v>#DIV/0!</v>
      </c>
      <c r="BQ310" s="160" t="e">
        <f t="shared" si="41"/>
        <v>#DIV/0!</v>
      </c>
      <c r="BR310" s="160" t="e">
        <f t="shared" si="41"/>
        <v>#DIV/0!</v>
      </c>
      <c r="BS310" s="160" t="e">
        <f t="shared" si="41"/>
        <v>#DIV/0!</v>
      </c>
      <c r="BT310" s="160" t="e">
        <f t="shared" si="41"/>
        <v>#DIV/0!</v>
      </c>
      <c r="BU310" s="160" t="e">
        <f t="shared" si="41"/>
        <v>#DIV/0!</v>
      </c>
      <c r="BV310" s="160" t="e">
        <f t="shared" si="41"/>
        <v>#DIV/0!</v>
      </c>
    </row>
    <row r="311" spans="1:74" x14ac:dyDescent="0.2">
      <c r="A311" s="71"/>
      <c r="B311" s="79">
        <f t="shared" si="8"/>
        <v>38046</v>
      </c>
      <c r="C311" s="160">
        <f t="shared" si="12"/>
        <v>-0.48718965334468167</v>
      </c>
      <c r="D311" s="160">
        <f t="shared" si="42"/>
        <v>-0.49990716984272915</v>
      </c>
      <c r="E311" s="160">
        <f t="shared" si="42"/>
        <v>-0.21885539001858201</v>
      </c>
      <c r="F311" s="160">
        <f t="shared" si="42"/>
        <v>0.22913676608351469</v>
      </c>
      <c r="G311" s="160">
        <f t="shared" si="42"/>
        <v>0.46375053518712894</v>
      </c>
      <c r="H311" s="160">
        <f t="shared" si="42"/>
        <v>-0.77892127789580623</v>
      </c>
      <c r="I311" s="160">
        <f t="shared" si="42"/>
        <v>-0.75948793306034157</v>
      </c>
      <c r="J311" s="160">
        <f t="shared" si="42"/>
        <v>0.10697206110292348</v>
      </c>
      <c r="K311" s="160">
        <f t="shared" si="42"/>
        <v>0.21683525946305163</v>
      </c>
      <c r="L311" s="160">
        <f t="shared" si="42"/>
        <v>-1.02669852942822</v>
      </c>
      <c r="M311" s="160">
        <f t="shared" si="42"/>
        <v>-0.97012099019250519</v>
      </c>
      <c r="N311" s="160">
        <f t="shared" si="42"/>
        <v>-1.2177295204157246</v>
      </c>
      <c r="O311" s="160">
        <f t="shared" si="42"/>
        <v>-0.76899141063859078</v>
      </c>
      <c r="P311" s="160">
        <f t="shared" si="42"/>
        <v>-1.0465930747998917</v>
      </c>
      <c r="Q311" s="160">
        <f t="shared" si="42"/>
        <v>-0.84802842691159264</v>
      </c>
      <c r="R311" s="160">
        <f t="shared" si="42"/>
        <v>-0.78466453989800511</v>
      </c>
      <c r="S311" s="160">
        <f t="shared" si="42"/>
        <v>-0.36069699970780555</v>
      </c>
      <c r="T311" s="160">
        <f t="shared" si="42"/>
        <v>-1.0035698242584825</v>
      </c>
      <c r="U311" s="160">
        <f t="shared" si="42"/>
        <v>0.17514593665720063</v>
      </c>
      <c r="V311" s="160">
        <f t="shared" si="42"/>
        <v>0.25760632293802166</v>
      </c>
      <c r="W311" s="160">
        <f t="shared" si="42"/>
        <v>1.1536705360722721</v>
      </c>
      <c r="X311" s="160">
        <f t="shared" si="42"/>
        <v>-0.83607315682888039</v>
      </c>
      <c r="Y311" s="160">
        <f t="shared" si="42"/>
        <v>-0.78247534122303053</v>
      </c>
      <c r="Z311" s="160">
        <f t="shared" si="42"/>
        <v>-3.0666996506383982E-3</v>
      </c>
      <c r="AA311" s="160">
        <f t="shared" si="42"/>
        <v>2.2774121982761457</v>
      </c>
      <c r="AB311" s="160">
        <f t="shared" si="42"/>
        <v>0.83721753322381653</v>
      </c>
      <c r="AC311" s="160">
        <f t="shared" si="42"/>
        <v>8.535218944899467E-2</v>
      </c>
      <c r="AD311" s="160">
        <f t="shared" si="42"/>
        <v>4.4039065698305062E-2</v>
      </c>
      <c r="AE311" s="160">
        <f t="shared" si="42"/>
        <v>0.19247537324118116</v>
      </c>
      <c r="AF311" s="160">
        <f t="shared" si="42"/>
        <v>1.1164441817321964</v>
      </c>
      <c r="AG311" s="160">
        <f t="shared" si="42"/>
        <v>1.0979729249933301</v>
      </c>
      <c r="AH311" s="160">
        <f t="shared" si="42"/>
        <v>0.92876001434294686</v>
      </c>
      <c r="AI311" s="160">
        <f t="shared" si="42"/>
        <v>0.64434709452250361</v>
      </c>
      <c r="AJ311" s="160">
        <f t="shared" si="42"/>
        <v>0.97737805967269653</v>
      </c>
      <c r="AK311" s="160">
        <f t="shared" si="42"/>
        <v>0.90759626389731063</v>
      </c>
      <c r="AL311" s="160">
        <f t="shared" si="42"/>
        <v>1.3529773364520277</v>
      </c>
      <c r="AM311" s="160">
        <f t="shared" si="42"/>
        <v>-0.66985591176102399</v>
      </c>
      <c r="AN311" s="160">
        <f t="shared" si="42"/>
        <v>0.48497697965917536</v>
      </c>
      <c r="AO311" s="160">
        <f t="shared" si="42"/>
        <v>-1.2700685931908673</v>
      </c>
      <c r="AP311" s="160">
        <f t="shared" si="42"/>
        <v>3.5319337918570684E-2</v>
      </c>
      <c r="AQ311" s="160">
        <f t="shared" si="42"/>
        <v>0.85219017793618745</v>
      </c>
      <c r="AR311" s="160">
        <f t="shared" si="42"/>
        <v>-0.49166953362855303</v>
      </c>
      <c r="AS311" s="160">
        <f t="shared" si="42"/>
        <v>6.4814481964470275E-2</v>
      </c>
      <c r="AT311" s="160">
        <f t="shared" si="42"/>
        <v>0.75991771877872516</v>
      </c>
      <c r="AU311" s="160">
        <f t="shared" si="42"/>
        <v>0.38855275212192497</v>
      </c>
      <c r="AV311" s="160">
        <f t="shared" si="42"/>
        <v>-0.46005831004683811</v>
      </c>
      <c r="AW311" s="160">
        <f t="shared" si="42"/>
        <v>0.66537404037563574</v>
      </c>
      <c r="AX311" s="160">
        <f t="shared" si="42"/>
        <v>0.61329433791270571</v>
      </c>
      <c r="AY311" s="160">
        <f t="shared" si="42"/>
        <v>1.0807548144144621</v>
      </c>
      <c r="AZ311" s="160">
        <f t="shared" si="42"/>
        <v>1.2732802534474237</v>
      </c>
      <c r="BA311" s="160">
        <f t="shared" si="42"/>
        <v>-0.1371393107272055</v>
      </c>
      <c r="BB311" s="160" t="e">
        <f t="shared" si="42"/>
        <v>#DIV/0!</v>
      </c>
      <c r="BC311" s="160" t="e">
        <f t="shared" si="42"/>
        <v>#DIV/0!</v>
      </c>
      <c r="BD311" s="160" t="e">
        <f t="shared" si="42"/>
        <v>#DIV/0!</v>
      </c>
      <c r="BE311" s="160" t="e">
        <f t="shared" si="42"/>
        <v>#DIV/0!</v>
      </c>
      <c r="BF311" s="160" t="e">
        <f t="shared" si="42"/>
        <v>#DIV/0!</v>
      </c>
      <c r="BG311" s="160" t="e">
        <f t="shared" si="42"/>
        <v>#DIV/0!</v>
      </c>
      <c r="BH311" s="160" t="e">
        <f t="shared" si="42"/>
        <v>#DIV/0!</v>
      </c>
      <c r="BI311" s="160" t="e">
        <f t="shared" si="42"/>
        <v>#DIV/0!</v>
      </c>
      <c r="BJ311" s="160" t="e">
        <f t="shared" si="42"/>
        <v>#DIV/0!</v>
      </c>
      <c r="BK311" s="160" t="e">
        <f t="shared" si="42"/>
        <v>#DIV/0!</v>
      </c>
      <c r="BL311" s="160" t="e">
        <f t="shared" si="42"/>
        <v>#DIV/0!</v>
      </c>
      <c r="BM311" s="160" t="e">
        <f t="shared" si="42"/>
        <v>#DIV/0!</v>
      </c>
      <c r="BN311" s="160" t="e">
        <f t="shared" si="42"/>
        <v>#DIV/0!</v>
      </c>
      <c r="BO311" s="160" t="e">
        <f t="shared" ref="BO311:BV318" si="43">(BO64-BO$246)/BO$247</f>
        <v>#DIV/0!</v>
      </c>
      <c r="BP311" s="160" t="e">
        <f t="shared" si="43"/>
        <v>#DIV/0!</v>
      </c>
      <c r="BQ311" s="160" t="e">
        <f t="shared" si="43"/>
        <v>#DIV/0!</v>
      </c>
      <c r="BR311" s="160" t="e">
        <f t="shared" si="43"/>
        <v>#DIV/0!</v>
      </c>
      <c r="BS311" s="160" t="e">
        <f t="shared" si="43"/>
        <v>#DIV/0!</v>
      </c>
      <c r="BT311" s="160" t="e">
        <f t="shared" si="43"/>
        <v>#DIV/0!</v>
      </c>
      <c r="BU311" s="160" t="e">
        <f t="shared" si="43"/>
        <v>#DIV/0!</v>
      </c>
      <c r="BV311" s="160" t="e">
        <f t="shared" si="43"/>
        <v>#DIV/0!</v>
      </c>
    </row>
    <row r="312" spans="1:74" x14ac:dyDescent="0.2">
      <c r="A312" s="71"/>
      <c r="B312" s="79">
        <f t="shared" si="8"/>
        <v>38077</v>
      </c>
      <c r="C312" s="160">
        <f t="shared" si="12"/>
        <v>-0.27370592995868825</v>
      </c>
      <c r="D312" s="160">
        <f t="shared" ref="D312:BO315" si="44">(D65-D$246)/D$247</f>
        <v>0.36481057148882856</v>
      </c>
      <c r="E312" s="160">
        <f t="shared" si="44"/>
        <v>-0.64642583011264398</v>
      </c>
      <c r="F312" s="160">
        <f t="shared" si="44"/>
        <v>-0.44120282589134174</v>
      </c>
      <c r="G312" s="160">
        <f t="shared" si="44"/>
        <v>-0.44176590689944117</v>
      </c>
      <c r="H312" s="160">
        <f t="shared" si="44"/>
        <v>3.5609006832447863</v>
      </c>
      <c r="I312" s="160">
        <f t="shared" si="44"/>
        <v>4.2983636451827278</v>
      </c>
      <c r="J312" s="160">
        <f t="shared" si="44"/>
        <v>-6.4552079364210944E-3</v>
      </c>
      <c r="K312" s="160">
        <f t="shared" si="44"/>
        <v>0.29456791114182823</v>
      </c>
      <c r="L312" s="160">
        <f t="shared" si="44"/>
        <v>0.86454274013556154</v>
      </c>
      <c r="M312" s="160">
        <f t="shared" si="44"/>
        <v>0.78280671543084224</v>
      </c>
      <c r="N312" s="160">
        <f t="shared" si="44"/>
        <v>0.59939265090053429</v>
      </c>
      <c r="O312" s="160">
        <f t="shared" si="44"/>
        <v>0.75170598621101847</v>
      </c>
      <c r="P312" s="160">
        <f t="shared" si="44"/>
        <v>0.56968854747099562</v>
      </c>
      <c r="Q312" s="160">
        <f t="shared" si="44"/>
        <v>0.87825112360048818</v>
      </c>
      <c r="R312" s="160">
        <f t="shared" si="44"/>
        <v>0.36658578518826807</v>
      </c>
      <c r="S312" s="160">
        <f t="shared" si="44"/>
        <v>0.66123611859838083</v>
      </c>
      <c r="T312" s="160">
        <f t="shared" si="44"/>
        <v>0.98100459580682509</v>
      </c>
      <c r="U312" s="160">
        <f t="shared" si="44"/>
        <v>-0.54828423209847488</v>
      </c>
      <c r="V312" s="160">
        <f t="shared" si="44"/>
        <v>-8.2168883030785109E-2</v>
      </c>
      <c r="W312" s="160">
        <f t="shared" si="44"/>
        <v>0.51663248741230738</v>
      </c>
      <c r="X312" s="160">
        <f t="shared" si="44"/>
        <v>1.0754439396156539</v>
      </c>
      <c r="Y312" s="160">
        <f t="shared" si="44"/>
        <v>1.8747758050993715</v>
      </c>
      <c r="Z312" s="160">
        <f t="shared" si="44"/>
        <v>2.4202377489812283</v>
      </c>
      <c r="AA312" s="160">
        <f t="shared" si="44"/>
        <v>0.32889238982255836</v>
      </c>
      <c r="AB312" s="160">
        <f t="shared" si="44"/>
        <v>0.74096477908284297</v>
      </c>
      <c r="AC312" s="160">
        <f t="shared" si="44"/>
        <v>2.377553368658496</v>
      </c>
      <c r="AD312" s="160">
        <f t="shared" si="44"/>
        <v>2.2983021281861271</v>
      </c>
      <c r="AE312" s="160">
        <f t="shared" si="44"/>
        <v>2.1793020700062349</v>
      </c>
      <c r="AF312" s="160">
        <f t="shared" si="44"/>
        <v>0.83818572480951592</v>
      </c>
      <c r="AG312" s="160">
        <f t="shared" si="44"/>
        <v>0.83446660588373445</v>
      </c>
      <c r="AH312" s="160">
        <f t="shared" si="44"/>
        <v>0.70918177136400828</v>
      </c>
      <c r="AI312" s="160">
        <f t="shared" si="44"/>
        <v>0.28210350051334759</v>
      </c>
      <c r="AJ312" s="160">
        <f t="shared" si="44"/>
        <v>-0.45692681328344958</v>
      </c>
      <c r="AK312" s="160">
        <f t="shared" si="44"/>
        <v>-0.78377724881519861</v>
      </c>
      <c r="AL312" s="160">
        <f t="shared" si="44"/>
        <v>-0.21353977045516709</v>
      </c>
      <c r="AM312" s="160">
        <f t="shared" si="44"/>
        <v>2.1638225368933202</v>
      </c>
      <c r="AN312" s="160">
        <f t="shared" si="44"/>
        <v>0.11662569784000149</v>
      </c>
      <c r="AO312" s="160">
        <f t="shared" si="44"/>
        <v>1.3525484702331032</v>
      </c>
      <c r="AP312" s="160">
        <f t="shared" si="44"/>
        <v>1.0569790181539842</v>
      </c>
      <c r="AQ312" s="160">
        <f t="shared" si="44"/>
        <v>0.5500915651820667</v>
      </c>
      <c r="AR312" s="160">
        <f t="shared" si="44"/>
        <v>1.1303274267129386</v>
      </c>
      <c r="AS312" s="160">
        <f t="shared" si="44"/>
        <v>7.2842274262522794E-2</v>
      </c>
      <c r="AT312" s="160">
        <f t="shared" si="44"/>
        <v>-2.5392241373542714E-2</v>
      </c>
      <c r="AU312" s="160">
        <f t="shared" si="44"/>
        <v>0.44930785012542412</v>
      </c>
      <c r="AV312" s="160">
        <f t="shared" si="44"/>
        <v>-0.63226492681595536</v>
      </c>
      <c r="AW312" s="160">
        <f t="shared" si="44"/>
        <v>-2.8432464251856363E-2</v>
      </c>
      <c r="AX312" s="160">
        <f t="shared" si="44"/>
        <v>-4.6343357532679312E-2</v>
      </c>
      <c r="AY312" s="160">
        <f t="shared" si="44"/>
        <v>-1.5571635102207473</v>
      </c>
      <c r="AZ312" s="160">
        <f t="shared" si="44"/>
        <v>-3.061382923616605</v>
      </c>
      <c r="BA312" s="160">
        <f t="shared" si="44"/>
        <v>0.4641306575125938</v>
      </c>
      <c r="BB312" s="160" t="e">
        <f t="shared" si="44"/>
        <v>#DIV/0!</v>
      </c>
      <c r="BC312" s="160" t="e">
        <f t="shared" si="44"/>
        <v>#DIV/0!</v>
      </c>
      <c r="BD312" s="160" t="e">
        <f t="shared" si="44"/>
        <v>#DIV/0!</v>
      </c>
      <c r="BE312" s="160" t="e">
        <f t="shared" si="44"/>
        <v>#DIV/0!</v>
      </c>
      <c r="BF312" s="160" t="e">
        <f t="shared" si="44"/>
        <v>#DIV/0!</v>
      </c>
      <c r="BG312" s="160" t="e">
        <f t="shared" si="44"/>
        <v>#DIV/0!</v>
      </c>
      <c r="BH312" s="160" t="e">
        <f t="shared" si="44"/>
        <v>#DIV/0!</v>
      </c>
      <c r="BI312" s="160" t="e">
        <f t="shared" si="44"/>
        <v>#DIV/0!</v>
      </c>
      <c r="BJ312" s="160" t="e">
        <f t="shared" si="44"/>
        <v>#DIV/0!</v>
      </c>
      <c r="BK312" s="160" t="e">
        <f t="shared" si="44"/>
        <v>#DIV/0!</v>
      </c>
      <c r="BL312" s="160" t="e">
        <f t="shared" si="44"/>
        <v>#DIV/0!</v>
      </c>
      <c r="BM312" s="160" t="e">
        <f t="shared" si="44"/>
        <v>#DIV/0!</v>
      </c>
      <c r="BN312" s="160" t="e">
        <f t="shared" si="44"/>
        <v>#DIV/0!</v>
      </c>
      <c r="BO312" s="160" t="e">
        <f t="shared" si="44"/>
        <v>#DIV/0!</v>
      </c>
      <c r="BP312" s="160" t="e">
        <f t="shared" si="43"/>
        <v>#DIV/0!</v>
      </c>
      <c r="BQ312" s="160" t="e">
        <f t="shared" si="43"/>
        <v>#DIV/0!</v>
      </c>
      <c r="BR312" s="160" t="e">
        <f t="shared" si="43"/>
        <v>#DIV/0!</v>
      </c>
      <c r="BS312" s="160" t="e">
        <f t="shared" si="43"/>
        <v>#DIV/0!</v>
      </c>
      <c r="BT312" s="160" t="e">
        <f t="shared" si="43"/>
        <v>#DIV/0!</v>
      </c>
      <c r="BU312" s="160" t="e">
        <f t="shared" si="43"/>
        <v>#DIV/0!</v>
      </c>
      <c r="BV312" s="160" t="e">
        <f t="shared" si="43"/>
        <v>#DIV/0!</v>
      </c>
    </row>
    <row r="313" spans="1:74" x14ac:dyDescent="0.2">
      <c r="A313" s="71"/>
      <c r="B313" s="79">
        <f t="shared" si="8"/>
        <v>38107</v>
      </c>
      <c r="C313" s="160">
        <f t="shared" si="12"/>
        <v>0.41540079138065605</v>
      </c>
      <c r="D313" s="160">
        <f t="shared" si="44"/>
        <v>-0.63339246122329917</v>
      </c>
      <c r="E313" s="160">
        <f t="shared" si="44"/>
        <v>0.55629056435099866</v>
      </c>
      <c r="F313" s="160">
        <f t="shared" si="44"/>
        <v>0.14144852496594643</v>
      </c>
      <c r="G313" s="160">
        <f t="shared" si="44"/>
        <v>0.74818325566679322</v>
      </c>
      <c r="H313" s="160">
        <f t="shared" si="44"/>
        <v>-0.56378159924684346</v>
      </c>
      <c r="I313" s="160">
        <f t="shared" si="44"/>
        <v>-4.7629770220831431E-2</v>
      </c>
      <c r="J313" s="160">
        <f t="shared" si="44"/>
        <v>-0.52664401112704395</v>
      </c>
      <c r="K313" s="160">
        <f t="shared" si="44"/>
        <v>-1.0960547824551805</v>
      </c>
      <c r="L313" s="160">
        <f t="shared" si="44"/>
        <v>-0.41139152025368297</v>
      </c>
      <c r="M313" s="160">
        <f t="shared" si="44"/>
        <v>-0.17648069126860635</v>
      </c>
      <c r="N313" s="160">
        <f t="shared" si="44"/>
        <v>0.34527076621573694</v>
      </c>
      <c r="O313" s="160">
        <f t="shared" si="44"/>
        <v>-0.61316186715849397</v>
      </c>
      <c r="P313" s="160">
        <f t="shared" si="44"/>
        <v>0.46464533184043072</v>
      </c>
      <c r="Q313" s="160">
        <f t="shared" si="44"/>
        <v>-0.19152512586575346</v>
      </c>
      <c r="R313" s="160">
        <f t="shared" si="44"/>
        <v>0.40093578901844557</v>
      </c>
      <c r="S313" s="160">
        <f t="shared" si="44"/>
        <v>0.11956183279624516</v>
      </c>
      <c r="T313" s="160">
        <f t="shared" si="44"/>
        <v>-0.80019451785423601</v>
      </c>
      <c r="U313" s="160">
        <f t="shared" si="44"/>
        <v>-0.53460817550617079</v>
      </c>
      <c r="V313" s="160">
        <f t="shared" si="44"/>
        <v>-1.1847412926681506</v>
      </c>
      <c r="W313" s="160">
        <f t="shared" si="44"/>
        <v>-2.3653112640015768</v>
      </c>
      <c r="X313" s="160">
        <f t="shared" si="44"/>
        <v>-0.22368363197152971</v>
      </c>
      <c r="Y313" s="160">
        <f t="shared" si="44"/>
        <v>-0.88057809727775804</v>
      </c>
      <c r="Z313" s="160">
        <f t="shared" si="44"/>
        <v>-0.31907255803781143</v>
      </c>
      <c r="AA313" s="160">
        <f t="shared" si="44"/>
        <v>1.1133994025251517</v>
      </c>
      <c r="AB313" s="160">
        <f t="shared" si="44"/>
        <v>0.60435569505036824</v>
      </c>
      <c r="AC313" s="160">
        <f t="shared" si="44"/>
        <v>0.7226108851067421</v>
      </c>
      <c r="AD313" s="160">
        <f t="shared" si="44"/>
        <v>0.66126503267956827</v>
      </c>
      <c r="AE313" s="160">
        <f t="shared" si="44"/>
        <v>0.68398463652494579</v>
      </c>
      <c r="AF313" s="160">
        <f t="shared" si="44"/>
        <v>0.40045828191641131</v>
      </c>
      <c r="AG313" s="160">
        <f t="shared" si="44"/>
        <v>0.41994570137779091</v>
      </c>
      <c r="AH313" s="160">
        <f t="shared" si="44"/>
        <v>0.3637639757034829</v>
      </c>
      <c r="AI313" s="160">
        <f t="shared" si="44"/>
        <v>0.59950247833740422</v>
      </c>
      <c r="AJ313" s="160">
        <f t="shared" si="44"/>
        <v>7.4152368344450922E-2</v>
      </c>
      <c r="AK313" s="160">
        <f t="shared" si="44"/>
        <v>-0.28240174809466312</v>
      </c>
      <c r="AL313" s="160">
        <f t="shared" si="44"/>
        <v>0.40478218692968787</v>
      </c>
      <c r="AM313" s="160">
        <f t="shared" si="44"/>
        <v>1.5104473029551266</v>
      </c>
      <c r="AN313" s="160">
        <f t="shared" si="44"/>
        <v>0.40736596987616425</v>
      </c>
      <c r="AO313" s="160">
        <f t="shared" si="44"/>
        <v>1.6981082774803671</v>
      </c>
      <c r="AP313" s="160">
        <f t="shared" si="44"/>
        <v>1.6772503590634993</v>
      </c>
      <c r="AQ313" s="160">
        <f t="shared" si="44"/>
        <v>-0.7720243380070847</v>
      </c>
      <c r="AR313" s="160">
        <f t="shared" si="44"/>
        <v>0.32644615663270021</v>
      </c>
      <c r="AS313" s="160">
        <f t="shared" si="44"/>
        <v>6.0822219424804369E-2</v>
      </c>
      <c r="AT313" s="160">
        <f t="shared" si="44"/>
        <v>0.15057814915219367</v>
      </c>
      <c r="AU313" s="160">
        <f t="shared" si="44"/>
        <v>0.22285543355122212</v>
      </c>
      <c r="AV313" s="160">
        <f t="shared" si="44"/>
        <v>-0.76728133457335879</v>
      </c>
      <c r="AW313" s="160">
        <f t="shared" si="44"/>
        <v>-0.66681162884572887</v>
      </c>
      <c r="AX313" s="160">
        <f t="shared" si="44"/>
        <v>-0.56941365820089396</v>
      </c>
      <c r="AY313" s="160">
        <f t="shared" si="44"/>
        <v>-0.96246726199247745</v>
      </c>
      <c r="AZ313" s="160">
        <f t="shared" si="44"/>
        <v>-1.438138203006033</v>
      </c>
      <c r="BA313" s="160">
        <f t="shared" si="44"/>
        <v>0.68857598604431869</v>
      </c>
      <c r="BB313" s="160" t="e">
        <f t="shared" si="44"/>
        <v>#DIV/0!</v>
      </c>
      <c r="BC313" s="160" t="e">
        <f t="shared" si="44"/>
        <v>#DIV/0!</v>
      </c>
      <c r="BD313" s="160" t="e">
        <f t="shared" si="44"/>
        <v>#DIV/0!</v>
      </c>
      <c r="BE313" s="160" t="e">
        <f t="shared" si="44"/>
        <v>#DIV/0!</v>
      </c>
      <c r="BF313" s="160" t="e">
        <f t="shared" si="44"/>
        <v>#DIV/0!</v>
      </c>
      <c r="BG313" s="160" t="e">
        <f t="shared" si="44"/>
        <v>#DIV/0!</v>
      </c>
      <c r="BH313" s="160" t="e">
        <f t="shared" si="44"/>
        <v>#DIV/0!</v>
      </c>
      <c r="BI313" s="160" t="e">
        <f t="shared" si="44"/>
        <v>#DIV/0!</v>
      </c>
      <c r="BJ313" s="160" t="e">
        <f t="shared" si="44"/>
        <v>#DIV/0!</v>
      </c>
      <c r="BK313" s="160" t="e">
        <f t="shared" si="44"/>
        <v>#DIV/0!</v>
      </c>
      <c r="BL313" s="160" t="e">
        <f t="shared" si="44"/>
        <v>#DIV/0!</v>
      </c>
      <c r="BM313" s="160" t="e">
        <f t="shared" si="44"/>
        <v>#DIV/0!</v>
      </c>
      <c r="BN313" s="160" t="e">
        <f t="shared" si="44"/>
        <v>#DIV/0!</v>
      </c>
      <c r="BO313" s="160" t="e">
        <f t="shared" si="44"/>
        <v>#DIV/0!</v>
      </c>
      <c r="BP313" s="160" t="e">
        <f t="shared" si="43"/>
        <v>#DIV/0!</v>
      </c>
      <c r="BQ313" s="160" t="e">
        <f t="shared" si="43"/>
        <v>#DIV/0!</v>
      </c>
      <c r="BR313" s="160" t="e">
        <f t="shared" si="43"/>
        <v>#DIV/0!</v>
      </c>
      <c r="BS313" s="160" t="e">
        <f t="shared" si="43"/>
        <v>#DIV/0!</v>
      </c>
      <c r="BT313" s="160" t="e">
        <f t="shared" si="43"/>
        <v>#DIV/0!</v>
      </c>
      <c r="BU313" s="160" t="e">
        <f t="shared" si="43"/>
        <v>#DIV/0!</v>
      </c>
      <c r="BV313" s="160" t="e">
        <f t="shared" si="43"/>
        <v>#DIV/0!</v>
      </c>
    </row>
    <row r="314" spans="1:74" x14ac:dyDescent="0.2">
      <c r="A314" s="71"/>
      <c r="B314" s="79">
        <f t="shared" ref="B314:B377" si="45">B67</f>
        <v>38138</v>
      </c>
      <c r="C314" s="160">
        <f t="shared" ref="C314:C377" si="46">(C67-C$246)/C$247</f>
        <v>-0.60707853754551311</v>
      </c>
      <c r="D314" s="160">
        <f t="shared" si="44"/>
        <v>-0.38368550628605647</v>
      </c>
      <c r="E314" s="160">
        <f t="shared" si="44"/>
        <v>-0.45753475277497474</v>
      </c>
      <c r="F314" s="160">
        <f t="shared" si="44"/>
        <v>-0.76620120477391396</v>
      </c>
      <c r="G314" s="160">
        <f t="shared" si="44"/>
        <v>-0.35097544247862034</v>
      </c>
      <c r="H314" s="160">
        <f t="shared" si="44"/>
        <v>-1.6911098916252807</v>
      </c>
      <c r="I314" s="160">
        <f t="shared" si="44"/>
        <v>-1.915483156197143</v>
      </c>
      <c r="J314" s="160">
        <f t="shared" si="44"/>
        <v>-0.75408302758236767</v>
      </c>
      <c r="K314" s="160">
        <f t="shared" si="44"/>
        <v>-1.1340400075020904</v>
      </c>
      <c r="L314" s="160">
        <f t="shared" si="44"/>
        <v>-1.0105920502049657</v>
      </c>
      <c r="M314" s="160">
        <f t="shared" si="44"/>
        <v>-1.2149941451138373</v>
      </c>
      <c r="N314" s="160">
        <f t="shared" si="44"/>
        <v>-1.9233910967451691</v>
      </c>
      <c r="O314" s="160">
        <f t="shared" si="44"/>
        <v>-1.3302611566586009</v>
      </c>
      <c r="P314" s="160">
        <f t="shared" si="44"/>
        <v>-1.1810131232036996</v>
      </c>
      <c r="Q314" s="160">
        <f t="shared" si="44"/>
        <v>-1.3080737102970414</v>
      </c>
      <c r="R314" s="160">
        <f t="shared" si="44"/>
        <v>-1.5157883021729832</v>
      </c>
      <c r="S314" s="160">
        <f t="shared" si="44"/>
        <v>-1.5288453026215918</v>
      </c>
      <c r="T314" s="160">
        <f t="shared" si="44"/>
        <v>-1.7360395851481161</v>
      </c>
      <c r="U314" s="160">
        <f t="shared" si="44"/>
        <v>0.20531041099384473</v>
      </c>
      <c r="V314" s="160">
        <f t="shared" si="44"/>
        <v>-0.33100530100708203</v>
      </c>
      <c r="W314" s="160">
        <f t="shared" si="44"/>
        <v>-0.80543988244237275</v>
      </c>
      <c r="X314" s="160">
        <f t="shared" si="44"/>
        <v>0.62549649147061981</v>
      </c>
      <c r="Y314" s="160">
        <f t="shared" si="44"/>
        <v>1.118449275943932</v>
      </c>
      <c r="Z314" s="160">
        <f t="shared" si="44"/>
        <v>0.69534697021810732</v>
      </c>
      <c r="AA314" s="160">
        <f t="shared" si="44"/>
        <v>0.26200714985363643</v>
      </c>
      <c r="AB314" s="160">
        <f t="shared" si="44"/>
        <v>7.3660467201296639E-2</v>
      </c>
      <c r="AC314" s="160">
        <f t="shared" si="44"/>
        <v>0.38230106246873524</v>
      </c>
      <c r="AD314" s="160">
        <f t="shared" si="44"/>
        <v>0.39934160994539131</v>
      </c>
      <c r="AE314" s="160">
        <f t="shared" si="44"/>
        <v>0.18537115161818066</v>
      </c>
      <c r="AF314" s="160">
        <f t="shared" si="44"/>
        <v>0.93278288137813348</v>
      </c>
      <c r="AG314" s="160">
        <f t="shared" si="44"/>
        <v>0.75211870174160766</v>
      </c>
      <c r="AH314" s="160">
        <f t="shared" si="44"/>
        <v>0.78382991561039272</v>
      </c>
      <c r="AI314" s="160">
        <f t="shared" si="44"/>
        <v>0.19745711278210176</v>
      </c>
      <c r="AJ314" s="160">
        <f t="shared" si="44"/>
        <v>-0.31460367861713545</v>
      </c>
      <c r="AK314" s="160">
        <f t="shared" si="44"/>
        <v>-0.62686671916106462</v>
      </c>
      <c r="AL314" s="160">
        <f t="shared" si="44"/>
        <v>-0.42072960578618607</v>
      </c>
      <c r="AM314" s="160">
        <f t="shared" si="44"/>
        <v>1.0646912719783195</v>
      </c>
      <c r="AN314" s="160">
        <f t="shared" si="44"/>
        <v>0.11664967183143105</v>
      </c>
      <c r="AO314" s="160">
        <f t="shared" si="44"/>
        <v>0.40316836821693652</v>
      </c>
      <c r="AP314" s="160">
        <f t="shared" si="44"/>
        <v>0.71772358785643786</v>
      </c>
      <c r="AQ314" s="160">
        <f t="shared" si="44"/>
        <v>2.892671572261649E-2</v>
      </c>
      <c r="AR314" s="160">
        <f t="shared" si="44"/>
        <v>0.38138220548907648</v>
      </c>
      <c r="AS314" s="160">
        <f t="shared" si="44"/>
        <v>0.23766144075712548</v>
      </c>
      <c r="AT314" s="160">
        <f t="shared" si="44"/>
        <v>0.15040964282628469</v>
      </c>
      <c r="AU314" s="160">
        <f t="shared" si="44"/>
        <v>0.5970196330890396</v>
      </c>
      <c r="AV314" s="160">
        <f t="shared" si="44"/>
        <v>-0.31269465332157664</v>
      </c>
      <c r="AW314" s="160">
        <f t="shared" si="44"/>
        <v>0.13109083022552129</v>
      </c>
      <c r="AX314" s="160">
        <f t="shared" si="44"/>
        <v>-4.434247914812503E-2</v>
      </c>
      <c r="AY314" s="160">
        <f t="shared" si="44"/>
        <v>-0.6248232577907753</v>
      </c>
      <c r="AZ314" s="160">
        <f t="shared" si="44"/>
        <v>-1.4660809414850826</v>
      </c>
      <c r="BA314" s="160">
        <f t="shared" si="44"/>
        <v>3.8725746666835946E-2</v>
      </c>
      <c r="BB314" s="160" t="e">
        <f t="shared" si="44"/>
        <v>#DIV/0!</v>
      </c>
      <c r="BC314" s="160" t="e">
        <f t="shared" si="44"/>
        <v>#DIV/0!</v>
      </c>
      <c r="BD314" s="160" t="e">
        <f t="shared" si="44"/>
        <v>#DIV/0!</v>
      </c>
      <c r="BE314" s="160" t="e">
        <f t="shared" si="44"/>
        <v>#DIV/0!</v>
      </c>
      <c r="BF314" s="160" t="e">
        <f t="shared" si="44"/>
        <v>#DIV/0!</v>
      </c>
      <c r="BG314" s="160" t="e">
        <f t="shared" si="44"/>
        <v>#DIV/0!</v>
      </c>
      <c r="BH314" s="160" t="e">
        <f t="shared" si="44"/>
        <v>#DIV/0!</v>
      </c>
      <c r="BI314" s="160" t="e">
        <f t="shared" si="44"/>
        <v>#DIV/0!</v>
      </c>
      <c r="BJ314" s="160" t="e">
        <f t="shared" si="44"/>
        <v>#DIV/0!</v>
      </c>
      <c r="BK314" s="160" t="e">
        <f t="shared" si="44"/>
        <v>#DIV/0!</v>
      </c>
      <c r="BL314" s="160" t="e">
        <f t="shared" si="44"/>
        <v>#DIV/0!</v>
      </c>
      <c r="BM314" s="160" t="e">
        <f t="shared" si="44"/>
        <v>#DIV/0!</v>
      </c>
      <c r="BN314" s="160" t="e">
        <f t="shared" si="44"/>
        <v>#DIV/0!</v>
      </c>
      <c r="BO314" s="160" t="e">
        <f t="shared" si="44"/>
        <v>#DIV/0!</v>
      </c>
      <c r="BP314" s="160" t="e">
        <f t="shared" si="43"/>
        <v>#DIV/0!</v>
      </c>
      <c r="BQ314" s="160" t="e">
        <f t="shared" si="43"/>
        <v>#DIV/0!</v>
      </c>
      <c r="BR314" s="160" t="e">
        <f t="shared" si="43"/>
        <v>#DIV/0!</v>
      </c>
      <c r="BS314" s="160" t="e">
        <f t="shared" si="43"/>
        <v>#DIV/0!</v>
      </c>
      <c r="BT314" s="160" t="e">
        <f t="shared" si="43"/>
        <v>#DIV/0!</v>
      </c>
      <c r="BU314" s="160" t="e">
        <f t="shared" si="43"/>
        <v>#DIV/0!</v>
      </c>
      <c r="BV314" s="160" t="e">
        <f t="shared" si="43"/>
        <v>#DIV/0!</v>
      </c>
    </row>
    <row r="315" spans="1:74" x14ac:dyDescent="0.2">
      <c r="A315" s="71"/>
      <c r="B315" s="79">
        <f t="shared" si="45"/>
        <v>38168</v>
      </c>
      <c r="C315" s="160">
        <f t="shared" si="46"/>
        <v>0.50315333876791546</v>
      </c>
      <c r="D315" s="160">
        <f t="shared" ref="D315:R315" si="47">(D68-D$246)/D$247</f>
        <v>0.69001785666778992</v>
      </c>
      <c r="E315" s="160">
        <f t="shared" si="47"/>
        <v>0.50565570495610879</v>
      </c>
      <c r="F315" s="160">
        <f t="shared" si="47"/>
        <v>0.71028180379485706</v>
      </c>
      <c r="G315" s="160">
        <f t="shared" si="47"/>
        <v>7.2660539324327741E-2</v>
      </c>
      <c r="H315" s="160">
        <f t="shared" si="47"/>
        <v>1.3908699378060039</v>
      </c>
      <c r="I315" s="160">
        <f t="shared" si="47"/>
        <v>2.3687659551882918</v>
      </c>
      <c r="J315" s="160">
        <f t="shared" si="47"/>
        <v>1.9671223662958968E-3</v>
      </c>
      <c r="K315" s="160">
        <f t="shared" si="47"/>
        <v>2.4329422332373223E-2</v>
      </c>
      <c r="L315" s="160">
        <f t="shared" si="47"/>
        <v>0.151102148591511</v>
      </c>
      <c r="M315" s="160">
        <f t="shared" si="47"/>
        <v>0.20906881498789404</v>
      </c>
      <c r="N315" s="160">
        <f t="shared" si="47"/>
        <v>0.55642041508357676</v>
      </c>
      <c r="O315" s="160">
        <f t="shared" si="47"/>
        <v>0.31793174153782983</v>
      </c>
      <c r="P315" s="160">
        <f t="shared" si="47"/>
        <v>1.5483077590676859E-2</v>
      </c>
      <c r="Q315" s="160">
        <f t="shared" si="47"/>
        <v>-5.083821078483127</v>
      </c>
      <c r="R315" s="160">
        <f t="shared" si="47"/>
        <v>0.42796832601968898</v>
      </c>
      <c r="S315" s="160">
        <f t="shared" si="44"/>
        <v>8.7598878083964757E-4</v>
      </c>
      <c r="T315" s="160">
        <f t="shared" si="44"/>
        <v>0.41490742926081264</v>
      </c>
      <c r="U315" s="160">
        <f t="shared" si="44"/>
        <v>0.34960687945917307</v>
      </c>
      <c r="V315" s="160">
        <f t="shared" si="44"/>
        <v>0.23724680266210588</v>
      </c>
      <c r="W315" s="160">
        <f t="shared" si="44"/>
        <v>-0.38002110690724267</v>
      </c>
      <c r="X315" s="160">
        <f t="shared" si="44"/>
        <v>-0.30762491272063042</v>
      </c>
      <c r="Y315" s="160">
        <f t="shared" si="44"/>
        <v>-0.38636906552666767</v>
      </c>
      <c r="Z315" s="160">
        <f t="shared" si="44"/>
        <v>-0.96751574465250101</v>
      </c>
      <c r="AA315" s="160">
        <f t="shared" si="44"/>
        <v>0.92944794360461735</v>
      </c>
      <c r="AB315" s="160">
        <f t="shared" si="44"/>
        <v>-5.0129974506164313E-2</v>
      </c>
      <c r="AC315" s="160">
        <f t="shared" si="44"/>
        <v>6.8500049974080532E-2</v>
      </c>
      <c r="AD315" s="160">
        <f t="shared" si="44"/>
        <v>4.8753973270904589E-2</v>
      </c>
      <c r="AE315" s="160">
        <f t="shared" si="44"/>
        <v>7.1436453834710242E-2</v>
      </c>
      <c r="AF315" s="160">
        <f t="shared" si="44"/>
        <v>0.36126527830232841</v>
      </c>
      <c r="AG315" s="160">
        <f t="shared" si="44"/>
        <v>3.2911516426481845E-2</v>
      </c>
      <c r="AH315" s="160">
        <f t="shared" si="44"/>
        <v>0.33283614347936175</v>
      </c>
      <c r="AI315" s="160">
        <f t="shared" si="44"/>
        <v>6.3986194508549796E-2</v>
      </c>
      <c r="AJ315" s="160">
        <f t="shared" si="44"/>
        <v>-0.23999162567216889</v>
      </c>
      <c r="AK315" s="160">
        <f t="shared" si="44"/>
        <v>-0.30814750387690976</v>
      </c>
      <c r="AL315" s="160">
        <f t="shared" si="44"/>
        <v>0.19452366384142911</v>
      </c>
      <c r="AM315" s="160">
        <f t="shared" si="44"/>
        <v>-1.9615872194930863</v>
      </c>
      <c r="AN315" s="160">
        <f t="shared" si="44"/>
        <v>0.13143164918891911</v>
      </c>
      <c r="AO315" s="160">
        <f t="shared" si="44"/>
        <v>-1.4555796476078193</v>
      </c>
      <c r="AP315" s="160">
        <f t="shared" si="44"/>
        <v>-1.6984034179218259</v>
      </c>
      <c r="AQ315" s="160">
        <f t="shared" si="44"/>
        <v>-0.48871545081974982</v>
      </c>
      <c r="AR315" s="160">
        <f t="shared" si="44"/>
        <v>-0.29732221351488786</v>
      </c>
      <c r="AS315" s="160">
        <f t="shared" si="44"/>
        <v>0.53049043915051131</v>
      </c>
      <c r="AT315" s="160">
        <f t="shared" si="44"/>
        <v>-0.56435798186287101</v>
      </c>
      <c r="AU315" s="160">
        <f t="shared" si="44"/>
        <v>0.12482024759566573</v>
      </c>
      <c r="AV315" s="160">
        <f t="shared" si="44"/>
        <v>0.58842580065876648</v>
      </c>
      <c r="AW315" s="160">
        <f t="shared" si="44"/>
        <v>0.19185221098451544</v>
      </c>
      <c r="AX315" s="160">
        <f t="shared" si="44"/>
        <v>-0.1621445664952767</v>
      </c>
      <c r="AY315" s="160">
        <f t="shared" si="44"/>
        <v>-0.11773124910396306</v>
      </c>
      <c r="AZ315" s="160">
        <f t="shared" si="44"/>
        <v>-9.6772700431010938E-2</v>
      </c>
      <c r="BA315" s="160">
        <f t="shared" si="44"/>
        <v>5.0727809608319449E-2</v>
      </c>
      <c r="BB315" s="160" t="e">
        <f t="shared" si="44"/>
        <v>#DIV/0!</v>
      </c>
      <c r="BC315" s="160" t="e">
        <f t="shared" si="44"/>
        <v>#DIV/0!</v>
      </c>
      <c r="BD315" s="160" t="e">
        <f t="shared" si="44"/>
        <v>#DIV/0!</v>
      </c>
      <c r="BE315" s="160" t="e">
        <f t="shared" si="44"/>
        <v>#DIV/0!</v>
      </c>
      <c r="BF315" s="160" t="e">
        <f t="shared" si="44"/>
        <v>#DIV/0!</v>
      </c>
      <c r="BG315" s="160" t="e">
        <f t="shared" si="44"/>
        <v>#DIV/0!</v>
      </c>
      <c r="BH315" s="160" t="e">
        <f t="shared" si="44"/>
        <v>#DIV/0!</v>
      </c>
      <c r="BI315" s="160" t="e">
        <f t="shared" si="44"/>
        <v>#DIV/0!</v>
      </c>
      <c r="BJ315" s="160" t="e">
        <f t="shared" si="44"/>
        <v>#DIV/0!</v>
      </c>
      <c r="BK315" s="160" t="e">
        <f t="shared" si="44"/>
        <v>#DIV/0!</v>
      </c>
      <c r="BL315" s="160" t="e">
        <f t="shared" si="44"/>
        <v>#DIV/0!</v>
      </c>
      <c r="BM315" s="160" t="e">
        <f t="shared" si="44"/>
        <v>#DIV/0!</v>
      </c>
      <c r="BN315" s="160" t="e">
        <f t="shared" si="44"/>
        <v>#DIV/0!</v>
      </c>
      <c r="BO315" s="160" t="e">
        <f t="shared" si="44"/>
        <v>#DIV/0!</v>
      </c>
      <c r="BP315" s="160" t="e">
        <f t="shared" si="43"/>
        <v>#DIV/0!</v>
      </c>
      <c r="BQ315" s="160" t="e">
        <f t="shared" si="43"/>
        <v>#DIV/0!</v>
      </c>
      <c r="BR315" s="160" t="e">
        <f t="shared" si="43"/>
        <v>#DIV/0!</v>
      </c>
      <c r="BS315" s="160" t="e">
        <f t="shared" si="43"/>
        <v>#DIV/0!</v>
      </c>
      <c r="BT315" s="160" t="e">
        <f t="shared" si="43"/>
        <v>#DIV/0!</v>
      </c>
      <c r="BU315" s="160" t="e">
        <f t="shared" si="43"/>
        <v>#DIV/0!</v>
      </c>
      <c r="BV315" s="160" t="e">
        <f t="shared" si="43"/>
        <v>#DIV/0!</v>
      </c>
    </row>
    <row r="316" spans="1:74" x14ac:dyDescent="0.2">
      <c r="A316" s="71"/>
      <c r="B316" s="79">
        <f t="shared" si="45"/>
        <v>38199</v>
      </c>
      <c r="C316" s="160">
        <f t="shared" si="46"/>
        <v>-1.0611463579562972</v>
      </c>
      <c r="D316" s="160">
        <f t="shared" ref="D316:BO319" si="48">(D69-D$246)/D$247</f>
        <v>-1.4250158707950988</v>
      </c>
      <c r="E316" s="160">
        <f t="shared" si="48"/>
        <v>-0.9527093118977078</v>
      </c>
      <c r="F316" s="160">
        <f t="shared" si="48"/>
        <v>-1.0874632096727401</v>
      </c>
      <c r="G316" s="160">
        <f t="shared" si="48"/>
        <v>-0.39076206989615403</v>
      </c>
      <c r="H316" s="160">
        <f t="shared" si="48"/>
        <v>-1.5807854770813612</v>
      </c>
      <c r="I316" s="160">
        <f t="shared" si="48"/>
        <v>-2.0073465711602756</v>
      </c>
      <c r="J316" s="160">
        <f t="shared" si="48"/>
        <v>-2.5383252185537104E-3</v>
      </c>
      <c r="K316" s="160">
        <f t="shared" si="48"/>
        <v>-0.53133410264948799</v>
      </c>
      <c r="L316" s="160">
        <f t="shared" si="48"/>
        <v>-0.35592068962400591</v>
      </c>
      <c r="M316" s="160">
        <f t="shared" si="48"/>
        <v>-0.18799324415494956</v>
      </c>
      <c r="N316" s="160">
        <f t="shared" si="48"/>
        <v>0.33970421896628988</v>
      </c>
      <c r="O316" s="160">
        <f t="shared" si="48"/>
        <v>0.48402886067292372</v>
      </c>
      <c r="P316" s="160">
        <f t="shared" si="48"/>
        <v>-0.18652040266743514</v>
      </c>
      <c r="Q316" s="160">
        <f t="shared" si="48"/>
        <v>0.30143957294584822</v>
      </c>
      <c r="R316" s="160">
        <f t="shared" si="48"/>
        <v>-1.0076089275087552</v>
      </c>
      <c r="S316" s="160">
        <f t="shared" si="48"/>
        <v>-0.31412518560383157</v>
      </c>
      <c r="T316" s="160">
        <f t="shared" si="48"/>
        <v>0.63167751581567444</v>
      </c>
      <c r="U316" s="160">
        <f t="shared" si="48"/>
        <v>-1.0173866728423178</v>
      </c>
      <c r="V316" s="160">
        <f t="shared" si="48"/>
        <v>-1.0960650782145829</v>
      </c>
      <c r="W316" s="160">
        <f t="shared" si="48"/>
        <v>-0.53928006027841879</v>
      </c>
      <c r="X316" s="160">
        <f t="shared" si="48"/>
        <v>0.15445866903476857</v>
      </c>
      <c r="Y316" s="160">
        <f t="shared" si="48"/>
        <v>0.32856199368816907</v>
      </c>
      <c r="Z316" s="160">
        <f t="shared" si="48"/>
        <v>6.9918082541224613E-2</v>
      </c>
      <c r="AA316" s="160">
        <f t="shared" si="48"/>
        <v>2.1710415936913048</v>
      </c>
      <c r="AB316" s="160">
        <f t="shared" si="48"/>
        <v>0.63875638285066194</v>
      </c>
      <c r="AC316" s="160">
        <f t="shared" si="48"/>
        <v>0.57780883289383556</v>
      </c>
      <c r="AD316" s="160">
        <f t="shared" si="48"/>
        <v>0.47927317490992966</v>
      </c>
      <c r="AE316" s="160">
        <f t="shared" si="48"/>
        <v>0.73306237299561439</v>
      </c>
      <c r="AF316" s="160">
        <f t="shared" si="48"/>
        <v>2.071485775643497</v>
      </c>
      <c r="AG316" s="160">
        <f t="shared" si="48"/>
        <v>1.1485386892556655</v>
      </c>
      <c r="AH316" s="160">
        <f t="shared" si="48"/>
        <v>1.6823987625845471</v>
      </c>
      <c r="AI316" s="160">
        <f t="shared" si="48"/>
        <v>0.9736729696560863</v>
      </c>
      <c r="AJ316" s="160">
        <f t="shared" si="48"/>
        <v>1.2961818314757547</v>
      </c>
      <c r="AK316" s="160">
        <f t="shared" si="48"/>
        <v>0.80176408901180474</v>
      </c>
      <c r="AL316" s="160">
        <f t="shared" si="48"/>
        <v>1.4868177882969109</v>
      </c>
      <c r="AM316" s="160">
        <f t="shared" si="48"/>
        <v>0.56562099077449768</v>
      </c>
      <c r="AN316" s="160">
        <f t="shared" si="48"/>
        <v>0.71882923601220328</v>
      </c>
      <c r="AO316" s="160">
        <f t="shared" si="48"/>
        <v>-0.16791468165485732</v>
      </c>
      <c r="AP316" s="160">
        <f t="shared" si="48"/>
        <v>-0.1653616430484928</v>
      </c>
      <c r="AQ316" s="160">
        <f t="shared" si="48"/>
        <v>0.24165582362092497</v>
      </c>
      <c r="AR316" s="160">
        <f t="shared" si="48"/>
        <v>0.74225505235175016</v>
      </c>
      <c r="AS316" s="160">
        <f t="shared" si="48"/>
        <v>0.71926001777671555</v>
      </c>
      <c r="AT316" s="160">
        <f t="shared" si="48"/>
        <v>0.97723133454473632</v>
      </c>
      <c r="AU316" s="160">
        <f t="shared" si="48"/>
        <v>2.4214284854955972</v>
      </c>
      <c r="AV316" s="160">
        <f t="shared" si="48"/>
        <v>1.5843590641364962</v>
      </c>
      <c r="AW316" s="160">
        <f t="shared" si="48"/>
        <v>0.61078513693574632</v>
      </c>
      <c r="AX316" s="160">
        <f t="shared" si="48"/>
        <v>0.69027560005822197</v>
      </c>
      <c r="AY316" s="160">
        <f t="shared" si="48"/>
        <v>2.0887571394235787</v>
      </c>
      <c r="AZ316" s="160">
        <f t="shared" si="48"/>
        <v>1.3648473008624704</v>
      </c>
      <c r="BA316" s="160">
        <f t="shared" si="48"/>
        <v>1.415630754097329</v>
      </c>
      <c r="BB316" s="160" t="e">
        <f t="shared" si="48"/>
        <v>#DIV/0!</v>
      </c>
      <c r="BC316" s="160" t="e">
        <f t="shared" si="48"/>
        <v>#DIV/0!</v>
      </c>
      <c r="BD316" s="160" t="e">
        <f t="shared" si="48"/>
        <v>#DIV/0!</v>
      </c>
      <c r="BE316" s="160" t="e">
        <f t="shared" si="48"/>
        <v>#DIV/0!</v>
      </c>
      <c r="BF316" s="160" t="e">
        <f t="shared" si="48"/>
        <v>#DIV/0!</v>
      </c>
      <c r="BG316" s="160" t="e">
        <f t="shared" si="48"/>
        <v>#DIV/0!</v>
      </c>
      <c r="BH316" s="160" t="e">
        <f t="shared" si="48"/>
        <v>#DIV/0!</v>
      </c>
      <c r="BI316" s="160" t="e">
        <f t="shared" si="48"/>
        <v>#DIV/0!</v>
      </c>
      <c r="BJ316" s="160" t="e">
        <f t="shared" si="48"/>
        <v>#DIV/0!</v>
      </c>
      <c r="BK316" s="160" t="e">
        <f t="shared" si="48"/>
        <v>#DIV/0!</v>
      </c>
      <c r="BL316" s="160" t="e">
        <f t="shared" si="48"/>
        <v>#DIV/0!</v>
      </c>
      <c r="BM316" s="160" t="e">
        <f t="shared" si="48"/>
        <v>#DIV/0!</v>
      </c>
      <c r="BN316" s="160" t="e">
        <f t="shared" si="48"/>
        <v>#DIV/0!</v>
      </c>
      <c r="BO316" s="160" t="e">
        <f t="shared" si="48"/>
        <v>#DIV/0!</v>
      </c>
      <c r="BP316" s="160" t="e">
        <f t="shared" si="43"/>
        <v>#DIV/0!</v>
      </c>
      <c r="BQ316" s="160" t="e">
        <f t="shared" si="43"/>
        <v>#DIV/0!</v>
      </c>
      <c r="BR316" s="160" t="e">
        <f t="shared" si="43"/>
        <v>#DIV/0!</v>
      </c>
      <c r="BS316" s="160" t="e">
        <f t="shared" si="43"/>
        <v>#DIV/0!</v>
      </c>
      <c r="BT316" s="160" t="e">
        <f t="shared" si="43"/>
        <v>#DIV/0!</v>
      </c>
      <c r="BU316" s="160" t="e">
        <f t="shared" si="43"/>
        <v>#DIV/0!</v>
      </c>
      <c r="BV316" s="160" t="e">
        <f t="shared" si="43"/>
        <v>#DIV/0!</v>
      </c>
    </row>
    <row r="317" spans="1:74" x14ac:dyDescent="0.2">
      <c r="A317" s="71"/>
      <c r="B317" s="79">
        <f t="shared" si="45"/>
        <v>38230</v>
      </c>
      <c r="C317" s="160">
        <f t="shared" si="46"/>
        <v>0.21926364220658984</v>
      </c>
      <c r="D317" s="160">
        <f t="shared" si="48"/>
        <v>-0.1941355990325753</v>
      </c>
      <c r="E317" s="160">
        <f t="shared" si="48"/>
        <v>3.6725607683777618E-2</v>
      </c>
      <c r="F317" s="160">
        <f t="shared" si="48"/>
        <v>-4.2752739970821962E-2</v>
      </c>
      <c r="G317" s="160">
        <f t="shared" si="48"/>
        <v>0.31511144958705295</v>
      </c>
      <c r="H317" s="160">
        <f t="shared" si="48"/>
        <v>0.30413535803751562</v>
      </c>
      <c r="I317" s="160">
        <f t="shared" si="48"/>
        <v>0.28972813102001016</v>
      </c>
      <c r="J317" s="160">
        <f t="shared" si="48"/>
        <v>0.66196192491956596</v>
      </c>
      <c r="K317" s="160">
        <f t="shared" si="48"/>
        <v>0.81269770083124804</v>
      </c>
      <c r="L317" s="160">
        <f t="shared" si="48"/>
        <v>1.1191958602358776</v>
      </c>
      <c r="M317" s="160">
        <f t="shared" si="48"/>
        <v>1.1310535740705057</v>
      </c>
      <c r="N317" s="160">
        <f t="shared" si="48"/>
        <v>1.082578805187393</v>
      </c>
      <c r="O317" s="160">
        <f t="shared" si="48"/>
        <v>1.0986502316558715</v>
      </c>
      <c r="P317" s="160">
        <f t="shared" si="48"/>
        <v>0.6786453380098536</v>
      </c>
      <c r="Q317" s="160">
        <f t="shared" si="48"/>
        <v>1.0666628119367569</v>
      </c>
      <c r="R317" s="160">
        <f t="shared" si="48"/>
        <v>-2.6223777454038175E-2</v>
      </c>
      <c r="S317" s="160">
        <f t="shared" si="48"/>
        <v>6.6978326064500965E-2</v>
      </c>
      <c r="T317" s="160">
        <f t="shared" si="48"/>
        <v>1.4337809915701172</v>
      </c>
      <c r="U317" s="160">
        <f t="shared" si="48"/>
        <v>-5.9418325043249206E-3</v>
      </c>
      <c r="V317" s="160">
        <f t="shared" si="48"/>
        <v>-0.41063319159486905</v>
      </c>
      <c r="W317" s="160">
        <f t="shared" si="48"/>
        <v>-0.46946823498129825</v>
      </c>
      <c r="X317" s="160">
        <f t="shared" si="48"/>
        <v>1.1619228184162129</v>
      </c>
      <c r="Y317" s="160">
        <f t="shared" si="48"/>
        <v>1.7902776621578453</v>
      </c>
      <c r="Z317" s="160">
        <f t="shared" si="48"/>
        <v>1.0110947180959804</v>
      </c>
      <c r="AA317" s="160">
        <f t="shared" si="48"/>
        <v>0.18060855716124322</v>
      </c>
      <c r="AB317" s="160">
        <f t="shared" si="48"/>
        <v>0.59554674153080478</v>
      </c>
      <c r="AC317" s="160">
        <f t="shared" si="48"/>
        <v>2.000810555817738</v>
      </c>
      <c r="AD317" s="160">
        <f t="shared" si="48"/>
        <v>1.859299088318721</v>
      </c>
      <c r="AE317" s="160">
        <f t="shared" si="48"/>
        <v>1.8686888067498757</v>
      </c>
      <c r="AF317" s="160">
        <f t="shared" si="48"/>
        <v>1.3909691023381265</v>
      </c>
      <c r="AG317" s="160">
        <f t="shared" si="48"/>
        <v>1.1416252915419469</v>
      </c>
      <c r="AH317" s="160">
        <f t="shared" si="48"/>
        <v>1.1453920635077008</v>
      </c>
      <c r="AI317" s="160">
        <f t="shared" si="48"/>
        <v>1.5716582084430464</v>
      </c>
      <c r="AJ317" s="160">
        <f t="shared" si="48"/>
        <v>1.8753473488295229</v>
      </c>
      <c r="AK317" s="160">
        <f t="shared" si="48"/>
        <v>1.5339303236774022</v>
      </c>
      <c r="AL317" s="160">
        <f t="shared" si="48"/>
        <v>2.0703634233604578</v>
      </c>
      <c r="AM317" s="160">
        <f t="shared" si="48"/>
        <v>3.8088177752940782</v>
      </c>
      <c r="AN317" s="160">
        <f t="shared" si="48"/>
        <v>0.36436541388218191</v>
      </c>
      <c r="AO317" s="160">
        <f t="shared" si="48"/>
        <v>1.6690085042384923</v>
      </c>
      <c r="AP317" s="160">
        <f t="shared" si="48"/>
        <v>1.2671853059380109</v>
      </c>
      <c r="AQ317" s="160">
        <f t="shared" si="48"/>
        <v>1.3070805966300185</v>
      </c>
      <c r="AR317" s="160">
        <f t="shared" si="48"/>
        <v>2.0065289954791359</v>
      </c>
      <c r="AS317" s="160">
        <f t="shared" si="48"/>
        <v>0.87398136495695733</v>
      </c>
      <c r="AT317" s="160">
        <f t="shared" si="48"/>
        <v>1.5959159606385149</v>
      </c>
      <c r="AU317" s="160">
        <f t="shared" si="48"/>
        <v>1.6974149496205253</v>
      </c>
      <c r="AV317" s="160">
        <f t="shared" si="48"/>
        <v>1.2782273901030186</v>
      </c>
      <c r="AW317" s="160">
        <f t="shared" si="48"/>
        <v>0.89804255935272181</v>
      </c>
      <c r="AX317" s="160">
        <f t="shared" si="48"/>
        <v>1.3702273903054603</v>
      </c>
      <c r="AY317" s="160">
        <f t="shared" si="48"/>
        <v>1.4021530306148797</v>
      </c>
      <c r="AZ317" s="160">
        <f t="shared" si="48"/>
        <v>-6.7827881391709213E-2</v>
      </c>
      <c r="BA317" s="160">
        <f t="shared" si="48"/>
        <v>0.45253181391649372</v>
      </c>
      <c r="BB317" s="160" t="e">
        <f t="shared" si="48"/>
        <v>#DIV/0!</v>
      </c>
      <c r="BC317" s="160" t="e">
        <f t="shared" si="48"/>
        <v>#DIV/0!</v>
      </c>
      <c r="BD317" s="160" t="e">
        <f t="shared" si="48"/>
        <v>#DIV/0!</v>
      </c>
      <c r="BE317" s="160" t="e">
        <f t="shared" si="48"/>
        <v>#DIV/0!</v>
      </c>
      <c r="BF317" s="160" t="e">
        <f t="shared" si="48"/>
        <v>#DIV/0!</v>
      </c>
      <c r="BG317" s="160" t="e">
        <f t="shared" si="48"/>
        <v>#DIV/0!</v>
      </c>
      <c r="BH317" s="160" t="e">
        <f t="shared" si="48"/>
        <v>#DIV/0!</v>
      </c>
      <c r="BI317" s="160" t="e">
        <f t="shared" si="48"/>
        <v>#DIV/0!</v>
      </c>
      <c r="BJ317" s="160" t="e">
        <f t="shared" si="48"/>
        <v>#DIV/0!</v>
      </c>
      <c r="BK317" s="160" t="e">
        <f t="shared" si="48"/>
        <v>#DIV/0!</v>
      </c>
      <c r="BL317" s="160" t="e">
        <f t="shared" si="48"/>
        <v>#DIV/0!</v>
      </c>
      <c r="BM317" s="160" t="e">
        <f t="shared" si="48"/>
        <v>#DIV/0!</v>
      </c>
      <c r="BN317" s="160" t="e">
        <f t="shared" si="48"/>
        <v>#DIV/0!</v>
      </c>
      <c r="BO317" s="160" t="e">
        <f t="shared" si="48"/>
        <v>#DIV/0!</v>
      </c>
      <c r="BP317" s="160" t="e">
        <f t="shared" si="43"/>
        <v>#DIV/0!</v>
      </c>
      <c r="BQ317" s="160" t="e">
        <f t="shared" si="43"/>
        <v>#DIV/0!</v>
      </c>
      <c r="BR317" s="160" t="e">
        <f t="shared" si="43"/>
        <v>#DIV/0!</v>
      </c>
      <c r="BS317" s="160" t="e">
        <f t="shared" si="43"/>
        <v>#DIV/0!</v>
      </c>
      <c r="BT317" s="160" t="e">
        <f t="shared" si="43"/>
        <v>#DIV/0!</v>
      </c>
      <c r="BU317" s="160" t="e">
        <f t="shared" si="43"/>
        <v>#DIV/0!</v>
      </c>
      <c r="BV317" s="160" t="e">
        <f t="shared" si="43"/>
        <v>#DIV/0!</v>
      </c>
    </row>
    <row r="318" spans="1:74" x14ac:dyDescent="0.2">
      <c r="A318" s="71"/>
      <c r="B318" s="79">
        <f t="shared" si="45"/>
        <v>38260</v>
      </c>
      <c r="C318" s="160">
        <f t="shared" si="46"/>
        <v>-2.0567539602926142E-2</v>
      </c>
      <c r="D318" s="160">
        <f t="shared" si="48"/>
        <v>0.63127850739364844</v>
      </c>
      <c r="E318" s="160">
        <f t="shared" si="48"/>
        <v>0.74557486050574229</v>
      </c>
      <c r="F318" s="160">
        <f t="shared" si="48"/>
        <v>0.71777402913418997</v>
      </c>
      <c r="G318" s="160">
        <f t="shared" si="48"/>
        <v>0.63263808911747588</v>
      </c>
      <c r="H318" s="160">
        <f t="shared" si="48"/>
        <v>-0.81886435868255114</v>
      </c>
      <c r="I318" s="160">
        <f t="shared" si="48"/>
        <v>-0.95502184165370885</v>
      </c>
      <c r="J318" s="160">
        <f t="shared" si="48"/>
        <v>0.81729584564716518</v>
      </c>
      <c r="K318" s="160">
        <f t="shared" si="48"/>
        <v>0.81886908738563102</v>
      </c>
      <c r="L318" s="160">
        <f t="shared" si="48"/>
        <v>0.15781339151920057</v>
      </c>
      <c r="M318" s="160">
        <f t="shared" si="48"/>
        <v>8.4116524854225008E-2</v>
      </c>
      <c r="N318" s="160">
        <f t="shared" si="48"/>
        <v>0.18449940776089097</v>
      </c>
      <c r="O318" s="160">
        <f t="shared" si="48"/>
        <v>3.4650974724942329E-2</v>
      </c>
      <c r="P318" s="160">
        <f t="shared" si="48"/>
        <v>-4.716880826638984E-2</v>
      </c>
      <c r="Q318" s="160">
        <f t="shared" si="48"/>
        <v>6.1388226525000922E-2</v>
      </c>
      <c r="R318" s="160">
        <f t="shared" si="48"/>
        <v>0.31709734725112249</v>
      </c>
      <c r="S318" s="160">
        <f t="shared" si="48"/>
        <v>-8.7401865309842453E-2</v>
      </c>
      <c r="T318" s="160">
        <f t="shared" si="48"/>
        <v>4.5225160851990527E-2</v>
      </c>
      <c r="U318" s="160">
        <f t="shared" si="48"/>
        <v>0.14535486213064572</v>
      </c>
      <c r="V318" s="160">
        <f t="shared" si="48"/>
        <v>0.65438800211239023</v>
      </c>
      <c r="W318" s="160">
        <f t="shared" si="48"/>
        <v>0.30719541060238448</v>
      </c>
      <c r="X318" s="160">
        <f t="shared" si="48"/>
        <v>-0.32242000625422257</v>
      </c>
      <c r="Y318" s="160">
        <f t="shared" si="48"/>
        <v>-0.8005254502769279</v>
      </c>
      <c r="Z318" s="160">
        <f t="shared" si="48"/>
        <v>-0.41723024394293728</v>
      </c>
      <c r="AA318" s="160">
        <f t="shared" si="48"/>
        <v>0.92931279102312214</v>
      </c>
      <c r="AB318" s="160">
        <f t="shared" si="48"/>
        <v>0.64195524174814733</v>
      </c>
      <c r="AC318" s="160">
        <f t="shared" si="48"/>
        <v>-0.93068980903900655</v>
      </c>
      <c r="AD318" s="160">
        <f t="shared" si="48"/>
        <v>-0.97502526852662241</v>
      </c>
      <c r="AE318" s="160">
        <f t="shared" si="48"/>
        <v>-0.68211210068292361</v>
      </c>
      <c r="AF318" s="160">
        <f t="shared" si="48"/>
        <v>-0.17489824070562462</v>
      </c>
      <c r="AG318" s="160">
        <f t="shared" si="48"/>
        <v>0.35092215658314768</v>
      </c>
      <c r="AH318" s="160">
        <f t="shared" si="48"/>
        <v>-9.025914985033763E-2</v>
      </c>
      <c r="AI318" s="160">
        <f t="shared" si="48"/>
        <v>0.3258646212023748</v>
      </c>
      <c r="AJ318" s="160">
        <f t="shared" si="48"/>
        <v>0.50155408008632907</v>
      </c>
      <c r="AK318" s="160">
        <f t="shared" si="48"/>
        <v>0.39593869057937714</v>
      </c>
      <c r="AL318" s="160">
        <f t="shared" si="48"/>
        <v>1.0781959426743499</v>
      </c>
      <c r="AM318" s="160">
        <f t="shared" si="48"/>
        <v>5.6943695978603458E-2</v>
      </c>
      <c r="AN318" s="160">
        <f t="shared" si="48"/>
        <v>-7.1753130521148109E-2</v>
      </c>
      <c r="AO318" s="160">
        <f t="shared" si="48"/>
        <v>-0.81538463628657265</v>
      </c>
      <c r="AP318" s="160">
        <f t="shared" si="48"/>
        <v>-0.57500887742084184</v>
      </c>
      <c r="AQ318" s="160">
        <f t="shared" si="48"/>
        <v>0.44037371356795957</v>
      </c>
      <c r="AR318" s="160">
        <f t="shared" si="48"/>
        <v>0.15918291741823268</v>
      </c>
      <c r="AS318" s="160">
        <f t="shared" si="48"/>
        <v>0.89901827982257287</v>
      </c>
      <c r="AT318" s="160">
        <f t="shared" si="48"/>
        <v>9.8093698151608164E-2</v>
      </c>
      <c r="AU318" s="160">
        <f t="shared" si="48"/>
        <v>-9.2306335945705267E-2</v>
      </c>
      <c r="AV318" s="160">
        <f t="shared" si="48"/>
        <v>-0.36446689912310493</v>
      </c>
      <c r="AW318" s="160">
        <f t="shared" si="48"/>
        <v>0.22216429599257473</v>
      </c>
      <c r="AX318" s="160">
        <f t="shared" si="48"/>
        <v>0.2788847811266158</v>
      </c>
      <c r="AY318" s="160">
        <f t="shared" si="48"/>
        <v>0.43174133869506243</v>
      </c>
      <c r="AZ318" s="160">
        <f t="shared" si="48"/>
        <v>0.98488573616281472</v>
      </c>
      <c r="BA318" s="160">
        <f t="shared" si="48"/>
        <v>0.5220361191818842</v>
      </c>
      <c r="BB318" s="160" t="e">
        <f t="shared" si="48"/>
        <v>#DIV/0!</v>
      </c>
      <c r="BC318" s="160" t="e">
        <f t="shared" si="48"/>
        <v>#DIV/0!</v>
      </c>
      <c r="BD318" s="160" t="e">
        <f t="shared" si="48"/>
        <v>#DIV/0!</v>
      </c>
      <c r="BE318" s="160" t="e">
        <f t="shared" si="48"/>
        <v>#DIV/0!</v>
      </c>
      <c r="BF318" s="160" t="e">
        <f t="shared" si="48"/>
        <v>#DIV/0!</v>
      </c>
      <c r="BG318" s="160" t="e">
        <f t="shared" si="48"/>
        <v>#DIV/0!</v>
      </c>
      <c r="BH318" s="160" t="e">
        <f t="shared" si="48"/>
        <v>#DIV/0!</v>
      </c>
      <c r="BI318" s="160" t="e">
        <f t="shared" si="48"/>
        <v>#DIV/0!</v>
      </c>
      <c r="BJ318" s="160" t="e">
        <f t="shared" si="48"/>
        <v>#DIV/0!</v>
      </c>
      <c r="BK318" s="160" t="e">
        <f t="shared" si="48"/>
        <v>#DIV/0!</v>
      </c>
      <c r="BL318" s="160" t="e">
        <f t="shared" si="48"/>
        <v>#DIV/0!</v>
      </c>
      <c r="BM318" s="160" t="e">
        <f t="shared" si="48"/>
        <v>#DIV/0!</v>
      </c>
      <c r="BN318" s="160" t="e">
        <f t="shared" si="48"/>
        <v>#DIV/0!</v>
      </c>
      <c r="BO318" s="160" t="e">
        <f t="shared" si="48"/>
        <v>#DIV/0!</v>
      </c>
      <c r="BP318" s="160" t="e">
        <f t="shared" si="43"/>
        <v>#DIV/0!</v>
      </c>
      <c r="BQ318" s="160" t="e">
        <f t="shared" si="43"/>
        <v>#DIV/0!</v>
      </c>
      <c r="BR318" s="160" t="e">
        <f t="shared" si="43"/>
        <v>#DIV/0!</v>
      </c>
      <c r="BS318" s="160" t="e">
        <f t="shared" si="43"/>
        <v>#DIV/0!</v>
      </c>
      <c r="BT318" s="160" t="e">
        <f t="shared" si="43"/>
        <v>#DIV/0!</v>
      </c>
      <c r="BU318" s="160" t="e">
        <f t="shared" si="43"/>
        <v>#DIV/0!</v>
      </c>
      <c r="BV318" s="160" t="e">
        <f t="shared" si="43"/>
        <v>#DIV/0!</v>
      </c>
    </row>
    <row r="319" spans="1:74" x14ac:dyDescent="0.2">
      <c r="A319" s="71"/>
      <c r="B319" s="79">
        <f t="shared" si="45"/>
        <v>38291</v>
      </c>
      <c r="C319" s="160">
        <f t="shared" si="46"/>
        <v>-0.12623989315411555</v>
      </c>
      <c r="D319" s="160">
        <f t="shared" si="48"/>
        <v>-7.5023928195060929E-2</v>
      </c>
      <c r="E319" s="160">
        <f t="shared" si="48"/>
        <v>0.51555111341847515</v>
      </c>
      <c r="F319" s="160">
        <f t="shared" si="48"/>
        <v>0.3816305463210809</v>
      </c>
      <c r="G319" s="160">
        <f t="shared" si="48"/>
        <v>0.18046740166253264</v>
      </c>
      <c r="H319" s="160">
        <f t="shared" si="48"/>
        <v>0.19149692569624419</v>
      </c>
      <c r="I319" s="160">
        <f t="shared" si="48"/>
        <v>-5.6185256667040433E-2</v>
      </c>
      <c r="J319" s="160">
        <f t="shared" si="48"/>
        <v>0.33094644798228429</v>
      </c>
      <c r="K319" s="160">
        <f t="shared" si="48"/>
        <v>5.6172310899923316E-3</v>
      </c>
      <c r="L319" s="160">
        <f t="shared" si="48"/>
        <v>0.43011100599294322</v>
      </c>
      <c r="M319" s="160">
        <f t="shared" si="48"/>
        <v>0.23758826246561254</v>
      </c>
      <c r="N319" s="160">
        <f t="shared" si="48"/>
        <v>-4.8621425818480647E-2</v>
      </c>
      <c r="O319" s="160">
        <f t="shared" si="48"/>
        <v>-0.15552919995722492</v>
      </c>
      <c r="P319" s="160">
        <f t="shared" si="48"/>
        <v>0.11146341251824657</v>
      </c>
      <c r="Q319" s="160">
        <f t="shared" si="48"/>
        <v>-0.11482671307310184</v>
      </c>
      <c r="R319" s="160">
        <f t="shared" si="48"/>
        <v>-0.61158027912406354</v>
      </c>
      <c r="S319" s="160">
        <f t="shared" si="48"/>
        <v>-0.38857841529457038</v>
      </c>
      <c r="T319" s="160">
        <f t="shared" si="48"/>
        <v>-0.2029782182620857</v>
      </c>
      <c r="U319" s="160">
        <f t="shared" si="48"/>
        <v>0.25665916756472296</v>
      </c>
      <c r="V319" s="160">
        <f t="shared" si="48"/>
        <v>-2.968719619796455E-2</v>
      </c>
      <c r="W319" s="160">
        <f t="shared" si="48"/>
        <v>0.30937693528445126</v>
      </c>
      <c r="X319" s="160">
        <f t="shared" si="48"/>
        <v>-2.2733090822764512</v>
      </c>
      <c r="Y319" s="160">
        <f t="shared" si="48"/>
        <v>-3.6049710775428041</v>
      </c>
      <c r="Z319" s="160">
        <f t="shared" si="48"/>
        <v>-2.0380192607229208</v>
      </c>
      <c r="AA319" s="160">
        <f t="shared" si="48"/>
        <v>-0.68539041253990163</v>
      </c>
      <c r="AB319" s="160">
        <f t="shared" si="48"/>
        <v>0.17736631732241484</v>
      </c>
      <c r="AC319" s="160">
        <f t="shared" si="48"/>
        <v>-1.2985698120339901</v>
      </c>
      <c r="AD319" s="160">
        <f t="shared" si="48"/>
        <v>-1.2753537602803671</v>
      </c>
      <c r="AE319" s="160">
        <f t="shared" si="48"/>
        <v>-1.0712488295991547</v>
      </c>
      <c r="AF319" s="160">
        <f t="shared" si="48"/>
        <v>-1.7001382625059804</v>
      </c>
      <c r="AG319" s="160">
        <f t="shared" si="48"/>
        <v>-0.48586118107977039</v>
      </c>
      <c r="AH319" s="160">
        <f t="shared" si="48"/>
        <v>-1.2938506877748832</v>
      </c>
      <c r="AI319" s="160">
        <f t="shared" si="48"/>
        <v>-5.8609449453734521E-3</v>
      </c>
      <c r="AJ319" s="160">
        <f t="shared" si="48"/>
        <v>0.47575243858551763</v>
      </c>
      <c r="AK319" s="160">
        <f t="shared" si="48"/>
        <v>0.79378465617273097</v>
      </c>
      <c r="AL319" s="160">
        <f t="shared" si="48"/>
        <v>0.49337679124038969</v>
      </c>
      <c r="AM319" s="160">
        <f t="shared" si="48"/>
        <v>0.19936860173836995</v>
      </c>
      <c r="AN319" s="160">
        <f t="shared" si="48"/>
        <v>-0.45671307324659549</v>
      </c>
      <c r="AO319" s="160">
        <f t="shared" si="48"/>
        <v>-1.2336938766385237</v>
      </c>
      <c r="AP319" s="160">
        <f t="shared" si="48"/>
        <v>0.10573394854298479</v>
      </c>
      <c r="AQ319" s="160">
        <f t="shared" si="48"/>
        <v>0.20858096551434094</v>
      </c>
      <c r="AR319" s="160">
        <f t="shared" si="48"/>
        <v>-1.0553947920427347</v>
      </c>
      <c r="AS319" s="160">
        <f t="shared" si="48"/>
        <v>0.91362205150726394</v>
      </c>
      <c r="AT319" s="160">
        <f t="shared" si="48"/>
        <v>0.52928746304769414</v>
      </c>
      <c r="AU319" s="160">
        <f t="shared" si="48"/>
        <v>-2.1055400558740311</v>
      </c>
      <c r="AV319" s="160">
        <f t="shared" si="48"/>
        <v>0.71288799958364779</v>
      </c>
      <c r="AW319" s="160">
        <f t="shared" si="48"/>
        <v>0.77782138642356424</v>
      </c>
      <c r="AX319" s="160">
        <f t="shared" si="48"/>
        <v>0.63460313435847993</v>
      </c>
      <c r="AY319" s="160">
        <f t="shared" si="48"/>
        <v>0.36407663932319212</v>
      </c>
      <c r="AZ319" s="160">
        <f t="shared" si="48"/>
        <v>2.1266037448708719</v>
      </c>
      <c r="BA319" s="160">
        <f t="shared" si="48"/>
        <v>0.18422923175311759</v>
      </c>
      <c r="BB319" s="160" t="e">
        <f t="shared" si="48"/>
        <v>#DIV/0!</v>
      </c>
      <c r="BC319" s="160" t="e">
        <f t="shared" si="48"/>
        <v>#DIV/0!</v>
      </c>
      <c r="BD319" s="160" t="e">
        <f t="shared" si="48"/>
        <v>#DIV/0!</v>
      </c>
      <c r="BE319" s="160" t="e">
        <f t="shared" si="48"/>
        <v>#DIV/0!</v>
      </c>
      <c r="BF319" s="160" t="e">
        <f t="shared" si="48"/>
        <v>#DIV/0!</v>
      </c>
      <c r="BG319" s="160" t="e">
        <f t="shared" si="48"/>
        <v>#DIV/0!</v>
      </c>
      <c r="BH319" s="160" t="e">
        <f t="shared" si="48"/>
        <v>#DIV/0!</v>
      </c>
      <c r="BI319" s="160" t="e">
        <f t="shared" si="48"/>
        <v>#DIV/0!</v>
      </c>
      <c r="BJ319" s="160" t="e">
        <f t="shared" si="48"/>
        <v>#DIV/0!</v>
      </c>
      <c r="BK319" s="160" t="e">
        <f t="shared" si="48"/>
        <v>#DIV/0!</v>
      </c>
      <c r="BL319" s="160" t="e">
        <f t="shared" si="48"/>
        <v>#DIV/0!</v>
      </c>
      <c r="BM319" s="160" t="e">
        <f t="shared" si="48"/>
        <v>#DIV/0!</v>
      </c>
      <c r="BN319" s="160" t="e">
        <f t="shared" si="48"/>
        <v>#DIV/0!</v>
      </c>
      <c r="BO319" s="160" t="e">
        <f t="shared" ref="BO319:BV322" si="49">(BO72-BO$246)/BO$247</f>
        <v>#DIV/0!</v>
      </c>
      <c r="BP319" s="160" t="e">
        <f t="shared" si="49"/>
        <v>#DIV/0!</v>
      </c>
      <c r="BQ319" s="160" t="e">
        <f t="shared" si="49"/>
        <v>#DIV/0!</v>
      </c>
      <c r="BR319" s="160" t="e">
        <f t="shared" si="49"/>
        <v>#DIV/0!</v>
      </c>
      <c r="BS319" s="160" t="e">
        <f t="shared" si="49"/>
        <v>#DIV/0!</v>
      </c>
      <c r="BT319" s="160" t="e">
        <f t="shared" si="49"/>
        <v>#DIV/0!</v>
      </c>
      <c r="BU319" s="160" t="e">
        <f t="shared" si="49"/>
        <v>#DIV/0!</v>
      </c>
      <c r="BV319" s="160" t="e">
        <f t="shared" si="49"/>
        <v>#DIV/0!</v>
      </c>
    </row>
    <row r="320" spans="1:74" x14ac:dyDescent="0.2">
      <c r="A320" s="71"/>
      <c r="B320" s="79">
        <f t="shared" si="45"/>
        <v>38321</v>
      </c>
      <c r="C320" s="160">
        <f t="shared" si="46"/>
        <v>-0.13483190371639553</v>
      </c>
      <c r="D320" s="160">
        <f t="shared" ref="D320:BO323" si="50">(D73-D$246)/D$247</f>
        <v>0.56466510938241143</v>
      </c>
      <c r="E320" s="160">
        <f t="shared" si="50"/>
        <v>0.70284156978567203</v>
      </c>
      <c r="F320" s="160">
        <f t="shared" si="50"/>
        <v>1.0729419950942949</v>
      </c>
      <c r="G320" s="160">
        <f t="shared" si="50"/>
        <v>0.55510327407721805</v>
      </c>
      <c r="H320" s="160">
        <f t="shared" si="50"/>
        <v>8.7634799182239848E-2</v>
      </c>
      <c r="I320" s="160">
        <f t="shared" si="50"/>
        <v>-8.2980608908536174E-2</v>
      </c>
      <c r="J320" s="160">
        <f t="shared" si="50"/>
        <v>0.65113977774105736</v>
      </c>
      <c r="K320" s="160">
        <f t="shared" si="50"/>
        <v>0.79290303582352706</v>
      </c>
      <c r="L320" s="160">
        <f t="shared" si="50"/>
        <v>-0.29418549646166275</v>
      </c>
      <c r="M320" s="160">
        <f t="shared" si="50"/>
        <v>-0.71487654002964784</v>
      </c>
      <c r="N320" s="160">
        <f t="shared" si="50"/>
        <v>-1.0630035126613575</v>
      </c>
      <c r="O320" s="160">
        <f t="shared" si="50"/>
        <v>-1.0245330570772331</v>
      </c>
      <c r="P320" s="160">
        <f t="shared" si="50"/>
        <v>-0.38199249179383038</v>
      </c>
      <c r="Q320" s="160">
        <f t="shared" si="50"/>
        <v>-1.0727750187084153</v>
      </c>
      <c r="R320" s="160">
        <f t="shared" si="50"/>
        <v>-0.49442651929997716</v>
      </c>
      <c r="S320" s="160">
        <f t="shared" si="50"/>
        <v>-0.61139167418539986</v>
      </c>
      <c r="T320" s="160">
        <f t="shared" si="50"/>
        <v>-1.337051799317436</v>
      </c>
      <c r="U320" s="160">
        <f t="shared" si="50"/>
        <v>0.92366705374209224</v>
      </c>
      <c r="V320" s="160">
        <f t="shared" si="50"/>
        <v>1.2800990321265153</v>
      </c>
      <c r="W320" s="160">
        <f t="shared" si="50"/>
        <v>1.7398043988890586</v>
      </c>
      <c r="X320" s="160">
        <f t="shared" si="50"/>
        <v>-1.4207622152596425E-2</v>
      </c>
      <c r="Y320" s="160">
        <f t="shared" si="50"/>
        <v>0.53813586139809799</v>
      </c>
      <c r="Z320" s="160">
        <f t="shared" si="50"/>
        <v>0.19834733100645185</v>
      </c>
      <c r="AA320" s="160">
        <f t="shared" si="50"/>
        <v>0.22796289907612835</v>
      </c>
      <c r="AB320" s="160">
        <f t="shared" si="50"/>
        <v>-0.1199509143492879</v>
      </c>
      <c r="AC320" s="160">
        <f t="shared" si="50"/>
        <v>-0.55579183607642535</v>
      </c>
      <c r="AD320" s="160">
        <f t="shared" si="50"/>
        <v>-0.51037588106405929</v>
      </c>
      <c r="AE320" s="160">
        <f t="shared" si="50"/>
        <v>-0.52610050491086291</v>
      </c>
      <c r="AF320" s="160">
        <f t="shared" si="50"/>
        <v>0.61005484407008326</v>
      </c>
      <c r="AG320" s="160">
        <f t="shared" si="50"/>
        <v>-0.16844035415022374</v>
      </c>
      <c r="AH320" s="160">
        <f t="shared" si="50"/>
        <v>0.52916000844622713</v>
      </c>
      <c r="AI320" s="160">
        <f t="shared" si="50"/>
        <v>0.27459800673381457</v>
      </c>
      <c r="AJ320" s="160">
        <f t="shared" si="50"/>
        <v>0.79978994280429483</v>
      </c>
      <c r="AK320" s="160">
        <f t="shared" si="50"/>
        <v>0.77913453293104928</v>
      </c>
      <c r="AL320" s="160">
        <f t="shared" si="50"/>
        <v>0.77990011378946533</v>
      </c>
      <c r="AM320" s="160">
        <f t="shared" si="50"/>
        <v>1.0252429311289468</v>
      </c>
      <c r="AN320" s="160">
        <f t="shared" si="50"/>
        <v>-0.16423653507462813</v>
      </c>
      <c r="AO320" s="160">
        <f t="shared" si="50"/>
        <v>0.36315618000935862</v>
      </c>
      <c r="AP320" s="160">
        <f t="shared" si="50"/>
        <v>0.84714382835782975</v>
      </c>
      <c r="AQ320" s="160">
        <f t="shared" si="50"/>
        <v>0.96073515570135226</v>
      </c>
      <c r="AR320" s="160">
        <f t="shared" si="50"/>
        <v>-0.19724679893075342</v>
      </c>
      <c r="AS320" s="160">
        <f t="shared" si="50"/>
        <v>0.80520517436663075</v>
      </c>
      <c r="AT320" s="160">
        <f t="shared" si="50"/>
        <v>0.53277019556107164</v>
      </c>
      <c r="AU320" s="160">
        <f t="shared" si="50"/>
        <v>7.2579191189434483E-2</v>
      </c>
      <c r="AV320" s="160">
        <f t="shared" si="50"/>
        <v>-0.14430681458352312</v>
      </c>
      <c r="AW320" s="160">
        <f t="shared" si="50"/>
        <v>-6.4626611329540201E-2</v>
      </c>
      <c r="AX320" s="160">
        <f t="shared" si="50"/>
        <v>0.42765339741805197</v>
      </c>
      <c r="AY320" s="160">
        <f t="shared" si="50"/>
        <v>0.5557742239398149</v>
      </c>
      <c r="AZ320" s="160">
        <f t="shared" si="50"/>
        <v>0.83954885704630822</v>
      </c>
      <c r="BA320" s="160">
        <f t="shared" si="50"/>
        <v>-8.8024402784486158E-2</v>
      </c>
      <c r="BB320" s="160" t="e">
        <f t="shared" si="50"/>
        <v>#DIV/0!</v>
      </c>
      <c r="BC320" s="160" t="e">
        <f t="shared" si="50"/>
        <v>#DIV/0!</v>
      </c>
      <c r="BD320" s="160" t="e">
        <f t="shared" si="50"/>
        <v>#DIV/0!</v>
      </c>
      <c r="BE320" s="160" t="e">
        <f t="shared" si="50"/>
        <v>#DIV/0!</v>
      </c>
      <c r="BF320" s="160" t="e">
        <f t="shared" si="50"/>
        <v>#DIV/0!</v>
      </c>
      <c r="BG320" s="160" t="e">
        <f t="shared" si="50"/>
        <v>#DIV/0!</v>
      </c>
      <c r="BH320" s="160" t="e">
        <f t="shared" si="50"/>
        <v>#DIV/0!</v>
      </c>
      <c r="BI320" s="160" t="e">
        <f t="shared" si="50"/>
        <v>#DIV/0!</v>
      </c>
      <c r="BJ320" s="160" t="e">
        <f t="shared" si="50"/>
        <v>#DIV/0!</v>
      </c>
      <c r="BK320" s="160" t="e">
        <f t="shared" si="50"/>
        <v>#DIV/0!</v>
      </c>
      <c r="BL320" s="160" t="e">
        <f t="shared" si="50"/>
        <v>#DIV/0!</v>
      </c>
      <c r="BM320" s="160" t="e">
        <f t="shared" si="50"/>
        <v>#DIV/0!</v>
      </c>
      <c r="BN320" s="160" t="e">
        <f t="shared" si="50"/>
        <v>#DIV/0!</v>
      </c>
      <c r="BO320" s="160" t="e">
        <f t="shared" si="50"/>
        <v>#DIV/0!</v>
      </c>
      <c r="BP320" s="160" t="e">
        <f t="shared" si="49"/>
        <v>#DIV/0!</v>
      </c>
      <c r="BQ320" s="160" t="e">
        <f t="shared" si="49"/>
        <v>#DIV/0!</v>
      </c>
      <c r="BR320" s="160" t="e">
        <f t="shared" si="49"/>
        <v>#DIV/0!</v>
      </c>
      <c r="BS320" s="160" t="e">
        <f t="shared" si="49"/>
        <v>#DIV/0!</v>
      </c>
      <c r="BT320" s="160" t="e">
        <f t="shared" si="49"/>
        <v>#DIV/0!</v>
      </c>
      <c r="BU320" s="160" t="e">
        <f t="shared" si="49"/>
        <v>#DIV/0!</v>
      </c>
      <c r="BV320" s="160" t="e">
        <f t="shared" si="49"/>
        <v>#DIV/0!</v>
      </c>
    </row>
    <row r="321" spans="1:74" x14ac:dyDescent="0.2">
      <c r="A321" s="71"/>
      <c r="B321" s="79">
        <f t="shared" si="45"/>
        <v>38352</v>
      </c>
      <c r="C321" s="160">
        <f t="shared" si="46"/>
        <v>0.62677067984102397</v>
      </c>
      <c r="D321" s="160">
        <f t="shared" si="50"/>
        <v>0.39988184862142567</v>
      </c>
      <c r="E321" s="160">
        <f t="shared" si="50"/>
        <v>0.82873429625330264</v>
      </c>
      <c r="F321" s="160">
        <f t="shared" si="50"/>
        <v>0.82815283487640079</v>
      </c>
      <c r="G321" s="160">
        <f t="shared" si="50"/>
        <v>0.66099089459549376</v>
      </c>
      <c r="H321" s="160">
        <f t="shared" si="50"/>
        <v>1.0358520465659771</v>
      </c>
      <c r="I321" s="160">
        <f t="shared" si="50"/>
        <v>0.8178201743719884</v>
      </c>
      <c r="J321" s="160">
        <f t="shared" si="50"/>
        <v>0.48255984485497033</v>
      </c>
      <c r="K321" s="160">
        <f t="shared" si="50"/>
        <v>0.64673862147247019</v>
      </c>
      <c r="L321" s="160">
        <f t="shared" si="50"/>
        <v>0.29905330281189257</v>
      </c>
      <c r="M321" s="160">
        <f t="shared" si="50"/>
        <v>0.25602616940941514</v>
      </c>
      <c r="N321" s="160">
        <f t="shared" si="50"/>
        <v>0.28631300641931245</v>
      </c>
      <c r="O321" s="160">
        <f t="shared" si="50"/>
        <v>0.26101904308619328</v>
      </c>
      <c r="P321" s="160">
        <f t="shared" si="50"/>
        <v>0.37267797104596678</v>
      </c>
      <c r="Q321" s="160">
        <f t="shared" si="50"/>
        <v>6.5353917137124989E-2</v>
      </c>
      <c r="R321" s="160">
        <f t="shared" si="50"/>
        <v>0.25351747159756527</v>
      </c>
      <c r="S321" s="160">
        <f t="shared" si="50"/>
        <v>-0.14711800978087614</v>
      </c>
      <c r="T321" s="160">
        <f t="shared" si="50"/>
        <v>0.34064218500899429</v>
      </c>
      <c r="U321" s="160">
        <f t="shared" si="50"/>
        <v>0.76700530051333682</v>
      </c>
      <c r="V321" s="160">
        <f t="shared" si="50"/>
        <v>0.5521386289044079</v>
      </c>
      <c r="W321" s="160">
        <f t="shared" si="50"/>
        <v>0.14066336771485663</v>
      </c>
      <c r="X321" s="160">
        <f t="shared" si="50"/>
        <v>1.349492983351986</v>
      </c>
      <c r="Y321" s="160">
        <f t="shared" si="50"/>
        <v>2.4540761376390474</v>
      </c>
      <c r="Z321" s="160">
        <f t="shared" si="50"/>
        <v>2.0524280520125848</v>
      </c>
      <c r="AA321" s="160">
        <f t="shared" si="50"/>
        <v>0.87132451414076262</v>
      </c>
      <c r="AB321" s="160">
        <f t="shared" si="50"/>
        <v>0.38119089501382469</v>
      </c>
      <c r="AC321" s="160">
        <f t="shared" si="50"/>
        <v>2.6756968932228506</v>
      </c>
      <c r="AD321" s="160">
        <f t="shared" si="50"/>
        <v>2.608800016380115</v>
      </c>
      <c r="AE321" s="160">
        <f t="shared" si="50"/>
        <v>2.4619645448182617</v>
      </c>
      <c r="AF321" s="160">
        <f t="shared" si="50"/>
        <v>0.99592758576422014</v>
      </c>
      <c r="AG321" s="160">
        <f t="shared" si="50"/>
        <v>0.3577713613363297</v>
      </c>
      <c r="AH321" s="160">
        <f t="shared" si="50"/>
        <v>0.83365842179798388</v>
      </c>
      <c r="AI321" s="160">
        <f t="shared" si="50"/>
        <v>0.22345720239605432</v>
      </c>
      <c r="AJ321" s="160">
        <f t="shared" si="50"/>
        <v>0.38886974885789366</v>
      </c>
      <c r="AK321" s="160">
        <f t="shared" si="50"/>
        <v>6.8811534772825506E-2</v>
      </c>
      <c r="AL321" s="160">
        <f t="shared" si="50"/>
        <v>0.38127095208512352</v>
      </c>
      <c r="AM321" s="160">
        <f t="shared" si="50"/>
        <v>1.3190219180635081</v>
      </c>
      <c r="AN321" s="160">
        <f t="shared" si="50"/>
        <v>0.25793915213640711</v>
      </c>
      <c r="AO321" s="160">
        <f t="shared" si="50"/>
        <v>0.46864285801115491</v>
      </c>
      <c r="AP321" s="160">
        <f t="shared" si="50"/>
        <v>-8.9435641763994187E-3</v>
      </c>
      <c r="AQ321" s="160">
        <f t="shared" si="50"/>
        <v>-0.17798164638733358</v>
      </c>
      <c r="AR321" s="160">
        <f t="shared" si="50"/>
        <v>0.87768001467051215</v>
      </c>
      <c r="AS321" s="160">
        <f t="shared" si="50"/>
        <v>0.59731104505613897</v>
      </c>
      <c r="AT321" s="160">
        <f t="shared" si="50"/>
        <v>0.1941079019337599</v>
      </c>
      <c r="AU321" s="160">
        <f t="shared" si="50"/>
        <v>1.4095376626799347</v>
      </c>
      <c r="AV321" s="160">
        <f t="shared" si="50"/>
        <v>0.54135689204664317</v>
      </c>
      <c r="AW321" s="160">
        <f t="shared" si="50"/>
        <v>0.43643889158744026</v>
      </c>
      <c r="AX321" s="160">
        <f t="shared" si="50"/>
        <v>0.78886113426456717</v>
      </c>
      <c r="AY321" s="160">
        <f t="shared" si="50"/>
        <v>-0.3166175094928696</v>
      </c>
      <c r="AZ321" s="160">
        <f t="shared" si="50"/>
        <v>-1.7808642726918733</v>
      </c>
      <c r="BA321" s="160">
        <f t="shared" si="50"/>
        <v>0.11680866558058964</v>
      </c>
      <c r="BB321" s="160" t="e">
        <f t="shared" si="50"/>
        <v>#DIV/0!</v>
      </c>
      <c r="BC321" s="160" t="e">
        <f t="shared" si="50"/>
        <v>#DIV/0!</v>
      </c>
      <c r="BD321" s="160" t="e">
        <f t="shared" si="50"/>
        <v>#DIV/0!</v>
      </c>
      <c r="BE321" s="160" t="e">
        <f t="shared" si="50"/>
        <v>#DIV/0!</v>
      </c>
      <c r="BF321" s="160" t="e">
        <f t="shared" si="50"/>
        <v>#DIV/0!</v>
      </c>
      <c r="BG321" s="160" t="e">
        <f t="shared" si="50"/>
        <v>#DIV/0!</v>
      </c>
      <c r="BH321" s="160" t="e">
        <f t="shared" si="50"/>
        <v>#DIV/0!</v>
      </c>
      <c r="BI321" s="160" t="e">
        <f t="shared" si="50"/>
        <v>#DIV/0!</v>
      </c>
      <c r="BJ321" s="160" t="e">
        <f t="shared" si="50"/>
        <v>#DIV/0!</v>
      </c>
      <c r="BK321" s="160" t="e">
        <f t="shared" si="50"/>
        <v>#DIV/0!</v>
      </c>
      <c r="BL321" s="160" t="e">
        <f t="shared" si="50"/>
        <v>#DIV/0!</v>
      </c>
      <c r="BM321" s="160" t="e">
        <f t="shared" si="50"/>
        <v>#DIV/0!</v>
      </c>
      <c r="BN321" s="160" t="e">
        <f t="shared" si="50"/>
        <v>#DIV/0!</v>
      </c>
      <c r="BO321" s="160" t="e">
        <f t="shared" si="50"/>
        <v>#DIV/0!</v>
      </c>
      <c r="BP321" s="160" t="e">
        <f t="shared" si="49"/>
        <v>#DIV/0!</v>
      </c>
      <c r="BQ321" s="160" t="e">
        <f t="shared" si="49"/>
        <v>#DIV/0!</v>
      </c>
      <c r="BR321" s="160" t="e">
        <f t="shared" si="49"/>
        <v>#DIV/0!</v>
      </c>
      <c r="BS321" s="160" t="e">
        <f t="shared" si="49"/>
        <v>#DIV/0!</v>
      </c>
      <c r="BT321" s="160" t="e">
        <f t="shared" si="49"/>
        <v>#DIV/0!</v>
      </c>
      <c r="BU321" s="160" t="e">
        <f t="shared" si="49"/>
        <v>#DIV/0!</v>
      </c>
      <c r="BV321" s="160" t="e">
        <f t="shared" si="49"/>
        <v>#DIV/0!</v>
      </c>
    </row>
    <row r="322" spans="1:74" x14ac:dyDescent="0.2">
      <c r="B322" s="79">
        <f t="shared" si="45"/>
        <v>38383</v>
      </c>
      <c r="C322" s="160">
        <f t="shared" si="46"/>
        <v>-0.33930065955785282</v>
      </c>
      <c r="D322" s="160">
        <f t="shared" si="50"/>
        <v>-0.73950891697102239</v>
      </c>
      <c r="E322" s="160">
        <f t="shared" si="50"/>
        <v>-0.26890002843850913</v>
      </c>
      <c r="F322" s="160">
        <f t="shared" si="50"/>
        <v>0.52995191929361829</v>
      </c>
      <c r="G322" s="160">
        <f t="shared" si="50"/>
        <v>0.20502718824551255</v>
      </c>
      <c r="H322" s="160">
        <f t="shared" si="50"/>
        <v>-0.23667231890482265</v>
      </c>
      <c r="I322" s="160">
        <f t="shared" si="50"/>
        <v>1.0389149028501117</v>
      </c>
      <c r="J322" s="160">
        <f t="shared" si="50"/>
        <v>0.1345209010091529</v>
      </c>
      <c r="K322" s="160">
        <f t="shared" si="50"/>
        <v>0.23402971061813616</v>
      </c>
      <c r="L322" s="160">
        <f t="shared" si="50"/>
        <v>9.8850054969461618E-3</v>
      </c>
      <c r="M322" s="160">
        <f t="shared" si="50"/>
        <v>0.14843701606650503</v>
      </c>
      <c r="N322" s="160">
        <f t="shared" si="50"/>
        <v>0.27923152444831573</v>
      </c>
      <c r="O322" s="160">
        <f t="shared" si="50"/>
        <v>0.44965834067577748</v>
      </c>
      <c r="P322" s="160">
        <f t="shared" si="50"/>
        <v>0.37754211601848425</v>
      </c>
      <c r="Q322" s="160">
        <f t="shared" si="50"/>
        <v>0.60931160674193163</v>
      </c>
      <c r="R322" s="160">
        <f t="shared" si="50"/>
        <v>0.2504520718179199</v>
      </c>
      <c r="S322" s="160">
        <f t="shared" si="50"/>
        <v>0.27356385977414555</v>
      </c>
      <c r="T322" s="160">
        <f t="shared" si="50"/>
        <v>0.5868173999031403</v>
      </c>
      <c r="U322" s="160">
        <f t="shared" si="50"/>
        <v>-0.77747745143613722</v>
      </c>
      <c r="V322" s="160">
        <f t="shared" si="50"/>
        <v>-0.50790574469969152</v>
      </c>
      <c r="W322" s="160">
        <f t="shared" si="50"/>
        <v>-0.71890199176545166</v>
      </c>
      <c r="X322" s="160">
        <f t="shared" si="50"/>
        <v>-0.74182654984553265</v>
      </c>
      <c r="Y322" s="160">
        <f t="shared" si="50"/>
        <v>-0.91483694853765829</v>
      </c>
      <c r="Z322" s="160">
        <f t="shared" si="50"/>
        <v>-1.0968087496291037</v>
      </c>
      <c r="AA322" s="160">
        <f t="shared" si="50"/>
        <v>0.58139091773256324</v>
      </c>
      <c r="AB322" s="160">
        <f t="shared" si="50"/>
        <v>0.31316239583473582</v>
      </c>
      <c r="AC322" s="160">
        <f t="shared" si="50"/>
        <v>-0.28255265150997838</v>
      </c>
      <c r="AD322" s="160">
        <f t="shared" si="50"/>
        <v>-0.25835082915269669</v>
      </c>
      <c r="AE322" s="160">
        <f t="shared" si="50"/>
        <v>-0.26465959990557336</v>
      </c>
      <c r="AF322" s="160">
        <f t="shared" si="50"/>
        <v>-3.1240733499702997E-2</v>
      </c>
      <c r="AG322" s="160">
        <f t="shared" si="50"/>
        <v>0.13691873564004675</v>
      </c>
      <c r="AH322" s="160">
        <f t="shared" si="50"/>
        <v>2.3103309540341718E-2</v>
      </c>
      <c r="AI322" s="160">
        <f t="shared" si="50"/>
        <v>0.45869775959510795</v>
      </c>
      <c r="AJ322" s="160">
        <f t="shared" si="50"/>
        <v>1.1804772396505128</v>
      </c>
      <c r="AK322" s="160">
        <f t="shared" si="50"/>
        <v>1.1062796456795743</v>
      </c>
      <c r="AL322" s="160">
        <f t="shared" si="50"/>
        <v>1.1104849073503895</v>
      </c>
      <c r="AM322" s="160">
        <f t="shared" si="50"/>
        <v>0.93239871873644298</v>
      </c>
      <c r="AN322" s="160">
        <f t="shared" si="50"/>
        <v>0.43253812208144399</v>
      </c>
      <c r="AO322" s="160">
        <f t="shared" si="50"/>
        <v>1.7308455223774764</v>
      </c>
      <c r="AP322" s="160">
        <f t="shared" si="50"/>
        <v>1.0301996451294257</v>
      </c>
      <c r="AQ322" s="160">
        <f t="shared" si="50"/>
        <v>1.1075807892674654</v>
      </c>
      <c r="AR322" s="160">
        <f t="shared" si="50"/>
        <v>0.13621669036986453</v>
      </c>
      <c r="AS322" s="160">
        <f t="shared" si="50"/>
        <v>0.39468793245912936</v>
      </c>
      <c r="AT322" s="160">
        <f t="shared" si="50"/>
        <v>0.95647641993987709</v>
      </c>
      <c r="AU322" s="160">
        <f t="shared" si="50"/>
        <v>0.41634410986445963</v>
      </c>
      <c r="AV322" s="160">
        <f t="shared" si="50"/>
        <v>1.0173774334904002</v>
      </c>
      <c r="AW322" s="160">
        <f t="shared" si="50"/>
        <v>0.15769321342285481</v>
      </c>
      <c r="AX322" s="160">
        <f t="shared" si="50"/>
        <v>0.45599270197834807</v>
      </c>
      <c r="AY322" s="160">
        <f t="shared" si="50"/>
        <v>1.3745578679503294</v>
      </c>
      <c r="AZ322" s="160">
        <f t="shared" si="50"/>
        <v>1.7223268194133723</v>
      </c>
      <c r="BA322" s="160">
        <f t="shared" si="50"/>
        <v>0.2820504091667565</v>
      </c>
      <c r="BB322" s="160" t="e">
        <f t="shared" si="50"/>
        <v>#DIV/0!</v>
      </c>
      <c r="BC322" s="160" t="e">
        <f t="shared" si="50"/>
        <v>#DIV/0!</v>
      </c>
      <c r="BD322" s="160" t="e">
        <f t="shared" si="50"/>
        <v>#DIV/0!</v>
      </c>
      <c r="BE322" s="160" t="e">
        <f t="shared" si="50"/>
        <v>#DIV/0!</v>
      </c>
      <c r="BF322" s="160" t="e">
        <f t="shared" si="50"/>
        <v>#DIV/0!</v>
      </c>
      <c r="BG322" s="160" t="e">
        <f t="shared" si="50"/>
        <v>#DIV/0!</v>
      </c>
      <c r="BH322" s="160" t="e">
        <f t="shared" si="50"/>
        <v>#DIV/0!</v>
      </c>
      <c r="BI322" s="160" t="e">
        <f t="shared" si="50"/>
        <v>#DIV/0!</v>
      </c>
      <c r="BJ322" s="160" t="e">
        <f t="shared" si="50"/>
        <v>#DIV/0!</v>
      </c>
      <c r="BK322" s="160" t="e">
        <f t="shared" si="50"/>
        <v>#DIV/0!</v>
      </c>
      <c r="BL322" s="160" t="e">
        <f t="shared" si="50"/>
        <v>#DIV/0!</v>
      </c>
      <c r="BM322" s="160" t="e">
        <f t="shared" si="50"/>
        <v>#DIV/0!</v>
      </c>
      <c r="BN322" s="160" t="e">
        <f t="shared" si="50"/>
        <v>#DIV/0!</v>
      </c>
      <c r="BO322" s="160" t="e">
        <f t="shared" si="50"/>
        <v>#DIV/0!</v>
      </c>
      <c r="BP322" s="160" t="e">
        <f t="shared" si="49"/>
        <v>#DIV/0!</v>
      </c>
      <c r="BQ322" s="160" t="e">
        <f t="shared" si="49"/>
        <v>#DIV/0!</v>
      </c>
      <c r="BR322" s="160" t="e">
        <f t="shared" si="49"/>
        <v>#DIV/0!</v>
      </c>
      <c r="BS322" s="160" t="e">
        <f t="shared" si="49"/>
        <v>#DIV/0!</v>
      </c>
      <c r="BT322" s="160" t="e">
        <f t="shared" si="49"/>
        <v>#DIV/0!</v>
      </c>
      <c r="BU322" s="160" t="e">
        <f t="shared" si="49"/>
        <v>#DIV/0!</v>
      </c>
      <c r="BV322" s="160" t="e">
        <f t="shared" si="49"/>
        <v>#DIV/0!</v>
      </c>
    </row>
    <row r="323" spans="1:74" x14ac:dyDescent="0.2">
      <c r="A323" s="72"/>
      <c r="B323" s="79">
        <f t="shared" si="45"/>
        <v>38411</v>
      </c>
      <c r="C323" s="160">
        <f t="shared" si="46"/>
        <v>-0.15766259082601425</v>
      </c>
      <c r="D323" s="160">
        <f t="shared" si="50"/>
        <v>-0.21200337233934968</v>
      </c>
      <c r="E323" s="160">
        <f t="shared" si="50"/>
        <v>0.53956641797136695</v>
      </c>
      <c r="F323" s="160">
        <f t="shared" si="50"/>
        <v>0.5213234605926963</v>
      </c>
      <c r="G323" s="160">
        <f t="shared" si="50"/>
        <v>0.65604945156544547</v>
      </c>
      <c r="H323" s="160">
        <f t="shared" si="50"/>
        <v>-0.11010785500522262</v>
      </c>
      <c r="I323" s="160">
        <f t="shared" si="50"/>
        <v>-0.19219848909213699</v>
      </c>
      <c r="J323" s="160">
        <f t="shared" si="50"/>
        <v>0.34465022598824291</v>
      </c>
      <c r="K323" s="160">
        <f t="shared" si="50"/>
        <v>1.0874316429031576</v>
      </c>
      <c r="L323" s="160">
        <f t="shared" si="50"/>
        <v>-0.84723352498806204</v>
      </c>
      <c r="M323" s="160">
        <f t="shared" si="50"/>
        <v>-0.93815444512009183</v>
      </c>
      <c r="N323" s="160">
        <f t="shared" si="50"/>
        <v>-0.44809168324574755</v>
      </c>
      <c r="O323" s="160">
        <f t="shared" si="50"/>
        <v>-0.45847494319316046</v>
      </c>
      <c r="P323" s="160">
        <f t="shared" si="50"/>
        <v>-0.61913451449476853</v>
      </c>
      <c r="Q323" s="160">
        <f t="shared" si="50"/>
        <v>-0.43721794354114374</v>
      </c>
      <c r="R323" s="160">
        <f t="shared" si="50"/>
        <v>-0.22756319067776634</v>
      </c>
      <c r="S323" s="160">
        <f t="shared" si="50"/>
        <v>-0.28299722215543849</v>
      </c>
      <c r="T323" s="160">
        <f t="shared" si="50"/>
        <v>-0.59832388969376393</v>
      </c>
      <c r="U323" s="160">
        <f t="shared" si="50"/>
        <v>0.40040301026790348</v>
      </c>
      <c r="V323" s="160">
        <f t="shared" si="50"/>
        <v>0.71818045299219158</v>
      </c>
      <c r="W323" s="160">
        <f t="shared" si="50"/>
        <v>1.0133192966603144</v>
      </c>
      <c r="X323" s="160">
        <f t="shared" si="50"/>
        <v>-0.15925130469215035</v>
      </c>
      <c r="Y323" s="160">
        <f t="shared" si="50"/>
        <v>0.51330487188865082</v>
      </c>
      <c r="Z323" s="160">
        <f t="shared" si="50"/>
        <v>-0.37300576328021179</v>
      </c>
      <c r="AA323" s="160">
        <f t="shared" si="50"/>
        <v>0.37692047763537539</v>
      </c>
      <c r="AB323" s="160">
        <f t="shared" si="50"/>
        <v>0.20619590584369446</v>
      </c>
      <c r="AC323" s="160">
        <f t="shared" si="50"/>
        <v>0.75848758924906201</v>
      </c>
      <c r="AD323" s="160">
        <f t="shared" si="50"/>
        <v>0.72021619179497454</v>
      </c>
      <c r="AE323" s="160">
        <f t="shared" si="50"/>
        <v>0.70366748898339948</v>
      </c>
      <c r="AF323" s="160">
        <f t="shared" si="50"/>
        <v>0.16268102923775657</v>
      </c>
      <c r="AG323" s="160">
        <f t="shared" si="50"/>
        <v>0.36635400782646521</v>
      </c>
      <c r="AH323" s="160">
        <f t="shared" si="50"/>
        <v>0.17613010487365269</v>
      </c>
      <c r="AI323" s="160">
        <f t="shared" si="50"/>
        <v>-0.16697477160992846</v>
      </c>
      <c r="AJ323" s="160">
        <f t="shared" si="50"/>
        <v>0.32229885747626769</v>
      </c>
      <c r="AK323" s="160">
        <f t="shared" si="50"/>
        <v>0.22523251594892241</v>
      </c>
      <c r="AL323" s="160">
        <f t="shared" si="50"/>
        <v>0.59257375807478241</v>
      </c>
      <c r="AM323" s="160">
        <f t="shared" si="50"/>
        <v>-0.19007957516700125</v>
      </c>
      <c r="AN323" s="160">
        <f t="shared" si="50"/>
        <v>-6.83322215424087E-2</v>
      </c>
      <c r="AO323" s="160">
        <f t="shared" si="50"/>
        <v>-0.12426502179204504</v>
      </c>
      <c r="AP323" s="160">
        <f t="shared" si="50"/>
        <v>-9.7172402635262764E-2</v>
      </c>
      <c r="AQ323" s="160">
        <f t="shared" si="50"/>
        <v>0.20783481556865172</v>
      </c>
      <c r="AR323" s="160">
        <f t="shared" si="50"/>
        <v>0.38987602715118169</v>
      </c>
      <c r="AS323" s="160">
        <f t="shared" si="50"/>
        <v>0.2881761215103314</v>
      </c>
      <c r="AT323" s="160">
        <f t="shared" si="50"/>
        <v>0.29847672521803692</v>
      </c>
      <c r="AU323" s="160">
        <f t="shared" si="50"/>
        <v>0.51375534762854846</v>
      </c>
      <c r="AV323" s="160">
        <f t="shared" si="50"/>
        <v>0.91212490915297462</v>
      </c>
      <c r="AW323" s="160">
        <f t="shared" si="50"/>
        <v>0.60424437555705279</v>
      </c>
      <c r="AX323" s="160">
        <f t="shared" si="50"/>
        <v>0.57771195824029753</v>
      </c>
      <c r="AY323" s="160">
        <f t="shared" si="50"/>
        <v>0.17763324011453199</v>
      </c>
      <c r="AZ323" s="160">
        <f t="shared" si="50"/>
        <v>-0.36814276165278009</v>
      </c>
      <c r="BA323" s="160">
        <f t="shared" si="50"/>
        <v>0.57920990590251897</v>
      </c>
      <c r="BB323" s="160" t="e">
        <f t="shared" si="50"/>
        <v>#DIV/0!</v>
      </c>
      <c r="BC323" s="160" t="e">
        <f t="shared" si="50"/>
        <v>#DIV/0!</v>
      </c>
      <c r="BD323" s="160" t="e">
        <f t="shared" si="50"/>
        <v>#DIV/0!</v>
      </c>
      <c r="BE323" s="160" t="e">
        <f t="shared" si="50"/>
        <v>#DIV/0!</v>
      </c>
      <c r="BF323" s="160" t="e">
        <f t="shared" si="50"/>
        <v>#DIV/0!</v>
      </c>
      <c r="BG323" s="160" t="e">
        <f t="shared" si="50"/>
        <v>#DIV/0!</v>
      </c>
      <c r="BH323" s="160" t="e">
        <f t="shared" si="50"/>
        <v>#DIV/0!</v>
      </c>
      <c r="BI323" s="160" t="e">
        <f t="shared" si="50"/>
        <v>#DIV/0!</v>
      </c>
      <c r="BJ323" s="160" t="e">
        <f t="shared" si="50"/>
        <v>#DIV/0!</v>
      </c>
      <c r="BK323" s="160" t="e">
        <f t="shared" si="50"/>
        <v>#DIV/0!</v>
      </c>
      <c r="BL323" s="160" t="e">
        <f t="shared" si="50"/>
        <v>#DIV/0!</v>
      </c>
      <c r="BM323" s="160" t="e">
        <f t="shared" si="50"/>
        <v>#DIV/0!</v>
      </c>
      <c r="BN323" s="160" t="e">
        <f t="shared" si="50"/>
        <v>#DIV/0!</v>
      </c>
      <c r="BO323" s="160" t="e">
        <f t="shared" ref="BO323:BV326" si="51">(BO76-BO$246)/BO$247</f>
        <v>#DIV/0!</v>
      </c>
      <c r="BP323" s="160" t="e">
        <f t="shared" si="51"/>
        <v>#DIV/0!</v>
      </c>
      <c r="BQ323" s="160" t="e">
        <f t="shared" si="51"/>
        <v>#DIV/0!</v>
      </c>
      <c r="BR323" s="160" t="e">
        <f t="shared" si="51"/>
        <v>#DIV/0!</v>
      </c>
      <c r="BS323" s="160" t="e">
        <f t="shared" si="51"/>
        <v>#DIV/0!</v>
      </c>
      <c r="BT323" s="160" t="e">
        <f t="shared" si="51"/>
        <v>#DIV/0!</v>
      </c>
      <c r="BU323" s="160" t="e">
        <f t="shared" si="51"/>
        <v>#DIV/0!</v>
      </c>
      <c r="BV323" s="160" t="e">
        <f t="shared" si="51"/>
        <v>#DIV/0!</v>
      </c>
    </row>
    <row r="324" spans="1:74" x14ac:dyDescent="0.2">
      <c r="A324" s="71"/>
      <c r="B324" s="79">
        <f t="shared" si="45"/>
        <v>38442</v>
      </c>
      <c r="C324" s="160">
        <f t="shared" si="46"/>
        <v>-0.1678226114729931</v>
      </c>
      <c r="D324" s="160">
        <f t="shared" ref="D324:BO327" si="52">(D77-D$246)/D$247</f>
        <v>-0.53073763614242431</v>
      </c>
      <c r="E324" s="160">
        <f t="shared" si="52"/>
        <v>-0.30791603599444317</v>
      </c>
      <c r="F324" s="160">
        <f t="shared" si="52"/>
        <v>-0.29586782894824715</v>
      </c>
      <c r="G324" s="160">
        <f t="shared" si="52"/>
        <v>-0.41155402048990458</v>
      </c>
      <c r="H324" s="160">
        <f t="shared" si="52"/>
        <v>-0.22236400849874233</v>
      </c>
      <c r="I324" s="160">
        <f t="shared" si="52"/>
        <v>0.1588698916999178</v>
      </c>
      <c r="J324" s="160">
        <f t="shared" si="52"/>
        <v>-0.61044329184833834</v>
      </c>
      <c r="K324" s="160">
        <f t="shared" si="52"/>
        <v>-1.1726925119221934</v>
      </c>
      <c r="L324" s="160">
        <f t="shared" si="52"/>
        <v>-7.2071933906922084E-2</v>
      </c>
      <c r="M324" s="160">
        <f t="shared" si="52"/>
        <v>-1.9411946845860992E-2</v>
      </c>
      <c r="N324" s="160">
        <f t="shared" si="52"/>
        <v>-0.80127873940208494</v>
      </c>
      <c r="O324" s="160">
        <f t="shared" si="52"/>
        <v>-0.49816167795280258</v>
      </c>
      <c r="P324" s="160">
        <f t="shared" si="52"/>
        <v>-0.68954167883094808</v>
      </c>
      <c r="Q324" s="160">
        <f t="shared" si="52"/>
        <v>-2.6937816229448078E-2</v>
      </c>
      <c r="R324" s="160">
        <f t="shared" si="52"/>
        <v>-3.8650161901715448E-2</v>
      </c>
      <c r="S324" s="160">
        <f t="shared" si="52"/>
        <v>0.17432130096239234</v>
      </c>
      <c r="T324" s="160">
        <f t="shared" si="52"/>
        <v>-0.65012310715619115</v>
      </c>
      <c r="U324" s="160">
        <f t="shared" si="52"/>
        <v>-0.55063890361304579</v>
      </c>
      <c r="V324" s="160">
        <f t="shared" si="52"/>
        <v>-0.72100064601381875</v>
      </c>
      <c r="W324" s="160">
        <f t="shared" si="52"/>
        <v>-0.73708238808107773</v>
      </c>
      <c r="X324" s="160">
        <f t="shared" si="52"/>
        <v>0.26329578393846642</v>
      </c>
      <c r="Y324" s="160">
        <f t="shared" si="52"/>
        <v>0.30534168428823255</v>
      </c>
      <c r="Z324" s="160">
        <f t="shared" si="52"/>
        <v>-0.18220746847066868</v>
      </c>
      <c r="AA324" s="160">
        <f t="shared" si="52"/>
        <v>0.68095677946639588</v>
      </c>
      <c r="AB324" s="160">
        <f t="shared" si="52"/>
        <v>0.13636861842217943</v>
      </c>
      <c r="AC324" s="160">
        <f t="shared" si="52"/>
        <v>1.9864643968669153</v>
      </c>
      <c r="AD324" s="160">
        <f t="shared" si="52"/>
        <v>1.8767518879340273</v>
      </c>
      <c r="AE324" s="160">
        <f t="shared" si="52"/>
        <v>1.9518444515806697</v>
      </c>
      <c r="AF324" s="160">
        <f t="shared" si="52"/>
        <v>0.92051637962084176</v>
      </c>
      <c r="AG324" s="160">
        <f t="shared" si="52"/>
        <v>0.34859635832153368</v>
      </c>
      <c r="AH324" s="160">
        <f t="shared" si="52"/>
        <v>0.77415022093677277</v>
      </c>
      <c r="AI324" s="160">
        <f t="shared" si="52"/>
        <v>0.94656294543776631</v>
      </c>
      <c r="AJ324" s="160">
        <f t="shared" si="52"/>
        <v>0.82688199542353624</v>
      </c>
      <c r="AK324" s="160">
        <f t="shared" si="52"/>
        <v>0.57780139970712641</v>
      </c>
      <c r="AL324" s="160">
        <f t="shared" si="52"/>
        <v>0.88033840668427088</v>
      </c>
      <c r="AM324" s="160">
        <f t="shared" si="52"/>
        <v>2.1404669117863571</v>
      </c>
      <c r="AN324" s="160">
        <f t="shared" si="52"/>
        <v>0.58624905312842113</v>
      </c>
      <c r="AO324" s="160">
        <f t="shared" si="52"/>
        <v>2.0072933681752874</v>
      </c>
      <c r="AP324" s="160">
        <f t="shared" si="52"/>
        <v>1.6059701176702799</v>
      </c>
      <c r="AQ324" s="160">
        <f t="shared" si="52"/>
        <v>1.9440687641355838</v>
      </c>
      <c r="AR324" s="160">
        <f t="shared" si="52"/>
        <v>0.63282260460133277</v>
      </c>
      <c r="AS324" s="160">
        <f t="shared" si="52"/>
        <v>0.34800202968609856</v>
      </c>
      <c r="AT324" s="160">
        <f t="shared" si="52"/>
        <v>1.2370045092134978</v>
      </c>
      <c r="AU324" s="160">
        <f t="shared" si="52"/>
        <v>1.6541745374988714</v>
      </c>
      <c r="AV324" s="160">
        <f t="shared" si="52"/>
        <v>1.6191571926325772</v>
      </c>
      <c r="AW324" s="160">
        <f t="shared" si="52"/>
        <v>0.45355667766404334</v>
      </c>
      <c r="AX324" s="160">
        <f t="shared" si="52"/>
        <v>0.81703421623903705</v>
      </c>
      <c r="AY324" s="160">
        <f t="shared" si="52"/>
        <v>1.0844919721994515</v>
      </c>
      <c r="AZ324" s="160">
        <f t="shared" si="52"/>
        <v>0.40817785017924668</v>
      </c>
      <c r="BA324" s="160">
        <f t="shared" si="52"/>
        <v>0.84020185605563569</v>
      </c>
      <c r="BB324" s="160" t="e">
        <f t="shared" si="52"/>
        <v>#DIV/0!</v>
      </c>
      <c r="BC324" s="160" t="e">
        <f t="shared" si="52"/>
        <v>#DIV/0!</v>
      </c>
      <c r="BD324" s="160" t="e">
        <f t="shared" si="52"/>
        <v>#DIV/0!</v>
      </c>
      <c r="BE324" s="160" t="e">
        <f t="shared" si="52"/>
        <v>#DIV/0!</v>
      </c>
      <c r="BF324" s="160" t="e">
        <f t="shared" si="52"/>
        <v>#DIV/0!</v>
      </c>
      <c r="BG324" s="160" t="e">
        <f t="shared" si="52"/>
        <v>#DIV/0!</v>
      </c>
      <c r="BH324" s="160" t="e">
        <f t="shared" si="52"/>
        <v>#DIV/0!</v>
      </c>
      <c r="BI324" s="160" t="e">
        <f t="shared" si="52"/>
        <v>#DIV/0!</v>
      </c>
      <c r="BJ324" s="160" t="e">
        <f t="shared" si="52"/>
        <v>#DIV/0!</v>
      </c>
      <c r="BK324" s="160" t="e">
        <f t="shared" si="52"/>
        <v>#DIV/0!</v>
      </c>
      <c r="BL324" s="160" t="e">
        <f t="shared" si="52"/>
        <v>#DIV/0!</v>
      </c>
      <c r="BM324" s="160" t="e">
        <f t="shared" si="52"/>
        <v>#DIV/0!</v>
      </c>
      <c r="BN324" s="160" t="e">
        <f t="shared" si="52"/>
        <v>#DIV/0!</v>
      </c>
      <c r="BO324" s="160" t="e">
        <f t="shared" si="52"/>
        <v>#DIV/0!</v>
      </c>
      <c r="BP324" s="160" t="e">
        <f t="shared" si="51"/>
        <v>#DIV/0!</v>
      </c>
      <c r="BQ324" s="160" t="e">
        <f t="shared" si="51"/>
        <v>#DIV/0!</v>
      </c>
      <c r="BR324" s="160" t="e">
        <f t="shared" si="51"/>
        <v>#DIV/0!</v>
      </c>
      <c r="BS324" s="160" t="e">
        <f t="shared" si="51"/>
        <v>#DIV/0!</v>
      </c>
      <c r="BT324" s="160" t="e">
        <f t="shared" si="51"/>
        <v>#DIV/0!</v>
      </c>
      <c r="BU324" s="160" t="e">
        <f t="shared" si="51"/>
        <v>#DIV/0!</v>
      </c>
      <c r="BV324" s="160" t="e">
        <f t="shared" si="51"/>
        <v>#DIV/0!</v>
      </c>
    </row>
    <row r="325" spans="1:74" x14ac:dyDescent="0.2">
      <c r="A325" s="71"/>
      <c r="B325" s="79">
        <f t="shared" si="45"/>
        <v>38472</v>
      </c>
      <c r="C325" s="160">
        <f t="shared" si="46"/>
        <v>-0.8944289110408703</v>
      </c>
      <c r="D325" s="160">
        <f t="shared" si="52"/>
        <v>-1.4834990919732871</v>
      </c>
      <c r="E325" s="160">
        <f t="shared" si="52"/>
        <v>-1.0269875745896819</v>
      </c>
      <c r="F325" s="160">
        <f t="shared" si="52"/>
        <v>-1.1123897146753705</v>
      </c>
      <c r="G325" s="160">
        <f t="shared" si="52"/>
        <v>-0.67897522654291698</v>
      </c>
      <c r="H325" s="160">
        <f t="shared" si="52"/>
        <v>-0.98642418793520015</v>
      </c>
      <c r="I325" s="160">
        <f t="shared" si="52"/>
        <v>-0.56358538131114155</v>
      </c>
      <c r="J325" s="160">
        <f t="shared" si="52"/>
        <v>-0.41974488410207667</v>
      </c>
      <c r="K325" s="160">
        <f t="shared" si="52"/>
        <v>-0.89020097256778463</v>
      </c>
      <c r="L325" s="160">
        <f t="shared" si="52"/>
        <v>3.2260400736422105E-2</v>
      </c>
      <c r="M325" s="160">
        <f t="shared" si="52"/>
        <v>-4.9099502794840204E-2</v>
      </c>
      <c r="N325" s="160">
        <f t="shared" si="52"/>
        <v>-0.84667709238584166</v>
      </c>
      <c r="O325" s="160">
        <f t="shared" si="52"/>
        <v>-0.13334877347466659</v>
      </c>
      <c r="P325" s="160">
        <f t="shared" si="52"/>
        <v>7.6174382808836288E-2</v>
      </c>
      <c r="Q325" s="160">
        <f t="shared" si="52"/>
        <v>-0.30663321678611172</v>
      </c>
      <c r="R325" s="160">
        <f t="shared" si="52"/>
        <v>-1.5307864498158936</v>
      </c>
      <c r="S325" s="160">
        <f t="shared" si="52"/>
        <v>-0.93847338772144673</v>
      </c>
      <c r="T325" s="160">
        <f t="shared" si="52"/>
        <v>-0.17402430859323811</v>
      </c>
      <c r="U325" s="160">
        <f t="shared" si="52"/>
        <v>-0.60469956336036679</v>
      </c>
      <c r="V325" s="160">
        <f t="shared" si="52"/>
        <v>-1.2544154624912551</v>
      </c>
      <c r="W325" s="160">
        <f t="shared" si="52"/>
        <v>-1.0716001629572192</v>
      </c>
      <c r="X325" s="160">
        <f t="shared" si="52"/>
        <v>0.20712123410448902</v>
      </c>
      <c r="Y325" s="160">
        <f t="shared" si="52"/>
        <v>2.0386456756440081E-2</v>
      </c>
      <c r="Z325" s="160">
        <f t="shared" si="52"/>
        <v>0.15794688027088991</v>
      </c>
      <c r="AA325" s="160">
        <f t="shared" si="52"/>
        <v>0.5361889200787312</v>
      </c>
      <c r="AB325" s="160">
        <f t="shared" si="52"/>
        <v>0.40398271820803816</v>
      </c>
      <c r="AC325" s="160">
        <f t="shared" si="52"/>
        <v>-0.124323415942065</v>
      </c>
      <c r="AD325" s="160">
        <f t="shared" si="52"/>
        <v>-7.1515201158125652E-2</v>
      </c>
      <c r="AE325" s="160">
        <f t="shared" si="52"/>
        <v>-0.17468914778012617</v>
      </c>
      <c r="AF325" s="160">
        <f t="shared" si="52"/>
        <v>-7.9991571023401931E-2</v>
      </c>
      <c r="AG325" s="160">
        <f t="shared" si="52"/>
        <v>-5.8827677772133581E-2</v>
      </c>
      <c r="AH325" s="160">
        <f t="shared" si="52"/>
        <v>-1.5366763806539532E-2</v>
      </c>
      <c r="AI325" s="160">
        <f t="shared" si="52"/>
        <v>0.5076106156886554</v>
      </c>
      <c r="AJ325" s="160">
        <f t="shared" si="52"/>
        <v>0.88966227180633728</v>
      </c>
      <c r="AK325" s="160">
        <f t="shared" si="52"/>
        <v>0.58750593133989359</v>
      </c>
      <c r="AL325" s="160">
        <f t="shared" si="52"/>
        <v>1.2795343319122165</v>
      </c>
      <c r="AM325" s="160">
        <f t="shared" si="52"/>
        <v>0.14095331160744179</v>
      </c>
      <c r="AN325" s="160">
        <f t="shared" si="52"/>
        <v>0.56684894221196891</v>
      </c>
      <c r="AO325" s="160">
        <f t="shared" si="52"/>
        <v>0.47228032966638939</v>
      </c>
      <c r="AP325" s="160">
        <f t="shared" si="52"/>
        <v>0.37408851505866569</v>
      </c>
      <c r="AQ325" s="160">
        <f t="shared" si="52"/>
        <v>-0.76860375960669014</v>
      </c>
      <c r="AR325" s="160">
        <f t="shared" si="52"/>
        <v>0.55251317614079742</v>
      </c>
      <c r="AS325" s="160">
        <f t="shared" si="52"/>
        <v>0.5429371847747414</v>
      </c>
      <c r="AT325" s="160">
        <f t="shared" si="52"/>
        <v>0.65376488173559244</v>
      </c>
      <c r="AU325" s="160">
        <f t="shared" si="52"/>
        <v>0.16151054624813094</v>
      </c>
      <c r="AV325" s="160">
        <f t="shared" si="52"/>
        <v>-0.25316275944985084</v>
      </c>
      <c r="AW325" s="160">
        <f t="shared" si="52"/>
        <v>0.5984029827744779</v>
      </c>
      <c r="AX325" s="160">
        <f t="shared" si="52"/>
        <v>0.77156254129553459</v>
      </c>
      <c r="AY325" s="160">
        <f t="shared" si="52"/>
        <v>0.35275941057910609</v>
      </c>
      <c r="AZ325" s="160">
        <f t="shared" si="52"/>
        <v>0.27239596113063547</v>
      </c>
      <c r="BA325" s="160">
        <f t="shared" si="52"/>
        <v>-0.47359751600927558</v>
      </c>
      <c r="BB325" s="160" t="e">
        <f t="shared" si="52"/>
        <v>#DIV/0!</v>
      </c>
      <c r="BC325" s="160" t="e">
        <f t="shared" si="52"/>
        <v>#DIV/0!</v>
      </c>
      <c r="BD325" s="160" t="e">
        <f t="shared" si="52"/>
        <v>#DIV/0!</v>
      </c>
      <c r="BE325" s="160" t="e">
        <f t="shared" si="52"/>
        <v>#DIV/0!</v>
      </c>
      <c r="BF325" s="160" t="e">
        <f t="shared" si="52"/>
        <v>#DIV/0!</v>
      </c>
      <c r="BG325" s="160" t="e">
        <f t="shared" si="52"/>
        <v>#DIV/0!</v>
      </c>
      <c r="BH325" s="160" t="e">
        <f t="shared" si="52"/>
        <v>#DIV/0!</v>
      </c>
      <c r="BI325" s="160" t="e">
        <f t="shared" si="52"/>
        <v>#DIV/0!</v>
      </c>
      <c r="BJ325" s="160" t="e">
        <f t="shared" si="52"/>
        <v>#DIV/0!</v>
      </c>
      <c r="BK325" s="160" t="e">
        <f t="shared" si="52"/>
        <v>#DIV/0!</v>
      </c>
      <c r="BL325" s="160" t="e">
        <f t="shared" si="52"/>
        <v>#DIV/0!</v>
      </c>
      <c r="BM325" s="160" t="e">
        <f t="shared" si="52"/>
        <v>#DIV/0!</v>
      </c>
      <c r="BN325" s="160" t="e">
        <f t="shared" si="52"/>
        <v>#DIV/0!</v>
      </c>
      <c r="BO325" s="160" t="e">
        <f t="shared" si="52"/>
        <v>#DIV/0!</v>
      </c>
      <c r="BP325" s="160" t="e">
        <f t="shared" si="51"/>
        <v>#DIV/0!</v>
      </c>
      <c r="BQ325" s="160" t="e">
        <f t="shared" si="51"/>
        <v>#DIV/0!</v>
      </c>
      <c r="BR325" s="160" t="e">
        <f t="shared" si="51"/>
        <v>#DIV/0!</v>
      </c>
      <c r="BS325" s="160" t="e">
        <f t="shared" si="51"/>
        <v>#DIV/0!</v>
      </c>
      <c r="BT325" s="160" t="e">
        <f t="shared" si="51"/>
        <v>#DIV/0!</v>
      </c>
      <c r="BU325" s="160" t="e">
        <f t="shared" si="51"/>
        <v>#DIV/0!</v>
      </c>
      <c r="BV325" s="160" t="e">
        <f t="shared" si="51"/>
        <v>#DIV/0!</v>
      </c>
    </row>
    <row r="326" spans="1:74" x14ac:dyDescent="0.2">
      <c r="A326" s="71"/>
      <c r="B326" s="79">
        <f t="shared" si="45"/>
        <v>38503</v>
      </c>
      <c r="C326" s="160">
        <f t="shared" si="46"/>
        <v>2.0578542114151239</v>
      </c>
      <c r="D326" s="160">
        <f t="shared" si="52"/>
        <v>2.227828409237028</v>
      </c>
      <c r="E326" s="160">
        <f t="shared" si="52"/>
        <v>1.2982207295168253</v>
      </c>
      <c r="F326" s="160">
        <f t="shared" si="52"/>
        <v>1.0590943229296015</v>
      </c>
      <c r="G326" s="160">
        <f t="shared" si="52"/>
        <v>1.0156667926241765</v>
      </c>
      <c r="H326" s="160">
        <f t="shared" si="52"/>
        <v>0.89544768722823753</v>
      </c>
      <c r="I326" s="160">
        <f t="shared" si="52"/>
        <v>0.53450720751273173</v>
      </c>
      <c r="J326" s="160">
        <f t="shared" si="52"/>
        <v>0.85326792025559484</v>
      </c>
      <c r="K326" s="160">
        <f t="shared" si="52"/>
        <v>1.4994015679753445</v>
      </c>
      <c r="L326" s="160">
        <f t="shared" si="52"/>
        <v>0.94260495838078706</v>
      </c>
      <c r="M326" s="160">
        <f t="shared" si="52"/>
        <v>1.3210198064753449</v>
      </c>
      <c r="N326" s="160">
        <f t="shared" si="52"/>
        <v>2.1596271139531238</v>
      </c>
      <c r="O326" s="160">
        <f t="shared" si="52"/>
        <v>1.841812637634336</v>
      </c>
      <c r="P326" s="160">
        <f t="shared" si="52"/>
        <v>2.1135157167041538</v>
      </c>
      <c r="Q326" s="160">
        <f t="shared" si="52"/>
        <v>1.7691535424950318</v>
      </c>
      <c r="R326" s="160">
        <f t="shared" si="52"/>
        <v>2.3993232549770469</v>
      </c>
      <c r="S326" s="160">
        <f t="shared" si="52"/>
        <v>1.7789010868083635</v>
      </c>
      <c r="T326" s="160">
        <f t="shared" si="52"/>
        <v>2.4036385786247698</v>
      </c>
      <c r="U326" s="160">
        <f t="shared" si="52"/>
        <v>0.70596634142959658</v>
      </c>
      <c r="V326" s="160">
        <f t="shared" si="52"/>
        <v>0.45758068958440529</v>
      </c>
      <c r="W326" s="160">
        <f t="shared" si="52"/>
        <v>-4.9138743810278343E-2</v>
      </c>
      <c r="X326" s="160">
        <f t="shared" si="52"/>
        <v>0.29904507078071152</v>
      </c>
      <c r="Y326" s="160">
        <f t="shared" si="52"/>
        <v>1.2208181069712989</v>
      </c>
      <c r="Z326" s="160">
        <f t="shared" si="52"/>
        <v>1.1310102976646252</v>
      </c>
      <c r="AA326" s="160">
        <f t="shared" si="52"/>
        <v>-0.34085870126370593</v>
      </c>
      <c r="AB326" s="160">
        <f t="shared" si="52"/>
        <v>-6.0555546651273363E-2</v>
      </c>
      <c r="AC326" s="160">
        <f t="shared" si="52"/>
        <v>-0.10684145254557634</v>
      </c>
      <c r="AD326" s="160">
        <f t="shared" si="52"/>
        <v>-0.21978218415994577</v>
      </c>
      <c r="AE326" s="160">
        <f t="shared" si="52"/>
        <v>9.0979002962869704E-2</v>
      </c>
      <c r="AF326" s="160">
        <f t="shared" si="52"/>
        <v>-8.7800599664654519E-2</v>
      </c>
      <c r="AG326" s="160">
        <f t="shared" si="52"/>
        <v>-6.9861426451529568E-2</v>
      </c>
      <c r="AH326" s="160">
        <f t="shared" si="52"/>
        <v>-2.1528994444133087E-2</v>
      </c>
      <c r="AI326" s="160">
        <f t="shared" si="52"/>
        <v>4.5217430490378997E-2</v>
      </c>
      <c r="AJ326" s="160">
        <f t="shared" si="52"/>
        <v>0.40430374709666339</v>
      </c>
      <c r="AK326" s="160">
        <f t="shared" si="52"/>
        <v>0.21416508703127352</v>
      </c>
      <c r="AL326" s="160">
        <f t="shared" si="52"/>
        <v>0.34191995190902846</v>
      </c>
      <c r="AM326" s="160">
        <f t="shared" si="52"/>
        <v>1.1297019656494336</v>
      </c>
      <c r="AN326" s="160">
        <f t="shared" si="52"/>
        <v>-9.8038031492887999E-3</v>
      </c>
      <c r="AO326" s="160">
        <f t="shared" si="52"/>
        <v>1.2288744339551352</v>
      </c>
      <c r="AP326" s="160">
        <f t="shared" si="52"/>
        <v>1.4094546509089416</v>
      </c>
      <c r="AQ326" s="160">
        <f t="shared" si="52"/>
        <v>0.90258174707441996</v>
      </c>
      <c r="AR326" s="160">
        <f t="shared" si="52"/>
        <v>0.15468824553882893</v>
      </c>
      <c r="AS326" s="160">
        <f t="shared" si="52"/>
        <v>0.75167333805448422</v>
      </c>
      <c r="AT326" s="160">
        <f t="shared" si="52"/>
        <v>0.67585285413857477</v>
      </c>
      <c r="AU326" s="160">
        <f t="shared" si="52"/>
        <v>-4.7142497898150313E-3</v>
      </c>
      <c r="AV326" s="160">
        <f t="shared" si="52"/>
        <v>-0.30645564030268868</v>
      </c>
      <c r="AW326" s="160">
        <f t="shared" si="52"/>
        <v>0.14754509665466542</v>
      </c>
      <c r="AX326" s="160">
        <f t="shared" si="52"/>
        <v>0.55870501797297667</v>
      </c>
      <c r="AY326" s="160">
        <f t="shared" si="52"/>
        <v>0.23919354680215346</v>
      </c>
      <c r="AZ326" s="160">
        <f t="shared" si="52"/>
        <v>5.3284196943680341E-2</v>
      </c>
      <c r="BA326" s="160">
        <f t="shared" si="52"/>
        <v>1.8744985368642952E-2</v>
      </c>
      <c r="BB326" s="160" t="e">
        <f t="shared" si="52"/>
        <v>#DIV/0!</v>
      </c>
      <c r="BC326" s="160" t="e">
        <f t="shared" si="52"/>
        <v>#DIV/0!</v>
      </c>
      <c r="BD326" s="160" t="e">
        <f t="shared" si="52"/>
        <v>#DIV/0!</v>
      </c>
      <c r="BE326" s="160" t="e">
        <f t="shared" si="52"/>
        <v>#DIV/0!</v>
      </c>
      <c r="BF326" s="160" t="e">
        <f t="shared" si="52"/>
        <v>#DIV/0!</v>
      </c>
      <c r="BG326" s="160" t="e">
        <f t="shared" si="52"/>
        <v>#DIV/0!</v>
      </c>
      <c r="BH326" s="160" t="e">
        <f t="shared" si="52"/>
        <v>#DIV/0!</v>
      </c>
      <c r="BI326" s="160" t="e">
        <f t="shared" si="52"/>
        <v>#DIV/0!</v>
      </c>
      <c r="BJ326" s="160" t="e">
        <f t="shared" si="52"/>
        <v>#DIV/0!</v>
      </c>
      <c r="BK326" s="160" t="e">
        <f t="shared" si="52"/>
        <v>#DIV/0!</v>
      </c>
      <c r="BL326" s="160" t="e">
        <f t="shared" si="52"/>
        <v>#DIV/0!</v>
      </c>
      <c r="BM326" s="160" t="e">
        <f t="shared" si="52"/>
        <v>#DIV/0!</v>
      </c>
      <c r="BN326" s="160" t="e">
        <f t="shared" si="52"/>
        <v>#DIV/0!</v>
      </c>
      <c r="BO326" s="160" t="e">
        <f t="shared" si="52"/>
        <v>#DIV/0!</v>
      </c>
      <c r="BP326" s="160" t="e">
        <f t="shared" si="51"/>
        <v>#DIV/0!</v>
      </c>
      <c r="BQ326" s="160" t="e">
        <f t="shared" si="51"/>
        <v>#DIV/0!</v>
      </c>
      <c r="BR326" s="160" t="e">
        <f t="shared" si="51"/>
        <v>#DIV/0!</v>
      </c>
      <c r="BS326" s="160" t="e">
        <f t="shared" si="51"/>
        <v>#DIV/0!</v>
      </c>
      <c r="BT326" s="160" t="e">
        <f t="shared" si="51"/>
        <v>#DIV/0!</v>
      </c>
      <c r="BU326" s="160" t="e">
        <f t="shared" si="51"/>
        <v>#DIV/0!</v>
      </c>
      <c r="BV326" s="160" t="e">
        <f t="shared" si="51"/>
        <v>#DIV/0!</v>
      </c>
    </row>
    <row r="327" spans="1:74" x14ac:dyDescent="0.2">
      <c r="A327" s="71"/>
      <c r="B327" s="79">
        <f t="shared" si="45"/>
        <v>38533</v>
      </c>
      <c r="C327" s="160">
        <f t="shared" si="46"/>
        <v>0.27402840467938416</v>
      </c>
      <c r="D327" s="160">
        <f t="shared" si="52"/>
        <v>0.76115520768438238</v>
      </c>
      <c r="E327" s="160">
        <f t="shared" si="52"/>
        <v>0.48845138879232952</v>
      </c>
      <c r="F327" s="160">
        <f t="shared" si="52"/>
        <v>0.70216793011687062</v>
      </c>
      <c r="G327" s="160">
        <f t="shared" si="52"/>
        <v>0.73683159749593674</v>
      </c>
      <c r="H327" s="160">
        <f t="shared" si="52"/>
        <v>0.21504416663755782</v>
      </c>
      <c r="I327" s="160">
        <f t="shared" si="52"/>
        <v>0.46802462309048587</v>
      </c>
      <c r="J327" s="160">
        <f t="shared" si="52"/>
        <v>1.1388103134440439</v>
      </c>
      <c r="K327" s="160">
        <f t="shared" si="52"/>
        <v>0.76354099624354488</v>
      </c>
      <c r="L327" s="160">
        <f t="shared" si="52"/>
        <v>4.739178904480211E-2</v>
      </c>
      <c r="M327" s="160">
        <f t="shared" si="52"/>
        <v>0.22024479186620705</v>
      </c>
      <c r="N327" s="160">
        <f t="shared" si="52"/>
        <v>0.92133488899608629</v>
      </c>
      <c r="O327" s="160">
        <f t="shared" si="52"/>
        <v>0.63352421822705185</v>
      </c>
      <c r="P327" s="160">
        <f t="shared" si="52"/>
        <v>0.78554926873007147</v>
      </c>
      <c r="Q327" s="160">
        <f t="shared" si="52"/>
        <v>0.68151791748378521</v>
      </c>
      <c r="R327" s="160">
        <f t="shared" si="52"/>
        <v>1.1035318841316266</v>
      </c>
      <c r="S327" s="160">
        <f t="shared" si="52"/>
        <v>0.71787754677156046</v>
      </c>
      <c r="T327" s="160">
        <f t="shared" si="52"/>
        <v>0.82677002597586535</v>
      </c>
      <c r="U327" s="160">
        <f t="shared" si="52"/>
        <v>-7.3460501872235309E-2</v>
      </c>
      <c r="V327" s="160">
        <f t="shared" si="52"/>
        <v>0.64217176992272906</v>
      </c>
      <c r="W327" s="160">
        <f t="shared" si="52"/>
        <v>0.46718217523679062</v>
      </c>
      <c r="X327" s="160">
        <f t="shared" si="52"/>
        <v>0.30058058111518349</v>
      </c>
      <c r="Y327" s="160">
        <f t="shared" si="52"/>
        <v>-0.99539463764768887</v>
      </c>
      <c r="Z327" s="160">
        <f t="shared" si="52"/>
        <v>-1.0873810786626203</v>
      </c>
      <c r="AA327" s="160">
        <f t="shared" si="52"/>
        <v>3.6975916135252258E-2</v>
      </c>
      <c r="AB327" s="160">
        <f t="shared" si="52"/>
        <v>6.8654599146808189E-3</v>
      </c>
      <c r="AC327" s="160">
        <f t="shared" si="52"/>
        <v>0.43671189298102364</v>
      </c>
      <c r="AD327" s="160">
        <f t="shared" si="52"/>
        <v>0.54731642905360156</v>
      </c>
      <c r="AE327" s="160">
        <f t="shared" si="52"/>
        <v>0.20163496764974095</v>
      </c>
      <c r="AF327" s="160">
        <f t="shared" si="52"/>
        <v>0.7051385936857586</v>
      </c>
      <c r="AG327" s="160">
        <f t="shared" si="52"/>
        <v>0.49670223476662984</v>
      </c>
      <c r="AH327" s="160">
        <f t="shared" si="52"/>
        <v>0.60419213112582915</v>
      </c>
      <c r="AI327" s="160">
        <f t="shared" si="52"/>
        <v>-8.6475724924969022E-2</v>
      </c>
      <c r="AJ327" s="160">
        <f t="shared" si="52"/>
        <v>-1.5790172759400128E-2</v>
      </c>
      <c r="AK327" s="160">
        <f t="shared" si="52"/>
        <v>-0.11968936772419329</v>
      </c>
      <c r="AL327" s="160">
        <f t="shared" si="52"/>
        <v>-0.32975531882961068</v>
      </c>
      <c r="AM327" s="160">
        <f t="shared" si="52"/>
        <v>0.48957200110505694</v>
      </c>
      <c r="AN327" s="160">
        <f t="shared" si="52"/>
        <v>-0.111994723908329</v>
      </c>
      <c r="AO327" s="160">
        <f t="shared" si="52"/>
        <v>-0.28431377462235674</v>
      </c>
      <c r="AP327" s="160">
        <f t="shared" si="52"/>
        <v>0.65636958061993034</v>
      </c>
      <c r="AQ327" s="160">
        <f t="shared" si="52"/>
        <v>1.0258956854082928E-3</v>
      </c>
      <c r="AR327" s="160">
        <f t="shared" si="52"/>
        <v>6.7274297405815336E-2</v>
      </c>
      <c r="AS327" s="160">
        <f t="shared" si="52"/>
        <v>1.3923067559462456</v>
      </c>
      <c r="AT327" s="160">
        <f t="shared" si="52"/>
        <v>0.510076059525431</v>
      </c>
      <c r="AU327" s="160">
        <f t="shared" si="52"/>
        <v>0.36815339146905129</v>
      </c>
      <c r="AV327" s="160">
        <f t="shared" si="52"/>
        <v>0.18388430338710676</v>
      </c>
      <c r="AW327" s="160">
        <f t="shared" si="52"/>
        <v>0.80836837649221926</v>
      </c>
      <c r="AX327" s="160">
        <f t="shared" si="52"/>
        <v>0.82212692845671642</v>
      </c>
      <c r="AY327" s="160">
        <f t="shared" si="52"/>
        <v>-0.30685852652166123</v>
      </c>
      <c r="AZ327" s="160">
        <f t="shared" si="52"/>
        <v>-0.54977739107472823</v>
      </c>
      <c r="BA327" s="160">
        <f t="shared" si="52"/>
        <v>0.37840255462858235</v>
      </c>
      <c r="BB327" s="160" t="e">
        <f t="shared" si="52"/>
        <v>#DIV/0!</v>
      </c>
      <c r="BC327" s="160" t="e">
        <f t="shared" si="52"/>
        <v>#DIV/0!</v>
      </c>
      <c r="BD327" s="160" t="e">
        <f t="shared" si="52"/>
        <v>#DIV/0!</v>
      </c>
      <c r="BE327" s="160" t="e">
        <f t="shared" si="52"/>
        <v>#DIV/0!</v>
      </c>
      <c r="BF327" s="160" t="e">
        <f t="shared" si="52"/>
        <v>#DIV/0!</v>
      </c>
      <c r="BG327" s="160" t="e">
        <f t="shared" si="52"/>
        <v>#DIV/0!</v>
      </c>
      <c r="BH327" s="160" t="e">
        <f t="shared" si="52"/>
        <v>#DIV/0!</v>
      </c>
      <c r="BI327" s="160" t="e">
        <f t="shared" si="52"/>
        <v>#DIV/0!</v>
      </c>
      <c r="BJ327" s="160" t="e">
        <f t="shared" si="52"/>
        <v>#DIV/0!</v>
      </c>
      <c r="BK327" s="160" t="e">
        <f t="shared" si="52"/>
        <v>#DIV/0!</v>
      </c>
      <c r="BL327" s="160" t="e">
        <f t="shared" si="52"/>
        <v>#DIV/0!</v>
      </c>
      <c r="BM327" s="160" t="e">
        <f t="shared" si="52"/>
        <v>#DIV/0!</v>
      </c>
      <c r="BN327" s="160" t="e">
        <f t="shared" si="52"/>
        <v>#DIV/0!</v>
      </c>
      <c r="BO327" s="160" t="e">
        <f t="shared" ref="BO327:BV330" si="53">(BO80-BO$246)/BO$247</f>
        <v>#DIV/0!</v>
      </c>
      <c r="BP327" s="160" t="e">
        <f t="shared" si="53"/>
        <v>#DIV/0!</v>
      </c>
      <c r="BQ327" s="160" t="e">
        <f t="shared" si="53"/>
        <v>#DIV/0!</v>
      </c>
      <c r="BR327" s="160" t="e">
        <f t="shared" si="53"/>
        <v>#DIV/0!</v>
      </c>
      <c r="BS327" s="160" t="e">
        <f t="shared" si="53"/>
        <v>#DIV/0!</v>
      </c>
      <c r="BT327" s="160" t="e">
        <f t="shared" si="53"/>
        <v>#DIV/0!</v>
      </c>
      <c r="BU327" s="160" t="e">
        <f t="shared" si="53"/>
        <v>#DIV/0!</v>
      </c>
      <c r="BV327" s="160" t="e">
        <f t="shared" si="53"/>
        <v>#DIV/0!</v>
      </c>
    </row>
    <row r="328" spans="1:74" x14ac:dyDescent="0.2">
      <c r="A328" s="71"/>
      <c r="B328" s="79">
        <f t="shared" si="45"/>
        <v>38564</v>
      </c>
      <c r="C328" s="160">
        <f t="shared" si="46"/>
        <v>1.3408116083829393</v>
      </c>
      <c r="D328" s="160">
        <f t="shared" ref="D328:BO331" si="54">(D81-D$246)/D$247</f>
        <v>1.4599033418607985</v>
      </c>
      <c r="E328" s="160">
        <f t="shared" si="54"/>
        <v>1.4129771166445779</v>
      </c>
      <c r="F328" s="160">
        <f t="shared" si="54"/>
        <v>1.4536117918494331</v>
      </c>
      <c r="G328" s="160">
        <f t="shared" si="54"/>
        <v>0.79476457840771164</v>
      </c>
      <c r="H328" s="160">
        <f t="shared" si="54"/>
        <v>0.61022900860346307</v>
      </c>
      <c r="I328" s="160">
        <f t="shared" si="54"/>
        <v>0.91677527880005205</v>
      </c>
      <c r="J328" s="160">
        <f t="shared" si="54"/>
        <v>0.97866574452724087</v>
      </c>
      <c r="K328" s="160">
        <f t="shared" si="54"/>
        <v>1.5750948034335703</v>
      </c>
      <c r="L328" s="160">
        <f t="shared" si="54"/>
        <v>0.19824222511199954</v>
      </c>
      <c r="M328" s="160">
        <f t="shared" si="54"/>
        <v>0.27013480111365634</v>
      </c>
      <c r="N328" s="160">
        <f t="shared" si="54"/>
        <v>0.96345340383262146</v>
      </c>
      <c r="O328" s="160">
        <f t="shared" si="54"/>
        <v>0.3236618401161338</v>
      </c>
      <c r="P328" s="160">
        <f t="shared" si="54"/>
        <v>0.48727486016813615</v>
      </c>
      <c r="Q328" s="160">
        <f t="shared" si="54"/>
        <v>0.56026905338143607</v>
      </c>
      <c r="R328" s="160">
        <f t="shared" si="54"/>
        <v>1.7018724540881092</v>
      </c>
      <c r="S328" s="160">
        <f t="shared" si="54"/>
        <v>0.77882967058543595</v>
      </c>
      <c r="T328" s="160">
        <f t="shared" si="54"/>
        <v>0.42239413600583803</v>
      </c>
      <c r="U328" s="160">
        <f t="shared" si="54"/>
        <v>0.83206624648657479</v>
      </c>
      <c r="V328" s="160">
        <f t="shared" si="54"/>
        <v>1.0896257688213156</v>
      </c>
      <c r="W328" s="160">
        <f t="shared" si="54"/>
        <v>0.23883687031083001</v>
      </c>
      <c r="X328" s="160">
        <f t="shared" si="54"/>
        <v>-1.712648301251003</v>
      </c>
      <c r="Y328" s="160">
        <f t="shared" si="54"/>
        <v>-2.604188360781531</v>
      </c>
      <c r="Z328" s="160">
        <f t="shared" si="54"/>
        <v>-2.642954874298749</v>
      </c>
      <c r="AA328" s="160">
        <f t="shared" si="54"/>
        <v>-0.5152955038439474</v>
      </c>
      <c r="AB328" s="160">
        <f t="shared" si="54"/>
        <v>3.4003292337280125E-2</v>
      </c>
      <c r="AC328" s="160">
        <f t="shared" si="54"/>
        <v>-2.0904805545241474</v>
      </c>
      <c r="AD328" s="160">
        <f t="shared" si="54"/>
        <v>-2.1633754948549297</v>
      </c>
      <c r="AE328" s="160">
        <f t="shared" si="54"/>
        <v>-1.6997041128964945</v>
      </c>
      <c r="AF328" s="160">
        <f t="shared" si="54"/>
        <v>-2.4351637090538012</v>
      </c>
      <c r="AG328" s="160">
        <f t="shared" si="54"/>
        <v>-1.3895141285380757</v>
      </c>
      <c r="AH328" s="160">
        <f t="shared" si="54"/>
        <v>-1.8738711402804009</v>
      </c>
      <c r="AI328" s="160">
        <f t="shared" si="54"/>
        <v>-1.0763660879904167</v>
      </c>
      <c r="AJ328" s="160">
        <f t="shared" si="54"/>
        <v>-1.240415261620502</v>
      </c>
      <c r="AK328" s="160">
        <f t="shared" si="54"/>
        <v>-1.2029469009318023</v>
      </c>
      <c r="AL328" s="160">
        <f t="shared" si="54"/>
        <v>-0.69377352511995893</v>
      </c>
      <c r="AM328" s="160">
        <f t="shared" si="54"/>
        <v>-2.4066252811274764</v>
      </c>
      <c r="AN328" s="160">
        <f t="shared" si="54"/>
        <v>-0.93133588530675215</v>
      </c>
      <c r="AO328" s="160">
        <f t="shared" si="54"/>
        <v>-2.9796802711510146</v>
      </c>
      <c r="AP328" s="160">
        <f t="shared" si="54"/>
        <v>-0.42026396754524376</v>
      </c>
      <c r="AQ328" s="160">
        <f t="shared" si="54"/>
        <v>-0.62842344249684723</v>
      </c>
      <c r="AR328" s="160">
        <f t="shared" si="54"/>
        <v>-0.72811638598047412</v>
      </c>
      <c r="AS328" s="160">
        <f t="shared" si="54"/>
        <v>1.4102690307037258</v>
      </c>
      <c r="AT328" s="160">
        <f t="shared" si="54"/>
        <v>-1.8565179985729492</v>
      </c>
      <c r="AU328" s="160">
        <f t="shared" si="54"/>
        <v>-0.61962562173797542</v>
      </c>
      <c r="AV328" s="160">
        <f t="shared" si="54"/>
        <v>9.0037010518815533E-2</v>
      </c>
      <c r="AW328" s="160">
        <f t="shared" si="54"/>
        <v>-2.7088639040447555</v>
      </c>
      <c r="AX328" s="160">
        <f t="shared" si="54"/>
        <v>-2.3268837999299268</v>
      </c>
      <c r="AY328" s="160">
        <f t="shared" si="54"/>
        <v>-0.92093315796285402</v>
      </c>
      <c r="AZ328" s="160">
        <f t="shared" si="54"/>
        <v>-0.57634916816602333</v>
      </c>
      <c r="BA328" s="160">
        <f t="shared" si="54"/>
        <v>-1.8533114592936262</v>
      </c>
      <c r="BB328" s="160" t="e">
        <f t="shared" si="54"/>
        <v>#DIV/0!</v>
      </c>
      <c r="BC328" s="160" t="e">
        <f t="shared" si="54"/>
        <v>#DIV/0!</v>
      </c>
      <c r="BD328" s="160" t="e">
        <f t="shared" si="54"/>
        <v>#DIV/0!</v>
      </c>
      <c r="BE328" s="160" t="e">
        <f t="shared" si="54"/>
        <v>#DIV/0!</v>
      </c>
      <c r="BF328" s="160" t="e">
        <f t="shared" si="54"/>
        <v>#DIV/0!</v>
      </c>
      <c r="BG328" s="160" t="e">
        <f t="shared" si="54"/>
        <v>#DIV/0!</v>
      </c>
      <c r="BH328" s="160" t="e">
        <f t="shared" si="54"/>
        <v>#DIV/0!</v>
      </c>
      <c r="BI328" s="160" t="e">
        <f t="shared" si="54"/>
        <v>#DIV/0!</v>
      </c>
      <c r="BJ328" s="160" t="e">
        <f t="shared" si="54"/>
        <v>#DIV/0!</v>
      </c>
      <c r="BK328" s="160" t="e">
        <f t="shared" si="54"/>
        <v>#DIV/0!</v>
      </c>
      <c r="BL328" s="160" t="e">
        <f t="shared" si="54"/>
        <v>#DIV/0!</v>
      </c>
      <c r="BM328" s="160" t="e">
        <f t="shared" si="54"/>
        <v>#DIV/0!</v>
      </c>
      <c r="BN328" s="160" t="e">
        <f t="shared" si="54"/>
        <v>#DIV/0!</v>
      </c>
      <c r="BO328" s="160" t="e">
        <f t="shared" si="54"/>
        <v>#DIV/0!</v>
      </c>
      <c r="BP328" s="160" t="e">
        <f t="shared" si="53"/>
        <v>#DIV/0!</v>
      </c>
      <c r="BQ328" s="160" t="e">
        <f t="shared" si="53"/>
        <v>#DIV/0!</v>
      </c>
      <c r="BR328" s="160" t="e">
        <f t="shared" si="53"/>
        <v>#DIV/0!</v>
      </c>
      <c r="BS328" s="160" t="e">
        <f t="shared" si="53"/>
        <v>#DIV/0!</v>
      </c>
      <c r="BT328" s="160" t="e">
        <f t="shared" si="53"/>
        <v>#DIV/0!</v>
      </c>
      <c r="BU328" s="160" t="e">
        <f t="shared" si="53"/>
        <v>#DIV/0!</v>
      </c>
      <c r="BV328" s="160" t="e">
        <f t="shared" si="53"/>
        <v>#DIV/0!</v>
      </c>
    </row>
    <row r="329" spans="1:74" x14ac:dyDescent="0.2">
      <c r="A329" s="71"/>
      <c r="B329" s="79">
        <f t="shared" si="45"/>
        <v>38595</v>
      </c>
      <c r="C329" s="160">
        <f t="shared" si="46"/>
        <v>-1.08321911172642</v>
      </c>
      <c r="D329" s="160">
        <f t="shared" si="54"/>
        <v>-1.0242582042514152</v>
      </c>
      <c r="E329" s="160">
        <f t="shared" si="54"/>
        <v>-0.55803950874902586</v>
      </c>
      <c r="F329" s="160">
        <f t="shared" si="54"/>
        <v>-3.3753550763545817E-2</v>
      </c>
      <c r="G329" s="160">
        <f t="shared" si="54"/>
        <v>-1.8691543588774208E-2</v>
      </c>
      <c r="H329" s="160">
        <f t="shared" si="54"/>
        <v>0.92769208116493906</v>
      </c>
      <c r="I329" s="160">
        <f t="shared" si="54"/>
        <v>1.0273591384525559E-2</v>
      </c>
      <c r="J329" s="160">
        <f t="shared" si="54"/>
        <v>-0.72768100955720749</v>
      </c>
      <c r="K329" s="160">
        <f t="shared" si="54"/>
        <v>-0.51951027174502051</v>
      </c>
      <c r="L329" s="160">
        <f t="shared" si="54"/>
        <v>-0.50352933755663887</v>
      </c>
      <c r="M329" s="160">
        <f t="shared" si="54"/>
        <v>-0.58663945924050498</v>
      </c>
      <c r="N329" s="160">
        <f t="shared" si="54"/>
        <v>-0.99644899054707614</v>
      </c>
      <c r="O329" s="160">
        <f t="shared" si="54"/>
        <v>-0.46885340005122733</v>
      </c>
      <c r="P329" s="160">
        <f t="shared" si="54"/>
        <v>-0.68709749551427213</v>
      </c>
      <c r="Q329" s="160">
        <f t="shared" si="54"/>
        <v>-0.54236561198600597</v>
      </c>
      <c r="R329" s="160">
        <f t="shared" si="54"/>
        <v>-0.99971667557050103</v>
      </c>
      <c r="S329" s="160">
        <f t="shared" si="54"/>
        <v>-0.8817205763278454</v>
      </c>
      <c r="T329" s="160">
        <f t="shared" si="54"/>
        <v>-0.61187393863624651</v>
      </c>
      <c r="U329" s="160">
        <f t="shared" si="54"/>
        <v>-0.37799217359806209</v>
      </c>
      <c r="V329" s="160">
        <f t="shared" si="54"/>
        <v>9.0659577152908052E-2</v>
      </c>
      <c r="W329" s="160">
        <f t="shared" si="54"/>
        <v>0.22720173555459047</v>
      </c>
      <c r="X329" s="160">
        <f t="shared" si="54"/>
        <v>-0.39986985891893501</v>
      </c>
      <c r="Y329" s="160">
        <f t="shared" si="54"/>
        <v>-0.47021570423768211</v>
      </c>
      <c r="Z329" s="160">
        <f t="shared" si="54"/>
        <v>-1.2370870386484145</v>
      </c>
      <c r="AA329" s="160">
        <f t="shared" si="54"/>
        <v>-0.9270508392883271</v>
      </c>
      <c r="AB329" s="160">
        <f t="shared" si="54"/>
        <v>-0.11343020455979248</v>
      </c>
      <c r="AC329" s="160">
        <f t="shared" si="54"/>
        <v>0.33695345104615454</v>
      </c>
      <c r="AD329" s="160">
        <f t="shared" si="54"/>
        <v>0.29101744480045671</v>
      </c>
      <c r="AE329" s="160">
        <f t="shared" si="54"/>
        <v>0.37386641147847594</v>
      </c>
      <c r="AF329" s="160">
        <f t="shared" si="54"/>
        <v>-0.83673258004777418</v>
      </c>
      <c r="AG329" s="160">
        <f t="shared" si="54"/>
        <v>-0.69469868152252534</v>
      </c>
      <c r="AH329" s="160">
        <f t="shared" si="54"/>
        <v>-0.61252331742694766</v>
      </c>
      <c r="AI329" s="160">
        <f t="shared" si="54"/>
        <v>-0.66332611163046684</v>
      </c>
      <c r="AJ329" s="160">
        <f t="shared" si="54"/>
        <v>-0.51600053536758295</v>
      </c>
      <c r="AK329" s="160">
        <f t="shared" si="54"/>
        <v>-0.36418279824698341</v>
      </c>
      <c r="AL329" s="160">
        <f t="shared" si="54"/>
        <v>-0.54694094898113244</v>
      </c>
      <c r="AM329" s="160">
        <f t="shared" si="54"/>
        <v>-0.83901135518586323</v>
      </c>
      <c r="AN329" s="160">
        <f t="shared" si="54"/>
        <v>-0.79094390659569325</v>
      </c>
      <c r="AO329" s="160">
        <f t="shared" si="54"/>
        <v>-0.99725821904829037</v>
      </c>
      <c r="AP329" s="160">
        <f t="shared" si="54"/>
        <v>0.34802939260302185</v>
      </c>
      <c r="AQ329" s="160">
        <f t="shared" si="54"/>
        <v>0.35969826838609431</v>
      </c>
      <c r="AR329" s="160">
        <f t="shared" si="54"/>
        <v>0.41950453542595706</v>
      </c>
      <c r="AS329" s="160">
        <f t="shared" si="54"/>
        <v>1.4357630408186333</v>
      </c>
      <c r="AT329" s="160">
        <f t="shared" si="54"/>
        <v>0.46476114622868525</v>
      </c>
      <c r="AU329" s="160">
        <f t="shared" si="54"/>
        <v>-0.3317428675859726</v>
      </c>
      <c r="AV329" s="160">
        <f t="shared" si="54"/>
        <v>1.1455274225169958</v>
      </c>
      <c r="AW329" s="160">
        <f t="shared" si="54"/>
        <v>1.0885051031685506</v>
      </c>
      <c r="AX329" s="160">
        <f t="shared" si="54"/>
        <v>0.8622468790784904</v>
      </c>
      <c r="AY329" s="160">
        <f t="shared" si="54"/>
        <v>-8.1689523644099277E-3</v>
      </c>
      <c r="AZ329" s="160">
        <f t="shared" si="54"/>
        <v>-0.37394678915543261</v>
      </c>
      <c r="BA329" s="160">
        <f t="shared" si="54"/>
        <v>-0.29857362022304762</v>
      </c>
      <c r="BB329" s="160" t="e">
        <f t="shared" si="54"/>
        <v>#DIV/0!</v>
      </c>
      <c r="BC329" s="160" t="e">
        <f t="shared" si="54"/>
        <v>#DIV/0!</v>
      </c>
      <c r="BD329" s="160" t="e">
        <f t="shared" si="54"/>
        <v>#DIV/0!</v>
      </c>
      <c r="BE329" s="160" t="e">
        <f t="shared" si="54"/>
        <v>#DIV/0!</v>
      </c>
      <c r="BF329" s="160" t="e">
        <f t="shared" si="54"/>
        <v>#DIV/0!</v>
      </c>
      <c r="BG329" s="160" t="e">
        <f t="shared" si="54"/>
        <v>#DIV/0!</v>
      </c>
      <c r="BH329" s="160" t="e">
        <f t="shared" si="54"/>
        <v>#DIV/0!</v>
      </c>
      <c r="BI329" s="160" t="e">
        <f t="shared" si="54"/>
        <v>#DIV/0!</v>
      </c>
      <c r="BJ329" s="160" t="e">
        <f t="shared" si="54"/>
        <v>#DIV/0!</v>
      </c>
      <c r="BK329" s="160" t="e">
        <f t="shared" si="54"/>
        <v>#DIV/0!</v>
      </c>
      <c r="BL329" s="160" t="e">
        <f t="shared" si="54"/>
        <v>#DIV/0!</v>
      </c>
      <c r="BM329" s="160" t="e">
        <f t="shared" si="54"/>
        <v>#DIV/0!</v>
      </c>
      <c r="BN329" s="160" t="e">
        <f t="shared" si="54"/>
        <v>#DIV/0!</v>
      </c>
      <c r="BO329" s="160" t="e">
        <f t="shared" si="54"/>
        <v>#DIV/0!</v>
      </c>
      <c r="BP329" s="160" t="e">
        <f t="shared" si="53"/>
        <v>#DIV/0!</v>
      </c>
      <c r="BQ329" s="160" t="e">
        <f t="shared" si="53"/>
        <v>#DIV/0!</v>
      </c>
      <c r="BR329" s="160" t="e">
        <f t="shared" si="53"/>
        <v>#DIV/0!</v>
      </c>
      <c r="BS329" s="160" t="e">
        <f t="shared" si="53"/>
        <v>#DIV/0!</v>
      </c>
      <c r="BT329" s="160" t="e">
        <f t="shared" si="53"/>
        <v>#DIV/0!</v>
      </c>
      <c r="BU329" s="160" t="e">
        <f t="shared" si="53"/>
        <v>#DIV/0!</v>
      </c>
      <c r="BV329" s="160" t="e">
        <f t="shared" si="53"/>
        <v>#DIV/0!</v>
      </c>
    </row>
    <row r="330" spans="1:74" x14ac:dyDescent="0.2">
      <c r="A330" s="71"/>
      <c r="B330" s="79">
        <f t="shared" si="45"/>
        <v>38625</v>
      </c>
      <c r="C330" s="160">
        <f t="shared" si="46"/>
        <v>0.63880224473413894</v>
      </c>
      <c r="D330" s="160">
        <f t="shared" si="54"/>
        <v>0.36741623129572254</v>
      </c>
      <c r="E330" s="160">
        <f t="shared" si="54"/>
        <v>1.0003983318253518</v>
      </c>
      <c r="F330" s="160">
        <f t="shared" si="54"/>
        <v>0.81891231166809775</v>
      </c>
      <c r="G330" s="160">
        <f t="shared" si="54"/>
        <v>1.0051443172983459</v>
      </c>
      <c r="H330" s="160">
        <f t="shared" si="54"/>
        <v>3.0542666117246324</v>
      </c>
      <c r="I330" s="160">
        <f t="shared" si="54"/>
        <v>1.7741655588808578</v>
      </c>
      <c r="J330" s="160">
        <f t="shared" si="54"/>
        <v>1.4784464385825293</v>
      </c>
      <c r="K330" s="160">
        <f t="shared" si="54"/>
        <v>2.079019542671706</v>
      </c>
      <c r="L330" s="160">
        <f t="shared" si="54"/>
        <v>-5.9173891347648999E-2</v>
      </c>
      <c r="M330" s="160">
        <f t="shared" si="54"/>
        <v>5.1351232767727809E-2</v>
      </c>
      <c r="N330" s="160">
        <f t="shared" si="54"/>
        <v>0.47063141782133261</v>
      </c>
      <c r="O330" s="160">
        <f t="shared" si="54"/>
        <v>0.9587729292767645</v>
      </c>
      <c r="P330" s="160">
        <f t="shared" si="54"/>
        <v>0.8396909297926427</v>
      </c>
      <c r="Q330" s="160">
        <f t="shared" si="54"/>
        <v>0.83833584365054969</v>
      </c>
      <c r="R330" s="160">
        <f t="shared" si="54"/>
        <v>1.534652604906003</v>
      </c>
      <c r="S330" s="160">
        <f t="shared" si="54"/>
        <v>1.3955917082740612</v>
      </c>
      <c r="T330" s="160">
        <f t="shared" si="54"/>
        <v>1.2512368553185313</v>
      </c>
      <c r="U330" s="160">
        <f t="shared" si="54"/>
        <v>8.3130210034450355E-2</v>
      </c>
      <c r="V330" s="160">
        <f t="shared" si="54"/>
        <v>0.77473428306843062</v>
      </c>
      <c r="W330" s="160">
        <f t="shared" si="54"/>
        <v>1.232937419601025</v>
      </c>
      <c r="X330" s="160">
        <f t="shared" si="54"/>
        <v>-0.11109109899699784</v>
      </c>
      <c r="Y330" s="160">
        <f t="shared" si="54"/>
        <v>3.2959465841716308E-2</v>
      </c>
      <c r="Z330" s="160">
        <f t="shared" si="54"/>
        <v>-0.34610540019187136</v>
      </c>
      <c r="AA330" s="160">
        <f t="shared" si="54"/>
        <v>0.34357675459683473</v>
      </c>
      <c r="AB330" s="160">
        <f t="shared" si="54"/>
        <v>0.14977455413738205</v>
      </c>
      <c r="AC330" s="160">
        <f t="shared" si="54"/>
        <v>-0.11624196432126509</v>
      </c>
      <c r="AD330" s="160">
        <f t="shared" si="54"/>
        <v>-0.10740068300059966</v>
      </c>
      <c r="AE330" s="160">
        <f t="shared" si="54"/>
        <v>-0.11547773486185609</v>
      </c>
      <c r="AF330" s="160">
        <f t="shared" si="54"/>
        <v>0.19987936824952454</v>
      </c>
      <c r="AG330" s="160">
        <f t="shared" si="54"/>
        <v>0.43823054774521758</v>
      </c>
      <c r="AH330" s="160">
        <f t="shared" si="54"/>
        <v>0.2054839150408978</v>
      </c>
      <c r="AI330" s="160">
        <f t="shared" si="54"/>
        <v>-0.36516189705317043</v>
      </c>
      <c r="AJ330" s="160">
        <f t="shared" si="54"/>
        <v>0.13576087507496862</v>
      </c>
      <c r="AK330" s="160">
        <f t="shared" si="54"/>
        <v>0.19413447159311578</v>
      </c>
      <c r="AL330" s="160">
        <f t="shared" si="54"/>
        <v>0.66837318434591164</v>
      </c>
      <c r="AM330" s="160">
        <f t="shared" si="54"/>
        <v>-0.41150230249240177</v>
      </c>
      <c r="AN330" s="160">
        <f t="shared" si="54"/>
        <v>-0.34921871008486632</v>
      </c>
      <c r="AO330" s="160">
        <f t="shared" si="54"/>
        <v>-0.78992233469993212</v>
      </c>
      <c r="AP330" s="160">
        <f t="shared" si="54"/>
        <v>-0.94570752911302691</v>
      </c>
      <c r="AQ330" s="160">
        <f t="shared" si="54"/>
        <v>0.27433640709935636</v>
      </c>
      <c r="AR330" s="160">
        <f t="shared" si="54"/>
        <v>0.36044549159181011</v>
      </c>
      <c r="AS330" s="160">
        <f t="shared" si="54"/>
        <v>1.4255771544921791</v>
      </c>
      <c r="AT330" s="160">
        <f t="shared" si="54"/>
        <v>-0.10857012181563616</v>
      </c>
      <c r="AU330" s="160">
        <f t="shared" si="54"/>
        <v>0.14672471461388287</v>
      </c>
      <c r="AV330" s="160">
        <f t="shared" si="54"/>
        <v>0.80699514511159931</v>
      </c>
      <c r="AW330" s="160">
        <f t="shared" si="54"/>
        <v>0.35464365641019474</v>
      </c>
      <c r="AX330" s="160">
        <f t="shared" si="54"/>
        <v>0.34966735059427773</v>
      </c>
      <c r="AY330" s="160">
        <f t="shared" si="54"/>
        <v>0.39812950352831283</v>
      </c>
      <c r="AZ330" s="160">
        <f t="shared" si="54"/>
        <v>0.28770124414007592</v>
      </c>
      <c r="BA330" s="160">
        <f t="shared" si="54"/>
        <v>0.25244681415775544</v>
      </c>
      <c r="BB330" s="160" t="e">
        <f t="shared" si="54"/>
        <v>#DIV/0!</v>
      </c>
      <c r="BC330" s="160" t="e">
        <f t="shared" si="54"/>
        <v>#DIV/0!</v>
      </c>
      <c r="BD330" s="160" t="e">
        <f t="shared" si="54"/>
        <v>#DIV/0!</v>
      </c>
      <c r="BE330" s="160" t="e">
        <f t="shared" si="54"/>
        <v>#DIV/0!</v>
      </c>
      <c r="BF330" s="160" t="e">
        <f t="shared" si="54"/>
        <v>#DIV/0!</v>
      </c>
      <c r="BG330" s="160" t="e">
        <f t="shared" si="54"/>
        <v>#DIV/0!</v>
      </c>
      <c r="BH330" s="160" t="e">
        <f t="shared" si="54"/>
        <v>#DIV/0!</v>
      </c>
      <c r="BI330" s="160" t="e">
        <f t="shared" si="54"/>
        <v>#DIV/0!</v>
      </c>
      <c r="BJ330" s="160" t="e">
        <f t="shared" si="54"/>
        <v>#DIV/0!</v>
      </c>
      <c r="BK330" s="160" t="e">
        <f t="shared" si="54"/>
        <v>#DIV/0!</v>
      </c>
      <c r="BL330" s="160" t="e">
        <f t="shared" si="54"/>
        <v>#DIV/0!</v>
      </c>
      <c r="BM330" s="160" t="e">
        <f t="shared" si="54"/>
        <v>#DIV/0!</v>
      </c>
      <c r="BN330" s="160" t="e">
        <f t="shared" si="54"/>
        <v>#DIV/0!</v>
      </c>
      <c r="BO330" s="160" t="e">
        <f t="shared" si="54"/>
        <v>#DIV/0!</v>
      </c>
      <c r="BP330" s="160" t="e">
        <f t="shared" si="53"/>
        <v>#DIV/0!</v>
      </c>
      <c r="BQ330" s="160" t="e">
        <f t="shared" si="53"/>
        <v>#DIV/0!</v>
      </c>
      <c r="BR330" s="160" t="e">
        <f t="shared" si="53"/>
        <v>#DIV/0!</v>
      </c>
      <c r="BS330" s="160" t="e">
        <f t="shared" si="53"/>
        <v>#DIV/0!</v>
      </c>
      <c r="BT330" s="160" t="e">
        <f t="shared" si="53"/>
        <v>#DIV/0!</v>
      </c>
      <c r="BU330" s="160" t="e">
        <f t="shared" si="53"/>
        <v>#DIV/0!</v>
      </c>
      <c r="BV330" s="160" t="e">
        <f t="shared" si="53"/>
        <v>#DIV/0!</v>
      </c>
    </row>
    <row r="331" spans="1:74" x14ac:dyDescent="0.2">
      <c r="A331" s="71"/>
      <c r="B331" s="79">
        <f t="shared" si="45"/>
        <v>38656</v>
      </c>
      <c r="C331" s="160">
        <f t="shared" si="46"/>
        <v>-0.66571752598723499</v>
      </c>
      <c r="D331" s="160">
        <f t="shared" si="54"/>
        <v>-0.86397530801494327</v>
      </c>
      <c r="E331" s="160">
        <f t="shared" si="54"/>
        <v>-0.8912851704415975</v>
      </c>
      <c r="F331" s="160">
        <f t="shared" si="54"/>
        <v>-1.4931426119087601</v>
      </c>
      <c r="G331" s="160">
        <f t="shared" si="54"/>
        <v>-1.0372995001819925</v>
      </c>
      <c r="H331" s="160">
        <f t="shared" si="54"/>
        <v>-0.47366741560099479</v>
      </c>
      <c r="I331" s="160">
        <f t="shared" si="54"/>
        <v>0.22791321467363854</v>
      </c>
      <c r="J331" s="160">
        <f t="shared" si="54"/>
        <v>-1.48930531369532</v>
      </c>
      <c r="K331" s="160">
        <f t="shared" si="54"/>
        <v>-1.5022268743379794</v>
      </c>
      <c r="L331" s="160">
        <f t="shared" si="54"/>
        <v>-0.94643837970595079</v>
      </c>
      <c r="M331" s="160">
        <f t="shared" si="54"/>
        <v>-0.9060820116650502</v>
      </c>
      <c r="N331" s="160">
        <f t="shared" si="54"/>
        <v>-0.7345084161325397</v>
      </c>
      <c r="O331" s="160">
        <f t="shared" si="54"/>
        <v>-0.68220913192146182</v>
      </c>
      <c r="P331" s="160">
        <f t="shared" si="54"/>
        <v>-0.89017314794292324</v>
      </c>
      <c r="Q331" s="160">
        <f t="shared" si="54"/>
        <v>-0.63335273298611228</v>
      </c>
      <c r="R331" s="160">
        <f t="shared" si="54"/>
        <v>-1.1079633144818413</v>
      </c>
      <c r="S331" s="160">
        <f t="shared" si="54"/>
        <v>-0.5225008323198389</v>
      </c>
      <c r="T331" s="160">
        <f t="shared" si="54"/>
        <v>-0.89031402077514665</v>
      </c>
      <c r="U331" s="160">
        <f t="shared" si="54"/>
        <v>-0.56180749684319831</v>
      </c>
      <c r="V331" s="160">
        <f t="shared" si="54"/>
        <v>-1.0919930948646437</v>
      </c>
      <c r="W331" s="160">
        <f t="shared" si="54"/>
        <v>-0.76108054133670056</v>
      </c>
      <c r="X331" s="160">
        <f t="shared" si="54"/>
        <v>0.25142598292392598</v>
      </c>
      <c r="Y331" s="160">
        <f t="shared" si="54"/>
        <v>0.71365821181019806</v>
      </c>
      <c r="Z331" s="160">
        <f t="shared" si="54"/>
        <v>1.0892822837221456</v>
      </c>
      <c r="AA331" s="160">
        <f t="shared" si="54"/>
        <v>0.31334231303553411</v>
      </c>
      <c r="AB331" s="160">
        <f t="shared" si="54"/>
        <v>-3.6662642128778768E-2</v>
      </c>
      <c r="AC331" s="160">
        <f t="shared" si="54"/>
        <v>-0.47286541351480371</v>
      </c>
      <c r="AD331" s="160">
        <f t="shared" si="54"/>
        <v>-0.54515520142603735</v>
      </c>
      <c r="AE331" s="160">
        <f t="shared" si="54"/>
        <v>-0.30335500323551934</v>
      </c>
      <c r="AF331" s="160">
        <f t="shared" si="54"/>
        <v>0.84439746199948928</v>
      </c>
      <c r="AG331" s="160">
        <f t="shared" si="54"/>
        <v>0.3093327382537378</v>
      </c>
      <c r="AH331" s="160">
        <f t="shared" si="54"/>
        <v>0.71408355351685149</v>
      </c>
      <c r="AI331" s="160">
        <f t="shared" si="54"/>
        <v>-0.86539796531325019</v>
      </c>
      <c r="AJ331" s="160">
        <f t="shared" si="54"/>
        <v>-0.92007538979248127</v>
      </c>
      <c r="AK331" s="160">
        <f t="shared" si="54"/>
        <v>-1.1158212084461281</v>
      </c>
      <c r="AL331" s="160">
        <f t="shared" si="54"/>
        <v>-0.91040998124440886</v>
      </c>
      <c r="AM331" s="160">
        <f t="shared" si="54"/>
        <v>-0.5715491803474656</v>
      </c>
      <c r="AN331" s="160">
        <f t="shared" si="54"/>
        <v>7.9099787008985414E-2</v>
      </c>
      <c r="AO331" s="160">
        <f t="shared" si="54"/>
        <v>-0.66988577007719841</v>
      </c>
      <c r="AP331" s="160">
        <f t="shared" si="54"/>
        <v>0.36379963024812123</v>
      </c>
      <c r="AQ331" s="160">
        <f t="shared" si="54"/>
        <v>0.25389331197537501</v>
      </c>
      <c r="AR331" s="160">
        <f t="shared" si="54"/>
        <v>-0.29923686076617562</v>
      </c>
      <c r="AS331" s="160">
        <f t="shared" si="54"/>
        <v>1.0953369162690154</v>
      </c>
      <c r="AT331" s="160">
        <f t="shared" si="54"/>
        <v>-0.35640864460928151</v>
      </c>
      <c r="AU331" s="160">
        <f t="shared" si="54"/>
        <v>7.1375396676027006E-2</v>
      </c>
      <c r="AV331" s="160">
        <f t="shared" si="54"/>
        <v>-0.97013788554859581</v>
      </c>
      <c r="AW331" s="160">
        <f t="shared" si="54"/>
        <v>-0.10069175874494221</v>
      </c>
      <c r="AX331" s="160">
        <f t="shared" si="54"/>
        <v>1.7032571675523023E-2</v>
      </c>
      <c r="AY331" s="160">
        <f t="shared" si="54"/>
        <v>-0.95745675713593492</v>
      </c>
      <c r="AZ331" s="160">
        <f t="shared" si="54"/>
        <v>-1.1722257807488383</v>
      </c>
      <c r="BA331" s="160">
        <f t="shared" si="54"/>
        <v>0.58657945531871425</v>
      </c>
      <c r="BB331" s="160" t="e">
        <f t="shared" si="54"/>
        <v>#DIV/0!</v>
      </c>
      <c r="BC331" s="160" t="e">
        <f t="shared" si="54"/>
        <v>#DIV/0!</v>
      </c>
      <c r="BD331" s="160" t="e">
        <f t="shared" si="54"/>
        <v>#DIV/0!</v>
      </c>
      <c r="BE331" s="160" t="e">
        <f t="shared" si="54"/>
        <v>#DIV/0!</v>
      </c>
      <c r="BF331" s="160" t="e">
        <f t="shared" si="54"/>
        <v>#DIV/0!</v>
      </c>
      <c r="BG331" s="160" t="e">
        <f t="shared" si="54"/>
        <v>#DIV/0!</v>
      </c>
      <c r="BH331" s="160" t="e">
        <f t="shared" si="54"/>
        <v>#DIV/0!</v>
      </c>
      <c r="BI331" s="160" t="e">
        <f t="shared" si="54"/>
        <v>#DIV/0!</v>
      </c>
      <c r="BJ331" s="160" t="e">
        <f t="shared" si="54"/>
        <v>#DIV/0!</v>
      </c>
      <c r="BK331" s="160" t="e">
        <f t="shared" si="54"/>
        <v>#DIV/0!</v>
      </c>
      <c r="BL331" s="160" t="e">
        <f t="shared" si="54"/>
        <v>#DIV/0!</v>
      </c>
      <c r="BM331" s="160" t="e">
        <f t="shared" si="54"/>
        <v>#DIV/0!</v>
      </c>
      <c r="BN331" s="160" t="e">
        <f t="shared" si="54"/>
        <v>#DIV/0!</v>
      </c>
      <c r="BO331" s="160" t="e">
        <f t="shared" ref="BO331:BV334" si="55">(BO84-BO$246)/BO$247</f>
        <v>#DIV/0!</v>
      </c>
      <c r="BP331" s="160" t="e">
        <f t="shared" si="55"/>
        <v>#DIV/0!</v>
      </c>
      <c r="BQ331" s="160" t="e">
        <f t="shared" si="55"/>
        <v>#DIV/0!</v>
      </c>
      <c r="BR331" s="160" t="e">
        <f t="shared" si="55"/>
        <v>#DIV/0!</v>
      </c>
      <c r="BS331" s="160" t="e">
        <f t="shared" si="55"/>
        <v>#DIV/0!</v>
      </c>
      <c r="BT331" s="160" t="e">
        <f t="shared" si="55"/>
        <v>#DIV/0!</v>
      </c>
      <c r="BU331" s="160" t="e">
        <f t="shared" si="55"/>
        <v>#DIV/0!</v>
      </c>
      <c r="BV331" s="160" t="e">
        <f t="shared" si="55"/>
        <v>#DIV/0!</v>
      </c>
    </row>
    <row r="332" spans="1:74" x14ac:dyDescent="0.2">
      <c r="A332" s="71"/>
      <c r="B332" s="79">
        <f t="shared" si="45"/>
        <v>38686</v>
      </c>
      <c r="C332" s="160">
        <f t="shared" si="46"/>
        <v>1.531378133657983</v>
      </c>
      <c r="D332" s="160">
        <f t="shared" ref="D332:BO335" si="56">(D85-D$246)/D$247</f>
        <v>1.3016624242515187</v>
      </c>
      <c r="E332" s="160">
        <f t="shared" si="56"/>
        <v>0.94763615785980981</v>
      </c>
      <c r="F332" s="160">
        <f t="shared" si="56"/>
        <v>0.81398491107560889</v>
      </c>
      <c r="G332" s="160">
        <f t="shared" si="56"/>
        <v>0.66630832206137358</v>
      </c>
      <c r="H332" s="160">
        <f t="shared" si="56"/>
        <v>1.5449122629012157</v>
      </c>
      <c r="I332" s="160">
        <f t="shared" si="56"/>
        <v>1.3462472062335791</v>
      </c>
      <c r="J332" s="160">
        <f t="shared" si="56"/>
        <v>1.0421730717585498</v>
      </c>
      <c r="K332" s="160">
        <f t="shared" si="56"/>
        <v>1.9005226892606872</v>
      </c>
      <c r="L332" s="160">
        <f t="shared" si="56"/>
        <v>0.29110295139557457</v>
      </c>
      <c r="M332" s="160">
        <f t="shared" si="56"/>
        <v>0.48132867227683801</v>
      </c>
      <c r="N332" s="160">
        <f t="shared" si="56"/>
        <v>0.77981616876155802</v>
      </c>
      <c r="O332" s="160">
        <f t="shared" si="56"/>
        <v>0.82205855348691859</v>
      </c>
      <c r="P332" s="160">
        <f t="shared" si="56"/>
        <v>0.6028393319673736</v>
      </c>
      <c r="Q332" s="160">
        <f t="shared" si="56"/>
        <v>0.96830926092739611</v>
      </c>
      <c r="R332" s="160">
        <f t="shared" si="56"/>
        <v>1.5415108912716255</v>
      </c>
      <c r="S332" s="160">
        <f t="shared" si="56"/>
        <v>1.2038349396111137</v>
      </c>
      <c r="T332" s="160">
        <f t="shared" si="56"/>
        <v>1.0728203952730639</v>
      </c>
      <c r="U332" s="160">
        <f t="shared" si="56"/>
        <v>0.90521746293466809</v>
      </c>
      <c r="V332" s="160">
        <f t="shared" si="56"/>
        <v>0.7213474175998712</v>
      </c>
      <c r="W332" s="160">
        <f t="shared" si="56"/>
        <v>0.76315813440907254</v>
      </c>
      <c r="X332" s="160">
        <f t="shared" si="56"/>
        <v>0.92669039803112241</v>
      </c>
      <c r="Y332" s="160">
        <f t="shared" si="56"/>
        <v>1.4642087957971983</v>
      </c>
      <c r="Z332" s="160">
        <f t="shared" si="56"/>
        <v>1.7087224323843531</v>
      </c>
      <c r="AA332" s="160">
        <f t="shared" si="56"/>
        <v>0.55781148225828847</v>
      </c>
      <c r="AB332" s="160">
        <f t="shared" si="56"/>
        <v>-0.15679220017026374</v>
      </c>
      <c r="AC332" s="160">
        <f t="shared" si="56"/>
        <v>0.88513866582629608</v>
      </c>
      <c r="AD332" s="160">
        <f t="shared" si="56"/>
        <v>0.92703401498838156</v>
      </c>
      <c r="AE332" s="160">
        <f t="shared" si="56"/>
        <v>0.69230139777767474</v>
      </c>
      <c r="AF332" s="160">
        <f t="shared" si="56"/>
        <v>1.3682958274860191</v>
      </c>
      <c r="AG332" s="160">
        <f t="shared" si="56"/>
        <v>0.76917417258748122</v>
      </c>
      <c r="AH332" s="160">
        <f t="shared" si="56"/>
        <v>1.1275002160876324</v>
      </c>
      <c r="AI332" s="160">
        <f t="shared" si="56"/>
        <v>-0.41780388463636198</v>
      </c>
      <c r="AJ332" s="160">
        <f t="shared" si="56"/>
        <v>-0.25666011815799056</v>
      </c>
      <c r="AK332" s="160">
        <f t="shared" si="56"/>
        <v>-0.44240160969153425</v>
      </c>
      <c r="AL332" s="160">
        <f t="shared" si="56"/>
        <v>-7.5519074551985213E-2</v>
      </c>
      <c r="AM332" s="160">
        <f t="shared" si="56"/>
        <v>-0.50143197208775969</v>
      </c>
      <c r="AN332" s="160">
        <f t="shared" si="56"/>
        <v>0.23002447781098553</v>
      </c>
      <c r="AO332" s="160">
        <f t="shared" si="56"/>
        <v>-0.96088350249594678</v>
      </c>
      <c r="AP332" s="160">
        <f t="shared" si="56"/>
        <v>-0.43110263922438302</v>
      </c>
      <c r="AQ332" s="160">
        <f t="shared" si="56"/>
        <v>-4.218178382045331E-2</v>
      </c>
      <c r="AR332" s="160">
        <f t="shared" si="56"/>
        <v>-0.15778880655658806</v>
      </c>
      <c r="AS332" s="160">
        <f t="shared" si="56"/>
        <v>0.79403688444016696</v>
      </c>
      <c r="AT332" s="160">
        <f t="shared" si="56"/>
        <v>0.32818569300467992</v>
      </c>
      <c r="AU332" s="160">
        <f t="shared" si="56"/>
        <v>2.679061738030784E-2</v>
      </c>
      <c r="AV332" s="160">
        <f t="shared" si="56"/>
        <v>-0.11870696112789303</v>
      </c>
      <c r="AW332" s="160">
        <f t="shared" si="56"/>
        <v>1.2299342550451031</v>
      </c>
      <c r="AX332" s="160">
        <f t="shared" si="56"/>
        <v>0.97062153790807493</v>
      </c>
      <c r="AY332" s="160">
        <f t="shared" si="56"/>
        <v>5.1132886098857619E-2</v>
      </c>
      <c r="AZ332" s="160">
        <f t="shared" si="56"/>
        <v>3.7151680268502241E-2</v>
      </c>
      <c r="BA332" s="160">
        <f t="shared" si="56"/>
        <v>0.42635235200225541</v>
      </c>
      <c r="BB332" s="160" t="e">
        <f t="shared" si="56"/>
        <v>#DIV/0!</v>
      </c>
      <c r="BC332" s="160" t="e">
        <f t="shared" si="56"/>
        <v>#DIV/0!</v>
      </c>
      <c r="BD332" s="160" t="e">
        <f t="shared" si="56"/>
        <v>#DIV/0!</v>
      </c>
      <c r="BE332" s="160" t="e">
        <f t="shared" si="56"/>
        <v>#DIV/0!</v>
      </c>
      <c r="BF332" s="160" t="e">
        <f t="shared" si="56"/>
        <v>#DIV/0!</v>
      </c>
      <c r="BG332" s="160" t="e">
        <f t="shared" si="56"/>
        <v>#DIV/0!</v>
      </c>
      <c r="BH332" s="160" t="e">
        <f t="shared" si="56"/>
        <v>#DIV/0!</v>
      </c>
      <c r="BI332" s="160" t="e">
        <f t="shared" si="56"/>
        <v>#DIV/0!</v>
      </c>
      <c r="BJ332" s="160" t="e">
        <f t="shared" si="56"/>
        <v>#DIV/0!</v>
      </c>
      <c r="BK332" s="160" t="e">
        <f t="shared" si="56"/>
        <v>#DIV/0!</v>
      </c>
      <c r="BL332" s="160" t="e">
        <f t="shared" si="56"/>
        <v>#DIV/0!</v>
      </c>
      <c r="BM332" s="160" t="e">
        <f t="shared" si="56"/>
        <v>#DIV/0!</v>
      </c>
      <c r="BN332" s="160" t="e">
        <f t="shared" si="56"/>
        <v>#DIV/0!</v>
      </c>
      <c r="BO332" s="160" t="e">
        <f t="shared" si="56"/>
        <v>#DIV/0!</v>
      </c>
      <c r="BP332" s="160" t="e">
        <f t="shared" si="55"/>
        <v>#DIV/0!</v>
      </c>
      <c r="BQ332" s="160" t="e">
        <f t="shared" si="55"/>
        <v>#DIV/0!</v>
      </c>
      <c r="BR332" s="160" t="e">
        <f t="shared" si="55"/>
        <v>#DIV/0!</v>
      </c>
      <c r="BS332" s="160" t="e">
        <f t="shared" si="55"/>
        <v>#DIV/0!</v>
      </c>
      <c r="BT332" s="160" t="e">
        <f t="shared" si="55"/>
        <v>#DIV/0!</v>
      </c>
      <c r="BU332" s="160" t="e">
        <f t="shared" si="55"/>
        <v>#DIV/0!</v>
      </c>
      <c r="BV332" s="160" t="e">
        <f t="shared" si="55"/>
        <v>#DIV/0!</v>
      </c>
    </row>
    <row r="333" spans="1:74" x14ac:dyDescent="0.2">
      <c r="A333" s="71"/>
      <c r="B333" s="79">
        <f t="shared" si="45"/>
        <v>38717</v>
      </c>
      <c r="C333" s="160">
        <f t="shared" si="46"/>
        <v>-6.00549694646271E-2</v>
      </c>
      <c r="D333" s="160">
        <f t="shared" si="56"/>
        <v>-0.18107415127172005</v>
      </c>
      <c r="E333" s="160">
        <f t="shared" si="56"/>
        <v>0.81784441032080912</v>
      </c>
      <c r="F333" s="160">
        <f t="shared" si="56"/>
        <v>1.0291328501558399</v>
      </c>
      <c r="G333" s="160">
        <f t="shared" si="56"/>
        <v>0.79425516294011278</v>
      </c>
      <c r="H333" s="160">
        <f t="shared" si="56"/>
        <v>2.106921289404013</v>
      </c>
      <c r="I333" s="160">
        <f t="shared" si="56"/>
        <v>2.9743418976039808</v>
      </c>
      <c r="J333" s="160">
        <f t="shared" si="56"/>
        <v>0.3315955434665131</v>
      </c>
      <c r="K333" s="160">
        <f t="shared" si="56"/>
        <v>1.0290825298597541</v>
      </c>
      <c r="L333" s="160">
        <f t="shared" si="56"/>
        <v>0.40832482121458985</v>
      </c>
      <c r="M333" s="160">
        <f t="shared" si="56"/>
        <v>0.37519120705791859</v>
      </c>
      <c r="N333" s="160">
        <f t="shared" si="56"/>
        <v>0.29818842410904617</v>
      </c>
      <c r="O333" s="160">
        <f t="shared" si="56"/>
        <v>0.48756494073418899</v>
      </c>
      <c r="P333" s="160">
        <f t="shared" si="56"/>
        <v>0.17639667486451999</v>
      </c>
      <c r="Q333" s="160">
        <f t="shared" si="56"/>
        <v>0.42349577538264965</v>
      </c>
      <c r="R333" s="160">
        <f t="shared" si="56"/>
        <v>0.80961972177101171</v>
      </c>
      <c r="S333" s="160">
        <f t="shared" si="56"/>
        <v>0.40168591989838454</v>
      </c>
      <c r="T333" s="160">
        <f t="shared" si="56"/>
        <v>0.63629262923494256</v>
      </c>
      <c r="U333" s="160">
        <f t="shared" si="56"/>
        <v>-0.1236944669357162</v>
      </c>
      <c r="V333" s="160">
        <f t="shared" si="56"/>
        <v>0.80323741963237771</v>
      </c>
      <c r="W333" s="160">
        <f t="shared" si="56"/>
        <v>0.62716867594255266</v>
      </c>
      <c r="X333" s="160">
        <f t="shared" si="56"/>
        <v>-0.12522624052893211</v>
      </c>
      <c r="Y333" s="160">
        <f t="shared" si="56"/>
        <v>1.0920723578917373E-2</v>
      </c>
      <c r="Z333" s="160">
        <f t="shared" si="56"/>
        <v>-0.47136698897999163</v>
      </c>
      <c r="AA333" s="160">
        <f t="shared" si="56"/>
        <v>0.35090811338100991</v>
      </c>
      <c r="AB333" s="160">
        <f t="shared" si="56"/>
        <v>-1.559274494940089E-2</v>
      </c>
      <c r="AC333" s="160">
        <f t="shared" si="56"/>
        <v>0.63578417896141282</v>
      </c>
      <c r="AD333" s="160">
        <f t="shared" si="56"/>
        <v>0.57209171112358537</v>
      </c>
      <c r="AE333" s="160">
        <f t="shared" si="56"/>
        <v>0.62033132454180195</v>
      </c>
      <c r="AF333" s="160">
        <f t="shared" si="56"/>
        <v>0.30084539734889304</v>
      </c>
      <c r="AG333" s="160">
        <f t="shared" si="56"/>
        <v>0.24434669331153758</v>
      </c>
      <c r="AH333" s="160">
        <f t="shared" si="56"/>
        <v>0.28515783947569073</v>
      </c>
      <c r="AI333" s="160">
        <f t="shared" si="56"/>
        <v>0.2496132827293959</v>
      </c>
      <c r="AJ333" s="160">
        <f t="shared" si="56"/>
        <v>0.68822326305444081</v>
      </c>
      <c r="AK333" s="160">
        <f t="shared" si="56"/>
        <v>0.60398248674681065</v>
      </c>
      <c r="AL333" s="160">
        <f t="shared" si="56"/>
        <v>0.43762111458870101</v>
      </c>
      <c r="AM333" s="160">
        <f t="shared" si="56"/>
        <v>0.27905069787142717</v>
      </c>
      <c r="AN333" s="160">
        <f t="shared" si="56"/>
        <v>-0.17904085426228084</v>
      </c>
      <c r="AO333" s="160">
        <f t="shared" si="56"/>
        <v>1.6253588443756799</v>
      </c>
      <c r="AP333" s="160">
        <f t="shared" si="56"/>
        <v>1.4888377811332385</v>
      </c>
      <c r="AQ333" s="160">
        <f t="shared" si="56"/>
        <v>1.2661116882435735</v>
      </c>
      <c r="AR333" s="160">
        <f t="shared" si="56"/>
        <v>2.138473846988059E-2</v>
      </c>
      <c r="AS333" s="160">
        <f t="shared" si="56"/>
        <v>0.62556826438863655</v>
      </c>
      <c r="AT333" s="160">
        <f t="shared" si="56"/>
        <v>0.63080711225521868</v>
      </c>
      <c r="AU333" s="160">
        <f t="shared" si="56"/>
        <v>0.67042104593874008</v>
      </c>
      <c r="AV333" s="160">
        <f t="shared" si="56"/>
        <v>0.30961845150243994</v>
      </c>
      <c r="AW333" s="160">
        <f t="shared" si="56"/>
        <v>-0.1687243487584206</v>
      </c>
      <c r="AX333" s="160">
        <f t="shared" si="56"/>
        <v>7.1597000589504231E-2</v>
      </c>
      <c r="AY333" s="160">
        <f t="shared" si="56"/>
        <v>0.27548575943247933</v>
      </c>
      <c r="AZ333" s="160">
        <f t="shared" si="56"/>
        <v>2.17963712233748E-2</v>
      </c>
      <c r="BA333" s="160">
        <f t="shared" si="56"/>
        <v>0.85895434882890276</v>
      </c>
      <c r="BB333" s="160" t="e">
        <f t="shared" si="56"/>
        <v>#DIV/0!</v>
      </c>
      <c r="BC333" s="160" t="e">
        <f t="shared" si="56"/>
        <v>#DIV/0!</v>
      </c>
      <c r="BD333" s="160" t="e">
        <f t="shared" si="56"/>
        <v>#DIV/0!</v>
      </c>
      <c r="BE333" s="160" t="e">
        <f t="shared" si="56"/>
        <v>#DIV/0!</v>
      </c>
      <c r="BF333" s="160" t="e">
        <f t="shared" si="56"/>
        <v>#DIV/0!</v>
      </c>
      <c r="BG333" s="160" t="e">
        <f t="shared" si="56"/>
        <v>#DIV/0!</v>
      </c>
      <c r="BH333" s="160" t="e">
        <f t="shared" si="56"/>
        <v>#DIV/0!</v>
      </c>
      <c r="BI333" s="160" t="e">
        <f t="shared" si="56"/>
        <v>#DIV/0!</v>
      </c>
      <c r="BJ333" s="160" t="e">
        <f t="shared" si="56"/>
        <v>#DIV/0!</v>
      </c>
      <c r="BK333" s="160" t="e">
        <f t="shared" si="56"/>
        <v>#DIV/0!</v>
      </c>
      <c r="BL333" s="160" t="e">
        <f t="shared" si="56"/>
        <v>#DIV/0!</v>
      </c>
      <c r="BM333" s="160" t="e">
        <f t="shared" si="56"/>
        <v>#DIV/0!</v>
      </c>
      <c r="BN333" s="160" t="e">
        <f t="shared" si="56"/>
        <v>#DIV/0!</v>
      </c>
      <c r="BO333" s="160" t="e">
        <f t="shared" si="56"/>
        <v>#DIV/0!</v>
      </c>
      <c r="BP333" s="160" t="e">
        <f t="shared" si="55"/>
        <v>#DIV/0!</v>
      </c>
      <c r="BQ333" s="160" t="e">
        <f t="shared" si="55"/>
        <v>#DIV/0!</v>
      </c>
      <c r="BR333" s="160" t="e">
        <f t="shared" si="55"/>
        <v>#DIV/0!</v>
      </c>
      <c r="BS333" s="160" t="e">
        <f t="shared" si="55"/>
        <v>#DIV/0!</v>
      </c>
      <c r="BT333" s="160" t="e">
        <f t="shared" si="55"/>
        <v>#DIV/0!</v>
      </c>
      <c r="BU333" s="160" t="e">
        <f t="shared" si="55"/>
        <v>#DIV/0!</v>
      </c>
      <c r="BV333" s="160" t="e">
        <f t="shared" si="55"/>
        <v>#DIV/0!</v>
      </c>
    </row>
    <row r="334" spans="1:74" x14ac:dyDescent="0.2">
      <c r="A334" s="71"/>
      <c r="B334" s="79">
        <f t="shared" si="45"/>
        <v>38748</v>
      </c>
      <c r="C334" s="160">
        <f t="shared" si="46"/>
        <v>-0.30903918518117479</v>
      </c>
      <c r="D334" s="160">
        <f t="shared" si="56"/>
        <v>0.74079256921249703</v>
      </c>
      <c r="E334" s="160">
        <f t="shared" si="56"/>
        <v>0.64555137856830025</v>
      </c>
      <c r="F334" s="160">
        <f t="shared" si="56"/>
        <v>1.2465272960387355</v>
      </c>
      <c r="G334" s="160">
        <f t="shared" si="56"/>
        <v>0.61133292471847767</v>
      </c>
      <c r="H334" s="160">
        <f t="shared" si="56"/>
        <v>0.30792489992220773</v>
      </c>
      <c r="I334" s="160">
        <f t="shared" si="56"/>
        <v>-0.18409389632048309</v>
      </c>
      <c r="J334" s="160">
        <f t="shared" si="56"/>
        <v>0.43558928318758688</v>
      </c>
      <c r="K334" s="160">
        <f t="shared" si="56"/>
        <v>1.2993558237447109</v>
      </c>
      <c r="L334" s="160">
        <f t="shared" si="56"/>
        <v>-0.82331477311995593</v>
      </c>
      <c r="M334" s="160">
        <f t="shared" si="56"/>
        <v>-0.99606956723170703</v>
      </c>
      <c r="N334" s="160">
        <f t="shared" si="56"/>
        <v>-0.73149159126045393</v>
      </c>
      <c r="O334" s="160">
        <f t="shared" si="56"/>
        <v>-0.75619003441385546</v>
      </c>
      <c r="P334" s="160">
        <f t="shared" si="56"/>
        <v>-1.10115143985436</v>
      </c>
      <c r="Q334" s="160">
        <f t="shared" si="56"/>
        <v>-1.2270464751612684</v>
      </c>
      <c r="R334" s="160">
        <f t="shared" si="56"/>
        <v>-1.2666361451963315E-3</v>
      </c>
      <c r="S334" s="160">
        <f t="shared" si="56"/>
        <v>-0.50996257202900075</v>
      </c>
      <c r="T334" s="160">
        <f t="shared" si="56"/>
        <v>-0.98685386846658929</v>
      </c>
      <c r="U334" s="160">
        <f t="shared" si="56"/>
        <v>0.56660481323320544</v>
      </c>
      <c r="V334" s="160">
        <f t="shared" si="56"/>
        <v>1.5434129678946027</v>
      </c>
      <c r="W334" s="160">
        <f t="shared" si="56"/>
        <v>1.4460098372803267</v>
      </c>
      <c r="X334" s="160">
        <f t="shared" si="56"/>
        <v>0.15265565664429248</v>
      </c>
      <c r="Y334" s="160">
        <f t="shared" si="56"/>
        <v>0.27253130458311892</v>
      </c>
      <c r="Z334" s="160">
        <f t="shared" si="56"/>
        <v>-0.21381865810890119</v>
      </c>
      <c r="AA334" s="160">
        <f t="shared" si="56"/>
        <v>0.49485757032667316</v>
      </c>
      <c r="AB334" s="160">
        <f t="shared" si="56"/>
        <v>5.804870230649483E-2</v>
      </c>
      <c r="AC334" s="160">
        <f t="shared" si="56"/>
        <v>1.3624695992259845</v>
      </c>
      <c r="AD334" s="160">
        <f t="shared" si="56"/>
        <v>1.3744927109865921</v>
      </c>
      <c r="AE334" s="160">
        <f t="shared" si="56"/>
        <v>1.1207227045039971</v>
      </c>
      <c r="AF334" s="160">
        <f t="shared" si="56"/>
        <v>0.38185936811043336</v>
      </c>
      <c r="AG334" s="160">
        <f t="shared" si="56"/>
        <v>0.33738545705177742</v>
      </c>
      <c r="AH334" s="160">
        <f t="shared" si="56"/>
        <v>0.34908727239678644</v>
      </c>
      <c r="AI334" s="160">
        <f t="shared" si="56"/>
        <v>-0.14184464119598769</v>
      </c>
      <c r="AJ334" s="160">
        <f t="shared" si="56"/>
        <v>0.1911821552745383</v>
      </c>
      <c r="AK334" s="160">
        <f t="shared" si="56"/>
        <v>-6.8123600283524946E-2</v>
      </c>
      <c r="AL334" s="160">
        <f t="shared" si="56"/>
        <v>0.51041495541764459</v>
      </c>
      <c r="AM334" s="160">
        <f t="shared" si="56"/>
        <v>0.28129268732789958</v>
      </c>
      <c r="AN334" s="160">
        <f t="shared" si="56"/>
        <v>-0.21838279562532492</v>
      </c>
      <c r="AO334" s="160">
        <f t="shared" si="56"/>
        <v>0.58140447932341999</v>
      </c>
      <c r="AP334" s="160">
        <f t="shared" si="56"/>
        <v>0.34731437513362023</v>
      </c>
      <c r="AQ334" s="160">
        <f t="shared" si="56"/>
        <v>2.6510088896009882E-2</v>
      </c>
      <c r="AR334" s="160">
        <f t="shared" si="56"/>
        <v>0.31023732666541731</v>
      </c>
      <c r="AS334" s="160">
        <f t="shared" si="56"/>
        <v>0.53498054340818824</v>
      </c>
      <c r="AT334" s="160">
        <f t="shared" si="56"/>
        <v>0.54022351746248842</v>
      </c>
      <c r="AU334" s="160">
        <f t="shared" si="56"/>
        <v>0.90453821868341189</v>
      </c>
      <c r="AV334" s="160">
        <f t="shared" si="56"/>
        <v>0.93076255058860524</v>
      </c>
      <c r="AW334" s="160">
        <f t="shared" si="56"/>
        <v>0.77912086764255262</v>
      </c>
      <c r="AX334" s="160">
        <f t="shared" si="56"/>
        <v>0.73966240142916517</v>
      </c>
      <c r="AY334" s="160">
        <f t="shared" si="56"/>
        <v>0.26508249115696764</v>
      </c>
      <c r="AZ334" s="160">
        <f t="shared" si="56"/>
        <v>-0.24476662682624578</v>
      </c>
      <c r="BA334" s="160">
        <f t="shared" si="56"/>
        <v>-0.18215014366504773</v>
      </c>
      <c r="BB334" s="160" t="e">
        <f t="shared" si="56"/>
        <v>#DIV/0!</v>
      </c>
      <c r="BC334" s="160" t="e">
        <f t="shared" si="56"/>
        <v>#DIV/0!</v>
      </c>
      <c r="BD334" s="160" t="e">
        <f t="shared" si="56"/>
        <v>#DIV/0!</v>
      </c>
      <c r="BE334" s="160" t="e">
        <f t="shared" si="56"/>
        <v>#DIV/0!</v>
      </c>
      <c r="BF334" s="160" t="e">
        <f t="shared" si="56"/>
        <v>#DIV/0!</v>
      </c>
      <c r="BG334" s="160" t="e">
        <f t="shared" si="56"/>
        <v>#DIV/0!</v>
      </c>
      <c r="BH334" s="160" t="e">
        <f t="shared" si="56"/>
        <v>#DIV/0!</v>
      </c>
      <c r="BI334" s="160" t="e">
        <f t="shared" si="56"/>
        <v>#DIV/0!</v>
      </c>
      <c r="BJ334" s="160" t="e">
        <f t="shared" si="56"/>
        <v>#DIV/0!</v>
      </c>
      <c r="BK334" s="160" t="e">
        <f t="shared" si="56"/>
        <v>#DIV/0!</v>
      </c>
      <c r="BL334" s="160" t="e">
        <f t="shared" si="56"/>
        <v>#DIV/0!</v>
      </c>
      <c r="BM334" s="160" t="e">
        <f t="shared" si="56"/>
        <v>#DIV/0!</v>
      </c>
      <c r="BN334" s="160" t="e">
        <f t="shared" si="56"/>
        <v>#DIV/0!</v>
      </c>
      <c r="BO334" s="160" t="e">
        <f t="shared" si="56"/>
        <v>#DIV/0!</v>
      </c>
      <c r="BP334" s="160" t="e">
        <f t="shared" si="55"/>
        <v>#DIV/0!</v>
      </c>
      <c r="BQ334" s="160" t="e">
        <f t="shared" si="55"/>
        <v>#DIV/0!</v>
      </c>
      <c r="BR334" s="160" t="e">
        <f t="shared" si="55"/>
        <v>#DIV/0!</v>
      </c>
      <c r="BS334" s="160" t="e">
        <f t="shared" si="55"/>
        <v>#DIV/0!</v>
      </c>
      <c r="BT334" s="160" t="e">
        <f t="shared" si="55"/>
        <v>#DIV/0!</v>
      </c>
      <c r="BU334" s="160" t="e">
        <f t="shared" si="55"/>
        <v>#DIV/0!</v>
      </c>
      <c r="BV334" s="160" t="e">
        <f t="shared" si="55"/>
        <v>#DIV/0!</v>
      </c>
    </row>
    <row r="335" spans="1:74" x14ac:dyDescent="0.2">
      <c r="A335" s="71"/>
      <c r="B335" s="79">
        <f t="shared" si="45"/>
        <v>38776</v>
      </c>
      <c r="C335" s="160">
        <f t="shared" si="46"/>
        <v>0.24509406453032598</v>
      </c>
      <c r="D335" s="160">
        <f t="shared" si="56"/>
        <v>3.9267745709107217E-2</v>
      </c>
      <c r="E335" s="160">
        <f t="shared" si="56"/>
        <v>0.31270372267974017</v>
      </c>
      <c r="F335" s="160">
        <f t="shared" si="56"/>
        <v>0.65136302209140917</v>
      </c>
      <c r="G335" s="160">
        <f t="shared" si="56"/>
        <v>0.1127528658503847</v>
      </c>
      <c r="H335" s="160">
        <f t="shared" si="56"/>
        <v>3.675990945541447E-2</v>
      </c>
      <c r="I335" s="160">
        <f t="shared" si="56"/>
        <v>-1.3204721346364467</v>
      </c>
      <c r="J335" s="160">
        <f t="shared" si="56"/>
        <v>-1.9063863761654348E-2</v>
      </c>
      <c r="K335" s="160">
        <f t="shared" si="56"/>
        <v>7.4738021764756371E-2</v>
      </c>
      <c r="L335" s="160">
        <f t="shared" si="56"/>
        <v>0.21178281855367412</v>
      </c>
      <c r="M335" s="160">
        <f t="shared" si="56"/>
        <v>0.27683240242466728</v>
      </c>
      <c r="N335" s="160">
        <f t="shared" si="56"/>
        <v>0.62503412759553212</v>
      </c>
      <c r="O335" s="160">
        <f t="shared" si="56"/>
        <v>0.74608464548423858</v>
      </c>
      <c r="P335" s="160">
        <f t="shared" si="56"/>
        <v>0.53826700891360968</v>
      </c>
      <c r="Q335" s="160">
        <f t="shared" si="56"/>
        <v>0.76580087689934295</v>
      </c>
      <c r="R335" s="160">
        <f t="shared" si="56"/>
        <v>0.33436892801733609</v>
      </c>
      <c r="S335" s="160">
        <f t="shared" si="56"/>
        <v>0.16540605468675365</v>
      </c>
      <c r="T335" s="160">
        <f t="shared" si="56"/>
        <v>0.97366662894921563</v>
      </c>
      <c r="U335" s="160">
        <f t="shared" si="56"/>
        <v>-0.11199013527682476</v>
      </c>
      <c r="V335" s="160">
        <f t="shared" si="56"/>
        <v>-0.2355424119835117</v>
      </c>
      <c r="W335" s="160">
        <f t="shared" si="56"/>
        <v>-0.64327110236193519</v>
      </c>
      <c r="X335" s="160">
        <f t="shared" si="56"/>
        <v>-0.6925682624411349</v>
      </c>
      <c r="Y335" s="160">
        <f t="shared" si="56"/>
        <v>-1.2662744366793854</v>
      </c>
      <c r="Z335" s="160">
        <f t="shared" si="56"/>
        <v>-1.6755375971797175</v>
      </c>
      <c r="AA335" s="160">
        <f t="shared" si="56"/>
        <v>0.25079643529607165</v>
      </c>
      <c r="AB335" s="160">
        <f t="shared" si="56"/>
        <v>8.9468707854592711E-2</v>
      </c>
      <c r="AC335" s="160">
        <f t="shared" si="56"/>
        <v>2.0095001790040619</v>
      </c>
      <c r="AD335" s="160">
        <f t="shared" si="56"/>
        <v>1.9686762779527465</v>
      </c>
      <c r="AE335" s="160">
        <f t="shared" si="56"/>
        <v>1.8781408837800402</v>
      </c>
      <c r="AF335" s="160">
        <f t="shared" si="56"/>
        <v>2.5993909220469593E-2</v>
      </c>
      <c r="AG335" s="160">
        <f t="shared" si="56"/>
        <v>0.18059454598535957</v>
      </c>
      <c r="AH335" s="160">
        <f t="shared" si="56"/>
        <v>6.8268090603994747E-2</v>
      </c>
      <c r="AI335" s="160">
        <f t="shared" si="56"/>
        <v>1.0369476008992045</v>
      </c>
      <c r="AJ335" s="160">
        <f t="shared" si="56"/>
        <v>1.4218744253668318</v>
      </c>
      <c r="AK335" s="160">
        <f t="shared" si="56"/>
        <v>1.2187658046515919</v>
      </c>
      <c r="AL335" s="160">
        <f t="shared" si="56"/>
        <v>2.0040435121625717</v>
      </c>
      <c r="AM335" s="160">
        <f t="shared" si="56"/>
        <v>1.7187478683559552</v>
      </c>
      <c r="AN335" s="160">
        <f t="shared" si="56"/>
        <v>0.44127299182361057</v>
      </c>
      <c r="AO335" s="160">
        <f t="shared" si="56"/>
        <v>1.7781326538955229</v>
      </c>
      <c r="AP335" s="160">
        <f t="shared" si="56"/>
        <v>-0.29274165796770829</v>
      </c>
      <c r="AQ335" s="160">
        <f t="shared" si="56"/>
        <v>1.2478051056621413</v>
      </c>
      <c r="AR335" s="160">
        <f t="shared" si="56"/>
        <v>-0.3822933974587821</v>
      </c>
      <c r="AS335" s="160">
        <f t="shared" si="56"/>
        <v>0.53568658762383914</v>
      </c>
      <c r="AT335" s="160">
        <f t="shared" si="56"/>
        <v>0.69087829612473395</v>
      </c>
      <c r="AU335" s="160">
        <f t="shared" si="56"/>
        <v>-0.39186035579287171</v>
      </c>
      <c r="AV335" s="160">
        <f t="shared" si="56"/>
        <v>1.965204115686511</v>
      </c>
      <c r="AW335" s="160">
        <f t="shared" si="56"/>
        <v>0.59439175053101323</v>
      </c>
      <c r="AX335" s="160">
        <f t="shared" si="56"/>
        <v>1.2588656223234882</v>
      </c>
      <c r="AY335" s="160">
        <f t="shared" si="56"/>
        <v>0.97832101025106655</v>
      </c>
      <c r="AZ335" s="160">
        <f t="shared" si="56"/>
        <v>1.6720775514818542</v>
      </c>
      <c r="BA335" s="160">
        <f t="shared" si="56"/>
        <v>0.82246244291807646</v>
      </c>
      <c r="BB335" s="160" t="e">
        <f t="shared" si="56"/>
        <v>#DIV/0!</v>
      </c>
      <c r="BC335" s="160" t="e">
        <f t="shared" si="56"/>
        <v>#DIV/0!</v>
      </c>
      <c r="BD335" s="160" t="e">
        <f t="shared" si="56"/>
        <v>#DIV/0!</v>
      </c>
      <c r="BE335" s="160" t="e">
        <f t="shared" si="56"/>
        <v>#DIV/0!</v>
      </c>
      <c r="BF335" s="160" t="e">
        <f t="shared" si="56"/>
        <v>#DIV/0!</v>
      </c>
      <c r="BG335" s="160" t="e">
        <f t="shared" si="56"/>
        <v>#DIV/0!</v>
      </c>
      <c r="BH335" s="160" t="e">
        <f t="shared" si="56"/>
        <v>#DIV/0!</v>
      </c>
      <c r="BI335" s="160" t="e">
        <f t="shared" si="56"/>
        <v>#DIV/0!</v>
      </c>
      <c r="BJ335" s="160" t="e">
        <f t="shared" si="56"/>
        <v>#DIV/0!</v>
      </c>
      <c r="BK335" s="160" t="e">
        <f t="shared" si="56"/>
        <v>#DIV/0!</v>
      </c>
      <c r="BL335" s="160" t="e">
        <f t="shared" si="56"/>
        <v>#DIV/0!</v>
      </c>
      <c r="BM335" s="160" t="e">
        <f t="shared" si="56"/>
        <v>#DIV/0!</v>
      </c>
      <c r="BN335" s="160" t="e">
        <f t="shared" si="56"/>
        <v>#DIV/0!</v>
      </c>
      <c r="BO335" s="160" t="e">
        <f t="shared" ref="BO335:BV338" si="57">(BO88-BO$246)/BO$247</f>
        <v>#DIV/0!</v>
      </c>
      <c r="BP335" s="160" t="e">
        <f t="shared" si="57"/>
        <v>#DIV/0!</v>
      </c>
      <c r="BQ335" s="160" t="e">
        <f t="shared" si="57"/>
        <v>#DIV/0!</v>
      </c>
      <c r="BR335" s="160" t="e">
        <f t="shared" si="57"/>
        <v>#DIV/0!</v>
      </c>
      <c r="BS335" s="160" t="e">
        <f t="shared" si="57"/>
        <v>#DIV/0!</v>
      </c>
      <c r="BT335" s="160" t="e">
        <f t="shared" si="57"/>
        <v>#DIV/0!</v>
      </c>
      <c r="BU335" s="160" t="e">
        <f t="shared" si="57"/>
        <v>#DIV/0!</v>
      </c>
      <c r="BV335" s="160" t="e">
        <f t="shared" si="57"/>
        <v>#DIV/0!</v>
      </c>
    </row>
    <row r="336" spans="1:74" x14ac:dyDescent="0.2">
      <c r="A336" s="71"/>
      <c r="B336" s="79">
        <f t="shared" si="45"/>
        <v>38807</v>
      </c>
      <c r="C336" s="160">
        <f t="shared" si="46"/>
        <v>0.41918977244878614</v>
      </c>
      <c r="D336" s="160">
        <f t="shared" ref="D336:BO339" si="58">(D89-D$246)/D$247</f>
        <v>0.92256973913384166</v>
      </c>
      <c r="E336" s="160">
        <f t="shared" si="58"/>
        <v>1.0936944969649123</v>
      </c>
      <c r="F336" s="160">
        <f t="shared" si="58"/>
        <v>1.1349586084364252</v>
      </c>
      <c r="G336" s="160">
        <f t="shared" si="58"/>
        <v>0.9588506461536318</v>
      </c>
      <c r="H336" s="160">
        <f t="shared" si="58"/>
        <v>0.75843601479995437</v>
      </c>
      <c r="I336" s="160">
        <f t="shared" si="58"/>
        <v>1.0764440931405397</v>
      </c>
      <c r="J336" s="160">
        <f t="shared" si="58"/>
        <v>0.18941975092967742</v>
      </c>
      <c r="K336" s="160">
        <f t="shared" si="58"/>
        <v>0.16614246000647956</v>
      </c>
      <c r="L336" s="160">
        <f t="shared" si="58"/>
        <v>-0.24112602145810785</v>
      </c>
      <c r="M336" s="160">
        <f t="shared" si="58"/>
        <v>-0.20928601991353823</v>
      </c>
      <c r="N336" s="160">
        <f t="shared" si="58"/>
        <v>0.16093830448552382</v>
      </c>
      <c r="O336" s="160">
        <f t="shared" si="58"/>
        <v>-0.45952507225497408</v>
      </c>
      <c r="P336" s="160">
        <f t="shared" si="58"/>
        <v>-0.5471899346882696</v>
      </c>
      <c r="Q336" s="160">
        <f t="shared" si="58"/>
        <v>-0.54290583622400079</v>
      </c>
      <c r="R336" s="160">
        <f t="shared" si="58"/>
        <v>1.1407652517863116</v>
      </c>
      <c r="S336" s="160">
        <f t="shared" si="58"/>
        <v>0.57095161320427745</v>
      </c>
      <c r="T336" s="160">
        <f t="shared" si="58"/>
        <v>-0.59969986783331231</v>
      </c>
      <c r="U336" s="160">
        <f t="shared" si="58"/>
        <v>0.1930606919043934</v>
      </c>
      <c r="V336" s="160">
        <f t="shared" si="58"/>
        <v>0.90729613803583908</v>
      </c>
      <c r="W336" s="160">
        <f t="shared" si="58"/>
        <v>0.53408505320522648</v>
      </c>
      <c r="X336" s="160">
        <f t="shared" si="58"/>
        <v>0.16080842374645343</v>
      </c>
      <c r="Y336" s="160">
        <f t="shared" si="58"/>
        <v>0.7714207400480948</v>
      </c>
      <c r="Z336" s="160">
        <f t="shared" si="58"/>
        <v>0.5746433486576481</v>
      </c>
      <c r="AA336" s="160">
        <f t="shared" si="58"/>
        <v>0.36660857587164891</v>
      </c>
      <c r="AB336" s="160">
        <f t="shared" si="58"/>
        <v>3.2938698688342608E-2</v>
      </c>
      <c r="AC336" s="160">
        <f t="shared" si="58"/>
        <v>0.68296918468553558</v>
      </c>
      <c r="AD336" s="160">
        <f t="shared" si="58"/>
        <v>0.65263986087690939</v>
      </c>
      <c r="AE336" s="160">
        <f t="shared" si="58"/>
        <v>0.64619510133029701</v>
      </c>
      <c r="AF336" s="160">
        <f t="shared" si="58"/>
        <v>0.688451827023006</v>
      </c>
      <c r="AG336" s="160">
        <f t="shared" si="58"/>
        <v>0.22697556300124236</v>
      </c>
      <c r="AH336" s="160">
        <f t="shared" si="58"/>
        <v>0.59102433401616261</v>
      </c>
      <c r="AI336" s="160">
        <f t="shared" si="58"/>
        <v>0.58036576986172894</v>
      </c>
      <c r="AJ336" s="160">
        <f t="shared" si="58"/>
        <v>0.68706541981259539</v>
      </c>
      <c r="AK336" s="160">
        <f t="shared" si="58"/>
        <v>0.5035286923180502</v>
      </c>
      <c r="AL336" s="160">
        <f t="shared" si="58"/>
        <v>1.2795098436276171</v>
      </c>
      <c r="AM336" s="160">
        <f t="shared" si="58"/>
        <v>0.11171101255536031</v>
      </c>
      <c r="AN336" s="160">
        <f t="shared" si="58"/>
        <v>0.16110436489469826</v>
      </c>
      <c r="AO336" s="160">
        <f t="shared" si="58"/>
        <v>-5.9098551407694424E-4</v>
      </c>
      <c r="AP336" s="160">
        <f t="shared" si="58"/>
        <v>-1.1149923992611701</v>
      </c>
      <c r="AQ336" s="160">
        <f t="shared" si="58"/>
        <v>-0.26930741343913706</v>
      </c>
      <c r="AR336" s="160">
        <f t="shared" si="58"/>
        <v>7.8297920234371376E-2</v>
      </c>
      <c r="AS336" s="160">
        <f t="shared" si="58"/>
        <v>0.51216897255005367</v>
      </c>
      <c r="AT336" s="160">
        <f t="shared" si="58"/>
        <v>0.26327670877550985</v>
      </c>
      <c r="AU336" s="160">
        <f t="shared" si="58"/>
        <v>0.23413019594808707</v>
      </c>
      <c r="AV336" s="160">
        <f t="shared" si="58"/>
        <v>0.77016037651616909</v>
      </c>
      <c r="AW336" s="160">
        <f t="shared" si="58"/>
        <v>0.69064207977246805</v>
      </c>
      <c r="AX336" s="160">
        <f t="shared" si="58"/>
        <v>0.9506036200153386</v>
      </c>
      <c r="AY336" s="160">
        <f t="shared" si="58"/>
        <v>0.83346470838472564</v>
      </c>
      <c r="AZ336" s="160">
        <f t="shared" si="58"/>
        <v>0.91852739336307976</v>
      </c>
      <c r="BA336" s="160">
        <f t="shared" si="58"/>
        <v>0.27727761997628536</v>
      </c>
      <c r="BB336" s="160" t="e">
        <f t="shared" si="58"/>
        <v>#DIV/0!</v>
      </c>
      <c r="BC336" s="160" t="e">
        <f t="shared" si="58"/>
        <v>#DIV/0!</v>
      </c>
      <c r="BD336" s="160" t="e">
        <f t="shared" si="58"/>
        <v>#DIV/0!</v>
      </c>
      <c r="BE336" s="160" t="e">
        <f t="shared" si="58"/>
        <v>#DIV/0!</v>
      </c>
      <c r="BF336" s="160" t="e">
        <f t="shared" si="58"/>
        <v>#DIV/0!</v>
      </c>
      <c r="BG336" s="160" t="e">
        <f t="shared" si="58"/>
        <v>#DIV/0!</v>
      </c>
      <c r="BH336" s="160" t="e">
        <f t="shared" si="58"/>
        <v>#DIV/0!</v>
      </c>
      <c r="BI336" s="160" t="e">
        <f t="shared" si="58"/>
        <v>#DIV/0!</v>
      </c>
      <c r="BJ336" s="160" t="e">
        <f t="shared" si="58"/>
        <v>#DIV/0!</v>
      </c>
      <c r="BK336" s="160" t="e">
        <f t="shared" si="58"/>
        <v>#DIV/0!</v>
      </c>
      <c r="BL336" s="160" t="e">
        <f t="shared" si="58"/>
        <v>#DIV/0!</v>
      </c>
      <c r="BM336" s="160" t="e">
        <f t="shared" si="58"/>
        <v>#DIV/0!</v>
      </c>
      <c r="BN336" s="160" t="e">
        <f t="shared" si="58"/>
        <v>#DIV/0!</v>
      </c>
      <c r="BO336" s="160" t="e">
        <f t="shared" si="58"/>
        <v>#DIV/0!</v>
      </c>
      <c r="BP336" s="160" t="e">
        <f t="shared" si="57"/>
        <v>#DIV/0!</v>
      </c>
      <c r="BQ336" s="160" t="e">
        <f t="shared" si="57"/>
        <v>#DIV/0!</v>
      </c>
      <c r="BR336" s="160" t="e">
        <f t="shared" si="57"/>
        <v>#DIV/0!</v>
      </c>
      <c r="BS336" s="160" t="e">
        <f t="shared" si="57"/>
        <v>#DIV/0!</v>
      </c>
      <c r="BT336" s="160" t="e">
        <f t="shared" si="57"/>
        <v>#DIV/0!</v>
      </c>
      <c r="BU336" s="160" t="e">
        <f t="shared" si="57"/>
        <v>#DIV/0!</v>
      </c>
      <c r="BV336" s="160" t="e">
        <f t="shared" si="57"/>
        <v>#DIV/0!</v>
      </c>
    </row>
    <row r="337" spans="1:74" x14ac:dyDescent="0.2">
      <c r="A337" s="71"/>
      <c r="B337" s="79">
        <f t="shared" si="45"/>
        <v>38837</v>
      </c>
      <c r="C337" s="160">
        <f t="shared" si="46"/>
        <v>-1.1196047288221354</v>
      </c>
      <c r="D337" s="160">
        <f t="shared" si="58"/>
        <v>-1.1948404634014698</v>
      </c>
      <c r="E337" s="160">
        <f t="shared" si="58"/>
        <v>-0.18795651636141886</v>
      </c>
      <c r="F337" s="160">
        <f t="shared" si="58"/>
        <v>0.12134930645775767</v>
      </c>
      <c r="G337" s="160">
        <f t="shared" si="58"/>
        <v>0.10144749189448439</v>
      </c>
      <c r="H337" s="160">
        <f t="shared" si="58"/>
        <v>-0.63521195747463177</v>
      </c>
      <c r="I337" s="160">
        <f t="shared" si="58"/>
        <v>-1.1541508790980779</v>
      </c>
      <c r="J337" s="160">
        <f t="shared" si="58"/>
        <v>0.39395067188041655</v>
      </c>
      <c r="K337" s="160">
        <f t="shared" si="58"/>
        <v>0.18042808353696058</v>
      </c>
      <c r="L337" s="160">
        <f t="shared" si="58"/>
        <v>-1.1534807414770414</v>
      </c>
      <c r="M337" s="160">
        <f t="shared" si="58"/>
        <v>-1.458614414087676</v>
      </c>
      <c r="N337" s="160">
        <f t="shared" si="58"/>
        <v>-1.7636056530733821</v>
      </c>
      <c r="O337" s="160">
        <f t="shared" si="58"/>
        <v>-1.5424965855563639</v>
      </c>
      <c r="P337" s="160">
        <f t="shared" si="58"/>
        <v>-1.7069076469556599</v>
      </c>
      <c r="Q337" s="160">
        <f t="shared" si="58"/>
        <v>-1.9117254690367942</v>
      </c>
      <c r="R337" s="160">
        <f t="shared" si="58"/>
        <v>-1.5366473563583847</v>
      </c>
      <c r="S337" s="160">
        <f t="shared" si="58"/>
        <v>-1.0187964016397566</v>
      </c>
      <c r="T337" s="160">
        <f t="shared" si="58"/>
        <v>-2.0130152788172482</v>
      </c>
      <c r="U337" s="160">
        <f t="shared" si="58"/>
        <v>0.20219344224548685</v>
      </c>
      <c r="V337" s="160">
        <f t="shared" si="58"/>
        <v>0.55168605421809491</v>
      </c>
      <c r="W337" s="160">
        <f t="shared" si="58"/>
        <v>1.7099885935264256</v>
      </c>
      <c r="X337" s="160">
        <f t="shared" si="58"/>
        <v>4.7523999000952284E-2</v>
      </c>
      <c r="Y337" s="160">
        <f t="shared" si="58"/>
        <v>0.10668676878711832</v>
      </c>
      <c r="Z337" s="160">
        <f t="shared" si="58"/>
        <v>-0.89247559674304322</v>
      </c>
      <c r="AA337" s="160">
        <f t="shared" si="58"/>
        <v>-0.29174546718667577</v>
      </c>
      <c r="AB337" s="160">
        <f t="shared" si="58"/>
        <v>7.24293914298101E-2</v>
      </c>
      <c r="AC337" s="160">
        <f t="shared" si="58"/>
        <v>-1.0676068922320374</v>
      </c>
      <c r="AD337" s="160">
        <f t="shared" si="58"/>
        <v>-0.97959988148133459</v>
      </c>
      <c r="AE337" s="160">
        <f t="shared" si="58"/>
        <v>-1.0142346782989957</v>
      </c>
      <c r="AF337" s="160">
        <f t="shared" si="58"/>
        <v>-1.7634581191969131E-2</v>
      </c>
      <c r="AG337" s="160">
        <f t="shared" si="58"/>
        <v>1.0167012198161657E-2</v>
      </c>
      <c r="AH337" s="160">
        <f t="shared" si="58"/>
        <v>3.3840144102269154E-2</v>
      </c>
      <c r="AI337" s="160">
        <f t="shared" si="58"/>
        <v>-0.88390852977414469</v>
      </c>
      <c r="AJ337" s="160">
        <f t="shared" si="58"/>
        <v>-0.45377596112906821</v>
      </c>
      <c r="AK337" s="160">
        <f t="shared" si="58"/>
        <v>-0.53797921756276168</v>
      </c>
      <c r="AL337" s="160">
        <f t="shared" si="58"/>
        <v>-0.45068285842996209</v>
      </c>
      <c r="AM337" s="160">
        <f t="shared" si="58"/>
        <v>-0.75207874817006282</v>
      </c>
      <c r="AN337" s="160">
        <f t="shared" si="58"/>
        <v>-0.22711948592275974</v>
      </c>
      <c r="AO337" s="160">
        <f t="shared" si="58"/>
        <v>-1.0991074253948525</v>
      </c>
      <c r="AP337" s="160">
        <f t="shared" si="58"/>
        <v>0.20362027141186465</v>
      </c>
      <c r="AQ337" s="160">
        <f t="shared" si="58"/>
        <v>-1.0341864352644546E-2</v>
      </c>
      <c r="AR337" s="160">
        <f t="shared" si="58"/>
        <v>-0.36895895320442129</v>
      </c>
      <c r="AS337" s="160">
        <f t="shared" si="58"/>
        <v>0.72883924192849348</v>
      </c>
      <c r="AT337" s="160">
        <f t="shared" si="58"/>
        <v>-0.97013742765980104</v>
      </c>
      <c r="AU337" s="160">
        <f t="shared" si="58"/>
        <v>-0.72210211714738937</v>
      </c>
      <c r="AV337" s="160">
        <f t="shared" si="58"/>
        <v>-1.3542732938440007</v>
      </c>
      <c r="AW337" s="160">
        <f t="shared" si="58"/>
        <v>-1.6270955853846447</v>
      </c>
      <c r="AX337" s="160">
        <f t="shared" si="58"/>
        <v>-1.0570527168678023</v>
      </c>
      <c r="AY337" s="160">
        <f t="shared" si="58"/>
        <v>-0.66247456736326238</v>
      </c>
      <c r="AZ337" s="160">
        <f t="shared" si="58"/>
        <v>-0.26163328790380608</v>
      </c>
      <c r="BA337" s="160">
        <f t="shared" si="58"/>
        <v>0.80683262849053505</v>
      </c>
      <c r="BB337" s="160" t="e">
        <f t="shared" si="58"/>
        <v>#DIV/0!</v>
      </c>
      <c r="BC337" s="160" t="e">
        <f t="shared" si="58"/>
        <v>#DIV/0!</v>
      </c>
      <c r="BD337" s="160" t="e">
        <f t="shared" si="58"/>
        <v>#DIV/0!</v>
      </c>
      <c r="BE337" s="160" t="e">
        <f t="shared" si="58"/>
        <v>#DIV/0!</v>
      </c>
      <c r="BF337" s="160" t="e">
        <f t="shared" si="58"/>
        <v>#DIV/0!</v>
      </c>
      <c r="BG337" s="160" t="e">
        <f t="shared" si="58"/>
        <v>#DIV/0!</v>
      </c>
      <c r="BH337" s="160" t="e">
        <f t="shared" si="58"/>
        <v>#DIV/0!</v>
      </c>
      <c r="BI337" s="160" t="e">
        <f t="shared" si="58"/>
        <v>#DIV/0!</v>
      </c>
      <c r="BJ337" s="160" t="e">
        <f t="shared" si="58"/>
        <v>#DIV/0!</v>
      </c>
      <c r="BK337" s="160" t="e">
        <f t="shared" si="58"/>
        <v>#DIV/0!</v>
      </c>
      <c r="BL337" s="160" t="e">
        <f t="shared" si="58"/>
        <v>#DIV/0!</v>
      </c>
      <c r="BM337" s="160" t="e">
        <f t="shared" si="58"/>
        <v>#DIV/0!</v>
      </c>
      <c r="BN337" s="160" t="e">
        <f t="shared" si="58"/>
        <v>#DIV/0!</v>
      </c>
      <c r="BO337" s="160" t="e">
        <f t="shared" si="58"/>
        <v>#DIV/0!</v>
      </c>
      <c r="BP337" s="160" t="e">
        <f t="shared" si="57"/>
        <v>#DIV/0!</v>
      </c>
      <c r="BQ337" s="160" t="e">
        <f t="shared" si="57"/>
        <v>#DIV/0!</v>
      </c>
      <c r="BR337" s="160" t="e">
        <f t="shared" si="57"/>
        <v>#DIV/0!</v>
      </c>
      <c r="BS337" s="160" t="e">
        <f t="shared" si="57"/>
        <v>#DIV/0!</v>
      </c>
      <c r="BT337" s="160" t="e">
        <f t="shared" si="57"/>
        <v>#DIV/0!</v>
      </c>
      <c r="BU337" s="160" t="e">
        <f t="shared" si="57"/>
        <v>#DIV/0!</v>
      </c>
      <c r="BV337" s="160" t="e">
        <f t="shared" si="57"/>
        <v>#DIV/0!</v>
      </c>
    </row>
    <row r="338" spans="1:74" x14ac:dyDescent="0.2">
      <c r="A338" s="71"/>
      <c r="B338" s="79">
        <f t="shared" si="45"/>
        <v>38868</v>
      </c>
      <c r="C338" s="160">
        <f t="shared" si="46"/>
        <v>-1.5449435992606606</v>
      </c>
      <c r="D338" s="160">
        <f t="shared" si="58"/>
        <v>-1.8223378444445151</v>
      </c>
      <c r="E338" s="160">
        <f t="shared" si="58"/>
        <v>-1.2868416422949016</v>
      </c>
      <c r="F338" s="160">
        <f t="shared" si="58"/>
        <v>-1.5800895267272062</v>
      </c>
      <c r="G338" s="160">
        <f t="shared" si="58"/>
        <v>-1.2976465279443989</v>
      </c>
      <c r="H338" s="160">
        <f t="shared" si="58"/>
        <v>-2.1998751969899875</v>
      </c>
      <c r="I338" s="160">
        <f t="shared" si="58"/>
        <v>-2.4558993736195083</v>
      </c>
      <c r="J338" s="160">
        <f t="shared" si="58"/>
        <v>-1.8786570844712953</v>
      </c>
      <c r="K338" s="160">
        <f t="shared" si="58"/>
        <v>-2.6222926253444916</v>
      </c>
      <c r="L338" s="160">
        <f t="shared" si="58"/>
        <v>-0.43163632157182025</v>
      </c>
      <c r="M338" s="160">
        <f t="shared" si="58"/>
        <v>-0.63426611211925865</v>
      </c>
      <c r="N338" s="160">
        <f t="shared" si="58"/>
        <v>-1.3036022664499143</v>
      </c>
      <c r="O338" s="160">
        <f t="shared" si="58"/>
        <v>-1.3731591298471266</v>
      </c>
      <c r="P338" s="160">
        <f t="shared" si="58"/>
        <v>-1.3488997863729721</v>
      </c>
      <c r="Q338" s="160">
        <f t="shared" si="58"/>
        <v>-1.2134877935907304</v>
      </c>
      <c r="R338" s="160">
        <f t="shared" si="58"/>
        <v>-2.1021798321139356</v>
      </c>
      <c r="S338" s="160">
        <f t="shared" si="58"/>
        <v>-1.5446178156423258</v>
      </c>
      <c r="T338" s="160">
        <f t="shared" si="58"/>
        <v>-1.792023503122274</v>
      </c>
      <c r="U338" s="160">
        <f t="shared" si="58"/>
        <v>-0.90227509767687875</v>
      </c>
      <c r="V338" s="160">
        <f t="shared" si="58"/>
        <v>-1.2955867276844737</v>
      </c>
      <c r="W338" s="160">
        <f t="shared" si="58"/>
        <v>-1.2919455033612839</v>
      </c>
      <c r="X338" s="160">
        <f t="shared" si="58"/>
        <v>-0.58368333010263262</v>
      </c>
      <c r="Y338" s="160">
        <f t="shared" si="58"/>
        <v>-0.8400844579473622</v>
      </c>
      <c r="Z338" s="160">
        <f t="shared" si="58"/>
        <v>-1.040128926688743</v>
      </c>
      <c r="AA338" s="160">
        <f t="shared" si="58"/>
        <v>0.35849040523470138</v>
      </c>
      <c r="AB338" s="160">
        <f t="shared" si="58"/>
        <v>0.1140344514969048</v>
      </c>
      <c r="AC338" s="160">
        <f t="shared" si="58"/>
        <v>0.13607429749002015</v>
      </c>
      <c r="AD338" s="160">
        <f t="shared" si="58"/>
        <v>3.6330926811036161E-2</v>
      </c>
      <c r="AE338" s="160">
        <f t="shared" si="58"/>
        <v>0.33025966539974322</v>
      </c>
      <c r="AF338" s="160">
        <f t="shared" si="58"/>
        <v>0.17445175987105779</v>
      </c>
      <c r="AG338" s="160">
        <f t="shared" si="58"/>
        <v>0.22480379584964488</v>
      </c>
      <c r="AH338" s="160">
        <f t="shared" si="58"/>
        <v>0.18541857854529686</v>
      </c>
      <c r="AI338" s="160">
        <f t="shared" si="58"/>
        <v>0.33780960464625692</v>
      </c>
      <c r="AJ338" s="160">
        <f t="shared" si="58"/>
        <v>0.80223761912760227</v>
      </c>
      <c r="AK338" s="160">
        <f t="shared" si="58"/>
        <v>0.66666511154690278</v>
      </c>
      <c r="AL338" s="160">
        <f t="shared" si="58"/>
        <v>0.44941766093260388</v>
      </c>
      <c r="AM338" s="160">
        <f t="shared" si="58"/>
        <v>0.98871588196495774</v>
      </c>
      <c r="AN338" s="160">
        <f t="shared" si="58"/>
        <v>0.19334826492835491</v>
      </c>
      <c r="AO338" s="160">
        <f t="shared" si="58"/>
        <v>-4.2284571693113095E-3</v>
      </c>
      <c r="AP338" s="160">
        <f t="shared" si="58"/>
        <v>1.5370842953851196</v>
      </c>
      <c r="AQ338" s="160">
        <f t="shared" si="58"/>
        <v>2.2449117611730229</v>
      </c>
      <c r="AR338" s="160">
        <f t="shared" si="58"/>
        <v>5.1591726063063469E-2</v>
      </c>
      <c r="AS338" s="160">
        <f t="shared" si="58"/>
        <v>0.97948610715332385</v>
      </c>
      <c r="AT338" s="160">
        <f t="shared" si="58"/>
        <v>1.0016557356563998</v>
      </c>
      <c r="AU338" s="160">
        <f t="shared" si="58"/>
        <v>0.77935471194308026</v>
      </c>
      <c r="AV338" s="160">
        <f t="shared" si="58"/>
        <v>0.56636606185637417</v>
      </c>
      <c r="AW338" s="160">
        <f t="shared" si="58"/>
        <v>0.37814016118192223</v>
      </c>
      <c r="AX338" s="160">
        <f t="shared" si="58"/>
        <v>0.28338520165631326</v>
      </c>
      <c r="AY338" s="160">
        <f t="shared" si="58"/>
        <v>0.63995057841771519</v>
      </c>
      <c r="AZ338" s="160">
        <f t="shared" si="58"/>
        <v>0.69770649932939521</v>
      </c>
      <c r="BA338" s="160">
        <f t="shared" si="58"/>
        <v>-2.5005065712059162E-2</v>
      </c>
      <c r="BB338" s="160" t="e">
        <f t="shared" si="58"/>
        <v>#DIV/0!</v>
      </c>
      <c r="BC338" s="160" t="e">
        <f t="shared" si="58"/>
        <v>#DIV/0!</v>
      </c>
      <c r="BD338" s="160" t="e">
        <f t="shared" si="58"/>
        <v>#DIV/0!</v>
      </c>
      <c r="BE338" s="160" t="e">
        <f t="shared" si="58"/>
        <v>#DIV/0!</v>
      </c>
      <c r="BF338" s="160" t="e">
        <f t="shared" si="58"/>
        <v>#DIV/0!</v>
      </c>
      <c r="BG338" s="160" t="e">
        <f t="shared" si="58"/>
        <v>#DIV/0!</v>
      </c>
      <c r="BH338" s="160" t="e">
        <f t="shared" si="58"/>
        <v>#DIV/0!</v>
      </c>
      <c r="BI338" s="160" t="e">
        <f t="shared" si="58"/>
        <v>#DIV/0!</v>
      </c>
      <c r="BJ338" s="160" t="e">
        <f t="shared" si="58"/>
        <v>#DIV/0!</v>
      </c>
      <c r="BK338" s="160" t="e">
        <f t="shared" si="58"/>
        <v>#DIV/0!</v>
      </c>
      <c r="BL338" s="160" t="e">
        <f t="shared" si="58"/>
        <v>#DIV/0!</v>
      </c>
      <c r="BM338" s="160" t="e">
        <f t="shared" si="58"/>
        <v>#DIV/0!</v>
      </c>
      <c r="BN338" s="160" t="e">
        <f t="shared" si="58"/>
        <v>#DIV/0!</v>
      </c>
      <c r="BO338" s="160" t="e">
        <f t="shared" si="58"/>
        <v>#DIV/0!</v>
      </c>
      <c r="BP338" s="160" t="e">
        <f t="shared" si="57"/>
        <v>#DIV/0!</v>
      </c>
      <c r="BQ338" s="160" t="e">
        <f t="shared" si="57"/>
        <v>#DIV/0!</v>
      </c>
      <c r="BR338" s="160" t="e">
        <f t="shared" si="57"/>
        <v>#DIV/0!</v>
      </c>
      <c r="BS338" s="160" t="e">
        <f t="shared" si="57"/>
        <v>#DIV/0!</v>
      </c>
      <c r="BT338" s="160" t="e">
        <f t="shared" si="57"/>
        <v>#DIV/0!</v>
      </c>
      <c r="BU338" s="160" t="e">
        <f t="shared" si="57"/>
        <v>#DIV/0!</v>
      </c>
      <c r="BV338" s="160" t="e">
        <f t="shared" si="57"/>
        <v>#DIV/0!</v>
      </c>
    </row>
    <row r="339" spans="1:74" x14ac:dyDescent="0.2">
      <c r="A339" s="71"/>
      <c r="B339" s="79">
        <f t="shared" si="45"/>
        <v>38898</v>
      </c>
      <c r="C339" s="160">
        <f t="shared" si="46"/>
        <v>0.15939891996104338</v>
      </c>
      <c r="D339" s="160">
        <f t="shared" si="58"/>
        <v>-5.1220524586272215E-2</v>
      </c>
      <c r="E339" s="160">
        <f t="shared" si="58"/>
        <v>0.12958180839786068</v>
      </c>
      <c r="F339" s="160">
        <f t="shared" si="58"/>
        <v>-0.33609602222490575</v>
      </c>
      <c r="G339" s="160">
        <f t="shared" si="58"/>
        <v>0.48534994919730162</v>
      </c>
      <c r="H339" s="160">
        <f t="shared" si="58"/>
        <v>-0.11093767801284674</v>
      </c>
      <c r="I339" s="160">
        <f t="shared" si="58"/>
        <v>-0.62140687437204889</v>
      </c>
      <c r="J339" s="160">
        <f t="shared" si="58"/>
        <v>0.19821485745519291</v>
      </c>
      <c r="K339" s="160">
        <f t="shared" si="58"/>
        <v>-1.3124994601186178E-2</v>
      </c>
      <c r="L339" s="160">
        <f t="shared" si="58"/>
        <v>-0.17143255952097389</v>
      </c>
      <c r="M339" s="160">
        <f t="shared" si="58"/>
        <v>-4.708590273524136E-2</v>
      </c>
      <c r="N339" s="160">
        <f t="shared" si="58"/>
        <v>-2.1907035571088876E-2</v>
      </c>
      <c r="O339" s="160">
        <f t="shared" si="58"/>
        <v>6.2564075522571483E-2</v>
      </c>
      <c r="P339" s="160">
        <f t="shared" si="58"/>
        <v>3.8792341001260893E-3</v>
      </c>
      <c r="Q339" s="160">
        <f t="shared" si="58"/>
        <v>6.6148426057751994E-2</v>
      </c>
      <c r="R339" s="160">
        <f t="shared" si="58"/>
        <v>-2.4097567621913403E-2</v>
      </c>
      <c r="S339" s="160">
        <f t="shared" si="58"/>
        <v>3.8258143396128555E-2</v>
      </c>
      <c r="T339" s="160">
        <f t="shared" si="58"/>
        <v>8.1646064856381054E-2</v>
      </c>
      <c r="U339" s="160">
        <f t="shared" si="58"/>
        <v>-0.10919551112676487</v>
      </c>
      <c r="V339" s="160">
        <f t="shared" si="58"/>
        <v>-0.48664143732471643</v>
      </c>
      <c r="W339" s="160">
        <f t="shared" si="58"/>
        <v>-0.65199786918250813</v>
      </c>
      <c r="X339" s="160">
        <f t="shared" si="58"/>
        <v>-0.52524405316764033</v>
      </c>
      <c r="Y339" s="160">
        <f t="shared" si="58"/>
        <v>-1.149937514329558</v>
      </c>
      <c r="Z339" s="160">
        <f t="shared" si="58"/>
        <v>-1.2402417586446211</v>
      </c>
      <c r="AA339" s="160">
        <f t="shared" si="58"/>
        <v>-1.4201406295728969</v>
      </c>
      <c r="AB339" s="160">
        <f t="shared" si="58"/>
        <v>6.8834304836584065E-2</v>
      </c>
      <c r="AC339" s="160">
        <f t="shared" si="58"/>
        <v>-0.87396883227804734</v>
      </c>
      <c r="AD339" s="160">
        <f t="shared" si="58"/>
        <v>-0.86180498909211078</v>
      </c>
      <c r="AE339" s="160">
        <f t="shared" si="58"/>
        <v>-0.9173947515506089</v>
      </c>
      <c r="AF339" s="160">
        <f t="shared" si="58"/>
        <v>-1.4365530555870245</v>
      </c>
      <c r="AG339" s="160">
        <f t="shared" si="58"/>
        <v>-0.54667866993665526</v>
      </c>
      <c r="AH339" s="160">
        <f t="shared" si="58"/>
        <v>-1.0858513433862715</v>
      </c>
      <c r="AI339" s="160">
        <f t="shared" si="58"/>
        <v>-0.89793793446015358</v>
      </c>
      <c r="AJ339" s="160">
        <f t="shared" si="58"/>
        <v>-0.86099103887280271</v>
      </c>
      <c r="AK339" s="160">
        <f t="shared" si="58"/>
        <v>-0.74734707037296644</v>
      </c>
      <c r="AL339" s="160">
        <f t="shared" si="58"/>
        <v>-0.48003725266651176</v>
      </c>
      <c r="AM339" s="160">
        <f t="shared" si="58"/>
        <v>-0.77036519421119354</v>
      </c>
      <c r="AN339" s="160">
        <f t="shared" si="58"/>
        <v>-0.79516523396208849</v>
      </c>
      <c r="AO339" s="160">
        <f t="shared" si="58"/>
        <v>-1.0008956907035247</v>
      </c>
      <c r="AP339" s="160">
        <f t="shared" si="58"/>
        <v>0.7621077456946509</v>
      </c>
      <c r="AQ339" s="160">
        <f t="shared" si="58"/>
        <v>-0.7883846711001441</v>
      </c>
      <c r="AR339" s="160">
        <f t="shared" si="58"/>
        <v>0.65260482523389141</v>
      </c>
      <c r="AS339" s="160">
        <f t="shared" si="58"/>
        <v>1.6372116072049077</v>
      </c>
      <c r="AT339" s="160">
        <f t="shared" si="58"/>
        <v>-0.29345440870102252</v>
      </c>
      <c r="AU339" s="160">
        <f t="shared" si="58"/>
        <v>-0.38372286210322393</v>
      </c>
      <c r="AV339" s="160">
        <f t="shared" si="58"/>
        <v>-8.4587733162390988E-2</v>
      </c>
      <c r="AW339" s="160">
        <f t="shared" si="58"/>
        <v>-0.42940374092614636</v>
      </c>
      <c r="AX339" s="160">
        <f t="shared" si="58"/>
        <v>-0.63442401737666965</v>
      </c>
      <c r="AY339" s="160">
        <f t="shared" si="58"/>
        <v>-0.67457989516721917</v>
      </c>
      <c r="AZ339" s="160">
        <f t="shared" si="58"/>
        <v>-0.8663002334394313</v>
      </c>
      <c r="BA339" s="160">
        <f t="shared" si="58"/>
        <v>-0.96821239111449131</v>
      </c>
      <c r="BB339" s="160" t="e">
        <f t="shared" si="58"/>
        <v>#DIV/0!</v>
      </c>
      <c r="BC339" s="160" t="e">
        <f t="shared" si="58"/>
        <v>#DIV/0!</v>
      </c>
      <c r="BD339" s="160" t="e">
        <f t="shared" si="58"/>
        <v>#DIV/0!</v>
      </c>
      <c r="BE339" s="160" t="e">
        <f t="shared" si="58"/>
        <v>#DIV/0!</v>
      </c>
      <c r="BF339" s="160" t="e">
        <f t="shared" si="58"/>
        <v>#DIV/0!</v>
      </c>
      <c r="BG339" s="160" t="e">
        <f t="shared" si="58"/>
        <v>#DIV/0!</v>
      </c>
      <c r="BH339" s="160" t="e">
        <f t="shared" si="58"/>
        <v>#DIV/0!</v>
      </c>
      <c r="BI339" s="160" t="e">
        <f t="shared" si="58"/>
        <v>#DIV/0!</v>
      </c>
      <c r="BJ339" s="160" t="e">
        <f t="shared" si="58"/>
        <v>#DIV/0!</v>
      </c>
      <c r="BK339" s="160" t="e">
        <f t="shared" si="58"/>
        <v>#DIV/0!</v>
      </c>
      <c r="BL339" s="160" t="e">
        <f t="shared" si="58"/>
        <v>#DIV/0!</v>
      </c>
      <c r="BM339" s="160" t="e">
        <f t="shared" si="58"/>
        <v>#DIV/0!</v>
      </c>
      <c r="BN339" s="160" t="e">
        <f t="shared" si="58"/>
        <v>#DIV/0!</v>
      </c>
      <c r="BO339" s="160" t="e">
        <f t="shared" ref="BO339:BV342" si="59">(BO92-BO$246)/BO$247</f>
        <v>#DIV/0!</v>
      </c>
      <c r="BP339" s="160" t="e">
        <f t="shared" si="59"/>
        <v>#DIV/0!</v>
      </c>
      <c r="BQ339" s="160" t="e">
        <f t="shared" si="59"/>
        <v>#DIV/0!</v>
      </c>
      <c r="BR339" s="160" t="e">
        <f t="shared" si="59"/>
        <v>#DIV/0!</v>
      </c>
      <c r="BS339" s="160" t="e">
        <f t="shared" si="59"/>
        <v>#DIV/0!</v>
      </c>
      <c r="BT339" s="160" t="e">
        <f t="shared" si="59"/>
        <v>#DIV/0!</v>
      </c>
      <c r="BU339" s="160" t="e">
        <f t="shared" si="59"/>
        <v>#DIV/0!</v>
      </c>
      <c r="BV339" s="160" t="e">
        <f t="shared" si="59"/>
        <v>#DIV/0!</v>
      </c>
    </row>
    <row r="340" spans="1:74" x14ac:dyDescent="0.2">
      <c r="A340" s="71"/>
      <c r="B340" s="79">
        <f t="shared" si="45"/>
        <v>38929</v>
      </c>
      <c r="C340" s="160">
        <f t="shared" si="46"/>
        <v>-0.35568254766580348</v>
      </c>
      <c r="D340" s="160">
        <f t="shared" ref="D340:BO343" si="60">(D93-D$246)/D$247</f>
        <v>-1.0826717997683588</v>
      </c>
      <c r="E340" s="160">
        <f t="shared" si="60"/>
        <v>-0.11120053360055095</v>
      </c>
      <c r="F340" s="160">
        <f t="shared" si="60"/>
        <v>-0.62584543758380606</v>
      </c>
      <c r="G340" s="160">
        <f t="shared" si="60"/>
        <v>0.22780982901021482</v>
      </c>
      <c r="H340" s="160">
        <f t="shared" si="60"/>
        <v>-0.50842381616369958</v>
      </c>
      <c r="I340" s="160">
        <f t="shared" si="60"/>
        <v>-1.8719996415836493</v>
      </c>
      <c r="J340" s="160">
        <f t="shared" si="60"/>
        <v>-0.16187571771067519</v>
      </c>
      <c r="K340" s="160">
        <f t="shared" si="60"/>
        <v>-0.1110441779610063</v>
      </c>
      <c r="L340" s="160">
        <f t="shared" si="60"/>
        <v>-0.24953859400217948</v>
      </c>
      <c r="M340" s="160">
        <f t="shared" si="60"/>
        <v>-0.20737880310744178</v>
      </c>
      <c r="N340" s="160">
        <f t="shared" si="60"/>
        <v>-6.2390828551656737E-2</v>
      </c>
      <c r="O340" s="160">
        <f t="shared" si="60"/>
        <v>0.33346765893399849</v>
      </c>
      <c r="P340" s="160">
        <f t="shared" si="60"/>
        <v>0.29102552137194654</v>
      </c>
      <c r="Q340" s="160">
        <f t="shared" si="60"/>
        <v>0.22459583899770014</v>
      </c>
      <c r="R340" s="160">
        <f t="shared" si="60"/>
        <v>-0.89077794530728172</v>
      </c>
      <c r="S340" s="160">
        <f t="shared" si="60"/>
        <v>-0.6737749968760739</v>
      </c>
      <c r="T340" s="160">
        <f t="shared" si="60"/>
        <v>0.43518638793439285</v>
      </c>
      <c r="U340" s="160">
        <f t="shared" si="60"/>
        <v>-5.1970781650216659E-2</v>
      </c>
      <c r="V340" s="160">
        <f t="shared" si="60"/>
        <v>-0.48980843311655203</v>
      </c>
      <c r="W340" s="160">
        <f t="shared" si="60"/>
        <v>-0.48910262074005439</v>
      </c>
      <c r="X340" s="160">
        <f t="shared" si="60"/>
        <v>0.46412688566062521</v>
      </c>
      <c r="Y340" s="160">
        <f t="shared" si="60"/>
        <v>1.091666308834502</v>
      </c>
      <c r="Z340" s="160">
        <f t="shared" si="60"/>
        <v>0.38604801059059868</v>
      </c>
      <c r="AA340" s="160">
        <f t="shared" si="60"/>
        <v>-0.63498767330508532</v>
      </c>
      <c r="AB340" s="160">
        <f t="shared" si="60"/>
        <v>-0.2058689014631718</v>
      </c>
      <c r="AC340" s="160">
        <f t="shared" si="60"/>
        <v>0.39714386737803808</v>
      </c>
      <c r="AD340" s="160">
        <f t="shared" si="60"/>
        <v>0.47238101702018681</v>
      </c>
      <c r="AE340" s="160">
        <f t="shared" si="60"/>
        <v>0.22986918766152029</v>
      </c>
      <c r="AF340" s="160">
        <f t="shared" si="60"/>
        <v>0.29338137374305984</v>
      </c>
      <c r="AG340" s="160">
        <f t="shared" si="60"/>
        <v>1.3994198333640774E-2</v>
      </c>
      <c r="AH340" s="160">
        <f t="shared" si="60"/>
        <v>0.27926785788430425</v>
      </c>
      <c r="AI340" s="160">
        <f t="shared" si="60"/>
        <v>-1.4273726394654689</v>
      </c>
      <c r="AJ340" s="160">
        <f t="shared" si="60"/>
        <v>-1.2484023131725166</v>
      </c>
      <c r="AK340" s="160">
        <f t="shared" si="60"/>
        <v>-1.2714080669147603</v>
      </c>
      <c r="AL340" s="160">
        <f t="shared" si="60"/>
        <v>-1.3654637316454945</v>
      </c>
      <c r="AM340" s="160">
        <f t="shared" si="60"/>
        <v>-1.1064760870225467</v>
      </c>
      <c r="AN340" s="160">
        <f t="shared" si="60"/>
        <v>-1.2263082572996602</v>
      </c>
      <c r="AO340" s="160">
        <f t="shared" si="60"/>
        <v>-1.0227205206349308</v>
      </c>
      <c r="AP340" s="160">
        <f t="shared" si="60"/>
        <v>-1.3196272902443302</v>
      </c>
      <c r="AQ340" s="160">
        <f t="shared" si="60"/>
        <v>-1.048683479929051</v>
      </c>
      <c r="AR340" s="160">
        <f t="shared" si="60"/>
        <v>-4.1672698279732023E-2</v>
      </c>
      <c r="AS340" s="160">
        <f t="shared" si="60"/>
        <v>1.4266075483041607</v>
      </c>
      <c r="AT340" s="160">
        <f t="shared" si="60"/>
        <v>-0.59356799904461854</v>
      </c>
      <c r="AU340" s="160">
        <f t="shared" si="60"/>
        <v>-0.73416892439268422</v>
      </c>
      <c r="AV340" s="160">
        <f t="shared" si="60"/>
        <v>-0.25840471377973101</v>
      </c>
      <c r="AW340" s="160">
        <f t="shared" si="60"/>
        <v>0.77214017889212305</v>
      </c>
      <c r="AX340" s="160">
        <f t="shared" si="60"/>
        <v>0.50724715446429558</v>
      </c>
      <c r="AY340" s="160">
        <f t="shared" si="60"/>
        <v>-0.63624916517547092</v>
      </c>
      <c r="AZ340" s="160">
        <f t="shared" si="60"/>
        <v>-0.4870374081416326</v>
      </c>
      <c r="BA340" s="160">
        <f t="shared" si="60"/>
        <v>0.40980067223580502</v>
      </c>
      <c r="BB340" s="160" t="e">
        <f t="shared" si="60"/>
        <v>#DIV/0!</v>
      </c>
      <c r="BC340" s="160" t="e">
        <f t="shared" si="60"/>
        <v>#DIV/0!</v>
      </c>
      <c r="BD340" s="160" t="e">
        <f t="shared" si="60"/>
        <v>#DIV/0!</v>
      </c>
      <c r="BE340" s="160" t="e">
        <f t="shared" si="60"/>
        <v>#DIV/0!</v>
      </c>
      <c r="BF340" s="160" t="e">
        <f t="shared" si="60"/>
        <v>#DIV/0!</v>
      </c>
      <c r="BG340" s="160" t="e">
        <f t="shared" si="60"/>
        <v>#DIV/0!</v>
      </c>
      <c r="BH340" s="160" t="e">
        <f t="shared" si="60"/>
        <v>#DIV/0!</v>
      </c>
      <c r="BI340" s="160" t="e">
        <f t="shared" si="60"/>
        <v>#DIV/0!</v>
      </c>
      <c r="BJ340" s="160" t="e">
        <f t="shared" si="60"/>
        <v>#DIV/0!</v>
      </c>
      <c r="BK340" s="160" t="e">
        <f t="shared" si="60"/>
        <v>#DIV/0!</v>
      </c>
      <c r="BL340" s="160" t="e">
        <f t="shared" si="60"/>
        <v>#DIV/0!</v>
      </c>
      <c r="BM340" s="160" t="e">
        <f t="shared" si="60"/>
        <v>#DIV/0!</v>
      </c>
      <c r="BN340" s="160" t="e">
        <f t="shared" si="60"/>
        <v>#DIV/0!</v>
      </c>
      <c r="BO340" s="160" t="e">
        <f t="shared" si="60"/>
        <v>#DIV/0!</v>
      </c>
      <c r="BP340" s="160" t="e">
        <f t="shared" si="59"/>
        <v>#DIV/0!</v>
      </c>
      <c r="BQ340" s="160" t="e">
        <f t="shared" si="59"/>
        <v>#DIV/0!</v>
      </c>
      <c r="BR340" s="160" t="e">
        <f t="shared" si="59"/>
        <v>#DIV/0!</v>
      </c>
      <c r="BS340" s="160" t="e">
        <f t="shared" si="59"/>
        <v>#DIV/0!</v>
      </c>
      <c r="BT340" s="160" t="e">
        <f t="shared" si="59"/>
        <v>#DIV/0!</v>
      </c>
      <c r="BU340" s="160" t="e">
        <f t="shared" si="59"/>
        <v>#DIV/0!</v>
      </c>
      <c r="BV340" s="160" t="e">
        <f t="shared" si="59"/>
        <v>#DIV/0!</v>
      </c>
    </row>
    <row r="341" spans="1:74" x14ac:dyDescent="0.2">
      <c r="A341" s="71"/>
      <c r="B341" s="79">
        <f t="shared" si="45"/>
        <v>38960</v>
      </c>
      <c r="C341" s="160">
        <f t="shared" si="46"/>
        <v>-5.8214211292636937E-2</v>
      </c>
      <c r="D341" s="160">
        <f t="shared" si="60"/>
        <v>-8.5198117271276352E-2</v>
      </c>
      <c r="E341" s="160">
        <f t="shared" si="60"/>
        <v>0.2232712603117108</v>
      </c>
      <c r="F341" s="160">
        <f t="shared" si="60"/>
        <v>-2.9892534942872518E-2</v>
      </c>
      <c r="G341" s="160">
        <f t="shared" si="60"/>
        <v>6.9756832527818136E-3</v>
      </c>
      <c r="H341" s="160">
        <f t="shared" si="60"/>
        <v>-0.23275954738388699</v>
      </c>
      <c r="I341" s="160">
        <f t="shared" si="60"/>
        <v>-1.4739062328811225E-2</v>
      </c>
      <c r="J341" s="160">
        <f t="shared" si="60"/>
        <v>6.3399066622480807E-2</v>
      </c>
      <c r="K341" s="160">
        <f t="shared" si="60"/>
        <v>-7.5281645393824995E-2</v>
      </c>
      <c r="L341" s="160">
        <f t="shared" si="60"/>
        <v>-0.57190815353771363</v>
      </c>
      <c r="M341" s="160">
        <f t="shared" si="60"/>
        <v>-0.52300145600745473</v>
      </c>
      <c r="N341" s="160">
        <f t="shared" si="60"/>
        <v>-0.34516248232865226</v>
      </c>
      <c r="O341" s="160">
        <f t="shared" si="60"/>
        <v>-0.10888194644426061</v>
      </c>
      <c r="P341" s="160">
        <f t="shared" si="60"/>
        <v>-0.31382751628446992</v>
      </c>
      <c r="Q341" s="160">
        <f t="shared" si="60"/>
        <v>-0.22010339358965303</v>
      </c>
      <c r="R341" s="160">
        <f t="shared" si="60"/>
        <v>-0.63564990349102857</v>
      </c>
      <c r="S341" s="160">
        <f t="shared" si="60"/>
        <v>-0.82859864665164817</v>
      </c>
      <c r="T341" s="160">
        <f t="shared" si="60"/>
        <v>-0.14209675078032522</v>
      </c>
      <c r="U341" s="160">
        <f t="shared" si="60"/>
        <v>0.48563460840454376</v>
      </c>
      <c r="V341" s="160">
        <f t="shared" si="60"/>
        <v>0.22141195069849906</v>
      </c>
      <c r="W341" s="160">
        <f t="shared" si="60"/>
        <v>-0.1313142789602556</v>
      </c>
      <c r="X341" s="160">
        <f t="shared" si="60"/>
        <v>0.31540044708073151</v>
      </c>
      <c r="Y341" s="160">
        <f t="shared" si="60"/>
        <v>0.29700950923512981</v>
      </c>
      <c r="Z341" s="160">
        <f t="shared" si="60"/>
        <v>-1.292602926286433E-2</v>
      </c>
      <c r="AA341" s="160">
        <f t="shared" si="60"/>
        <v>0.48236284485464836</v>
      </c>
      <c r="AB341" s="160">
        <f t="shared" si="60"/>
        <v>-0.20323480779680542</v>
      </c>
      <c r="AC341" s="160">
        <f t="shared" si="60"/>
        <v>-1.4077569894861202</v>
      </c>
      <c r="AD341" s="160">
        <f t="shared" si="60"/>
        <v>-1.3806890229670159</v>
      </c>
      <c r="AE341" s="160">
        <f t="shared" si="60"/>
        <v>-1.355894936381042</v>
      </c>
      <c r="AF341" s="160">
        <f t="shared" si="60"/>
        <v>0.86737049462636007</v>
      </c>
      <c r="AG341" s="160">
        <f t="shared" si="60"/>
        <v>0.14402755916150528</v>
      </c>
      <c r="AH341" s="160">
        <f t="shared" si="60"/>
        <v>0.73221194463887862</v>
      </c>
      <c r="AI341" s="160">
        <f t="shared" si="60"/>
        <v>-0.15569619276175828</v>
      </c>
      <c r="AJ341" s="160">
        <f t="shared" si="60"/>
        <v>0.31497188855850189</v>
      </c>
      <c r="AK341" s="160">
        <f t="shared" si="60"/>
        <v>0.41061239172052311</v>
      </c>
      <c r="AL341" s="160">
        <f t="shared" si="60"/>
        <v>0.34079768753733286</v>
      </c>
      <c r="AM341" s="160">
        <f t="shared" si="60"/>
        <v>-7.9029757252073854E-2</v>
      </c>
      <c r="AN341" s="160">
        <f t="shared" si="60"/>
        <v>-0.58052682259408817</v>
      </c>
      <c r="AO341" s="160">
        <f t="shared" si="60"/>
        <v>0.12672052241912549</v>
      </c>
      <c r="AP341" s="160">
        <f t="shared" si="60"/>
        <v>-0.19937200362243049</v>
      </c>
      <c r="AQ341" s="160">
        <f t="shared" si="60"/>
        <v>0.1702821744448588</v>
      </c>
      <c r="AR341" s="160">
        <f t="shared" si="60"/>
        <v>-0.21565021785063015</v>
      </c>
      <c r="AS341" s="160">
        <f t="shared" si="60"/>
        <v>1.498292243719737</v>
      </c>
      <c r="AT341" s="160">
        <f t="shared" si="60"/>
        <v>0.33529649725638933</v>
      </c>
      <c r="AU341" s="160">
        <f t="shared" si="60"/>
        <v>0.22621872956615605</v>
      </c>
      <c r="AV341" s="160">
        <f t="shared" si="60"/>
        <v>-0.90742128782298659</v>
      </c>
      <c r="AW341" s="160">
        <f t="shared" si="60"/>
        <v>0.44794820215339776</v>
      </c>
      <c r="AX341" s="160">
        <f t="shared" si="60"/>
        <v>0.23501290670569053</v>
      </c>
      <c r="AY341" s="160">
        <f t="shared" si="60"/>
        <v>0.79207739443553227</v>
      </c>
      <c r="AZ341" s="160">
        <f t="shared" si="60"/>
        <v>1.3705207055165844</v>
      </c>
      <c r="BA341" s="160">
        <f t="shared" si="60"/>
        <v>-2.1206349109426561E-2</v>
      </c>
      <c r="BB341" s="160" t="e">
        <f t="shared" si="60"/>
        <v>#DIV/0!</v>
      </c>
      <c r="BC341" s="160" t="e">
        <f t="shared" si="60"/>
        <v>#DIV/0!</v>
      </c>
      <c r="BD341" s="160" t="e">
        <f t="shared" si="60"/>
        <v>#DIV/0!</v>
      </c>
      <c r="BE341" s="160" t="e">
        <f t="shared" si="60"/>
        <v>#DIV/0!</v>
      </c>
      <c r="BF341" s="160" t="e">
        <f t="shared" si="60"/>
        <v>#DIV/0!</v>
      </c>
      <c r="BG341" s="160" t="e">
        <f t="shared" si="60"/>
        <v>#DIV/0!</v>
      </c>
      <c r="BH341" s="160" t="e">
        <f t="shared" si="60"/>
        <v>#DIV/0!</v>
      </c>
      <c r="BI341" s="160" t="e">
        <f t="shared" si="60"/>
        <v>#DIV/0!</v>
      </c>
      <c r="BJ341" s="160" t="e">
        <f t="shared" si="60"/>
        <v>#DIV/0!</v>
      </c>
      <c r="BK341" s="160" t="e">
        <f t="shared" si="60"/>
        <v>#DIV/0!</v>
      </c>
      <c r="BL341" s="160" t="e">
        <f t="shared" si="60"/>
        <v>#DIV/0!</v>
      </c>
      <c r="BM341" s="160" t="e">
        <f t="shared" si="60"/>
        <v>#DIV/0!</v>
      </c>
      <c r="BN341" s="160" t="e">
        <f t="shared" si="60"/>
        <v>#DIV/0!</v>
      </c>
      <c r="BO341" s="160" t="e">
        <f t="shared" si="60"/>
        <v>#DIV/0!</v>
      </c>
      <c r="BP341" s="160" t="e">
        <f t="shared" si="59"/>
        <v>#DIV/0!</v>
      </c>
      <c r="BQ341" s="160" t="e">
        <f t="shared" si="59"/>
        <v>#DIV/0!</v>
      </c>
      <c r="BR341" s="160" t="e">
        <f t="shared" si="59"/>
        <v>#DIV/0!</v>
      </c>
      <c r="BS341" s="160" t="e">
        <f t="shared" si="59"/>
        <v>#DIV/0!</v>
      </c>
      <c r="BT341" s="160" t="e">
        <f t="shared" si="59"/>
        <v>#DIV/0!</v>
      </c>
      <c r="BU341" s="160" t="e">
        <f t="shared" si="59"/>
        <v>#DIV/0!</v>
      </c>
      <c r="BV341" s="160" t="e">
        <f t="shared" si="59"/>
        <v>#DIV/0!</v>
      </c>
    </row>
    <row r="342" spans="1:74" x14ac:dyDescent="0.2">
      <c r="A342" s="71"/>
      <c r="B342" s="79">
        <f t="shared" si="45"/>
        <v>38990</v>
      </c>
      <c r="C342" s="160">
        <f t="shared" si="46"/>
        <v>0.96654650468679537</v>
      </c>
      <c r="D342" s="160">
        <f t="shared" si="60"/>
        <v>0.38056956339704051</v>
      </c>
      <c r="E342" s="160">
        <f t="shared" si="60"/>
        <v>0.61942012329519791</v>
      </c>
      <c r="F342" s="160">
        <f t="shared" si="60"/>
        <v>0.54279315670445383</v>
      </c>
      <c r="G342" s="160">
        <f t="shared" si="60"/>
        <v>0.22537562646691403</v>
      </c>
      <c r="H342" s="160">
        <f t="shared" si="60"/>
        <v>-9.2343045526603884E-2</v>
      </c>
      <c r="I342" s="160">
        <f t="shared" si="60"/>
        <v>-0.27128554869614929</v>
      </c>
      <c r="J342" s="160">
        <f t="shared" si="60"/>
        <v>0.10578655973280787</v>
      </c>
      <c r="K342" s="160">
        <f t="shared" si="60"/>
        <v>0.30879588204678232</v>
      </c>
      <c r="L342" s="160">
        <f t="shared" si="60"/>
        <v>0.40657372556407895</v>
      </c>
      <c r="M342" s="160">
        <f t="shared" si="60"/>
        <v>0.52958977576697552</v>
      </c>
      <c r="N342" s="160">
        <f t="shared" si="60"/>
        <v>0.73705216099493032</v>
      </c>
      <c r="O342" s="160">
        <f t="shared" si="60"/>
        <v>0.38187877163047312</v>
      </c>
      <c r="P342" s="160">
        <f t="shared" si="60"/>
        <v>0.39527093955322984</v>
      </c>
      <c r="Q342" s="160">
        <f t="shared" si="60"/>
        <v>0.51645559473181868</v>
      </c>
      <c r="R342" s="160">
        <f t="shared" si="60"/>
        <v>0.49283151880217507</v>
      </c>
      <c r="S342" s="160">
        <f t="shared" si="60"/>
        <v>0.15157850280403048</v>
      </c>
      <c r="T342" s="160">
        <f t="shared" si="60"/>
        <v>0.49836636258487688</v>
      </c>
      <c r="U342" s="160">
        <f t="shared" si="60"/>
        <v>0.51917334167695439</v>
      </c>
      <c r="V342" s="160">
        <f t="shared" si="60"/>
        <v>-0.17310737266496964</v>
      </c>
      <c r="W342" s="160">
        <f t="shared" si="60"/>
        <v>-0.85270922438687025</v>
      </c>
      <c r="X342" s="160">
        <f t="shared" si="60"/>
        <v>2.5751201565205953E-2</v>
      </c>
      <c r="Y342" s="160">
        <f t="shared" si="60"/>
        <v>0.13638928848380041</v>
      </c>
      <c r="Z342" s="160">
        <f t="shared" si="60"/>
        <v>0.68897368908007584</v>
      </c>
      <c r="AA342" s="160">
        <f t="shared" si="60"/>
        <v>0.55816838600455843</v>
      </c>
      <c r="AB342" s="160">
        <f t="shared" si="60"/>
        <v>0.16819946051096146</v>
      </c>
      <c r="AC342" s="160">
        <f t="shared" si="60"/>
        <v>-0.63525823420091565</v>
      </c>
      <c r="AD342" s="160">
        <f t="shared" si="60"/>
        <v>-0.69252054548552755</v>
      </c>
      <c r="AE342" s="160">
        <f t="shared" si="60"/>
        <v>-0.49833230885755875</v>
      </c>
      <c r="AF342" s="160">
        <f t="shared" si="60"/>
        <v>0.47569735165785459</v>
      </c>
      <c r="AG342" s="160">
        <f t="shared" si="60"/>
        <v>0.22667079498816592</v>
      </c>
      <c r="AH342" s="160">
        <f t="shared" si="60"/>
        <v>0.42313634094946201</v>
      </c>
      <c r="AI342" s="160">
        <f t="shared" si="60"/>
        <v>0.36137178464014774</v>
      </c>
      <c r="AJ342" s="160">
        <f t="shared" si="60"/>
        <v>0.65316395702723618</v>
      </c>
      <c r="AK342" s="160">
        <f t="shared" si="60"/>
        <v>0.59197961028299095</v>
      </c>
      <c r="AL342" s="160">
        <f t="shared" si="60"/>
        <v>0.41409059478934157</v>
      </c>
      <c r="AM342" s="160">
        <f t="shared" si="60"/>
        <v>0.43985667322178112</v>
      </c>
      <c r="AN342" s="160">
        <f t="shared" si="60"/>
        <v>0.34701398277117779</v>
      </c>
      <c r="AO342" s="160">
        <f t="shared" si="60"/>
        <v>0.40316836821693652</v>
      </c>
      <c r="AP342" s="160">
        <f t="shared" si="60"/>
        <v>0.3453426078467145</v>
      </c>
      <c r="AQ342" s="160">
        <f t="shared" si="60"/>
        <v>0.76109952954334792</v>
      </c>
      <c r="AR342" s="160">
        <f t="shared" si="60"/>
        <v>0.14558353769153143</v>
      </c>
      <c r="AS342" s="160">
        <f t="shared" si="60"/>
        <v>1.409348265225173</v>
      </c>
      <c r="AT342" s="160">
        <f t="shared" si="60"/>
        <v>0.62492182829789078</v>
      </c>
      <c r="AU342" s="160">
        <f t="shared" si="60"/>
        <v>0.71542262453266148</v>
      </c>
      <c r="AV342" s="160">
        <f t="shared" si="60"/>
        <v>-0.44616383852947511</v>
      </c>
      <c r="AW342" s="160">
        <f t="shared" si="60"/>
        <v>0.72107010129954396</v>
      </c>
      <c r="AX342" s="160">
        <f t="shared" si="60"/>
        <v>0.62936832467114667</v>
      </c>
      <c r="AY342" s="160">
        <f t="shared" si="60"/>
        <v>0.23874578819377903</v>
      </c>
      <c r="AZ342" s="160">
        <f t="shared" si="60"/>
        <v>0.25811934734632291</v>
      </c>
      <c r="BA342" s="160">
        <f t="shared" si="60"/>
        <v>0.61145813911542879</v>
      </c>
      <c r="BB342" s="160" t="e">
        <f t="shared" si="60"/>
        <v>#DIV/0!</v>
      </c>
      <c r="BC342" s="160" t="e">
        <f t="shared" si="60"/>
        <v>#DIV/0!</v>
      </c>
      <c r="BD342" s="160" t="e">
        <f t="shared" si="60"/>
        <v>#DIV/0!</v>
      </c>
      <c r="BE342" s="160" t="e">
        <f t="shared" si="60"/>
        <v>#DIV/0!</v>
      </c>
      <c r="BF342" s="160" t="e">
        <f t="shared" si="60"/>
        <v>#DIV/0!</v>
      </c>
      <c r="BG342" s="160" t="e">
        <f t="shared" si="60"/>
        <v>#DIV/0!</v>
      </c>
      <c r="BH342" s="160" t="e">
        <f t="shared" si="60"/>
        <v>#DIV/0!</v>
      </c>
      <c r="BI342" s="160" t="e">
        <f t="shared" si="60"/>
        <v>#DIV/0!</v>
      </c>
      <c r="BJ342" s="160" t="e">
        <f t="shared" si="60"/>
        <v>#DIV/0!</v>
      </c>
      <c r="BK342" s="160" t="e">
        <f t="shared" si="60"/>
        <v>#DIV/0!</v>
      </c>
      <c r="BL342" s="160" t="e">
        <f t="shared" si="60"/>
        <v>#DIV/0!</v>
      </c>
      <c r="BM342" s="160" t="e">
        <f t="shared" si="60"/>
        <v>#DIV/0!</v>
      </c>
      <c r="BN342" s="160" t="e">
        <f t="shared" si="60"/>
        <v>#DIV/0!</v>
      </c>
      <c r="BO342" s="160" t="e">
        <f t="shared" si="60"/>
        <v>#DIV/0!</v>
      </c>
      <c r="BP342" s="160" t="e">
        <f t="shared" si="59"/>
        <v>#DIV/0!</v>
      </c>
      <c r="BQ342" s="160" t="e">
        <f t="shared" si="59"/>
        <v>#DIV/0!</v>
      </c>
      <c r="BR342" s="160" t="e">
        <f t="shared" si="59"/>
        <v>#DIV/0!</v>
      </c>
      <c r="BS342" s="160" t="e">
        <f t="shared" si="59"/>
        <v>#DIV/0!</v>
      </c>
      <c r="BT342" s="160" t="e">
        <f t="shared" si="59"/>
        <v>#DIV/0!</v>
      </c>
      <c r="BU342" s="160" t="e">
        <f t="shared" si="59"/>
        <v>#DIV/0!</v>
      </c>
      <c r="BV342" s="160" t="e">
        <f t="shared" si="59"/>
        <v>#DIV/0!</v>
      </c>
    </row>
    <row r="343" spans="1:74" x14ac:dyDescent="0.2">
      <c r="A343" s="71"/>
      <c r="B343" s="79">
        <f t="shared" si="45"/>
        <v>39021</v>
      </c>
      <c r="C343" s="160">
        <f t="shared" si="46"/>
        <v>0.22931999121158625</v>
      </c>
      <c r="D343" s="160">
        <f t="shared" si="60"/>
        <v>0.4034454356394821</v>
      </c>
      <c r="E343" s="160">
        <f t="shared" si="60"/>
        <v>0.31997339780122952</v>
      </c>
      <c r="F343" s="160">
        <f t="shared" si="60"/>
        <v>0.56137805630390369</v>
      </c>
      <c r="G343" s="160">
        <f t="shared" si="60"/>
        <v>0.74164766350774614</v>
      </c>
      <c r="H343" s="160">
        <f t="shared" si="60"/>
        <v>-0.14747930166655993</v>
      </c>
      <c r="I343" s="160">
        <f t="shared" si="60"/>
        <v>-0.72040316061141685</v>
      </c>
      <c r="J343" s="160">
        <f t="shared" si="60"/>
        <v>0.83233616514922459</v>
      </c>
      <c r="K343" s="160">
        <f t="shared" si="60"/>
        <v>0.35612051639185172</v>
      </c>
      <c r="L343" s="160">
        <f t="shared" si="60"/>
        <v>-0.49279214435434882</v>
      </c>
      <c r="M343" s="160">
        <f t="shared" si="60"/>
        <v>-0.55449091848041487</v>
      </c>
      <c r="N343" s="160">
        <f t="shared" si="60"/>
        <v>-0.36392887073556435</v>
      </c>
      <c r="O343" s="160">
        <f t="shared" si="60"/>
        <v>-0.25462544331009745</v>
      </c>
      <c r="P343" s="160">
        <f t="shared" si="60"/>
        <v>-0.44136527008198856</v>
      </c>
      <c r="Q343" s="160">
        <f t="shared" si="60"/>
        <v>-0.42802536138860375</v>
      </c>
      <c r="R343" s="160">
        <f t="shared" si="60"/>
        <v>-0.26577725271466379</v>
      </c>
      <c r="S343" s="160">
        <f t="shared" si="60"/>
        <v>-0.46356836522072697</v>
      </c>
      <c r="T343" s="160">
        <f t="shared" si="60"/>
        <v>-0.3322915859620662</v>
      </c>
      <c r="U343" s="160">
        <f t="shared" si="60"/>
        <v>0.74425165194937459</v>
      </c>
      <c r="V343" s="160">
        <f t="shared" si="60"/>
        <v>0.59828646649281736</v>
      </c>
      <c r="W343" s="160">
        <f t="shared" si="60"/>
        <v>0.52681384940912401</v>
      </c>
      <c r="X343" s="160">
        <f t="shared" si="60"/>
        <v>-0.83287182495769307</v>
      </c>
      <c r="Y343" s="160">
        <f t="shared" si="60"/>
        <v>-1.0166449713577042</v>
      </c>
      <c r="Z343" s="160">
        <f t="shared" si="60"/>
        <v>-0.86965420757714473</v>
      </c>
      <c r="AA343" s="160">
        <f t="shared" si="60"/>
        <v>0.47128242434781503</v>
      </c>
      <c r="AB343" s="160">
        <f t="shared" si="60"/>
        <v>0.23971074583345925</v>
      </c>
      <c r="AC343" s="160">
        <f t="shared" si="60"/>
        <v>-0.48101961034746438</v>
      </c>
      <c r="AD343" s="160">
        <f t="shared" si="60"/>
        <v>-0.52686988404561863</v>
      </c>
      <c r="AE343" s="160">
        <f t="shared" si="60"/>
        <v>-0.36411424937466974</v>
      </c>
      <c r="AF343" s="160">
        <f t="shared" si="60"/>
        <v>-0.23250837873789781</v>
      </c>
      <c r="AG343" s="160">
        <f t="shared" si="60"/>
        <v>-5.06968861254114E-2</v>
      </c>
      <c r="AH343" s="160">
        <f t="shared" si="60"/>
        <v>-0.13572024033002678</v>
      </c>
      <c r="AI343" s="160">
        <f t="shared" si="60"/>
        <v>0.86654286191924434</v>
      </c>
      <c r="AJ343" s="160">
        <f t="shared" si="60"/>
        <v>1.087391786643692</v>
      </c>
      <c r="AK343" s="160">
        <f t="shared" si="60"/>
        <v>1.0316113917022005</v>
      </c>
      <c r="AL343" s="160">
        <f t="shared" si="60"/>
        <v>1.0165589923852465</v>
      </c>
      <c r="AM343" s="160">
        <f t="shared" si="60"/>
        <v>0.2103811895862826</v>
      </c>
      <c r="AN343" s="160">
        <f t="shared" si="60"/>
        <v>0.67947153966947604</v>
      </c>
      <c r="AO343" s="160">
        <f t="shared" si="60"/>
        <v>0.2176573137999844</v>
      </c>
      <c r="AP343" s="160">
        <f t="shared" si="60"/>
        <v>0.96540659784348848</v>
      </c>
      <c r="AQ343" s="160">
        <f t="shared" si="60"/>
        <v>0.95079947965705225</v>
      </c>
      <c r="AR343" s="160">
        <f t="shared" si="60"/>
        <v>-4.3985831190607984E-2</v>
      </c>
      <c r="AS343" s="160">
        <f t="shared" si="60"/>
        <v>1.0953623802966965</v>
      </c>
      <c r="AT343" s="160">
        <f t="shared" si="60"/>
        <v>1.2663029336714777</v>
      </c>
      <c r="AU343" s="160">
        <f t="shared" si="60"/>
        <v>0.1612161941524127</v>
      </c>
      <c r="AV343" s="160">
        <f t="shared" si="60"/>
        <v>0.14641406072760876</v>
      </c>
      <c r="AW343" s="160">
        <f t="shared" si="60"/>
        <v>1.0899563948460371</v>
      </c>
      <c r="AX343" s="160">
        <f t="shared" si="60"/>
        <v>0.84382437246193309</v>
      </c>
      <c r="AY343" s="160">
        <f t="shared" si="60"/>
        <v>0.856801342026833</v>
      </c>
      <c r="AZ343" s="160">
        <f t="shared" si="60"/>
        <v>1.3740090543267744</v>
      </c>
      <c r="BA343" s="160">
        <f t="shared" si="60"/>
        <v>0.83266938741667418</v>
      </c>
      <c r="BB343" s="160" t="e">
        <f t="shared" si="60"/>
        <v>#DIV/0!</v>
      </c>
      <c r="BC343" s="160" t="e">
        <f t="shared" si="60"/>
        <v>#DIV/0!</v>
      </c>
      <c r="BD343" s="160" t="e">
        <f t="shared" si="60"/>
        <v>#DIV/0!</v>
      </c>
      <c r="BE343" s="160" t="e">
        <f t="shared" si="60"/>
        <v>#DIV/0!</v>
      </c>
      <c r="BF343" s="160" t="e">
        <f t="shared" si="60"/>
        <v>#DIV/0!</v>
      </c>
      <c r="BG343" s="160" t="e">
        <f t="shared" si="60"/>
        <v>#DIV/0!</v>
      </c>
      <c r="BH343" s="160" t="e">
        <f t="shared" si="60"/>
        <v>#DIV/0!</v>
      </c>
      <c r="BI343" s="160" t="e">
        <f t="shared" si="60"/>
        <v>#DIV/0!</v>
      </c>
      <c r="BJ343" s="160" t="e">
        <f t="shared" si="60"/>
        <v>#DIV/0!</v>
      </c>
      <c r="BK343" s="160" t="e">
        <f t="shared" si="60"/>
        <v>#DIV/0!</v>
      </c>
      <c r="BL343" s="160" t="e">
        <f t="shared" si="60"/>
        <v>#DIV/0!</v>
      </c>
      <c r="BM343" s="160" t="e">
        <f t="shared" si="60"/>
        <v>#DIV/0!</v>
      </c>
      <c r="BN343" s="160" t="e">
        <f t="shared" si="60"/>
        <v>#DIV/0!</v>
      </c>
      <c r="BO343" s="160" t="e">
        <f t="shared" ref="BO343:BV346" si="61">(BO96-BO$246)/BO$247</f>
        <v>#DIV/0!</v>
      </c>
      <c r="BP343" s="160" t="e">
        <f t="shared" si="61"/>
        <v>#DIV/0!</v>
      </c>
      <c r="BQ343" s="160" t="e">
        <f t="shared" si="61"/>
        <v>#DIV/0!</v>
      </c>
      <c r="BR343" s="160" t="e">
        <f t="shared" si="61"/>
        <v>#DIV/0!</v>
      </c>
      <c r="BS343" s="160" t="e">
        <f t="shared" si="61"/>
        <v>#DIV/0!</v>
      </c>
      <c r="BT343" s="160" t="e">
        <f t="shared" si="61"/>
        <v>#DIV/0!</v>
      </c>
      <c r="BU343" s="160" t="e">
        <f t="shared" si="61"/>
        <v>#DIV/0!</v>
      </c>
      <c r="BV343" s="160" t="e">
        <f t="shared" si="61"/>
        <v>#DIV/0!</v>
      </c>
    </row>
    <row r="344" spans="1:74" x14ac:dyDescent="0.2">
      <c r="A344" s="71"/>
      <c r="B344" s="79">
        <f t="shared" si="45"/>
        <v>39051</v>
      </c>
      <c r="C344" s="160">
        <f t="shared" si="46"/>
        <v>-0.44650381853299792</v>
      </c>
      <c r="D344" s="160">
        <f t="shared" ref="D344:BO347" si="62">(D97-D$246)/D$247</f>
        <v>-0.34938680473255362</v>
      </c>
      <c r="E344" s="160">
        <f t="shared" si="62"/>
        <v>0.11584279179208461</v>
      </c>
      <c r="F344" s="160">
        <f t="shared" si="62"/>
        <v>0.58130539157602323</v>
      </c>
      <c r="G344" s="160">
        <f t="shared" si="62"/>
        <v>-0.28625006442971679</v>
      </c>
      <c r="H344" s="160">
        <f t="shared" si="62"/>
        <v>-0.6827324974187724</v>
      </c>
      <c r="I344" s="160">
        <f t="shared" si="62"/>
        <v>-1.0192721796083712</v>
      </c>
      <c r="J344" s="160">
        <f t="shared" si="62"/>
        <v>0.1535876309640028</v>
      </c>
      <c r="K344" s="160">
        <f t="shared" si="62"/>
        <v>0.6306148674195623</v>
      </c>
      <c r="L344" s="160">
        <f t="shared" si="62"/>
        <v>-0.29155020813023552</v>
      </c>
      <c r="M344" s="160">
        <f t="shared" si="62"/>
        <v>-0.44120776181352955</v>
      </c>
      <c r="N344" s="160">
        <f t="shared" si="62"/>
        <v>-0.6984274366291775</v>
      </c>
      <c r="O344" s="160">
        <f t="shared" si="62"/>
        <v>-0.72449529180130756</v>
      </c>
      <c r="P344" s="160">
        <f t="shared" si="62"/>
        <v>-0.63562714358092909</v>
      </c>
      <c r="Q344" s="160">
        <f t="shared" si="62"/>
        <v>-0.76958749734810405</v>
      </c>
      <c r="R344" s="160">
        <f t="shared" si="62"/>
        <v>-0.67654175840988218</v>
      </c>
      <c r="S344" s="160">
        <f t="shared" si="62"/>
        <v>-0.45250346780058032</v>
      </c>
      <c r="T344" s="160">
        <f t="shared" si="62"/>
        <v>-0.94549580765121644</v>
      </c>
      <c r="U344" s="160">
        <f t="shared" si="62"/>
        <v>0.37422156548577945</v>
      </c>
      <c r="V344" s="160">
        <f t="shared" si="62"/>
        <v>0.66026926387760843</v>
      </c>
      <c r="W344" s="160">
        <f t="shared" si="62"/>
        <v>1.4140132201441544</v>
      </c>
      <c r="X344" s="160">
        <f t="shared" si="62"/>
        <v>0.54075351761647372</v>
      </c>
      <c r="Y344" s="160">
        <f t="shared" si="62"/>
        <v>0.58556178668655967</v>
      </c>
      <c r="Z344" s="160">
        <f t="shared" si="62"/>
        <v>0.2013957393353531</v>
      </c>
      <c r="AA344" s="160">
        <f t="shared" si="62"/>
        <v>-0.16144295724906896</v>
      </c>
      <c r="AB344" s="160">
        <f t="shared" si="62"/>
        <v>0.1858135872237679</v>
      </c>
      <c r="AC344" s="160">
        <f t="shared" si="62"/>
        <v>0.6672968007173935</v>
      </c>
      <c r="AD344" s="160">
        <f t="shared" si="62"/>
        <v>0.61102281456171614</v>
      </c>
      <c r="AE344" s="160">
        <f t="shared" si="62"/>
        <v>0.69420333925340205</v>
      </c>
      <c r="AF344" s="160">
        <f t="shared" si="62"/>
        <v>0.43075777159963624</v>
      </c>
      <c r="AG344" s="160">
        <f t="shared" si="62"/>
        <v>0.30890643391938549</v>
      </c>
      <c r="AH344" s="160">
        <f t="shared" si="62"/>
        <v>0.38767379243063343</v>
      </c>
      <c r="AI344" s="160">
        <f t="shared" si="62"/>
        <v>3.4560721681275712E-2</v>
      </c>
      <c r="AJ344" s="160">
        <f t="shared" si="62"/>
        <v>0.17763947005425454</v>
      </c>
      <c r="AK344" s="160">
        <f t="shared" si="62"/>
        <v>5.0143471024730185E-2</v>
      </c>
      <c r="AL344" s="160">
        <f t="shared" si="62"/>
        <v>0.15694404818553298</v>
      </c>
      <c r="AM344" s="160">
        <f t="shared" si="62"/>
        <v>0.1986977252702031</v>
      </c>
      <c r="AN344" s="160">
        <f t="shared" si="62"/>
        <v>0.11315011204982929</v>
      </c>
      <c r="AO344" s="160">
        <f t="shared" si="62"/>
        <v>0.37770606663029604</v>
      </c>
      <c r="AP344" s="160">
        <f t="shared" si="62"/>
        <v>1.6441638347322691</v>
      </c>
      <c r="AQ344" s="160">
        <f t="shared" si="62"/>
        <v>0.70931410642502923</v>
      </c>
      <c r="AR344" s="160">
        <f t="shared" si="62"/>
        <v>0.8653946485796975</v>
      </c>
      <c r="AS344" s="160">
        <f t="shared" si="62"/>
        <v>0.8949758420210181</v>
      </c>
      <c r="AT344" s="160">
        <f t="shared" si="62"/>
        <v>0.2222853149537449</v>
      </c>
      <c r="AU344" s="160">
        <f t="shared" si="62"/>
        <v>1.4613091914554928</v>
      </c>
      <c r="AV344" s="160">
        <f t="shared" si="62"/>
        <v>-4.937416331512396E-2</v>
      </c>
      <c r="AW344" s="160">
        <f t="shared" si="62"/>
        <v>-0.79786287806688361</v>
      </c>
      <c r="AX344" s="160">
        <f t="shared" si="62"/>
        <v>-0.34167188696044232</v>
      </c>
      <c r="AY344" s="160">
        <f t="shared" si="62"/>
        <v>-0.12177976544607143</v>
      </c>
      <c r="AZ344" s="160">
        <f t="shared" si="62"/>
        <v>-1.234836235688938</v>
      </c>
      <c r="BA344" s="160">
        <f t="shared" si="62"/>
        <v>-0.68416772357631062</v>
      </c>
      <c r="BB344" s="160" t="e">
        <f t="shared" si="62"/>
        <v>#DIV/0!</v>
      </c>
      <c r="BC344" s="160" t="e">
        <f t="shared" si="62"/>
        <v>#DIV/0!</v>
      </c>
      <c r="BD344" s="160" t="e">
        <f t="shared" si="62"/>
        <v>#DIV/0!</v>
      </c>
      <c r="BE344" s="160" t="e">
        <f t="shared" si="62"/>
        <v>#DIV/0!</v>
      </c>
      <c r="BF344" s="160" t="e">
        <f t="shared" si="62"/>
        <v>#DIV/0!</v>
      </c>
      <c r="BG344" s="160" t="e">
        <f t="shared" si="62"/>
        <v>#DIV/0!</v>
      </c>
      <c r="BH344" s="160" t="e">
        <f t="shared" si="62"/>
        <v>#DIV/0!</v>
      </c>
      <c r="BI344" s="160" t="e">
        <f t="shared" si="62"/>
        <v>#DIV/0!</v>
      </c>
      <c r="BJ344" s="160" t="e">
        <f t="shared" si="62"/>
        <v>#DIV/0!</v>
      </c>
      <c r="BK344" s="160" t="e">
        <f t="shared" si="62"/>
        <v>#DIV/0!</v>
      </c>
      <c r="BL344" s="160" t="e">
        <f t="shared" si="62"/>
        <v>#DIV/0!</v>
      </c>
      <c r="BM344" s="160" t="e">
        <f t="shared" si="62"/>
        <v>#DIV/0!</v>
      </c>
      <c r="BN344" s="160" t="e">
        <f t="shared" si="62"/>
        <v>#DIV/0!</v>
      </c>
      <c r="BO344" s="160" t="e">
        <f t="shared" si="62"/>
        <v>#DIV/0!</v>
      </c>
      <c r="BP344" s="160" t="e">
        <f t="shared" si="61"/>
        <v>#DIV/0!</v>
      </c>
      <c r="BQ344" s="160" t="e">
        <f t="shared" si="61"/>
        <v>#DIV/0!</v>
      </c>
      <c r="BR344" s="160" t="e">
        <f t="shared" si="61"/>
        <v>#DIV/0!</v>
      </c>
      <c r="BS344" s="160" t="e">
        <f t="shared" si="61"/>
        <v>#DIV/0!</v>
      </c>
      <c r="BT344" s="160" t="e">
        <f t="shared" si="61"/>
        <v>#DIV/0!</v>
      </c>
      <c r="BU344" s="160" t="e">
        <f t="shared" si="61"/>
        <v>#DIV/0!</v>
      </c>
      <c r="BV344" s="160" t="e">
        <f t="shared" si="61"/>
        <v>#DIV/0!</v>
      </c>
    </row>
    <row r="345" spans="1:74" x14ac:dyDescent="0.2">
      <c r="A345" s="71"/>
      <c r="B345" s="79">
        <f t="shared" si="45"/>
        <v>39082</v>
      </c>
      <c r="C345" s="160">
        <f t="shared" si="46"/>
        <v>0.24319093038655909</v>
      </c>
      <c r="D345" s="160">
        <f t="shared" si="62"/>
        <v>-0.14231592327801598</v>
      </c>
      <c r="E345" s="160">
        <f t="shared" si="62"/>
        <v>0.74557723886483063</v>
      </c>
      <c r="F345" s="160">
        <f t="shared" si="62"/>
        <v>0.89074559312516421</v>
      </c>
      <c r="G345" s="160">
        <f t="shared" si="62"/>
        <v>0.69573811437508393</v>
      </c>
      <c r="H345" s="160">
        <f t="shared" si="62"/>
        <v>0.59007299931406088</v>
      </c>
      <c r="I345" s="160">
        <f t="shared" si="62"/>
        <v>4.7176300702657957E-2</v>
      </c>
      <c r="J345" s="160">
        <f t="shared" si="62"/>
        <v>0.7941802320561997</v>
      </c>
      <c r="K345" s="160">
        <f t="shared" si="62"/>
        <v>0.75291465234253951</v>
      </c>
      <c r="L345" s="160">
        <f t="shared" si="62"/>
        <v>-0.67011166641645881</v>
      </c>
      <c r="M345" s="160">
        <f t="shared" si="62"/>
        <v>-0.59236758690142144</v>
      </c>
      <c r="N345" s="160">
        <f t="shared" si="62"/>
        <v>0.23708355488872984</v>
      </c>
      <c r="O345" s="160">
        <f t="shared" si="62"/>
        <v>9.9742573271077856E-2</v>
      </c>
      <c r="P345" s="160">
        <f t="shared" si="62"/>
        <v>-0.11203051438949385</v>
      </c>
      <c r="Q345" s="160">
        <f t="shared" si="62"/>
        <v>-2.7675830946598791E-2</v>
      </c>
      <c r="R345" s="160">
        <f t="shared" si="62"/>
        <v>0.41718846411941546</v>
      </c>
      <c r="S345" s="160">
        <f t="shared" si="62"/>
        <v>0.39640000409459453</v>
      </c>
      <c r="T345" s="160">
        <f t="shared" si="62"/>
        <v>0.13016646879190422</v>
      </c>
      <c r="U345" s="160">
        <f t="shared" si="62"/>
        <v>0.17540493817581962</v>
      </c>
      <c r="V345" s="160">
        <f t="shared" si="62"/>
        <v>0.36437980980512047</v>
      </c>
      <c r="W345" s="160">
        <f t="shared" si="62"/>
        <v>0.62353246543585095</v>
      </c>
      <c r="X345" s="160">
        <f t="shared" si="62"/>
        <v>-0.84754731381040427</v>
      </c>
      <c r="Y345" s="160">
        <f t="shared" si="62"/>
        <v>-0.95898743371464101</v>
      </c>
      <c r="Z345" s="160">
        <f t="shared" si="62"/>
        <v>-0.3899124281526653</v>
      </c>
      <c r="AA345" s="160">
        <f t="shared" si="62"/>
        <v>-0.64415254574272274</v>
      </c>
      <c r="AB345" s="160">
        <f t="shared" si="62"/>
        <v>4.1490946151296351E-2</v>
      </c>
      <c r="AC345" s="160">
        <f t="shared" si="62"/>
        <v>-1.0237782020591657</v>
      </c>
      <c r="AD345" s="160">
        <f t="shared" si="62"/>
        <v>-1.041946836369954</v>
      </c>
      <c r="AE345" s="160">
        <f t="shared" si="62"/>
        <v>-0.91878120574802336</v>
      </c>
      <c r="AF345" s="160">
        <f t="shared" si="62"/>
        <v>0.69837318096578727</v>
      </c>
      <c r="AG345" s="160">
        <f t="shared" si="62"/>
        <v>0.13477673061988302</v>
      </c>
      <c r="AH345" s="160">
        <f t="shared" si="62"/>
        <v>0.59885343466891805</v>
      </c>
      <c r="AI345" s="160">
        <f t="shared" si="62"/>
        <v>0.48951980518085447</v>
      </c>
      <c r="AJ345" s="160">
        <f t="shared" si="62"/>
        <v>0.86016608314542531</v>
      </c>
      <c r="AK345" s="160">
        <f t="shared" si="62"/>
        <v>0.72221298545527524</v>
      </c>
      <c r="AL345" s="160">
        <f t="shared" si="62"/>
        <v>0.22217467502372915</v>
      </c>
      <c r="AM345" s="160">
        <f t="shared" si="62"/>
        <v>1.2094387278736474</v>
      </c>
      <c r="AN345" s="160">
        <f t="shared" si="62"/>
        <v>0.53552701172300876</v>
      </c>
      <c r="AO345" s="160">
        <f t="shared" si="62"/>
        <v>0.93060175822591806</v>
      </c>
      <c r="AP345" s="160">
        <f t="shared" si="62"/>
        <v>1.0029243439360149</v>
      </c>
      <c r="AQ345" s="160">
        <f t="shared" si="62"/>
        <v>1.3193334565808301</v>
      </c>
      <c r="AR345" s="160">
        <f t="shared" si="62"/>
        <v>-0.21676717097219794</v>
      </c>
      <c r="AS345" s="160">
        <f t="shared" si="62"/>
        <v>0.78021416359022788</v>
      </c>
      <c r="AT345" s="160">
        <f t="shared" si="62"/>
        <v>0.65274666942888881</v>
      </c>
      <c r="AU345" s="160">
        <f t="shared" si="62"/>
        <v>-0.11575638806684278</v>
      </c>
      <c r="AV345" s="160">
        <f t="shared" si="62"/>
        <v>0.34853224954546502</v>
      </c>
      <c r="AW345" s="160">
        <f t="shared" si="62"/>
        <v>-5.4124072417176136E-2</v>
      </c>
      <c r="AX345" s="160">
        <f t="shared" si="62"/>
        <v>0.27392712149274312</v>
      </c>
      <c r="AY345" s="160">
        <f t="shared" si="62"/>
        <v>0.67433857905120298</v>
      </c>
      <c r="AZ345" s="160">
        <f t="shared" si="62"/>
        <v>1.4906067248342656</v>
      </c>
      <c r="BA345" s="160">
        <f t="shared" si="62"/>
        <v>4.6097357103111407E-2</v>
      </c>
      <c r="BB345" s="160" t="e">
        <f t="shared" si="62"/>
        <v>#DIV/0!</v>
      </c>
      <c r="BC345" s="160" t="e">
        <f t="shared" si="62"/>
        <v>#DIV/0!</v>
      </c>
      <c r="BD345" s="160" t="e">
        <f t="shared" si="62"/>
        <v>#DIV/0!</v>
      </c>
      <c r="BE345" s="160" t="e">
        <f t="shared" si="62"/>
        <v>#DIV/0!</v>
      </c>
      <c r="BF345" s="160" t="e">
        <f t="shared" si="62"/>
        <v>#DIV/0!</v>
      </c>
      <c r="BG345" s="160" t="e">
        <f t="shared" si="62"/>
        <v>#DIV/0!</v>
      </c>
      <c r="BH345" s="160" t="e">
        <f t="shared" si="62"/>
        <v>#DIV/0!</v>
      </c>
      <c r="BI345" s="160" t="e">
        <f t="shared" si="62"/>
        <v>#DIV/0!</v>
      </c>
      <c r="BJ345" s="160" t="e">
        <f t="shared" si="62"/>
        <v>#DIV/0!</v>
      </c>
      <c r="BK345" s="160" t="e">
        <f t="shared" si="62"/>
        <v>#DIV/0!</v>
      </c>
      <c r="BL345" s="160" t="e">
        <f t="shared" si="62"/>
        <v>#DIV/0!</v>
      </c>
      <c r="BM345" s="160" t="e">
        <f t="shared" si="62"/>
        <v>#DIV/0!</v>
      </c>
      <c r="BN345" s="160" t="e">
        <f t="shared" si="62"/>
        <v>#DIV/0!</v>
      </c>
      <c r="BO345" s="160" t="e">
        <f t="shared" si="62"/>
        <v>#DIV/0!</v>
      </c>
      <c r="BP345" s="160" t="e">
        <f t="shared" si="61"/>
        <v>#DIV/0!</v>
      </c>
      <c r="BQ345" s="160" t="e">
        <f t="shared" si="61"/>
        <v>#DIV/0!</v>
      </c>
      <c r="BR345" s="160" t="e">
        <f t="shared" si="61"/>
        <v>#DIV/0!</v>
      </c>
      <c r="BS345" s="160" t="e">
        <f t="shared" si="61"/>
        <v>#DIV/0!</v>
      </c>
      <c r="BT345" s="160" t="e">
        <f t="shared" si="61"/>
        <v>#DIV/0!</v>
      </c>
      <c r="BU345" s="160" t="e">
        <f t="shared" si="61"/>
        <v>#DIV/0!</v>
      </c>
      <c r="BV345" s="160" t="e">
        <f t="shared" si="61"/>
        <v>#DIV/0!</v>
      </c>
    </row>
    <row r="346" spans="1:74" x14ac:dyDescent="0.2">
      <c r="A346" s="71"/>
      <c r="B346" s="79">
        <f t="shared" si="45"/>
        <v>39113</v>
      </c>
      <c r="C346" s="160">
        <f t="shared" si="46"/>
        <v>0.21707944285373884</v>
      </c>
      <c r="D346" s="160">
        <f t="shared" si="62"/>
        <v>2.1341597955197609E-2</v>
      </c>
      <c r="E346" s="160">
        <f t="shared" si="62"/>
        <v>1.8544314676883913E-2</v>
      </c>
      <c r="F346" s="160">
        <f t="shared" si="62"/>
        <v>0.16971276880100014</v>
      </c>
      <c r="G346" s="160">
        <f t="shared" si="62"/>
        <v>-0.2540586276760825</v>
      </c>
      <c r="H346" s="160">
        <f t="shared" si="62"/>
        <v>1.0167762980202281E-2</v>
      </c>
      <c r="I346" s="160">
        <f t="shared" si="62"/>
        <v>0.19620267969894883</v>
      </c>
      <c r="J346" s="160">
        <f t="shared" si="62"/>
        <v>-7.2138940444851501E-2</v>
      </c>
      <c r="K346" s="160">
        <f t="shared" si="62"/>
        <v>-0.45182332040160522</v>
      </c>
      <c r="L346" s="160">
        <f t="shared" si="62"/>
        <v>-0.80893708441896017</v>
      </c>
      <c r="M346" s="160">
        <f t="shared" si="62"/>
        <v>-0.73191653229353748</v>
      </c>
      <c r="N346" s="160">
        <f t="shared" si="62"/>
        <v>-0.19464868065401456</v>
      </c>
      <c r="O346" s="160">
        <f t="shared" si="62"/>
        <v>-0.38647786024497971</v>
      </c>
      <c r="P346" s="160">
        <f t="shared" si="62"/>
        <v>-0.70250469110866598</v>
      </c>
      <c r="Q346" s="160">
        <f t="shared" si="62"/>
        <v>-0.36565582153034143</v>
      </c>
      <c r="R346" s="160">
        <f t="shared" si="62"/>
        <v>6.4251009258663283E-2</v>
      </c>
      <c r="S346" s="160">
        <f t="shared" si="62"/>
        <v>-0.18646490011305153</v>
      </c>
      <c r="T346" s="160">
        <f t="shared" si="62"/>
        <v>-0.50436456320625644</v>
      </c>
      <c r="U346" s="160">
        <f t="shared" si="62"/>
        <v>0.32979181056370266</v>
      </c>
      <c r="V346" s="160">
        <f t="shared" si="62"/>
        <v>0.27907438030320347</v>
      </c>
      <c r="W346" s="160">
        <f t="shared" si="62"/>
        <v>-2.9647631273942598E-2</v>
      </c>
      <c r="X346" s="160">
        <f t="shared" si="62"/>
        <v>-0.5858556991069106</v>
      </c>
      <c r="Y346" s="160">
        <f t="shared" si="62"/>
        <v>-0.96251987219641222</v>
      </c>
      <c r="Z346" s="160">
        <f t="shared" si="62"/>
        <v>-0.86082679413873531</v>
      </c>
      <c r="AA346" s="160">
        <f t="shared" si="62"/>
        <v>-0.52249860040372476</v>
      </c>
      <c r="AB346" s="160">
        <f t="shared" si="62"/>
        <v>-5.1033287183088416E-2</v>
      </c>
      <c r="AC346" s="160">
        <f t="shared" si="62"/>
        <v>-1.0078525712019737</v>
      </c>
      <c r="AD346" s="160">
        <f t="shared" si="62"/>
        <v>-1.0642589641407576</v>
      </c>
      <c r="AE346" s="160">
        <f t="shared" si="62"/>
        <v>-0.77068297231835048</v>
      </c>
      <c r="AF346" s="160">
        <f t="shared" si="62"/>
        <v>-0.90150352808814371</v>
      </c>
      <c r="AG346" s="160">
        <f t="shared" si="62"/>
        <v>-0.55556835349223077</v>
      </c>
      <c r="AH346" s="160">
        <f t="shared" si="62"/>
        <v>-0.66363511875033532</v>
      </c>
      <c r="AI346" s="160">
        <f t="shared" si="62"/>
        <v>-1.490534516646977</v>
      </c>
      <c r="AJ346" s="160">
        <f t="shared" si="62"/>
        <v>-1.1942164887397826</v>
      </c>
      <c r="AK346" s="160">
        <f t="shared" si="62"/>
        <v>-1.1118224822011522</v>
      </c>
      <c r="AL346" s="160">
        <f t="shared" si="62"/>
        <v>-1.4194503590406646</v>
      </c>
      <c r="AM346" s="160">
        <f t="shared" si="62"/>
        <v>-0.79446488910696744</v>
      </c>
      <c r="AN346" s="160">
        <f t="shared" si="62"/>
        <v>-0.79954513439647534</v>
      </c>
      <c r="AO346" s="160">
        <f t="shared" si="62"/>
        <v>-1.4664920625735225</v>
      </c>
      <c r="AP346" s="160">
        <f t="shared" si="62"/>
        <v>-1.4191416392830574</v>
      </c>
      <c r="AQ346" s="160">
        <f t="shared" si="62"/>
        <v>-1.6042156406114669</v>
      </c>
      <c r="AR346" s="160">
        <f t="shared" si="62"/>
        <v>9.3087713176333825E-2</v>
      </c>
      <c r="AS346" s="160">
        <f t="shared" si="62"/>
        <v>0.37600959978002874</v>
      </c>
      <c r="AT346" s="160">
        <f t="shared" si="62"/>
        <v>-1.2291718598129231</v>
      </c>
      <c r="AU346" s="160">
        <f t="shared" si="62"/>
        <v>-0.10865889225643133</v>
      </c>
      <c r="AV346" s="160">
        <f t="shared" si="62"/>
        <v>0.19681736352542684</v>
      </c>
      <c r="AW346" s="160">
        <f t="shared" si="62"/>
        <v>-0.57215938819755541</v>
      </c>
      <c r="AX346" s="160">
        <f t="shared" si="62"/>
        <v>-0.74121169632232153</v>
      </c>
      <c r="AY346" s="160">
        <f t="shared" si="62"/>
        <v>-0.6311277965149561</v>
      </c>
      <c r="AZ346" s="160">
        <f t="shared" si="62"/>
        <v>-0.73810703084560325</v>
      </c>
      <c r="BA346" s="160">
        <f t="shared" si="62"/>
        <v>-0.54956520780529661</v>
      </c>
      <c r="BB346" s="160" t="e">
        <f t="shared" si="62"/>
        <v>#DIV/0!</v>
      </c>
      <c r="BC346" s="160" t="e">
        <f t="shared" si="62"/>
        <v>#DIV/0!</v>
      </c>
      <c r="BD346" s="160" t="e">
        <f t="shared" si="62"/>
        <v>#DIV/0!</v>
      </c>
      <c r="BE346" s="160" t="e">
        <f t="shared" si="62"/>
        <v>#DIV/0!</v>
      </c>
      <c r="BF346" s="160" t="e">
        <f t="shared" si="62"/>
        <v>#DIV/0!</v>
      </c>
      <c r="BG346" s="160" t="e">
        <f t="shared" si="62"/>
        <v>#DIV/0!</v>
      </c>
      <c r="BH346" s="160" t="e">
        <f t="shared" si="62"/>
        <v>#DIV/0!</v>
      </c>
      <c r="BI346" s="160" t="e">
        <f t="shared" si="62"/>
        <v>#DIV/0!</v>
      </c>
      <c r="BJ346" s="160" t="e">
        <f t="shared" si="62"/>
        <v>#DIV/0!</v>
      </c>
      <c r="BK346" s="160" t="e">
        <f t="shared" si="62"/>
        <v>#DIV/0!</v>
      </c>
      <c r="BL346" s="160" t="e">
        <f t="shared" si="62"/>
        <v>#DIV/0!</v>
      </c>
      <c r="BM346" s="160" t="e">
        <f t="shared" si="62"/>
        <v>#DIV/0!</v>
      </c>
      <c r="BN346" s="160" t="e">
        <f t="shared" si="62"/>
        <v>#DIV/0!</v>
      </c>
      <c r="BO346" s="160" t="e">
        <f t="shared" si="62"/>
        <v>#DIV/0!</v>
      </c>
      <c r="BP346" s="160" t="e">
        <f t="shared" si="61"/>
        <v>#DIV/0!</v>
      </c>
      <c r="BQ346" s="160" t="e">
        <f t="shared" si="61"/>
        <v>#DIV/0!</v>
      </c>
      <c r="BR346" s="160" t="e">
        <f t="shared" si="61"/>
        <v>#DIV/0!</v>
      </c>
      <c r="BS346" s="160" t="e">
        <f t="shared" si="61"/>
        <v>#DIV/0!</v>
      </c>
      <c r="BT346" s="160" t="e">
        <f t="shared" si="61"/>
        <v>#DIV/0!</v>
      </c>
      <c r="BU346" s="160" t="e">
        <f t="shared" si="61"/>
        <v>#DIV/0!</v>
      </c>
      <c r="BV346" s="160" t="e">
        <f t="shared" si="61"/>
        <v>#DIV/0!</v>
      </c>
    </row>
    <row r="347" spans="1:74" x14ac:dyDescent="0.2">
      <c r="A347" s="71"/>
      <c r="B347" s="79">
        <f t="shared" si="45"/>
        <v>39141</v>
      </c>
      <c r="C347" s="160">
        <f t="shared" si="46"/>
        <v>-0.63101701957234857</v>
      </c>
      <c r="D347" s="160">
        <f t="shared" si="62"/>
        <v>-0.32645774409906453</v>
      </c>
      <c r="E347" s="160">
        <f t="shared" si="62"/>
        <v>-0.21506722723473862</v>
      </c>
      <c r="F347" s="160">
        <f t="shared" si="62"/>
        <v>-9.5977924799547795E-2</v>
      </c>
      <c r="G347" s="160">
        <f t="shared" si="62"/>
        <v>-0.13327050553388212</v>
      </c>
      <c r="H347" s="160">
        <f t="shared" si="62"/>
        <v>0.900972661015634</v>
      </c>
      <c r="I347" s="160">
        <f t="shared" si="62"/>
        <v>0.74251476396241445</v>
      </c>
      <c r="J347" s="160">
        <f t="shared" si="62"/>
        <v>0.20355313867262856</v>
      </c>
      <c r="K347" s="160">
        <f t="shared" si="62"/>
        <v>-0.28944484446996183</v>
      </c>
      <c r="L347" s="160">
        <f t="shared" si="62"/>
        <v>0.71504889275755312</v>
      </c>
      <c r="M347" s="160">
        <f t="shared" si="62"/>
        <v>0.700795169623179</v>
      </c>
      <c r="N347" s="160">
        <f t="shared" si="62"/>
        <v>0.31785487523801914</v>
      </c>
      <c r="O347" s="160">
        <f t="shared" si="62"/>
        <v>0.20693080531701274</v>
      </c>
      <c r="P347" s="160">
        <f t="shared" si="62"/>
        <v>0.30996186843529733</v>
      </c>
      <c r="Q347" s="160">
        <f t="shared" si="62"/>
        <v>0.40042682555638581</v>
      </c>
      <c r="R347" s="160">
        <f t="shared" si="62"/>
        <v>1.8549678949551875E-2</v>
      </c>
      <c r="S347" s="160">
        <f t="shared" si="62"/>
        <v>-8.9515687729284907E-2</v>
      </c>
      <c r="T347" s="160">
        <f t="shared" si="62"/>
        <v>0.27005332822833983</v>
      </c>
      <c r="U347" s="160">
        <f t="shared" si="62"/>
        <v>-0.61043117041919581</v>
      </c>
      <c r="V347" s="160">
        <f t="shared" si="62"/>
        <v>3.9087044743653397E-2</v>
      </c>
      <c r="W347" s="160">
        <f t="shared" si="62"/>
        <v>-0.13759449264137025</v>
      </c>
      <c r="X347" s="160">
        <f t="shared" si="62"/>
        <v>-3.4238586410152011E-2</v>
      </c>
      <c r="Y347" s="160">
        <f t="shared" si="62"/>
        <v>3.4442311552433255E-2</v>
      </c>
      <c r="Z347" s="160">
        <f t="shared" si="62"/>
        <v>-0.52195505399645259</v>
      </c>
      <c r="AA347" s="160">
        <f t="shared" si="62"/>
        <v>-2.6867188869532106E-2</v>
      </c>
      <c r="AB347" s="160">
        <f t="shared" si="62"/>
        <v>-4.6506138387979797E-2</v>
      </c>
      <c r="AC347" s="160">
        <f t="shared" si="62"/>
        <v>-0.80543626576878879</v>
      </c>
      <c r="AD347" s="160">
        <f t="shared" si="62"/>
        <v>-0.81757377872884107</v>
      </c>
      <c r="AE347" s="160">
        <f t="shared" si="62"/>
        <v>-0.73148050213693849</v>
      </c>
      <c r="AF347" s="160">
        <f t="shared" si="62"/>
        <v>0.37491431845794815</v>
      </c>
      <c r="AG347" s="160">
        <f t="shared" si="62"/>
        <v>0.22042287278721567</v>
      </c>
      <c r="AH347" s="160">
        <f t="shared" si="62"/>
        <v>0.34360682153480981</v>
      </c>
      <c r="AI347" s="160">
        <f t="shared" si="62"/>
        <v>0.87920321278969915</v>
      </c>
      <c r="AJ347" s="160">
        <f t="shared" si="62"/>
        <v>0.69684967340393411</v>
      </c>
      <c r="AK347" s="160">
        <f t="shared" si="62"/>
        <v>0.66974339057973986</v>
      </c>
      <c r="AL347" s="160">
        <f t="shared" si="62"/>
        <v>0.39356494108464546</v>
      </c>
      <c r="AM347" s="160">
        <f t="shared" si="62"/>
        <v>0.73728647502698608</v>
      </c>
      <c r="AN347" s="160">
        <f t="shared" si="62"/>
        <v>0.22921244703818938</v>
      </c>
      <c r="AO347" s="160">
        <f t="shared" si="62"/>
        <v>1.6180839010652113</v>
      </c>
      <c r="AP347" s="160">
        <f t="shared" si="62"/>
        <v>2.9735461738977099E-2</v>
      </c>
      <c r="AQ347" s="160">
        <f t="shared" si="62"/>
        <v>0.31413175238997437</v>
      </c>
      <c r="AR347" s="160">
        <f t="shared" si="62"/>
        <v>-0.1675394656020775</v>
      </c>
      <c r="AS347" s="160">
        <f t="shared" si="62"/>
        <v>0.21477509548027296</v>
      </c>
      <c r="AT347" s="160">
        <f t="shared" si="62"/>
        <v>0.68633864025083602</v>
      </c>
      <c r="AU347" s="160">
        <f t="shared" si="62"/>
        <v>-0.29928191466178394</v>
      </c>
      <c r="AV347" s="160">
        <f t="shared" si="62"/>
        <v>-0.63698189096713542</v>
      </c>
      <c r="AW347" s="160">
        <f t="shared" si="62"/>
        <v>0.57871411198512179</v>
      </c>
      <c r="AX347" s="160">
        <f t="shared" si="62"/>
        <v>0.57107346866768083</v>
      </c>
      <c r="AY347" s="160">
        <f t="shared" si="62"/>
        <v>0.97431391295880843</v>
      </c>
      <c r="AZ347" s="160">
        <f t="shared" si="62"/>
        <v>1.7745387968437307</v>
      </c>
      <c r="BA347" s="160">
        <f t="shared" si="62"/>
        <v>-0.95270438328607987</v>
      </c>
      <c r="BB347" s="160" t="e">
        <f t="shared" si="62"/>
        <v>#DIV/0!</v>
      </c>
      <c r="BC347" s="160" t="e">
        <f t="shared" si="62"/>
        <v>#DIV/0!</v>
      </c>
      <c r="BD347" s="160" t="e">
        <f t="shared" si="62"/>
        <v>#DIV/0!</v>
      </c>
      <c r="BE347" s="160" t="e">
        <f t="shared" si="62"/>
        <v>#DIV/0!</v>
      </c>
      <c r="BF347" s="160" t="e">
        <f t="shared" si="62"/>
        <v>#DIV/0!</v>
      </c>
      <c r="BG347" s="160" t="e">
        <f t="shared" si="62"/>
        <v>#DIV/0!</v>
      </c>
      <c r="BH347" s="160" t="e">
        <f t="shared" si="62"/>
        <v>#DIV/0!</v>
      </c>
      <c r="BI347" s="160" t="e">
        <f t="shared" si="62"/>
        <v>#DIV/0!</v>
      </c>
      <c r="BJ347" s="160" t="e">
        <f t="shared" si="62"/>
        <v>#DIV/0!</v>
      </c>
      <c r="BK347" s="160" t="e">
        <f t="shared" si="62"/>
        <v>#DIV/0!</v>
      </c>
      <c r="BL347" s="160" t="e">
        <f t="shared" si="62"/>
        <v>#DIV/0!</v>
      </c>
      <c r="BM347" s="160" t="e">
        <f t="shared" si="62"/>
        <v>#DIV/0!</v>
      </c>
      <c r="BN347" s="160" t="e">
        <f t="shared" si="62"/>
        <v>#DIV/0!</v>
      </c>
      <c r="BO347" s="160" t="e">
        <f t="shared" ref="BO347:BV350" si="63">(BO100-BO$246)/BO$247</f>
        <v>#DIV/0!</v>
      </c>
      <c r="BP347" s="160" t="e">
        <f t="shared" si="63"/>
        <v>#DIV/0!</v>
      </c>
      <c r="BQ347" s="160" t="e">
        <f t="shared" si="63"/>
        <v>#DIV/0!</v>
      </c>
      <c r="BR347" s="160" t="e">
        <f t="shared" si="63"/>
        <v>#DIV/0!</v>
      </c>
      <c r="BS347" s="160" t="e">
        <f t="shared" si="63"/>
        <v>#DIV/0!</v>
      </c>
      <c r="BT347" s="160" t="e">
        <f t="shared" si="63"/>
        <v>#DIV/0!</v>
      </c>
      <c r="BU347" s="160" t="e">
        <f t="shared" si="63"/>
        <v>#DIV/0!</v>
      </c>
      <c r="BV347" s="160" t="e">
        <f t="shared" si="63"/>
        <v>#DIV/0!</v>
      </c>
    </row>
    <row r="348" spans="1:74" x14ac:dyDescent="0.2">
      <c r="A348" s="71"/>
      <c r="B348" s="79">
        <f t="shared" si="45"/>
        <v>39172</v>
      </c>
      <c r="C348" s="160">
        <f t="shared" si="46"/>
        <v>6.1881026631759692E-2</v>
      </c>
      <c r="D348" s="160">
        <f t="shared" ref="D348:BO351" si="64">(D101-D$246)/D$247</f>
        <v>9.486574499593971E-4</v>
      </c>
      <c r="E348" s="160">
        <f t="shared" si="64"/>
        <v>0.68063454577359495</v>
      </c>
      <c r="F348" s="160">
        <f t="shared" si="64"/>
        <v>0.82688333564265692</v>
      </c>
      <c r="G348" s="160">
        <f t="shared" si="64"/>
        <v>0.7552509713978407</v>
      </c>
      <c r="H348" s="160">
        <f t="shared" si="64"/>
        <v>-0.48229137384287007</v>
      </c>
      <c r="I348" s="160">
        <f t="shared" si="64"/>
        <v>-0.40703780266282064</v>
      </c>
      <c r="J348" s="160">
        <f t="shared" si="64"/>
        <v>0.7400144662415945</v>
      </c>
      <c r="K348" s="160">
        <f t="shared" si="64"/>
        <v>0.54367923431479082</v>
      </c>
      <c r="L348" s="160">
        <f t="shared" si="64"/>
        <v>-0.12994422323266233</v>
      </c>
      <c r="M348" s="160">
        <f t="shared" si="64"/>
        <v>-0.17052094605654319</v>
      </c>
      <c r="N348" s="160">
        <f t="shared" si="64"/>
        <v>-0.22590899655169688</v>
      </c>
      <c r="O348" s="160">
        <f t="shared" si="64"/>
        <v>-7.2855575488302168E-2</v>
      </c>
      <c r="P348" s="160">
        <f t="shared" si="64"/>
        <v>-0.13012101761666928</v>
      </c>
      <c r="Q348" s="160">
        <f t="shared" si="64"/>
        <v>-0.36315389799988834</v>
      </c>
      <c r="R348" s="160">
        <f t="shared" si="64"/>
        <v>6.0206470112279774E-2</v>
      </c>
      <c r="S348" s="160">
        <f t="shared" si="64"/>
        <v>-0.30497925763274764</v>
      </c>
      <c r="T348" s="160">
        <f t="shared" si="64"/>
        <v>-9.508427566204497E-2</v>
      </c>
      <c r="U348" s="160">
        <f t="shared" si="64"/>
        <v>0.14111443572349663</v>
      </c>
      <c r="V348" s="160">
        <f t="shared" si="64"/>
        <v>0.21183234589660133</v>
      </c>
      <c r="W348" s="160">
        <f t="shared" si="64"/>
        <v>-0.36524818138360937</v>
      </c>
      <c r="X348" s="160">
        <f t="shared" si="64"/>
        <v>0.15869433384621462</v>
      </c>
      <c r="Y348" s="160">
        <f t="shared" si="64"/>
        <v>0.38023421303861366</v>
      </c>
      <c r="Z348" s="160">
        <f t="shared" si="64"/>
        <v>0.50015954364957227</v>
      </c>
      <c r="AA348" s="160">
        <f t="shared" si="64"/>
        <v>0.10991684088946833</v>
      </c>
      <c r="AB348" s="160">
        <f t="shared" si="64"/>
        <v>6.1446449078081174E-2</v>
      </c>
      <c r="AC348" s="160">
        <f t="shared" si="64"/>
        <v>0.28828894113113218</v>
      </c>
      <c r="AD348" s="160">
        <f t="shared" si="64"/>
        <v>0.35417733687636671</v>
      </c>
      <c r="AE348" s="160">
        <f t="shared" si="64"/>
        <v>0.10727310060427619</v>
      </c>
      <c r="AF348" s="160">
        <f t="shared" si="64"/>
        <v>0.71088721960338386</v>
      </c>
      <c r="AG348" s="160">
        <f t="shared" si="64"/>
        <v>0.31896730109551275</v>
      </c>
      <c r="AH348" s="160">
        <f t="shared" si="64"/>
        <v>0.60872846469317199</v>
      </c>
      <c r="AI348" s="160">
        <f t="shared" si="64"/>
        <v>0.73826728519135931</v>
      </c>
      <c r="AJ348" s="160">
        <f t="shared" si="64"/>
        <v>0.79545397318569555</v>
      </c>
      <c r="AK348" s="160">
        <f t="shared" si="64"/>
        <v>0.75023600882207542</v>
      </c>
      <c r="AL348" s="160">
        <f t="shared" si="64"/>
        <v>0.55620623578741246</v>
      </c>
      <c r="AM348" s="160">
        <f t="shared" si="64"/>
        <v>0.60061853389042008</v>
      </c>
      <c r="AN348" s="160">
        <f t="shared" si="64"/>
        <v>0.79724063683427893</v>
      </c>
      <c r="AO348" s="160">
        <f t="shared" si="64"/>
        <v>0.50501757456349849</v>
      </c>
      <c r="AP348" s="160">
        <f t="shared" si="64"/>
        <v>0.67865981399905584</v>
      </c>
      <c r="AQ348" s="160">
        <f t="shared" si="64"/>
        <v>0.17414886719362838</v>
      </c>
      <c r="AR348" s="160">
        <f t="shared" si="64"/>
        <v>0.20157544494048374</v>
      </c>
      <c r="AS348" s="160">
        <f t="shared" si="64"/>
        <v>-0.12728420504407489</v>
      </c>
      <c r="AT348" s="160">
        <f t="shared" si="64"/>
        <v>0.42370941213266999</v>
      </c>
      <c r="AU348" s="160">
        <f t="shared" si="64"/>
        <v>1.0271937535327849</v>
      </c>
      <c r="AV348" s="160">
        <f t="shared" si="64"/>
        <v>-9.2538545127346713E-3</v>
      </c>
      <c r="AW348" s="160">
        <f t="shared" si="64"/>
        <v>-0.1933032643030928</v>
      </c>
      <c r="AX348" s="160">
        <f t="shared" si="64"/>
        <v>0.685841365860411</v>
      </c>
      <c r="AY348" s="160">
        <f t="shared" si="64"/>
        <v>0.35889162326939272</v>
      </c>
      <c r="AZ348" s="160">
        <f t="shared" si="64"/>
        <v>0.22707949629890486</v>
      </c>
      <c r="BA348" s="160">
        <f t="shared" si="64"/>
        <v>-0.59893476330347595</v>
      </c>
      <c r="BB348" s="160" t="e">
        <f t="shared" si="64"/>
        <v>#DIV/0!</v>
      </c>
      <c r="BC348" s="160" t="e">
        <f t="shared" si="64"/>
        <v>#DIV/0!</v>
      </c>
      <c r="BD348" s="160" t="e">
        <f t="shared" si="64"/>
        <v>#DIV/0!</v>
      </c>
      <c r="BE348" s="160" t="e">
        <f t="shared" si="64"/>
        <v>#DIV/0!</v>
      </c>
      <c r="BF348" s="160" t="e">
        <f t="shared" si="64"/>
        <v>#DIV/0!</v>
      </c>
      <c r="BG348" s="160" t="e">
        <f t="shared" si="64"/>
        <v>#DIV/0!</v>
      </c>
      <c r="BH348" s="160" t="e">
        <f t="shared" si="64"/>
        <v>#DIV/0!</v>
      </c>
      <c r="BI348" s="160" t="e">
        <f t="shared" si="64"/>
        <v>#DIV/0!</v>
      </c>
      <c r="BJ348" s="160" t="e">
        <f t="shared" si="64"/>
        <v>#DIV/0!</v>
      </c>
      <c r="BK348" s="160" t="e">
        <f t="shared" si="64"/>
        <v>#DIV/0!</v>
      </c>
      <c r="BL348" s="160" t="e">
        <f t="shared" si="64"/>
        <v>#DIV/0!</v>
      </c>
      <c r="BM348" s="160" t="e">
        <f t="shared" si="64"/>
        <v>#DIV/0!</v>
      </c>
      <c r="BN348" s="160" t="e">
        <f t="shared" si="64"/>
        <v>#DIV/0!</v>
      </c>
      <c r="BO348" s="160" t="e">
        <f t="shared" si="64"/>
        <v>#DIV/0!</v>
      </c>
      <c r="BP348" s="160" t="e">
        <f t="shared" si="63"/>
        <v>#DIV/0!</v>
      </c>
      <c r="BQ348" s="160" t="e">
        <f t="shared" si="63"/>
        <v>#DIV/0!</v>
      </c>
      <c r="BR348" s="160" t="e">
        <f t="shared" si="63"/>
        <v>#DIV/0!</v>
      </c>
      <c r="BS348" s="160" t="e">
        <f t="shared" si="63"/>
        <v>#DIV/0!</v>
      </c>
      <c r="BT348" s="160" t="e">
        <f t="shared" si="63"/>
        <v>#DIV/0!</v>
      </c>
      <c r="BU348" s="160" t="e">
        <f t="shared" si="63"/>
        <v>#DIV/0!</v>
      </c>
      <c r="BV348" s="160" t="e">
        <f t="shared" si="63"/>
        <v>#DIV/0!</v>
      </c>
    </row>
    <row r="349" spans="1:74" x14ac:dyDescent="0.2">
      <c r="A349" s="71"/>
      <c r="B349" s="79">
        <f t="shared" si="45"/>
        <v>39202</v>
      </c>
      <c r="C349" s="160">
        <f t="shared" si="46"/>
        <v>0.51979222541621717</v>
      </c>
      <c r="D349" s="160">
        <f t="shared" si="64"/>
        <v>-6.8253716413111551E-2</v>
      </c>
      <c r="E349" s="160">
        <f t="shared" si="64"/>
        <v>1.1963502862985647</v>
      </c>
      <c r="F349" s="160">
        <f t="shared" si="64"/>
        <v>0.68250022837416235</v>
      </c>
      <c r="G349" s="160">
        <f t="shared" si="64"/>
        <v>0.65784995493728959</v>
      </c>
      <c r="H349" s="160">
        <f t="shared" si="64"/>
        <v>-0.98513945605016073</v>
      </c>
      <c r="I349" s="160">
        <f t="shared" si="64"/>
        <v>-0.90306537427998679</v>
      </c>
      <c r="J349" s="160">
        <f t="shared" si="64"/>
        <v>0.51480707974920314</v>
      </c>
      <c r="K349" s="160">
        <f t="shared" si="64"/>
        <v>0.40568068277461633</v>
      </c>
      <c r="L349" s="160">
        <f t="shared" si="64"/>
        <v>-0.38317240880171977</v>
      </c>
      <c r="M349" s="160">
        <f t="shared" si="64"/>
        <v>-0.38689610216207726</v>
      </c>
      <c r="N349" s="160">
        <f t="shared" si="64"/>
        <v>-0.35219001871764916</v>
      </c>
      <c r="O349" s="160">
        <f t="shared" si="64"/>
        <v>-0.39529652824066841</v>
      </c>
      <c r="P349" s="160">
        <f t="shared" si="64"/>
        <v>-0.22575771652271395</v>
      </c>
      <c r="Q349" s="160">
        <f t="shared" si="64"/>
        <v>-0.40367702340283723</v>
      </c>
      <c r="R349" s="160">
        <f t="shared" si="64"/>
        <v>-0.16976236245677478</v>
      </c>
      <c r="S349" s="160">
        <f t="shared" si="64"/>
        <v>-0.19746948742539128</v>
      </c>
      <c r="T349" s="160">
        <f t="shared" si="64"/>
        <v>-0.51587727828971841</v>
      </c>
      <c r="U349" s="160">
        <f t="shared" si="64"/>
        <v>0.96868592046291357</v>
      </c>
      <c r="V349" s="160">
        <f t="shared" si="64"/>
        <v>0.59598801522240308</v>
      </c>
      <c r="W349" s="160">
        <f t="shared" si="64"/>
        <v>0.88338155269066043</v>
      </c>
      <c r="X349" s="160">
        <f t="shared" si="64"/>
        <v>-0.21914964520945501</v>
      </c>
      <c r="Y349" s="160">
        <f t="shared" si="64"/>
        <v>-0.10624478365665835</v>
      </c>
      <c r="Z349" s="160">
        <f t="shared" si="64"/>
        <v>8.9291371596231225E-2</v>
      </c>
      <c r="AA349" s="160">
        <f t="shared" si="64"/>
        <v>0.40915036027279689</v>
      </c>
      <c r="AB349" s="160">
        <f t="shared" si="64"/>
        <v>0.16024426283399276</v>
      </c>
      <c r="AC349" s="160">
        <f t="shared" si="64"/>
        <v>0.75390493546464066</v>
      </c>
      <c r="AD349" s="160">
        <f t="shared" si="64"/>
        <v>0.6859453080368062</v>
      </c>
      <c r="AE349" s="160">
        <f t="shared" si="64"/>
        <v>0.81807052824803494</v>
      </c>
      <c r="AF349" s="160">
        <f t="shared" si="64"/>
        <v>0.2516912358399801</v>
      </c>
      <c r="AG349" s="160">
        <f t="shared" si="64"/>
        <v>-0.20332983545891639</v>
      </c>
      <c r="AH349" s="160">
        <f t="shared" si="64"/>
        <v>0.24636949665731164</v>
      </c>
      <c r="AI349" s="160">
        <f t="shared" si="64"/>
        <v>1.3906571221999122</v>
      </c>
      <c r="AJ349" s="160">
        <f t="shared" si="64"/>
        <v>1.8198701080316766</v>
      </c>
      <c r="AK349" s="160">
        <f t="shared" si="64"/>
        <v>1.4774694032364626</v>
      </c>
      <c r="AL349" s="160">
        <f t="shared" si="64"/>
        <v>1.5866657413001883</v>
      </c>
      <c r="AM349" s="160">
        <f t="shared" si="64"/>
        <v>1.4235514505960409</v>
      </c>
      <c r="AN349" s="160">
        <f t="shared" si="64"/>
        <v>1.4291322735089618</v>
      </c>
      <c r="AO349" s="160">
        <f t="shared" si="64"/>
        <v>1.0942879827114642</v>
      </c>
      <c r="AP349" s="160">
        <f t="shared" si="64"/>
        <v>0.38214191996768054</v>
      </c>
      <c r="AQ349" s="160">
        <f t="shared" si="64"/>
        <v>2.0277541360025366</v>
      </c>
      <c r="AR349" s="160">
        <f t="shared" si="64"/>
        <v>8.4672867794694184E-2</v>
      </c>
      <c r="AS349" s="160">
        <f t="shared" si="64"/>
        <v>6.9060214635606215E-2</v>
      </c>
      <c r="AT349" s="160">
        <f t="shared" si="64"/>
        <v>1.2662457064113513</v>
      </c>
      <c r="AU349" s="160">
        <f t="shared" si="64"/>
        <v>0.45634110194147071</v>
      </c>
      <c r="AV349" s="160">
        <f t="shared" si="64"/>
        <v>0.63534955825060513</v>
      </c>
      <c r="AW349" s="160">
        <f t="shared" si="64"/>
        <v>1.1195285388409524</v>
      </c>
      <c r="AX349" s="160">
        <f t="shared" si="64"/>
        <v>1.1806103939009387</v>
      </c>
      <c r="AY349" s="160">
        <f t="shared" si="64"/>
        <v>1.0227913298725844</v>
      </c>
      <c r="AZ349" s="160">
        <f t="shared" si="64"/>
        <v>1.4612026367852879</v>
      </c>
      <c r="BA349" s="160">
        <f t="shared" si="64"/>
        <v>0.90282281085738592</v>
      </c>
      <c r="BB349" s="160" t="e">
        <f t="shared" si="64"/>
        <v>#DIV/0!</v>
      </c>
      <c r="BC349" s="160" t="e">
        <f t="shared" si="64"/>
        <v>#DIV/0!</v>
      </c>
      <c r="BD349" s="160" t="e">
        <f t="shared" si="64"/>
        <v>#DIV/0!</v>
      </c>
      <c r="BE349" s="160" t="e">
        <f t="shared" si="64"/>
        <v>#DIV/0!</v>
      </c>
      <c r="BF349" s="160" t="e">
        <f t="shared" si="64"/>
        <v>#DIV/0!</v>
      </c>
      <c r="BG349" s="160" t="e">
        <f t="shared" si="64"/>
        <v>#DIV/0!</v>
      </c>
      <c r="BH349" s="160" t="e">
        <f t="shared" si="64"/>
        <v>#DIV/0!</v>
      </c>
      <c r="BI349" s="160" t="e">
        <f t="shared" si="64"/>
        <v>#DIV/0!</v>
      </c>
      <c r="BJ349" s="160" t="e">
        <f t="shared" si="64"/>
        <v>#DIV/0!</v>
      </c>
      <c r="BK349" s="160" t="e">
        <f t="shared" si="64"/>
        <v>#DIV/0!</v>
      </c>
      <c r="BL349" s="160" t="e">
        <f t="shared" si="64"/>
        <v>#DIV/0!</v>
      </c>
      <c r="BM349" s="160" t="e">
        <f t="shared" si="64"/>
        <v>#DIV/0!</v>
      </c>
      <c r="BN349" s="160" t="e">
        <f t="shared" si="64"/>
        <v>#DIV/0!</v>
      </c>
      <c r="BO349" s="160" t="e">
        <f t="shared" si="64"/>
        <v>#DIV/0!</v>
      </c>
      <c r="BP349" s="160" t="e">
        <f t="shared" si="63"/>
        <v>#DIV/0!</v>
      </c>
      <c r="BQ349" s="160" t="e">
        <f t="shared" si="63"/>
        <v>#DIV/0!</v>
      </c>
      <c r="BR349" s="160" t="e">
        <f t="shared" si="63"/>
        <v>#DIV/0!</v>
      </c>
      <c r="BS349" s="160" t="e">
        <f t="shared" si="63"/>
        <v>#DIV/0!</v>
      </c>
      <c r="BT349" s="160" t="e">
        <f t="shared" si="63"/>
        <v>#DIV/0!</v>
      </c>
      <c r="BU349" s="160" t="e">
        <f t="shared" si="63"/>
        <v>#DIV/0!</v>
      </c>
      <c r="BV349" s="160" t="e">
        <f t="shared" si="63"/>
        <v>#DIV/0!</v>
      </c>
    </row>
    <row r="350" spans="1:74" x14ac:dyDescent="0.2">
      <c r="A350" s="71"/>
      <c r="B350" s="79">
        <f t="shared" si="45"/>
        <v>39233</v>
      </c>
      <c r="C350" s="160">
        <f t="shared" si="46"/>
        <v>1.0226946697916448</v>
      </c>
      <c r="D350" s="160">
        <f t="shared" si="64"/>
        <v>0.85628926635836855</v>
      </c>
      <c r="E350" s="160">
        <f t="shared" si="64"/>
        <v>0.55416391986833058</v>
      </c>
      <c r="F350" s="160">
        <f t="shared" si="64"/>
        <v>0.33530779465706917</v>
      </c>
      <c r="G350" s="160">
        <f t="shared" si="64"/>
        <v>0.64584613799593571</v>
      </c>
      <c r="H350" s="160">
        <f t="shared" si="64"/>
        <v>0.54018839349460712</v>
      </c>
      <c r="I350" s="160">
        <f t="shared" si="64"/>
        <v>-0.48178458088846693</v>
      </c>
      <c r="J350" s="160">
        <f t="shared" si="64"/>
        <v>0.44605985899125261</v>
      </c>
      <c r="K350" s="160">
        <f t="shared" si="64"/>
        <v>0.95629130323719724</v>
      </c>
      <c r="L350" s="160">
        <f t="shared" si="64"/>
        <v>-0.52263735959662094</v>
      </c>
      <c r="M350" s="160">
        <f t="shared" si="64"/>
        <v>-0.42569695257724671</v>
      </c>
      <c r="N350" s="160">
        <f t="shared" si="64"/>
        <v>0.18805852518697205</v>
      </c>
      <c r="O350" s="160">
        <f t="shared" si="64"/>
        <v>-7.2533806387379385E-2</v>
      </c>
      <c r="P350" s="160">
        <f t="shared" si="64"/>
        <v>-0.19929924385388198</v>
      </c>
      <c r="Q350" s="160">
        <f t="shared" si="64"/>
        <v>-4.8765841084390353E-2</v>
      </c>
      <c r="R350" s="160">
        <f t="shared" si="64"/>
        <v>1.0380487393014279</v>
      </c>
      <c r="S350" s="160">
        <f t="shared" si="64"/>
        <v>0.83619305382838871</v>
      </c>
      <c r="T350" s="160">
        <f t="shared" si="64"/>
        <v>-9.4656681951266267E-2</v>
      </c>
      <c r="U350" s="160">
        <f t="shared" si="64"/>
        <v>0.76607102918650016</v>
      </c>
      <c r="V350" s="160">
        <f t="shared" si="64"/>
        <v>0.76773424550340674</v>
      </c>
      <c r="W350" s="160">
        <f t="shared" si="64"/>
        <v>1.0167613319276438</v>
      </c>
      <c r="X350" s="160">
        <f t="shared" si="64"/>
        <v>-0.14471576880900949</v>
      </c>
      <c r="Y350" s="160">
        <f t="shared" si="64"/>
        <v>2.7728346582393468E-2</v>
      </c>
      <c r="Z350" s="160">
        <f t="shared" si="64"/>
        <v>-0.33417073583493978</v>
      </c>
      <c r="AA350" s="160">
        <f t="shared" si="64"/>
        <v>3.2208482612210612E-2</v>
      </c>
      <c r="AB350" s="160">
        <f t="shared" si="64"/>
        <v>0.18821217703609433</v>
      </c>
      <c r="AC350" s="160">
        <f t="shared" si="64"/>
        <v>-0.5058329744059461</v>
      </c>
      <c r="AD350" s="160">
        <f t="shared" si="64"/>
        <v>-0.43322523881681646</v>
      </c>
      <c r="AE350" s="160">
        <f t="shared" si="64"/>
        <v>-0.60524450180859468</v>
      </c>
      <c r="AF350" s="160">
        <f t="shared" si="64"/>
        <v>0.64253025859511637</v>
      </c>
      <c r="AG350" s="160">
        <f t="shared" si="64"/>
        <v>0.29767188226787128</v>
      </c>
      <c r="AH350" s="160">
        <f t="shared" si="64"/>
        <v>0.5547868826130774</v>
      </c>
      <c r="AI350" s="160">
        <f t="shared" si="64"/>
        <v>-0.1360818467238058</v>
      </c>
      <c r="AJ350" s="160">
        <f t="shared" si="64"/>
        <v>-4.9727301474946549E-2</v>
      </c>
      <c r="AK350" s="160">
        <f t="shared" si="64"/>
        <v>-0.2703724862628169</v>
      </c>
      <c r="AL350" s="160">
        <f t="shared" si="64"/>
        <v>0.20275202186824592</v>
      </c>
      <c r="AM350" s="160">
        <f t="shared" si="64"/>
        <v>-0.67610963751535536</v>
      </c>
      <c r="AN350" s="160">
        <f t="shared" si="64"/>
        <v>5.3859425793818652E-2</v>
      </c>
      <c r="AO350" s="160">
        <f t="shared" si="64"/>
        <v>-0.41526275421079351</v>
      </c>
      <c r="AP350" s="160">
        <f t="shared" si="64"/>
        <v>-1.4139007941938893</v>
      </c>
      <c r="AQ350" s="160">
        <f t="shared" si="64"/>
        <v>-1.0736660400066762</v>
      </c>
      <c r="AR350" s="160">
        <f t="shared" si="64"/>
        <v>-0.12847726120036754</v>
      </c>
      <c r="AS350" s="160">
        <f t="shared" si="64"/>
        <v>3.198547614062431E-2</v>
      </c>
      <c r="AT350" s="160">
        <f t="shared" si="64"/>
        <v>-0.44877535215572928</v>
      </c>
      <c r="AU350" s="160">
        <f t="shared" si="64"/>
        <v>-0.55350701948577585</v>
      </c>
      <c r="AV350" s="160">
        <f t="shared" si="64"/>
        <v>-0.26573064696520593</v>
      </c>
      <c r="AW350" s="160">
        <f t="shared" si="64"/>
        <v>0.15463298094120267</v>
      </c>
      <c r="AX350" s="160">
        <f t="shared" si="64"/>
        <v>0.30740160429614355</v>
      </c>
      <c r="AY350" s="160">
        <f t="shared" si="64"/>
        <v>1.5826823639977325E-2</v>
      </c>
      <c r="AZ350" s="160">
        <f t="shared" si="64"/>
        <v>0.4049755877766768</v>
      </c>
      <c r="BA350" s="160">
        <f t="shared" si="64"/>
        <v>-0.37646191153430647</v>
      </c>
      <c r="BB350" s="160" t="e">
        <f t="shared" si="64"/>
        <v>#DIV/0!</v>
      </c>
      <c r="BC350" s="160" t="e">
        <f t="shared" si="64"/>
        <v>#DIV/0!</v>
      </c>
      <c r="BD350" s="160" t="e">
        <f t="shared" si="64"/>
        <v>#DIV/0!</v>
      </c>
      <c r="BE350" s="160" t="e">
        <f t="shared" si="64"/>
        <v>#DIV/0!</v>
      </c>
      <c r="BF350" s="160" t="e">
        <f t="shared" si="64"/>
        <v>#DIV/0!</v>
      </c>
      <c r="BG350" s="160" t="e">
        <f t="shared" si="64"/>
        <v>#DIV/0!</v>
      </c>
      <c r="BH350" s="160" t="e">
        <f t="shared" si="64"/>
        <v>#DIV/0!</v>
      </c>
      <c r="BI350" s="160" t="e">
        <f t="shared" si="64"/>
        <v>#DIV/0!</v>
      </c>
      <c r="BJ350" s="160" t="e">
        <f t="shared" si="64"/>
        <v>#DIV/0!</v>
      </c>
      <c r="BK350" s="160" t="e">
        <f t="shared" si="64"/>
        <v>#DIV/0!</v>
      </c>
      <c r="BL350" s="160" t="e">
        <f t="shared" si="64"/>
        <v>#DIV/0!</v>
      </c>
      <c r="BM350" s="160" t="e">
        <f t="shared" si="64"/>
        <v>#DIV/0!</v>
      </c>
      <c r="BN350" s="160" t="e">
        <f t="shared" si="64"/>
        <v>#DIV/0!</v>
      </c>
      <c r="BO350" s="160" t="e">
        <f t="shared" si="64"/>
        <v>#DIV/0!</v>
      </c>
      <c r="BP350" s="160" t="e">
        <f t="shared" si="63"/>
        <v>#DIV/0!</v>
      </c>
      <c r="BQ350" s="160" t="e">
        <f t="shared" si="63"/>
        <v>#DIV/0!</v>
      </c>
      <c r="BR350" s="160" t="e">
        <f t="shared" si="63"/>
        <v>#DIV/0!</v>
      </c>
      <c r="BS350" s="160" t="e">
        <f t="shared" si="63"/>
        <v>#DIV/0!</v>
      </c>
      <c r="BT350" s="160" t="e">
        <f t="shared" si="63"/>
        <v>#DIV/0!</v>
      </c>
      <c r="BU350" s="160" t="e">
        <f t="shared" si="63"/>
        <v>#DIV/0!</v>
      </c>
      <c r="BV350" s="160" t="e">
        <f t="shared" si="63"/>
        <v>#DIV/0!</v>
      </c>
    </row>
    <row r="351" spans="1:74" x14ac:dyDescent="0.2">
      <c r="A351" s="71"/>
      <c r="B351" s="79">
        <f t="shared" si="45"/>
        <v>39263</v>
      </c>
      <c r="C351" s="160">
        <f t="shared" si="46"/>
        <v>-0.98378745612312324</v>
      </c>
      <c r="D351" s="160">
        <f t="shared" si="64"/>
        <v>-0.82468878989860694</v>
      </c>
      <c r="E351" s="160">
        <f t="shared" si="64"/>
        <v>-0.58320049733029733</v>
      </c>
      <c r="F351" s="160">
        <f t="shared" si="64"/>
        <v>-0.82695200100622202</v>
      </c>
      <c r="G351" s="160">
        <f t="shared" si="64"/>
        <v>-0.16372451085913881</v>
      </c>
      <c r="H351" s="160">
        <f t="shared" si="64"/>
        <v>-0.54759113293156858</v>
      </c>
      <c r="I351" s="160">
        <f t="shared" si="64"/>
        <v>-0.34507308914550233</v>
      </c>
      <c r="J351" s="160">
        <f t="shared" si="64"/>
        <v>-2.9072507558891493E-2</v>
      </c>
      <c r="K351" s="160">
        <f t="shared" si="64"/>
        <v>0.43038127376191065</v>
      </c>
      <c r="L351" s="160">
        <f t="shared" si="64"/>
        <v>-0.9339748564379633</v>
      </c>
      <c r="M351" s="160">
        <f t="shared" si="64"/>
        <v>-0.96848019395795681</v>
      </c>
      <c r="N351" s="160">
        <f t="shared" si="64"/>
        <v>-1.4962478163587625</v>
      </c>
      <c r="O351" s="160">
        <f t="shared" si="64"/>
        <v>-1.0702755676152722</v>
      </c>
      <c r="P351" s="160">
        <f t="shared" si="64"/>
        <v>-1.3252280087469588</v>
      </c>
      <c r="Q351" s="160">
        <f t="shared" si="64"/>
        <v>-0.96251243463880198</v>
      </c>
      <c r="R351" s="160">
        <f t="shared" si="64"/>
        <v>-0.49094264010245003</v>
      </c>
      <c r="S351" s="160">
        <f t="shared" si="64"/>
        <v>-0.18576402114122673</v>
      </c>
      <c r="T351" s="160">
        <f t="shared" si="64"/>
        <v>-1.3967514959558938</v>
      </c>
      <c r="U351" s="160">
        <f t="shared" si="64"/>
        <v>-0.56993452185833249</v>
      </c>
      <c r="V351" s="160">
        <f t="shared" si="64"/>
        <v>0.15719709616154054</v>
      </c>
      <c r="W351" s="160">
        <f t="shared" si="64"/>
        <v>0.79551994972506423</v>
      </c>
      <c r="X351" s="160">
        <f t="shared" si="64"/>
        <v>-0.51877092001483693</v>
      </c>
      <c r="Y351" s="160">
        <f t="shared" si="64"/>
        <v>-0.99932750028099315</v>
      </c>
      <c r="Z351" s="160">
        <f t="shared" si="64"/>
        <v>-0.71332467646947206</v>
      </c>
      <c r="AA351" s="160">
        <f t="shared" si="64"/>
        <v>4.279067845386896E-3</v>
      </c>
      <c r="AB351" s="160">
        <f t="shared" si="64"/>
        <v>0.21051258886628194</v>
      </c>
      <c r="AC351" s="160">
        <f t="shared" si="64"/>
        <v>-0.59834503533956529</v>
      </c>
      <c r="AD351" s="160">
        <f t="shared" si="64"/>
        <v>-0.66223820842386816</v>
      </c>
      <c r="AE351" s="160">
        <f t="shared" si="64"/>
        <v>-0.44582216756452298</v>
      </c>
      <c r="AF351" s="160">
        <f t="shared" si="64"/>
        <v>-1.0346338972798168</v>
      </c>
      <c r="AG351" s="160">
        <f t="shared" si="64"/>
        <v>-0.84679836437270561</v>
      </c>
      <c r="AH351" s="160">
        <f t="shared" si="64"/>
        <v>-0.7686904434924251</v>
      </c>
      <c r="AI351" s="160">
        <f t="shared" si="64"/>
        <v>0.5195857390758245</v>
      </c>
      <c r="AJ351" s="160">
        <f t="shared" si="64"/>
        <v>0.87429899255388255</v>
      </c>
      <c r="AK351" s="160">
        <f t="shared" si="64"/>
        <v>0.85247953706739577</v>
      </c>
      <c r="AL351" s="160">
        <f t="shared" si="64"/>
        <v>1.0899272723467521</v>
      </c>
      <c r="AM351" s="160">
        <f t="shared" si="64"/>
        <v>0.50710303753863406</v>
      </c>
      <c r="AN351" s="160">
        <f t="shared" si="64"/>
        <v>0.6741811476230275</v>
      </c>
      <c r="AO351" s="160">
        <f t="shared" si="64"/>
        <v>1.494409864787243</v>
      </c>
      <c r="AP351" s="160">
        <f t="shared" si="64"/>
        <v>0.465123512363596</v>
      </c>
      <c r="AQ351" s="160">
        <f t="shared" si="64"/>
        <v>0.67479181147155809</v>
      </c>
      <c r="AR351" s="160">
        <f t="shared" si="64"/>
        <v>0.63270771082246136</v>
      </c>
      <c r="AS351" s="160">
        <f t="shared" si="64"/>
        <v>0.43540939661737388</v>
      </c>
      <c r="AT351" s="160">
        <f t="shared" si="64"/>
        <v>0.76971245741505201</v>
      </c>
      <c r="AU351" s="160">
        <f t="shared" si="64"/>
        <v>1.4973793646937299</v>
      </c>
      <c r="AV351" s="160">
        <f t="shared" si="64"/>
        <v>0.52900029748735811</v>
      </c>
      <c r="AW351" s="160">
        <f t="shared" si="64"/>
        <v>0.72512179102298135</v>
      </c>
      <c r="AX351" s="160">
        <f t="shared" si="64"/>
        <v>0.76343580027956126</v>
      </c>
      <c r="AY351" s="160">
        <f t="shared" si="64"/>
        <v>0.4721799786274502</v>
      </c>
      <c r="AZ351" s="160">
        <f t="shared" si="64"/>
        <v>0.19518242246598744</v>
      </c>
      <c r="BA351" s="160">
        <f t="shared" si="64"/>
        <v>2.5073160593695354E-2</v>
      </c>
      <c r="BB351" s="160" t="e">
        <f t="shared" si="64"/>
        <v>#DIV/0!</v>
      </c>
      <c r="BC351" s="160" t="e">
        <f t="shared" si="64"/>
        <v>#DIV/0!</v>
      </c>
      <c r="BD351" s="160" t="e">
        <f t="shared" si="64"/>
        <v>#DIV/0!</v>
      </c>
      <c r="BE351" s="160" t="e">
        <f t="shared" si="64"/>
        <v>#DIV/0!</v>
      </c>
      <c r="BF351" s="160" t="e">
        <f t="shared" si="64"/>
        <v>#DIV/0!</v>
      </c>
      <c r="BG351" s="160" t="e">
        <f t="shared" si="64"/>
        <v>#DIV/0!</v>
      </c>
      <c r="BH351" s="160" t="e">
        <f t="shared" si="64"/>
        <v>#DIV/0!</v>
      </c>
      <c r="BI351" s="160" t="e">
        <f t="shared" si="64"/>
        <v>#DIV/0!</v>
      </c>
      <c r="BJ351" s="160" t="e">
        <f t="shared" si="64"/>
        <v>#DIV/0!</v>
      </c>
      <c r="BK351" s="160" t="e">
        <f t="shared" si="64"/>
        <v>#DIV/0!</v>
      </c>
      <c r="BL351" s="160" t="e">
        <f t="shared" si="64"/>
        <v>#DIV/0!</v>
      </c>
      <c r="BM351" s="160" t="e">
        <f t="shared" si="64"/>
        <v>#DIV/0!</v>
      </c>
      <c r="BN351" s="160" t="e">
        <f t="shared" si="64"/>
        <v>#DIV/0!</v>
      </c>
      <c r="BO351" s="160" t="e">
        <f t="shared" ref="BO351:BV354" si="65">(BO104-BO$246)/BO$247</f>
        <v>#DIV/0!</v>
      </c>
      <c r="BP351" s="160" t="e">
        <f t="shared" si="65"/>
        <v>#DIV/0!</v>
      </c>
      <c r="BQ351" s="160" t="e">
        <f t="shared" si="65"/>
        <v>#DIV/0!</v>
      </c>
      <c r="BR351" s="160" t="e">
        <f t="shared" si="65"/>
        <v>#DIV/0!</v>
      </c>
      <c r="BS351" s="160" t="e">
        <f t="shared" si="65"/>
        <v>#DIV/0!</v>
      </c>
      <c r="BT351" s="160" t="e">
        <f t="shared" si="65"/>
        <v>#DIV/0!</v>
      </c>
      <c r="BU351" s="160" t="e">
        <f t="shared" si="65"/>
        <v>#DIV/0!</v>
      </c>
      <c r="BV351" s="160" t="e">
        <f t="shared" si="65"/>
        <v>#DIV/0!</v>
      </c>
    </row>
    <row r="352" spans="1:74" x14ac:dyDescent="0.2">
      <c r="A352" s="71"/>
      <c r="B352" s="79">
        <f t="shared" si="45"/>
        <v>39294</v>
      </c>
      <c r="C352" s="160">
        <f t="shared" si="46"/>
        <v>-1.2658887500686691</v>
      </c>
      <c r="D352" s="160">
        <f t="shared" ref="D352:BO355" si="66">(D105-D$246)/D$247</f>
        <v>-1.9248733120861852</v>
      </c>
      <c r="E352" s="160">
        <f t="shared" si="66"/>
        <v>-0.79587360495721848</v>
      </c>
      <c r="F352" s="160">
        <f t="shared" si="66"/>
        <v>-0.57480194537264651</v>
      </c>
      <c r="G352" s="160">
        <f t="shared" si="66"/>
        <v>-1.1203911905347681</v>
      </c>
      <c r="H352" s="160">
        <f t="shared" si="66"/>
        <v>-0.42910988807562361</v>
      </c>
      <c r="I352" s="160">
        <f t="shared" si="66"/>
        <v>-0.41919751992297777</v>
      </c>
      <c r="J352" s="160">
        <f t="shared" si="66"/>
        <v>-0.32284388154942534</v>
      </c>
      <c r="K352" s="160">
        <f t="shared" si="66"/>
        <v>0.61393553830602221</v>
      </c>
      <c r="L352" s="160">
        <f t="shared" si="66"/>
        <v>0.4838096028166135</v>
      </c>
      <c r="M352" s="160">
        <f t="shared" si="66"/>
        <v>0.18820408479752262</v>
      </c>
      <c r="N352" s="160">
        <f t="shared" si="66"/>
        <v>-1.8648983594270214</v>
      </c>
      <c r="O352" s="160">
        <f t="shared" si="66"/>
        <v>-0.84406549745498527</v>
      </c>
      <c r="P352" s="160">
        <f t="shared" si="66"/>
        <v>-0.88443326030753833</v>
      </c>
      <c r="Q352" s="160">
        <f t="shared" si="66"/>
        <v>-1.0654688518568394</v>
      </c>
      <c r="R352" s="160">
        <f t="shared" si="66"/>
        <v>-0.63840359769146959</v>
      </c>
      <c r="S352" s="160">
        <f t="shared" si="66"/>
        <v>-0.31767501885914406</v>
      </c>
      <c r="T352" s="160">
        <f t="shared" si="66"/>
        <v>-1.1015345493397135</v>
      </c>
      <c r="U352" s="160">
        <f t="shared" si="66"/>
        <v>-0.93741761066031992</v>
      </c>
      <c r="V352" s="160">
        <f t="shared" si="66"/>
        <v>-0.16888495805976311</v>
      </c>
      <c r="W352" s="160">
        <f t="shared" si="66"/>
        <v>0.27670874944026186</v>
      </c>
      <c r="X352" s="160">
        <f t="shared" si="66"/>
        <v>-0.2167051504200555</v>
      </c>
      <c r="Y352" s="160">
        <f t="shared" si="66"/>
        <v>-0.41846284912791964</v>
      </c>
      <c r="Z352" s="160">
        <f t="shared" si="66"/>
        <v>-0.27573804385358602</v>
      </c>
      <c r="AA352" s="160">
        <f t="shared" si="66"/>
        <v>1.1323490355656142E-2</v>
      </c>
      <c r="AB352" s="160">
        <f t="shared" si="66"/>
        <v>4.8290423260481087E-2</v>
      </c>
      <c r="AC352" s="160">
        <f t="shared" si="66"/>
        <v>1.2629218889999594</v>
      </c>
      <c r="AD352" s="160">
        <f t="shared" si="66"/>
        <v>1.1861582381600724</v>
      </c>
      <c r="AE352" s="160">
        <f t="shared" si="66"/>
        <v>1.2602948091024135</v>
      </c>
      <c r="AF352" s="160">
        <f t="shared" si="66"/>
        <v>-0.32228333726835978</v>
      </c>
      <c r="AG352" s="160">
        <f t="shared" si="66"/>
        <v>-0.35369879943497956</v>
      </c>
      <c r="AH352" s="160">
        <f t="shared" si="66"/>
        <v>-0.20656311021305584</v>
      </c>
      <c r="AI352" s="160">
        <f t="shared" si="66"/>
        <v>0.52186753966073351</v>
      </c>
      <c r="AJ352" s="160">
        <f t="shared" si="66"/>
        <v>0.82254916130284317</v>
      </c>
      <c r="AK352" s="160">
        <f t="shared" si="66"/>
        <v>0.50308008085960787</v>
      </c>
      <c r="AL352" s="160">
        <f t="shared" si="66"/>
        <v>0.59260370786424676</v>
      </c>
      <c r="AM352" s="160">
        <f t="shared" si="66"/>
        <v>1.688761408087726</v>
      </c>
      <c r="AN352" s="160">
        <f t="shared" si="66"/>
        <v>0.48320572257737687</v>
      </c>
      <c r="AO352" s="160">
        <f t="shared" si="66"/>
        <v>2.6620382661174715</v>
      </c>
      <c r="AP352" s="160">
        <f t="shared" si="66"/>
        <v>1.4740468439144512</v>
      </c>
      <c r="AQ352" s="160">
        <f t="shared" si="66"/>
        <v>1.3657790809371246</v>
      </c>
      <c r="AR352" s="160">
        <f t="shared" si="66"/>
        <v>0.12540823970000295</v>
      </c>
      <c r="AS352" s="160">
        <f t="shared" si="66"/>
        <v>0.18661754961162369</v>
      </c>
      <c r="AT352" s="160">
        <f t="shared" si="66"/>
        <v>0.40292448882494269</v>
      </c>
      <c r="AU352" s="160">
        <f t="shared" si="66"/>
        <v>0.939031979602441</v>
      </c>
      <c r="AV352" s="160">
        <f t="shared" si="66"/>
        <v>0.54259079768553042</v>
      </c>
      <c r="AW352" s="160">
        <f t="shared" si="66"/>
        <v>-0.80837509246445305</v>
      </c>
      <c r="AX352" s="160">
        <f t="shared" si="66"/>
        <v>-0.23948206753667309</v>
      </c>
      <c r="AY352" s="160">
        <f t="shared" si="66"/>
        <v>0.33810337313235161</v>
      </c>
      <c r="AZ352" s="160">
        <f t="shared" si="66"/>
        <v>0.12774645766399648</v>
      </c>
      <c r="BA352" s="160">
        <f t="shared" si="66"/>
        <v>0.12804733904566848</v>
      </c>
      <c r="BB352" s="160" t="e">
        <f t="shared" si="66"/>
        <v>#DIV/0!</v>
      </c>
      <c r="BC352" s="160" t="e">
        <f t="shared" si="66"/>
        <v>#DIV/0!</v>
      </c>
      <c r="BD352" s="160" t="e">
        <f t="shared" si="66"/>
        <v>#DIV/0!</v>
      </c>
      <c r="BE352" s="160" t="e">
        <f t="shared" si="66"/>
        <v>#DIV/0!</v>
      </c>
      <c r="BF352" s="160" t="e">
        <f t="shared" si="66"/>
        <v>#DIV/0!</v>
      </c>
      <c r="BG352" s="160" t="e">
        <f t="shared" si="66"/>
        <v>#DIV/0!</v>
      </c>
      <c r="BH352" s="160" t="e">
        <f t="shared" si="66"/>
        <v>#DIV/0!</v>
      </c>
      <c r="BI352" s="160" t="e">
        <f t="shared" si="66"/>
        <v>#DIV/0!</v>
      </c>
      <c r="BJ352" s="160" t="e">
        <f t="shared" si="66"/>
        <v>#DIV/0!</v>
      </c>
      <c r="BK352" s="160" t="e">
        <f t="shared" si="66"/>
        <v>#DIV/0!</v>
      </c>
      <c r="BL352" s="160" t="e">
        <f t="shared" si="66"/>
        <v>#DIV/0!</v>
      </c>
      <c r="BM352" s="160" t="e">
        <f t="shared" si="66"/>
        <v>#DIV/0!</v>
      </c>
      <c r="BN352" s="160" t="e">
        <f t="shared" si="66"/>
        <v>#DIV/0!</v>
      </c>
      <c r="BO352" s="160" t="e">
        <f t="shared" si="66"/>
        <v>#DIV/0!</v>
      </c>
      <c r="BP352" s="160" t="e">
        <f t="shared" si="65"/>
        <v>#DIV/0!</v>
      </c>
      <c r="BQ352" s="160" t="e">
        <f t="shared" si="65"/>
        <v>#DIV/0!</v>
      </c>
      <c r="BR352" s="160" t="e">
        <f t="shared" si="65"/>
        <v>#DIV/0!</v>
      </c>
      <c r="BS352" s="160" t="e">
        <f t="shared" si="65"/>
        <v>#DIV/0!</v>
      </c>
      <c r="BT352" s="160" t="e">
        <f t="shared" si="65"/>
        <v>#DIV/0!</v>
      </c>
      <c r="BU352" s="160" t="e">
        <f t="shared" si="65"/>
        <v>#DIV/0!</v>
      </c>
      <c r="BV352" s="160" t="e">
        <f t="shared" si="65"/>
        <v>#DIV/0!</v>
      </c>
    </row>
    <row r="353" spans="1:74" x14ac:dyDescent="0.2">
      <c r="A353" s="71"/>
      <c r="B353" s="79">
        <f t="shared" si="45"/>
        <v>39325</v>
      </c>
      <c r="C353" s="160">
        <f t="shared" si="46"/>
        <v>0.41336200359444997</v>
      </c>
      <c r="D353" s="160">
        <f t="shared" si="66"/>
        <v>0.14116738645012958</v>
      </c>
      <c r="E353" s="160">
        <f t="shared" si="66"/>
        <v>-0.24641833596764526</v>
      </c>
      <c r="F353" s="160">
        <f t="shared" si="66"/>
        <v>-0.96585501120483563</v>
      </c>
      <c r="G353" s="160">
        <f t="shared" si="66"/>
        <v>-0.15924636643269499</v>
      </c>
      <c r="H353" s="160">
        <f t="shared" si="66"/>
        <v>-0.6777699160976548</v>
      </c>
      <c r="I353" s="160">
        <f t="shared" si="66"/>
        <v>-1.3904813898820456</v>
      </c>
      <c r="J353" s="160">
        <f t="shared" si="66"/>
        <v>-0.39092015285469311</v>
      </c>
      <c r="K353" s="160">
        <f t="shared" si="66"/>
        <v>-0.46664372422635114</v>
      </c>
      <c r="L353" s="160">
        <f t="shared" si="66"/>
        <v>0.67916306505542334</v>
      </c>
      <c r="M353" s="160">
        <f t="shared" si="66"/>
        <v>0.61456925198902945</v>
      </c>
      <c r="N353" s="160">
        <f t="shared" si="66"/>
        <v>0.29759397888281802</v>
      </c>
      <c r="O353" s="160">
        <f t="shared" si="66"/>
        <v>0.20280290921437394</v>
      </c>
      <c r="P353" s="160">
        <f t="shared" si="66"/>
        <v>-0.18375945116027032</v>
      </c>
      <c r="Q353" s="160">
        <f t="shared" si="66"/>
        <v>0.21986557753825059</v>
      </c>
      <c r="R353" s="160">
        <f t="shared" si="66"/>
        <v>-0.65793281510297252</v>
      </c>
      <c r="S353" s="160">
        <f t="shared" si="66"/>
        <v>-0.72597370735142597</v>
      </c>
      <c r="T353" s="160">
        <f t="shared" si="66"/>
        <v>0.2646604129860986</v>
      </c>
      <c r="U353" s="160">
        <f t="shared" si="66"/>
        <v>0.25393134478719737</v>
      </c>
      <c r="V353" s="160">
        <f t="shared" si="66"/>
        <v>-0.99897955383263404</v>
      </c>
      <c r="W353" s="160">
        <f t="shared" si="66"/>
        <v>-1.8351358715814174</v>
      </c>
      <c r="X353" s="160">
        <f t="shared" si="66"/>
        <v>-0.29870654469433294</v>
      </c>
      <c r="Y353" s="160">
        <f t="shared" si="66"/>
        <v>0.1547750941319779</v>
      </c>
      <c r="Z353" s="160">
        <f t="shared" si="66"/>
        <v>0.54057229403574991</v>
      </c>
      <c r="AA353" s="160">
        <f t="shared" si="66"/>
        <v>-0.24440514514610359</v>
      </c>
      <c r="AB353" s="160">
        <f t="shared" si="66"/>
        <v>-1.0868591243899548E-2</v>
      </c>
      <c r="AC353" s="160">
        <f t="shared" si="66"/>
        <v>0.7915668197732042</v>
      </c>
      <c r="AD353" s="160">
        <f t="shared" si="66"/>
        <v>0.74798972659365748</v>
      </c>
      <c r="AE353" s="160">
        <f t="shared" si="66"/>
        <v>0.79024446770190249</v>
      </c>
      <c r="AF353" s="160">
        <f t="shared" si="66"/>
        <v>-1.1555203902816469</v>
      </c>
      <c r="AG353" s="160">
        <f t="shared" si="66"/>
        <v>-0.46801429415289098</v>
      </c>
      <c r="AH353" s="160">
        <f t="shared" si="66"/>
        <v>-0.86408392776163223</v>
      </c>
      <c r="AI353" s="160">
        <f t="shared" si="66"/>
        <v>-1.1304094166329728</v>
      </c>
      <c r="AJ353" s="160">
        <f t="shared" si="66"/>
        <v>-1.2884401579454376</v>
      </c>
      <c r="AK353" s="160">
        <f t="shared" si="66"/>
        <v>-1.311898164461327</v>
      </c>
      <c r="AL353" s="160">
        <f t="shared" si="66"/>
        <v>-0.68199751686371679</v>
      </c>
      <c r="AM353" s="160">
        <f t="shared" si="66"/>
        <v>-1.3278972064955186</v>
      </c>
      <c r="AN353" s="160">
        <f t="shared" si="66"/>
        <v>-0.31184618961040944</v>
      </c>
      <c r="AO353" s="160">
        <f t="shared" si="66"/>
        <v>-0.65897335511149535</v>
      </c>
      <c r="AP353" s="160">
        <f t="shared" si="66"/>
        <v>0.18439458819740648</v>
      </c>
      <c r="AQ353" s="160">
        <f t="shared" si="66"/>
        <v>-0.64160180201246908</v>
      </c>
      <c r="AR353" s="160">
        <f t="shared" si="66"/>
        <v>0.21356420015852251</v>
      </c>
      <c r="AS353" s="160">
        <f t="shared" si="66"/>
        <v>6.6194785442588E-2</v>
      </c>
      <c r="AT353" s="160">
        <f t="shared" si="66"/>
        <v>-0.82234189768170562</v>
      </c>
      <c r="AU353" s="160">
        <f t="shared" si="66"/>
        <v>0.80685592347617818</v>
      </c>
      <c r="AV353" s="160">
        <f t="shared" si="66"/>
        <v>-0.19346982739652333</v>
      </c>
      <c r="AW353" s="160">
        <f t="shared" si="66"/>
        <v>-0.65623704858355847</v>
      </c>
      <c r="AX353" s="160">
        <f t="shared" si="66"/>
        <v>-0.82188930950298178</v>
      </c>
      <c r="AY353" s="160">
        <f t="shared" si="66"/>
        <v>-1.2870696486266724</v>
      </c>
      <c r="AZ353" s="160">
        <f t="shared" si="66"/>
        <v>-2.0640033298644056</v>
      </c>
      <c r="BA353" s="160">
        <f t="shared" si="66"/>
        <v>3.3199797084414173E-2</v>
      </c>
      <c r="BB353" s="160" t="e">
        <f t="shared" si="66"/>
        <v>#DIV/0!</v>
      </c>
      <c r="BC353" s="160" t="e">
        <f t="shared" si="66"/>
        <v>#DIV/0!</v>
      </c>
      <c r="BD353" s="160" t="e">
        <f t="shared" si="66"/>
        <v>#DIV/0!</v>
      </c>
      <c r="BE353" s="160" t="e">
        <f t="shared" si="66"/>
        <v>#DIV/0!</v>
      </c>
      <c r="BF353" s="160" t="e">
        <f t="shared" si="66"/>
        <v>#DIV/0!</v>
      </c>
      <c r="BG353" s="160" t="e">
        <f t="shared" si="66"/>
        <v>#DIV/0!</v>
      </c>
      <c r="BH353" s="160" t="e">
        <f t="shared" si="66"/>
        <v>#DIV/0!</v>
      </c>
      <c r="BI353" s="160" t="e">
        <f t="shared" si="66"/>
        <v>#DIV/0!</v>
      </c>
      <c r="BJ353" s="160" t="e">
        <f t="shared" si="66"/>
        <v>#DIV/0!</v>
      </c>
      <c r="BK353" s="160" t="e">
        <f t="shared" si="66"/>
        <v>#DIV/0!</v>
      </c>
      <c r="BL353" s="160" t="e">
        <f t="shared" si="66"/>
        <v>#DIV/0!</v>
      </c>
      <c r="BM353" s="160" t="e">
        <f t="shared" si="66"/>
        <v>#DIV/0!</v>
      </c>
      <c r="BN353" s="160" t="e">
        <f t="shared" si="66"/>
        <v>#DIV/0!</v>
      </c>
      <c r="BO353" s="160" t="e">
        <f t="shared" si="66"/>
        <v>#DIV/0!</v>
      </c>
      <c r="BP353" s="160" t="e">
        <f t="shared" si="65"/>
        <v>#DIV/0!</v>
      </c>
      <c r="BQ353" s="160" t="e">
        <f t="shared" si="65"/>
        <v>#DIV/0!</v>
      </c>
      <c r="BR353" s="160" t="e">
        <f t="shared" si="65"/>
        <v>#DIV/0!</v>
      </c>
      <c r="BS353" s="160" t="e">
        <f t="shared" si="65"/>
        <v>#DIV/0!</v>
      </c>
      <c r="BT353" s="160" t="e">
        <f t="shared" si="65"/>
        <v>#DIV/0!</v>
      </c>
      <c r="BU353" s="160" t="e">
        <f t="shared" si="65"/>
        <v>#DIV/0!</v>
      </c>
      <c r="BV353" s="160" t="e">
        <f t="shared" si="65"/>
        <v>#DIV/0!</v>
      </c>
    </row>
    <row r="354" spans="1:74" x14ac:dyDescent="0.2">
      <c r="A354" s="71"/>
      <c r="B354" s="79">
        <f t="shared" si="45"/>
        <v>39355</v>
      </c>
      <c r="C354" s="160">
        <f t="shared" si="46"/>
        <v>0.43135822505213189</v>
      </c>
      <c r="D354" s="160">
        <f t="shared" si="66"/>
        <v>-0.14724698083200419</v>
      </c>
      <c r="E354" s="160">
        <f t="shared" si="66"/>
        <v>0.81231267147531649</v>
      </c>
      <c r="F354" s="160">
        <f t="shared" si="66"/>
        <v>-0.58579443262604358</v>
      </c>
      <c r="G354" s="160">
        <f t="shared" si="66"/>
        <v>0.47293848111877229</v>
      </c>
      <c r="H354" s="160">
        <f t="shared" si="66"/>
        <v>9.6309476161381691E-2</v>
      </c>
      <c r="I354" s="160">
        <f t="shared" si="66"/>
        <v>-0.62084268638027718</v>
      </c>
      <c r="J354" s="160">
        <f t="shared" si="66"/>
        <v>2.5143283546688706</v>
      </c>
      <c r="K354" s="160">
        <f t="shared" si="66"/>
        <v>1.6352498184287827</v>
      </c>
      <c r="L354" s="160">
        <f t="shared" si="66"/>
        <v>0.192413443103855</v>
      </c>
      <c r="M354" s="160">
        <f t="shared" si="66"/>
        <v>0.12831298912365641</v>
      </c>
      <c r="N354" s="160">
        <f t="shared" si="66"/>
        <v>0.34033418198020965</v>
      </c>
      <c r="O354" s="160">
        <f t="shared" si="66"/>
        <v>-1.4769087794124006E-2</v>
      </c>
      <c r="P354" s="160">
        <f t="shared" si="66"/>
        <v>0.28445253821743544</v>
      </c>
      <c r="Q354" s="160">
        <f t="shared" si="66"/>
        <v>-0.35252299940198645</v>
      </c>
      <c r="R354" s="160">
        <f t="shared" si="66"/>
        <v>0.40646119538873565</v>
      </c>
      <c r="S354" s="160">
        <f t="shared" si="66"/>
        <v>0.43359055078383013</v>
      </c>
      <c r="T354" s="160">
        <f t="shared" si="66"/>
        <v>-1.9270599211886737E-2</v>
      </c>
      <c r="U354" s="160">
        <f t="shared" si="66"/>
        <v>0.84194252424446503</v>
      </c>
      <c r="V354" s="160">
        <f t="shared" si="66"/>
        <v>1.1924922469093282</v>
      </c>
      <c r="W354" s="160">
        <f t="shared" si="66"/>
        <v>2.0483127846278246</v>
      </c>
      <c r="X354" s="160">
        <f t="shared" si="66"/>
        <v>-0.16113403489739472</v>
      </c>
      <c r="Y354" s="160">
        <f t="shared" si="66"/>
        <v>-0.74107330526727722</v>
      </c>
      <c r="Z354" s="160">
        <f t="shared" si="66"/>
        <v>-0.80636119958757202</v>
      </c>
      <c r="AA354" s="160">
        <f t="shared" si="66"/>
        <v>-0.38145191301462278</v>
      </c>
      <c r="AB354" s="160">
        <f t="shared" si="66"/>
        <v>5.677863838207238E-3</v>
      </c>
      <c r="AC354" s="160">
        <f t="shared" si="66"/>
        <v>-0.77318337426303285</v>
      </c>
      <c r="AD354" s="160">
        <f t="shared" si="66"/>
        <v>-0.80538004621753068</v>
      </c>
      <c r="AE354" s="160">
        <f t="shared" si="66"/>
        <v>-0.6850788297377437</v>
      </c>
      <c r="AF354" s="160">
        <f t="shared" si="66"/>
        <v>-0.30800288881128918</v>
      </c>
      <c r="AG354" s="160">
        <f t="shared" si="66"/>
        <v>-0.29558255048805787</v>
      </c>
      <c r="AH354" s="160">
        <f t="shared" si="66"/>
        <v>-0.19529417766799337</v>
      </c>
      <c r="AI354" s="160">
        <f t="shared" si="66"/>
        <v>-0.57944499741595068</v>
      </c>
      <c r="AJ354" s="160">
        <f t="shared" si="66"/>
        <v>-0.47226341882136619</v>
      </c>
      <c r="AK354" s="160">
        <f t="shared" si="66"/>
        <v>-0.51707574579740112</v>
      </c>
      <c r="AL354" s="160">
        <f t="shared" si="66"/>
        <v>-0.43189798728167617</v>
      </c>
      <c r="AM354" s="160">
        <f t="shared" si="66"/>
        <v>-0.68488010954283973</v>
      </c>
      <c r="AN354" s="160">
        <f t="shared" si="66"/>
        <v>-8.0728907498496486E-3</v>
      </c>
      <c r="AO354" s="160">
        <f t="shared" si="66"/>
        <v>-1.3282681396746168</v>
      </c>
      <c r="AP354" s="160">
        <f t="shared" si="66"/>
        <v>-0.3715493231792722</v>
      </c>
      <c r="AQ354" s="160">
        <f t="shared" si="66"/>
        <v>2.4799880465482021E-2</v>
      </c>
      <c r="AR354" s="160">
        <f t="shared" si="66"/>
        <v>0.21598787352186424</v>
      </c>
      <c r="AS354" s="160">
        <f t="shared" si="66"/>
        <v>-0.32087742493634219</v>
      </c>
      <c r="AT354" s="160">
        <f t="shared" si="66"/>
        <v>8.3888619230515382E-2</v>
      </c>
      <c r="AU354" s="160">
        <f t="shared" si="66"/>
        <v>0.13784862490246713</v>
      </c>
      <c r="AV354" s="160">
        <f t="shared" si="66"/>
        <v>-0.40770033485482277</v>
      </c>
      <c r="AW354" s="160">
        <f t="shared" si="66"/>
        <v>0.75171800543302514</v>
      </c>
      <c r="AX354" s="160">
        <f t="shared" si="66"/>
        <v>0.58043224209915334</v>
      </c>
      <c r="AY354" s="160">
        <f t="shared" si="66"/>
        <v>2.8620062625879423E-2</v>
      </c>
      <c r="AZ354" s="160">
        <f t="shared" si="66"/>
        <v>1.926996434503829E-2</v>
      </c>
      <c r="BA354" s="160">
        <f t="shared" si="66"/>
        <v>-0.50955753077290411</v>
      </c>
      <c r="BB354" s="160" t="e">
        <f t="shared" si="66"/>
        <v>#DIV/0!</v>
      </c>
      <c r="BC354" s="160" t="e">
        <f t="shared" si="66"/>
        <v>#DIV/0!</v>
      </c>
      <c r="BD354" s="160" t="e">
        <f t="shared" si="66"/>
        <v>#DIV/0!</v>
      </c>
      <c r="BE354" s="160" t="e">
        <f t="shared" si="66"/>
        <v>#DIV/0!</v>
      </c>
      <c r="BF354" s="160" t="e">
        <f t="shared" si="66"/>
        <v>#DIV/0!</v>
      </c>
      <c r="BG354" s="160" t="e">
        <f t="shared" si="66"/>
        <v>#DIV/0!</v>
      </c>
      <c r="BH354" s="160" t="e">
        <f t="shared" si="66"/>
        <v>#DIV/0!</v>
      </c>
      <c r="BI354" s="160" t="e">
        <f t="shared" si="66"/>
        <v>#DIV/0!</v>
      </c>
      <c r="BJ354" s="160" t="e">
        <f t="shared" si="66"/>
        <v>#DIV/0!</v>
      </c>
      <c r="BK354" s="160" t="e">
        <f t="shared" si="66"/>
        <v>#DIV/0!</v>
      </c>
      <c r="BL354" s="160" t="e">
        <f t="shared" si="66"/>
        <v>#DIV/0!</v>
      </c>
      <c r="BM354" s="160" t="e">
        <f t="shared" si="66"/>
        <v>#DIV/0!</v>
      </c>
      <c r="BN354" s="160" t="e">
        <f t="shared" si="66"/>
        <v>#DIV/0!</v>
      </c>
      <c r="BO354" s="160" t="e">
        <f t="shared" si="66"/>
        <v>#DIV/0!</v>
      </c>
      <c r="BP354" s="160" t="e">
        <f t="shared" si="65"/>
        <v>#DIV/0!</v>
      </c>
      <c r="BQ354" s="160" t="e">
        <f t="shared" si="65"/>
        <v>#DIV/0!</v>
      </c>
      <c r="BR354" s="160" t="e">
        <f t="shared" si="65"/>
        <v>#DIV/0!</v>
      </c>
      <c r="BS354" s="160" t="e">
        <f t="shared" si="65"/>
        <v>#DIV/0!</v>
      </c>
      <c r="BT354" s="160" t="e">
        <f t="shared" si="65"/>
        <v>#DIV/0!</v>
      </c>
      <c r="BU354" s="160" t="e">
        <f t="shared" si="65"/>
        <v>#DIV/0!</v>
      </c>
      <c r="BV354" s="160" t="e">
        <f t="shared" si="65"/>
        <v>#DIV/0!</v>
      </c>
    </row>
    <row r="355" spans="1:74" x14ac:dyDescent="0.2">
      <c r="A355" s="71"/>
      <c r="B355" s="79">
        <f t="shared" si="45"/>
        <v>39386</v>
      </c>
      <c r="C355" s="160">
        <f t="shared" si="46"/>
        <v>-0.1486894332966999</v>
      </c>
      <c r="D355" s="160">
        <f t="shared" si="66"/>
        <v>-0.11061164815383673</v>
      </c>
      <c r="E355" s="160">
        <f t="shared" si="66"/>
        <v>0.40162453202236631</v>
      </c>
      <c r="F355" s="160">
        <f t="shared" si="66"/>
        <v>1.0328401739328492</v>
      </c>
      <c r="G355" s="160">
        <f t="shared" si="66"/>
        <v>1.1018197606864812</v>
      </c>
      <c r="H355" s="160">
        <f t="shared" si="66"/>
        <v>-0.59945027910949022</v>
      </c>
      <c r="I355" s="160">
        <f t="shared" si="66"/>
        <v>0.2813904197051445</v>
      </c>
      <c r="J355" s="160">
        <f t="shared" si="66"/>
        <v>1.0768712622308658</v>
      </c>
      <c r="K355" s="160">
        <f t="shared" si="66"/>
        <v>1.62918965512341</v>
      </c>
      <c r="L355" s="160">
        <f t="shared" si="66"/>
        <v>-0.15248329580489733</v>
      </c>
      <c r="M355" s="160">
        <f t="shared" si="66"/>
        <v>-0.17531577933331757</v>
      </c>
      <c r="N355" s="160">
        <f t="shared" si="66"/>
        <v>-0.42820260434361712</v>
      </c>
      <c r="O355" s="160">
        <f t="shared" si="66"/>
        <v>-0.11390241487153271</v>
      </c>
      <c r="P355" s="160">
        <f t="shared" si="66"/>
        <v>-0.23624295237392079</v>
      </c>
      <c r="Q355" s="160">
        <f t="shared" si="66"/>
        <v>-0.48380214546660322</v>
      </c>
      <c r="R355" s="160">
        <f t="shared" si="66"/>
        <v>0.32266022293606522</v>
      </c>
      <c r="S355" s="160">
        <f t="shared" si="66"/>
        <v>0.39701997210002715</v>
      </c>
      <c r="T355" s="160">
        <f t="shared" si="66"/>
        <v>-0.14864658940004419</v>
      </c>
      <c r="U355" s="160">
        <f t="shared" si="66"/>
        <v>0.29697381678604462</v>
      </c>
      <c r="V355" s="160">
        <f t="shared" si="66"/>
        <v>1.1547040976277592</v>
      </c>
      <c r="W355" s="160">
        <f t="shared" si="66"/>
        <v>2.0689632086680647</v>
      </c>
      <c r="X355" s="160">
        <f t="shared" si="66"/>
        <v>0.45627773656605425</v>
      </c>
      <c r="Y355" s="160">
        <f t="shared" si="66"/>
        <v>0.71430488848898688</v>
      </c>
      <c r="Z355" s="160">
        <f t="shared" si="66"/>
        <v>1.0743754125769527</v>
      </c>
      <c r="AA355" s="160">
        <f t="shared" si="66"/>
        <v>0.15869292200277538</v>
      </c>
      <c r="AB355" s="160">
        <f t="shared" si="66"/>
        <v>7.1797805395523731E-2</v>
      </c>
      <c r="AC355" s="160">
        <f t="shared" si="66"/>
        <v>0.17980782213430199</v>
      </c>
      <c r="AD355" s="160">
        <f t="shared" si="66"/>
        <v>0.16030554949741105</v>
      </c>
      <c r="AE355" s="160">
        <f t="shared" si="66"/>
        <v>0.2163907726669006</v>
      </c>
      <c r="AF355" s="160">
        <f t="shared" si="66"/>
        <v>1.0094212611072002</v>
      </c>
      <c r="AG355" s="160">
        <f t="shared" si="66"/>
        <v>0.58362398920041592</v>
      </c>
      <c r="AH355" s="160">
        <f t="shared" si="66"/>
        <v>0.84430649897021903</v>
      </c>
      <c r="AI355" s="160">
        <f t="shared" si="66"/>
        <v>-0.63221813860082543</v>
      </c>
      <c r="AJ355" s="160">
        <f t="shared" si="66"/>
        <v>-0.43653967530816257</v>
      </c>
      <c r="AK355" s="160">
        <f t="shared" si="66"/>
        <v>-0.52016187583595042</v>
      </c>
      <c r="AL355" s="160">
        <f t="shared" si="66"/>
        <v>-0.62040219014121312</v>
      </c>
      <c r="AM355" s="160">
        <f t="shared" si="66"/>
        <v>-0.52112275478755943</v>
      </c>
      <c r="AN355" s="160">
        <f t="shared" si="66"/>
        <v>-0.12502476864569409</v>
      </c>
      <c r="AO355" s="160">
        <f t="shared" si="66"/>
        <v>-0.48437471566024626</v>
      </c>
      <c r="AP355" s="160">
        <f t="shared" si="66"/>
        <v>0.68346402686949859</v>
      </c>
      <c r="AQ355" s="160">
        <f t="shared" si="66"/>
        <v>0.37502366209167981</v>
      </c>
      <c r="AR355" s="160">
        <f t="shared" si="66"/>
        <v>7.0460572316499784E-2</v>
      </c>
      <c r="AS355" s="160">
        <f t="shared" si="66"/>
        <v>-0.39655555151490424</v>
      </c>
      <c r="AT355" s="160">
        <f t="shared" si="66"/>
        <v>0.30579958711451388</v>
      </c>
      <c r="AU355" s="160">
        <f t="shared" si="66"/>
        <v>0.55804134682714746</v>
      </c>
      <c r="AV355" s="160">
        <f t="shared" si="66"/>
        <v>-0.82009293264415173</v>
      </c>
      <c r="AW355" s="160">
        <f t="shared" si="66"/>
        <v>0.43169016098261714</v>
      </c>
      <c r="AX355" s="160">
        <f t="shared" si="66"/>
        <v>0.57345834156914921</v>
      </c>
      <c r="AY355" s="160">
        <f t="shared" si="66"/>
        <v>2.8561071456932796E-3</v>
      </c>
      <c r="AZ355" s="160">
        <f t="shared" si="66"/>
        <v>-0.13233548823911936</v>
      </c>
      <c r="BA355" s="160">
        <f t="shared" si="66"/>
        <v>0.66795330561227195</v>
      </c>
      <c r="BB355" s="160" t="e">
        <f t="shared" si="66"/>
        <v>#DIV/0!</v>
      </c>
      <c r="BC355" s="160" t="e">
        <f t="shared" si="66"/>
        <v>#DIV/0!</v>
      </c>
      <c r="BD355" s="160" t="e">
        <f t="shared" si="66"/>
        <v>#DIV/0!</v>
      </c>
      <c r="BE355" s="160" t="e">
        <f t="shared" si="66"/>
        <v>#DIV/0!</v>
      </c>
      <c r="BF355" s="160" t="e">
        <f t="shared" si="66"/>
        <v>#DIV/0!</v>
      </c>
      <c r="BG355" s="160" t="e">
        <f t="shared" si="66"/>
        <v>#DIV/0!</v>
      </c>
      <c r="BH355" s="160" t="e">
        <f t="shared" si="66"/>
        <v>#DIV/0!</v>
      </c>
      <c r="BI355" s="160" t="e">
        <f t="shared" si="66"/>
        <v>#DIV/0!</v>
      </c>
      <c r="BJ355" s="160" t="e">
        <f t="shared" si="66"/>
        <v>#DIV/0!</v>
      </c>
      <c r="BK355" s="160" t="e">
        <f t="shared" si="66"/>
        <v>#DIV/0!</v>
      </c>
      <c r="BL355" s="160" t="e">
        <f t="shared" si="66"/>
        <v>#DIV/0!</v>
      </c>
      <c r="BM355" s="160" t="e">
        <f t="shared" si="66"/>
        <v>#DIV/0!</v>
      </c>
      <c r="BN355" s="160" t="e">
        <f t="shared" si="66"/>
        <v>#DIV/0!</v>
      </c>
      <c r="BO355" s="160" t="e">
        <f t="shared" ref="BO355:BV358" si="67">(BO108-BO$246)/BO$247</f>
        <v>#DIV/0!</v>
      </c>
      <c r="BP355" s="160" t="e">
        <f t="shared" si="67"/>
        <v>#DIV/0!</v>
      </c>
      <c r="BQ355" s="160" t="e">
        <f t="shared" si="67"/>
        <v>#DIV/0!</v>
      </c>
      <c r="BR355" s="160" t="e">
        <f t="shared" si="67"/>
        <v>#DIV/0!</v>
      </c>
      <c r="BS355" s="160" t="e">
        <f t="shared" si="67"/>
        <v>#DIV/0!</v>
      </c>
      <c r="BT355" s="160" t="e">
        <f t="shared" si="67"/>
        <v>#DIV/0!</v>
      </c>
      <c r="BU355" s="160" t="e">
        <f t="shared" si="67"/>
        <v>#DIV/0!</v>
      </c>
      <c r="BV355" s="160" t="e">
        <f t="shared" si="67"/>
        <v>#DIV/0!</v>
      </c>
    </row>
    <row r="356" spans="1:74" x14ac:dyDescent="0.2">
      <c r="A356" s="71"/>
      <c r="B356" s="79">
        <f t="shared" si="45"/>
        <v>39416</v>
      </c>
      <c r="C356" s="160">
        <f t="shared" si="46"/>
        <v>-0.9975395967491486</v>
      </c>
      <c r="D356" s="160">
        <f t="shared" ref="D356:BO359" si="68">(D109-D$246)/D$247</f>
        <v>-1.3351196743352411</v>
      </c>
      <c r="E356" s="160">
        <f t="shared" si="68"/>
        <v>-0.34857587519172961</v>
      </c>
      <c r="F356" s="160">
        <f t="shared" si="68"/>
        <v>-1.7892925016582886</v>
      </c>
      <c r="G356" s="160">
        <f t="shared" si="68"/>
        <v>-1.325595863523555</v>
      </c>
      <c r="H356" s="160">
        <f t="shared" si="68"/>
        <v>-0.29695680695441484</v>
      </c>
      <c r="I356" s="160">
        <f t="shared" si="68"/>
        <v>-0.86947034183977312</v>
      </c>
      <c r="J356" s="160">
        <f t="shared" si="68"/>
        <v>-1.3441696909131853</v>
      </c>
      <c r="K356" s="160">
        <f t="shared" si="68"/>
        <v>-1.3620762951557366</v>
      </c>
      <c r="L356" s="160">
        <f t="shared" si="68"/>
        <v>1.2537940758977764</v>
      </c>
      <c r="M356" s="160">
        <f t="shared" si="68"/>
        <v>1.0817668149587829</v>
      </c>
      <c r="N356" s="160">
        <f t="shared" si="68"/>
        <v>-0.60663239731184637</v>
      </c>
      <c r="O356" s="160">
        <f t="shared" si="68"/>
        <v>-0.11354883091888013</v>
      </c>
      <c r="P356" s="160">
        <f t="shared" si="68"/>
        <v>-0.36069238473389786</v>
      </c>
      <c r="Q356" s="160">
        <f t="shared" si="68"/>
        <v>-0.22121580826999934</v>
      </c>
      <c r="R356" s="160">
        <f t="shared" si="68"/>
        <v>-0.98183136387196146</v>
      </c>
      <c r="S356" s="160">
        <f t="shared" si="68"/>
        <v>-0.11935648071935816</v>
      </c>
      <c r="T356" s="160">
        <f t="shared" si="68"/>
        <v>-0.14818662481950581</v>
      </c>
      <c r="U356" s="160">
        <f t="shared" si="68"/>
        <v>-1.2281623809021838</v>
      </c>
      <c r="V356" s="160">
        <f t="shared" si="68"/>
        <v>-1.5522242121627172</v>
      </c>
      <c r="W356" s="160">
        <f t="shared" si="68"/>
        <v>-0.94898653773937991</v>
      </c>
      <c r="X356" s="160">
        <f t="shared" si="68"/>
        <v>0.50567466135073658</v>
      </c>
      <c r="Y356" s="160">
        <f t="shared" si="68"/>
        <v>0.92543433040544798</v>
      </c>
      <c r="Z356" s="160">
        <f t="shared" si="68"/>
        <v>1.3811243121482357</v>
      </c>
      <c r="AA356" s="160">
        <f t="shared" si="68"/>
        <v>0.41982680403743017</v>
      </c>
      <c r="AB356" s="160">
        <f t="shared" si="68"/>
        <v>0.17162638611744865</v>
      </c>
      <c r="AC356" s="160">
        <f t="shared" si="68"/>
        <v>0.24614762017610553</v>
      </c>
      <c r="AD356" s="160">
        <f t="shared" si="68"/>
        <v>0.17223257614161397</v>
      </c>
      <c r="AE356" s="160">
        <f t="shared" si="68"/>
        <v>0.32214208246739146</v>
      </c>
      <c r="AF356" s="160">
        <f t="shared" si="68"/>
        <v>0.72346235502157319</v>
      </c>
      <c r="AG356" s="160">
        <f t="shared" si="68"/>
        <v>0.43201973026385332</v>
      </c>
      <c r="AH356" s="160">
        <f t="shared" si="68"/>
        <v>0.61865170717386853</v>
      </c>
      <c r="AI356" s="160">
        <f t="shared" si="68"/>
        <v>0.25973278052836585</v>
      </c>
      <c r="AJ356" s="160">
        <f t="shared" si="68"/>
        <v>0.29466160449596468</v>
      </c>
      <c r="AK356" s="160">
        <f t="shared" si="68"/>
        <v>0.17858137683532926</v>
      </c>
      <c r="AL356" s="160">
        <f t="shared" si="68"/>
        <v>0.25562370625167391</v>
      </c>
      <c r="AM356" s="160">
        <f t="shared" si="68"/>
        <v>-0.16158719176221314</v>
      </c>
      <c r="AN356" s="160">
        <f t="shared" si="68"/>
        <v>0.13059083252543421</v>
      </c>
      <c r="AO356" s="160">
        <f t="shared" si="68"/>
        <v>0.55957964939201388</v>
      </c>
      <c r="AP356" s="160">
        <f t="shared" si="68"/>
        <v>-0.82556418168351597</v>
      </c>
      <c r="AQ356" s="160">
        <f t="shared" si="68"/>
        <v>-0.24234811345365107</v>
      </c>
      <c r="AR356" s="160">
        <f t="shared" si="68"/>
        <v>0.14296926402355922</v>
      </c>
      <c r="AS356" s="160">
        <f t="shared" si="68"/>
        <v>-0.57513196184751214</v>
      </c>
      <c r="AT356" s="160">
        <f t="shared" si="68"/>
        <v>0.13318104656763902</v>
      </c>
      <c r="AU356" s="160">
        <f t="shared" si="68"/>
        <v>0.34898207926554248</v>
      </c>
      <c r="AV356" s="160">
        <f t="shared" si="68"/>
        <v>-0.53081884682690095</v>
      </c>
      <c r="AW356" s="160">
        <f t="shared" si="68"/>
        <v>0.5037403962774154</v>
      </c>
      <c r="AX356" s="160">
        <f t="shared" si="68"/>
        <v>0.61033220081923778</v>
      </c>
      <c r="AY356" s="160">
        <f t="shared" si="68"/>
        <v>0.56835209686616772</v>
      </c>
      <c r="AZ356" s="160">
        <f t="shared" si="68"/>
        <v>0.63211610211976699</v>
      </c>
      <c r="BA356" s="160">
        <f t="shared" si="68"/>
        <v>0.29082594672930784</v>
      </c>
      <c r="BB356" s="160" t="e">
        <f t="shared" si="68"/>
        <v>#DIV/0!</v>
      </c>
      <c r="BC356" s="160" t="e">
        <f t="shared" si="68"/>
        <v>#DIV/0!</v>
      </c>
      <c r="BD356" s="160" t="e">
        <f t="shared" si="68"/>
        <v>#DIV/0!</v>
      </c>
      <c r="BE356" s="160" t="e">
        <f t="shared" si="68"/>
        <v>#DIV/0!</v>
      </c>
      <c r="BF356" s="160" t="e">
        <f t="shared" si="68"/>
        <v>#DIV/0!</v>
      </c>
      <c r="BG356" s="160" t="e">
        <f t="shared" si="68"/>
        <v>#DIV/0!</v>
      </c>
      <c r="BH356" s="160" t="e">
        <f t="shared" si="68"/>
        <v>#DIV/0!</v>
      </c>
      <c r="BI356" s="160" t="e">
        <f t="shared" si="68"/>
        <v>#DIV/0!</v>
      </c>
      <c r="BJ356" s="160" t="e">
        <f t="shared" si="68"/>
        <v>#DIV/0!</v>
      </c>
      <c r="BK356" s="160" t="e">
        <f t="shared" si="68"/>
        <v>#DIV/0!</v>
      </c>
      <c r="BL356" s="160" t="e">
        <f t="shared" si="68"/>
        <v>#DIV/0!</v>
      </c>
      <c r="BM356" s="160" t="e">
        <f t="shared" si="68"/>
        <v>#DIV/0!</v>
      </c>
      <c r="BN356" s="160" t="e">
        <f t="shared" si="68"/>
        <v>#DIV/0!</v>
      </c>
      <c r="BO356" s="160" t="e">
        <f t="shared" si="68"/>
        <v>#DIV/0!</v>
      </c>
      <c r="BP356" s="160" t="e">
        <f t="shared" si="67"/>
        <v>#DIV/0!</v>
      </c>
      <c r="BQ356" s="160" t="e">
        <f t="shared" si="67"/>
        <v>#DIV/0!</v>
      </c>
      <c r="BR356" s="160" t="e">
        <f t="shared" si="67"/>
        <v>#DIV/0!</v>
      </c>
      <c r="BS356" s="160" t="e">
        <f t="shared" si="67"/>
        <v>#DIV/0!</v>
      </c>
      <c r="BT356" s="160" t="e">
        <f t="shared" si="67"/>
        <v>#DIV/0!</v>
      </c>
      <c r="BU356" s="160" t="e">
        <f t="shared" si="67"/>
        <v>#DIV/0!</v>
      </c>
      <c r="BV356" s="160" t="e">
        <f t="shared" si="67"/>
        <v>#DIV/0!</v>
      </c>
    </row>
    <row r="357" spans="1:74" x14ac:dyDescent="0.2">
      <c r="A357" s="71"/>
      <c r="B357" s="79">
        <f t="shared" si="45"/>
        <v>39447</v>
      </c>
      <c r="C357" s="160">
        <f t="shared" si="46"/>
        <v>0.62062464229967185</v>
      </c>
      <c r="D357" s="160">
        <f t="shared" si="68"/>
        <v>0.38702279322046734</v>
      </c>
      <c r="E357" s="160">
        <f t="shared" si="68"/>
        <v>0.37042603877400126</v>
      </c>
      <c r="F357" s="160">
        <f t="shared" si="68"/>
        <v>-8.6421973402352054E-2</v>
      </c>
      <c r="G357" s="160">
        <f t="shared" si="68"/>
        <v>0.10913638912160706</v>
      </c>
      <c r="H357" s="160">
        <f t="shared" si="68"/>
        <v>-0.23945470738914604</v>
      </c>
      <c r="I357" s="160">
        <f t="shared" si="68"/>
        <v>-0.74966929454138165</v>
      </c>
      <c r="J357" s="160">
        <f t="shared" si="68"/>
        <v>7.452966358690831E-2</v>
      </c>
      <c r="K357" s="160">
        <f t="shared" si="68"/>
        <v>0.57655186684842363</v>
      </c>
      <c r="L357" s="160">
        <f t="shared" si="68"/>
        <v>0.9982254184899445</v>
      </c>
      <c r="M357" s="160">
        <f t="shared" si="68"/>
        <v>1.1792716706494499</v>
      </c>
      <c r="N357" s="160">
        <f t="shared" si="68"/>
        <v>1.1974261669540966</v>
      </c>
      <c r="O357" s="160">
        <f t="shared" si="68"/>
        <v>0.89459499994595237</v>
      </c>
      <c r="P357" s="160">
        <f t="shared" si="68"/>
        <v>1.1071554385391784</v>
      </c>
      <c r="Q357" s="160">
        <f t="shared" si="68"/>
        <v>0.97395503962697849</v>
      </c>
      <c r="R357" s="160">
        <f t="shared" si="68"/>
        <v>1.3920925550029863</v>
      </c>
      <c r="S357" s="160">
        <f t="shared" si="68"/>
        <v>1.4923404302731853</v>
      </c>
      <c r="T357" s="160">
        <f t="shared" si="68"/>
        <v>1.1674812841409299</v>
      </c>
      <c r="U357" s="160">
        <f t="shared" si="68"/>
        <v>-0.28562559862634229</v>
      </c>
      <c r="V357" s="160">
        <f t="shared" si="68"/>
        <v>-5.6468454294338645E-3</v>
      </c>
      <c r="W357" s="160">
        <f t="shared" si="68"/>
        <v>0.41601499722711022</v>
      </c>
      <c r="X357" s="160">
        <f t="shared" si="68"/>
        <v>0.23683552349388332</v>
      </c>
      <c r="Y357" s="160">
        <f t="shared" si="68"/>
        <v>0.20555218649253565</v>
      </c>
      <c r="Z357" s="160">
        <f t="shared" si="68"/>
        <v>0.46522931398926626</v>
      </c>
      <c r="AA357" s="160">
        <f t="shared" si="68"/>
        <v>0.33696117617512811</v>
      </c>
      <c r="AB357" s="160">
        <f t="shared" si="68"/>
        <v>8.2677194665860154E-2</v>
      </c>
      <c r="AC357" s="160">
        <f t="shared" si="68"/>
        <v>-0.40715404268831318</v>
      </c>
      <c r="AD357" s="160">
        <f t="shared" si="68"/>
        <v>-0.3759723467381722</v>
      </c>
      <c r="AE357" s="160">
        <f t="shared" si="68"/>
        <v>-0.457156072184004</v>
      </c>
      <c r="AF357" s="160">
        <f t="shared" si="68"/>
        <v>-6.9473374757384646E-2</v>
      </c>
      <c r="AG357" s="160">
        <f t="shared" si="68"/>
        <v>-3.5293961218700147E-2</v>
      </c>
      <c r="AH357" s="160">
        <f t="shared" si="68"/>
        <v>-7.0666852359124203E-3</v>
      </c>
      <c r="AI357" s="160">
        <f t="shared" si="68"/>
        <v>8.3278668819160628E-2</v>
      </c>
      <c r="AJ357" s="160">
        <f t="shared" si="68"/>
        <v>-0.21908007094488194</v>
      </c>
      <c r="AK357" s="160">
        <f t="shared" si="68"/>
        <v>-0.2090283040579535</v>
      </c>
      <c r="AL357" s="160">
        <f t="shared" si="68"/>
        <v>-0.22701789391744492</v>
      </c>
      <c r="AM357" s="160">
        <f t="shared" si="68"/>
        <v>-0.88653801831429369</v>
      </c>
      <c r="AN357" s="160">
        <f t="shared" si="68"/>
        <v>-0.16696257779650167</v>
      </c>
      <c r="AO357" s="160">
        <f t="shared" si="68"/>
        <v>-0.31341354786423153</v>
      </c>
      <c r="AP357" s="160">
        <f t="shared" si="68"/>
        <v>-1.3609534982807066</v>
      </c>
      <c r="AQ357" s="160">
        <f t="shared" si="68"/>
        <v>-0.87040862558266374</v>
      </c>
      <c r="AR357" s="160">
        <f t="shared" si="68"/>
        <v>-7.8775793962207422E-2</v>
      </c>
      <c r="AS357" s="160">
        <f t="shared" si="68"/>
        <v>-0.57528092200873016</v>
      </c>
      <c r="AT357" s="160">
        <f t="shared" si="68"/>
        <v>-0.34254253192553258</v>
      </c>
      <c r="AU357" s="160">
        <f t="shared" si="68"/>
        <v>-7.9494323016650353E-2</v>
      </c>
      <c r="AV357" s="160">
        <f t="shared" si="68"/>
        <v>-0.89743295878317408</v>
      </c>
      <c r="AW357" s="160">
        <f t="shared" si="68"/>
        <v>0.16496189315966225</v>
      </c>
      <c r="AX357" s="160">
        <f t="shared" si="68"/>
        <v>0.30599459500458981</v>
      </c>
      <c r="AY357" s="160">
        <f t="shared" si="68"/>
        <v>0.35574394557770384</v>
      </c>
      <c r="AZ357" s="160">
        <f t="shared" si="68"/>
        <v>0.83574556287085267</v>
      </c>
      <c r="BA357" s="160">
        <f t="shared" si="68"/>
        <v>-0.47625008105729583</v>
      </c>
      <c r="BB357" s="160" t="e">
        <f t="shared" si="68"/>
        <v>#DIV/0!</v>
      </c>
      <c r="BC357" s="160" t="e">
        <f t="shared" si="68"/>
        <v>#DIV/0!</v>
      </c>
      <c r="BD357" s="160" t="e">
        <f t="shared" si="68"/>
        <v>#DIV/0!</v>
      </c>
      <c r="BE357" s="160" t="e">
        <f t="shared" si="68"/>
        <v>#DIV/0!</v>
      </c>
      <c r="BF357" s="160" t="e">
        <f t="shared" si="68"/>
        <v>#DIV/0!</v>
      </c>
      <c r="BG357" s="160" t="e">
        <f t="shared" si="68"/>
        <v>#DIV/0!</v>
      </c>
      <c r="BH357" s="160" t="e">
        <f t="shared" si="68"/>
        <v>#DIV/0!</v>
      </c>
      <c r="BI357" s="160" t="e">
        <f t="shared" si="68"/>
        <v>#DIV/0!</v>
      </c>
      <c r="BJ357" s="160" t="e">
        <f t="shared" si="68"/>
        <v>#DIV/0!</v>
      </c>
      <c r="BK357" s="160" t="e">
        <f t="shared" si="68"/>
        <v>#DIV/0!</v>
      </c>
      <c r="BL357" s="160" t="e">
        <f t="shared" si="68"/>
        <v>#DIV/0!</v>
      </c>
      <c r="BM357" s="160" t="e">
        <f t="shared" si="68"/>
        <v>#DIV/0!</v>
      </c>
      <c r="BN357" s="160" t="e">
        <f t="shared" si="68"/>
        <v>#DIV/0!</v>
      </c>
      <c r="BO357" s="160" t="e">
        <f t="shared" si="68"/>
        <v>#DIV/0!</v>
      </c>
      <c r="BP357" s="160" t="e">
        <f t="shared" si="67"/>
        <v>#DIV/0!</v>
      </c>
      <c r="BQ357" s="160" t="e">
        <f t="shared" si="67"/>
        <v>#DIV/0!</v>
      </c>
      <c r="BR357" s="160" t="e">
        <f t="shared" si="67"/>
        <v>#DIV/0!</v>
      </c>
      <c r="BS357" s="160" t="e">
        <f t="shared" si="67"/>
        <v>#DIV/0!</v>
      </c>
      <c r="BT357" s="160" t="e">
        <f t="shared" si="67"/>
        <v>#DIV/0!</v>
      </c>
      <c r="BU357" s="160" t="e">
        <f t="shared" si="67"/>
        <v>#DIV/0!</v>
      </c>
      <c r="BV357" s="160" t="e">
        <f t="shared" si="67"/>
        <v>#DIV/0!</v>
      </c>
    </row>
    <row r="358" spans="1:74" x14ac:dyDescent="0.2">
      <c r="A358" s="71"/>
      <c r="B358" s="79">
        <f t="shared" si="45"/>
        <v>39478</v>
      </c>
      <c r="C358" s="160">
        <f t="shared" si="46"/>
        <v>-1.7908713784501211</v>
      </c>
      <c r="D358" s="160">
        <f t="shared" si="68"/>
        <v>-1.4762301995577385</v>
      </c>
      <c r="E358" s="160">
        <f t="shared" si="68"/>
        <v>-2.6164055907244808</v>
      </c>
      <c r="F358" s="160">
        <f t="shared" si="68"/>
        <v>-2.5244831446284377</v>
      </c>
      <c r="G358" s="160">
        <f t="shared" si="68"/>
        <v>-2.6439729185341165</v>
      </c>
      <c r="H358" s="160">
        <f t="shared" si="68"/>
        <v>-1.2720632264280189</v>
      </c>
      <c r="I358" s="160">
        <f t="shared" si="68"/>
        <v>-1.2925025090692319</v>
      </c>
      <c r="J358" s="160">
        <f t="shared" si="68"/>
        <v>-2.3293083336037226</v>
      </c>
      <c r="K358" s="160">
        <f t="shared" si="68"/>
        <v>-2.619955323288381</v>
      </c>
      <c r="L358" s="160">
        <f t="shared" si="68"/>
        <v>1.1693162848369851</v>
      </c>
      <c r="M358" s="160">
        <f t="shared" si="68"/>
        <v>0.92408061246360074</v>
      </c>
      <c r="N358" s="160">
        <f t="shared" si="68"/>
        <v>-0.75303723636766373</v>
      </c>
      <c r="O358" s="160">
        <f t="shared" si="68"/>
        <v>-0.10359998171909415</v>
      </c>
      <c r="P358" s="160">
        <f t="shared" si="68"/>
        <v>4.6690041507572069E-2</v>
      </c>
      <c r="Q358" s="160">
        <f t="shared" si="68"/>
        <v>-0.3849496193619541</v>
      </c>
      <c r="R358" s="160">
        <f t="shared" si="68"/>
        <v>-2.0873980620788437</v>
      </c>
      <c r="S358" s="160">
        <f t="shared" si="68"/>
        <v>0.15969417895340307</v>
      </c>
      <c r="T358" s="160">
        <f t="shared" si="68"/>
        <v>-0.13520442033568419</v>
      </c>
      <c r="U358" s="160">
        <f t="shared" si="68"/>
        <v>-1.7052878809935701</v>
      </c>
      <c r="V358" s="160">
        <f t="shared" si="68"/>
        <v>-2.2687223894711561</v>
      </c>
      <c r="W358" s="160">
        <f t="shared" si="68"/>
        <v>0.48728906877359818</v>
      </c>
      <c r="X358" s="160">
        <f t="shared" si="68"/>
        <v>6.7768884162169044E-2</v>
      </c>
      <c r="Y358" s="160">
        <f t="shared" si="68"/>
        <v>9.39996193435301E-2</v>
      </c>
      <c r="Z358" s="160">
        <f t="shared" si="68"/>
        <v>0.21914037401204495</v>
      </c>
      <c r="AA358" s="160">
        <f t="shared" si="68"/>
        <v>0.31358873359942446</v>
      </c>
      <c r="AB358" s="160">
        <f t="shared" si="68"/>
        <v>0.17873068274183312</v>
      </c>
      <c r="AC358" s="160">
        <f t="shared" si="68"/>
        <v>0.35112801472446081</v>
      </c>
      <c r="AD358" s="160">
        <f t="shared" si="68"/>
        <v>0.3281583877075685</v>
      </c>
      <c r="AE358" s="160">
        <f t="shared" si="68"/>
        <v>0.41809075032269832</v>
      </c>
      <c r="AF358" s="160">
        <f t="shared" si="68"/>
        <v>0.45554788524403894</v>
      </c>
      <c r="AG358" s="160">
        <f t="shared" si="68"/>
        <v>0.18006215120992147</v>
      </c>
      <c r="AH358" s="160">
        <f t="shared" si="68"/>
        <v>0.40723607153433267</v>
      </c>
      <c r="AI358" s="160">
        <f t="shared" si="68"/>
        <v>1.1026323712380015</v>
      </c>
      <c r="AJ358" s="160">
        <f t="shared" si="68"/>
        <v>0.76155999335813962</v>
      </c>
      <c r="AK358" s="160">
        <f t="shared" si="68"/>
        <v>0.54885353465231856</v>
      </c>
      <c r="AL358" s="160">
        <f t="shared" si="68"/>
        <v>1.0036180395429637</v>
      </c>
      <c r="AM358" s="160">
        <f t="shared" si="68"/>
        <v>0.49979361705146519</v>
      </c>
      <c r="AN358" s="160">
        <f t="shared" si="68"/>
        <v>0.58093783566371893</v>
      </c>
      <c r="AO358" s="160">
        <f t="shared" si="68"/>
        <v>-8.0615361929232757E-2</v>
      </c>
      <c r="AP358" s="160">
        <f t="shared" si="68"/>
        <v>1.023079094971852</v>
      </c>
      <c r="AQ358" s="160">
        <f t="shared" si="68"/>
        <v>0.76825046143112852</v>
      </c>
      <c r="AR358" s="160">
        <f t="shared" si="68"/>
        <v>0.33743120733589993</v>
      </c>
      <c r="AS358" s="160">
        <f t="shared" si="68"/>
        <v>-0.53413388307618981</v>
      </c>
      <c r="AT358" s="160">
        <f t="shared" si="68"/>
        <v>1.1905096249381073</v>
      </c>
      <c r="AU358" s="160">
        <f t="shared" si="68"/>
        <v>0.84256278437041254</v>
      </c>
      <c r="AV358" s="160">
        <f t="shared" si="68"/>
        <v>-6.8685774937320518E-2</v>
      </c>
      <c r="AW358" s="160">
        <f t="shared" si="68"/>
        <v>0.93739470893561394</v>
      </c>
      <c r="AX358" s="160">
        <f t="shared" si="68"/>
        <v>0.99007732031422579</v>
      </c>
      <c r="AY358" s="160">
        <f t="shared" si="68"/>
        <v>0.79575853673454211</v>
      </c>
      <c r="AZ358" s="160">
        <f t="shared" si="68"/>
        <v>0.68144541397830471</v>
      </c>
      <c r="BA358" s="160">
        <f t="shared" si="68"/>
        <v>0.83065251743484414</v>
      </c>
      <c r="BB358" s="160" t="e">
        <f t="shared" si="68"/>
        <v>#DIV/0!</v>
      </c>
      <c r="BC358" s="160" t="e">
        <f t="shared" si="68"/>
        <v>#DIV/0!</v>
      </c>
      <c r="BD358" s="160" t="e">
        <f t="shared" si="68"/>
        <v>#DIV/0!</v>
      </c>
      <c r="BE358" s="160" t="e">
        <f t="shared" si="68"/>
        <v>#DIV/0!</v>
      </c>
      <c r="BF358" s="160" t="e">
        <f t="shared" si="68"/>
        <v>#DIV/0!</v>
      </c>
      <c r="BG358" s="160" t="e">
        <f t="shared" si="68"/>
        <v>#DIV/0!</v>
      </c>
      <c r="BH358" s="160" t="e">
        <f t="shared" si="68"/>
        <v>#DIV/0!</v>
      </c>
      <c r="BI358" s="160" t="e">
        <f t="shared" si="68"/>
        <v>#DIV/0!</v>
      </c>
      <c r="BJ358" s="160" t="e">
        <f t="shared" si="68"/>
        <v>#DIV/0!</v>
      </c>
      <c r="BK358" s="160" t="e">
        <f t="shared" si="68"/>
        <v>#DIV/0!</v>
      </c>
      <c r="BL358" s="160" t="e">
        <f t="shared" si="68"/>
        <v>#DIV/0!</v>
      </c>
      <c r="BM358" s="160" t="e">
        <f t="shared" si="68"/>
        <v>#DIV/0!</v>
      </c>
      <c r="BN358" s="160" t="e">
        <f t="shared" si="68"/>
        <v>#DIV/0!</v>
      </c>
      <c r="BO358" s="160" t="e">
        <f t="shared" si="68"/>
        <v>#DIV/0!</v>
      </c>
      <c r="BP358" s="160" t="e">
        <f t="shared" si="67"/>
        <v>#DIV/0!</v>
      </c>
      <c r="BQ358" s="160" t="e">
        <f t="shared" si="67"/>
        <v>#DIV/0!</v>
      </c>
      <c r="BR358" s="160" t="e">
        <f t="shared" si="67"/>
        <v>#DIV/0!</v>
      </c>
      <c r="BS358" s="160" t="e">
        <f t="shared" si="67"/>
        <v>#DIV/0!</v>
      </c>
      <c r="BT358" s="160" t="e">
        <f t="shared" si="67"/>
        <v>#DIV/0!</v>
      </c>
      <c r="BU358" s="160" t="e">
        <f t="shared" si="67"/>
        <v>#DIV/0!</v>
      </c>
      <c r="BV358" s="160" t="e">
        <f t="shared" si="67"/>
        <v>#DIV/0!</v>
      </c>
    </row>
    <row r="359" spans="1:74" x14ac:dyDescent="0.2">
      <c r="A359" s="71"/>
      <c r="B359" s="79">
        <f t="shared" si="45"/>
        <v>39507</v>
      </c>
      <c r="C359" s="160">
        <f t="shared" si="46"/>
        <v>-1.0132555197703481</v>
      </c>
      <c r="D359" s="160">
        <f t="shared" si="68"/>
        <v>-0.86172396452374378</v>
      </c>
      <c r="E359" s="160">
        <f t="shared" si="68"/>
        <v>0.3377228366353856</v>
      </c>
      <c r="F359" s="160">
        <f t="shared" si="68"/>
        <v>0.89331683791583683</v>
      </c>
      <c r="G359" s="160">
        <f t="shared" si="68"/>
        <v>-2.8359810793922476E-2</v>
      </c>
      <c r="H359" s="160">
        <f t="shared" si="68"/>
        <v>3.0084486256904491E-2</v>
      </c>
      <c r="I359" s="160">
        <f t="shared" si="68"/>
        <v>6.0415210825529475E-2</v>
      </c>
      <c r="J359" s="160">
        <f t="shared" si="68"/>
        <v>0.19058432810051276</v>
      </c>
      <c r="K359" s="160">
        <f t="shared" si="68"/>
        <v>1.2231812919124248</v>
      </c>
      <c r="L359" s="160">
        <f t="shared" si="68"/>
        <v>0.70926966046280748</v>
      </c>
      <c r="M359" s="160">
        <f t="shared" si="68"/>
        <v>0.46564410909328929</v>
      </c>
      <c r="N359" s="160">
        <f t="shared" si="68"/>
        <v>-0.70081935519651817</v>
      </c>
      <c r="O359" s="160">
        <f t="shared" si="68"/>
        <v>-0.30742974890714492</v>
      </c>
      <c r="P359" s="160">
        <f t="shared" si="68"/>
        <v>-0.32856178166836786</v>
      </c>
      <c r="Q359" s="160">
        <f t="shared" si="68"/>
        <v>2.5579410560031636E-2</v>
      </c>
      <c r="R359" s="160">
        <f t="shared" si="68"/>
        <v>0.21905369363189153</v>
      </c>
      <c r="S359" s="160">
        <f t="shared" si="68"/>
        <v>1.3077720429912219</v>
      </c>
      <c r="T359" s="160">
        <f t="shared" si="68"/>
        <v>-0.40120711896005212</v>
      </c>
      <c r="U359" s="160">
        <f t="shared" si="68"/>
        <v>-0.94096258926711707</v>
      </c>
      <c r="V359" s="160">
        <f t="shared" si="68"/>
        <v>0.3476374383321848</v>
      </c>
      <c r="W359" s="160">
        <f t="shared" si="68"/>
        <v>2.7682624653873322</v>
      </c>
      <c r="X359" s="160">
        <f t="shared" si="68"/>
        <v>0.34203177129428652</v>
      </c>
      <c r="Y359" s="160">
        <f t="shared" si="68"/>
        <v>0.22694883411398134</v>
      </c>
      <c r="Z359" s="160">
        <f t="shared" si="68"/>
        <v>0.37183628469312624</v>
      </c>
      <c r="AA359" s="160">
        <f t="shared" si="68"/>
        <v>0.44363418951737815</v>
      </c>
      <c r="AB359" s="160">
        <f t="shared" si="68"/>
        <v>9.0725814156170009E-2</v>
      </c>
      <c r="AC359" s="160">
        <f t="shared" si="68"/>
        <v>1.2679887212395378</v>
      </c>
      <c r="AD359" s="160">
        <f t="shared" si="68"/>
        <v>1.2146633182419071</v>
      </c>
      <c r="AE359" s="160">
        <f t="shared" si="68"/>
        <v>1.2254950973913392</v>
      </c>
      <c r="AF359" s="160">
        <f t="shared" si="68"/>
        <v>0.15851209796878193</v>
      </c>
      <c r="AG359" s="160">
        <f t="shared" si="68"/>
        <v>0.21060457873563787</v>
      </c>
      <c r="AH359" s="160">
        <f t="shared" si="68"/>
        <v>0.17284033386987049</v>
      </c>
      <c r="AI359" s="160">
        <f t="shared" si="68"/>
        <v>0.78028791472545767</v>
      </c>
      <c r="AJ359" s="160">
        <f t="shared" si="68"/>
        <v>0.94759540877367965</v>
      </c>
      <c r="AK359" s="160">
        <f t="shared" si="68"/>
        <v>0.60976295713092787</v>
      </c>
      <c r="AL359" s="160">
        <f t="shared" si="68"/>
        <v>0.73354929268498437</v>
      </c>
      <c r="AM359" s="160">
        <f t="shared" si="68"/>
        <v>1.3913248100377229</v>
      </c>
      <c r="AN359" s="160">
        <f t="shared" si="68"/>
        <v>0.70827106321705802</v>
      </c>
      <c r="AO359" s="160">
        <f t="shared" si="68"/>
        <v>1.2907114520941192</v>
      </c>
      <c r="AP359" s="160">
        <f t="shared" si="68"/>
        <v>1.1837171507612434</v>
      </c>
      <c r="AQ359" s="160">
        <f t="shared" si="68"/>
        <v>0.95372731163267721</v>
      </c>
      <c r="AR359" s="160">
        <f t="shared" si="68"/>
        <v>-4.6811738692956323E-2</v>
      </c>
      <c r="AS359" s="160">
        <f t="shared" si="68"/>
        <v>-0.73395786211494729</v>
      </c>
      <c r="AT359" s="160">
        <f t="shared" si="68"/>
        <v>1.0148498163608455</v>
      </c>
      <c r="AU359" s="160">
        <f t="shared" si="68"/>
        <v>0.38191679863513056</v>
      </c>
      <c r="AV359" s="160">
        <f t="shared" si="68"/>
        <v>-0.70517142707535085</v>
      </c>
      <c r="AW359" s="160">
        <f t="shared" si="68"/>
        <v>0.65482096597428208</v>
      </c>
      <c r="AX359" s="160">
        <f t="shared" si="68"/>
        <v>0.86428091428389109</v>
      </c>
      <c r="AY359" s="160">
        <f t="shared" si="68"/>
        <v>0.39886189911501091</v>
      </c>
      <c r="AZ359" s="160">
        <f t="shared" si="68"/>
        <v>0.49648837847556071</v>
      </c>
      <c r="BA359" s="160">
        <f t="shared" si="68"/>
        <v>0.65100816543848317</v>
      </c>
      <c r="BB359" s="160" t="e">
        <f t="shared" si="68"/>
        <v>#DIV/0!</v>
      </c>
      <c r="BC359" s="160" t="e">
        <f t="shared" si="68"/>
        <v>#DIV/0!</v>
      </c>
      <c r="BD359" s="160" t="e">
        <f t="shared" si="68"/>
        <v>#DIV/0!</v>
      </c>
      <c r="BE359" s="160" t="e">
        <f t="shared" si="68"/>
        <v>#DIV/0!</v>
      </c>
      <c r="BF359" s="160" t="e">
        <f t="shared" si="68"/>
        <v>#DIV/0!</v>
      </c>
      <c r="BG359" s="160" t="e">
        <f t="shared" si="68"/>
        <v>#DIV/0!</v>
      </c>
      <c r="BH359" s="160" t="e">
        <f t="shared" si="68"/>
        <v>#DIV/0!</v>
      </c>
      <c r="BI359" s="160" t="e">
        <f t="shared" si="68"/>
        <v>#DIV/0!</v>
      </c>
      <c r="BJ359" s="160" t="e">
        <f t="shared" si="68"/>
        <v>#DIV/0!</v>
      </c>
      <c r="BK359" s="160" t="e">
        <f t="shared" si="68"/>
        <v>#DIV/0!</v>
      </c>
      <c r="BL359" s="160" t="e">
        <f t="shared" si="68"/>
        <v>#DIV/0!</v>
      </c>
      <c r="BM359" s="160" t="e">
        <f t="shared" si="68"/>
        <v>#DIV/0!</v>
      </c>
      <c r="BN359" s="160" t="e">
        <f t="shared" si="68"/>
        <v>#DIV/0!</v>
      </c>
      <c r="BO359" s="160" t="e">
        <f t="shared" ref="BO359:BV362" si="69">(BO112-BO$246)/BO$247</f>
        <v>#DIV/0!</v>
      </c>
      <c r="BP359" s="160" t="e">
        <f t="shared" si="69"/>
        <v>#DIV/0!</v>
      </c>
      <c r="BQ359" s="160" t="e">
        <f t="shared" si="69"/>
        <v>#DIV/0!</v>
      </c>
      <c r="BR359" s="160" t="e">
        <f t="shared" si="69"/>
        <v>#DIV/0!</v>
      </c>
      <c r="BS359" s="160" t="e">
        <f t="shared" si="69"/>
        <v>#DIV/0!</v>
      </c>
      <c r="BT359" s="160" t="e">
        <f t="shared" si="69"/>
        <v>#DIV/0!</v>
      </c>
      <c r="BU359" s="160" t="e">
        <f t="shared" si="69"/>
        <v>#DIV/0!</v>
      </c>
      <c r="BV359" s="160" t="e">
        <f t="shared" si="69"/>
        <v>#DIV/0!</v>
      </c>
    </row>
    <row r="360" spans="1:74" x14ac:dyDescent="0.2">
      <c r="A360" s="71"/>
      <c r="B360" s="79">
        <f t="shared" si="45"/>
        <v>39538</v>
      </c>
      <c r="C360" s="160">
        <f t="shared" si="46"/>
        <v>-0.19424354844804348</v>
      </c>
      <c r="D360" s="160">
        <f t="shared" ref="D360:BO363" si="70">(D113-D$246)/D$247</f>
        <v>-0.33405905890948762</v>
      </c>
      <c r="E360" s="160">
        <f t="shared" si="70"/>
        <v>0.30121232622101146</v>
      </c>
      <c r="F360" s="160">
        <f t="shared" si="70"/>
        <v>8.8931093963914798E-2</v>
      </c>
      <c r="G360" s="160">
        <f t="shared" si="70"/>
        <v>-0.64295027941147975</v>
      </c>
      <c r="H360" s="160">
        <f t="shared" si="70"/>
        <v>-1.0397743517007643</v>
      </c>
      <c r="I360" s="160">
        <f t="shared" si="70"/>
        <v>-8.0685392404725997E-2</v>
      </c>
      <c r="J360" s="160">
        <f t="shared" si="70"/>
        <v>-1.1415994707771679</v>
      </c>
      <c r="K360" s="160">
        <f t="shared" si="70"/>
        <v>-1.1642647892067213</v>
      </c>
      <c r="L360" s="160">
        <f t="shared" si="70"/>
        <v>1.0788474282165721</v>
      </c>
      <c r="M360" s="160">
        <f t="shared" si="70"/>
        <v>0.77804929730875438</v>
      </c>
      <c r="N360" s="160">
        <f t="shared" si="70"/>
        <v>-0.23997028872402454</v>
      </c>
      <c r="O360" s="160">
        <f t="shared" si="70"/>
        <v>-0.21466705040611853</v>
      </c>
      <c r="P360" s="160">
        <f t="shared" si="70"/>
        <v>-4.9625411419721065E-2</v>
      </c>
      <c r="Q360" s="160">
        <f t="shared" si="70"/>
        <v>-0.26315659486077797</v>
      </c>
      <c r="R360" s="160">
        <f t="shared" si="70"/>
        <v>-1.2902679681055367</v>
      </c>
      <c r="S360" s="160">
        <f t="shared" si="70"/>
        <v>-0.54687070514374458</v>
      </c>
      <c r="T360" s="160">
        <f t="shared" si="70"/>
        <v>-0.28014779427008407</v>
      </c>
      <c r="U360" s="160">
        <f t="shared" si="70"/>
        <v>-0.23328198635222805</v>
      </c>
      <c r="V360" s="160">
        <f t="shared" si="70"/>
        <v>-1.5307182450237813</v>
      </c>
      <c r="W360" s="160">
        <f t="shared" si="70"/>
        <v>-1.1880788551079513</v>
      </c>
      <c r="X360" s="160">
        <f t="shared" si="70"/>
        <v>-0.55138760259463271</v>
      </c>
      <c r="Y360" s="160">
        <f t="shared" si="70"/>
        <v>-0.67971862720691356</v>
      </c>
      <c r="Z360" s="160">
        <f t="shared" si="70"/>
        <v>-0.36437238666460692</v>
      </c>
      <c r="AA360" s="160">
        <f t="shared" si="70"/>
        <v>0.20703933249910061</v>
      </c>
      <c r="AB360" s="160">
        <f t="shared" si="70"/>
        <v>0.23382970911442552</v>
      </c>
      <c r="AC360" s="160">
        <f t="shared" si="70"/>
        <v>-0.94860406666614594</v>
      </c>
      <c r="AD360" s="160">
        <f t="shared" si="70"/>
        <v>-0.98039101921405791</v>
      </c>
      <c r="AE360" s="160">
        <f t="shared" si="70"/>
        <v>-0.77550868049578181</v>
      </c>
      <c r="AF360" s="160">
        <f t="shared" si="70"/>
        <v>9.7657403199272963E-2</v>
      </c>
      <c r="AG360" s="160">
        <f t="shared" si="70"/>
        <v>-0.13525863021165824</v>
      </c>
      <c r="AH360" s="160">
        <f t="shared" si="70"/>
        <v>0.12481891126052508</v>
      </c>
      <c r="AI360" s="160">
        <f t="shared" si="70"/>
        <v>0.80622607244651456</v>
      </c>
      <c r="AJ360" s="160">
        <f t="shared" si="70"/>
        <v>0.58539295527492519</v>
      </c>
      <c r="AK360" s="160">
        <f t="shared" si="70"/>
        <v>0.31907001684501834</v>
      </c>
      <c r="AL360" s="160">
        <f t="shared" si="70"/>
        <v>0.60496047861932456</v>
      </c>
      <c r="AM360" s="160">
        <f t="shared" si="70"/>
        <v>0.59699006939407673</v>
      </c>
      <c r="AN360" s="160">
        <f t="shared" si="70"/>
        <v>0.9159542819208002</v>
      </c>
      <c r="AO360" s="160">
        <f t="shared" si="70"/>
        <v>-8.4252833584467127E-2</v>
      </c>
      <c r="AP360" s="160">
        <f t="shared" si="70"/>
        <v>-1.0446256123502879</v>
      </c>
      <c r="AQ360" s="160">
        <f t="shared" si="70"/>
        <v>0.16072429465122673</v>
      </c>
      <c r="AR360" s="160">
        <f t="shared" si="70"/>
        <v>0.10803620736338986</v>
      </c>
      <c r="AS360" s="160">
        <f t="shared" si="70"/>
        <v>-0.71393909826723256</v>
      </c>
      <c r="AT360" s="160">
        <f t="shared" si="70"/>
        <v>-0.25374762893704556</v>
      </c>
      <c r="AU360" s="160">
        <f t="shared" si="70"/>
        <v>0.5062101888889986</v>
      </c>
      <c r="AV360" s="160">
        <f t="shared" si="70"/>
        <v>9.7057189923213993E-2</v>
      </c>
      <c r="AW360" s="160">
        <f t="shared" si="70"/>
        <v>-0.43175021261828567</v>
      </c>
      <c r="AX360" s="160">
        <f t="shared" si="70"/>
        <v>0.40260095096403276</v>
      </c>
      <c r="AY360" s="160">
        <f t="shared" si="70"/>
        <v>0.60289335276242462</v>
      </c>
      <c r="AZ360" s="160">
        <f t="shared" si="70"/>
        <v>1.101140590386781</v>
      </c>
      <c r="BA360" s="160">
        <f t="shared" si="70"/>
        <v>0.1328137991075633</v>
      </c>
      <c r="BB360" s="160" t="e">
        <f t="shared" si="70"/>
        <v>#DIV/0!</v>
      </c>
      <c r="BC360" s="160" t="e">
        <f t="shared" si="70"/>
        <v>#DIV/0!</v>
      </c>
      <c r="BD360" s="160" t="e">
        <f t="shared" si="70"/>
        <v>#DIV/0!</v>
      </c>
      <c r="BE360" s="160" t="e">
        <f t="shared" si="70"/>
        <v>#DIV/0!</v>
      </c>
      <c r="BF360" s="160" t="e">
        <f t="shared" si="70"/>
        <v>#DIV/0!</v>
      </c>
      <c r="BG360" s="160" t="e">
        <f t="shared" si="70"/>
        <v>#DIV/0!</v>
      </c>
      <c r="BH360" s="160" t="e">
        <f t="shared" si="70"/>
        <v>#DIV/0!</v>
      </c>
      <c r="BI360" s="160" t="e">
        <f t="shared" si="70"/>
        <v>#DIV/0!</v>
      </c>
      <c r="BJ360" s="160" t="e">
        <f t="shared" si="70"/>
        <v>#DIV/0!</v>
      </c>
      <c r="BK360" s="160" t="e">
        <f t="shared" si="70"/>
        <v>#DIV/0!</v>
      </c>
      <c r="BL360" s="160" t="e">
        <f t="shared" si="70"/>
        <v>#DIV/0!</v>
      </c>
      <c r="BM360" s="160" t="e">
        <f t="shared" si="70"/>
        <v>#DIV/0!</v>
      </c>
      <c r="BN360" s="160" t="e">
        <f t="shared" si="70"/>
        <v>#DIV/0!</v>
      </c>
      <c r="BO360" s="160" t="e">
        <f t="shared" si="70"/>
        <v>#DIV/0!</v>
      </c>
      <c r="BP360" s="160" t="e">
        <f t="shared" si="69"/>
        <v>#DIV/0!</v>
      </c>
      <c r="BQ360" s="160" t="e">
        <f t="shared" si="69"/>
        <v>#DIV/0!</v>
      </c>
      <c r="BR360" s="160" t="e">
        <f t="shared" si="69"/>
        <v>#DIV/0!</v>
      </c>
      <c r="BS360" s="160" t="e">
        <f t="shared" si="69"/>
        <v>#DIV/0!</v>
      </c>
      <c r="BT360" s="160" t="e">
        <f t="shared" si="69"/>
        <v>#DIV/0!</v>
      </c>
      <c r="BU360" s="160" t="e">
        <f t="shared" si="69"/>
        <v>#DIV/0!</v>
      </c>
      <c r="BV360" s="160" t="e">
        <f t="shared" si="69"/>
        <v>#DIV/0!</v>
      </c>
    </row>
    <row r="361" spans="1:74" x14ac:dyDescent="0.2">
      <c r="A361" s="71"/>
      <c r="B361" s="79">
        <f t="shared" si="45"/>
        <v>39568</v>
      </c>
      <c r="C361" s="160">
        <f t="shared" si="46"/>
        <v>1.0875152108611401</v>
      </c>
      <c r="D361" s="160">
        <f t="shared" si="70"/>
        <v>0.92042489708058617</v>
      </c>
      <c r="E361" s="160">
        <f t="shared" si="70"/>
        <v>0.70564401749583872</v>
      </c>
      <c r="F361" s="160">
        <f t="shared" si="70"/>
        <v>0.17312102001121005</v>
      </c>
      <c r="G361" s="160">
        <f t="shared" si="70"/>
        <v>1.6482479974235018</v>
      </c>
      <c r="H361" s="160">
        <f t="shared" si="70"/>
        <v>1.6420182230659333</v>
      </c>
      <c r="I361" s="160">
        <f t="shared" si="70"/>
        <v>7.8602584428716205E-2</v>
      </c>
      <c r="J361" s="160">
        <f t="shared" si="70"/>
        <v>1.4561051568894912</v>
      </c>
      <c r="K361" s="160">
        <f t="shared" si="70"/>
        <v>1.3488626983169476</v>
      </c>
      <c r="L361" s="160">
        <f t="shared" si="70"/>
        <v>-1.4172909171381569</v>
      </c>
      <c r="M361" s="160">
        <f t="shared" si="70"/>
        <v>-1.0440876941873474</v>
      </c>
      <c r="N361" s="160">
        <f t="shared" si="70"/>
        <v>0.98988484188460435</v>
      </c>
      <c r="O361" s="160">
        <f t="shared" si="70"/>
        <v>4.2877688594631175E-2</v>
      </c>
      <c r="P361" s="160">
        <f t="shared" si="70"/>
        <v>2.9833538267083737E-2</v>
      </c>
      <c r="Q361" s="160">
        <f t="shared" si="70"/>
        <v>0.16888602796126043</v>
      </c>
      <c r="R361" s="160">
        <f t="shared" si="70"/>
        <v>0.64801463370729961</v>
      </c>
      <c r="S361" s="160">
        <f t="shared" si="70"/>
        <v>-0.27037730320280151</v>
      </c>
      <c r="T361" s="160">
        <f t="shared" si="70"/>
        <v>5.5954350708684208E-2</v>
      </c>
      <c r="U361" s="160">
        <f t="shared" si="70"/>
        <v>1.139933955929187</v>
      </c>
      <c r="V361" s="160">
        <f t="shared" si="70"/>
        <v>0.86175666351379321</v>
      </c>
      <c r="W361" s="160">
        <f t="shared" si="70"/>
        <v>-0.32388919053695497</v>
      </c>
      <c r="X361" s="160">
        <f t="shared" si="70"/>
        <v>-0.36141700056249404</v>
      </c>
      <c r="Y361" s="160">
        <f t="shared" si="70"/>
        <v>-0.56228178458659006</v>
      </c>
      <c r="Z361" s="160">
        <f t="shared" si="70"/>
        <v>-0.36011485023157236</v>
      </c>
      <c r="AA361" s="160">
        <f t="shared" si="70"/>
        <v>0.21460296849724894</v>
      </c>
      <c r="AB361" s="160">
        <f t="shared" si="70"/>
        <v>0.27803323609478647</v>
      </c>
      <c r="AC361" s="160">
        <f t="shared" si="70"/>
        <v>-0.85142003478359951</v>
      </c>
      <c r="AD361" s="160">
        <f t="shared" si="70"/>
        <v>-0.88297929877765557</v>
      </c>
      <c r="AE361" s="160">
        <f t="shared" si="70"/>
        <v>-0.64977990676308828</v>
      </c>
      <c r="AF361" s="160">
        <f t="shared" si="70"/>
        <v>-0.41043336163799732</v>
      </c>
      <c r="AG361" s="160">
        <f t="shared" si="70"/>
        <v>-0.25452646393844347</v>
      </c>
      <c r="AH361" s="160">
        <f t="shared" si="70"/>
        <v>-0.27612371830272847</v>
      </c>
      <c r="AI361" s="160">
        <f t="shared" si="70"/>
        <v>0.75253825451358902</v>
      </c>
      <c r="AJ361" s="160">
        <f t="shared" si="70"/>
        <v>0.35123950159376405</v>
      </c>
      <c r="AK361" s="160">
        <f t="shared" si="70"/>
        <v>0.23521328220246812</v>
      </c>
      <c r="AL361" s="160">
        <f t="shared" si="70"/>
        <v>0.56050752369602341</v>
      </c>
      <c r="AM361" s="160">
        <f t="shared" si="70"/>
        <v>-5.9407874489693237E-2</v>
      </c>
      <c r="AN361" s="160">
        <f t="shared" si="70"/>
        <v>0.70293631350152841</v>
      </c>
      <c r="AO361" s="160">
        <f t="shared" si="70"/>
        <v>-3.3328230411186134E-2</v>
      </c>
      <c r="AP361" s="160">
        <f t="shared" si="70"/>
        <v>1.9157198344274793E-2</v>
      </c>
      <c r="AQ361" s="160">
        <f t="shared" si="70"/>
        <v>-0.52745656523847229</v>
      </c>
      <c r="AR361" s="160">
        <f t="shared" si="70"/>
        <v>0.36376311721494103</v>
      </c>
      <c r="AS361" s="160">
        <f t="shared" si="70"/>
        <v>-0.79065259151959977</v>
      </c>
      <c r="AT361" s="160">
        <f t="shared" si="70"/>
        <v>0.79445268679108993</v>
      </c>
      <c r="AU361" s="160">
        <f t="shared" si="70"/>
        <v>0.60752425523186182</v>
      </c>
      <c r="AV361" s="160">
        <f t="shared" si="70"/>
        <v>-0.50650508193616028</v>
      </c>
      <c r="AW361" s="160">
        <f t="shared" si="70"/>
        <v>1.3147288828071206</v>
      </c>
      <c r="AX361" s="160">
        <f t="shared" si="70"/>
        <v>0.81727327097718938</v>
      </c>
      <c r="AY361" s="160">
        <f t="shared" si="70"/>
        <v>0.29009027358577405</v>
      </c>
      <c r="AZ361" s="160">
        <f t="shared" si="70"/>
        <v>0.23206565861315184</v>
      </c>
      <c r="BA361" s="160">
        <f t="shared" si="70"/>
        <v>0.79090156439526715</v>
      </c>
      <c r="BB361" s="160" t="e">
        <f t="shared" si="70"/>
        <v>#DIV/0!</v>
      </c>
      <c r="BC361" s="160" t="e">
        <f t="shared" si="70"/>
        <v>#DIV/0!</v>
      </c>
      <c r="BD361" s="160" t="e">
        <f t="shared" si="70"/>
        <v>#DIV/0!</v>
      </c>
      <c r="BE361" s="160" t="e">
        <f t="shared" si="70"/>
        <v>#DIV/0!</v>
      </c>
      <c r="BF361" s="160" t="e">
        <f t="shared" si="70"/>
        <v>#DIV/0!</v>
      </c>
      <c r="BG361" s="160" t="e">
        <f t="shared" si="70"/>
        <v>#DIV/0!</v>
      </c>
      <c r="BH361" s="160" t="e">
        <f t="shared" si="70"/>
        <v>#DIV/0!</v>
      </c>
      <c r="BI361" s="160" t="e">
        <f t="shared" si="70"/>
        <v>#DIV/0!</v>
      </c>
      <c r="BJ361" s="160" t="e">
        <f t="shared" si="70"/>
        <v>#DIV/0!</v>
      </c>
      <c r="BK361" s="160" t="e">
        <f t="shared" si="70"/>
        <v>#DIV/0!</v>
      </c>
      <c r="BL361" s="160" t="e">
        <f t="shared" si="70"/>
        <v>#DIV/0!</v>
      </c>
      <c r="BM361" s="160" t="e">
        <f t="shared" si="70"/>
        <v>#DIV/0!</v>
      </c>
      <c r="BN361" s="160" t="e">
        <f t="shared" si="70"/>
        <v>#DIV/0!</v>
      </c>
      <c r="BO361" s="160" t="e">
        <f t="shared" si="70"/>
        <v>#DIV/0!</v>
      </c>
      <c r="BP361" s="160" t="e">
        <f t="shared" si="69"/>
        <v>#DIV/0!</v>
      </c>
      <c r="BQ361" s="160" t="e">
        <f t="shared" si="69"/>
        <v>#DIV/0!</v>
      </c>
      <c r="BR361" s="160" t="e">
        <f t="shared" si="69"/>
        <v>#DIV/0!</v>
      </c>
      <c r="BS361" s="160" t="e">
        <f t="shared" si="69"/>
        <v>#DIV/0!</v>
      </c>
      <c r="BT361" s="160" t="e">
        <f t="shared" si="69"/>
        <v>#DIV/0!</v>
      </c>
      <c r="BU361" s="160" t="e">
        <f t="shared" si="69"/>
        <v>#DIV/0!</v>
      </c>
      <c r="BV361" s="160" t="e">
        <f t="shared" si="69"/>
        <v>#DIV/0!</v>
      </c>
    </row>
    <row r="362" spans="1:74" x14ac:dyDescent="0.2">
      <c r="A362" s="71"/>
      <c r="B362" s="79">
        <f t="shared" si="45"/>
        <v>39599</v>
      </c>
      <c r="C362" s="160">
        <f t="shared" si="46"/>
        <v>0.31298225705311122</v>
      </c>
      <c r="D362" s="160">
        <f t="shared" si="70"/>
        <v>0.90374028158216568</v>
      </c>
      <c r="E362" s="160">
        <f t="shared" si="70"/>
        <v>0.21227964552212197</v>
      </c>
      <c r="F362" s="160">
        <f t="shared" si="70"/>
        <v>0.14623144573155039</v>
      </c>
      <c r="G362" s="160">
        <f t="shared" si="70"/>
        <v>-0.21647177897959952</v>
      </c>
      <c r="H362" s="160">
        <f t="shared" si="70"/>
        <v>0.56816248142376979</v>
      </c>
      <c r="I362" s="160">
        <f t="shared" si="70"/>
        <v>0.58497862320673077</v>
      </c>
      <c r="J362" s="160">
        <f t="shared" si="70"/>
        <v>0.18274558081401612</v>
      </c>
      <c r="K362" s="160">
        <f t="shared" si="70"/>
        <v>0.21946427882163633</v>
      </c>
      <c r="L362" s="160">
        <f t="shared" si="70"/>
        <v>-0.63471090641088557</v>
      </c>
      <c r="M362" s="160">
        <f t="shared" si="70"/>
        <v>-0.54814730919354937</v>
      </c>
      <c r="N362" s="160">
        <f t="shared" si="70"/>
        <v>1.3710195937257546E-2</v>
      </c>
      <c r="O362" s="160">
        <f t="shared" si="70"/>
        <v>-7.086091666803894E-2</v>
      </c>
      <c r="P362" s="160">
        <f t="shared" si="70"/>
        <v>5.4903835216938437E-2</v>
      </c>
      <c r="Q362" s="160">
        <f t="shared" si="70"/>
        <v>0.22412541387985743</v>
      </c>
      <c r="R362" s="160">
        <f t="shared" si="70"/>
        <v>0.78505706252942464</v>
      </c>
      <c r="S362" s="160">
        <f t="shared" si="70"/>
        <v>0.32953790050989729</v>
      </c>
      <c r="T362" s="160">
        <f t="shared" si="70"/>
        <v>-9.2471779723982281E-2</v>
      </c>
      <c r="U362" s="160">
        <f t="shared" si="70"/>
        <v>0.27386311047420447</v>
      </c>
      <c r="V362" s="160">
        <f t="shared" si="70"/>
        <v>0.83305932820035156</v>
      </c>
      <c r="W362" s="160">
        <f t="shared" si="70"/>
        <v>0.57594060430570171</v>
      </c>
      <c r="X362" s="160">
        <f t="shared" si="70"/>
        <v>0.51294772970169134</v>
      </c>
      <c r="Y362" s="160">
        <f t="shared" si="70"/>
        <v>0.62228318246865832</v>
      </c>
      <c r="Z362" s="160">
        <f t="shared" si="70"/>
        <v>0.78772043034498362</v>
      </c>
      <c r="AA362" s="160">
        <f t="shared" si="70"/>
        <v>0.32911422179875527</v>
      </c>
      <c r="AB362" s="160">
        <f t="shared" si="70"/>
        <v>0.21174250779310239</v>
      </c>
      <c r="AC362" s="160">
        <f t="shared" si="70"/>
        <v>0.88931122650200756</v>
      </c>
      <c r="AD362" s="160">
        <f t="shared" si="70"/>
        <v>0.88451327476359465</v>
      </c>
      <c r="AE362" s="160">
        <f t="shared" si="70"/>
        <v>0.77089837882438428</v>
      </c>
      <c r="AF362" s="160">
        <f t="shared" si="70"/>
        <v>0.34308343041439665</v>
      </c>
      <c r="AG362" s="160">
        <f t="shared" si="70"/>
        <v>0.38990475043468442</v>
      </c>
      <c r="AH362" s="160">
        <f t="shared" si="70"/>
        <v>0.31848855362532996</v>
      </c>
      <c r="AI362" s="160">
        <f t="shared" si="70"/>
        <v>-0.38884496635174642</v>
      </c>
      <c r="AJ362" s="160">
        <f t="shared" si="70"/>
        <v>9.1990638404966338E-2</v>
      </c>
      <c r="AK362" s="160">
        <f t="shared" si="70"/>
        <v>-5.4195885632261041E-4</v>
      </c>
      <c r="AL362" s="160">
        <f t="shared" si="70"/>
        <v>0.23736864194549473</v>
      </c>
      <c r="AM362" s="160">
        <f t="shared" si="70"/>
        <v>-0.16790241557696445</v>
      </c>
      <c r="AN362" s="160">
        <f t="shared" si="70"/>
        <v>0.17008108279479767</v>
      </c>
      <c r="AO362" s="160">
        <f t="shared" si="70"/>
        <v>-0.49528713062594931</v>
      </c>
      <c r="AP362" s="160">
        <f t="shared" si="70"/>
        <v>0.71832721888948425</v>
      </c>
      <c r="AQ362" s="160">
        <f t="shared" si="70"/>
        <v>-0.15146326918668937</v>
      </c>
      <c r="AR362" s="160">
        <f t="shared" si="70"/>
        <v>0.16924118667920557</v>
      </c>
      <c r="AS362" s="160">
        <f t="shared" si="70"/>
        <v>-0.61123737593602623</v>
      </c>
      <c r="AT362" s="160">
        <f t="shared" si="70"/>
        <v>-0.13898103072060933</v>
      </c>
      <c r="AU362" s="160">
        <f t="shared" si="70"/>
        <v>0.84916799078881733</v>
      </c>
      <c r="AV362" s="160">
        <f t="shared" si="70"/>
        <v>-0.92308845219995461</v>
      </c>
      <c r="AW362" s="160">
        <f t="shared" si="70"/>
        <v>-0.54998773538490742</v>
      </c>
      <c r="AX362" s="160">
        <f t="shared" si="70"/>
        <v>-4.4780596659688403E-4</v>
      </c>
      <c r="AY362" s="160">
        <f t="shared" si="70"/>
        <v>-0.48749015724912464</v>
      </c>
      <c r="AZ362" s="160">
        <f t="shared" si="70"/>
        <v>-1.0681199316309731</v>
      </c>
      <c r="BA362" s="160">
        <f t="shared" si="70"/>
        <v>0.35150298980910755</v>
      </c>
      <c r="BB362" s="160" t="e">
        <f t="shared" si="70"/>
        <v>#DIV/0!</v>
      </c>
      <c r="BC362" s="160" t="e">
        <f t="shared" si="70"/>
        <v>#DIV/0!</v>
      </c>
      <c r="BD362" s="160" t="e">
        <f t="shared" si="70"/>
        <v>#DIV/0!</v>
      </c>
      <c r="BE362" s="160" t="e">
        <f t="shared" si="70"/>
        <v>#DIV/0!</v>
      </c>
      <c r="BF362" s="160" t="e">
        <f t="shared" si="70"/>
        <v>#DIV/0!</v>
      </c>
      <c r="BG362" s="160" t="e">
        <f t="shared" si="70"/>
        <v>#DIV/0!</v>
      </c>
      <c r="BH362" s="160" t="e">
        <f t="shared" si="70"/>
        <v>#DIV/0!</v>
      </c>
      <c r="BI362" s="160" t="e">
        <f t="shared" si="70"/>
        <v>#DIV/0!</v>
      </c>
      <c r="BJ362" s="160" t="e">
        <f t="shared" si="70"/>
        <v>#DIV/0!</v>
      </c>
      <c r="BK362" s="160" t="e">
        <f t="shared" si="70"/>
        <v>#DIV/0!</v>
      </c>
      <c r="BL362" s="160" t="e">
        <f t="shared" si="70"/>
        <v>#DIV/0!</v>
      </c>
      <c r="BM362" s="160" t="e">
        <f t="shared" si="70"/>
        <v>#DIV/0!</v>
      </c>
      <c r="BN362" s="160" t="e">
        <f t="shared" si="70"/>
        <v>#DIV/0!</v>
      </c>
      <c r="BO362" s="160" t="e">
        <f t="shared" si="70"/>
        <v>#DIV/0!</v>
      </c>
      <c r="BP362" s="160" t="e">
        <f t="shared" si="69"/>
        <v>#DIV/0!</v>
      </c>
      <c r="BQ362" s="160" t="e">
        <f t="shared" si="69"/>
        <v>#DIV/0!</v>
      </c>
      <c r="BR362" s="160" t="e">
        <f t="shared" si="69"/>
        <v>#DIV/0!</v>
      </c>
      <c r="BS362" s="160" t="e">
        <f t="shared" si="69"/>
        <v>#DIV/0!</v>
      </c>
      <c r="BT362" s="160" t="e">
        <f t="shared" si="69"/>
        <v>#DIV/0!</v>
      </c>
      <c r="BU362" s="160" t="e">
        <f t="shared" si="69"/>
        <v>#DIV/0!</v>
      </c>
      <c r="BV362" s="160" t="e">
        <f t="shared" si="69"/>
        <v>#DIV/0!</v>
      </c>
    </row>
    <row r="363" spans="1:74" x14ac:dyDescent="0.2">
      <c r="A363" s="71"/>
      <c r="B363" s="79">
        <f t="shared" si="45"/>
        <v>39629</v>
      </c>
      <c r="C363" s="160">
        <f t="shared" si="46"/>
        <v>-2.4383162445562037</v>
      </c>
      <c r="D363" s="160">
        <f t="shared" si="70"/>
        <v>-2.0107149195494025</v>
      </c>
      <c r="E363" s="160">
        <f t="shared" si="70"/>
        <v>-2.401267365722437</v>
      </c>
      <c r="F363" s="160">
        <f t="shared" si="70"/>
        <v>-2.0987299332283236</v>
      </c>
      <c r="G363" s="160">
        <f t="shared" si="70"/>
        <v>-2.0077658120698225</v>
      </c>
      <c r="H363" s="160">
        <f t="shared" si="70"/>
        <v>-1.9232735030623607</v>
      </c>
      <c r="I363" s="160">
        <f t="shared" si="70"/>
        <v>-1.6564331228283298</v>
      </c>
      <c r="J363" s="160">
        <f t="shared" si="70"/>
        <v>-1.8398590087190074</v>
      </c>
      <c r="K363" s="160">
        <f t="shared" si="70"/>
        <v>-2.2112769548775879</v>
      </c>
      <c r="L363" s="160">
        <f t="shared" si="70"/>
        <v>-0.23373428476945887</v>
      </c>
      <c r="M363" s="160">
        <f t="shared" si="70"/>
        <v>-0.36572944821498543</v>
      </c>
      <c r="N363" s="160">
        <f t="shared" si="70"/>
        <v>-1.5595081073442263</v>
      </c>
      <c r="O363" s="160">
        <f t="shared" si="70"/>
        <v>-0.89248867450749425</v>
      </c>
      <c r="P363" s="160">
        <f t="shared" si="70"/>
        <v>-1.0818582436136657</v>
      </c>
      <c r="Q363" s="160">
        <f t="shared" si="70"/>
        <v>-0.72690942580977247</v>
      </c>
      <c r="R363" s="160">
        <f t="shared" si="70"/>
        <v>-1.4381174294261487</v>
      </c>
      <c r="S363" s="160">
        <f t="shared" si="70"/>
        <v>4.5558298316472776E-2</v>
      </c>
      <c r="T363" s="160">
        <f t="shared" si="70"/>
        <v>-1.164733596432568</v>
      </c>
      <c r="U363" s="160">
        <f t="shared" si="70"/>
        <v>-2.2428618459061322</v>
      </c>
      <c r="V363" s="160">
        <f t="shared" si="70"/>
        <v>-1.3483691398821558</v>
      </c>
      <c r="W363" s="160">
        <f t="shared" si="70"/>
        <v>0.56703668345633418</v>
      </c>
      <c r="X363" s="160">
        <f t="shared" si="70"/>
        <v>-0.18568298052948354</v>
      </c>
      <c r="Y363" s="160">
        <f t="shared" si="70"/>
        <v>-0.38186559226997702</v>
      </c>
      <c r="Z363" s="160">
        <f t="shared" si="70"/>
        <v>0.35569015938554172</v>
      </c>
      <c r="AA363" s="160">
        <f t="shared" si="70"/>
        <v>-0.19591872623734183</v>
      </c>
      <c r="AB363" s="160">
        <f t="shared" si="70"/>
        <v>5.0152302336586858E-2</v>
      </c>
      <c r="AC363" s="160">
        <f t="shared" si="70"/>
        <v>8.7285039434036836E-3</v>
      </c>
      <c r="AD363" s="160">
        <f t="shared" si="70"/>
        <v>4.5712174719235174E-3</v>
      </c>
      <c r="AE363" s="160">
        <f t="shared" si="70"/>
        <v>-6.3307511509371098E-2</v>
      </c>
      <c r="AF363" s="160">
        <f t="shared" si="70"/>
        <v>0.10958974779594924</v>
      </c>
      <c r="AG363" s="160">
        <f t="shared" si="70"/>
        <v>-0.29664008233619421</v>
      </c>
      <c r="AH363" s="160">
        <f t="shared" si="70"/>
        <v>0.134234917121168</v>
      </c>
      <c r="AI363" s="160">
        <f t="shared" si="70"/>
        <v>-6.1185647513782471E-2</v>
      </c>
      <c r="AJ363" s="160">
        <f t="shared" si="70"/>
        <v>0.26092278218461995</v>
      </c>
      <c r="AK363" s="160">
        <f t="shared" si="70"/>
        <v>0.16917275654490002</v>
      </c>
      <c r="AL363" s="160">
        <f t="shared" si="70"/>
        <v>0.43337966738853956</v>
      </c>
      <c r="AM363" s="160">
        <f t="shared" si="70"/>
        <v>-0.39670070336452157</v>
      </c>
      <c r="AN363" s="160">
        <f t="shared" si="70"/>
        <v>0.16776566830956852</v>
      </c>
      <c r="AO363" s="160">
        <f t="shared" si="70"/>
        <v>-0.38616298096891871</v>
      </c>
      <c r="AP363" s="160">
        <f t="shared" si="70"/>
        <v>0.18843576747661919</v>
      </c>
      <c r="AQ363" s="160">
        <f t="shared" si="70"/>
        <v>0.88704965463520202</v>
      </c>
      <c r="AR363" s="160">
        <f t="shared" si="70"/>
        <v>0.41598048845669616</v>
      </c>
      <c r="AS363" s="160">
        <f t="shared" si="70"/>
        <v>-0.63231891280519503</v>
      </c>
      <c r="AT363" s="160">
        <f t="shared" si="70"/>
        <v>-6.2005842836504614E-2</v>
      </c>
      <c r="AU363" s="160">
        <f t="shared" si="70"/>
        <v>0.69777568652609889</v>
      </c>
      <c r="AV363" s="160">
        <f t="shared" si="70"/>
        <v>0.26858831479565748</v>
      </c>
      <c r="AW363" s="160">
        <f t="shared" si="70"/>
        <v>-0.57582125287838426</v>
      </c>
      <c r="AX363" s="160">
        <f t="shared" si="70"/>
        <v>-1.8774932736542387E-2</v>
      </c>
      <c r="AY363" s="160">
        <f t="shared" si="70"/>
        <v>0.44416330642086033</v>
      </c>
      <c r="AZ363" s="160">
        <f t="shared" si="70"/>
        <v>0.58039654436278376</v>
      </c>
      <c r="BA363" s="160">
        <f t="shared" si="70"/>
        <v>0.74033309215090448</v>
      </c>
      <c r="BB363" s="160" t="e">
        <f t="shared" si="70"/>
        <v>#DIV/0!</v>
      </c>
      <c r="BC363" s="160" t="e">
        <f t="shared" si="70"/>
        <v>#DIV/0!</v>
      </c>
      <c r="BD363" s="160" t="e">
        <f t="shared" si="70"/>
        <v>#DIV/0!</v>
      </c>
      <c r="BE363" s="160" t="e">
        <f t="shared" si="70"/>
        <v>#DIV/0!</v>
      </c>
      <c r="BF363" s="160" t="e">
        <f t="shared" si="70"/>
        <v>#DIV/0!</v>
      </c>
      <c r="BG363" s="160" t="e">
        <f t="shared" si="70"/>
        <v>#DIV/0!</v>
      </c>
      <c r="BH363" s="160" t="e">
        <f t="shared" si="70"/>
        <v>#DIV/0!</v>
      </c>
      <c r="BI363" s="160" t="e">
        <f t="shared" si="70"/>
        <v>#DIV/0!</v>
      </c>
      <c r="BJ363" s="160" t="e">
        <f t="shared" si="70"/>
        <v>#DIV/0!</v>
      </c>
      <c r="BK363" s="160" t="e">
        <f t="shared" si="70"/>
        <v>#DIV/0!</v>
      </c>
      <c r="BL363" s="160" t="e">
        <f t="shared" si="70"/>
        <v>#DIV/0!</v>
      </c>
      <c r="BM363" s="160" t="e">
        <f t="shared" si="70"/>
        <v>#DIV/0!</v>
      </c>
      <c r="BN363" s="160" t="e">
        <f t="shared" si="70"/>
        <v>#DIV/0!</v>
      </c>
      <c r="BO363" s="160" t="e">
        <f t="shared" ref="BO363:BV366" si="71">(BO116-BO$246)/BO$247</f>
        <v>#DIV/0!</v>
      </c>
      <c r="BP363" s="160" t="e">
        <f t="shared" si="71"/>
        <v>#DIV/0!</v>
      </c>
      <c r="BQ363" s="160" t="e">
        <f t="shared" si="71"/>
        <v>#DIV/0!</v>
      </c>
      <c r="BR363" s="160" t="e">
        <f t="shared" si="71"/>
        <v>#DIV/0!</v>
      </c>
      <c r="BS363" s="160" t="e">
        <f t="shared" si="71"/>
        <v>#DIV/0!</v>
      </c>
      <c r="BT363" s="160" t="e">
        <f t="shared" si="71"/>
        <v>#DIV/0!</v>
      </c>
      <c r="BU363" s="160" t="e">
        <f t="shared" si="71"/>
        <v>#DIV/0!</v>
      </c>
      <c r="BV363" s="160" t="e">
        <f t="shared" si="71"/>
        <v>#DIV/0!</v>
      </c>
    </row>
    <row r="364" spans="1:74" x14ac:dyDescent="0.2">
      <c r="A364" s="71"/>
      <c r="B364" s="79">
        <f t="shared" si="45"/>
        <v>39660</v>
      </c>
      <c r="C364" s="160">
        <f t="shared" si="46"/>
        <v>-0.36235332422181965</v>
      </c>
      <c r="D364" s="160">
        <f t="shared" ref="D364:BO367" si="72">(D117-D$246)/D$247</f>
        <v>9.7340297006338783E-2</v>
      </c>
      <c r="E364" s="160">
        <f t="shared" si="72"/>
        <v>-0.54404225181573351</v>
      </c>
      <c r="F364" s="160">
        <f t="shared" si="72"/>
        <v>-1.2046899005905274</v>
      </c>
      <c r="G364" s="160">
        <f t="shared" si="72"/>
        <v>-1.1532409072407053</v>
      </c>
      <c r="H364" s="160">
        <f t="shared" si="72"/>
        <v>-0.86052910314623188</v>
      </c>
      <c r="I364" s="160">
        <f t="shared" si="72"/>
        <v>-0.81108350575369337</v>
      </c>
      <c r="J364" s="160">
        <f t="shared" si="72"/>
        <v>-1.1616325380829402</v>
      </c>
      <c r="K364" s="160">
        <f t="shared" si="72"/>
        <v>-0.82944789911869243</v>
      </c>
      <c r="L364" s="160">
        <f t="shared" si="72"/>
        <v>0.1282567326494061</v>
      </c>
      <c r="M364" s="160">
        <f t="shared" si="72"/>
        <v>4.4214840973982643E-2</v>
      </c>
      <c r="N364" s="160">
        <f t="shared" si="72"/>
        <v>-0.58147247357183607</v>
      </c>
      <c r="O364" s="160">
        <f t="shared" si="72"/>
        <v>1.4414478309485472</v>
      </c>
      <c r="P364" s="160">
        <f t="shared" si="72"/>
        <v>-0.266423837434763</v>
      </c>
      <c r="Q364" s="160">
        <f t="shared" si="72"/>
        <v>-0.43846939600305224</v>
      </c>
      <c r="R364" s="160">
        <f t="shared" si="72"/>
        <v>-1.2367338013419307</v>
      </c>
      <c r="S364" s="160">
        <f t="shared" si="72"/>
        <v>-1.0122883862490533</v>
      </c>
      <c r="T364" s="160">
        <f t="shared" si="72"/>
        <v>6.9009752745750733E-2</v>
      </c>
      <c r="U364" s="160">
        <f t="shared" si="72"/>
        <v>-0.43350679510482637</v>
      </c>
      <c r="V364" s="160">
        <f t="shared" si="72"/>
        <v>-1.5315505947070045</v>
      </c>
      <c r="W364" s="160">
        <f t="shared" si="72"/>
        <v>-2.2080482971243502</v>
      </c>
      <c r="X364" s="160">
        <f t="shared" si="72"/>
        <v>-7.7358743838512642E-2</v>
      </c>
      <c r="Y364" s="160">
        <f t="shared" si="72"/>
        <v>-0.10045584323908247</v>
      </c>
      <c r="Z364" s="160">
        <f t="shared" si="72"/>
        <v>-1.5222196538094264E-2</v>
      </c>
      <c r="AA364" s="160">
        <f t="shared" si="72"/>
        <v>0.28889991916595542</v>
      </c>
      <c r="AB364" s="160">
        <f t="shared" si="72"/>
        <v>9.331418260498256E-2</v>
      </c>
      <c r="AC364" s="160">
        <f t="shared" si="72"/>
        <v>0.5013777033828356</v>
      </c>
      <c r="AD364" s="160">
        <f t="shared" si="72"/>
        <v>0.35192404450691434</v>
      </c>
      <c r="AE364" s="160">
        <f t="shared" si="72"/>
        <v>0.59953883058316437</v>
      </c>
      <c r="AF364" s="160">
        <f t="shared" si="72"/>
        <v>7.8878457288199033E-2</v>
      </c>
      <c r="AG364" s="160">
        <f t="shared" si="72"/>
        <v>0.12424544481366712</v>
      </c>
      <c r="AH364" s="160">
        <f t="shared" si="72"/>
        <v>0.11000014171169548</v>
      </c>
      <c r="AI364" s="160">
        <f t="shared" si="72"/>
        <v>1.2267206723708155</v>
      </c>
      <c r="AJ364" s="160">
        <f t="shared" si="72"/>
        <v>0.76585222995773672</v>
      </c>
      <c r="AK364" s="160">
        <f t="shared" si="72"/>
        <v>0.54661468236711896</v>
      </c>
      <c r="AL364" s="160">
        <f t="shared" si="72"/>
        <v>0.80289359616065403</v>
      </c>
      <c r="AM364" s="160">
        <f t="shared" si="72"/>
        <v>0.85817139814782639</v>
      </c>
      <c r="AN364" s="160">
        <f t="shared" si="72"/>
        <v>0.74843782811590853</v>
      </c>
      <c r="AO364" s="160">
        <f t="shared" si="72"/>
        <v>1.5707967695471647</v>
      </c>
      <c r="AP364" s="160">
        <f t="shared" si="72"/>
        <v>0.22835854021368812</v>
      </c>
      <c r="AQ364" s="160">
        <f t="shared" si="72"/>
        <v>0.61074995840546764</v>
      </c>
      <c r="AR364" s="160">
        <f t="shared" si="72"/>
        <v>0.3202139451326721</v>
      </c>
      <c r="AS364" s="160">
        <f t="shared" si="72"/>
        <v>-0.47952766883540843</v>
      </c>
      <c r="AT364" s="160">
        <f t="shared" si="72"/>
        <v>0.45956568271986786</v>
      </c>
      <c r="AU364" s="160">
        <f t="shared" si="72"/>
        <v>0.96311758314087581</v>
      </c>
      <c r="AV364" s="160">
        <f t="shared" si="72"/>
        <v>0.17024426812835544</v>
      </c>
      <c r="AW364" s="160">
        <f t="shared" si="72"/>
        <v>-0.16177431131058942</v>
      </c>
      <c r="AX364" s="160">
        <f t="shared" si="72"/>
        <v>7.5000508392217375E-3</v>
      </c>
      <c r="AY364" s="160">
        <f t="shared" si="72"/>
        <v>0.90891640260021433</v>
      </c>
      <c r="AZ364" s="160">
        <f t="shared" si="72"/>
        <v>0.79992070065418763</v>
      </c>
      <c r="BA364" s="160">
        <f t="shared" si="72"/>
        <v>1.0478467374298994</v>
      </c>
      <c r="BB364" s="160" t="e">
        <f t="shared" si="72"/>
        <v>#DIV/0!</v>
      </c>
      <c r="BC364" s="160" t="e">
        <f t="shared" si="72"/>
        <v>#DIV/0!</v>
      </c>
      <c r="BD364" s="160" t="e">
        <f t="shared" si="72"/>
        <v>#DIV/0!</v>
      </c>
      <c r="BE364" s="160" t="e">
        <f t="shared" si="72"/>
        <v>#DIV/0!</v>
      </c>
      <c r="BF364" s="160" t="e">
        <f t="shared" si="72"/>
        <v>#DIV/0!</v>
      </c>
      <c r="BG364" s="160" t="e">
        <f t="shared" si="72"/>
        <v>#DIV/0!</v>
      </c>
      <c r="BH364" s="160" t="e">
        <f t="shared" si="72"/>
        <v>#DIV/0!</v>
      </c>
      <c r="BI364" s="160" t="e">
        <f t="shared" si="72"/>
        <v>#DIV/0!</v>
      </c>
      <c r="BJ364" s="160" t="e">
        <f t="shared" si="72"/>
        <v>#DIV/0!</v>
      </c>
      <c r="BK364" s="160" t="e">
        <f t="shared" si="72"/>
        <v>#DIV/0!</v>
      </c>
      <c r="BL364" s="160" t="e">
        <f t="shared" si="72"/>
        <v>#DIV/0!</v>
      </c>
      <c r="BM364" s="160" t="e">
        <f t="shared" si="72"/>
        <v>#DIV/0!</v>
      </c>
      <c r="BN364" s="160" t="e">
        <f t="shared" si="72"/>
        <v>#DIV/0!</v>
      </c>
      <c r="BO364" s="160" t="e">
        <f t="shared" si="72"/>
        <v>#DIV/0!</v>
      </c>
      <c r="BP364" s="160" t="e">
        <f t="shared" si="71"/>
        <v>#DIV/0!</v>
      </c>
      <c r="BQ364" s="160" t="e">
        <f t="shared" si="71"/>
        <v>#DIV/0!</v>
      </c>
      <c r="BR364" s="160" t="e">
        <f t="shared" si="71"/>
        <v>#DIV/0!</v>
      </c>
      <c r="BS364" s="160" t="e">
        <f t="shared" si="71"/>
        <v>#DIV/0!</v>
      </c>
      <c r="BT364" s="160" t="e">
        <f t="shared" si="71"/>
        <v>#DIV/0!</v>
      </c>
      <c r="BU364" s="160" t="e">
        <f t="shared" si="71"/>
        <v>#DIV/0!</v>
      </c>
      <c r="BV364" s="160" t="e">
        <f t="shared" si="71"/>
        <v>#DIV/0!</v>
      </c>
    </row>
    <row r="365" spans="1:74" x14ac:dyDescent="0.2">
      <c r="A365" s="71"/>
      <c r="B365" s="79">
        <f t="shared" si="45"/>
        <v>39691</v>
      </c>
      <c r="C365" s="160">
        <f t="shared" si="46"/>
        <v>2.5700251873387137</v>
      </c>
      <c r="D365" s="160">
        <f t="shared" si="72"/>
        <v>2.2636154177432863</v>
      </c>
      <c r="E365" s="160">
        <f t="shared" si="72"/>
        <v>0.82677657551081174</v>
      </c>
      <c r="F365" s="160">
        <f t="shared" si="72"/>
        <v>1.085428601384606</v>
      </c>
      <c r="G365" s="160">
        <f t="shared" si="72"/>
        <v>1.4021722764919091</v>
      </c>
      <c r="H365" s="160">
        <f t="shared" si="72"/>
        <v>1.0225838622577446</v>
      </c>
      <c r="I365" s="160">
        <f t="shared" si="72"/>
        <v>0.76331567143163714</v>
      </c>
      <c r="J365" s="160">
        <f t="shared" si="72"/>
        <v>0.56938499286798983</v>
      </c>
      <c r="K365" s="160">
        <f t="shared" si="72"/>
        <v>-0.14139775880418404</v>
      </c>
      <c r="L365" s="160">
        <f t="shared" si="72"/>
        <v>2.3772426115325862</v>
      </c>
      <c r="M365" s="160">
        <f t="shared" si="72"/>
        <v>2.7726730647498341</v>
      </c>
      <c r="N365" s="160">
        <f t="shared" si="72"/>
        <v>2.9640349526459042</v>
      </c>
      <c r="O365" s="160">
        <f t="shared" si="72"/>
        <v>1.2663144519345089</v>
      </c>
      <c r="P365" s="160">
        <f t="shared" si="72"/>
        <v>2.214335877048021</v>
      </c>
      <c r="Q365" s="160">
        <f t="shared" si="72"/>
        <v>2.7073009116609694</v>
      </c>
      <c r="R365" s="160">
        <f t="shared" si="72"/>
        <v>2.3557012370387187</v>
      </c>
      <c r="S365" s="160">
        <f t="shared" si="72"/>
        <v>2.6007747036525228</v>
      </c>
      <c r="T365" s="160">
        <f t="shared" si="72"/>
        <v>2.9676622681944225</v>
      </c>
      <c r="U365" s="160">
        <f t="shared" si="72"/>
        <v>0.21549857136227221</v>
      </c>
      <c r="V365" s="160">
        <f t="shared" si="72"/>
        <v>-1.2283362426950202</v>
      </c>
      <c r="W365" s="160">
        <f t="shared" si="72"/>
        <v>-1.1572092318338267</v>
      </c>
      <c r="X365" s="160">
        <f t="shared" si="72"/>
        <v>-0.68314254638325866</v>
      </c>
      <c r="Y365" s="160">
        <f t="shared" si="72"/>
        <v>-0.76673603103458854</v>
      </c>
      <c r="Z365" s="160">
        <f t="shared" si="72"/>
        <v>-0.38093004521643137</v>
      </c>
      <c r="AA365" s="160">
        <f t="shared" si="72"/>
        <v>6.4683697070012758E-2</v>
      </c>
      <c r="AB365" s="160">
        <f t="shared" si="72"/>
        <v>0.14513458498462148</v>
      </c>
      <c r="AC365" s="160">
        <f t="shared" si="72"/>
        <v>-1.0609941045297626</v>
      </c>
      <c r="AD365" s="160">
        <f t="shared" si="72"/>
        <v>-1.1078953044334443</v>
      </c>
      <c r="AE365" s="160">
        <f t="shared" si="72"/>
        <v>-0.88132360083609362</v>
      </c>
      <c r="AF365" s="160">
        <f t="shared" si="72"/>
        <v>-0.46623455455884166</v>
      </c>
      <c r="AG365" s="160">
        <f t="shared" si="72"/>
        <v>-0.36594303368075876</v>
      </c>
      <c r="AH365" s="160">
        <f t="shared" si="72"/>
        <v>-0.32015734097566828</v>
      </c>
      <c r="AI365" s="160">
        <f t="shared" si="72"/>
        <v>1.4551287082060629</v>
      </c>
      <c r="AJ365" s="160">
        <f t="shared" si="72"/>
        <v>0.90023518524107893</v>
      </c>
      <c r="AK365" s="160">
        <f t="shared" si="72"/>
        <v>0.71534904120166276</v>
      </c>
      <c r="AL365" s="160">
        <f t="shared" si="72"/>
        <v>0.91315773773026454</v>
      </c>
      <c r="AM365" s="160">
        <f t="shared" si="72"/>
        <v>0.99211953476563619</v>
      </c>
      <c r="AN365" s="160">
        <f t="shared" si="72"/>
        <v>0.80805000368402535</v>
      </c>
      <c r="AO365" s="160">
        <f t="shared" si="72"/>
        <v>0.64687896911763842</v>
      </c>
      <c r="AP365" s="160">
        <f t="shared" si="72"/>
        <v>1.2025305907727209E-3</v>
      </c>
      <c r="AQ365" s="160">
        <f t="shared" si="72"/>
        <v>1.0119430936738882</v>
      </c>
      <c r="AR365" s="160">
        <f t="shared" si="72"/>
        <v>0.18828779916120497</v>
      </c>
      <c r="AS365" s="160">
        <f t="shared" si="72"/>
        <v>-0.60483829592114058</v>
      </c>
      <c r="AT365" s="160">
        <f t="shared" si="72"/>
        <v>0.41862816127067931</v>
      </c>
      <c r="AU365" s="160">
        <f t="shared" si="72"/>
        <v>0.34811423489850657</v>
      </c>
      <c r="AV365" s="160">
        <f t="shared" si="72"/>
        <v>-0.31088029786856491</v>
      </c>
      <c r="AW365" s="160">
        <f t="shared" si="72"/>
        <v>-0.14916729892766373</v>
      </c>
      <c r="AX365" s="160">
        <f t="shared" si="72"/>
        <v>1.9058160941532953E-2</v>
      </c>
      <c r="AY365" s="160">
        <f t="shared" si="72"/>
        <v>0.86535785166277934</v>
      </c>
      <c r="AZ365" s="160">
        <f t="shared" si="72"/>
        <v>1.460307234652773</v>
      </c>
      <c r="BA365" s="160">
        <f t="shared" si="72"/>
        <v>-0.25133120783721125</v>
      </c>
      <c r="BB365" s="160" t="e">
        <f t="shared" si="72"/>
        <v>#DIV/0!</v>
      </c>
      <c r="BC365" s="160" t="e">
        <f t="shared" si="72"/>
        <v>#DIV/0!</v>
      </c>
      <c r="BD365" s="160" t="e">
        <f t="shared" si="72"/>
        <v>#DIV/0!</v>
      </c>
      <c r="BE365" s="160" t="e">
        <f t="shared" si="72"/>
        <v>#DIV/0!</v>
      </c>
      <c r="BF365" s="160" t="e">
        <f t="shared" si="72"/>
        <v>#DIV/0!</v>
      </c>
      <c r="BG365" s="160" t="e">
        <f t="shared" si="72"/>
        <v>#DIV/0!</v>
      </c>
      <c r="BH365" s="160" t="e">
        <f t="shared" si="72"/>
        <v>#DIV/0!</v>
      </c>
      <c r="BI365" s="160" t="e">
        <f t="shared" si="72"/>
        <v>#DIV/0!</v>
      </c>
      <c r="BJ365" s="160" t="e">
        <f t="shared" si="72"/>
        <v>#DIV/0!</v>
      </c>
      <c r="BK365" s="160" t="e">
        <f t="shared" si="72"/>
        <v>#DIV/0!</v>
      </c>
      <c r="BL365" s="160" t="e">
        <f t="shared" si="72"/>
        <v>#DIV/0!</v>
      </c>
      <c r="BM365" s="160" t="e">
        <f t="shared" si="72"/>
        <v>#DIV/0!</v>
      </c>
      <c r="BN365" s="160" t="e">
        <f t="shared" si="72"/>
        <v>#DIV/0!</v>
      </c>
      <c r="BO365" s="160" t="e">
        <f t="shared" si="72"/>
        <v>#DIV/0!</v>
      </c>
      <c r="BP365" s="160" t="e">
        <f t="shared" si="71"/>
        <v>#DIV/0!</v>
      </c>
      <c r="BQ365" s="160" t="e">
        <f t="shared" si="71"/>
        <v>#DIV/0!</v>
      </c>
      <c r="BR365" s="160" t="e">
        <f t="shared" si="71"/>
        <v>#DIV/0!</v>
      </c>
      <c r="BS365" s="160" t="e">
        <f t="shared" si="71"/>
        <v>#DIV/0!</v>
      </c>
      <c r="BT365" s="160" t="e">
        <f t="shared" si="71"/>
        <v>#DIV/0!</v>
      </c>
      <c r="BU365" s="160" t="e">
        <f t="shared" si="71"/>
        <v>#DIV/0!</v>
      </c>
      <c r="BV365" s="160" t="e">
        <f t="shared" si="71"/>
        <v>#DIV/0!</v>
      </c>
    </row>
    <row r="366" spans="1:74" x14ac:dyDescent="0.2">
      <c r="A366" s="71"/>
      <c r="B366" s="79">
        <f t="shared" si="45"/>
        <v>39721</v>
      </c>
      <c r="C366" s="160">
        <f t="shared" si="46"/>
        <v>-2.0387078710705837</v>
      </c>
      <c r="D366" s="160">
        <f t="shared" si="72"/>
        <v>-1.8204890236905906</v>
      </c>
      <c r="E366" s="160">
        <f t="shared" si="72"/>
        <v>-3.0677525718727017</v>
      </c>
      <c r="F366" s="160">
        <f t="shared" si="72"/>
        <v>-4.0656717908419253</v>
      </c>
      <c r="G366" s="160">
        <f t="shared" si="72"/>
        <v>-3.7329031530921903</v>
      </c>
      <c r="H366" s="160">
        <f t="shared" si="72"/>
        <v>-2.3796689829887732</v>
      </c>
      <c r="I366" s="160">
        <f t="shared" si="72"/>
        <v>-1.8924180338818881</v>
      </c>
      <c r="J366" s="160">
        <f t="shared" si="72"/>
        <v>-3.3447680496323113</v>
      </c>
      <c r="K366" s="160">
        <f t="shared" si="72"/>
        <v>-3.2151496169630422</v>
      </c>
      <c r="L366" s="160">
        <f t="shared" si="72"/>
        <v>0.17608184668345545</v>
      </c>
      <c r="M366" s="160">
        <f t="shared" si="72"/>
        <v>-0.24069588724169094</v>
      </c>
      <c r="N366" s="160">
        <f t="shared" si="72"/>
        <v>-2.6758103031227911</v>
      </c>
      <c r="O366" s="160">
        <f t="shared" si="72"/>
        <v>-1.7902584294465871</v>
      </c>
      <c r="P366" s="160">
        <f t="shared" si="72"/>
        <v>-3.3166066486628476</v>
      </c>
      <c r="Q366" s="160">
        <f t="shared" si="72"/>
        <v>-3.1533014086946611</v>
      </c>
      <c r="R366" s="160">
        <f t="shared" si="72"/>
        <v>-2.6783283403855451</v>
      </c>
      <c r="S366" s="160">
        <f t="shared" si="72"/>
        <v>0.17892074655588605</v>
      </c>
      <c r="T366" s="160">
        <f t="shared" si="72"/>
        <v>-1.9512696027726881</v>
      </c>
      <c r="U366" s="160">
        <f t="shared" si="72"/>
        <v>-2.5067175905198167</v>
      </c>
      <c r="V366" s="160">
        <f t="shared" si="72"/>
        <v>-3.927545535023083</v>
      </c>
      <c r="W366" s="160">
        <f t="shared" si="72"/>
        <v>-1.1831782688284613</v>
      </c>
      <c r="X366" s="160">
        <f t="shared" si="72"/>
        <v>-0.39454494333899537</v>
      </c>
      <c r="Y366" s="160">
        <f t="shared" si="72"/>
        <v>-0.67251878351176164</v>
      </c>
      <c r="Z366" s="160">
        <f t="shared" si="72"/>
        <v>-0.23882342208880317</v>
      </c>
      <c r="AA366" s="160">
        <f t="shared" si="72"/>
        <v>-0.96847291444350725</v>
      </c>
      <c r="AB366" s="160">
        <f t="shared" si="72"/>
        <v>-5.7060210612548151E-2</v>
      </c>
      <c r="AC366" s="160">
        <f t="shared" si="72"/>
        <v>-0.38917307371967697</v>
      </c>
      <c r="AD366" s="160">
        <f t="shared" si="72"/>
        <v>-0.47076815966126001</v>
      </c>
      <c r="AE366" s="160">
        <f t="shared" si="72"/>
        <v>-0.21741001119499276</v>
      </c>
      <c r="AF366" s="160">
        <f t="shared" si="72"/>
        <v>-1.011289793724069</v>
      </c>
      <c r="AG366" s="160">
        <f t="shared" si="72"/>
        <v>-0.5022960775310864</v>
      </c>
      <c r="AH366" s="160">
        <f t="shared" si="72"/>
        <v>-0.75026923430662906</v>
      </c>
      <c r="AI366" s="160">
        <f t="shared" si="72"/>
        <v>-0.29960010281704991</v>
      </c>
      <c r="AJ366" s="160">
        <f t="shared" si="72"/>
        <v>0.12249269713784017</v>
      </c>
      <c r="AK366" s="160">
        <f t="shared" si="72"/>
        <v>0.11550181545827538</v>
      </c>
      <c r="AL366" s="160">
        <f t="shared" si="72"/>
        <v>-0.36169600872323665</v>
      </c>
      <c r="AM366" s="160">
        <f t="shared" si="72"/>
        <v>0.76982646307391189</v>
      </c>
      <c r="AN366" s="160">
        <f t="shared" si="72"/>
        <v>7.796275096606562E-4</v>
      </c>
      <c r="AO366" s="160">
        <f t="shared" si="72"/>
        <v>0.54866723442631082</v>
      </c>
      <c r="AP366" s="160">
        <f t="shared" si="72"/>
        <v>-0.33681559713762471</v>
      </c>
      <c r="AQ366" s="160">
        <f t="shared" si="72"/>
        <v>0.75960705491419844</v>
      </c>
      <c r="AR366" s="160">
        <f t="shared" si="72"/>
        <v>-0.17597118685725982</v>
      </c>
      <c r="AS366" s="160">
        <f t="shared" si="72"/>
        <v>-0.68173004083762756</v>
      </c>
      <c r="AT366" s="160">
        <f t="shared" si="72"/>
        <v>-0.98641145204588798</v>
      </c>
      <c r="AU366" s="160">
        <f t="shared" si="72"/>
        <v>-0.78172488074299395</v>
      </c>
      <c r="AV366" s="160">
        <f t="shared" si="72"/>
        <v>-0.68477094047789788</v>
      </c>
      <c r="AW366" s="160">
        <f t="shared" si="72"/>
        <v>-1.744591300638926</v>
      </c>
      <c r="AX366" s="160">
        <f t="shared" si="72"/>
        <v>-1.6058970965689805</v>
      </c>
      <c r="AY366" s="160">
        <f t="shared" si="72"/>
        <v>-0.29274122400383845</v>
      </c>
      <c r="AZ366" s="160">
        <f t="shared" si="72"/>
        <v>0.27633607822021972</v>
      </c>
      <c r="BA366" s="160">
        <f t="shared" si="72"/>
        <v>-3.2030023523797004E-2</v>
      </c>
      <c r="BB366" s="160" t="e">
        <f t="shared" si="72"/>
        <v>#DIV/0!</v>
      </c>
      <c r="BC366" s="160" t="e">
        <f t="shared" si="72"/>
        <v>#DIV/0!</v>
      </c>
      <c r="BD366" s="160" t="e">
        <f t="shared" si="72"/>
        <v>#DIV/0!</v>
      </c>
      <c r="BE366" s="160" t="e">
        <f t="shared" si="72"/>
        <v>#DIV/0!</v>
      </c>
      <c r="BF366" s="160" t="e">
        <f t="shared" si="72"/>
        <v>#DIV/0!</v>
      </c>
      <c r="BG366" s="160" t="e">
        <f t="shared" si="72"/>
        <v>#DIV/0!</v>
      </c>
      <c r="BH366" s="160" t="e">
        <f t="shared" si="72"/>
        <v>#DIV/0!</v>
      </c>
      <c r="BI366" s="160" t="e">
        <f t="shared" si="72"/>
        <v>#DIV/0!</v>
      </c>
      <c r="BJ366" s="160" t="e">
        <f t="shared" si="72"/>
        <v>#DIV/0!</v>
      </c>
      <c r="BK366" s="160" t="e">
        <f t="shared" si="72"/>
        <v>#DIV/0!</v>
      </c>
      <c r="BL366" s="160" t="e">
        <f t="shared" si="72"/>
        <v>#DIV/0!</v>
      </c>
      <c r="BM366" s="160" t="e">
        <f t="shared" si="72"/>
        <v>#DIV/0!</v>
      </c>
      <c r="BN366" s="160" t="e">
        <f t="shared" si="72"/>
        <v>#DIV/0!</v>
      </c>
      <c r="BO366" s="160" t="e">
        <f t="shared" si="72"/>
        <v>#DIV/0!</v>
      </c>
      <c r="BP366" s="160" t="e">
        <f t="shared" si="71"/>
        <v>#DIV/0!</v>
      </c>
      <c r="BQ366" s="160" t="e">
        <f t="shared" si="71"/>
        <v>#DIV/0!</v>
      </c>
      <c r="BR366" s="160" t="e">
        <f t="shared" si="71"/>
        <v>#DIV/0!</v>
      </c>
      <c r="BS366" s="160" t="e">
        <f t="shared" si="71"/>
        <v>#DIV/0!</v>
      </c>
      <c r="BT366" s="160" t="e">
        <f t="shared" si="71"/>
        <v>#DIV/0!</v>
      </c>
      <c r="BU366" s="160" t="e">
        <f t="shared" si="71"/>
        <v>#DIV/0!</v>
      </c>
      <c r="BV366" s="160" t="e">
        <f t="shared" si="71"/>
        <v>#DIV/0!</v>
      </c>
    </row>
    <row r="367" spans="1:74" x14ac:dyDescent="0.2">
      <c r="A367" s="71"/>
      <c r="B367" s="79">
        <f t="shared" si="45"/>
        <v>39752</v>
      </c>
      <c r="C367" s="160">
        <f t="shared" si="46"/>
        <v>-2.3187787333346854</v>
      </c>
      <c r="D367" s="160">
        <f t="shared" si="72"/>
        <v>-2.7949482023152039</v>
      </c>
      <c r="E367" s="160">
        <f t="shared" si="72"/>
        <v>-3.2219072164578044</v>
      </c>
      <c r="F367" s="160">
        <f t="shared" si="72"/>
        <v>-4.5269069432056126</v>
      </c>
      <c r="G367" s="160">
        <f t="shared" si="72"/>
        <v>-2.9823006805259116</v>
      </c>
      <c r="H367" s="160">
        <f t="shared" si="72"/>
        <v>-1.5037550265357242</v>
      </c>
      <c r="I367" s="160">
        <f t="shared" si="72"/>
        <v>-0.37130269598502319</v>
      </c>
      <c r="J367" s="160">
        <f t="shared" si="72"/>
        <v>-3.7260289512910614</v>
      </c>
      <c r="K367" s="160">
        <f t="shared" si="72"/>
        <v>-3.9731848293070167</v>
      </c>
      <c r="L367" s="160">
        <f t="shared" si="72"/>
        <v>3.094521630724135</v>
      </c>
      <c r="M367" s="160">
        <f t="shared" si="72"/>
        <v>2.5912968972307113</v>
      </c>
      <c r="N367" s="160">
        <f t="shared" si="72"/>
        <v>-4.1045013286415237</v>
      </c>
      <c r="O367" s="160">
        <f t="shared" si="72"/>
        <v>-0.59596976041512861</v>
      </c>
      <c r="P367" s="160">
        <f t="shared" si="72"/>
        <v>-5.512515931162719</v>
      </c>
      <c r="Q367" s="160">
        <f t="shared" si="72"/>
        <v>-6.2524833401252806</v>
      </c>
      <c r="R367" s="160">
        <f t="shared" si="72"/>
        <v>-0.14468867760264087</v>
      </c>
      <c r="S367" s="160">
        <f t="shared" si="72"/>
        <v>4.4099329941327268</v>
      </c>
      <c r="T367" s="160">
        <f t="shared" si="72"/>
        <v>-4.0352683975693111</v>
      </c>
      <c r="U367" s="160">
        <f t="shared" si="72"/>
        <v>-4.5541460233275011</v>
      </c>
      <c r="V367" s="160">
        <f t="shared" si="72"/>
        <v>-4.5238357880421951</v>
      </c>
      <c r="W367" s="160">
        <f t="shared" si="72"/>
        <v>0.8865742023469394</v>
      </c>
      <c r="X367" s="160">
        <f t="shared" si="72"/>
        <v>-0.17160483079490127</v>
      </c>
      <c r="Y367" s="160">
        <f t="shared" si="72"/>
        <v>0.38958371410402265</v>
      </c>
      <c r="Z367" s="160">
        <f t="shared" si="72"/>
        <v>0.99737166511356046</v>
      </c>
      <c r="AA367" s="160">
        <f t="shared" si="72"/>
        <v>-1.677334706491568</v>
      </c>
      <c r="AB367" s="160">
        <f t="shared" si="72"/>
        <v>-2.3698423163216162</v>
      </c>
      <c r="AC367" s="160">
        <f t="shared" si="72"/>
        <v>1.0665580598467863</v>
      </c>
      <c r="AD367" s="160">
        <f t="shared" si="72"/>
        <v>1.2138956085126449</v>
      </c>
      <c r="AE367" s="160">
        <f t="shared" si="72"/>
        <v>0.61012011273851419</v>
      </c>
      <c r="AF367" s="160">
        <f t="shared" si="72"/>
        <v>-0.73231348256047224</v>
      </c>
      <c r="AG367" s="160">
        <f t="shared" si="72"/>
        <v>-0.71965680141063926</v>
      </c>
      <c r="AH367" s="160">
        <f t="shared" si="72"/>
        <v>-0.53012452095091001</v>
      </c>
      <c r="AI367" s="160">
        <f t="shared" si="72"/>
        <v>-0.87379134908255585</v>
      </c>
      <c r="AJ367" s="160">
        <f t="shared" si="72"/>
        <v>-0.2786160325058209</v>
      </c>
      <c r="AK367" s="160">
        <f t="shared" si="72"/>
        <v>-0.20489835102609427</v>
      </c>
      <c r="AL367" s="160">
        <f t="shared" si="72"/>
        <v>-0.88180063189835434</v>
      </c>
      <c r="AM367" s="160">
        <f t="shared" si="72"/>
        <v>0.24843583742835273</v>
      </c>
      <c r="AN367" s="160">
        <f t="shared" si="72"/>
        <v>-0.99630826039554521</v>
      </c>
      <c r="AO367" s="160">
        <f t="shared" si="72"/>
        <v>-1.7138401351294588</v>
      </c>
      <c r="AP367" s="160">
        <f t="shared" si="72"/>
        <v>0.43210839468613482</v>
      </c>
      <c r="AQ367" s="160">
        <f t="shared" si="72"/>
        <v>1.3294588852091564E-2</v>
      </c>
      <c r="AR367" s="160">
        <f t="shared" si="72"/>
        <v>-2.4881442842345605</v>
      </c>
      <c r="AS367" s="160">
        <f t="shared" si="72"/>
        <v>-0.81488791896518065</v>
      </c>
      <c r="AT367" s="160">
        <f t="shared" si="72"/>
        <v>-0.86702716173828553</v>
      </c>
      <c r="AU367" s="160">
        <f t="shared" si="72"/>
        <v>-0.32527019184702038</v>
      </c>
      <c r="AV367" s="160">
        <f t="shared" si="72"/>
        <v>-0.17477215426911297</v>
      </c>
      <c r="AW367" s="160">
        <f t="shared" si="72"/>
        <v>-1.5230558394858418</v>
      </c>
      <c r="AX367" s="160">
        <f t="shared" si="72"/>
        <v>-1.1349970912899729</v>
      </c>
      <c r="AY367" s="160">
        <f t="shared" si="72"/>
        <v>-0.86757076572450464</v>
      </c>
      <c r="AZ367" s="160">
        <f t="shared" si="72"/>
        <v>0.2643199112729781</v>
      </c>
      <c r="BA367" s="160">
        <f t="shared" si="72"/>
        <v>-0.41502626906775136</v>
      </c>
      <c r="BB367" s="160" t="e">
        <f t="shared" si="72"/>
        <v>#DIV/0!</v>
      </c>
      <c r="BC367" s="160" t="e">
        <f t="shared" si="72"/>
        <v>#DIV/0!</v>
      </c>
      <c r="BD367" s="160" t="e">
        <f t="shared" si="72"/>
        <v>#DIV/0!</v>
      </c>
      <c r="BE367" s="160" t="e">
        <f t="shared" si="72"/>
        <v>#DIV/0!</v>
      </c>
      <c r="BF367" s="160" t="e">
        <f t="shared" si="72"/>
        <v>#DIV/0!</v>
      </c>
      <c r="BG367" s="160" t="e">
        <f t="shared" si="72"/>
        <v>#DIV/0!</v>
      </c>
      <c r="BH367" s="160" t="e">
        <f t="shared" si="72"/>
        <v>#DIV/0!</v>
      </c>
      <c r="BI367" s="160" t="e">
        <f t="shared" si="72"/>
        <v>#DIV/0!</v>
      </c>
      <c r="BJ367" s="160" t="e">
        <f t="shared" si="72"/>
        <v>#DIV/0!</v>
      </c>
      <c r="BK367" s="160" t="e">
        <f t="shared" si="72"/>
        <v>#DIV/0!</v>
      </c>
      <c r="BL367" s="160" t="e">
        <f t="shared" si="72"/>
        <v>#DIV/0!</v>
      </c>
      <c r="BM367" s="160" t="e">
        <f t="shared" si="72"/>
        <v>#DIV/0!</v>
      </c>
      <c r="BN367" s="160" t="e">
        <f t="shared" si="72"/>
        <v>#DIV/0!</v>
      </c>
      <c r="BO367" s="160" t="e">
        <f t="shared" ref="BO367:BV370" si="73">(BO120-BO$246)/BO$247</f>
        <v>#DIV/0!</v>
      </c>
      <c r="BP367" s="160" t="e">
        <f t="shared" si="73"/>
        <v>#DIV/0!</v>
      </c>
      <c r="BQ367" s="160" t="e">
        <f t="shared" si="73"/>
        <v>#DIV/0!</v>
      </c>
      <c r="BR367" s="160" t="e">
        <f t="shared" si="73"/>
        <v>#DIV/0!</v>
      </c>
      <c r="BS367" s="160" t="e">
        <f t="shared" si="73"/>
        <v>#DIV/0!</v>
      </c>
      <c r="BT367" s="160" t="e">
        <f t="shared" si="73"/>
        <v>#DIV/0!</v>
      </c>
      <c r="BU367" s="160" t="e">
        <f t="shared" si="73"/>
        <v>#DIV/0!</v>
      </c>
      <c r="BV367" s="160" t="e">
        <f t="shared" si="73"/>
        <v>#DIV/0!</v>
      </c>
    </row>
    <row r="368" spans="1:74" x14ac:dyDescent="0.2">
      <c r="A368" s="71"/>
      <c r="B368" s="79">
        <f t="shared" si="45"/>
        <v>39782</v>
      </c>
      <c r="C368" s="160">
        <f t="shared" si="46"/>
        <v>-0.99465108559749793</v>
      </c>
      <c r="D368" s="160">
        <f t="shared" ref="D368:BO371" si="74">(D121-D$246)/D$247</f>
        <v>-1.5880136601990618</v>
      </c>
      <c r="E368" s="160">
        <f t="shared" si="74"/>
        <v>-0.73377432359516825</v>
      </c>
      <c r="F368" s="160">
        <f t="shared" si="74"/>
        <v>-1.145129932406201</v>
      </c>
      <c r="G368" s="160">
        <f t="shared" si="74"/>
        <v>-0.71647240489082265</v>
      </c>
      <c r="H368" s="160">
        <f t="shared" si="74"/>
        <v>0.69581091564378439</v>
      </c>
      <c r="I368" s="160">
        <f t="shared" si="74"/>
        <v>1.8301463238479858</v>
      </c>
      <c r="J368" s="160">
        <f t="shared" si="74"/>
        <v>-0.40299530991294447</v>
      </c>
      <c r="K368" s="160">
        <f t="shared" si="74"/>
        <v>-0.82814827551531345</v>
      </c>
      <c r="L368" s="160">
        <f t="shared" si="74"/>
        <v>2.8984120741518251</v>
      </c>
      <c r="M368" s="160">
        <f t="shared" si="74"/>
        <v>2.9710673451624041</v>
      </c>
      <c r="N368" s="160">
        <f t="shared" si="74"/>
        <v>-1.2498691257653145</v>
      </c>
      <c r="O368" s="160">
        <f t="shared" si="74"/>
        <v>-1.3506173639141208E-2</v>
      </c>
      <c r="P368" s="160">
        <f t="shared" si="74"/>
        <v>2.5473591004127356</v>
      </c>
      <c r="Q368" s="160">
        <f t="shared" si="74"/>
        <v>3.7478066683343307</v>
      </c>
      <c r="R368" s="160">
        <f t="shared" si="74"/>
        <v>-8.8422360324496609E-3</v>
      </c>
      <c r="S368" s="160">
        <f t="shared" si="74"/>
        <v>1.7594462206026844</v>
      </c>
      <c r="T368" s="160">
        <f t="shared" si="74"/>
        <v>2.5784213908181224</v>
      </c>
      <c r="U368" s="160">
        <f t="shared" si="74"/>
        <v>-2.0434154541375693</v>
      </c>
      <c r="V368" s="160">
        <f t="shared" si="74"/>
        <v>-1.9510074121645873</v>
      </c>
      <c r="W368" s="160">
        <f t="shared" si="74"/>
        <v>0.23290713786815931</v>
      </c>
      <c r="X368" s="160">
        <f t="shared" si="74"/>
        <v>0.21795326893853056</v>
      </c>
      <c r="Y368" s="160">
        <f t="shared" si="74"/>
        <v>-0.11133650243576389</v>
      </c>
      <c r="Z368" s="160">
        <f t="shared" si="74"/>
        <v>0.73205380547034593</v>
      </c>
      <c r="AA368" s="160">
        <f t="shared" si="74"/>
        <v>0.31492854638574119</v>
      </c>
      <c r="AB368" s="160">
        <f t="shared" si="74"/>
        <v>-9.8721614633309113E-2</v>
      </c>
      <c r="AC368" s="160">
        <f t="shared" si="74"/>
        <v>0.37055389273647771</v>
      </c>
      <c r="AD368" s="160">
        <f t="shared" si="74"/>
        <v>0.50389194030916484</v>
      </c>
      <c r="AE368" s="160">
        <f t="shared" si="74"/>
        <v>-1.8995354511988482E-2</v>
      </c>
      <c r="AF368" s="160">
        <f t="shared" si="74"/>
        <v>0.20377759080276456</v>
      </c>
      <c r="AG368" s="160">
        <f t="shared" si="74"/>
        <v>5.2697572921344311E-3</v>
      </c>
      <c r="AH368" s="160">
        <f t="shared" si="74"/>
        <v>0.20856006542442115</v>
      </c>
      <c r="AI368" s="160">
        <f t="shared" si="74"/>
        <v>-1.956090038312728</v>
      </c>
      <c r="AJ368" s="160">
        <f t="shared" si="74"/>
        <v>-1.2712488995035347</v>
      </c>
      <c r="AK368" s="160">
        <f t="shared" si="74"/>
        <v>-1.0204379523375322</v>
      </c>
      <c r="AL368" s="160">
        <f t="shared" si="74"/>
        <v>-1.360972325759815</v>
      </c>
      <c r="AM368" s="160">
        <f t="shared" si="74"/>
        <v>-1.8738373553329324</v>
      </c>
      <c r="AN368" s="160">
        <f t="shared" si="74"/>
        <v>-1.0902322672971276</v>
      </c>
      <c r="AO368" s="160">
        <f t="shared" si="74"/>
        <v>-1.2918934231222732</v>
      </c>
      <c r="AP368" s="160">
        <f t="shared" si="74"/>
        <v>-0.8316093615426835</v>
      </c>
      <c r="AQ368" s="160">
        <f t="shared" si="74"/>
        <v>-0.27669645349902966</v>
      </c>
      <c r="AR368" s="160">
        <f t="shared" si="74"/>
        <v>0.54735052748489288</v>
      </c>
      <c r="AS368" s="160">
        <f t="shared" si="74"/>
        <v>-0.97010947007495474</v>
      </c>
      <c r="AT368" s="160">
        <f t="shared" si="74"/>
        <v>-0.19892017178027194</v>
      </c>
      <c r="AU368" s="160">
        <f t="shared" si="74"/>
        <v>1.019342046603722</v>
      </c>
      <c r="AV368" s="160">
        <f t="shared" si="74"/>
        <v>-0.56149442859008503</v>
      </c>
      <c r="AW368" s="160">
        <f t="shared" si="74"/>
        <v>0.9911349721253746</v>
      </c>
      <c r="AX368" s="160">
        <f t="shared" si="74"/>
        <v>0.43862123724305807</v>
      </c>
      <c r="AY368" s="160">
        <f t="shared" si="74"/>
        <v>0.17927263949801109</v>
      </c>
      <c r="AZ368" s="160">
        <f t="shared" si="74"/>
        <v>0.30386717237329081</v>
      </c>
      <c r="BA368" s="160">
        <f t="shared" si="74"/>
        <v>-1.3662382203059176</v>
      </c>
      <c r="BB368" s="160" t="e">
        <f t="shared" si="74"/>
        <v>#DIV/0!</v>
      </c>
      <c r="BC368" s="160" t="e">
        <f t="shared" si="74"/>
        <v>#DIV/0!</v>
      </c>
      <c r="BD368" s="160" t="e">
        <f t="shared" si="74"/>
        <v>#DIV/0!</v>
      </c>
      <c r="BE368" s="160" t="e">
        <f t="shared" si="74"/>
        <v>#DIV/0!</v>
      </c>
      <c r="BF368" s="160" t="e">
        <f t="shared" si="74"/>
        <v>#DIV/0!</v>
      </c>
      <c r="BG368" s="160" t="e">
        <f t="shared" si="74"/>
        <v>#DIV/0!</v>
      </c>
      <c r="BH368" s="160" t="e">
        <f t="shared" si="74"/>
        <v>#DIV/0!</v>
      </c>
      <c r="BI368" s="160" t="e">
        <f t="shared" si="74"/>
        <v>#DIV/0!</v>
      </c>
      <c r="BJ368" s="160" t="e">
        <f t="shared" si="74"/>
        <v>#DIV/0!</v>
      </c>
      <c r="BK368" s="160" t="e">
        <f t="shared" si="74"/>
        <v>#DIV/0!</v>
      </c>
      <c r="BL368" s="160" t="e">
        <f t="shared" si="74"/>
        <v>#DIV/0!</v>
      </c>
      <c r="BM368" s="160" t="e">
        <f t="shared" si="74"/>
        <v>#DIV/0!</v>
      </c>
      <c r="BN368" s="160" t="e">
        <f t="shared" si="74"/>
        <v>#DIV/0!</v>
      </c>
      <c r="BO368" s="160" t="e">
        <f t="shared" si="74"/>
        <v>#DIV/0!</v>
      </c>
      <c r="BP368" s="160" t="e">
        <f t="shared" si="73"/>
        <v>#DIV/0!</v>
      </c>
      <c r="BQ368" s="160" t="e">
        <f t="shared" si="73"/>
        <v>#DIV/0!</v>
      </c>
      <c r="BR368" s="160" t="e">
        <f t="shared" si="73"/>
        <v>#DIV/0!</v>
      </c>
      <c r="BS368" s="160" t="e">
        <f t="shared" si="73"/>
        <v>#DIV/0!</v>
      </c>
      <c r="BT368" s="160" t="e">
        <f t="shared" si="73"/>
        <v>#DIV/0!</v>
      </c>
      <c r="BU368" s="160" t="e">
        <f t="shared" si="73"/>
        <v>#DIV/0!</v>
      </c>
      <c r="BV368" s="160" t="e">
        <f t="shared" si="73"/>
        <v>#DIV/0!</v>
      </c>
    </row>
    <row r="369" spans="1:74" x14ac:dyDescent="0.2">
      <c r="A369" s="71"/>
      <c r="B369" s="79">
        <f t="shared" si="45"/>
        <v>39813</v>
      </c>
      <c r="C369" s="160">
        <f t="shared" si="46"/>
        <v>1.5834113040971018</v>
      </c>
      <c r="D369" s="160">
        <f t="shared" si="74"/>
        <v>2.0680663075555241</v>
      </c>
      <c r="E369" s="160">
        <f t="shared" si="74"/>
        <v>3.2079834071331721</v>
      </c>
      <c r="F369" s="160">
        <f t="shared" si="74"/>
        <v>2.1316947794668422</v>
      </c>
      <c r="G369" s="160">
        <f t="shared" si="74"/>
        <v>0.52052353083432501</v>
      </c>
      <c r="H369" s="160">
        <f t="shared" si="74"/>
        <v>3.3200887637750647</v>
      </c>
      <c r="I369" s="160">
        <f t="shared" si="74"/>
        <v>2.8785676805668969</v>
      </c>
      <c r="J369" s="160">
        <f t="shared" si="74"/>
        <v>2.1901302426175051</v>
      </c>
      <c r="K369" s="160">
        <f t="shared" si="74"/>
        <v>2.430427156509857</v>
      </c>
      <c r="L369" s="160">
        <f t="shared" si="74"/>
        <v>4.7408916471835187</v>
      </c>
      <c r="M369" s="160">
        <f t="shared" si="74"/>
        <v>4.7316093289698857</v>
      </c>
      <c r="N369" s="160">
        <f t="shared" si="74"/>
        <v>4.8596925853739394</v>
      </c>
      <c r="O369" s="160">
        <f t="shared" si="74"/>
        <v>5.0924517793554616</v>
      </c>
      <c r="P369" s="160">
        <f t="shared" si="74"/>
        <v>4.329943958299328</v>
      </c>
      <c r="Q369" s="160">
        <f t="shared" si="74"/>
        <v>4.7443731880377005</v>
      </c>
      <c r="R369" s="160">
        <f t="shared" si="74"/>
        <v>1.9463088059670846</v>
      </c>
      <c r="S369" s="160">
        <f t="shared" si="74"/>
        <v>2.1723702073033255</v>
      </c>
      <c r="T369" s="160">
        <f t="shared" si="74"/>
        <v>4.6990278374861427</v>
      </c>
      <c r="U369" s="160">
        <f t="shared" si="74"/>
        <v>0.19659803832479433</v>
      </c>
      <c r="V369" s="160">
        <f t="shared" si="74"/>
        <v>-0.14532580983867616</v>
      </c>
      <c r="W369" s="160">
        <f t="shared" si="74"/>
        <v>0.50918435108133708</v>
      </c>
      <c r="X369" s="160">
        <f t="shared" si="74"/>
        <v>0.34231329589921866</v>
      </c>
      <c r="Y369" s="160">
        <f t="shared" si="74"/>
        <v>0.7522019227856882</v>
      </c>
      <c r="Z369" s="160">
        <f t="shared" si="74"/>
        <v>1.1019477092561403</v>
      </c>
      <c r="AA369" s="160">
        <f t="shared" si="74"/>
        <v>0.82420282078871376</v>
      </c>
      <c r="AB369" s="160">
        <f t="shared" si="74"/>
        <v>0.75822526016273706</v>
      </c>
      <c r="AC369" s="160">
        <f t="shared" si="74"/>
        <v>1.2411266207289429</v>
      </c>
      <c r="AD369" s="160">
        <f t="shared" si="74"/>
        <v>1.100608438938139</v>
      </c>
      <c r="AE369" s="160">
        <f t="shared" si="74"/>
        <v>1.0835565850040156</v>
      </c>
      <c r="AF369" s="160">
        <f t="shared" si="74"/>
        <v>0.66351222578956282</v>
      </c>
      <c r="AG369" s="160">
        <f t="shared" si="74"/>
        <v>0.12968085690868891</v>
      </c>
      <c r="AH369" s="160">
        <f t="shared" si="74"/>
        <v>0.57134409184132562</v>
      </c>
      <c r="AI369" s="160">
        <f t="shared" si="74"/>
        <v>0.60394595843836296</v>
      </c>
      <c r="AJ369" s="160">
        <f t="shared" si="74"/>
        <v>1.3321549410876807</v>
      </c>
      <c r="AK369" s="160">
        <f t="shared" si="74"/>
        <v>1.1326627867587189</v>
      </c>
      <c r="AL369" s="160">
        <f t="shared" si="74"/>
        <v>0.54500335779576359</v>
      </c>
      <c r="AM369" s="160">
        <f t="shared" si="74"/>
        <v>2.0288088171482221</v>
      </c>
      <c r="AN369" s="160">
        <f t="shared" si="74"/>
        <v>0.68839693304248617</v>
      </c>
      <c r="AO369" s="160">
        <f t="shared" si="74"/>
        <v>1.5889841278233365</v>
      </c>
      <c r="AP369" s="160">
        <f t="shared" si="74"/>
        <v>1.7452794881566667</v>
      </c>
      <c r="AQ369" s="160">
        <f t="shared" si="74"/>
        <v>2.1309439081589714</v>
      </c>
      <c r="AR369" s="160">
        <f t="shared" si="74"/>
        <v>1.1664914741256058</v>
      </c>
      <c r="AS369" s="160">
        <f t="shared" si="74"/>
        <v>-1.2185411246736189</v>
      </c>
      <c r="AT369" s="160">
        <f t="shared" si="74"/>
        <v>1.3731110601564895</v>
      </c>
      <c r="AU369" s="160">
        <f t="shared" si="74"/>
        <v>1.169802167656633</v>
      </c>
      <c r="AV369" s="160">
        <f t="shared" si="74"/>
        <v>-4.1360014202518787E-2</v>
      </c>
      <c r="AW369" s="160">
        <f t="shared" si="74"/>
        <v>0.61233691805013213</v>
      </c>
      <c r="AX369" s="160">
        <f t="shared" si="74"/>
        <v>1.0502774287032974</v>
      </c>
      <c r="AY369" s="160">
        <f t="shared" si="74"/>
        <v>1.0489825478228001</v>
      </c>
      <c r="AZ369" s="160">
        <f t="shared" si="74"/>
        <v>0.74917068694328759</v>
      </c>
      <c r="BA369" s="160">
        <f t="shared" si="74"/>
        <v>-0.80874509935204686</v>
      </c>
      <c r="BB369" s="160" t="e">
        <f t="shared" si="74"/>
        <v>#DIV/0!</v>
      </c>
      <c r="BC369" s="160" t="e">
        <f t="shared" si="74"/>
        <v>#DIV/0!</v>
      </c>
      <c r="BD369" s="160" t="e">
        <f t="shared" si="74"/>
        <v>#DIV/0!</v>
      </c>
      <c r="BE369" s="160" t="e">
        <f t="shared" si="74"/>
        <v>#DIV/0!</v>
      </c>
      <c r="BF369" s="160" t="e">
        <f t="shared" si="74"/>
        <v>#DIV/0!</v>
      </c>
      <c r="BG369" s="160" t="e">
        <f t="shared" si="74"/>
        <v>#DIV/0!</v>
      </c>
      <c r="BH369" s="160" t="e">
        <f t="shared" si="74"/>
        <v>#DIV/0!</v>
      </c>
      <c r="BI369" s="160" t="e">
        <f t="shared" si="74"/>
        <v>#DIV/0!</v>
      </c>
      <c r="BJ369" s="160" t="e">
        <f t="shared" si="74"/>
        <v>#DIV/0!</v>
      </c>
      <c r="BK369" s="160" t="e">
        <f t="shared" si="74"/>
        <v>#DIV/0!</v>
      </c>
      <c r="BL369" s="160" t="e">
        <f t="shared" si="74"/>
        <v>#DIV/0!</v>
      </c>
      <c r="BM369" s="160" t="e">
        <f t="shared" si="74"/>
        <v>#DIV/0!</v>
      </c>
      <c r="BN369" s="160" t="e">
        <f t="shared" si="74"/>
        <v>#DIV/0!</v>
      </c>
      <c r="BO369" s="160" t="e">
        <f t="shared" si="74"/>
        <v>#DIV/0!</v>
      </c>
      <c r="BP369" s="160" t="e">
        <f t="shared" si="73"/>
        <v>#DIV/0!</v>
      </c>
      <c r="BQ369" s="160" t="e">
        <f t="shared" si="73"/>
        <v>#DIV/0!</v>
      </c>
      <c r="BR369" s="160" t="e">
        <f t="shared" si="73"/>
        <v>#DIV/0!</v>
      </c>
      <c r="BS369" s="160" t="e">
        <f t="shared" si="73"/>
        <v>#DIV/0!</v>
      </c>
      <c r="BT369" s="160" t="e">
        <f t="shared" si="73"/>
        <v>#DIV/0!</v>
      </c>
      <c r="BU369" s="160" t="e">
        <f t="shared" si="73"/>
        <v>#DIV/0!</v>
      </c>
      <c r="BV369" s="160" t="e">
        <f t="shared" si="73"/>
        <v>#DIV/0!</v>
      </c>
    </row>
    <row r="370" spans="1:74" x14ac:dyDescent="0.2">
      <c r="A370" s="71"/>
      <c r="B370" s="79">
        <f t="shared" si="45"/>
        <v>39844</v>
      </c>
      <c r="C370" s="160">
        <f t="shared" si="46"/>
        <v>-2.2175292289448052</v>
      </c>
      <c r="D370" s="160">
        <f t="shared" si="74"/>
        <v>-1.9767736690231124</v>
      </c>
      <c r="E370" s="160">
        <f t="shared" si="74"/>
        <v>-2.9664232866584781</v>
      </c>
      <c r="F370" s="160">
        <f t="shared" si="74"/>
        <v>-1.4783953768571589</v>
      </c>
      <c r="G370" s="160">
        <f t="shared" si="74"/>
        <v>-1.7558487141031793</v>
      </c>
      <c r="H370" s="160">
        <f t="shared" si="74"/>
        <v>-1.7092518633810883</v>
      </c>
      <c r="I370" s="160">
        <f t="shared" si="74"/>
        <v>-1.2612977150500106</v>
      </c>
      <c r="J370" s="160">
        <f t="shared" si="74"/>
        <v>-2.0507638730833331</v>
      </c>
      <c r="K370" s="160">
        <f t="shared" si="74"/>
        <v>-1.3635478282554248</v>
      </c>
      <c r="L370" s="160">
        <f t="shared" si="74"/>
        <v>-1.6341737636535794</v>
      </c>
      <c r="M370" s="160">
        <f t="shared" si="74"/>
        <v>-1.386381191713417</v>
      </c>
      <c r="N370" s="160">
        <f t="shared" si="74"/>
        <v>1.7220586109546243</v>
      </c>
      <c r="O370" s="160">
        <f t="shared" si="74"/>
        <v>-2.3681476580586467</v>
      </c>
      <c r="P370" s="160">
        <f t="shared" si="74"/>
        <v>1.2861778006237552</v>
      </c>
      <c r="Q370" s="160">
        <f t="shared" si="74"/>
        <v>1.4955664809743023</v>
      </c>
      <c r="R370" s="160">
        <f t="shared" si="74"/>
        <v>-0.45918365715832465</v>
      </c>
      <c r="S370" s="160">
        <f t="shared" si="74"/>
        <v>-9.2397342276052549E-2</v>
      </c>
      <c r="T370" s="160">
        <f t="shared" si="74"/>
        <v>0.58082730258659132</v>
      </c>
      <c r="U370" s="160">
        <f t="shared" si="74"/>
        <v>-2.2417885513229532</v>
      </c>
      <c r="V370" s="160">
        <f t="shared" si="74"/>
        <v>-0.64325733963593257</v>
      </c>
      <c r="W370" s="160">
        <f t="shared" si="74"/>
        <v>-0.37236875361491256</v>
      </c>
      <c r="X370" s="160">
        <f t="shared" si="74"/>
        <v>-0.19514882936295458</v>
      </c>
      <c r="Y370" s="160">
        <f t="shared" si="74"/>
        <v>-4.4702253957675263E-2</v>
      </c>
      <c r="Z370" s="160">
        <f t="shared" si="74"/>
        <v>0.63111074862196759</v>
      </c>
      <c r="AA370" s="160">
        <f t="shared" si="74"/>
        <v>4.5923622026309667E-3</v>
      </c>
      <c r="AB370" s="160">
        <f t="shared" si="74"/>
        <v>0.23219338293161759</v>
      </c>
      <c r="AC370" s="160">
        <f t="shared" si="74"/>
        <v>0.75034247395636122</v>
      </c>
      <c r="AD370" s="160">
        <f t="shared" si="74"/>
        <v>0.64480738386041592</v>
      </c>
      <c r="AE370" s="160">
        <f t="shared" si="74"/>
        <v>0.82403295343975969</v>
      </c>
      <c r="AF370" s="160">
        <f t="shared" si="74"/>
        <v>0.60472521731676376</v>
      </c>
      <c r="AG370" s="160">
        <f t="shared" si="74"/>
        <v>3.5538631782685515E-2</v>
      </c>
      <c r="AH370" s="160">
        <f t="shared" si="74"/>
        <v>0.52495431388739977</v>
      </c>
      <c r="AI370" s="160">
        <f t="shared" si="74"/>
        <v>1.6343907600064675</v>
      </c>
      <c r="AJ370" s="160">
        <f t="shared" si="74"/>
        <v>1.426588295066785</v>
      </c>
      <c r="AK370" s="160">
        <f t="shared" si="74"/>
        <v>1.0955526664241781</v>
      </c>
      <c r="AL370" s="160">
        <f t="shared" si="74"/>
        <v>0.96248388942892071</v>
      </c>
      <c r="AM370" s="160">
        <f t="shared" si="74"/>
        <v>2.0495170828679732</v>
      </c>
      <c r="AN370" s="160">
        <f t="shared" si="74"/>
        <v>1.3428852225038528</v>
      </c>
      <c r="AO370" s="160">
        <f t="shared" si="74"/>
        <v>1.4725850348558371</v>
      </c>
      <c r="AP370" s="160">
        <f t="shared" si="74"/>
        <v>0.71082922481965638</v>
      </c>
      <c r="AQ370" s="160">
        <f t="shared" si="74"/>
        <v>0.91906990082525064</v>
      </c>
      <c r="AR370" s="160">
        <f t="shared" si="74"/>
        <v>-0.12868156156014357</v>
      </c>
      <c r="AS370" s="160">
        <f t="shared" si="74"/>
        <v>-1.5630988573586031</v>
      </c>
      <c r="AT370" s="160">
        <f t="shared" si="74"/>
        <v>0.77389549562911086</v>
      </c>
      <c r="AU370" s="160">
        <f t="shared" si="74"/>
        <v>-0.60651650948016611</v>
      </c>
      <c r="AV370" s="160">
        <f t="shared" si="74"/>
        <v>-0.64514954553644144</v>
      </c>
      <c r="AW370" s="160">
        <f t="shared" si="74"/>
        <v>3.7697519260458688E-2</v>
      </c>
      <c r="AX370" s="160">
        <f t="shared" si="74"/>
        <v>0.37210319465335279</v>
      </c>
      <c r="AY370" s="160">
        <f t="shared" si="74"/>
        <v>0.57754328933129073</v>
      </c>
      <c r="AZ370" s="160">
        <f t="shared" si="74"/>
        <v>1.1429561178594037</v>
      </c>
      <c r="BA370" s="160">
        <f t="shared" si="74"/>
        <v>1.1690423379143304</v>
      </c>
      <c r="BB370" s="160" t="e">
        <f t="shared" si="74"/>
        <v>#DIV/0!</v>
      </c>
      <c r="BC370" s="160" t="e">
        <f t="shared" si="74"/>
        <v>#DIV/0!</v>
      </c>
      <c r="BD370" s="160" t="e">
        <f t="shared" si="74"/>
        <v>#DIV/0!</v>
      </c>
      <c r="BE370" s="160" t="e">
        <f t="shared" si="74"/>
        <v>#DIV/0!</v>
      </c>
      <c r="BF370" s="160" t="e">
        <f t="shared" si="74"/>
        <v>#DIV/0!</v>
      </c>
      <c r="BG370" s="160" t="e">
        <f t="shared" si="74"/>
        <v>#DIV/0!</v>
      </c>
      <c r="BH370" s="160" t="e">
        <f t="shared" si="74"/>
        <v>#DIV/0!</v>
      </c>
      <c r="BI370" s="160" t="e">
        <f t="shared" si="74"/>
        <v>#DIV/0!</v>
      </c>
      <c r="BJ370" s="160" t="e">
        <f t="shared" si="74"/>
        <v>#DIV/0!</v>
      </c>
      <c r="BK370" s="160" t="e">
        <f t="shared" si="74"/>
        <v>#DIV/0!</v>
      </c>
      <c r="BL370" s="160" t="e">
        <f t="shared" si="74"/>
        <v>#DIV/0!</v>
      </c>
      <c r="BM370" s="160" t="e">
        <f t="shared" si="74"/>
        <v>#DIV/0!</v>
      </c>
      <c r="BN370" s="160" t="e">
        <f t="shared" si="74"/>
        <v>#DIV/0!</v>
      </c>
      <c r="BO370" s="160" t="e">
        <f t="shared" si="74"/>
        <v>#DIV/0!</v>
      </c>
      <c r="BP370" s="160" t="e">
        <f t="shared" si="73"/>
        <v>#DIV/0!</v>
      </c>
      <c r="BQ370" s="160" t="e">
        <f t="shared" si="73"/>
        <v>#DIV/0!</v>
      </c>
      <c r="BR370" s="160" t="e">
        <f t="shared" si="73"/>
        <v>#DIV/0!</v>
      </c>
      <c r="BS370" s="160" t="e">
        <f t="shared" si="73"/>
        <v>#DIV/0!</v>
      </c>
      <c r="BT370" s="160" t="e">
        <f t="shared" si="73"/>
        <v>#DIV/0!</v>
      </c>
      <c r="BU370" s="160" t="e">
        <f t="shared" si="73"/>
        <v>#DIV/0!</v>
      </c>
      <c r="BV370" s="160" t="e">
        <f t="shared" si="73"/>
        <v>#DIV/0!</v>
      </c>
    </row>
    <row r="371" spans="1:74" x14ac:dyDescent="0.2">
      <c r="A371" s="71"/>
      <c r="B371" s="79">
        <f t="shared" si="45"/>
        <v>39872</v>
      </c>
      <c r="C371" s="160">
        <f t="shared" si="46"/>
        <v>-2.491463811039563</v>
      </c>
      <c r="D371" s="160">
        <f t="shared" si="74"/>
        <v>-2.2526607623080195</v>
      </c>
      <c r="E371" s="160">
        <f t="shared" si="74"/>
        <v>-2.2618160001483036</v>
      </c>
      <c r="F371" s="160">
        <f t="shared" si="74"/>
        <v>-1.3775683356407757</v>
      </c>
      <c r="G371" s="160">
        <f t="shared" si="74"/>
        <v>-1.9991017299588663</v>
      </c>
      <c r="H371" s="160">
        <f t="shared" si="74"/>
        <v>-2.839408224294647</v>
      </c>
      <c r="I371" s="160">
        <f t="shared" si="74"/>
        <v>-2.8149871317906023</v>
      </c>
      <c r="J371" s="160">
        <f t="shared" si="74"/>
        <v>-0.9148162602931792</v>
      </c>
      <c r="K371" s="160">
        <f t="shared" si="74"/>
        <v>-0.9918423037139753</v>
      </c>
      <c r="L371" s="160">
        <f t="shared" si="74"/>
        <v>-0.82821912970081357</v>
      </c>
      <c r="M371" s="160">
        <f t="shared" si="74"/>
        <v>-0.47109701801710835</v>
      </c>
      <c r="N371" s="160">
        <f t="shared" si="74"/>
        <v>-0.77968002661759717</v>
      </c>
      <c r="O371" s="160">
        <f t="shared" si="74"/>
        <v>-1.8202390654213478</v>
      </c>
      <c r="P371" s="160">
        <f t="shared" si="74"/>
        <v>-0.57782004020647493</v>
      </c>
      <c r="Q371" s="160">
        <f t="shared" si="74"/>
        <v>-0.72306628366473236</v>
      </c>
      <c r="R371" s="160">
        <f t="shared" si="74"/>
        <v>-0.52443017009461601</v>
      </c>
      <c r="S371" s="160">
        <f t="shared" si="74"/>
        <v>0.33492833981835146</v>
      </c>
      <c r="T371" s="160">
        <f t="shared" si="74"/>
        <v>-0.3015786607024748</v>
      </c>
      <c r="U371" s="160">
        <f t="shared" si="74"/>
        <v>-2.7846069432148477</v>
      </c>
      <c r="V371" s="160">
        <f t="shared" si="74"/>
        <v>-1.2417316421727105</v>
      </c>
      <c r="W371" s="160">
        <f t="shared" si="74"/>
        <v>-0.38910109508496754</v>
      </c>
      <c r="X371" s="160">
        <f t="shared" si="74"/>
        <v>8.1031943482451033E-2</v>
      </c>
      <c r="Y371" s="160">
        <f t="shared" si="74"/>
        <v>0.50734061924004803</v>
      </c>
      <c r="Z371" s="160">
        <f t="shared" si="74"/>
        <v>1.1574870681257174</v>
      </c>
      <c r="AA371" s="160">
        <f t="shared" si="74"/>
        <v>-1.1200973730556045</v>
      </c>
      <c r="AB371" s="160">
        <f t="shared" si="74"/>
        <v>-1.0148410712177911</v>
      </c>
      <c r="AC371" s="160">
        <f t="shared" si="74"/>
        <v>0.69115865848840963</v>
      </c>
      <c r="AD371" s="160">
        <f t="shared" si="74"/>
        <v>0.92578054266569187</v>
      </c>
      <c r="AE371" s="160">
        <f t="shared" si="74"/>
        <v>3.0111592373971686E-2</v>
      </c>
      <c r="AF371" s="160">
        <f t="shared" si="74"/>
        <v>-0.43610364085007142</v>
      </c>
      <c r="AG371" s="160">
        <f t="shared" si="74"/>
        <v>-0.57907888326884949</v>
      </c>
      <c r="AH371" s="160">
        <f t="shared" si="74"/>
        <v>-0.29638055027291454</v>
      </c>
      <c r="AI371" s="160">
        <f t="shared" si="74"/>
        <v>-1.8660253492353751</v>
      </c>
      <c r="AJ371" s="160">
        <f t="shared" si="74"/>
        <v>-1.6821339019214885</v>
      </c>
      <c r="AK371" s="160">
        <f t="shared" si="74"/>
        <v>-1.564006354242844</v>
      </c>
      <c r="AL371" s="160">
        <f t="shared" si="74"/>
        <v>-1.845370645781925</v>
      </c>
      <c r="AM371" s="160">
        <f t="shared" si="74"/>
        <v>-0.98325497453329624</v>
      </c>
      <c r="AN371" s="160">
        <f t="shared" si="74"/>
        <v>-0.9540788645589795</v>
      </c>
      <c r="AO371" s="160">
        <f t="shared" si="74"/>
        <v>-0.95724603084071247</v>
      </c>
      <c r="AP371" s="160">
        <f t="shared" si="74"/>
        <v>-0.7220063678750438</v>
      </c>
      <c r="AQ371" s="160">
        <f t="shared" si="74"/>
        <v>-0.66781602035905574</v>
      </c>
      <c r="AR371" s="160">
        <f t="shared" si="74"/>
        <v>0.53928574799921258</v>
      </c>
      <c r="AS371" s="160">
        <f t="shared" si="74"/>
        <v>-2.1230236145793331</v>
      </c>
      <c r="AT371" s="160">
        <f t="shared" si="74"/>
        <v>-1.6884006438058512</v>
      </c>
      <c r="AU371" s="160">
        <f t="shared" si="74"/>
        <v>1.5637711064345292</v>
      </c>
      <c r="AV371" s="160">
        <f t="shared" si="74"/>
        <v>7.5756011051451994E-2</v>
      </c>
      <c r="AW371" s="160">
        <f t="shared" si="74"/>
        <v>-1.7447427057952862</v>
      </c>
      <c r="AX371" s="160">
        <f t="shared" si="74"/>
        <v>-1.6857453352818286</v>
      </c>
      <c r="AY371" s="160">
        <f t="shared" si="74"/>
        <v>-0.95584892579731795</v>
      </c>
      <c r="AZ371" s="160">
        <f t="shared" si="74"/>
        <v>-1.3527931864087599</v>
      </c>
      <c r="BA371" s="160">
        <f t="shared" si="74"/>
        <v>-1.0264869228292186</v>
      </c>
      <c r="BB371" s="160" t="e">
        <f t="shared" si="74"/>
        <v>#DIV/0!</v>
      </c>
      <c r="BC371" s="160" t="e">
        <f t="shared" si="74"/>
        <v>#DIV/0!</v>
      </c>
      <c r="BD371" s="160" t="e">
        <f t="shared" si="74"/>
        <v>#DIV/0!</v>
      </c>
      <c r="BE371" s="160" t="e">
        <f t="shared" si="74"/>
        <v>#DIV/0!</v>
      </c>
      <c r="BF371" s="160" t="e">
        <f t="shared" si="74"/>
        <v>#DIV/0!</v>
      </c>
      <c r="BG371" s="160" t="e">
        <f t="shared" si="74"/>
        <v>#DIV/0!</v>
      </c>
      <c r="BH371" s="160" t="e">
        <f t="shared" si="74"/>
        <v>#DIV/0!</v>
      </c>
      <c r="BI371" s="160" t="e">
        <f t="shared" si="74"/>
        <v>#DIV/0!</v>
      </c>
      <c r="BJ371" s="160" t="e">
        <f t="shared" si="74"/>
        <v>#DIV/0!</v>
      </c>
      <c r="BK371" s="160" t="e">
        <f t="shared" si="74"/>
        <v>#DIV/0!</v>
      </c>
      <c r="BL371" s="160" t="e">
        <f t="shared" si="74"/>
        <v>#DIV/0!</v>
      </c>
      <c r="BM371" s="160" t="e">
        <f t="shared" si="74"/>
        <v>#DIV/0!</v>
      </c>
      <c r="BN371" s="160" t="e">
        <f t="shared" si="74"/>
        <v>#DIV/0!</v>
      </c>
      <c r="BO371" s="160" t="e">
        <f t="shared" ref="BO371:BV374" si="75">(BO124-BO$246)/BO$247</f>
        <v>#DIV/0!</v>
      </c>
      <c r="BP371" s="160" t="e">
        <f t="shared" si="75"/>
        <v>#DIV/0!</v>
      </c>
      <c r="BQ371" s="160" t="e">
        <f t="shared" si="75"/>
        <v>#DIV/0!</v>
      </c>
      <c r="BR371" s="160" t="e">
        <f t="shared" si="75"/>
        <v>#DIV/0!</v>
      </c>
      <c r="BS371" s="160" t="e">
        <f t="shared" si="75"/>
        <v>#DIV/0!</v>
      </c>
      <c r="BT371" s="160" t="e">
        <f t="shared" si="75"/>
        <v>#DIV/0!</v>
      </c>
      <c r="BU371" s="160" t="e">
        <f t="shared" si="75"/>
        <v>#DIV/0!</v>
      </c>
      <c r="BV371" s="160" t="e">
        <f t="shared" si="75"/>
        <v>#DIV/0!</v>
      </c>
    </row>
    <row r="372" spans="1:74" x14ac:dyDescent="0.2">
      <c r="A372" s="71"/>
      <c r="B372" s="79">
        <f t="shared" si="45"/>
        <v>39903</v>
      </c>
      <c r="C372" s="160">
        <f t="shared" si="46"/>
        <v>2.0666435543251587</v>
      </c>
      <c r="D372" s="160">
        <f t="shared" ref="D372:BO375" si="76">(D125-D$246)/D$247</f>
        <v>1.7573337150356247</v>
      </c>
      <c r="E372" s="160">
        <f t="shared" si="76"/>
        <v>1.7523177839734798</v>
      </c>
      <c r="F372" s="160">
        <f t="shared" si="76"/>
        <v>1.3132308129826242</v>
      </c>
      <c r="G372" s="160">
        <f t="shared" si="76"/>
        <v>0.90880113407109808</v>
      </c>
      <c r="H372" s="160">
        <f t="shared" si="76"/>
        <v>0.40573943709192006</v>
      </c>
      <c r="I372" s="160">
        <f t="shared" si="76"/>
        <v>0.63394321413274979</v>
      </c>
      <c r="J372" s="160">
        <f t="shared" si="76"/>
        <v>2.5901552941977806</v>
      </c>
      <c r="K372" s="160">
        <f t="shared" si="76"/>
        <v>2.5801886869773649</v>
      </c>
      <c r="L372" s="160">
        <f t="shared" si="76"/>
        <v>0.7937939584838789</v>
      </c>
      <c r="M372" s="160">
        <f t="shared" si="76"/>
        <v>0.74427444119316921</v>
      </c>
      <c r="N372" s="160">
        <f t="shared" si="76"/>
        <v>1.105890526357358</v>
      </c>
      <c r="O372" s="160">
        <f t="shared" si="76"/>
        <v>2.1019878675735906</v>
      </c>
      <c r="P372" s="160">
        <f t="shared" si="76"/>
        <v>2.6211562656717522</v>
      </c>
      <c r="Q372" s="160">
        <f t="shared" si="76"/>
        <v>1.5249570659209071</v>
      </c>
      <c r="R372" s="160">
        <f t="shared" si="76"/>
        <v>0.87090675950781449</v>
      </c>
      <c r="S372" s="160">
        <f t="shared" si="76"/>
        <v>-0.44625013964071703</v>
      </c>
      <c r="T372" s="160">
        <f t="shared" si="76"/>
        <v>1.1106637467902374</v>
      </c>
      <c r="U372" s="160">
        <f t="shared" si="76"/>
        <v>2.0743856240126206</v>
      </c>
      <c r="V372" s="160">
        <f t="shared" si="76"/>
        <v>1.0674428594084127</v>
      </c>
      <c r="W372" s="160">
        <f t="shared" si="76"/>
        <v>-0.74693821443305974</v>
      </c>
      <c r="X372" s="160">
        <f t="shared" si="76"/>
        <v>0.27590415938528495</v>
      </c>
      <c r="Y372" s="160">
        <f t="shared" si="76"/>
        <v>-3.9240074908802325E-2</v>
      </c>
      <c r="Z372" s="160">
        <f t="shared" si="76"/>
        <v>0.94897104923019981</v>
      </c>
      <c r="AA372" s="160">
        <f t="shared" si="76"/>
        <v>-0.12041992917704662</v>
      </c>
      <c r="AB372" s="160">
        <f t="shared" si="76"/>
        <v>-6.5504532761848158E-2</v>
      </c>
      <c r="AC372" s="160">
        <f t="shared" si="76"/>
        <v>-0.43906383601259724</v>
      </c>
      <c r="AD372" s="160">
        <f t="shared" si="76"/>
        <v>-0.443907023416166</v>
      </c>
      <c r="AE372" s="160">
        <f t="shared" si="76"/>
        <v>-0.50512832887610437</v>
      </c>
      <c r="AF372" s="160">
        <f t="shared" si="76"/>
        <v>-4.1577541676273748E-2</v>
      </c>
      <c r="AG372" s="160">
        <f t="shared" si="76"/>
        <v>-0.17771332146030278</v>
      </c>
      <c r="AH372" s="160">
        <f t="shared" si="76"/>
        <v>1.4946367241001592E-2</v>
      </c>
      <c r="AI372" s="160">
        <f t="shared" si="76"/>
        <v>-0.34381739342481848</v>
      </c>
      <c r="AJ372" s="160">
        <f t="shared" si="76"/>
        <v>7.3460155832880721E-4</v>
      </c>
      <c r="AK372" s="160">
        <f t="shared" si="76"/>
        <v>-4.4500853063468855E-2</v>
      </c>
      <c r="AL372" s="160">
        <f t="shared" si="76"/>
        <v>-0.52122655939872253</v>
      </c>
      <c r="AM372" s="160">
        <f t="shared" si="76"/>
        <v>0.38842069125900913</v>
      </c>
      <c r="AN372" s="160">
        <f t="shared" si="76"/>
        <v>7.1872875198499359E-2</v>
      </c>
      <c r="AO372" s="160">
        <f t="shared" si="76"/>
        <v>-0.20792686986243522</v>
      </c>
      <c r="AP372" s="160">
        <f t="shared" si="76"/>
        <v>0.99844248279301284</v>
      </c>
      <c r="AQ372" s="160">
        <f t="shared" si="76"/>
        <v>0.35034268759113946</v>
      </c>
      <c r="AR372" s="160">
        <f t="shared" si="76"/>
        <v>-0.17452877819844181</v>
      </c>
      <c r="AS372" s="160">
        <f t="shared" si="76"/>
        <v>-1.7549226329297578</v>
      </c>
      <c r="AT372" s="160">
        <f t="shared" si="76"/>
        <v>-0.24007994225688431</v>
      </c>
      <c r="AU372" s="160">
        <f t="shared" si="76"/>
        <v>-0.21084120027071854</v>
      </c>
      <c r="AV372" s="160">
        <f t="shared" si="76"/>
        <v>-0.80094475581865709</v>
      </c>
      <c r="AW372" s="160">
        <f t="shared" si="76"/>
        <v>-1.0378594351149635</v>
      </c>
      <c r="AX372" s="160">
        <f t="shared" si="76"/>
        <v>-1.1813609666545279</v>
      </c>
      <c r="AY372" s="160">
        <f t="shared" si="76"/>
        <v>-0.38196166560142636</v>
      </c>
      <c r="AZ372" s="160">
        <f t="shared" si="76"/>
        <v>-0.26688664514989757</v>
      </c>
      <c r="BA372" s="160">
        <f t="shared" si="76"/>
        <v>-4.6291752854383889E-2</v>
      </c>
      <c r="BB372" s="160" t="e">
        <f t="shared" si="76"/>
        <v>#DIV/0!</v>
      </c>
      <c r="BC372" s="160" t="e">
        <f t="shared" si="76"/>
        <v>#DIV/0!</v>
      </c>
      <c r="BD372" s="160" t="e">
        <f t="shared" si="76"/>
        <v>#DIV/0!</v>
      </c>
      <c r="BE372" s="160" t="e">
        <f t="shared" si="76"/>
        <v>#DIV/0!</v>
      </c>
      <c r="BF372" s="160" t="e">
        <f t="shared" si="76"/>
        <v>#DIV/0!</v>
      </c>
      <c r="BG372" s="160" t="e">
        <f t="shared" si="76"/>
        <v>#DIV/0!</v>
      </c>
      <c r="BH372" s="160" t="e">
        <f t="shared" si="76"/>
        <v>#DIV/0!</v>
      </c>
      <c r="BI372" s="160" t="e">
        <f t="shared" si="76"/>
        <v>#DIV/0!</v>
      </c>
      <c r="BJ372" s="160" t="e">
        <f t="shared" si="76"/>
        <v>#DIV/0!</v>
      </c>
      <c r="BK372" s="160" t="e">
        <f t="shared" si="76"/>
        <v>#DIV/0!</v>
      </c>
      <c r="BL372" s="160" t="e">
        <f t="shared" si="76"/>
        <v>#DIV/0!</v>
      </c>
      <c r="BM372" s="160" t="e">
        <f t="shared" si="76"/>
        <v>#DIV/0!</v>
      </c>
      <c r="BN372" s="160" t="e">
        <f t="shared" si="76"/>
        <v>#DIV/0!</v>
      </c>
      <c r="BO372" s="160" t="e">
        <f t="shared" si="76"/>
        <v>#DIV/0!</v>
      </c>
      <c r="BP372" s="160" t="e">
        <f t="shared" si="75"/>
        <v>#DIV/0!</v>
      </c>
      <c r="BQ372" s="160" t="e">
        <f t="shared" si="75"/>
        <v>#DIV/0!</v>
      </c>
      <c r="BR372" s="160" t="e">
        <f t="shared" si="75"/>
        <v>#DIV/0!</v>
      </c>
      <c r="BS372" s="160" t="e">
        <f t="shared" si="75"/>
        <v>#DIV/0!</v>
      </c>
      <c r="BT372" s="160" t="e">
        <f t="shared" si="75"/>
        <v>#DIV/0!</v>
      </c>
      <c r="BU372" s="160" t="e">
        <f t="shared" si="75"/>
        <v>#DIV/0!</v>
      </c>
      <c r="BV372" s="160" t="e">
        <f t="shared" si="75"/>
        <v>#DIV/0!</v>
      </c>
    </row>
    <row r="373" spans="1:74" x14ac:dyDescent="0.2">
      <c r="A373" s="71"/>
      <c r="B373" s="79">
        <f t="shared" si="45"/>
        <v>39933</v>
      </c>
      <c r="C373" s="160">
        <f t="shared" si="46"/>
        <v>1.442464447381538</v>
      </c>
      <c r="D373" s="160">
        <f t="shared" si="76"/>
        <v>2.5754991084859808</v>
      </c>
      <c r="E373" s="160">
        <f t="shared" si="76"/>
        <v>2.3767549644583936</v>
      </c>
      <c r="F373" s="160">
        <f t="shared" si="76"/>
        <v>3.620886192432808</v>
      </c>
      <c r="G373" s="160">
        <f t="shared" si="76"/>
        <v>2.4155181938627077</v>
      </c>
      <c r="H373" s="160">
        <f t="shared" si="76"/>
        <v>1.4088354368009288</v>
      </c>
      <c r="I373" s="160">
        <f t="shared" si="76"/>
        <v>0.23777888271549988</v>
      </c>
      <c r="J373" s="160">
        <f t="shared" si="76"/>
        <v>1.8048817455861559</v>
      </c>
      <c r="K373" s="160">
        <f t="shared" si="76"/>
        <v>2.3177639393944789</v>
      </c>
      <c r="L373" s="160">
        <f t="shared" si="76"/>
        <v>-1.2618193903049431</v>
      </c>
      <c r="M373" s="160">
        <f t="shared" si="76"/>
        <v>-1.1394871830595898</v>
      </c>
      <c r="N373" s="160">
        <f t="shared" si="76"/>
        <v>2.5403926531785781</v>
      </c>
      <c r="O373" s="160">
        <f t="shared" si="76"/>
        <v>1.0827448510591966</v>
      </c>
      <c r="P373" s="160">
        <f t="shared" si="76"/>
        <v>0.87612640748044612</v>
      </c>
      <c r="Q373" s="160">
        <f t="shared" si="76"/>
        <v>0.72721098248608973</v>
      </c>
      <c r="R373" s="160">
        <f t="shared" si="76"/>
        <v>0.57771203895942691</v>
      </c>
      <c r="S373" s="160">
        <f t="shared" si="76"/>
        <v>-1.3916356077993108</v>
      </c>
      <c r="T373" s="160">
        <f t="shared" si="76"/>
        <v>0.48016570033323602</v>
      </c>
      <c r="U373" s="160">
        <f t="shared" si="76"/>
        <v>2.3412695674578869</v>
      </c>
      <c r="V373" s="160">
        <f t="shared" si="76"/>
        <v>2.2185679842401327</v>
      </c>
      <c r="W373" s="160">
        <f t="shared" si="76"/>
        <v>-0.36488313275683704</v>
      </c>
      <c r="X373" s="160">
        <f t="shared" si="76"/>
        <v>-1.0076845154950653</v>
      </c>
      <c r="Y373" s="160">
        <f t="shared" si="76"/>
        <v>1.4137204028711572</v>
      </c>
      <c r="Z373" s="160">
        <f t="shared" si="76"/>
        <v>4.4307346235035485</v>
      </c>
      <c r="AA373" s="160">
        <f t="shared" si="76"/>
        <v>-0.78112453989428754</v>
      </c>
      <c r="AB373" s="160">
        <f t="shared" si="76"/>
        <v>-2.2244459850100755</v>
      </c>
      <c r="AC373" s="160">
        <f t="shared" si="76"/>
        <v>1.3320242662048896</v>
      </c>
      <c r="AD373" s="160">
        <f t="shared" si="76"/>
        <v>1.5322875660572799</v>
      </c>
      <c r="AE373" s="160">
        <f t="shared" si="76"/>
        <v>0.61743465991519852</v>
      </c>
      <c r="AF373" s="160">
        <f t="shared" si="76"/>
        <v>-6.6137215465910781E-2</v>
      </c>
      <c r="AG373" s="160">
        <f t="shared" si="76"/>
        <v>-0.35051690567311516</v>
      </c>
      <c r="AH373" s="160">
        <f t="shared" si="76"/>
        <v>-4.4340680510796485E-3</v>
      </c>
      <c r="AI373" s="160">
        <f t="shared" si="76"/>
        <v>-1.6278226445866142</v>
      </c>
      <c r="AJ373" s="160">
        <f t="shared" si="76"/>
        <v>-1.9855435849814147</v>
      </c>
      <c r="AK373" s="160">
        <f t="shared" si="76"/>
        <v>-2.2679842258290961</v>
      </c>
      <c r="AL373" s="160">
        <f t="shared" si="76"/>
        <v>-1.8481843447095794</v>
      </c>
      <c r="AM373" s="160">
        <f t="shared" si="76"/>
        <v>0.46008228153534991</v>
      </c>
      <c r="AN373" s="160">
        <f t="shared" si="76"/>
        <v>-1.6171547034594396</v>
      </c>
      <c r="AO373" s="160">
        <f t="shared" si="76"/>
        <v>1.8872568035525537</v>
      </c>
      <c r="AP373" s="160">
        <f t="shared" si="76"/>
        <v>0.90794008789439962</v>
      </c>
      <c r="AQ373" s="160">
        <f t="shared" si="76"/>
        <v>-1.7020039991201548</v>
      </c>
      <c r="AR373" s="160">
        <f t="shared" si="76"/>
        <v>-1.5183803300605772</v>
      </c>
      <c r="AS373" s="160">
        <f t="shared" si="76"/>
        <v>-2.0905226820318625</v>
      </c>
      <c r="AT373" s="160">
        <f t="shared" si="76"/>
        <v>-0.74493153942713908</v>
      </c>
      <c r="AU373" s="160">
        <f t="shared" si="76"/>
        <v>1.6667665736738715</v>
      </c>
      <c r="AV373" s="160">
        <f t="shared" si="76"/>
        <v>-0.83514012323317044</v>
      </c>
      <c r="AW373" s="160">
        <f t="shared" si="76"/>
        <v>-0.33772162346883466</v>
      </c>
      <c r="AX373" s="160">
        <f t="shared" si="76"/>
        <v>-0.99460342887351905</v>
      </c>
      <c r="AY373" s="160">
        <f t="shared" si="76"/>
        <v>-2.0374827728637022</v>
      </c>
      <c r="AZ373" s="160">
        <f t="shared" si="76"/>
        <v>-2.5057150989349131</v>
      </c>
      <c r="BA373" s="160">
        <f t="shared" si="76"/>
        <v>-0.32040499512314286</v>
      </c>
      <c r="BB373" s="160" t="e">
        <f t="shared" si="76"/>
        <v>#DIV/0!</v>
      </c>
      <c r="BC373" s="160" t="e">
        <f t="shared" si="76"/>
        <v>#DIV/0!</v>
      </c>
      <c r="BD373" s="160" t="e">
        <f t="shared" si="76"/>
        <v>#DIV/0!</v>
      </c>
      <c r="BE373" s="160" t="e">
        <f t="shared" si="76"/>
        <v>#DIV/0!</v>
      </c>
      <c r="BF373" s="160" t="e">
        <f t="shared" si="76"/>
        <v>#DIV/0!</v>
      </c>
      <c r="BG373" s="160" t="e">
        <f t="shared" si="76"/>
        <v>#DIV/0!</v>
      </c>
      <c r="BH373" s="160" t="e">
        <f t="shared" si="76"/>
        <v>#DIV/0!</v>
      </c>
      <c r="BI373" s="160" t="e">
        <f t="shared" si="76"/>
        <v>#DIV/0!</v>
      </c>
      <c r="BJ373" s="160" t="e">
        <f t="shared" si="76"/>
        <v>#DIV/0!</v>
      </c>
      <c r="BK373" s="160" t="e">
        <f t="shared" si="76"/>
        <v>#DIV/0!</v>
      </c>
      <c r="BL373" s="160" t="e">
        <f t="shared" si="76"/>
        <v>#DIV/0!</v>
      </c>
      <c r="BM373" s="160" t="e">
        <f t="shared" si="76"/>
        <v>#DIV/0!</v>
      </c>
      <c r="BN373" s="160" t="e">
        <f t="shared" si="76"/>
        <v>#DIV/0!</v>
      </c>
      <c r="BO373" s="160" t="e">
        <f t="shared" si="76"/>
        <v>#DIV/0!</v>
      </c>
      <c r="BP373" s="160" t="e">
        <f t="shared" si="75"/>
        <v>#DIV/0!</v>
      </c>
      <c r="BQ373" s="160" t="e">
        <f t="shared" si="75"/>
        <v>#DIV/0!</v>
      </c>
      <c r="BR373" s="160" t="e">
        <f t="shared" si="75"/>
        <v>#DIV/0!</v>
      </c>
      <c r="BS373" s="160" t="e">
        <f t="shared" si="75"/>
        <v>#DIV/0!</v>
      </c>
      <c r="BT373" s="160" t="e">
        <f t="shared" si="75"/>
        <v>#DIV/0!</v>
      </c>
      <c r="BU373" s="160" t="e">
        <f t="shared" si="75"/>
        <v>#DIV/0!</v>
      </c>
      <c r="BV373" s="160" t="e">
        <f t="shared" si="75"/>
        <v>#DIV/0!</v>
      </c>
    </row>
    <row r="374" spans="1:74" x14ac:dyDescent="0.2">
      <c r="A374" s="71"/>
      <c r="B374" s="79">
        <f t="shared" si="45"/>
        <v>39964</v>
      </c>
      <c r="C374" s="160">
        <f t="shared" si="46"/>
        <v>-1.1200635369186218</v>
      </c>
      <c r="D374" s="160">
        <f t="shared" si="76"/>
        <v>-1.2223717422777254</v>
      </c>
      <c r="E374" s="160">
        <f t="shared" si="76"/>
        <v>0.33283000002736463</v>
      </c>
      <c r="F374" s="160">
        <f t="shared" si="76"/>
        <v>0.60721018637808322</v>
      </c>
      <c r="G374" s="160">
        <f t="shared" si="76"/>
        <v>1.0130183118003302</v>
      </c>
      <c r="H374" s="160">
        <f t="shared" si="76"/>
        <v>7.6379986068411176E-2</v>
      </c>
      <c r="I374" s="160">
        <f t="shared" si="76"/>
        <v>0.408097125363447</v>
      </c>
      <c r="J374" s="160">
        <f t="shared" si="76"/>
        <v>0.56295110996492048</v>
      </c>
      <c r="K374" s="160">
        <f t="shared" si="76"/>
        <v>1.1680754573018062</v>
      </c>
      <c r="L374" s="160">
        <f t="shared" si="76"/>
        <v>-2.306965600375634</v>
      </c>
      <c r="M374" s="160">
        <f t="shared" si="76"/>
        <v>-2.4194998289847058</v>
      </c>
      <c r="N374" s="160">
        <f t="shared" si="76"/>
        <v>-0.67256096245536845</v>
      </c>
      <c r="O374" s="160">
        <f t="shared" si="76"/>
        <v>-1.6681804986080875</v>
      </c>
      <c r="P374" s="160">
        <f t="shared" si="76"/>
        <v>-0.7206848216241678</v>
      </c>
      <c r="Q374" s="160">
        <f t="shared" si="76"/>
        <v>-0.42240691836105887</v>
      </c>
      <c r="R374" s="160">
        <f t="shared" si="76"/>
        <v>-1.3868108534328978</v>
      </c>
      <c r="S374" s="160">
        <f t="shared" si="76"/>
        <v>-2.1816917364434474</v>
      </c>
      <c r="T374" s="160">
        <f t="shared" si="76"/>
        <v>-1.8648634979219381</v>
      </c>
      <c r="U374" s="160">
        <f t="shared" si="76"/>
        <v>1.2824522273633649</v>
      </c>
      <c r="V374" s="160">
        <f t="shared" si="76"/>
        <v>2.6393996560701178</v>
      </c>
      <c r="W374" s="160">
        <f t="shared" si="76"/>
        <v>2.2708478916347472</v>
      </c>
      <c r="X374" s="160">
        <f t="shared" si="76"/>
        <v>-2.138977475065361</v>
      </c>
      <c r="Y374" s="160">
        <f t="shared" si="76"/>
        <v>-3.7570040634510811</v>
      </c>
      <c r="Z374" s="160">
        <f t="shared" si="76"/>
        <v>-3.7603941998395087</v>
      </c>
      <c r="AA374" s="160">
        <f t="shared" si="76"/>
        <v>-0.79303089638008983</v>
      </c>
      <c r="AB374" s="160">
        <f t="shared" si="76"/>
        <v>-1.7723796066754602</v>
      </c>
      <c r="AC374" s="160">
        <f t="shared" si="76"/>
        <v>0.96734983885677273</v>
      </c>
      <c r="AD374" s="160">
        <f t="shared" si="76"/>
        <v>1.0172190479803747</v>
      </c>
      <c r="AE374" s="160">
        <f t="shared" si="76"/>
        <v>0.4617019046896132</v>
      </c>
      <c r="AF374" s="160">
        <f t="shared" si="76"/>
        <v>-0.3725285818993036</v>
      </c>
      <c r="AG374" s="160">
        <f t="shared" si="76"/>
        <v>6.7516811169723953E-2</v>
      </c>
      <c r="AH374" s="160">
        <f t="shared" si="76"/>
        <v>-0.24621244434695153</v>
      </c>
      <c r="AI374" s="160">
        <f t="shared" si="76"/>
        <v>0.93357770332443202</v>
      </c>
      <c r="AJ374" s="160">
        <f t="shared" si="76"/>
        <v>0.59493445515737986</v>
      </c>
      <c r="AK374" s="160">
        <f t="shared" si="76"/>
        <v>0.30262609687234771</v>
      </c>
      <c r="AL374" s="160">
        <f t="shared" si="76"/>
        <v>-0.12434225898690855</v>
      </c>
      <c r="AM374" s="160">
        <f t="shared" si="76"/>
        <v>2.7523016406297725</v>
      </c>
      <c r="AN374" s="160">
        <f t="shared" si="76"/>
        <v>-0.57031682664583849</v>
      </c>
      <c r="AO374" s="160">
        <f t="shared" si="76"/>
        <v>2.2655538556969264</v>
      </c>
      <c r="AP374" s="160">
        <f t="shared" si="76"/>
        <v>2.6930217496544926</v>
      </c>
      <c r="AQ374" s="160">
        <f t="shared" si="76"/>
        <v>1.1045217749152074</v>
      </c>
      <c r="AR374" s="160">
        <f t="shared" si="76"/>
        <v>-1.5609520696461443</v>
      </c>
      <c r="AS374" s="160">
        <f t="shared" si="76"/>
        <v>-1.838194619741558</v>
      </c>
      <c r="AT374" s="160">
        <f t="shared" si="76"/>
        <v>0.64638812185130179</v>
      </c>
      <c r="AU374" s="160">
        <f t="shared" si="76"/>
        <v>1.5446685599940411</v>
      </c>
      <c r="AV374" s="160">
        <f t="shared" si="76"/>
        <v>0.25676261089364133</v>
      </c>
      <c r="AW374" s="160">
        <f t="shared" si="76"/>
        <v>-0.78070968880018021</v>
      </c>
      <c r="AX374" s="160">
        <f t="shared" si="76"/>
        <v>-0.50745848514342706</v>
      </c>
      <c r="AY374" s="160">
        <f t="shared" si="76"/>
        <v>-0.60517021102299873</v>
      </c>
      <c r="AZ374" s="160">
        <f t="shared" si="76"/>
        <v>-0.51801466460391898</v>
      </c>
      <c r="BA374" s="160">
        <f t="shared" si="76"/>
        <v>-0.30984375785779794</v>
      </c>
      <c r="BB374" s="160" t="e">
        <f t="shared" si="76"/>
        <v>#DIV/0!</v>
      </c>
      <c r="BC374" s="160" t="e">
        <f t="shared" si="76"/>
        <v>#DIV/0!</v>
      </c>
      <c r="BD374" s="160" t="e">
        <f t="shared" si="76"/>
        <v>#DIV/0!</v>
      </c>
      <c r="BE374" s="160" t="e">
        <f t="shared" si="76"/>
        <v>#DIV/0!</v>
      </c>
      <c r="BF374" s="160" t="e">
        <f t="shared" si="76"/>
        <v>#DIV/0!</v>
      </c>
      <c r="BG374" s="160" t="e">
        <f t="shared" si="76"/>
        <v>#DIV/0!</v>
      </c>
      <c r="BH374" s="160" t="e">
        <f t="shared" si="76"/>
        <v>#DIV/0!</v>
      </c>
      <c r="BI374" s="160" t="e">
        <f t="shared" si="76"/>
        <v>#DIV/0!</v>
      </c>
      <c r="BJ374" s="160" t="e">
        <f t="shared" si="76"/>
        <v>#DIV/0!</v>
      </c>
      <c r="BK374" s="160" t="e">
        <f t="shared" si="76"/>
        <v>#DIV/0!</v>
      </c>
      <c r="BL374" s="160" t="e">
        <f t="shared" si="76"/>
        <v>#DIV/0!</v>
      </c>
      <c r="BM374" s="160" t="e">
        <f t="shared" si="76"/>
        <v>#DIV/0!</v>
      </c>
      <c r="BN374" s="160" t="e">
        <f t="shared" si="76"/>
        <v>#DIV/0!</v>
      </c>
      <c r="BO374" s="160" t="e">
        <f t="shared" si="76"/>
        <v>#DIV/0!</v>
      </c>
      <c r="BP374" s="160" t="e">
        <f t="shared" si="75"/>
        <v>#DIV/0!</v>
      </c>
      <c r="BQ374" s="160" t="e">
        <f t="shared" si="75"/>
        <v>#DIV/0!</v>
      </c>
      <c r="BR374" s="160" t="e">
        <f t="shared" si="75"/>
        <v>#DIV/0!</v>
      </c>
      <c r="BS374" s="160" t="e">
        <f t="shared" si="75"/>
        <v>#DIV/0!</v>
      </c>
      <c r="BT374" s="160" t="e">
        <f t="shared" si="75"/>
        <v>#DIV/0!</v>
      </c>
      <c r="BU374" s="160" t="e">
        <f t="shared" si="75"/>
        <v>#DIV/0!</v>
      </c>
      <c r="BV374" s="160" t="e">
        <f t="shared" si="75"/>
        <v>#DIV/0!</v>
      </c>
    </row>
    <row r="375" spans="1:74" x14ac:dyDescent="0.2">
      <c r="A375" s="71"/>
      <c r="B375" s="79">
        <f t="shared" si="45"/>
        <v>39994</v>
      </c>
      <c r="C375" s="160">
        <f t="shared" si="46"/>
        <v>-0.54183288043466948</v>
      </c>
      <c r="D375" s="160">
        <f t="shared" si="76"/>
        <v>-0.3290365765954345</v>
      </c>
      <c r="E375" s="160">
        <f t="shared" si="76"/>
        <v>-0.97757115854828303</v>
      </c>
      <c r="F375" s="160">
        <f t="shared" si="76"/>
        <v>-0.65925987319856238</v>
      </c>
      <c r="G375" s="160">
        <f t="shared" si="76"/>
        <v>-0.9259506097617215</v>
      </c>
      <c r="H375" s="160">
        <f t="shared" si="76"/>
        <v>-9.2155319952989034E-2</v>
      </c>
      <c r="I375" s="160">
        <f t="shared" si="76"/>
        <v>0.8769809330952848</v>
      </c>
      <c r="J375" s="160">
        <f t="shared" si="76"/>
        <v>4.2263930023302879E-2</v>
      </c>
      <c r="K375" s="160">
        <f t="shared" si="76"/>
        <v>-0.76180091957081864</v>
      </c>
      <c r="L375" s="160">
        <f t="shared" si="76"/>
        <v>-0.74218482343871306</v>
      </c>
      <c r="M375" s="160">
        <f t="shared" si="76"/>
        <v>-0.69686439844113546</v>
      </c>
      <c r="N375" s="160">
        <f t="shared" si="76"/>
        <v>0.24733411178850859</v>
      </c>
      <c r="O375" s="160">
        <f t="shared" si="76"/>
        <v>-0.68147728797711449</v>
      </c>
      <c r="P375" s="160">
        <f t="shared" si="76"/>
        <v>-0.51001733049232523</v>
      </c>
      <c r="Q375" s="160">
        <f t="shared" si="76"/>
        <v>0.21078129425719161</v>
      </c>
      <c r="R375" s="160">
        <f t="shared" si="76"/>
        <v>-0.84463278559179045</v>
      </c>
      <c r="S375" s="160">
        <f t="shared" si="76"/>
        <v>-1.2206544419236069</v>
      </c>
      <c r="T375" s="160">
        <f t="shared" si="76"/>
        <v>-0.25356653574492538</v>
      </c>
      <c r="U375" s="160">
        <f t="shared" si="76"/>
        <v>-7.9763473305944965E-2</v>
      </c>
      <c r="V375" s="160">
        <f t="shared" si="76"/>
        <v>-0.16218191345197103</v>
      </c>
      <c r="W375" s="160">
        <f t="shared" si="76"/>
        <v>-1.1501470161572878</v>
      </c>
      <c r="X375" s="160">
        <f t="shared" si="76"/>
        <v>0.72863045596825204</v>
      </c>
      <c r="Y375" s="160">
        <f t="shared" si="76"/>
        <v>1.8626358524969993</v>
      </c>
      <c r="Z375" s="160">
        <f t="shared" si="76"/>
        <v>3.024831093339551</v>
      </c>
      <c r="AA375" s="160">
        <f t="shared" si="76"/>
        <v>-0.37891781827748144</v>
      </c>
      <c r="AB375" s="160">
        <f t="shared" si="76"/>
        <v>-0.48067369626287682</v>
      </c>
      <c r="AC375" s="160">
        <f t="shared" si="76"/>
        <v>1.199037261018943</v>
      </c>
      <c r="AD375" s="160">
        <f t="shared" si="76"/>
        <v>1.3658660549190684</v>
      </c>
      <c r="AE375" s="160">
        <f t="shared" si="76"/>
        <v>0.48671424345118841</v>
      </c>
      <c r="AF375" s="160">
        <f t="shared" si="76"/>
        <v>-0.25732043220909173</v>
      </c>
      <c r="AG375" s="160">
        <f t="shared" si="76"/>
        <v>-0.34950695209849597</v>
      </c>
      <c r="AH375" s="160">
        <f t="shared" si="76"/>
        <v>-0.15529983250543411</v>
      </c>
      <c r="AI375" s="160">
        <f t="shared" si="76"/>
        <v>-1.9010233019768177</v>
      </c>
      <c r="AJ375" s="160">
        <f t="shared" si="76"/>
        <v>-1.7054177450859234</v>
      </c>
      <c r="AK375" s="160">
        <f t="shared" si="76"/>
        <v>-1.5429120283344433</v>
      </c>
      <c r="AL375" s="160">
        <f t="shared" si="76"/>
        <v>-1.1936626802261157</v>
      </c>
      <c r="AM375" s="160">
        <f t="shared" si="76"/>
        <v>-1.2235693566025063</v>
      </c>
      <c r="AN375" s="160">
        <f t="shared" si="76"/>
        <v>-2.2288416791419015</v>
      </c>
      <c r="AO375" s="160">
        <f t="shared" si="76"/>
        <v>-0.64442346849055787</v>
      </c>
      <c r="AP375" s="160">
        <f t="shared" si="76"/>
        <v>-1.4320013456760521</v>
      </c>
      <c r="AQ375" s="160">
        <f t="shared" si="76"/>
        <v>-1.2276047248731703</v>
      </c>
      <c r="AR375" s="160">
        <f t="shared" si="76"/>
        <v>0.90918980035576047</v>
      </c>
      <c r="AS375" s="160">
        <f t="shared" si="76"/>
        <v>-1.4042922750239706</v>
      </c>
      <c r="AT375" s="160">
        <f t="shared" si="76"/>
        <v>-0.57225140072174563</v>
      </c>
      <c r="AU375" s="160">
        <f t="shared" si="76"/>
        <v>1.2647993002622846</v>
      </c>
      <c r="AV375" s="160">
        <f t="shared" si="76"/>
        <v>2.0701299212334274</v>
      </c>
      <c r="AW375" s="160">
        <f t="shared" si="76"/>
        <v>0.93167386773852079</v>
      </c>
      <c r="AX375" s="160">
        <f t="shared" si="76"/>
        <v>-6.5531239448388054E-2</v>
      </c>
      <c r="AY375" s="160">
        <f t="shared" si="76"/>
        <v>-0.19170893834667727</v>
      </c>
      <c r="AZ375" s="160">
        <f t="shared" si="76"/>
        <v>-0.56616465175663644</v>
      </c>
      <c r="BA375" s="160">
        <f t="shared" si="76"/>
        <v>-1.4601511996313465</v>
      </c>
      <c r="BB375" s="160" t="e">
        <f t="shared" si="76"/>
        <v>#DIV/0!</v>
      </c>
      <c r="BC375" s="160" t="e">
        <f t="shared" si="76"/>
        <v>#DIV/0!</v>
      </c>
      <c r="BD375" s="160" t="e">
        <f t="shared" si="76"/>
        <v>#DIV/0!</v>
      </c>
      <c r="BE375" s="160" t="e">
        <f t="shared" si="76"/>
        <v>#DIV/0!</v>
      </c>
      <c r="BF375" s="160" t="e">
        <f t="shared" si="76"/>
        <v>#DIV/0!</v>
      </c>
      <c r="BG375" s="160" t="e">
        <f t="shared" si="76"/>
        <v>#DIV/0!</v>
      </c>
      <c r="BH375" s="160" t="e">
        <f t="shared" si="76"/>
        <v>#DIV/0!</v>
      </c>
      <c r="BI375" s="160" t="e">
        <f t="shared" si="76"/>
        <v>#DIV/0!</v>
      </c>
      <c r="BJ375" s="160" t="e">
        <f t="shared" si="76"/>
        <v>#DIV/0!</v>
      </c>
      <c r="BK375" s="160" t="e">
        <f t="shared" si="76"/>
        <v>#DIV/0!</v>
      </c>
      <c r="BL375" s="160" t="e">
        <f t="shared" si="76"/>
        <v>#DIV/0!</v>
      </c>
      <c r="BM375" s="160" t="e">
        <f t="shared" si="76"/>
        <v>#DIV/0!</v>
      </c>
      <c r="BN375" s="160" t="e">
        <f t="shared" si="76"/>
        <v>#DIV/0!</v>
      </c>
      <c r="BO375" s="160" t="e">
        <f t="shared" ref="BO375:BV382" si="77">(BO128-BO$246)/BO$247</f>
        <v>#DIV/0!</v>
      </c>
      <c r="BP375" s="160" t="e">
        <f t="shared" si="77"/>
        <v>#DIV/0!</v>
      </c>
      <c r="BQ375" s="160" t="e">
        <f t="shared" si="77"/>
        <v>#DIV/0!</v>
      </c>
      <c r="BR375" s="160" t="e">
        <f t="shared" si="77"/>
        <v>#DIV/0!</v>
      </c>
      <c r="BS375" s="160" t="e">
        <f t="shared" si="77"/>
        <v>#DIV/0!</v>
      </c>
      <c r="BT375" s="160" t="e">
        <f t="shared" si="77"/>
        <v>#DIV/0!</v>
      </c>
      <c r="BU375" s="160" t="e">
        <f t="shared" si="77"/>
        <v>#DIV/0!</v>
      </c>
      <c r="BV375" s="160" t="e">
        <f t="shared" si="77"/>
        <v>#DIV/0!</v>
      </c>
    </row>
    <row r="376" spans="1:74" x14ac:dyDescent="0.2">
      <c r="A376" s="71"/>
      <c r="B376" s="79">
        <f t="shared" si="45"/>
        <v>40025</v>
      </c>
      <c r="C376" s="160">
        <f t="shared" si="46"/>
        <v>1.3837253969913457</v>
      </c>
      <c r="D376" s="160">
        <f t="shared" ref="D376:BO379" si="78">(D129-D$246)/D$247</f>
        <v>1.3757074775857066</v>
      </c>
      <c r="E376" s="160">
        <f t="shared" si="78"/>
        <v>1.9686782534985159</v>
      </c>
      <c r="F376" s="160">
        <f t="shared" si="78"/>
        <v>1.3896080564938862</v>
      </c>
      <c r="G376" s="160">
        <f t="shared" si="78"/>
        <v>2.015096939851365</v>
      </c>
      <c r="H376" s="160">
        <f t="shared" si="78"/>
        <v>0.55272523909550897</v>
      </c>
      <c r="I376" s="160">
        <f t="shared" si="78"/>
        <v>4.9301255302637438E-2</v>
      </c>
      <c r="J376" s="160">
        <f t="shared" si="78"/>
        <v>1.8797068144400171</v>
      </c>
      <c r="K376" s="160">
        <f t="shared" si="78"/>
        <v>1.6723849313458596</v>
      </c>
      <c r="L376" s="160">
        <f t="shared" si="78"/>
        <v>-9.0057766155421631E-2</v>
      </c>
      <c r="M376" s="160">
        <f t="shared" si="78"/>
        <v>8.9914286378540931E-2</v>
      </c>
      <c r="N376" s="160">
        <f t="shared" si="78"/>
        <v>1.4085848100864833</v>
      </c>
      <c r="O376" s="160">
        <f t="shared" si="78"/>
        <v>0.64488696650216015</v>
      </c>
      <c r="P376" s="160">
        <f t="shared" si="78"/>
        <v>1.1250235629174452</v>
      </c>
      <c r="Q376" s="160">
        <f t="shared" si="78"/>
        <v>0.99396067138847</v>
      </c>
      <c r="R376" s="160">
        <f t="shared" si="78"/>
        <v>0.39155624589342253</v>
      </c>
      <c r="S376" s="160">
        <f t="shared" si="78"/>
        <v>-0.57749671084155241</v>
      </c>
      <c r="T376" s="160">
        <f t="shared" si="78"/>
        <v>0.34954337911172639</v>
      </c>
      <c r="U376" s="160">
        <f t="shared" si="78"/>
        <v>1.8082308738158881</v>
      </c>
      <c r="V376" s="160">
        <f t="shared" si="78"/>
        <v>1.2045686965422522</v>
      </c>
      <c r="W376" s="160">
        <f t="shared" si="78"/>
        <v>5.7718113600808106E-2</v>
      </c>
      <c r="X376" s="160">
        <f t="shared" si="78"/>
        <v>0.77513981830885781</v>
      </c>
      <c r="Y376" s="160">
        <f t="shared" si="78"/>
        <v>-1.6556335564045569E-2</v>
      </c>
      <c r="Z376" s="160">
        <f t="shared" si="78"/>
        <v>-0.59233542859521837</v>
      </c>
      <c r="AA376" s="160">
        <f t="shared" si="78"/>
        <v>1.5116641388515251</v>
      </c>
      <c r="AB376" s="160">
        <f t="shared" si="78"/>
        <v>1.8432983139876453</v>
      </c>
      <c r="AC376" s="160">
        <f t="shared" si="78"/>
        <v>-1.4207842217239595</v>
      </c>
      <c r="AD376" s="160">
        <f t="shared" si="78"/>
        <v>-1.6669603389081751</v>
      </c>
      <c r="AE376" s="160">
        <f t="shared" si="78"/>
        <v>-0.52559191795992743</v>
      </c>
      <c r="AF376" s="160">
        <f t="shared" si="78"/>
        <v>0.17619788803888919</v>
      </c>
      <c r="AG376" s="160">
        <f t="shared" si="78"/>
        <v>0.23308684907202229</v>
      </c>
      <c r="AH376" s="160">
        <f t="shared" si="78"/>
        <v>0.18679647648719119</v>
      </c>
      <c r="AI376" s="160">
        <f t="shared" si="78"/>
        <v>0.5493270869014607</v>
      </c>
      <c r="AJ376" s="160">
        <f t="shared" si="78"/>
        <v>0.677199710589241</v>
      </c>
      <c r="AK376" s="160">
        <f t="shared" si="78"/>
        <v>0.80773594434335894</v>
      </c>
      <c r="AL376" s="160">
        <f t="shared" si="78"/>
        <v>0.22338832349376911</v>
      </c>
      <c r="AM376" s="160">
        <f t="shared" si="78"/>
        <v>-0.35516024076221464</v>
      </c>
      <c r="AN376" s="160">
        <f t="shared" si="78"/>
        <v>0.71936297878616273</v>
      </c>
      <c r="AO376" s="160">
        <f t="shared" si="78"/>
        <v>-2.0412125841005504</v>
      </c>
      <c r="AP376" s="160">
        <f t="shared" si="78"/>
        <v>0.76175334464301658</v>
      </c>
      <c r="AQ376" s="160">
        <f t="shared" si="78"/>
        <v>2.0567121772067503</v>
      </c>
      <c r="AR376" s="160">
        <f t="shared" si="78"/>
        <v>0.55712001829351687</v>
      </c>
      <c r="AS376" s="160">
        <f t="shared" si="78"/>
        <v>-0.87567156862381146</v>
      </c>
      <c r="AT376" s="160">
        <f t="shared" si="78"/>
        <v>1.0566057657375592</v>
      </c>
      <c r="AU376" s="160">
        <f t="shared" si="78"/>
        <v>-0.82510497198013777</v>
      </c>
      <c r="AV376" s="160">
        <f t="shared" si="78"/>
        <v>-1.3780020381536475</v>
      </c>
      <c r="AW376" s="160">
        <f t="shared" si="78"/>
        <v>0.8665760799758977</v>
      </c>
      <c r="AX376" s="160">
        <f t="shared" si="78"/>
        <v>1.1059843951534691</v>
      </c>
      <c r="AY376" s="160">
        <f t="shared" si="78"/>
        <v>1.0780074666067283</v>
      </c>
      <c r="AZ376" s="160">
        <f t="shared" si="78"/>
        <v>1.1476707154681747</v>
      </c>
      <c r="BA376" s="160">
        <f t="shared" si="78"/>
        <v>1.2635440760229242</v>
      </c>
      <c r="BB376" s="160" t="e">
        <f t="shared" si="78"/>
        <v>#DIV/0!</v>
      </c>
      <c r="BC376" s="160" t="e">
        <f t="shared" si="78"/>
        <v>#DIV/0!</v>
      </c>
      <c r="BD376" s="160" t="e">
        <f t="shared" si="78"/>
        <v>#DIV/0!</v>
      </c>
      <c r="BE376" s="160" t="e">
        <f t="shared" si="78"/>
        <v>#DIV/0!</v>
      </c>
      <c r="BF376" s="160" t="e">
        <f t="shared" si="78"/>
        <v>#DIV/0!</v>
      </c>
      <c r="BG376" s="160" t="e">
        <f t="shared" si="78"/>
        <v>#DIV/0!</v>
      </c>
      <c r="BH376" s="160" t="e">
        <f t="shared" si="78"/>
        <v>#DIV/0!</v>
      </c>
      <c r="BI376" s="160" t="e">
        <f t="shared" si="78"/>
        <v>#DIV/0!</v>
      </c>
      <c r="BJ376" s="160" t="e">
        <f t="shared" si="78"/>
        <v>#DIV/0!</v>
      </c>
      <c r="BK376" s="160" t="e">
        <f t="shared" si="78"/>
        <v>#DIV/0!</v>
      </c>
      <c r="BL376" s="160" t="e">
        <f t="shared" si="78"/>
        <v>#DIV/0!</v>
      </c>
      <c r="BM376" s="160" t="e">
        <f t="shared" si="78"/>
        <v>#DIV/0!</v>
      </c>
      <c r="BN376" s="160" t="e">
        <f t="shared" si="78"/>
        <v>#DIV/0!</v>
      </c>
      <c r="BO376" s="160" t="e">
        <f t="shared" si="78"/>
        <v>#DIV/0!</v>
      </c>
      <c r="BP376" s="160" t="e">
        <f t="shared" si="77"/>
        <v>#DIV/0!</v>
      </c>
      <c r="BQ376" s="160" t="e">
        <f t="shared" si="77"/>
        <v>#DIV/0!</v>
      </c>
      <c r="BR376" s="160" t="e">
        <f t="shared" si="77"/>
        <v>#DIV/0!</v>
      </c>
      <c r="BS376" s="160" t="e">
        <f t="shared" si="77"/>
        <v>#DIV/0!</v>
      </c>
      <c r="BT376" s="160" t="e">
        <f t="shared" si="77"/>
        <v>#DIV/0!</v>
      </c>
      <c r="BU376" s="160" t="e">
        <f t="shared" si="77"/>
        <v>#DIV/0!</v>
      </c>
      <c r="BV376" s="160" t="e">
        <f t="shared" si="77"/>
        <v>#DIV/0!</v>
      </c>
    </row>
    <row r="377" spans="1:74" x14ac:dyDescent="0.2">
      <c r="A377" s="71"/>
      <c r="B377" s="79">
        <f t="shared" si="45"/>
        <v>40056</v>
      </c>
      <c r="C377" s="160">
        <f t="shared" si="46"/>
        <v>1.4491556677566979</v>
      </c>
      <c r="D377" s="160">
        <f t="shared" si="78"/>
        <v>1.2962414938631119</v>
      </c>
      <c r="E377" s="160">
        <f t="shared" si="78"/>
        <v>1.97229100798079</v>
      </c>
      <c r="F377" s="160">
        <f t="shared" si="78"/>
        <v>2.5598644157800967</v>
      </c>
      <c r="G377" s="160">
        <f t="shared" si="78"/>
        <v>2.1986748651917609</v>
      </c>
      <c r="H377" s="160">
        <f t="shared" si="78"/>
        <v>1.5261499799689497</v>
      </c>
      <c r="I377" s="160">
        <f t="shared" si="78"/>
        <v>1.7147401061258076</v>
      </c>
      <c r="J377" s="160">
        <f t="shared" si="78"/>
        <v>1.1011154453271546</v>
      </c>
      <c r="K377" s="160">
        <f t="shared" si="78"/>
        <v>0.24335739547187163</v>
      </c>
      <c r="L377" s="160">
        <f t="shared" si="78"/>
        <v>1.5644789388598583</v>
      </c>
      <c r="M377" s="160">
        <f t="shared" si="78"/>
        <v>1.636752218103152</v>
      </c>
      <c r="N377" s="160">
        <f t="shared" si="78"/>
        <v>1.7885940237517772</v>
      </c>
      <c r="O377" s="160">
        <f t="shared" si="78"/>
        <v>0.64721459672196868</v>
      </c>
      <c r="P377" s="160">
        <f t="shared" si="78"/>
        <v>1.7367100543222769</v>
      </c>
      <c r="Q377" s="160">
        <f t="shared" si="78"/>
        <v>1.9721646849516101</v>
      </c>
      <c r="R377" s="160">
        <f t="shared" si="78"/>
        <v>1.3307830653243107</v>
      </c>
      <c r="S377" s="160">
        <f t="shared" si="78"/>
        <v>0.88968337717166068</v>
      </c>
      <c r="T377" s="160">
        <f t="shared" si="78"/>
        <v>1.6327748397277695</v>
      </c>
      <c r="U377" s="160">
        <f t="shared" si="78"/>
        <v>0.759909433231999</v>
      </c>
      <c r="V377" s="160">
        <f t="shared" si="78"/>
        <v>0.37400134872040747</v>
      </c>
      <c r="W377" s="160">
        <f t="shared" si="78"/>
        <v>-2.7555376947188914E-2</v>
      </c>
      <c r="X377" s="160">
        <f t="shared" si="78"/>
        <v>0.22581525584979273</v>
      </c>
      <c r="Y377" s="160">
        <f t="shared" si="78"/>
        <v>7.5862116078568673E-2</v>
      </c>
      <c r="Z377" s="160">
        <f t="shared" si="78"/>
        <v>0.22217852949513009</v>
      </c>
      <c r="AA377" s="160">
        <f t="shared" si="78"/>
        <v>-9.2250513998859904E-2</v>
      </c>
      <c r="AB377" s="160">
        <f t="shared" si="78"/>
        <v>0.21462275522185367</v>
      </c>
      <c r="AC377" s="160">
        <f t="shared" si="78"/>
        <v>-0.72518541982980256</v>
      </c>
      <c r="AD377" s="160">
        <f t="shared" si="78"/>
        <v>-0.83143166634137666</v>
      </c>
      <c r="AE377" s="160">
        <f t="shared" si="78"/>
        <v>-0.4157920534549196</v>
      </c>
      <c r="AF377" s="160">
        <f t="shared" si="78"/>
        <v>-0.23082376964292825</v>
      </c>
      <c r="AG377" s="160">
        <f t="shared" si="78"/>
        <v>0.15797388957338498</v>
      </c>
      <c r="AH377" s="160">
        <f t="shared" si="78"/>
        <v>-0.13439088808222593</v>
      </c>
      <c r="AI377" s="160">
        <f t="shared" si="78"/>
        <v>0.71387803943581218</v>
      </c>
      <c r="AJ377" s="160">
        <f t="shared" si="78"/>
        <v>0.82427490870915043</v>
      </c>
      <c r="AK377" s="160">
        <f t="shared" si="78"/>
        <v>0.77953435901536483</v>
      </c>
      <c r="AL377" s="160">
        <f t="shared" si="78"/>
        <v>0.52769241374454012</v>
      </c>
      <c r="AM377" s="160">
        <f t="shared" si="78"/>
        <v>0.54916620425554041</v>
      </c>
      <c r="AN377" s="160">
        <f t="shared" si="78"/>
        <v>0.61981090023743746</v>
      </c>
      <c r="AO377" s="160">
        <f t="shared" si="78"/>
        <v>-0.15700226668915424</v>
      </c>
      <c r="AP377" s="160">
        <f t="shared" si="78"/>
        <v>0.57802658696505216</v>
      </c>
      <c r="AQ377" s="160">
        <f t="shared" si="78"/>
        <v>0.71501378207171762</v>
      </c>
      <c r="AR377" s="160">
        <f t="shared" si="78"/>
        <v>0.18098199064467463</v>
      </c>
      <c r="AS377" s="160">
        <f t="shared" si="78"/>
        <v>-0.66505855699745764</v>
      </c>
      <c r="AT377" s="160">
        <f t="shared" si="78"/>
        <v>0.45219094982492758</v>
      </c>
      <c r="AU377" s="160">
        <f t="shared" si="78"/>
        <v>-0.26621252524335143</v>
      </c>
      <c r="AV377" s="160">
        <f t="shared" si="78"/>
        <v>0.61713900425829049</v>
      </c>
      <c r="AW377" s="160">
        <f t="shared" si="78"/>
        <v>-2.3481053414421856E-2</v>
      </c>
      <c r="AX377" s="160">
        <f t="shared" si="78"/>
        <v>-0.63406610381835382</v>
      </c>
      <c r="AY377" s="160">
        <f t="shared" si="78"/>
        <v>0.30398401964959043</v>
      </c>
      <c r="AZ377" s="160">
        <f t="shared" si="78"/>
        <v>0.32294450557961996</v>
      </c>
      <c r="BA377" s="160">
        <f t="shared" si="78"/>
        <v>1.2682135605301095E-3</v>
      </c>
      <c r="BB377" s="160" t="e">
        <f t="shared" si="78"/>
        <v>#DIV/0!</v>
      </c>
      <c r="BC377" s="160" t="e">
        <f t="shared" si="78"/>
        <v>#DIV/0!</v>
      </c>
      <c r="BD377" s="160" t="e">
        <f t="shared" si="78"/>
        <v>#DIV/0!</v>
      </c>
      <c r="BE377" s="160" t="e">
        <f t="shared" si="78"/>
        <v>#DIV/0!</v>
      </c>
      <c r="BF377" s="160" t="e">
        <f t="shared" si="78"/>
        <v>#DIV/0!</v>
      </c>
      <c r="BG377" s="160" t="e">
        <f t="shared" si="78"/>
        <v>#DIV/0!</v>
      </c>
      <c r="BH377" s="160" t="e">
        <f t="shared" si="78"/>
        <v>#DIV/0!</v>
      </c>
      <c r="BI377" s="160" t="e">
        <f t="shared" si="78"/>
        <v>#DIV/0!</v>
      </c>
      <c r="BJ377" s="160" t="e">
        <f t="shared" si="78"/>
        <v>#DIV/0!</v>
      </c>
      <c r="BK377" s="160" t="e">
        <f t="shared" si="78"/>
        <v>#DIV/0!</v>
      </c>
      <c r="BL377" s="160" t="e">
        <f t="shared" si="78"/>
        <v>#DIV/0!</v>
      </c>
      <c r="BM377" s="160" t="e">
        <f t="shared" si="78"/>
        <v>#DIV/0!</v>
      </c>
      <c r="BN377" s="160" t="e">
        <f t="shared" si="78"/>
        <v>#DIV/0!</v>
      </c>
      <c r="BO377" s="160" t="e">
        <f t="shared" si="78"/>
        <v>#DIV/0!</v>
      </c>
      <c r="BP377" s="160" t="e">
        <f t="shared" si="77"/>
        <v>#DIV/0!</v>
      </c>
      <c r="BQ377" s="160" t="e">
        <f t="shared" si="77"/>
        <v>#DIV/0!</v>
      </c>
      <c r="BR377" s="160" t="e">
        <f t="shared" si="77"/>
        <v>#DIV/0!</v>
      </c>
      <c r="BS377" s="160" t="e">
        <f t="shared" si="77"/>
        <v>#DIV/0!</v>
      </c>
      <c r="BT377" s="160" t="e">
        <f t="shared" si="77"/>
        <v>#DIV/0!</v>
      </c>
      <c r="BU377" s="160" t="e">
        <f t="shared" si="77"/>
        <v>#DIV/0!</v>
      </c>
      <c r="BV377" s="160" t="e">
        <f t="shared" si="77"/>
        <v>#DIV/0!</v>
      </c>
    </row>
    <row r="378" spans="1:74" x14ac:dyDescent="0.2">
      <c r="A378" s="71"/>
      <c r="B378" s="79">
        <f t="shared" ref="B378:B441" si="79">B131</f>
        <v>40086</v>
      </c>
      <c r="C378" s="160">
        <f t="shared" ref="C378:C441" si="80">(C131-C$246)/C$247</f>
        <v>1.3748334435688447</v>
      </c>
      <c r="D378" s="160">
        <f t="shared" si="78"/>
        <v>1.454036580300895</v>
      </c>
      <c r="E378" s="160">
        <f t="shared" si="78"/>
        <v>1.5478515426455204</v>
      </c>
      <c r="F378" s="160">
        <f t="shared" si="78"/>
        <v>1.7428770210964784</v>
      </c>
      <c r="G378" s="160">
        <f t="shared" si="78"/>
        <v>1.2168306111015281</v>
      </c>
      <c r="H378" s="160">
        <f t="shared" si="78"/>
        <v>-6.3318537547886217E-2</v>
      </c>
      <c r="I378" s="160">
        <f t="shared" si="78"/>
        <v>0.1854857769463937</v>
      </c>
      <c r="J378" s="160">
        <f t="shared" si="78"/>
        <v>2.3864142823437855</v>
      </c>
      <c r="K378" s="160">
        <f t="shared" si="78"/>
        <v>1.9743577320957826</v>
      </c>
      <c r="L378" s="160">
        <f t="shared" si="78"/>
        <v>1.4748230921138288</v>
      </c>
      <c r="M378" s="160">
        <f t="shared" si="78"/>
        <v>1.5154951235625158</v>
      </c>
      <c r="N378" s="160">
        <f t="shared" si="78"/>
        <v>2.8738249093431922</v>
      </c>
      <c r="O378" s="160">
        <f t="shared" si="78"/>
        <v>1.8050991477406437</v>
      </c>
      <c r="P378" s="160">
        <f t="shared" si="78"/>
        <v>2.2180182908371262</v>
      </c>
      <c r="Q378" s="160">
        <f t="shared" si="78"/>
        <v>1.653062659765554</v>
      </c>
      <c r="R378" s="160">
        <f t="shared" si="78"/>
        <v>1.8130524001168467</v>
      </c>
      <c r="S378" s="160">
        <f t="shared" si="78"/>
        <v>1.1422293551872145</v>
      </c>
      <c r="T378" s="160">
        <f t="shared" si="78"/>
        <v>1.9662898061930218</v>
      </c>
      <c r="U378" s="160">
        <f t="shared" si="78"/>
        <v>0.86345924389477791</v>
      </c>
      <c r="V378" s="160">
        <f t="shared" si="78"/>
        <v>1.2108366245059212</v>
      </c>
      <c r="W378" s="160">
        <f t="shared" si="78"/>
        <v>0.94270633575057017</v>
      </c>
      <c r="X378" s="160">
        <f t="shared" si="78"/>
        <v>-1.2806636634013404</v>
      </c>
      <c r="Y378" s="160">
        <f t="shared" si="78"/>
        <v>-1.4075492778105196</v>
      </c>
      <c r="Z378" s="160">
        <f t="shared" si="78"/>
        <v>-1.7591062561859421</v>
      </c>
      <c r="AA378" s="160">
        <f t="shared" si="78"/>
        <v>-1.3745034809841488</v>
      </c>
      <c r="AB378" s="160">
        <f t="shared" si="78"/>
        <v>-0.1607540652827445</v>
      </c>
      <c r="AC378" s="160">
        <f t="shared" si="78"/>
        <v>-8.2644113182035614E-2</v>
      </c>
      <c r="AD378" s="160">
        <f t="shared" si="78"/>
        <v>-5.2118497144376524E-2</v>
      </c>
      <c r="AE378" s="160">
        <f t="shared" si="78"/>
        <v>-0.1873749528738575</v>
      </c>
      <c r="AF378" s="160">
        <f t="shared" si="78"/>
        <v>-1.1408641055792674</v>
      </c>
      <c r="AG378" s="160">
        <f t="shared" si="78"/>
        <v>-0.56408068221286001</v>
      </c>
      <c r="AH378" s="160">
        <f t="shared" si="78"/>
        <v>-0.85251841676463203</v>
      </c>
      <c r="AI378" s="160">
        <f t="shared" si="78"/>
        <v>-0.8082726438647968</v>
      </c>
      <c r="AJ378" s="160">
        <f t="shared" si="78"/>
        <v>-1.1463329158780486</v>
      </c>
      <c r="AK378" s="160">
        <f t="shared" si="78"/>
        <v>-1.3637365562161206</v>
      </c>
      <c r="AL378" s="160">
        <f t="shared" si="78"/>
        <v>-1.3025539060292246</v>
      </c>
      <c r="AM378" s="160">
        <f t="shared" si="78"/>
        <v>0.54020795441029623</v>
      </c>
      <c r="AN378" s="160">
        <f t="shared" si="78"/>
        <v>-1.0378211544760634</v>
      </c>
      <c r="AO378" s="160">
        <f t="shared" si="78"/>
        <v>0.72690334553279423</v>
      </c>
      <c r="AP378" s="160">
        <f t="shared" si="78"/>
        <v>1.987658284097602</v>
      </c>
      <c r="AQ378" s="160">
        <f t="shared" si="78"/>
        <v>-0.28933491229132385</v>
      </c>
      <c r="AR378" s="160">
        <f t="shared" si="78"/>
        <v>0.86990232363485731</v>
      </c>
      <c r="AS378" s="160">
        <f t="shared" si="78"/>
        <v>-0.8020812460870822</v>
      </c>
      <c r="AT378" s="160">
        <f t="shared" si="78"/>
        <v>-0.96900750193117868</v>
      </c>
      <c r="AU378" s="160">
        <f t="shared" si="78"/>
        <v>0.32548273889817791</v>
      </c>
      <c r="AV378" s="160">
        <f t="shared" si="78"/>
        <v>-0.58481146856058885</v>
      </c>
      <c r="AW378" s="160">
        <f t="shared" si="78"/>
        <v>-2.0606375762756826</v>
      </c>
      <c r="AX378" s="160">
        <f t="shared" si="78"/>
        <v>-2.4979056676058051</v>
      </c>
      <c r="AY378" s="160">
        <f t="shared" si="78"/>
        <v>-2.1983607281364068</v>
      </c>
      <c r="AZ378" s="160">
        <f t="shared" si="78"/>
        <v>-3.3082912651239251</v>
      </c>
      <c r="BA378" s="160">
        <f t="shared" si="78"/>
        <v>-1.1811543424515136</v>
      </c>
      <c r="BB378" s="160" t="e">
        <f t="shared" si="78"/>
        <v>#DIV/0!</v>
      </c>
      <c r="BC378" s="160" t="e">
        <f t="shared" si="78"/>
        <v>#DIV/0!</v>
      </c>
      <c r="BD378" s="160" t="e">
        <f t="shared" si="78"/>
        <v>#DIV/0!</v>
      </c>
      <c r="BE378" s="160" t="e">
        <f t="shared" si="78"/>
        <v>#DIV/0!</v>
      </c>
      <c r="BF378" s="160" t="e">
        <f t="shared" si="78"/>
        <v>#DIV/0!</v>
      </c>
      <c r="BG378" s="160" t="e">
        <f t="shared" si="78"/>
        <v>#DIV/0!</v>
      </c>
      <c r="BH378" s="160" t="e">
        <f t="shared" si="78"/>
        <v>#DIV/0!</v>
      </c>
      <c r="BI378" s="160" t="e">
        <f t="shared" si="78"/>
        <v>#DIV/0!</v>
      </c>
      <c r="BJ378" s="160" t="e">
        <f t="shared" si="78"/>
        <v>#DIV/0!</v>
      </c>
      <c r="BK378" s="160" t="e">
        <f t="shared" si="78"/>
        <v>#DIV/0!</v>
      </c>
      <c r="BL378" s="160" t="e">
        <f t="shared" si="78"/>
        <v>#DIV/0!</v>
      </c>
      <c r="BM378" s="160" t="e">
        <f t="shared" si="78"/>
        <v>#DIV/0!</v>
      </c>
      <c r="BN378" s="160" t="e">
        <f t="shared" si="78"/>
        <v>#DIV/0!</v>
      </c>
      <c r="BO378" s="160" t="e">
        <f t="shared" si="78"/>
        <v>#DIV/0!</v>
      </c>
      <c r="BP378" s="160" t="e">
        <f t="shared" si="77"/>
        <v>#DIV/0!</v>
      </c>
      <c r="BQ378" s="160" t="e">
        <f t="shared" si="77"/>
        <v>#DIV/0!</v>
      </c>
      <c r="BR378" s="160" t="e">
        <f t="shared" si="77"/>
        <v>#DIV/0!</v>
      </c>
      <c r="BS378" s="160" t="e">
        <f t="shared" si="77"/>
        <v>#DIV/0!</v>
      </c>
      <c r="BT378" s="160" t="e">
        <f t="shared" si="77"/>
        <v>#DIV/0!</v>
      </c>
      <c r="BU378" s="160" t="e">
        <f t="shared" si="77"/>
        <v>#DIV/0!</v>
      </c>
      <c r="BV378" s="160" t="e">
        <f t="shared" si="77"/>
        <v>#DIV/0!</v>
      </c>
    </row>
    <row r="379" spans="1:74" x14ac:dyDescent="0.2">
      <c r="A379" s="71"/>
      <c r="B379" s="79">
        <f t="shared" si="79"/>
        <v>40117</v>
      </c>
      <c r="C379" s="160">
        <f t="shared" si="80"/>
        <v>-1.4051585375440085</v>
      </c>
      <c r="D379" s="160">
        <f t="shared" ref="D379:R379" si="81">(D132-D$246)/D$247</f>
        <v>-1.9859214447862634</v>
      </c>
      <c r="E379" s="160">
        <f t="shared" si="81"/>
        <v>-1.2407161754690192</v>
      </c>
      <c r="F379" s="160">
        <f t="shared" si="81"/>
        <v>-1.1649066260049719</v>
      </c>
      <c r="G379" s="160">
        <f t="shared" si="81"/>
        <v>-0.55478784936413239</v>
      </c>
      <c r="H379" s="160">
        <f t="shared" si="81"/>
        <v>-1.4171796752801651</v>
      </c>
      <c r="I379" s="160">
        <f t="shared" si="81"/>
        <v>-1.6007514331158719</v>
      </c>
      <c r="J379" s="160">
        <f t="shared" si="81"/>
        <v>-0.68095240871345997</v>
      </c>
      <c r="K379" s="160">
        <f t="shared" si="81"/>
        <v>-0.71205149994631278</v>
      </c>
      <c r="L379" s="160">
        <f t="shared" si="81"/>
        <v>-1.2116934408759086</v>
      </c>
      <c r="M379" s="160">
        <f t="shared" si="81"/>
        <v>-1.1652437702252045</v>
      </c>
      <c r="N379" s="160">
        <f t="shared" si="81"/>
        <v>-0.66461942676806662</v>
      </c>
      <c r="O379" s="160">
        <f t="shared" si="81"/>
        <v>-0.76981254482576833</v>
      </c>
      <c r="P379" s="160">
        <f t="shared" si="81"/>
        <v>-0.86172180098317308</v>
      </c>
      <c r="Q379" s="160">
        <f t="shared" si="81"/>
        <v>-0.88714951903455019</v>
      </c>
      <c r="R379" s="160">
        <f t="shared" si="81"/>
        <v>-1.6645899852266424</v>
      </c>
      <c r="S379" s="160">
        <f t="shared" si="78"/>
        <v>-1.4144486332819801</v>
      </c>
      <c r="T379" s="160">
        <f t="shared" si="78"/>
        <v>-1.0943133385891939</v>
      </c>
      <c r="U379" s="160">
        <f t="shared" si="78"/>
        <v>-0.63837071441651927</v>
      </c>
      <c r="V379" s="160">
        <f t="shared" si="78"/>
        <v>-0.56899584223357935</v>
      </c>
      <c r="W379" s="160">
        <f t="shared" si="78"/>
        <v>-0.67494751655513252</v>
      </c>
      <c r="X379" s="160">
        <f t="shared" si="78"/>
        <v>-0.57628489830638352</v>
      </c>
      <c r="Y379" s="160">
        <f t="shared" si="78"/>
        <v>0.40845443469754716</v>
      </c>
      <c r="Z379" s="160">
        <f t="shared" si="78"/>
        <v>2.0837574849827774</v>
      </c>
      <c r="AA379" s="160">
        <f t="shared" si="78"/>
        <v>-0.78009012697291746</v>
      </c>
      <c r="AB379" s="160">
        <f t="shared" si="78"/>
        <v>-0.8748417541000586</v>
      </c>
      <c r="AC379" s="160">
        <f t="shared" si="78"/>
        <v>-3.9975747737370802E-2</v>
      </c>
      <c r="AD379" s="160">
        <f t="shared" si="78"/>
        <v>-1.0332234809632497E-2</v>
      </c>
      <c r="AE379" s="160">
        <f t="shared" si="78"/>
        <v>-0.1136601788753292</v>
      </c>
      <c r="AF379" s="160">
        <f t="shared" si="78"/>
        <v>0.16500183132181379</v>
      </c>
      <c r="AG379" s="160">
        <f t="shared" si="78"/>
        <v>-0.57241923417067408</v>
      </c>
      <c r="AH379" s="160">
        <f t="shared" si="78"/>
        <v>1.2051621463813629</v>
      </c>
      <c r="AI379" s="160">
        <f t="shared" si="78"/>
        <v>-2.1412573805019846</v>
      </c>
      <c r="AJ379" s="160">
        <f t="shared" si="78"/>
        <v>-1.7388669948837834</v>
      </c>
      <c r="AK379" s="160">
        <f t="shared" si="78"/>
        <v>-1.5436885287880315</v>
      </c>
      <c r="AL379" s="160">
        <f t="shared" si="78"/>
        <v>-1.2043323712831127</v>
      </c>
      <c r="AM379" s="160">
        <f t="shared" si="78"/>
        <v>-2.2485352812474404</v>
      </c>
      <c r="AN379" s="160">
        <f t="shared" si="78"/>
        <v>-1.2011534358754028</v>
      </c>
      <c r="AO379" s="160">
        <f t="shared" si="78"/>
        <v>-1.7465773800265678</v>
      </c>
      <c r="AP379" s="160">
        <f t="shared" si="78"/>
        <v>-2.6527692898072868</v>
      </c>
      <c r="AQ379" s="160">
        <f t="shared" si="78"/>
        <v>-2.0523838290669616</v>
      </c>
      <c r="AR379" s="160">
        <f t="shared" si="78"/>
        <v>-0.53140026757996384</v>
      </c>
      <c r="AS379" s="160">
        <f t="shared" si="78"/>
        <v>-1.0619242544064889</v>
      </c>
      <c r="AT379" s="160">
        <f t="shared" si="78"/>
        <v>-1.2798631280919115</v>
      </c>
      <c r="AU379" s="160">
        <f t="shared" si="78"/>
        <v>-0.44872301542289106</v>
      </c>
      <c r="AV379" s="160">
        <f t="shared" si="78"/>
        <v>1.0571118001497417</v>
      </c>
      <c r="AW379" s="160">
        <f t="shared" si="78"/>
        <v>0.4488437262416945</v>
      </c>
      <c r="AX379" s="160">
        <f t="shared" si="78"/>
        <v>1.9576455720363966E-2</v>
      </c>
      <c r="AY379" s="160">
        <f t="shared" si="78"/>
        <v>-0.31344984306251467</v>
      </c>
      <c r="AZ379" s="160">
        <f t="shared" si="78"/>
        <v>0.39998156387515066</v>
      </c>
      <c r="BA379" s="160">
        <f t="shared" si="78"/>
        <v>-0.54640100704940298</v>
      </c>
      <c r="BB379" s="160" t="e">
        <f t="shared" si="78"/>
        <v>#DIV/0!</v>
      </c>
      <c r="BC379" s="160" t="e">
        <f t="shared" si="78"/>
        <v>#DIV/0!</v>
      </c>
      <c r="BD379" s="160" t="e">
        <f t="shared" si="78"/>
        <v>#DIV/0!</v>
      </c>
      <c r="BE379" s="160" t="e">
        <f t="shared" si="78"/>
        <v>#DIV/0!</v>
      </c>
      <c r="BF379" s="160" t="e">
        <f t="shared" si="78"/>
        <v>#DIV/0!</v>
      </c>
      <c r="BG379" s="160" t="e">
        <f t="shared" si="78"/>
        <v>#DIV/0!</v>
      </c>
      <c r="BH379" s="160" t="e">
        <f t="shared" si="78"/>
        <v>#DIV/0!</v>
      </c>
      <c r="BI379" s="160" t="e">
        <f t="shared" si="78"/>
        <v>#DIV/0!</v>
      </c>
      <c r="BJ379" s="160" t="e">
        <f t="shared" si="78"/>
        <v>#DIV/0!</v>
      </c>
      <c r="BK379" s="160" t="e">
        <f t="shared" si="78"/>
        <v>#DIV/0!</v>
      </c>
      <c r="BL379" s="160" t="e">
        <f t="shared" si="78"/>
        <v>#DIV/0!</v>
      </c>
      <c r="BM379" s="160" t="e">
        <f t="shared" si="78"/>
        <v>#DIV/0!</v>
      </c>
      <c r="BN379" s="160" t="e">
        <f t="shared" si="78"/>
        <v>#DIV/0!</v>
      </c>
      <c r="BO379" s="160" t="e">
        <f t="shared" si="78"/>
        <v>#DIV/0!</v>
      </c>
      <c r="BP379" s="160" t="e">
        <f t="shared" si="77"/>
        <v>#DIV/0!</v>
      </c>
      <c r="BQ379" s="160" t="e">
        <f t="shared" si="77"/>
        <v>#DIV/0!</v>
      </c>
      <c r="BR379" s="160" t="e">
        <f t="shared" si="77"/>
        <v>#DIV/0!</v>
      </c>
      <c r="BS379" s="160" t="e">
        <f t="shared" si="77"/>
        <v>#DIV/0!</v>
      </c>
      <c r="BT379" s="160" t="e">
        <f t="shared" si="77"/>
        <v>#DIV/0!</v>
      </c>
      <c r="BU379" s="160" t="e">
        <f t="shared" si="77"/>
        <v>#DIV/0!</v>
      </c>
      <c r="BV379" s="160" t="e">
        <f t="shared" si="77"/>
        <v>#DIV/0!</v>
      </c>
    </row>
    <row r="380" spans="1:74" x14ac:dyDescent="0.2">
      <c r="A380" s="71"/>
      <c r="B380" s="79">
        <f t="shared" si="79"/>
        <v>40147</v>
      </c>
      <c r="C380" s="160">
        <f t="shared" si="80"/>
        <v>1.4033376146435563</v>
      </c>
      <c r="D380" s="160">
        <f t="shared" ref="D380:BO383" si="82">(D133-D$246)/D$247</f>
        <v>0.58163239286320301</v>
      </c>
      <c r="E380" s="160">
        <f t="shared" si="82"/>
        <v>0.53482177359166194</v>
      </c>
      <c r="F380" s="160">
        <f t="shared" si="82"/>
        <v>2.3920137544538641E-2</v>
      </c>
      <c r="G380" s="160">
        <f t="shared" si="82"/>
        <v>0.70673333613861899</v>
      </c>
      <c r="H380" s="160">
        <f t="shared" si="82"/>
        <v>-0.36249268847213723</v>
      </c>
      <c r="I380" s="160">
        <f t="shared" si="82"/>
        <v>-0.96229901892609071</v>
      </c>
      <c r="J380" s="160">
        <f t="shared" si="82"/>
        <v>0.30743299431155563</v>
      </c>
      <c r="K380" s="160">
        <f t="shared" si="82"/>
        <v>0.64694937503483774</v>
      </c>
      <c r="L380" s="160">
        <f t="shared" si="82"/>
        <v>1.0538141009218533</v>
      </c>
      <c r="M380" s="160">
        <f t="shared" si="82"/>
        <v>0.88431855076364296</v>
      </c>
      <c r="N380" s="160">
        <f t="shared" si="82"/>
        <v>0.14115691619439774</v>
      </c>
      <c r="O380" s="160">
        <f t="shared" si="82"/>
        <v>0.59428543233446485</v>
      </c>
      <c r="P380" s="160">
        <f t="shared" si="82"/>
        <v>0.30728682319086098</v>
      </c>
      <c r="Q380" s="160">
        <f t="shared" si="82"/>
        <v>0.55749832091966378</v>
      </c>
      <c r="R380" s="160">
        <f t="shared" si="82"/>
        <v>0.37531767774337271</v>
      </c>
      <c r="S380" s="160">
        <f t="shared" si="82"/>
        <v>0.60717455020937527</v>
      </c>
      <c r="T380" s="160">
        <f t="shared" si="82"/>
        <v>0.2679077995664228</v>
      </c>
      <c r="U380" s="160">
        <f t="shared" si="82"/>
        <v>1.3980350525140472</v>
      </c>
      <c r="V380" s="160">
        <f t="shared" si="82"/>
        <v>0.46406194780105842</v>
      </c>
      <c r="W380" s="160">
        <f t="shared" si="82"/>
        <v>1.278015461421856</v>
      </c>
      <c r="X380" s="160">
        <f t="shared" si="82"/>
        <v>-0.74050248011268927</v>
      </c>
      <c r="Y380" s="160">
        <f t="shared" si="82"/>
        <v>0.84996305627824775</v>
      </c>
      <c r="Z380" s="160">
        <f t="shared" si="82"/>
        <v>1.3293659701178107</v>
      </c>
      <c r="AA380" s="160">
        <f t="shared" si="82"/>
        <v>-9.6735287425362471E-2</v>
      </c>
      <c r="AB380" s="160">
        <f t="shared" si="82"/>
        <v>-0.29301969993095184</v>
      </c>
      <c r="AC380" s="160">
        <f t="shared" si="82"/>
        <v>-1.6062061063890352</v>
      </c>
      <c r="AD380" s="160">
        <f t="shared" si="82"/>
        <v>-1.3807870096642623</v>
      </c>
      <c r="AE380" s="160">
        <f t="shared" si="82"/>
        <v>-1.8739828955742375</v>
      </c>
      <c r="AF380" s="160">
        <f t="shared" si="82"/>
        <v>-2.7743545255245163E-2</v>
      </c>
      <c r="AG380" s="160">
        <f t="shared" si="82"/>
        <v>-0.15921075349128927</v>
      </c>
      <c r="AH380" s="160">
        <f t="shared" si="82"/>
        <v>-1.453859813373626</v>
      </c>
      <c r="AI380" s="160">
        <f t="shared" si="82"/>
        <v>-1.1046585119492989</v>
      </c>
      <c r="AJ380" s="160">
        <f t="shared" si="82"/>
        <v>-1.2141531379925388</v>
      </c>
      <c r="AK380" s="160">
        <f t="shared" si="82"/>
        <v>-1.2457923214734892</v>
      </c>
      <c r="AL380" s="160">
        <f t="shared" si="82"/>
        <v>-0.66006147963601713</v>
      </c>
      <c r="AM380" s="160">
        <f t="shared" si="82"/>
        <v>-1.1925675254959438</v>
      </c>
      <c r="AN380" s="160">
        <f t="shared" si="82"/>
        <v>-0.61547477291227026</v>
      </c>
      <c r="AO380" s="160">
        <f t="shared" si="82"/>
        <v>1.3958901106860485E-2</v>
      </c>
      <c r="AP380" s="160">
        <f t="shared" si="82"/>
        <v>-1.6406596148626083</v>
      </c>
      <c r="AQ380" s="160">
        <f t="shared" si="82"/>
        <v>-0.91479772620079536</v>
      </c>
      <c r="AR380" s="160">
        <f t="shared" si="82"/>
        <v>-9.3735561172561183E-2</v>
      </c>
      <c r="AS380" s="160">
        <f t="shared" si="82"/>
        <v>-1.5316142994254571</v>
      </c>
      <c r="AT380" s="160">
        <f t="shared" si="82"/>
        <v>-0.78438209688936567</v>
      </c>
      <c r="AU380" s="160">
        <f t="shared" si="82"/>
        <v>-0.57894058152135175</v>
      </c>
      <c r="AV380" s="160">
        <f t="shared" si="82"/>
        <v>-0.52527082063216479</v>
      </c>
      <c r="AW380" s="160">
        <f t="shared" si="82"/>
        <v>0.22811711833971465</v>
      </c>
      <c r="AX380" s="160">
        <f t="shared" si="82"/>
        <v>-0.55796759245164529</v>
      </c>
      <c r="AY380" s="160">
        <f t="shared" si="82"/>
        <v>-0.10216614016010162</v>
      </c>
      <c r="AZ380" s="160">
        <f t="shared" si="82"/>
        <v>0.4175893544927487</v>
      </c>
      <c r="BA380" s="160">
        <f t="shared" si="82"/>
        <v>0.13463125688269639</v>
      </c>
      <c r="BB380" s="160" t="e">
        <f t="shared" si="82"/>
        <v>#DIV/0!</v>
      </c>
      <c r="BC380" s="160" t="e">
        <f t="shared" si="82"/>
        <v>#DIV/0!</v>
      </c>
      <c r="BD380" s="160" t="e">
        <f t="shared" si="82"/>
        <v>#DIV/0!</v>
      </c>
      <c r="BE380" s="160" t="e">
        <f t="shared" si="82"/>
        <v>#DIV/0!</v>
      </c>
      <c r="BF380" s="160" t="e">
        <f t="shared" si="82"/>
        <v>#DIV/0!</v>
      </c>
      <c r="BG380" s="160" t="e">
        <f t="shared" si="82"/>
        <v>#DIV/0!</v>
      </c>
      <c r="BH380" s="160" t="e">
        <f t="shared" si="82"/>
        <v>#DIV/0!</v>
      </c>
      <c r="BI380" s="160" t="e">
        <f t="shared" si="82"/>
        <v>#DIV/0!</v>
      </c>
      <c r="BJ380" s="160" t="e">
        <f t="shared" si="82"/>
        <v>#DIV/0!</v>
      </c>
      <c r="BK380" s="160" t="e">
        <f t="shared" si="82"/>
        <v>#DIV/0!</v>
      </c>
      <c r="BL380" s="160" t="e">
        <f t="shared" si="82"/>
        <v>#DIV/0!</v>
      </c>
      <c r="BM380" s="160" t="e">
        <f t="shared" si="82"/>
        <v>#DIV/0!</v>
      </c>
      <c r="BN380" s="160" t="e">
        <f t="shared" si="82"/>
        <v>#DIV/0!</v>
      </c>
      <c r="BO380" s="160" t="e">
        <f t="shared" si="82"/>
        <v>#DIV/0!</v>
      </c>
      <c r="BP380" s="160" t="e">
        <f t="shared" si="77"/>
        <v>#DIV/0!</v>
      </c>
      <c r="BQ380" s="160" t="e">
        <f t="shared" si="77"/>
        <v>#DIV/0!</v>
      </c>
      <c r="BR380" s="160" t="e">
        <f t="shared" si="77"/>
        <v>#DIV/0!</v>
      </c>
      <c r="BS380" s="160" t="e">
        <f t="shared" si="77"/>
        <v>#DIV/0!</v>
      </c>
      <c r="BT380" s="160" t="e">
        <f t="shared" si="77"/>
        <v>#DIV/0!</v>
      </c>
      <c r="BU380" s="160" t="e">
        <f t="shared" si="77"/>
        <v>#DIV/0!</v>
      </c>
      <c r="BV380" s="160" t="e">
        <f t="shared" si="77"/>
        <v>#DIV/0!</v>
      </c>
    </row>
    <row r="381" spans="1:74" x14ac:dyDescent="0.2">
      <c r="A381" s="71"/>
      <c r="B381" s="79">
        <f t="shared" si="79"/>
        <v>40178</v>
      </c>
      <c r="C381" s="160">
        <f t="shared" si="80"/>
        <v>0.82145940723487265</v>
      </c>
      <c r="D381" s="160">
        <f t="shared" si="82"/>
        <v>1.6960512877738771</v>
      </c>
      <c r="E381" s="160">
        <f t="shared" si="82"/>
        <v>0.4702220468050054</v>
      </c>
      <c r="F381" s="160">
        <f t="shared" si="82"/>
        <v>0.40853173114654734</v>
      </c>
      <c r="G381" s="160">
        <f t="shared" si="82"/>
        <v>1.1021997246421753</v>
      </c>
      <c r="H381" s="160">
        <f t="shared" si="82"/>
        <v>0.49485252992239792</v>
      </c>
      <c r="I381" s="160">
        <f t="shared" si="82"/>
        <v>-0.21395224822425649</v>
      </c>
      <c r="J381" s="160">
        <f t="shared" si="82"/>
        <v>0.62963868521738997</v>
      </c>
      <c r="K381" s="160">
        <f t="shared" si="82"/>
        <v>0.91217667524910817</v>
      </c>
      <c r="L381" s="160">
        <f t="shared" si="82"/>
        <v>-1.4508265366367501</v>
      </c>
      <c r="M381" s="160">
        <f t="shared" si="82"/>
        <v>-1.0791864216153291</v>
      </c>
      <c r="N381" s="160">
        <f t="shared" si="82"/>
        <v>1.1304870304590902</v>
      </c>
      <c r="O381" s="160">
        <f t="shared" si="82"/>
        <v>0.27096493436741564</v>
      </c>
      <c r="P381" s="160">
        <f t="shared" si="82"/>
        <v>8.4761429094322369E-3</v>
      </c>
      <c r="Q381" s="160">
        <f t="shared" si="82"/>
        <v>0.22369304576912716</v>
      </c>
      <c r="R381" s="160">
        <f t="shared" si="82"/>
        <v>1.2456045882070752</v>
      </c>
      <c r="S381" s="160">
        <f t="shared" si="82"/>
        <v>-7.1016282012392642E-2</v>
      </c>
      <c r="T381" s="160">
        <f t="shared" si="82"/>
        <v>0.34484787484613105</v>
      </c>
      <c r="U381" s="160">
        <f t="shared" si="82"/>
        <v>0.39378319814697882</v>
      </c>
      <c r="V381" s="160">
        <f t="shared" si="82"/>
        <v>0.69107544061764459</v>
      </c>
      <c r="W381" s="160">
        <f t="shared" si="82"/>
        <v>-1.2470923763087398</v>
      </c>
      <c r="X381" s="160">
        <f t="shared" si="82"/>
        <v>-2.251067824698783</v>
      </c>
      <c r="Y381" s="160">
        <f t="shared" si="82"/>
        <v>-3.627066550750992</v>
      </c>
      <c r="Z381" s="160">
        <f t="shared" si="82"/>
        <v>-3.5578830939707569</v>
      </c>
      <c r="AA381" s="160">
        <f t="shared" si="82"/>
        <v>-3.4794053302681665</v>
      </c>
      <c r="AB381" s="160">
        <f t="shared" si="82"/>
        <v>-3.389105809086804</v>
      </c>
      <c r="AC381" s="160">
        <f t="shared" si="82"/>
        <v>-1.4603304860163158</v>
      </c>
      <c r="AD381" s="160">
        <f t="shared" si="82"/>
        <v>-0.94388077628748868</v>
      </c>
      <c r="AE381" s="160">
        <f t="shared" si="82"/>
        <v>-3.003520008031749</v>
      </c>
      <c r="AF381" s="160">
        <f t="shared" si="82"/>
        <v>-2.433239993426946</v>
      </c>
      <c r="AG381" s="160">
        <f t="shared" si="82"/>
        <v>-3.8594869358554584</v>
      </c>
      <c r="AH381" s="160">
        <f t="shared" si="82"/>
        <v>-2.3119787993457979</v>
      </c>
      <c r="AI381" s="160">
        <f t="shared" si="82"/>
        <v>-4.8716615196284812</v>
      </c>
      <c r="AJ381" s="160">
        <f t="shared" si="82"/>
        <v>-4.1017874003226309</v>
      </c>
      <c r="AK381" s="160">
        <f t="shared" si="82"/>
        <v>-3.8977664728527079</v>
      </c>
      <c r="AL381" s="160">
        <f t="shared" si="82"/>
        <v>-3.8902150150891259</v>
      </c>
      <c r="AM381" s="160">
        <f t="shared" si="82"/>
        <v>-1.218619556147976</v>
      </c>
      <c r="AN381" s="160">
        <f t="shared" si="82"/>
        <v>-5.6365270516694403</v>
      </c>
      <c r="AO381" s="160">
        <f t="shared" si="82"/>
        <v>0.9560640598125586</v>
      </c>
      <c r="AP381" s="160">
        <f t="shared" si="82"/>
        <v>-2.5805005181008829</v>
      </c>
      <c r="AQ381" s="160">
        <f t="shared" si="82"/>
        <v>-3.2546659362026147</v>
      </c>
      <c r="AR381" s="160">
        <f t="shared" si="82"/>
        <v>0.55888361123113661</v>
      </c>
      <c r="AS381" s="160">
        <f t="shared" si="82"/>
        <v>-2.2664165640138907</v>
      </c>
      <c r="AT381" s="160">
        <f t="shared" si="82"/>
        <v>-2.5251981000245887</v>
      </c>
      <c r="AU381" s="160">
        <f t="shared" si="82"/>
        <v>1.6040194661919913</v>
      </c>
      <c r="AV381" s="160">
        <f t="shared" si="82"/>
        <v>3.5708868160498355</v>
      </c>
      <c r="AW381" s="160">
        <f t="shared" si="82"/>
        <v>-0.19211698290627696</v>
      </c>
      <c r="AX381" s="160">
        <f t="shared" si="82"/>
        <v>-1.9941507552658839</v>
      </c>
      <c r="AY381" s="160">
        <f t="shared" si="82"/>
        <v>-1.8888957532496695</v>
      </c>
      <c r="AZ381" s="160">
        <f t="shared" si="82"/>
        <v>-0.90734506862586484</v>
      </c>
      <c r="BA381" s="160">
        <f t="shared" si="82"/>
        <v>-3.6336563322667059</v>
      </c>
      <c r="BB381" s="160" t="e">
        <f t="shared" si="82"/>
        <v>#DIV/0!</v>
      </c>
      <c r="BC381" s="160" t="e">
        <f t="shared" si="82"/>
        <v>#DIV/0!</v>
      </c>
      <c r="BD381" s="160" t="e">
        <f t="shared" si="82"/>
        <v>#DIV/0!</v>
      </c>
      <c r="BE381" s="160" t="e">
        <f t="shared" si="82"/>
        <v>#DIV/0!</v>
      </c>
      <c r="BF381" s="160" t="e">
        <f t="shared" si="82"/>
        <v>#DIV/0!</v>
      </c>
      <c r="BG381" s="160" t="e">
        <f t="shared" si="82"/>
        <v>#DIV/0!</v>
      </c>
      <c r="BH381" s="160" t="e">
        <f t="shared" si="82"/>
        <v>#DIV/0!</v>
      </c>
      <c r="BI381" s="160" t="e">
        <f t="shared" si="82"/>
        <v>#DIV/0!</v>
      </c>
      <c r="BJ381" s="160" t="e">
        <f t="shared" si="82"/>
        <v>#DIV/0!</v>
      </c>
      <c r="BK381" s="160" t="e">
        <f t="shared" si="82"/>
        <v>#DIV/0!</v>
      </c>
      <c r="BL381" s="160" t="e">
        <f t="shared" si="82"/>
        <v>#DIV/0!</v>
      </c>
      <c r="BM381" s="160" t="e">
        <f t="shared" si="82"/>
        <v>#DIV/0!</v>
      </c>
      <c r="BN381" s="160" t="e">
        <f t="shared" si="82"/>
        <v>#DIV/0!</v>
      </c>
      <c r="BO381" s="160" t="e">
        <f t="shared" si="82"/>
        <v>#DIV/0!</v>
      </c>
      <c r="BP381" s="160" t="e">
        <f t="shared" si="77"/>
        <v>#DIV/0!</v>
      </c>
      <c r="BQ381" s="160" t="e">
        <f t="shared" si="77"/>
        <v>#DIV/0!</v>
      </c>
      <c r="BR381" s="160" t="e">
        <f t="shared" si="77"/>
        <v>#DIV/0!</v>
      </c>
      <c r="BS381" s="160" t="e">
        <f t="shared" si="77"/>
        <v>#DIV/0!</v>
      </c>
      <c r="BT381" s="160" t="e">
        <f t="shared" si="77"/>
        <v>#DIV/0!</v>
      </c>
      <c r="BU381" s="160" t="e">
        <f t="shared" si="77"/>
        <v>#DIV/0!</v>
      </c>
      <c r="BV381" s="160" t="e">
        <f t="shared" si="77"/>
        <v>#DIV/0!</v>
      </c>
    </row>
    <row r="382" spans="1:74" x14ac:dyDescent="0.2">
      <c r="A382" s="71"/>
      <c r="B382" s="79">
        <f t="shared" si="79"/>
        <v>40209</v>
      </c>
      <c r="C382" s="160">
        <f t="shared" si="80"/>
        <v>-0.79747503686425247</v>
      </c>
      <c r="D382" s="160">
        <f t="shared" si="82"/>
        <v>-0.6615221097846582</v>
      </c>
      <c r="E382" s="160">
        <f t="shared" si="82"/>
        <v>-1.3115607008695158</v>
      </c>
      <c r="F382" s="160">
        <f t="shared" si="82"/>
        <v>-0.17174661508794664</v>
      </c>
      <c r="G382" s="160">
        <f t="shared" si="82"/>
        <v>-1.1547021386677052</v>
      </c>
      <c r="H382" s="160">
        <f t="shared" si="82"/>
        <v>0.64795892112242615</v>
      </c>
      <c r="I382" s="160">
        <f t="shared" si="82"/>
        <v>0.58959808829530491</v>
      </c>
      <c r="J382" s="160">
        <f t="shared" si="82"/>
        <v>-1.3856486475608647</v>
      </c>
      <c r="K382" s="160">
        <f t="shared" si="82"/>
        <v>-1.0563166789041027</v>
      </c>
      <c r="L382" s="160">
        <f t="shared" si="82"/>
        <v>0.37751107993787048</v>
      </c>
      <c r="M382" s="160">
        <f t="shared" si="82"/>
        <v>0.46991241888264929</v>
      </c>
      <c r="N382" s="160">
        <f t="shared" si="82"/>
        <v>0.57428222879070978</v>
      </c>
      <c r="O382" s="160">
        <f t="shared" si="82"/>
        <v>0.11120288859435704</v>
      </c>
      <c r="P382" s="160">
        <f t="shared" si="82"/>
        <v>0.52759321965882733</v>
      </c>
      <c r="Q382" s="160">
        <f t="shared" si="82"/>
        <v>0.733330182330026</v>
      </c>
      <c r="R382" s="160">
        <f t="shared" si="82"/>
        <v>-0.31206709334144062</v>
      </c>
      <c r="S382" s="160">
        <f t="shared" si="82"/>
        <v>-0.49762976272649295</v>
      </c>
      <c r="T382" s="160">
        <f t="shared" si="82"/>
        <v>0.36900841126005962</v>
      </c>
      <c r="U382" s="160">
        <f t="shared" si="82"/>
        <v>-1.0439974324219961</v>
      </c>
      <c r="V382" s="160">
        <f t="shared" si="82"/>
        <v>-0.81976459944261582</v>
      </c>
      <c r="W382" s="160">
        <f t="shared" si="82"/>
        <v>-1.7203152397094139</v>
      </c>
      <c r="X382" s="160">
        <f t="shared" si="82"/>
        <v>-4.8529627750863868</v>
      </c>
      <c r="Y382" s="160">
        <f t="shared" si="82"/>
        <v>-0.84668789974138214</v>
      </c>
      <c r="Z382" s="160">
        <f t="shared" si="82"/>
        <v>0.28599464121586893</v>
      </c>
      <c r="AA382" s="160">
        <f t="shared" si="82"/>
        <v>-6.7003208802033072</v>
      </c>
      <c r="AB382" s="160">
        <f t="shared" si="82"/>
        <v>-8.5419932941855148</v>
      </c>
      <c r="AC382" s="160">
        <f t="shared" si="82"/>
        <v>-2.1009302193467621</v>
      </c>
      <c r="AD382" s="160">
        <f t="shared" si="82"/>
        <v>-1.2259353699021951</v>
      </c>
      <c r="AE382" s="160">
        <f t="shared" si="82"/>
        <v>-3.7656746232686866</v>
      </c>
      <c r="AF382" s="160">
        <f t="shared" si="82"/>
        <v>-6.8564960260244385</v>
      </c>
      <c r="AG382" s="160">
        <f t="shared" si="82"/>
        <v>-8.9317291914736447</v>
      </c>
      <c r="AH382" s="160">
        <f t="shared" si="82"/>
        <v>-3.5056632249850055</v>
      </c>
      <c r="AI382" s="160">
        <f t="shared" si="82"/>
        <v>-6.508365471174888</v>
      </c>
      <c r="AJ382" s="160">
        <f t="shared" si="82"/>
        <v>-4.5421127837806115</v>
      </c>
      <c r="AK382" s="160">
        <f t="shared" si="82"/>
        <v>-4.4836465335144284</v>
      </c>
      <c r="AL382" s="160">
        <f t="shared" si="82"/>
        <v>-5.1727955894465278</v>
      </c>
      <c r="AM382" s="160">
        <f t="shared" si="82"/>
        <v>0.86128501905313681</v>
      </c>
      <c r="AN382" s="160">
        <f t="shared" si="82"/>
        <v>-7.4977796262830765</v>
      </c>
      <c r="AO382" s="160">
        <f t="shared" si="82"/>
        <v>2.6656757377727058</v>
      </c>
      <c r="AP382" s="160">
        <f t="shared" si="82"/>
        <v>-4.7409666551622704</v>
      </c>
      <c r="AQ382" s="160">
        <f t="shared" si="82"/>
        <v>-3.2543031262402398</v>
      </c>
      <c r="AR382" s="160">
        <f t="shared" si="82"/>
        <v>-9.2217769311690514</v>
      </c>
      <c r="AS382" s="160">
        <f t="shared" si="82"/>
        <v>-2.5906657573489209</v>
      </c>
      <c r="AT382" s="160">
        <f t="shared" si="82"/>
        <v>-6.7843155585377746</v>
      </c>
      <c r="AU382" s="160">
        <f t="shared" si="82"/>
        <v>-2.6064443458783155</v>
      </c>
      <c r="AV382" s="160">
        <f t="shared" si="82"/>
        <v>1.0817884514468197</v>
      </c>
      <c r="AW382" s="160">
        <f t="shared" si="82"/>
        <v>-5.6976569407746496</v>
      </c>
      <c r="AX382" s="160">
        <f t="shared" si="82"/>
        <v>-5.7140501388956189</v>
      </c>
      <c r="AY382" s="160">
        <f t="shared" si="82"/>
        <v>-5.2840028029259374</v>
      </c>
      <c r="AZ382" s="160">
        <f t="shared" si="82"/>
        <v>-1.3562412786510665</v>
      </c>
      <c r="BA382" s="160">
        <f t="shared" si="82"/>
        <v>-0.22742901142680277</v>
      </c>
      <c r="BB382" s="160" t="e">
        <f t="shared" si="82"/>
        <v>#DIV/0!</v>
      </c>
      <c r="BC382" s="160" t="e">
        <f t="shared" si="82"/>
        <v>#DIV/0!</v>
      </c>
      <c r="BD382" s="160" t="e">
        <f t="shared" si="82"/>
        <v>#DIV/0!</v>
      </c>
      <c r="BE382" s="160" t="e">
        <f t="shared" si="82"/>
        <v>#DIV/0!</v>
      </c>
      <c r="BF382" s="160" t="e">
        <f t="shared" si="82"/>
        <v>#DIV/0!</v>
      </c>
      <c r="BG382" s="160" t="e">
        <f t="shared" si="82"/>
        <v>#DIV/0!</v>
      </c>
      <c r="BH382" s="160" t="e">
        <f t="shared" si="82"/>
        <v>#DIV/0!</v>
      </c>
      <c r="BI382" s="160" t="e">
        <f t="shared" si="82"/>
        <v>#DIV/0!</v>
      </c>
      <c r="BJ382" s="160" t="e">
        <f t="shared" si="82"/>
        <v>#DIV/0!</v>
      </c>
      <c r="BK382" s="160" t="e">
        <f t="shared" si="82"/>
        <v>#DIV/0!</v>
      </c>
      <c r="BL382" s="160" t="e">
        <f t="shared" si="82"/>
        <v>#DIV/0!</v>
      </c>
      <c r="BM382" s="160" t="e">
        <f t="shared" si="82"/>
        <v>#DIV/0!</v>
      </c>
      <c r="BN382" s="160" t="e">
        <f t="shared" si="82"/>
        <v>#DIV/0!</v>
      </c>
      <c r="BO382" s="160" t="e">
        <f t="shared" si="82"/>
        <v>#DIV/0!</v>
      </c>
      <c r="BP382" s="160" t="e">
        <f t="shared" si="77"/>
        <v>#DIV/0!</v>
      </c>
      <c r="BQ382" s="160" t="e">
        <f t="shared" si="77"/>
        <v>#DIV/0!</v>
      </c>
      <c r="BR382" s="160" t="e">
        <f t="shared" si="77"/>
        <v>#DIV/0!</v>
      </c>
      <c r="BS382" s="160" t="e">
        <f t="shared" si="77"/>
        <v>#DIV/0!</v>
      </c>
      <c r="BT382" s="160" t="e">
        <f t="shared" si="77"/>
        <v>#DIV/0!</v>
      </c>
      <c r="BU382" s="160" t="e">
        <f t="shared" si="77"/>
        <v>#DIV/0!</v>
      </c>
      <c r="BV382" s="160" t="e">
        <f t="shared" si="77"/>
        <v>#DIV/0!</v>
      </c>
    </row>
    <row r="383" spans="1:74" x14ac:dyDescent="0.2">
      <c r="A383" s="71"/>
      <c r="B383" s="79">
        <f t="shared" si="79"/>
        <v>40237</v>
      </c>
      <c r="C383" s="160">
        <f t="shared" si="80"/>
        <v>1.966996212355542</v>
      </c>
      <c r="D383" s="160">
        <f t="shared" si="82"/>
        <v>1.8136448772547928</v>
      </c>
      <c r="E383" s="160">
        <f t="shared" si="82"/>
        <v>0.43602752283067769</v>
      </c>
      <c r="F383" s="160">
        <f t="shared" si="82"/>
        <v>8.2850020333110563E-2</v>
      </c>
      <c r="G383" s="160">
        <f t="shared" si="82"/>
        <v>0.8280953596542443</v>
      </c>
      <c r="H383" s="160">
        <f t="shared" si="82"/>
        <v>1.3869143902556069</v>
      </c>
      <c r="I383" s="160">
        <f t="shared" si="82"/>
        <v>1.3862358599344216</v>
      </c>
      <c r="J383" s="160">
        <f t="shared" si="82"/>
        <v>1.5147633749932168</v>
      </c>
      <c r="K383" s="160">
        <f t="shared" si="82"/>
        <v>0.83027889938131827</v>
      </c>
      <c r="L383" s="160">
        <f t="shared" si="82"/>
        <v>1.7942629769000051</v>
      </c>
      <c r="M383" s="160">
        <f t="shared" si="82"/>
        <v>1.8760204110642649</v>
      </c>
      <c r="N383" s="160">
        <f t="shared" si="82"/>
        <v>1.554070682486532</v>
      </c>
      <c r="O383" s="160">
        <f t="shared" si="82"/>
        <v>1.8575796617695</v>
      </c>
      <c r="P383" s="160">
        <f t="shared" si="82"/>
        <v>1.7344944990024289</v>
      </c>
      <c r="Q383" s="160">
        <f t="shared" si="82"/>
        <v>1.6048982978064557</v>
      </c>
      <c r="R383" s="160">
        <f t="shared" si="82"/>
        <v>2.0731311120801306</v>
      </c>
      <c r="S383" s="160">
        <f t="shared" si="82"/>
        <v>1.6530596562987308</v>
      </c>
      <c r="T383" s="160">
        <f t="shared" si="82"/>
        <v>1.6792821096294219</v>
      </c>
      <c r="U383" s="160">
        <f t="shared" si="82"/>
        <v>0.65869233957175011</v>
      </c>
      <c r="V383" s="160">
        <f t="shared" si="82"/>
        <v>0.17026234798641826</v>
      </c>
      <c r="W383" s="160">
        <f t="shared" si="82"/>
        <v>-0.1838702816002902</v>
      </c>
      <c r="X383" s="160">
        <f t="shared" si="82"/>
        <v>-8.8427315371115682</v>
      </c>
      <c r="Y383" s="160">
        <f t="shared" si="82"/>
        <v>0.75578164073562726</v>
      </c>
      <c r="Z383" s="160">
        <f t="shared" si="82"/>
        <v>2.3763371398930802</v>
      </c>
      <c r="AA383" s="160">
        <f t="shared" si="82"/>
        <v>-4.0219827760903346</v>
      </c>
      <c r="AB383" s="160">
        <f t="shared" si="82"/>
        <v>-5.27213139279828</v>
      </c>
      <c r="AC383" s="160">
        <f t="shared" si="82"/>
        <v>0.88760089899173378</v>
      </c>
      <c r="AD383" s="160">
        <f t="shared" si="82"/>
        <v>1.0852936731614682</v>
      </c>
      <c r="AE383" s="160">
        <f t="shared" si="82"/>
        <v>0.15008609748647272</v>
      </c>
      <c r="AF383" s="160">
        <f t="shared" si="82"/>
        <v>0.76203011037739765</v>
      </c>
      <c r="AG383" s="160">
        <f t="shared" si="82"/>
        <v>2.2128436097249677</v>
      </c>
      <c r="AH383" s="160">
        <f t="shared" si="82"/>
        <v>-1.3653220129932113</v>
      </c>
      <c r="AI383" s="160">
        <f t="shared" si="82"/>
        <v>-2.284684905492258</v>
      </c>
      <c r="AJ383" s="160">
        <f t="shared" si="82"/>
        <v>-1.9709367581234754</v>
      </c>
      <c r="AK383" s="160">
        <f t="shared" si="82"/>
        <v>-1.9558203707077308</v>
      </c>
      <c r="AL383" s="160">
        <f t="shared" si="82"/>
        <v>-2.5106677614290334</v>
      </c>
      <c r="AM383" s="160">
        <f t="shared" si="82"/>
        <v>0.2044174549552287</v>
      </c>
      <c r="AN383" s="160">
        <f t="shared" si="82"/>
        <v>-2.9353429879556723</v>
      </c>
      <c r="AO383" s="160">
        <f t="shared" si="82"/>
        <v>1.0579132661591206</v>
      </c>
      <c r="AP383" s="160">
        <f t="shared" si="82"/>
        <v>-1.5684779987007389</v>
      </c>
      <c r="AQ383" s="160">
        <f t="shared" si="82"/>
        <v>-0.16720997625403677</v>
      </c>
      <c r="AR383" s="160">
        <f t="shared" si="82"/>
        <v>-5.8182095410177821</v>
      </c>
      <c r="AS383" s="160">
        <f t="shared" si="82"/>
        <v>-2.8986252391708329</v>
      </c>
      <c r="AT383" s="160">
        <f t="shared" si="82"/>
        <v>-3.4750027724123784</v>
      </c>
      <c r="AU383" s="160">
        <f t="shared" si="82"/>
        <v>-2.0004885884326162</v>
      </c>
      <c r="AV383" s="160">
        <f t="shared" si="82"/>
        <v>-0.15274543002814564</v>
      </c>
      <c r="AW383" s="160">
        <f t="shared" si="82"/>
        <v>-4.1911149695456187</v>
      </c>
      <c r="AX383" s="160">
        <f t="shared" si="82"/>
        <v>-3.0435301164869943</v>
      </c>
      <c r="AY383" s="160">
        <f t="shared" si="82"/>
        <v>-2.2849800431373724</v>
      </c>
      <c r="AZ383" s="160">
        <f t="shared" si="82"/>
        <v>-1.1386981619250136</v>
      </c>
      <c r="BA383" s="160">
        <f t="shared" si="82"/>
        <v>-3.6188697828590408</v>
      </c>
      <c r="BB383" s="160" t="e">
        <f t="shared" si="82"/>
        <v>#DIV/0!</v>
      </c>
      <c r="BC383" s="160" t="e">
        <f t="shared" si="82"/>
        <v>#DIV/0!</v>
      </c>
      <c r="BD383" s="160" t="e">
        <f t="shared" si="82"/>
        <v>#DIV/0!</v>
      </c>
      <c r="BE383" s="160" t="e">
        <f t="shared" si="82"/>
        <v>#DIV/0!</v>
      </c>
      <c r="BF383" s="160" t="e">
        <f t="shared" si="82"/>
        <v>#DIV/0!</v>
      </c>
      <c r="BG383" s="160" t="e">
        <f t="shared" si="82"/>
        <v>#DIV/0!</v>
      </c>
      <c r="BH383" s="160" t="e">
        <f t="shared" si="82"/>
        <v>#DIV/0!</v>
      </c>
      <c r="BI383" s="160" t="e">
        <f t="shared" si="82"/>
        <v>#DIV/0!</v>
      </c>
      <c r="BJ383" s="160" t="e">
        <f t="shared" si="82"/>
        <v>#DIV/0!</v>
      </c>
      <c r="BK383" s="160" t="e">
        <f t="shared" si="82"/>
        <v>#DIV/0!</v>
      </c>
      <c r="BL383" s="160" t="e">
        <f t="shared" si="82"/>
        <v>#DIV/0!</v>
      </c>
      <c r="BM383" s="160" t="e">
        <f t="shared" si="82"/>
        <v>#DIV/0!</v>
      </c>
      <c r="BN383" s="160" t="e">
        <f t="shared" si="82"/>
        <v>#DIV/0!</v>
      </c>
      <c r="BO383" s="160" t="e">
        <f t="shared" ref="BO383:BV386" si="83">(BO136-BO$246)/BO$247</f>
        <v>#DIV/0!</v>
      </c>
      <c r="BP383" s="160" t="e">
        <f t="shared" si="83"/>
        <v>#DIV/0!</v>
      </c>
      <c r="BQ383" s="160" t="e">
        <f t="shared" si="83"/>
        <v>#DIV/0!</v>
      </c>
      <c r="BR383" s="160" t="e">
        <f t="shared" si="83"/>
        <v>#DIV/0!</v>
      </c>
      <c r="BS383" s="160" t="e">
        <f t="shared" si="83"/>
        <v>#DIV/0!</v>
      </c>
      <c r="BT383" s="160" t="e">
        <f t="shared" si="83"/>
        <v>#DIV/0!</v>
      </c>
      <c r="BU383" s="160" t="e">
        <f t="shared" si="83"/>
        <v>#DIV/0!</v>
      </c>
      <c r="BV383" s="160" t="e">
        <f t="shared" si="83"/>
        <v>#DIV/0!</v>
      </c>
    </row>
    <row r="384" spans="1:74" x14ac:dyDescent="0.2">
      <c r="A384" s="71"/>
      <c r="B384" s="79">
        <f t="shared" si="79"/>
        <v>40268</v>
      </c>
      <c r="C384" s="160">
        <f t="shared" si="80"/>
        <v>1.5021986646452543</v>
      </c>
      <c r="D384" s="160">
        <f t="shared" ref="D384:BO387" si="84">(D137-D$246)/D$247</f>
        <v>1.4854184808308317</v>
      </c>
      <c r="E384" s="160">
        <f t="shared" si="84"/>
        <v>1.4729515722302426</v>
      </c>
      <c r="F384" s="160">
        <f t="shared" si="84"/>
        <v>1.6790023707968729</v>
      </c>
      <c r="G384" s="160">
        <f t="shared" si="84"/>
        <v>1.6578406459478296</v>
      </c>
      <c r="H384" s="160">
        <f t="shared" si="84"/>
        <v>1.2272990979564817</v>
      </c>
      <c r="I384" s="160">
        <f t="shared" si="84"/>
        <v>0.95593377207828578</v>
      </c>
      <c r="J384" s="160">
        <f t="shared" si="84"/>
        <v>1.4020523170867067</v>
      </c>
      <c r="K384" s="160">
        <f t="shared" si="84"/>
        <v>1.4456876059713721</v>
      </c>
      <c r="L384" s="160">
        <f t="shared" si="84"/>
        <v>-0.62222356144188984</v>
      </c>
      <c r="M384" s="160">
        <f t="shared" si="84"/>
        <v>-0.3563424449374995</v>
      </c>
      <c r="N384" s="160">
        <f t="shared" si="84"/>
        <v>1.1598431853354054</v>
      </c>
      <c r="O384" s="160">
        <f t="shared" si="84"/>
        <v>1.146492676015654</v>
      </c>
      <c r="P384" s="160">
        <f t="shared" si="84"/>
        <v>0.86495804000679688</v>
      </c>
      <c r="Q384" s="160">
        <f t="shared" si="84"/>
        <v>0.69113102018839656</v>
      </c>
      <c r="R384" s="160">
        <f t="shared" si="84"/>
        <v>1.1401218241947473</v>
      </c>
      <c r="S384" s="160">
        <f t="shared" si="84"/>
        <v>0.51286605734280266</v>
      </c>
      <c r="T384" s="160">
        <f t="shared" si="84"/>
        <v>0.85745057873411967</v>
      </c>
      <c r="U384" s="160">
        <f t="shared" si="84"/>
        <v>1.408192722553768</v>
      </c>
      <c r="V384" s="160">
        <f t="shared" si="84"/>
        <v>1.1823120332709958</v>
      </c>
      <c r="W384" s="160">
        <f t="shared" si="84"/>
        <v>0.85637039503850421</v>
      </c>
      <c r="X384" s="160">
        <f t="shared" si="84"/>
        <v>7.3122054704233346</v>
      </c>
      <c r="Y384" s="160">
        <f t="shared" si="84"/>
        <v>1.0620471686304656</v>
      </c>
      <c r="Z384" s="160">
        <f t="shared" si="84"/>
        <v>1.542663738499447</v>
      </c>
      <c r="AA384" s="160">
        <f t="shared" si="84"/>
        <v>2.8821485774544189</v>
      </c>
      <c r="AB384" s="160">
        <f t="shared" si="84"/>
        <v>-2.6598117086124935</v>
      </c>
      <c r="AC384" s="160">
        <f t="shared" si="84"/>
        <v>3.3426789612687076</v>
      </c>
      <c r="AD384" s="160">
        <f t="shared" si="84"/>
        <v>3.437254725424848</v>
      </c>
      <c r="AE384" s="160">
        <f t="shared" si="84"/>
        <v>2.4277936157690325</v>
      </c>
      <c r="AF384" s="160">
        <f t="shared" si="84"/>
        <v>3.2695984006347851</v>
      </c>
      <c r="AG384" s="160">
        <f t="shared" si="84"/>
        <v>2.9349499714071028</v>
      </c>
      <c r="AH384" s="160">
        <f t="shared" si="84"/>
        <v>2.9336261411035789</v>
      </c>
      <c r="AI384" s="160">
        <f t="shared" si="84"/>
        <v>-1.0679431684612128</v>
      </c>
      <c r="AJ384" s="160">
        <f t="shared" si="84"/>
        <v>-0.23404266401882412</v>
      </c>
      <c r="AK384" s="160">
        <f t="shared" si="84"/>
        <v>-0.18171268687602987</v>
      </c>
      <c r="AL384" s="160">
        <f t="shared" si="84"/>
        <v>-1.2438011497356813</v>
      </c>
      <c r="AM384" s="160">
        <f t="shared" si="84"/>
        <v>0.48212065942667848</v>
      </c>
      <c r="AN384" s="160">
        <f t="shared" si="84"/>
        <v>-0.69559267840166905</v>
      </c>
      <c r="AO384" s="160">
        <f t="shared" si="84"/>
        <v>0.19219501221334387</v>
      </c>
      <c r="AP384" s="160">
        <f t="shared" si="84"/>
        <v>-1.0204987166828223</v>
      </c>
      <c r="AQ384" s="160">
        <f t="shared" si="84"/>
        <v>0.26134288087723628</v>
      </c>
      <c r="AR384" s="160">
        <f t="shared" si="84"/>
        <v>-4.6032987852859257</v>
      </c>
      <c r="AS384" s="160">
        <f t="shared" si="84"/>
        <v>-3.304679262025231</v>
      </c>
      <c r="AT384" s="160">
        <f t="shared" si="84"/>
        <v>0.70838373465898186</v>
      </c>
      <c r="AU384" s="160">
        <f t="shared" si="84"/>
        <v>2.8898650624519706</v>
      </c>
      <c r="AV384" s="160">
        <f t="shared" si="84"/>
        <v>0.58527427760739348</v>
      </c>
      <c r="AW384" s="160">
        <f t="shared" si="84"/>
        <v>2.7090066207837906</v>
      </c>
      <c r="AX384" s="160">
        <f t="shared" si="84"/>
        <v>1.7865293753722893</v>
      </c>
      <c r="AY384" s="160">
        <f t="shared" si="84"/>
        <v>5.1324961599827135E-2</v>
      </c>
      <c r="AZ384" s="160">
        <f t="shared" si="84"/>
        <v>-0.3979463404464415</v>
      </c>
      <c r="BA384" s="160">
        <f t="shared" si="84"/>
        <v>-0.94159486478269905</v>
      </c>
      <c r="BB384" s="160" t="e">
        <f t="shared" si="84"/>
        <v>#DIV/0!</v>
      </c>
      <c r="BC384" s="160" t="e">
        <f t="shared" si="84"/>
        <v>#DIV/0!</v>
      </c>
      <c r="BD384" s="160" t="e">
        <f t="shared" si="84"/>
        <v>#DIV/0!</v>
      </c>
      <c r="BE384" s="160" t="e">
        <f t="shared" si="84"/>
        <v>#DIV/0!</v>
      </c>
      <c r="BF384" s="160" t="e">
        <f t="shared" si="84"/>
        <v>#DIV/0!</v>
      </c>
      <c r="BG384" s="160" t="e">
        <f t="shared" si="84"/>
        <v>#DIV/0!</v>
      </c>
      <c r="BH384" s="160" t="e">
        <f t="shared" si="84"/>
        <v>#DIV/0!</v>
      </c>
      <c r="BI384" s="160" t="e">
        <f t="shared" si="84"/>
        <v>#DIV/0!</v>
      </c>
      <c r="BJ384" s="160" t="e">
        <f t="shared" si="84"/>
        <v>#DIV/0!</v>
      </c>
      <c r="BK384" s="160" t="e">
        <f t="shared" si="84"/>
        <v>#DIV/0!</v>
      </c>
      <c r="BL384" s="160" t="e">
        <f t="shared" si="84"/>
        <v>#DIV/0!</v>
      </c>
      <c r="BM384" s="160" t="e">
        <f t="shared" si="84"/>
        <v>#DIV/0!</v>
      </c>
      <c r="BN384" s="160" t="e">
        <f t="shared" si="84"/>
        <v>#DIV/0!</v>
      </c>
      <c r="BO384" s="160" t="e">
        <f t="shared" si="84"/>
        <v>#DIV/0!</v>
      </c>
      <c r="BP384" s="160" t="e">
        <f t="shared" si="83"/>
        <v>#DIV/0!</v>
      </c>
      <c r="BQ384" s="160" t="e">
        <f t="shared" si="83"/>
        <v>#DIV/0!</v>
      </c>
      <c r="BR384" s="160" t="e">
        <f t="shared" si="83"/>
        <v>#DIV/0!</v>
      </c>
      <c r="BS384" s="160" t="e">
        <f t="shared" si="83"/>
        <v>#DIV/0!</v>
      </c>
      <c r="BT384" s="160" t="e">
        <f t="shared" si="83"/>
        <v>#DIV/0!</v>
      </c>
      <c r="BU384" s="160" t="e">
        <f t="shared" si="83"/>
        <v>#DIV/0!</v>
      </c>
      <c r="BV384" s="160" t="e">
        <f t="shared" si="83"/>
        <v>#DIV/0!</v>
      </c>
    </row>
    <row r="385" spans="1:74" x14ac:dyDescent="0.2">
      <c r="A385" s="71"/>
      <c r="B385" s="79">
        <f t="shared" si="79"/>
        <v>40298</v>
      </c>
      <c r="C385" s="160">
        <f t="shared" si="80"/>
        <v>9.6854458178224995E-2</v>
      </c>
      <c r="D385" s="160">
        <f t="shared" si="84"/>
        <v>0.75675546368737068</v>
      </c>
      <c r="E385" s="160">
        <f t="shared" si="84"/>
        <v>-0.97964273302170746</v>
      </c>
      <c r="F385" s="160">
        <f t="shared" si="84"/>
        <v>-9.2122194828922963E-2</v>
      </c>
      <c r="G385" s="160">
        <f t="shared" si="84"/>
        <v>-0.59187686158802244</v>
      </c>
      <c r="H385" s="160">
        <f t="shared" si="84"/>
        <v>-0.2970227913435749</v>
      </c>
      <c r="I385" s="160">
        <f t="shared" si="84"/>
        <v>0.31200961186153375</v>
      </c>
      <c r="J385" s="160">
        <f t="shared" si="84"/>
        <v>-0.34416861129717996</v>
      </c>
      <c r="K385" s="160">
        <f t="shared" si="84"/>
        <v>-6.6598732018447945E-2</v>
      </c>
      <c r="L385" s="160">
        <f t="shared" si="84"/>
        <v>-0.47686352352163308</v>
      </c>
      <c r="M385" s="160">
        <f t="shared" si="84"/>
        <v>-0.41985294459083811</v>
      </c>
      <c r="N385" s="160">
        <f t="shared" si="84"/>
        <v>0.25474827695729824</v>
      </c>
      <c r="O385" s="160">
        <f t="shared" si="84"/>
        <v>0.12747334492607121</v>
      </c>
      <c r="P385" s="160">
        <f t="shared" si="84"/>
        <v>-0.2795327376373905</v>
      </c>
      <c r="Q385" s="160">
        <f t="shared" si="84"/>
        <v>8.763306537648638E-2</v>
      </c>
      <c r="R385" s="160">
        <f t="shared" si="84"/>
        <v>-2.1463768968104958E-2</v>
      </c>
      <c r="S385" s="160">
        <f t="shared" si="84"/>
        <v>-0.11378914695215576</v>
      </c>
      <c r="T385" s="160">
        <f t="shared" si="84"/>
        <v>-0.14260806456194303</v>
      </c>
      <c r="U385" s="160">
        <f t="shared" si="84"/>
        <v>0.27557055633767785</v>
      </c>
      <c r="V385" s="160">
        <f t="shared" si="84"/>
        <v>0.29368408704784982</v>
      </c>
      <c r="W385" s="160">
        <f t="shared" si="84"/>
        <v>0.29454637676622186</v>
      </c>
      <c r="X385" s="160">
        <f t="shared" si="84"/>
        <v>-1.7272024588626735</v>
      </c>
      <c r="Y385" s="160">
        <f t="shared" si="84"/>
        <v>3.4375766665934075</v>
      </c>
      <c r="Z385" s="160">
        <f t="shared" si="84"/>
        <v>3.5162038308774903</v>
      </c>
      <c r="AA385" s="160">
        <f t="shared" si="84"/>
        <v>2.1958275202207784</v>
      </c>
      <c r="AB385" s="160">
        <f t="shared" si="84"/>
        <v>3.4135542539034511</v>
      </c>
      <c r="AC385" s="160">
        <f t="shared" si="84"/>
        <v>-2.2677105454704121</v>
      </c>
      <c r="AD385" s="160">
        <f t="shared" si="84"/>
        <v>-2.1645362301587929</v>
      </c>
      <c r="AE385" s="160">
        <f t="shared" si="84"/>
        <v>-2.2310145793079608</v>
      </c>
      <c r="AF385" s="160">
        <f t="shared" si="84"/>
        <v>4.7515515569765555E-2</v>
      </c>
      <c r="AG385" s="160">
        <f t="shared" si="84"/>
        <v>1.3949136126727082</v>
      </c>
      <c r="AH385" s="160">
        <f t="shared" si="84"/>
        <v>-2.3098971729175917</v>
      </c>
      <c r="AI385" s="160">
        <f t="shared" si="84"/>
        <v>0.48262396830984616</v>
      </c>
      <c r="AJ385" s="160">
        <f t="shared" si="84"/>
        <v>-0.3829993327308327</v>
      </c>
      <c r="AK385" s="160">
        <f t="shared" si="84"/>
        <v>-0.67094599769984298</v>
      </c>
      <c r="AL385" s="160">
        <f t="shared" si="84"/>
        <v>-0.14678752167358139</v>
      </c>
      <c r="AM385" s="160">
        <f t="shared" si="84"/>
        <v>-0.40386785690226251</v>
      </c>
      <c r="AN385" s="160">
        <f t="shared" si="84"/>
        <v>1.3031931598321986</v>
      </c>
      <c r="AO385" s="160">
        <f t="shared" si="84"/>
        <v>-0.25521400138048184</v>
      </c>
      <c r="AP385" s="160">
        <f t="shared" si="84"/>
        <v>-1.2178880740252183</v>
      </c>
      <c r="AQ385" s="160">
        <f t="shared" si="84"/>
        <v>-0.88263536140613896</v>
      </c>
      <c r="AR385" s="160">
        <f t="shared" si="84"/>
        <v>0.37486572714507227</v>
      </c>
      <c r="AS385" s="160">
        <f t="shared" si="84"/>
        <v>-3.0801721040490246</v>
      </c>
      <c r="AT385" s="160">
        <f t="shared" si="84"/>
        <v>-2.4164496104163957</v>
      </c>
      <c r="AU385" s="160">
        <f t="shared" si="84"/>
        <v>-4.2261389923794246</v>
      </c>
      <c r="AV385" s="160">
        <f t="shared" si="84"/>
        <v>-4.4129931052949631</v>
      </c>
      <c r="AW385" s="160">
        <f t="shared" si="84"/>
        <v>-3.1857660589082872</v>
      </c>
      <c r="AX385" s="160">
        <f t="shared" si="84"/>
        <v>-2.713713313300806</v>
      </c>
      <c r="AY385" s="160">
        <f t="shared" si="84"/>
        <v>-2.4567360158920284</v>
      </c>
      <c r="AZ385" s="160">
        <f t="shared" si="84"/>
        <v>-1.67722651098974</v>
      </c>
      <c r="BA385" s="160">
        <f t="shared" si="84"/>
        <v>2.8439142155089026</v>
      </c>
      <c r="BB385" s="160" t="e">
        <f t="shared" si="84"/>
        <v>#DIV/0!</v>
      </c>
      <c r="BC385" s="160" t="e">
        <f t="shared" si="84"/>
        <v>#DIV/0!</v>
      </c>
      <c r="BD385" s="160" t="e">
        <f t="shared" si="84"/>
        <v>#DIV/0!</v>
      </c>
      <c r="BE385" s="160" t="e">
        <f t="shared" si="84"/>
        <v>#DIV/0!</v>
      </c>
      <c r="BF385" s="160" t="e">
        <f t="shared" si="84"/>
        <v>#DIV/0!</v>
      </c>
      <c r="BG385" s="160" t="e">
        <f t="shared" si="84"/>
        <v>#DIV/0!</v>
      </c>
      <c r="BH385" s="160" t="e">
        <f t="shared" si="84"/>
        <v>#DIV/0!</v>
      </c>
      <c r="BI385" s="160" t="e">
        <f t="shared" si="84"/>
        <v>#DIV/0!</v>
      </c>
      <c r="BJ385" s="160" t="e">
        <f t="shared" si="84"/>
        <v>#DIV/0!</v>
      </c>
      <c r="BK385" s="160" t="e">
        <f t="shared" si="84"/>
        <v>#DIV/0!</v>
      </c>
      <c r="BL385" s="160" t="e">
        <f t="shared" si="84"/>
        <v>#DIV/0!</v>
      </c>
      <c r="BM385" s="160" t="e">
        <f t="shared" si="84"/>
        <v>#DIV/0!</v>
      </c>
      <c r="BN385" s="160" t="e">
        <f t="shared" si="84"/>
        <v>#DIV/0!</v>
      </c>
      <c r="BO385" s="160" t="e">
        <f t="shared" si="84"/>
        <v>#DIV/0!</v>
      </c>
      <c r="BP385" s="160" t="e">
        <f t="shared" si="83"/>
        <v>#DIV/0!</v>
      </c>
      <c r="BQ385" s="160" t="e">
        <f t="shared" si="83"/>
        <v>#DIV/0!</v>
      </c>
      <c r="BR385" s="160" t="e">
        <f t="shared" si="83"/>
        <v>#DIV/0!</v>
      </c>
      <c r="BS385" s="160" t="e">
        <f t="shared" si="83"/>
        <v>#DIV/0!</v>
      </c>
      <c r="BT385" s="160" t="e">
        <f t="shared" si="83"/>
        <v>#DIV/0!</v>
      </c>
      <c r="BU385" s="160" t="e">
        <f t="shared" si="83"/>
        <v>#DIV/0!</v>
      </c>
      <c r="BV385" s="160" t="e">
        <f t="shared" si="83"/>
        <v>#DIV/0!</v>
      </c>
    </row>
    <row r="386" spans="1:74" x14ac:dyDescent="0.2">
      <c r="A386" s="71"/>
      <c r="B386" s="79">
        <f t="shared" si="79"/>
        <v>40329</v>
      </c>
      <c r="C386" s="160">
        <f t="shared" si="80"/>
        <v>-1.0796063675096583</v>
      </c>
      <c r="D386" s="160">
        <f t="shared" si="84"/>
        <v>-0.84324692152051406</v>
      </c>
      <c r="E386" s="160">
        <f t="shared" si="84"/>
        <v>-1.9287839558403432</v>
      </c>
      <c r="F386" s="160">
        <f t="shared" si="84"/>
        <v>-2.2972678943698788</v>
      </c>
      <c r="G386" s="160">
        <f t="shared" si="84"/>
        <v>-1.9130332117259492</v>
      </c>
      <c r="H386" s="160">
        <f t="shared" si="84"/>
        <v>-0.9791061457645498</v>
      </c>
      <c r="I386" s="160">
        <f t="shared" si="84"/>
        <v>-0.67685461283470605</v>
      </c>
      <c r="J386" s="160">
        <f t="shared" si="84"/>
        <v>-2.1761069325818689</v>
      </c>
      <c r="K386" s="160">
        <f t="shared" si="84"/>
        <v>-1.0021401730053303</v>
      </c>
      <c r="L386" s="160">
        <f t="shared" si="84"/>
        <v>1.2841521838491214</v>
      </c>
      <c r="M386" s="160">
        <f t="shared" si="84"/>
        <v>1.2113514984244478</v>
      </c>
      <c r="N386" s="160">
        <f t="shared" si="84"/>
        <v>-0.29441325501130505</v>
      </c>
      <c r="O386" s="160">
        <f t="shared" si="84"/>
        <v>-0.43325275249036149</v>
      </c>
      <c r="P386" s="160">
        <f t="shared" si="84"/>
        <v>-0.4448081124806878</v>
      </c>
      <c r="Q386" s="160">
        <f t="shared" si="84"/>
        <v>0.25864437230480608</v>
      </c>
      <c r="R386" s="160">
        <f t="shared" si="84"/>
        <v>4.0110088367563454E-2</v>
      </c>
      <c r="S386" s="160">
        <f t="shared" si="84"/>
        <v>1.0260284768581034</v>
      </c>
      <c r="T386" s="160">
        <f t="shared" si="84"/>
        <v>0.50696194606680034</v>
      </c>
      <c r="U386" s="160">
        <f t="shared" si="84"/>
        <v>-2.2201452143079887</v>
      </c>
      <c r="V386" s="160">
        <f t="shared" si="84"/>
        <v>-2.0752836057742541</v>
      </c>
      <c r="W386" s="160">
        <f t="shared" si="84"/>
        <v>-1.451290770129857</v>
      </c>
      <c r="X386" s="160">
        <f t="shared" si="84"/>
        <v>-1.9361251734418241</v>
      </c>
      <c r="Y386" s="160">
        <f t="shared" si="84"/>
        <v>-1.2004801928635682</v>
      </c>
      <c r="Z386" s="160">
        <f t="shared" si="84"/>
        <v>-1.2119170168234825</v>
      </c>
      <c r="AA386" s="160">
        <f t="shared" si="84"/>
        <v>-1.499286058453511</v>
      </c>
      <c r="AB386" s="160">
        <f t="shared" si="84"/>
        <v>-3.8104068925183428E-2</v>
      </c>
      <c r="AC386" s="160">
        <f t="shared" si="84"/>
        <v>-1.6861569717179825</v>
      </c>
      <c r="AD386" s="160">
        <f t="shared" si="84"/>
        <v>-1.9083094594291743</v>
      </c>
      <c r="AE386" s="160">
        <f t="shared" si="84"/>
        <v>-1.1629073039564364</v>
      </c>
      <c r="AF386" s="160">
        <f t="shared" si="84"/>
        <v>-0.69212909166804859</v>
      </c>
      <c r="AG386" s="160">
        <f t="shared" si="84"/>
        <v>-1.2284605822310777</v>
      </c>
      <c r="AH386" s="160">
        <f t="shared" si="84"/>
        <v>-2.1445335507830152</v>
      </c>
      <c r="AI386" s="160">
        <f t="shared" si="84"/>
        <v>-0.50517478045123299</v>
      </c>
      <c r="AJ386" s="160">
        <f t="shared" si="84"/>
        <v>-1.0754442099379957</v>
      </c>
      <c r="AK386" s="160">
        <f t="shared" si="84"/>
        <v>-1.2589597984984373</v>
      </c>
      <c r="AL386" s="160">
        <f t="shared" si="84"/>
        <v>-1.1928154538308873</v>
      </c>
      <c r="AM386" s="160">
        <f t="shared" si="84"/>
        <v>-0.4206285033418567</v>
      </c>
      <c r="AN386" s="160">
        <f t="shared" si="84"/>
        <v>-3.7558963270142263E-2</v>
      </c>
      <c r="AO386" s="160">
        <f t="shared" si="84"/>
        <v>-1.8778343790248741E-2</v>
      </c>
      <c r="AP386" s="160">
        <f t="shared" si="84"/>
        <v>-1.0092879457369983</v>
      </c>
      <c r="AQ386" s="160">
        <f t="shared" si="84"/>
        <v>-1.3783243090553701</v>
      </c>
      <c r="AR386" s="160">
        <f t="shared" si="84"/>
        <v>-0.18734115239022264</v>
      </c>
      <c r="AS386" s="160">
        <f t="shared" si="84"/>
        <v>-1.9143881228225832</v>
      </c>
      <c r="AT386" s="160">
        <f t="shared" si="84"/>
        <v>-2.8052275192966993</v>
      </c>
      <c r="AU386" s="160">
        <f t="shared" si="84"/>
        <v>-2.7386752593555532</v>
      </c>
      <c r="AV386" s="160">
        <f t="shared" si="84"/>
        <v>-1.0792143952095434</v>
      </c>
      <c r="AW386" s="160">
        <f t="shared" si="84"/>
        <v>-3.8008786016399569</v>
      </c>
      <c r="AX386" s="160">
        <f t="shared" si="84"/>
        <v>-3.4405542040559607</v>
      </c>
      <c r="AY386" s="160">
        <f t="shared" si="84"/>
        <v>-2.3879101722503151</v>
      </c>
      <c r="AZ386" s="160">
        <f t="shared" si="84"/>
        <v>-1.7145894431479887</v>
      </c>
      <c r="BA386" s="160">
        <f t="shared" si="84"/>
        <v>-1.0336584245126827</v>
      </c>
      <c r="BB386" s="160" t="e">
        <f t="shared" si="84"/>
        <v>#DIV/0!</v>
      </c>
      <c r="BC386" s="160" t="e">
        <f t="shared" si="84"/>
        <v>#DIV/0!</v>
      </c>
      <c r="BD386" s="160" t="e">
        <f t="shared" si="84"/>
        <v>#DIV/0!</v>
      </c>
      <c r="BE386" s="160" t="e">
        <f t="shared" si="84"/>
        <v>#DIV/0!</v>
      </c>
      <c r="BF386" s="160" t="e">
        <f t="shared" si="84"/>
        <v>#DIV/0!</v>
      </c>
      <c r="BG386" s="160" t="e">
        <f t="shared" si="84"/>
        <v>#DIV/0!</v>
      </c>
      <c r="BH386" s="160" t="e">
        <f t="shared" si="84"/>
        <v>#DIV/0!</v>
      </c>
      <c r="BI386" s="160" t="e">
        <f t="shared" si="84"/>
        <v>#DIV/0!</v>
      </c>
      <c r="BJ386" s="160" t="e">
        <f t="shared" si="84"/>
        <v>#DIV/0!</v>
      </c>
      <c r="BK386" s="160" t="e">
        <f t="shared" si="84"/>
        <v>#DIV/0!</v>
      </c>
      <c r="BL386" s="160" t="e">
        <f t="shared" si="84"/>
        <v>#DIV/0!</v>
      </c>
      <c r="BM386" s="160" t="e">
        <f t="shared" si="84"/>
        <v>#DIV/0!</v>
      </c>
      <c r="BN386" s="160" t="e">
        <f t="shared" si="84"/>
        <v>#DIV/0!</v>
      </c>
      <c r="BO386" s="160" t="e">
        <f t="shared" si="84"/>
        <v>#DIV/0!</v>
      </c>
      <c r="BP386" s="160" t="e">
        <f t="shared" si="83"/>
        <v>#DIV/0!</v>
      </c>
      <c r="BQ386" s="160" t="e">
        <f t="shared" si="83"/>
        <v>#DIV/0!</v>
      </c>
      <c r="BR386" s="160" t="e">
        <f t="shared" si="83"/>
        <v>#DIV/0!</v>
      </c>
      <c r="BS386" s="160" t="e">
        <f t="shared" si="83"/>
        <v>#DIV/0!</v>
      </c>
      <c r="BT386" s="160" t="e">
        <f t="shared" si="83"/>
        <v>#DIV/0!</v>
      </c>
      <c r="BU386" s="160" t="e">
        <f t="shared" si="83"/>
        <v>#DIV/0!</v>
      </c>
      <c r="BV386" s="160" t="e">
        <f t="shared" si="83"/>
        <v>#DIV/0!</v>
      </c>
    </row>
    <row r="387" spans="1:74" x14ac:dyDescent="0.2">
      <c r="A387" s="71"/>
      <c r="B387" s="79">
        <f t="shared" si="79"/>
        <v>40359</v>
      </c>
      <c r="C387" s="160">
        <f t="shared" si="80"/>
        <v>-2.2350827993669675</v>
      </c>
      <c r="D387" s="160">
        <f t="shared" si="84"/>
        <v>-2.2243401629828687</v>
      </c>
      <c r="E387" s="160">
        <f t="shared" si="84"/>
        <v>-0.71018084701439932</v>
      </c>
      <c r="F387" s="160">
        <f t="shared" si="84"/>
        <v>-0.92476998473583594</v>
      </c>
      <c r="G387" s="160">
        <f t="shared" si="84"/>
        <v>-1.4744678321585951</v>
      </c>
      <c r="H387" s="160">
        <f t="shared" si="84"/>
        <v>-1.2624547675834781</v>
      </c>
      <c r="I387" s="160">
        <f t="shared" si="84"/>
        <v>-0.67014873724448376</v>
      </c>
      <c r="J387" s="160">
        <f t="shared" si="84"/>
        <v>-0.82246717459481922</v>
      </c>
      <c r="K387" s="160">
        <f t="shared" si="84"/>
        <v>-0.84573026124904405</v>
      </c>
      <c r="L387" s="160">
        <f t="shared" si="84"/>
        <v>-0.53436140464116555</v>
      </c>
      <c r="M387" s="160">
        <f t="shared" si="84"/>
        <v>-0.67907352869785764</v>
      </c>
      <c r="N387" s="160">
        <f t="shared" si="84"/>
        <v>-0.79323923800742302</v>
      </c>
      <c r="O387" s="160">
        <f t="shared" si="84"/>
        <v>-0.85830580726841754</v>
      </c>
      <c r="P387" s="160">
        <f t="shared" si="84"/>
        <v>-0.3750160451626311</v>
      </c>
      <c r="Q387" s="160">
        <f t="shared" si="84"/>
        <v>-0.13750343015787705</v>
      </c>
      <c r="R387" s="160">
        <f t="shared" si="84"/>
        <v>-2.0487596710292766</v>
      </c>
      <c r="S387" s="160">
        <f t="shared" si="84"/>
        <v>-1.2220523408447603</v>
      </c>
      <c r="T387" s="160">
        <f t="shared" si="84"/>
        <v>-0.38515135492990632</v>
      </c>
      <c r="U387" s="160">
        <f t="shared" si="84"/>
        <v>-1.5112926228472896</v>
      </c>
      <c r="V387" s="160">
        <f t="shared" si="84"/>
        <v>-1.0794877424960199</v>
      </c>
      <c r="W387" s="160">
        <f t="shared" si="84"/>
        <v>-0.38433877089698537</v>
      </c>
      <c r="X387" s="160">
        <f t="shared" si="84"/>
        <v>2.4559626071368279</v>
      </c>
      <c r="Y387" s="160">
        <f t="shared" si="84"/>
        <v>-0.46139464186723445</v>
      </c>
      <c r="Z387" s="160">
        <f t="shared" si="84"/>
        <v>0.82923670408361561</v>
      </c>
      <c r="AA387" s="160">
        <f t="shared" si="84"/>
        <v>1.0564029598983484</v>
      </c>
      <c r="AB387" s="160">
        <f t="shared" si="84"/>
        <v>0.35643674935134373</v>
      </c>
      <c r="AC387" s="160">
        <f t="shared" si="84"/>
        <v>1.1178666781231412</v>
      </c>
      <c r="AD387" s="160">
        <f t="shared" si="84"/>
        <v>1.0221771025066344</v>
      </c>
      <c r="AE387" s="160">
        <f t="shared" si="84"/>
        <v>0.75734785764117152</v>
      </c>
      <c r="AF387" s="160">
        <f t="shared" si="84"/>
        <v>1.0457988266658489</v>
      </c>
      <c r="AG387" s="160">
        <f t="shared" si="84"/>
        <v>1.5796265157376113</v>
      </c>
      <c r="AH387" s="160">
        <f t="shared" si="84"/>
        <v>1.9716161254293958</v>
      </c>
      <c r="AI387" s="160">
        <f t="shared" si="84"/>
        <v>-0.26969297423640531</v>
      </c>
      <c r="AJ387" s="160">
        <f t="shared" si="84"/>
        <v>0.69295666054620819</v>
      </c>
      <c r="AK387" s="160">
        <f t="shared" si="84"/>
        <v>1.0098090065343721</v>
      </c>
      <c r="AL387" s="160">
        <f t="shared" si="84"/>
        <v>0.38582147140782841</v>
      </c>
      <c r="AM387" s="160">
        <f t="shared" si="84"/>
        <v>-0.78028567169629348</v>
      </c>
      <c r="AN387" s="160">
        <f t="shared" si="84"/>
        <v>0.37907499379627224</v>
      </c>
      <c r="AO387" s="160">
        <f t="shared" si="84"/>
        <v>-0.64442346849055787</v>
      </c>
      <c r="AP387" s="160">
        <f t="shared" si="84"/>
        <v>0.77052007196946593</v>
      </c>
      <c r="AQ387" s="160">
        <f t="shared" si="84"/>
        <v>1.2023011034338578</v>
      </c>
      <c r="AR387" s="160">
        <f t="shared" si="84"/>
        <v>3.1908230512504026</v>
      </c>
      <c r="AS387" s="160">
        <f t="shared" si="84"/>
        <v>-1.3822656947781076</v>
      </c>
      <c r="AT387" s="160">
        <f t="shared" si="84"/>
        <v>1.1760503440989731</v>
      </c>
      <c r="AU387" s="160">
        <f t="shared" si="84"/>
        <v>2.7236654939348783</v>
      </c>
      <c r="AV387" s="160">
        <f t="shared" si="84"/>
        <v>2.7583811288620459</v>
      </c>
      <c r="AW387" s="160">
        <f t="shared" si="84"/>
        <v>0.55217847498902528</v>
      </c>
      <c r="AX387" s="160">
        <f t="shared" si="84"/>
        <v>1.2670065456515822</v>
      </c>
      <c r="AY387" s="160">
        <f t="shared" si="84"/>
        <v>2.5907305935844676</v>
      </c>
      <c r="AZ387" s="160">
        <f t="shared" si="84"/>
        <v>2.3120832434541505</v>
      </c>
      <c r="BA387" s="160">
        <f t="shared" si="84"/>
        <v>-6.9749825464054033E-2</v>
      </c>
      <c r="BB387" s="160" t="e">
        <f t="shared" si="84"/>
        <v>#DIV/0!</v>
      </c>
      <c r="BC387" s="160" t="e">
        <f t="shared" si="84"/>
        <v>#DIV/0!</v>
      </c>
      <c r="BD387" s="160" t="e">
        <f t="shared" si="84"/>
        <v>#DIV/0!</v>
      </c>
      <c r="BE387" s="160" t="e">
        <f t="shared" si="84"/>
        <v>#DIV/0!</v>
      </c>
      <c r="BF387" s="160" t="e">
        <f t="shared" si="84"/>
        <v>#DIV/0!</v>
      </c>
      <c r="BG387" s="160" t="e">
        <f t="shared" si="84"/>
        <v>#DIV/0!</v>
      </c>
      <c r="BH387" s="160" t="e">
        <f t="shared" si="84"/>
        <v>#DIV/0!</v>
      </c>
      <c r="BI387" s="160" t="e">
        <f t="shared" si="84"/>
        <v>#DIV/0!</v>
      </c>
      <c r="BJ387" s="160" t="e">
        <f t="shared" si="84"/>
        <v>#DIV/0!</v>
      </c>
      <c r="BK387" s="160" t="e">
        <f t="shared" si="84"/>
        <v>#DIV/0!</v>
      </c>
      <c r="BL387" s="160" t="e">
        <f t="shared" si="84"/>
        <v>#DIV/0!</v>
      </c>
      <c r="BM387" s="160" t="e">
        <f t="shared" si="84"/>
        <v>#DIV/0!</v>
      </c>
      <c r="BN387" s="160" t="e">
        <f t="shared" si="84"/>
        <v>#DIV/0!</v>
      </c>
      <c r="BO387" s="160" t="e">
        <f t="shared" ref="BO387:BV390" si="85">(BO140-BO$246)/BO$247</f>
        <v>#DIV/0!</v>
      </c>
      <c r="BP387" s="160" t="e">
        <f t="shared" si="85"/>
        <v>#DIV/0!</v>
      </c>
      <c r="BQ387" s="160" t="e">
        <f t="shared" si="85"/>
        <v>#DIV/0!</v>
      </c>
      <c r="BR387" s="160" t="e">
        <f t="shared" si="85"/>
        <v>#DIV/0!</v>
      </c>
      <c r="BS387" s="160" t="e">
        <f t="shared" si="85"/>
        <v>#DIV/0!</v>
      </c>
      <c r="BT387" s="160" t="e">
        <f t="shared" si="85"/>
        <v>#DIV/0!</v>
      </c>
      <c r="BU387" s="160" t="e">
        <f t="shared" si="85"/>
        <v>#DIV/0!</v>
      </c>
      <c r="BV387" s="160" t="e">
        <f t="shared" si="85"/>
        <v>#DIV/0!</v>
      </c>
    </row>
    <row r="388" spans="1:74" x14ac:dyDescent="0.2">
      <c r="A388" s="71"/>
      <c r="B388" s="79">
        <f t="shared" si="79"/>
        <v>40390</v>
      </c>
      <c r="C388" s="160">
        <f t="shared" si="80"/>
        <v>0.31803282435151836</v>
      </c>
      <c r="D388" s="160">
        <f t="shared" ref="D388:BO391" si="86">(D141-D$246)/D$247</f>
        <v>0.1903589173671362</v>
      </c>
      <c r="E388" s="160">
        <f t="shared" si="86"/>
        <v>1.220759900975779</v>
      </c>
      <c r="F388" s="160">
        <f t="shared" si="86"/>
        <v>1.2215145480109744</v>
      </c>
      <c r="G388" s="160">
        <f t="shared" si="86"/>
        <v>1.7754635234626899</v>
      </c>
      <c r="H388" s="160">
        <f t="shared" si="86"/>
        <v>-0.46444251050076757</v>
      </c>
      <c r="I388" s="160">
        <f t="shared" si="86"/>
        <v>-0.98536803906193215</v>
      </c>
      <c r="J388" s="160">
        <f t="shared" si="86"/>
        <v>0.84198370471130934</v>
      </c>
      <c r="K388" s="160">
        <f t="shared" si="86"/>
        <v>0.42695772764827072</v>
      </c>
      <c r="L388" s="160">
        <f t="shared" si="86"/>
        <v>-0.66587467333775863</v>
      </c>
      <c r="M388" s="160">
        <f t="shared" si="86"/>
        <v>-0.83538159783264365</v>
      </c>
      <c r="N388" s="160">
        <f t="shared" si="86"/>
        <v>-0.37966332847986006</v>
      </c>
      <c r="O388" s="160">
        <f t="shared" si="86"/>
        <v>-0.37001114299198451</v>
      </c>
      <c r="P388" s="160">
        <f t="shared" si="86"/>
        <v>-0.35378036570725468</v>
      </c>
      <c r="Q388" s="160">
        <f t="shared" si="86"/>
        <v>-0.7059725842176886</v>
      </c>
      <c r="R388" s="160">
        <f t="shared" si="86"/>
        <v>-1.2826757949924521</v>
      </c>
      <c r="S388" s="160">
        <f t="shared" si="86"/>
        <v>-1.9795095973326429</v>
      </c>
      <c r="T388" s="160">
        <f t="shared" si="86"/>
        <v>-0.59429725941081279</v>
      </c>
      <c r="U388" s="160">
        <f t="shared" si="86"/>
        <v>1.6665584159370699</v>
      </c>
      <c r="V388" s="160">
        <f t="shared" si="86"/>
        <v>0.82165408008417318</v>
      </c>
      <c r="W388" s="160">
        <f t="shared" si="86"/>
        <v>-0.34533966164894625</v>
      </c>
      <c r="X388" s="160">
        <f t="shared" si="86"/>
        <v>3.1494021036502278</v>
      </c>
      <c r="Y388" s="160">
        <f t="shared" si="86"/>
        <v>1.2001200803143557</v>
      </c>
      <c r="Z388" s="160">
        <f t="shared" si="86"/>
        <v>0.30767298472260962</v>
      </c>
      <c r="AA388" s="160">
        <f t="shared" si="86"/>
        <v>4.6779980277180933</v>
      </c>
      <c r="AB388" s="160">
        <f t="shared" si="86"/>
        <v>4.8360241328234403</v>
      </c>
      <c r="AC388" s="160">
        <f t="shared" si="86"/>
        <v>0.36416678149774656</v>
      </c>
      <c r="AD388" s="160">
        <f t="shared" si="86"/>
        <v>0.2266994324956878</v>
      </c>
      <c r="AE388" s="160">
        <f t="shared" si="86"/>
        <v>1.0293413933862794</v>
      </c>
      <c r="AF388" s="160">
        <f t="shared" si="86"/>
        <v>1.7418881472749463</v>
      </c>
      <c r="AG388" s="160">
        <f t="shared" si="86"/>
        <v>1.8477913350970856</v>
      </c>
      <c r="AH388" s="160">
        <f t="shared" si="86"/>
        <v>2.0501322095325087</v>
      </c>
      <c r="AI388" s="160">
        <f t="shared" si="86"/>
        <v>0.82623696109247546</v>
      </c>
      <c r="AJ388" s="160">
        <f t="shared" si="86"/>
        <v>1.8910497237487947</v>
      </c>
      <c r="AK388" s="160">
        <f t="shared" si="86"/>
        <v>2.140786990483813</v>
      </c>
      <c r="AL388" s="160">
        <f t="shared" si="86"/>
        <v>1.5092199329547138</v>
      </c>
      <c r="AM388" s="160">
        <f t="shared" si="86"/>
        <v>-0.39627384631978912</v>
      </c>
      <c r="AN388" s="160">
        <f t="shared" si="86"/>
        <v>2.2150828449243183</v>
      </c>
      <c r="AO388" s="160">
        <f t="shared" si="86"/>
        <v>-0.85539682449415055</v>
      </c>
      <c r="AP388" s="160">
        <f t="shared" si="86"/>
        <v>0.1348784941517025</v>
      </c>
      <c r="AQ388" s="160">
        <f t="shared" si="86"/>
        <v>0.68850691297612521</v>
      </c>
      <c r="AR388" s="160">
        <f t="shared" si="86"/>
        <v>2.7269775569012102</v>
      </c>
      <c r="AS388" s="160">
        <f t="shared" si="86"/>
        <v>-7.4445922293582753E-2</v>
      </c>
      <c r="AT388" s="160">
        <f t="shared" si="86"/>
        <v>3.3148413898876412</v>
      </c>
      <c r="AU388" s="160">
        <f t="shared" si="86"/>
        <v>-0.46749518894705916</v>
      </c>
      <c r="AV388" s="160">
        <f t="shared" si="86"/>
        <v>-1.7206542081234917</v>
      </c>
      <c r="AW388" s="160">
        <f t="shared" si="86"/>
        <v>5.2675760722142178</v>
      </c>
      <c r="AX388" s="160">
        <f t="shared" si="86"/>
        <v>3.9861084545213674</v>
      </c>
      <c r="AY388" s="160">
        <f t="shared" si="86"/>
        <v>2.480623363403601</v>
      </c>
      <c r="AZ388" s="160">
        <f t="shared" si="86"/>
        <v>2.1008401863977553</v>
      </c>
      <c r="BA388" s="160">
        <f t="shared" si="86"/>
        <v>1.997346940158462</v>
      </c>
      <c r="BB388" s="160" t="e">
        <f t="shared" si="86"/>
        <v>#DIV/0!</v>
      </c>
      <c r="BC388" s="160" t="e">
        <f t="shared" si="86"/>
        <v>#DIV/0!</v>
      </c>
      <c r="BD388" s="160" t="e">
        <f t="shared" si="86"/>
        <v>#DIV/0!</v>
      </c>
      <c r="BE388" s="160" t="e">
        <f t="shared" si="86"/>
        <v>#DIV/0!</v>
      </c>
      <c r="BF388" s="160" t="e">
        <f t="shared" si="86"/>
        <v>#DIV/0!</v>
      </c>
      <c r="BG388" s="160" t="e">
        <f t="shared" si="86"/>
        <v>#DIV/0!</v>
      </c>
      <c r="BH388" s="160" t="e">
        <f t="shared" si="86"/>
        <v>#DIV/0!</v>
      </c>
      <c r="BI388" s="160" t="e">
        <f t="shared" si="86"/>
        <v>#DIV/0!</v>
      </c>
      <c r="BJ388" s="160" t="e">
        <f t="shared" si="86"/>
        <v>#DIV/0!</v>
      </c>
      <c r="BK388" s="160" t="e">
        <f t="shared" si="86"/>
        <v>#DIV/0!</v>
      </c>
      <c r="BL388" s="160" t="e">
        <f t="shared" si="86"/>
        <v>#DIV/0!</v>
      </c>
      <c r="BM388" s="160" t="e">
        <f t="shared" si="86"/>
        <v>#DIV/0!</v>
      </c>
      <c r="BN388" s="160" t="e">
        <f t="shared" si="86"/>
        <v>#DIV/0!</v>
      </c>
      <c r="BO388" s="160" t="e">
        <f t="shared" si="86"/>
        <v>#DIV/0!</v>
      </c>
      <c r="BP388" s="160" t="e">
        <f t="shared" si="85"/>
        <v>#DIV/0!</v>
      </c>
      <c r="BQ388" s="160" t="e">
        <f t="shared" si="85"/>
        <v>#DIV/0!</v>
      </c>
      <c r="BR388" s="160" t="e">
        <f t="shared" si="85"/>
        <v>#DIV/0!</v>
      </c>
      <c r="BS388" s="160" t="e">
        <f t="shared" si="85"/>
        <v>#DIV/0!</v>
      </c>
      <c r="BT388" s="160" t="e">
        <f t="shared" si="85"/>
        <v>#DIV/0!</v>
      </c>
      <c r="BU388" s="160" t="e">
        <f t="shared" si="85"/>
        <v>#DIV/0!</v>
      </c>
      <c r="BV388" s="160" t="e">
        <f t="shared" si="85"/>
        <v>#DIV/0!</v>
      </c>
    </row>
    <row r="389" spans="1:74" x14ac:dyDescent="0.2">
      <c r="A389" s="71"/>
      <c r="B389" s="79">
        <f t="shared" si="79"/>
        <v>40421</v>
      </c>
      <c r="C389" s="160">
        <f t="shared" si="80"/>
        <v>-0.77050911068449002</v>
      </c>
      <c r="D389" s="160">
        <f t="shared" si="86"/>
        <v>-1.0443159205224568</v>
      </c>
      <c r="E389" s="160">
        <f t="shared" si="86"/>
        <v>-0.64999849446311309</v>
      </c>
      <c r="F389" s="160">
        <f t="shared" si="86"/>
        <v>-0.58581465251942155</v>
      </c>
      <c r="G389" s="160">
        <f t="shared" si="86"/>
        <v>-4.9787425479853736E-2</v>
      </c>
      <c r="H389" s="160">
        <f t="shared" si="86"/>
        <v>-0.1345036282671577</v>
      </c>
      <c r="I389" s="160">
        <f t="shared" si="86"/>
        <v>-0.14247875404510876</v>
      </c>
      <c r="J389" s="160">
        <f t="shared" si="86"/>
        <v>-0.13580652035166355</v>
      </c>
      <c r="K389" s="160">
        <f t="shared" si="86"/>
        <v>-0.13264741815064507</v>
      </c>
      <c r="L389" s="160">
        <f t="shared" si="86"/>
        <v>1.4519622710421145</v>
      </c>
      <c r="M389" s="160">
        <f t="shared" si="86"/>
        <v>1.3424290974198623</v>
      </c>
      <c r="N389" s="160">
        <f t="shared" si="86"/>
        <v>0.67194917676206023</v>
      </c>
      <c r="O389" s="160">
        <f t="shared" si="86"/>
        <v>0.7543662847278565</v>
      </c>
      <c r="P389" s="160">
        <f t="shared" si="86"/>
        <v>0.81487755643593962</v>
      </c>
      <c r="Q389" s="160">
        <f t="shared" si="86"/>
        <v>0.99535847896494345</v>
      </c>
      <c r="R389" s="160">
        <f t="shared" si="86"/>
        <v>7.8619355938729291E-2</v>
      </c>
      <c r="S389" s="160">
        <f t="shared" si="86"/>
        <v>1.260800400079563</v>
      </c>
      <c r="T389" s="160">
        <f t="shared" si="86"/>
        <v>1.1892899675319439</v>
      </c>
      <c r="U389" s="160">
        <f t="shared" si="86"/>
        <v>-1.2851822288122414</v>
      </c>
      <c r="V389" s="160">
        <f t="shared" si="86"/>
        <v>-0.86561455467799198</v>
      </c>
      <c r="W389" s="160">
        <f t="shared" si="86"/>
        <v>0.92828905808846518</v>
      </c>
      <c r="X389" s="160">
        <f t="shared" si="86"/>
        <v>1.4406920240703995</v>
      </c>
      <c r="Y389" s="160">
        <f t="shared" si="86"/>
        <v>0.30634520640317248</v>
      </c>
      <c r="Z389" s="160">
        <f t="shared" si="86"/>
        <v>0.20825019034845335</v>
      </c>
      <c r="AA389" s="160">
        <f t="shared" si="86"/>
        <v>2.4941619405836106</v>
      </c>
      <c r="AB389" s="160">
        <f t="shared" si="86"/>
        <v>3.3679622716534707</v>
      </c>
      <c r="AC389" s="160">
        <f t="shared" si="86"/>
        <v>2.2723996494216738</v>
      </c>
      <c r="AD389" s="160">
        <f t="shared" si="86"/>
        <v>1.8016322082479186</v>
      </c>
      <c r="AE389" s="160">
        <f t="shared" si="86"/>
        <v>3.3852023419654627</v>
      </c>
      <c r="AF389" s="160">
        <f t="shared" si="86"/>
        <v>1.0283508103887231</v>
      </c>
      <c r="AG389" s="160">
        <f t="shared" si="86"/>
        <v>2.6481665848980711</v>
      </c>
      <c r="AH389" s="160">
        <f t="shared" si="86"/>
        <v>1.2296668385737182</v>
      </c>
      <c r="AI389" s="160">
        <f t="shared" si="86"/>
        <v>1.8576286759276592</v>
      </c>
      <c r="AJ389" s="160">
        <f t="shared" si="86"/>
        <v>2.8427506184047373</v>
      </c>
      <c r="AK389" s="160">
        <f t="shared" si="86"/>
        <v>2.5542570789219505</v>
      </c>
      <c r="AL389" s="160">
        <f t="shared" si="86"/>
        <v>2.4208950554955235</v>
      </c>
      <c r="AM389" s="160">
        <f t="shared" si="86"/>
        <v>2.2524046906351973</v>
      </c>
      <c r="AN389" s="160">
        <f t="shared" si="86"/>
        <v>2.9419804329627612</v>
      </c>
      <c r="AO389" s="160">
        <f t="shared" si="86"/>
        <v>0.33769387842271814</v>
      </c>
      <c r="AP389" s="160">
        <f t="shared" si="86"/>
        <v>2.8525886449548468</v>
      </c>
      <c r="AQ389" s="160">
        <f t="shared" si="86"/>
        <v>2.6972067190906115</v>
      </c>
      <c r="AR389" s="160">
        <f t="shared" si="86"/>
        <v>1.1944903757152201</v>
      </c>
      <c r="AS389" s="160">
        <f t="shared" si="86"/>
        <v>0.62322137958889123</v>
      </c>
      <c r="AT389" s="160">
        <f t="shared" si="86"/>
        <v>1.9331617835941048</v>
      </c>
      <c r="AU389" s="160">
        <f t="shared" si="86"/>
        <v>-1.0984833173152473</v>
      </c>
      <c r="AV389" s="160">
        <f t="shared" si="86"/>
        <v>-1.6794514867465613</v>
      </c>
      <c r="AW389" s="160">
        <f t="shared" si="86"/>
        <v>0.21895293329878743</v>
      </c>
      <c r="AX389" s="160">
        <f t="shared" si="86"/>
        <v>2.3804127648510849</v>
      </c>
      <c r="AY389" s="160">
        <f t="shared" si="86"/>
        <v>1.0773446097062847</v>
      </c>
      <c r="AZ389" s="160">
        <f t="shared" si="86"/>
        <v>6.7037537710565032E-2</v>
      </c>
      <c r="BA389" s="160">
        <f t="shared" si="86"/>
        <v>1.657660787498157</v>
      </c>
      <c r="BB389" s="160" t="e">
        <f t="shared" si="86"/>
        <v>#DIV/0!</v>
      </c>
      <c r="BC389" s="160" t="e">
        <f t="shared" si="86"/>
        <v>#DIV/0!</v>
      </c>
      <c r="BD389" s="160" t="e">
        <f t="shared" si="86"/>
        <v>#DIV/0!</v>
      </c>
      <c r="BE389" s="160" t="e">
        <f t="shared" si="86"/>
        <v>#DIV/0!</v>
      </c>
      <c r="BF389" s="160" t="e">
        <f t="shared" si="86"/>
        <v>#DIV/0!</v>
      </c>
      <c r="BG389" s="160" t="e">
        <f t="shared" si="86"/>
        <v>#DIV/0!</v>
      </c>
      <c r="BH389" s="160" t="e">
        <f t="shared" si="86"/>
        <v>#DIV/0!</v>
      </c>
      <c r="BI389" s="160" t="e">
        <f t="shared" si="86"/>
        <v>#DIV/0!</v>
      </c>
      <c r="BJ389" s="160" t="e">
        <f t="shared" si="86"/>
        <v>#DIV/0!</v>
      </c>
      <c r="BK389" s="160" t="e">
        <f t="shared" si="86"/>
        <v>#DIV/0!</v>
      </c>
      <c r="BL389" s="160" t="e">
        <f t="shared" si="86"/>
        <v>#DIV/0!</v>
      </c>
      <c r="BM389" s="160" t="e">
        <f t="shared" si="86"/>
        <v>#DIV/0!</v>
      </c>
      <c r="BN389" s="160" t="e">
        <f t="shared" si="86"/>
        <v>#DIV/0!</v>
      </c>
      <c r="BO389" s="160" t="e">
        <f t="shared" si="86"/>
        <v>#DIV/0!</v>
      </c>
      <c r="BP389" s="160" t="e">
        <f t="shared" si="85"/>
        <v>#DIV/0!</v>
      </c>
      <c r="BQ389" s="160" t="e">
        <f t="shared" si="85"/>
        <v>#DIV/0!</v>
      </c>
      <c r="BR389" s="160" t="e">
        <f t="shared" si="85"/>
        <v>#DIV/0!</v>
      </c>
      <c r="BS389" s="160" t="e">
        <f t="shared" si="85"/>
        <v>#DIV/0!</v>
      </c>
      <c r="BT389" s="160" t="e">
        <f t="shared" si="85"/>
        <v>#DIV/0!</v>
      </c>
      <c r="BU389" s="160" t="e">
        <f t="shared" si="85"/>
        <v>#DIV/0!</v>
      </c>
      <c r="BV389" s="160" t="e">
        <f t="shared" si="85"/>
        <v>#DIV/0!</v>
      </c>
    </row>
    <row r="390" spans="1:74" x14ac:dyDescent="0.2">
      <c r="A390" s="71"/>
      <c r="B390" s="79">
        <f t="shared" si="79"/>
        <v>40451</v>
      </c>
      <c r="C390" s="160">
        <f t="shared" si="80"/>
        <v>1.5512248317606054</v>
      </c>
      <c r="D390" s="160">
        <f t="shared" si="86"/>
        <v>1.632320115713308</v>
      </c>
      <c r="E390" s="160">
        <f t="shared" si="86"/>
        <v>1.9643190779004804</v>
      </c>
      <c r="F390" s="160">
        <f t="shared" si="86"/>
        <v>2.1894295311945231</v>
      </c>
      <c r="G390" s="160">
        <f t="shared" si="86"/>
        <v>1.6830727692785978</v>
      </c>
      <c r="H390" s="160">
        <f t="shared" si="86"/>
        <v>0.42776710013694075</v>
      </c>
      <c r="I390" s="160">
        <f t="shared" si="86"/>
        <v>0.21912815134029523</v>
      </c>
      <c r="J390" s="160">
        <f t="shared" si="86"/>
        <v>1.9626561467165131</v>
      </c>
      <c r="K390" s="160">
        <f t="shared" si="86"/>
        <v>1.4599863153026609</v>
      </c>
      <c r="L390" s="160">
        <f t="shared" si="86"/>
        <v>-0.12557532055524745</v>
      </c>
      <c r="M390" s="160">
        <f t="shared" si="86"/>
        <v>-0.20398830748008406</v>
      </c>
      <c r="N390" s="160">
        <f t="shared" si="86"/>
        <v>0.31253867824325288</v>
      </c>
      <c r="O390" s="160">
        <f t="shared" si="86"/>
        <v>0.85353078462335674</v>
      </c>
      <c r="P390" s="160">
        <f t="shared" si="86"/>
        <v>-7.2162203366284747E-2</v>
      </c>
      <c r="Q390" s="160">
        <f t="shared" si="86"/>
        <v>-0.46462507230105776</v>
      </c>
      <c r="R390" s="160">
        <f t="shared" si="86"/>
        <v>0.65337266795187465</v>
      </c>
      <c r="S390" s="160">
        <f t="shared" si="86"/>
        <v>-7.623761114881808E-2</v>
      </c>
      <c r="T390" s="160">
        <f t="shared" si="86"/>
        <v>-0.51707029079727118</v>
      </c>
      <c r="U390" s="160">
        <f t="shared" si="86"/>
        <v>2.209461079784576</v>
      </c>
      <c r="V390" s="160">
        <f t="shared" si="86"/>
        <v>1.8998592916631019</v>
      </c>
      <c r="W390" s="160">
        <f t="shared" si="86"/>
        <v>1.6891092021788441</v>
      </c>
      <c r="X390" s="160">
        <f t="shared" si="86"/>
        <v>8.8637306739133045E-2</v>
      </c>
      <c r="Y390" s="160">
        <f t="shared" si="86"/>
        <v>-1.2118919604876575</v>
      </c>
      <c r="Z390" s="160">
        <f t="shared" si="86"/>
        <v>-9.1823277193461991E-2</v>
      </c>
      <c r="AA390" s="160">
        <f t="shared" si="86"/>
        <v>0.92440097715737068</v>
      </c>
      <c r="AB390" s="160">
        <f t="shared" si="86"/>
        <v>2.2084628647933786</v>
      </c>
      <c r="AC390" s="160">
        <f t="shared" si="86"/>
        <v>-3.2604633615337539E-2</v>
      </c>
      <c r="AD390" s="160">
        <f t="shared" si="86"/>
        <v>-6.8055954923813E-2</v>
      </c>
      <c r="AE390" s="160">
        <f t="shared" si="86"/>
        <v>0.4474311943045316</v>
      </c>
      <c r="AF390" s="160">
        <f t="shared" si="86"/>
        <v>0.24201078995115044</v>
      </c>
      <c r="AG390" s="160">
        <f t="shared" si="86"/>
        <v>0.77347831352978547</v>
      </c>
      <c r="AH390" s="160">
        <f t="shared" si="86"/>
        <v>-0.12782017634802967</v>
      </c>
      <c r="AI390" s="160">
        <f t="shared" si="86"/>
        <v>-0.22593599985570281</v>
      </c>
      <c r="AJ390" s="160">
        <f t="shared" si="86"/>
        <v>-0.17400684952791751</v>
      </c>
      <c r="AK390" s="160">
        <f t="shared" si="86"/>
        <v>-0.19828731855404053</v>
      </c>
      <c r="AL390" s="160">
        <f t="shared" si="86"/>
        <v>0.53316130976405707</v>
      </c>
      <c r="AM390" s="160">
        <f t="shared" si="86"/>
        <v>-1.1854606249230268</v>
      </c>
      <c r="AN390" s="160">
        <f t="shared" si="86"/>
        <v>0.85935578601175122</v>
      </c>
      <c r="AO390" s="160">
        <f t="shared" si="86"/>
        <v>-1.1791318018100083</v>
      </c>
      <c r="AP390" s="160">
        <f t="shared" si="86"/>
        <v>-0.44883995095040291</v>
      </c>
      <c r="AQ390" s="160">
        <f t="shared" si="86"/>
        <v>-0.95677851472215847</v>
      </c>
      <c r="AR390" s="160">
        <f t="shared" si="86"/>
        <v>0.58406350031666854</v>
      </c>
      <c r="AS390" s="160">
        <f t="shared" si="86"/>
        <v>0.95659314939104201</v>
      </c>
      <c r="AT390" s="160">
        <f t="shared" si="86"/>
        <v>-0.68998295276100885</v>
      </c>
      <c r="AU390" s="160">
        <f t="shared" si="86"/>
        <v>-2.5158852534076344</v>
      </c>
      <c r="AV390" s="160">
        <f t="shared" si="86"/>
        <v>-2.0990921802647087</v>
      </c>
      <c r="AW390" s="160">
        <f t="shared" si="86"/>
        <v>-0.81114926340546833</v>
      </c>
      <c r="AX390" s="160">
        <f t="shared" si="86"/>
        <v>-0.14380849551941149</v>
      </c>
      <c r="AY390" s="160">
        <f t="shared" si="86"/>
        <v>-0.51871646647557801</v>
      </c>
      <c r="AZ390" s="160">
        <f t="shared" si="86"/>
        <v>-0.77844793895251851</v>
      </c>
      <c r="BA390" s="160">
        <f t="shared" si="86"/>
        <v>-0.54108047221726496</v>
      </c>
      <c r="BB390" s="160" t="e">
        <f t="shared" si="86"/>
        <v>#DIV/0!</v>
      </c>
      <c r="BC390" s="160" t="e">
        <f t="shared" si="86"/>
        <v>#DIV/0!</v>
      </c>
      <c r="BD390" s="160" t="e">
        <f t="shared" si="86"/>
        <v>#DIV/0!</v>
      </c>
      <c r="BE390" s="160" t="e">
        <f t="shared" si="86"/>
        <v>#DIV/0!</v>
      </c>
      <c r="BF390" s="160" t="e">
        <f t="shared" si="86"/>
        <v>#DIV/0!</v>
      </c>
      <c r="BG390" s="160" t="e">
        <f t="shared" si="86"/>
        <v>#DIV/0!</v>
      </c>
      <c r="BH390" s="160" t="e">
        <f t="shared" si="86"/>
        <v>#DIV/0!</v>
      </c>
      <c r="BI390" s="160" t="e">
        <f t="shared" si="86"/>
        <v>#DIV/0!</v>
      </c>
      <c r="BJ390" s="160" t="e">
        <f t="shared" si="86"/>
        <v>#DIV/0!</v>
      </c>
      <c r="BK390" s="160" t="e">
        <f t="shared" si="86"/>
        <v>#DIV/0!</v>
      </c>
      <c r="BL390" s="160" t="e">
        <f t="shared" si="86"/>
        <v>#DIV/0!</v>
      </c>
      <c r="BM390" s="160" t="e">
        <f t="shared" si="86"/>
        <v>#DIV/0!</v>
      </c>
      <c r="BN390" s="160" t="e">
        <f t="shared" si="86"/>
        <v>#DIV/0!</v>
      </c>
      <c r="BO390" s="160" t="e">
        <f t="shared" si="86"/>
        <v>#DIV/0!</v>
      </c>
      <c r="BP390" s="160" t="e">
        <f t="shared" si="85"/>
        <v>#DIV/0!</v>
      </c>
      <c r="BQ390" s="160" t="e">
        <f t="shared" si="85"/>
        <v>#DIV/0!</v>
      </c>
      <c r="BR390" s="160" t="e">
        <f t="shared" si="85"/>
        <v>#DIV/0!</v>
      </c>
      <c r="BS390" s="160" t="e">
        <f t="shared" si="85"/>
        <v>#DIV/0!</v>
      </c>
      <c r="BT390" s="160" t="e">
        <f t="shared" si="85"/>
        <v>#DIV/0!</v>
      </c>
      <c r="BU390" s="160" t="e">
        <f t="shared" si="85"/>
        <v>#DIV/0!</v>
      </c>
      <c r="BV390" s="160" t="e">
        <f t="shared" si="85"/>
        <v>#DIV/0!</v>
      </c>
    </row>
    <row r="391" spans="1:74" x14ac:dyDescent="0.2">
      <c r="A391" s="71"/>
      <c r="B391" s="79">
        <f t="shared" si="79"/>
        <v>40482</v>
      </c>
      <c r="C391" s="160">
        <f t="shared" si="80"/>
        <v>0.31537866697495198</v>
      </c>
      <c r="D391" s="160">
        <f t="shared" si="86"/>
        <v>0.13858716154835315</v>
      </c>
      <c r="E391" s="160">
        <f t="shared" si="86"/>
        <v>0.41151297189243985</v>
      </c>
      <c r="F391" s="160">
        <f t="shared" si="86"/>
        <v>0.55704955396365541</v>
      </c>
      <c r="G391" s="160">
        <f t="shared" si="86"/>
        <v>0.40203332046706625</v>
      </c>
      <c r="H391" s="160">
        <f t="shared" si="86"/>
        <v>-0.11948575547501153</v>
      </c>
      <c r="I391" s="160">
        <f t="shared" si="86"/>
        <v>-0.79909895624660865</v>
      </c>
      <c r="J391" s="160">
        <f t="shared" si="86"/>
        <v>-3.6899234008900238E-2</v>
      </c>
      <c r="K391" s="160">
        <f t="shared" si="86"/>
        <v>-2.9353155160088025E-2</v>
      </c>
      <c r="L391" s="160">
        <f t="shared" si="86"/>
        <v>-0.40386054682344946</v>
      </c>
      <c r="M391" s="160">
        <f t="shared" si="86"/>
        <v>-0.51126999113113858</v>
      </c>
      <c r="N391" s="160">
        <f t="shared" si="86"/>
        <v>1.0912444071101964E-3</v>
      </c>
      <c r="O391" s="160">
        <f t="shared" si="86"/>
        <v>-0.48110633199052599</v>
      </c>
      <c r="P391" s="160">
        <f t="shared" si="86"/>
        <v>-0.58494550668301881</v>
      </c>
      <c r="Q391" s="160">
        <f t="shared" si="86"/>
        <v>-0.58347669290421611</v>
      </c>
      <c r="R391" s="160">
        <f t="shared" si="86"/>
        <v>-0.14065227130938512</v>
      </c>
      <c r="S391" s="160">
        <f t="shared" si="86"/>
        <v>-0.13635869664555172</v>
      </c>
      <c r="T391" s="160">
        <f t="shared" si="86"/>
        <v>-0.4352302673277712</v>
      </c>
      <c r="U391" s="160">
        <f t="shared" si="86"/>
        <v>0.87866114507730864</v>
      </c>
      <c r="V391" s="160">
        <f t="shared" si="86"/>
        <v>0.82612879029890707</v>
      </c>
      <c r="W391" s="160">
        <f t="shared" si="86"/>
        <v>1.3222497713158399</v>
      </c>
      <c r="X391" s="160">
        <f t="shared" si="86"/>
        <v>3.1379661221065094</v>
      </c>
      <c r="Y391" s="160">
        <f t="shared" si="86"/>
        <v>1.5086105389557638</v>
      </c>
      <c r="Z391" s="160">
        <f t="shared" si="86"/>
        <v>1.6238772892207962</v>
      </c>
      <c r="AA391" s="160">
        <f t="shared" si="86"/>
        <v>2.2332344414847176</v>
      </c>
      <c r="AB391" s="160">
        <f t="shared" si="86"/>
        <v>2.3763447730046767</v>
      </c>
      <c r="AC391" s="160">
        <f t="shared" si="86"/>
        <v>0.98719393064812244</v>
      </c>
      <c r="AD391" s="160">
        <f t="shared" si="86"/>
        <v>0.75552553204238548</v>
      </c>
      <c r="AE391" s="160">
        <f t="shared" si="86"/>
        <v>1.5466412555894922</v>
      </c>
      <c r="AF391" s="160">
        <f t="shared" si="86"/>
        <v>0.79182166381988761</v>
      </c>
      <c r="AG391" s="160">
        <f t="shared" si="86"/>
        <v>1.5410019424359891</v>
      </c>
      <c r="AH391" s="160">
        <f t="shared" si="86"/>
        <v>1.0846690369523622</v>
      </c>
      <c r="AI391" s="160">
        <f t="shared" si="86"/>
        <v>0.8155897689529974</v>
      </c>
      <c r="AJ391" s="160">
        <f t="shared" si="86"/>
        <v>1.2123648344129603</v>
      </c>
      <c r="AK391" s="160">
        <f t="shared" si="86"/>
        <v>1.1445284471987613</v>
      </c>
      <c r="AL391" s="160">
        <f t="shared" si="86"/>
        <v>1.2778217542808916</v>
      </c>
      <c r="AM391" s="160">
        <f t="shared" si="86"/>
        <v>2.8418097799716741E-2</v>
      </c>
      <c r="AN391" s="160">
        <f t="shared" si="86"/>
        <v>2.1011714426800903</v>
      </c>
      <c r="AO391" s="160">
        <f t="shared" si="86"/>
        <v>0.18855754055810955</v>
      </c>
      <c r="AP391" s="160">
        <f t="shared" si="86"/>
        <v>0.68825120581861077</v>
      </c>
      <c r="AQ391" s="160">
        <f t="shared" si="86"/>
        <v>0.92871350402924546</v>
      </c>
      <c r="AR391" s="160">
        <f t="shared" si="86"/>
        <v>0.8539729752843177</v>
      </c>
      <c r="AS391" s="160">
        <f t="shared" si="86"/>
        <v>0.36605337759523393</v>
      </c>
      <c r="AT391" s="160">
        <f t="shared" si="86"/>
        <v>1.5791468439642418</v>
      </c>
      <c r="AU391" s="160">
        <f t="shared" si="86"/>
        <v>-0.89330067485084608</v>
      </c>
      <c r="AV391" s="160">
        <f t="shared" si="86"/>
        <v>-1.4680115546490891</v>
      </c>
      <c r="AW391" s="160">
        <f t="shared" si="86"/>
        <v>1.6735749980881716</v>
      </c>
      <c r="AX391" s="160">
        <f t="shared" si="86"/>
        <v>1.8562733924530512</v>
      </c>
      <c r="AY391" s="160">
        <f t="shared" si="86"/>
        <v>1.4600840727843469</v>
      </c>
      <c r="AZ391" s="160">
        <f t="shared" si="86"/>
        <v>0.96985736796242739</v>
      </c>
      <c r="BA391" s="160">
        <f t="shared" si="86"/>
        <v>2.2835592289840689</v>
      </c>
      <c r="BB391" s="160" t="e">
        <f t="shared" si="86"/>
        <v>#DIV/0!</v>
      </c>
      <c r="BC391" s="160" t="e">
        <f t="shared" si="86"/>
        <v>#DIV/0!</v>
      </c>
      <c r="BD391" s="160" t="e">
        <f t="shared" si="86"/>
        <v>#DIV/0!</v>
      </c>
      <c r="BE391" s="160" t="e">
        <f t="shared" si="86"/>
        <v>#DIV/0!</v>
      </c>
      <c r="BF391" s="160" t="e">
        <f t="shared" si="86"/>
        <v>#DIV/0!</v>
      </c>
      <c r="BG391" s="160" t="e">
        <f t="shared" si="86"/>
        <v>#DIV/0!</v>
      </c>
      <c r="BH391" s="160" t="e">
        <f t="shared" si="86"/>
        <v>#DIV/0!</v>
      </c>
      <c r="BI391" s="160" t="e">
        <f t="shared" si="86"/>
        <v>#DIV/0!</v>
      </c>
      <c r="BJ391" s="160" t="e">
        <f t="shared" si="86"/>
        <v>#DIV/0!</v>
      </c>
      <c r="BK391" s="160" t="e">
        <f t="shared" si="86"/>
        <v>#DIV/0!</v>
      </c>
      <c r="BL391" s="160" t="e">
        <f t="shared" si="86"/>
        <v>#DIV/0!</v>
      </c>
      <c r="BM391" s="160" t="e">
        <f t="shared" si="86"/>
        <v>#DIV/0!</v>
      </c>
      <c r="BN391" s="160" t="e">
        <f t="shared" si="86"/>
        <v>#DIV/0!</v>
      </c>
      <c r="BO391" s="160" t="e">
        <f t="shared" ref="BO391:BV394" si="87">(BO144-BO$246)/BO$247</f>
        <v>#DIV/0!</v>
      </c>
      <c r="BP391" s="160" t="e">
        <f t="shared" si="87"/>
        <v>#DIV/0!</v>
      </c>
      <c r="BQ391" s="160" t="e">
        <f t="shared" si="87"/>
        <v>#DIV/0!</v>
      </c>
      <c r="BR391" s="160" t="e">
        <f t="shared" si="87"/>
        <v>#DIV/0!</v>
      </c>
      <c r="BS391" s="160" t="e">
        <f t="shared" si="87"/>
        <v>#DIV/0!</v>
      </c>
      <c r="BT391" s="160" t="e">
        <f t="shared" si="87"/>
        <v>#DIV/0!</v>
      </c>
      <c r="BU391" s="160" t="e">
        <f t="shared" si="87"/>
        <v>#DIV/0!</v>
      </c>
      <c r="BV391" s="160" t="e">
        <f t="shared" si="87"/>
        <v>#DIV/0!</v>
      </c>
    </row>
    <row r="392" spans="1:74" x14ac:dyDescent="0.2">
      <c r="A392" s="71"/>
      <c r="B392" s="79">
        <f t="shared" si="79"/>
        <v>40512</v>
      </c>
      <c r="C392" s="160">
        <f t="shared" si="80"/>
        <v>0.66123119302876854</v>
      </c>
      <c r="D392" s="160">
        <f t="shared" ref="D392:BO395" si="88">(D145-D$246)/D$247</f>
        <v>1.061650665365218</v>
      </c>
      <c r="E392" s="160">
        <f t="shared" si="88"/>
        <v>-1.4796076890605689</v>
      </c>
      <c r="F392" s="160">
        <f t="shared" si="88"/>
        <v>-0.95469477350408871</v>
      </c>
      <c r="G392" s="160">
        <f t="shared" si="88"/>
        <v>-0.68132870335177997</v>
      </c>
      <c r="H392" s="160">
        <f t="shared" si="88"/>
        <v>1.1757207997103596</v>
      </c>
      <c r="I392" s="160">
        <f t="shared" si="88"/>
        <v>0.97421339292686759</v>
      </c>
      <c r="J392" s="160">
        <f t="shared" si="88"/>
        <v>-7.5015029453838755E-3</v>
      </c>
      <c r="K392" s="160">
        <f t="shared" si="88"/>
        <v>-0.12827923900742752</v>
      </c>
      <c r="L392" s="160">
        <f t="shared" si="88"/>
        <v>-0.83261523521018233</v>
      </c>
      <c r="M392" s="160">
        <f t="shared" si="88"/>
        <v>-0.55038549751154942</v>
      </c>
      <c r="N392" s="160">
        <f t="shared" si="88"/>
        <v>-0.23394955301372208</v>
      </c>
      <c r="O392" s="160">
        <f t="shared" si="88"/>
        <v>-0.44234481821132582</v>
      </c>
      <c r="P392" s="160">
        <f t="shared" si="88"/>
        <v>-0.37264568471894377</v>
      </c>
      <c r="Q392" s="160">
        <f t="shared" si="88"/>
        <v>0.46004000240993792</v>
      </c>
      <c r="R392" s="160">
        <f t="shared" si="88"/>
        <v>1.2154079928042649</v>
      </c>
      <c r="S392" s="160">
        <f t="shared" si="88"/>
        <v>0.57035687370695143</v>
      </c>
      <c r="T392" s="160">
        <f t="shared" si="88"/>
        <v>-9.0097618329941551E-2</v>
      </c>
      <c r="U392" s="160">
        <f t="shared" si="88"/>
        <v>-0.10939399668152333</v>
      </c>
      <c r="V392" s="160">
        <f t="shared" si="88"/>
        <v>4.3700256748462202E-2</v>
      </c>
      <c r="W392" s="160">
        <f t="shared" si="88"/>
        <v>-0.96636126475235362</v>
      </c>
      <c r="X392" s="160">
        <f t="shared" si="88"/>
        <v>0.91313242657993898</v>
      </c>
      <c r="Y392" s="160">
        <f t="shared" si="88"/>
        <v>0.59216081127368159</v>
      </c>
      <c r="Z392" s="160">
        <f t="shared" si="88"/>
        <v>-0.32794027303443757</v>
      </c>
      <c r="AA392" s="160">
        <f t="shared" si="88"/>
        <v>0.51856377963207534</v>
      </c>
      <c r="AB392" s="160">
        <f t="shared" si="88"/>
        <v>1.1634281582914829</v>
      </c>
      <c r="AC392" s="160">
        <f t="shared" si="88"/>
        <v>0.8141334645170959</v>
      </c>
      <c r="AD392" s="160">
        <f t="shared" si="88"/>
        <v>0.7963634063703029</v>
      </c>
      <c r="AE392" s="160">
        <f t="shared" si="88"/>
        <v>0.85269797409753023</v>
      </c>
      <c r="AF392" s="160">
        <f t="shared" si="88"/>
        <v>0.68392645783341699</v>
      </c>
      <c r="AG392" s="160">
        <f t="shared" si="88"/>
        <v>1.1336952343060485</v>
      </c>
      <c r="AH392" s="160">
        <f t="shared" si="88"/>
        <v>-0.19363134022689743</v>
      </c>
      <c r="AI392" s="160">
        <f t="shared" si="88"/>
        <v>0.58661084481479342</v>
      </c>
      <c r="AJ392" s="160">
        <f t="shared" si="88"/>
        <v>0.47343619087449657</v>
      </c>
      <c r="AK392" s="160">
        <f t="shared" si="88"/>
        <v>0.32853026605800739</v>
      </c>
      <c r="AL392" s="160">
        <f t="shared" si="88"/>
        <v>0.98678853116530674</v>
      </c>
      <c r="AM392" s="160">
        <f t="shared" si="88"/>
        <v>-5.7326358933932953E-2</v>
      </c>
      <c r="AN392" s="160">
        <f t="shared" si="88"/>
        <v>1.0392085798656423</v>
      </c>
      <c r="AO392" s="160">
        <f t="shared" si="88"/>
        <v>-0.16063973834438861</v>
      </c>
      <c r="AP392" s="160">
        <f t="shared" si="88"/>
        <v>-0.156499953417675</v>
      </c>
      <c r="AQ392" s="160">
        <f t="shared" si="88"/>
        <v>8.3034844405846159E-2</v>
      </c>
      <c r="AR392" s="160">
        <f t="shared" si="88"/>
        <v>1.2797068935884637</v>
      </c>
      <c r="AS392" s="160">
        <f t="shared" si="88"/>
        <v>-0.50504024046374396</v>
      </c>
      <c r="AT392" s="160">
        <f t="shared" si="88"/>
        <v>1.204159144858038</v>
      </c>
      <c r="AU392" s="160">
        <f t="shared" si="88"/>
        <v>0.32697240770662023</v>
      </c>
      <c r="AV392" s="160">
        <f t="shared" si="88"/>
        <v>0.74553700604327733</v>
      </c>
      <c r="AW392" s="160">
        <f t="shared" si="88"/>
        <v>2.1837610803259246</v>
      </c>
      <c r="AX392" s="160">
        <f t="shared" si="88"/>
        <v>1.3850980683397742</v>
      </c>
      <c r="AY392" s="160">
        <f t="shared" si="88"/>
        <v>0.66544391263746583</v>
      </c>
      <c r="AZ392" s="160">
        <f t="shared" si="88"/>
        <v>-0.15157884567928814</v>
      </c>
      <c r="BA392" s="160">
        <f t="shared" si="88"/>
        <v>-0.85136919623684693</v>
      </c>
      <c r="BB392" s="160" t="e">
        <f t="shared" si="88"/>
        <v>#DIV/0!</v>
      </c>
      <c r="BC392" s="160" t="e">
        <f t="shared" si="88"/>
        <v>#DIV/0!</v>
      </c>
      <c r="BD392" s="160" t="e">
        <f t="shared" si="88"/>
        <v>#DIV/0!</v>
      </c>
      <c r="BE392" s="160" t="e">
        <f t="shared" si="88"/>
        <v>#DIV/0!</v>
      </c>
      <c r="BF392" s="160" t="e">
        <f t="shared" si="88"/>
        <v>#DIV/0!</v>
      </c>
      <c r="BG392" s="160" t="e">
        <f t="shared" si="88"/>
        <v>#DIV/0!</v>
      </c>
      <c r="BH392" s="160" t="e">
        <f t="shared" si="88"/>
        <v>#DIV/0!</v>
      </c>
      <c r="BI392" s="160" t="e">
        <f t="shared" si="88"/>
        <v>#DIV/0!</v>
      </c>
      <c r="BJ392" s="160" t="e">
        <f t="shared" si="88"/>
        <v>#DIV/0!</v>
      </c>
      <c r="BK392" s="160" t="e">
        <f t="shared" si="88"/>
        <v>#DIV/0!</v>
      </c>
      <c r="BL392" s="160" t="e">
        <f t="shared" si="88"/>
        <v>#DIV/0!</v>
      </c>
      <c r="BM392" s="160" t="e">
        <f t="shared" si="88"/>
        <v>#DIV/0!</v>
      </c>
      <c r="BN392" s="160" t="e">
        <f t="shared" si="88"/>
        <v>#DIV/0!</v>
      </c>
      <c r="BO392" s="160" t="e">
        <f t="shared" si="88"/>
        <v>#DIV/0!</v>
      </c>
      <c r="BP392" s="160" t="e">
        <f t="shared" si="87"/>
        <v>#DIV/0!</v>
      </c>
      <c r="BQ392" s="160" t="e">
        <f t="shared" si="87"/>
        <v>#DIV/0!</v>
      </c>
      <c r="BR392" s="160" t="e">
        <f t="shared" si="87"/>
        <v>#DIV/0!</v>
      </c>
      <c r="BS392" s="160" t="e">
        <f t="shared" si="87"/>
        <v>#DIV/0!</v>
      </c>
      <c r="BT392" s="160" t="e">
        <f t="shared" si="87"/>
        <v>#DIV/0!</v>
      </c>
      <c r="BU392" s="160" t="e">
        <f t="shared" si="87"/>
        <v>#DIV/0!</v>
      </c>
      <c r="BV392" s="160" t="e">
        <f t="shared" si="87"/>
        <v>#DIV/0!</v>
      </c>
    </row>
    <row r="393" spans="1:74" x14ac:dyDescent="0.2">
      <c r="A393" s="71"/>
      <c r="B393" s="79">
        <f t="shared" si="79"/>
        <v>40543</v>
      </c>
      <c r="C393" s="160">
        <f t="shared" si="80"/>
        <v>1.501067353855611</v>
      </c>
      <c r="D393" s="160">
        <f t="shared" si="88"/>
        <v>1.3253418082189441</v>
      </c>
      <c r="E393" s="160">
        <f t="shared" si="88"/>
        <v>1.7865405925960243</v>
      </c>
      <c r="F393" s="160">
        <f t="shared" si="88"/>
        <v>2.4534031740451128</v>
      </c>
      <c r="G393" s="160">
        <f t="shared" si="88"/>
        <v>1.8336009445631851</v>
      </c>
      <c r="H393" s="160">
        <f t="shared" si="88"/>
        <v>1.6898084644221518</v>
      </c>
      <c r="I393" s="160">
        <f t="shared" si="88"/>
        <v>2.0316901633408571</v>
      </c>
      <c r="J393" s="160">
        <f t="shared" si="88"/>
        <v>1.3173346215270336</v>
      </c>
      <c r="K393" s="160">
        <f t="shared" si="88"/>
        <v>1.1270147313961525</v>
      </c>
      <c r="L393" s="160">
        <f t="shared" si="88"/>
        <v>0.39022658489556183</v>
      </c>
      <c r="M393" s="160">
        <f t="shared" si="88"/>
        <v>0.22432732099753724</v>
      </c>
      <c r="N393" s="160">
        <f t="shared" si="88"/>
        <v>0.34189263539177045</v>
      </c>
      <c r="O393" s="160">
        <f t="shared" si="88"/>
        <v>0.581262226477819</v>
      </c>
      <c r="P393" s="160">
        <f t="shared" si="88"/>
        <v>-8.3373038412462602E-2</v>
      </c>
      <c r="Q393" s="160">
        <f t="shared" si="88"/>
        <v>-0.33402368753793155</v>
      </c>
      <c r="R393" s="160">
        <f t="shared" si="88"/>
        <v>1.0146182525600014</v>
      </c>
      <c r="S393" s="160">
        <f t="shared" si="88"/>
        <v>0.90554784778601338</v>
      </c>
      <c r="T393" s="160">
        <f t="shared" si="88"/>
        <v>-0.59091386356115205</v>
      </c>
      <c r="U393" s="160">
        <f t="shared" si="88"/>
        <v>1.5887490447923489</v>
      </c>
      <c r="V393" s="160">
        <f t="shared" si="88"/>
        <v>1.3494397025479428</v>
      </c>
      <c r="W393" s="160">
        <f t="shared" si="88"/>
        <v>2.1285745586830047</v>
      </c>
      <c r="X393" s="160">
        <f t="shared" si="88"/>
        <v>0.73863524285734317</v>
      </c>
      <c r="Y393" s="160">
        <f t="shared" si="88"/>
        <v>2.3624223411397214</v>
      </c>
      <c r="Z393" s="160">
        <f t="shared" si="88"/>
        <v>1.4939139657068909</v>
      </c>
      <c r="AA393" s="160">
        <f t="shared" si="88"/>
        <v>2.074313526976757</v>
      </c>
      <c r="AB393" s="160">
        <f t="shared" si="88"/>
        <v>1.8306107230799125</v>
      </c>
      <c r="AC393" s="160">
        <f t="shared" si="88"/>
        <v>1.0820571096914047</v>
      </c>
      <c r="AD393" s="160">
        <f t="shared" si="88"/>
        <v>1.0492799048668942</v>
      </c>
      <c r="AE393" s="160">
        <f t="shared" si="88"/>
        <v>1.0059204859304387</v>
      </c>
      <c r="AF393" s="160">
        <f t="shared" si="88"/>
        <v>1.3610058890253445</v>
      </c>
      <c r="AG393" s="160">
        <f t="shared" si="88"/>
        <v>1.0381860504156342</v>
      </c>
      <c r="AH393" s="160">
        <f t="shared" si="88"/>
        <v>1.0624633059296942</v>
      </c>
      <c r="AI393" s="160">
        <f t="shared" si="88"/>
        <v>1.2347786655946273</v>
      </c>
      <c r="AJ393" s="160">
        <f t="shared" si="88"/>
        <v>1.3894513989610482</v>
      </c>
      <c r="AK393" s="160">
        <f t="shared" si="88"/>
        <v>1.1506853926212759</v>
      </c>
      <c r="AL393" s="160">
        <f t="shared" si="88"/>
        <v>1.8448216895828171</v>
      </c>
      <c r="AM393" s="160">
        <f t="shared" si="88"/>
        <v>0.91773531704732858</v>
      </c>
      <c r="AN393" s="160">
        <f t="shared" si="88"/>
        <v>1.649048710398034</v>
      </c>
      <c r="AO393" s="160">
        <f t="shared" si="88"/>
        <v>0.54139229111584208</v>
      </c>
      <c r="AP393" s="160">
        <f t="shared" si="88"/>
        <v>0.32100489943041444</v>
      </c>
      <c r="AQ393" s="160">
        <f t="shared" si="88"/>
        <v>0.63075481952234536</v>
      </c>
      <c r="AR393" s="160">
        <f t="shared" si="88"/>
        <v>1.9664218171346997</v>
      </c>
      <c r="AS393" s="160">
        <f t="shared" si="88"/>
        <v>-1.3126776989922553</v>
      </c>
      <c r="AT393" s="160">
        <f t="shared" si="88"/>
        <v>1.1010440204156549</v>
      </c>
      <c r="AU393" s="160">
        <f t="shared" si="88"/>
        <v>0.46725971747911799</v>
      </c>
      <c r="AV393" s="160">
        <f t="shared" si="88"/>
        <v>3.1997454408638715E-2</v>
      </c>
      <c r="AW393" s="160">
        <f t="shared" si="88"/>
        <v>0.96031927571572928</v>
      </c>
      <c r="AX393" s="160">
        <f t="shared" si="88"/>
        <v>0.97974510326540643</v>
      </c>
      <c r="AY393" s="160">
        <f t="shared" si="88"/>
        <v>1.0247548047915049</v>
      </c>
      <c r="AZ393" s="160">
        <f t="shared" si="88"/>
        <v>0.61970317384627605</v>
      </c>
      <c r="BA393" s="160">
        <f t="shared" si="88"/>
        <v>0.75466949859367172</v>
      </c>
      <c r="BB393" s="160" t="e">
        <f t="shared" si="88"/>
        <v>#DIV/0!</v>
      </c>
      <c r="BC393" s="160" t="e">
        <f t="shared" si="88"/>
        <v>#DIV/0!</v>
      </c>
      <c r="BD393" s="160" t="e">
        <f t="shared" si="88"/>
        <v>#DIV/0!</v>
      </c>
      <c r="BE393" s="160" t="e">
        <f t="shared" si="88"/>
        <v>#DIV/0!</v>
      </c>
      <c r="BF393" s="160" t="e">
        <f t="shared" si="88"/>
        <v>#DIV/0!</v>
      </c>
      <c r="BG393" s="160" t="e">
        <f t="shared" si="88"/>
        <v>#DIV/0!</v>
      </c>
      <c r="BH393" s="160" t="e">
        <f t="shared" si="88"/>
        <v>#DIV/0!</v>
      </c>
      <c r="BI393" s="160" t="e">
        <f t="shared" si="88"/>
        <v>#DIV/0!</v>
      </c>
      <c r="BJ393" s="160" t="e">
        <f t="shared" si="88"/>
        <v>#DIV/0!</v>
      </c>
      <c r="BK393" s="160" t="e">
        <f t="shared" si="88"/>
        <v>#DIV/0!</v>
      </c>
      <c r="BL393" s="160" t="e">
        <f t="shared" si="88"/>
        <v>#DIV/0!</v>
      </c>
      <c r="BM393" s="160" t="e">
        <f t="shared" si="88"/>
        <v>#DIV/0!</v>
      </c>
      <c r="BN393" s="160" t="e">
        <f t="shared" si="88"/>
        <v>#DIV/0!</v>
      </c>
      <c r="BO393" s="160" t="e">
        <f t="shared" si="88"/>
        <v>#DIV/0!</v>
      </c>
      <c r="BP393" s="160" t="e">
        <f t="shared" si="87"/>
        <v>#DIV/0!</v>
      </c>
      <c r="BQ393" s="160" t="e">
        <f t="shared" si="87"/>
        <v>#DIV/0!</v>
      </c>
      <c r="BR393" s="160" t="e">
        <f t="shared" si="87"/>
        <v>#DIV/0!</v>
      </c>
      <c r="BS393" s="160" t="e">
        <f t="shared" si="87"/>
        <v>#DIV/0!</v>
      </c>
      <c r="BT393" s="160" t="e">
        <f t="shared" si="87"/>
        <v>#DIV/0!</v>
      </c>
      <c r="BU393" s="160" t="e">
        <f t="shared" si="87"/>
        <v>#DIV/0!</v>
      </c>
      <c r="BV393" s="160" t="e">
        <f t="shared" si="87"/>
        <v>#DIV/0!</v>
      </c>
    </row>
    <row r="394" spans="1:74" x14ac:dyDescent="0.2">
      <c r="A394" s="71"/>
      <c r="B394" s="79">
        <f t="shared" si="79"/>
        <v>40574</v>
      </c>
      <c r="C394" s="160">
        <f t="shared" si="80"/>
        <v>-0.2125278689492692</v>
      </c>
      <c r="D394" s="160">
        <f t="shared" si="88"/>
        <v>-0.48153255240304194</v>
      </c>
      <c r="E394" s="160">
        <f t="shared" si="88"/>
        <v>0.3907317646323078</v>
      </c>
      <c r="F394" s="160">
        <f t="shared" si="88"/>
        <v>-0.35561698450603979</v>
      </c>
      <c r="G394" s="160">
        <f t="shared" si="88"/>
        <v>-0.27794591996977058</v>
      </c>
      <c r="H394" s="160">
        <f t="shared" si="88"/>
        <v>-0.70449592978172826</v>
      </c>
      <c r="I394" s="160">
        <f t="shared" si="88"/>
        <v>-0.46598777649810086</v>
      </c>
      <c r="J394" s="160">
        <f t="shared" si="88"/>
        <v>-0.9501235327877432</v>
      </c>
      <c r="K394" s="160">
        <f t="shared" si="88"/>
        <v>-1.1847339887118542</v>
      </c>
      <c r="L394" s="160">
        <f t="shared" si="88"/>
        <v>-1.1288895592635024</v>
      </c>
      <c r="M394" s="160">
        <f t="shared" si="88"/>
        <v>-1.1512619972123832</v>
      </c>
      <c r="N394" s="160">
        <f t="shared" si="88"/>
        <v>-0.4806775268444628</v>
      </c>
      <c r="O394" s="160">
        <f t="shared" si="88"/>
        <v>-1.191978969356652</v>
      </c>
      <c r="P394" s="160">
        <f t="shared" si="88"/>
        <v>-0.89796852084949907</v>
      </c>
      <c r="Q394" s="160">
        <f t="shared" si="88"/>
        <v>-0.96181625722260933</v>
      </c>
      <c r="R394" s="160">
        <f t="shared" si="88"/>
        <v>-1.0966049877961228</v>
      </c>
      <c r="S394" s="160">
        <f t="shared" si="88"/>
        <v>-1.3731822113026437</v>
      </c>
      <c r="T394" s="160">
        <f t="shared" si="88"/>
        <v>-1.264944575441904</v>
      </c>
      <c r="U394" s="160">
        <f t="shared" si="88"/>
        <v>0.48092210023792464</v>
      </c>
      <c r="V394" s="160">
        <f t="shared" si="88"/>
        <v>-5.3880370012222963E-2</v>
      </c>
      <c r="W394" s="160">
        <f t="shared" si="88"/>
        <v>-0.82452823694261046</v>
      </c>
      <c r="X394" s="160">
        <f t="shared" si="88"/>
        <v>0.84885099304358858</v>
      </c>
      <c r="Y394" s="160">
        <f t="shared" si="88"/>
        <v>-2.2986993073292203</v>
      </c>
      <c r="Z394" s="160">
        <f t="shared" si="88"/>
        <v>-0.94522296562440378</v>
      </c>
      <c r="AA394" s="160">
        <f t="shared" si="88"/>
        <v>0.49004912426260161</v>
      </c>
      <c r="AB394" s="160">
        <f t="shared" si="88"/>
        <v>0.15691853311957246</v>
      </c>
      <c r="AC394" s="160">
        <f t="shared" si="88"/>
        <v>3.9773518562212923E-2</v>
      </c>
      <c r="AD394" s="160">
        <f t="shared" si="88"/>
        <v>-0.11831609421842809</v>
      </c>
      <c r="AE394" s="160">
        <f t="shared" si="88"/>
        <v>0.49949625320886404</v>
      </c>
      <c r="AF394" s="160">
        <f t="shared" si="88"/>
        <v>-0.15421524094077757</v>
      </c>
      <c r="AG394" s="160">
        <f t="shared" si="88"/>
        <v>3.2220846270419018E-2</v>
      </c>
      <c r="AH394" s="160">
        <f t="shared" si="88"/>
        <v>0.16092356065277133</v>
      </c>
      <c r="AI394" s="160">
        <f t="shared" si="88"/>
        <v>-0.29040158405136574</v>
      </c>
      <c r="AJ394" s="160">
        <f t="shared" si="88"/>
        <v>-0.4525365494947246</v>
      </c>
      <c r="AK394" s="160">
        <f t="shared" si="88"/>
        <v>-0.59800029416031419</v>
      </c>
      <c r="AL394" s="160">
        <f t="shared" si="88"/>
        <v>-4.8778986681591467E-2</v>
      </c>
      <c r="AM394" s="160">
        <f t="shared" si="88"/>
        <v>-0.7079008571788723</v>
      </c>
      <c r="AN394" s="160">
        <f t="shared" si="88"/>
        <v>0.60585251463360934</v>
      </c>
      <c r="AO394" s="160">
        <f t="shared" si="88"/>
        <v>-0.69171060000860451</v>
      </c>
      <c r="AP394" s="160">
        <f t="shared" si="88"/>
        <v>0.69886840961465435</v>
      </c>
      <c r="AQ394" s="160">
        <f t="shared" si="88"/>
        <v>0.39625223742610122</v>
      </c>
      <c r="AR394" s="160">
        <f t="shared" si="88"/>
        <v>-0.49765673135896998</v>
      </c>
      <c r="AS394" s="160">
        <f t="shared" si="88"/>
        <v>-1.3187566539488587</v>
      </c>
      <c r="AT394" s="160">
        <f t="shared" si="88"/>
        <v>-0.46586772667954357</v>
      </c>
      <c r="AU394" s="160">
        <f t="shared" si="88"/>
        <v>-0.40610795545444489</v>
      </c>
      <c r="AV394" s="160">
        <f t="shared" si="88"/>
        <v>-0.67635474646142324</v>
      </c>
      <c r="AW394" s="160">
        <f t="shared" si="88"/>
        <v>-0.94620948609703648</v>
      </c>
      <c r="AX394" s="160">
        <f t="shared" si="88"/>
        <v>-0.36317085894581363</v>
      </c>
      <c r="AY394" s="160">
        <f t="shared" si="88"/>
        <v>-0.85501218508325849</v>
      </c>
      <c r="AZ394" s="160">
        <f t="shared" si="88"/>
        <v>-0.97119685108534826</v>
      </c>
      <c r="BA394" s="160">
        <f t="shared" si="88"/>
        <v>0.36840651543056274</v>
      </c>
      <c r="BB394" s="160" t="e">
        <f t="shared" si="88"/>
        <v>#DIV/0!</v>
      </c>
      <c r="BC394" s="160" t="e">
        <f t="shared" si="88"/>
        <v>#DIV/0!</v>
      </c>
      <c r="BD394" s="160" t="e">
        <f t="shared" si="88"/>
        <v>#DIV/0!</v>
      </c>
      <c r="BE394" s="160" t="e">
        <f t="shared" si="88"/>
        <v>#DIV/0!</v>
      </c>
      <c r="BF394" s="160" t="e">
        <f t="shared" si="88"/>
        <v>#DIV/0!</v>
      </c>
      <c r="BG394" s="160" t="e">
        <f t="shared" si="88"/>
        <v>#DIV/0!</v>
      </c>
      <c r="BH394" s="160" t="e">
        <f t="shared" si="88"/>
        <v>#DIV/0!</v>
      </c>
      <c r="BI394" s="160" t="e">
        <f t="shared" si="88"/>
        <v>#DIV/0!</v>
      </c>
      <c r="BJ394" s="160" t="e">
        <f t="shared" si="88"/>
        <v>#DIV/0!</v>
      </c>
      <c r="BK394" s="160" t="e">
        <f t="shared" si="88"/>
        <v>#DIV/0!</v>
      </c>
      <c r="BL394" s="160" t="e">
        <f t="shared" si="88"/>
        <v>#DIV/0!</v>
      </c>
      <c r="BM394" s="160" t="e">
        <f t="shared" si="88"/>
        <v>#DIV/0!</v>
      </c>
      <c r="BN394" s="160" t="e">
        <f t="shared" si="88"/>
        <v>#DIV/0!</v>
      </c>
      <c r="BO394" s="160" t="e">
        <f t="shared" si="88"/>
        <v>#DIV/0!</v>
      </c>
      <c r="BP394" s="160" t="e">
        <f t="shared" si="87"/>
        <v>#DIV/0!</v>
      </c>
      <c r="BQ394" s="160" t="e">
        <f t="shared" si="87"/>
        <v>#DIV/0!</v>
      </c>
      <c r="BR394" s="160" t="e">
        <f t="shared" si="87"/>
        <v>#DIV/0!</v>
      </c>
      <c r="BS394" s="160" t="e">
        <f t="shared" si="87"/>
        <v>#DIV/0!</v>
      </c>
      <c r="BT394" s="160" t="e">
        <f t="shared" si="87"/>
        <v>#DIV/0!</v>
      </c>
      <c r="BU394" s="160" t="e">
        <f t="shared" si="87"/>
        <v>#DIV/0!</v>
      </c>
      <c r="BV394" s="160" t="e">
        <f t="shared" si="87"/>
        <v>#DIV/0!</v>
      </c>
    </row>
    <row r="395" spans="1:74" x14ac:dyDescent="0.2">
      <c r="A395" s="71"/>
      <c r="B395" s="79">
        <f t="shared" si="79"/>
        <v>40602</v>
      </c>
      <c r="C395" s="160">
        <f t="shared" si="80"/>
        <v>0.30223392490619594</v>
      </c>
      <c r="D395" s="160">
        <f t="shared" si="88"/>
        <v>0.49051550409420547</v>
      </c>
      <c r="E395" s="160">
        <f t="shared" si="88"/>
        <v>0.15460483297812866</v>
      </c>
      <c r="F395" s="160">
        <f t="shared" si="88"/>
        <v>-9.3966180918531927E-2</v>
      </c>
      <c r="G395" s="160">
        <f t="shared" si="88"/>
        <v>0.65232010632531434</v>
      </c>
      <c r="H395" s="160">
        <f t="shared" si="88"/>
        <v>0.62419227271139333</v>
      </c>
      <c r="I395" s="160">
        <f t="shared" si="88"/>
        <v>0.38944509537394095</v>
      </c>
      <c r="J395" s="160">
        <f t="shared" si="88"/>
        <v>-0.1801732293178708</v>
      </c>
      <c r="K395" s="160">
        <f t="shared" si="88"/>
        <v>-0.65890093852667753</v>
      </c>
      <c r="L395" s="160">
        <f t="shared" si="88"/>
        <v>-0.5996780047732061</v>
      </c>
      <c r="M395" s="160">
        <f t="shared" si="88"/>
        <v>-0.57113305247417834</v>
      </c>
      <c r="N395" s="160">
        <f t="shared" si="88"/>
        <v>-0.36883493214029256</v>
      </c>
      <c r="O395" s="160">
        <f t="shared" si="88"/>
        <v>-0.40719229638250054</v>
      </c>
      <c r="P395" s="160">
        <f t="shared" si="88"/>
        <v>-0.52936374622308602</v>
      </c>
      <c r="Q395" s="160">
        <f t="shared" si="88"/>
        <v>-0.42166426596106982</v>
      </c>
      <c r="R395" s="160">
        <f t="shared" si="88"/>
        <v>-0.35285273578708765</v>
      </c>
      <c r="S395" s="160">
        <f t="shared" si="88"/>
        <v>-0.29149860961854018</v>
      </c>
      <c r="T395" s="160">
        <f t="shared" si="88"/>
        <v>-0.6632968154535821</v>
      </c>
      <c r="U395" s="160">
        <f t="shared" si="88"/>
        <v>0.72756164578365767</v>
      </c>
      <c r="V395" s="160">
        <f t="shared" si="88"/>
        <v>0.34385508508806478</v>
      </c>
      <c r="W395" s="160">
        <f t="shared" si="88"/>
        <v>0.62738371988795605</v>
      </c>
      <c r="X395" s="160">
        <f t="shared" si="88"/>
        <v>5.0224325636411965E-2</v>
      </c>
      <c r="Y395" s="160">
        <f t="shared" si="88"/>
        <v>1.0165337059654904</v>
      </c>
      <c r="Z395" s="160">
        <f t="shared" si="88"/>
        <v>1.1111377696050755</v>
      </c>
      <c r="AA395" s="160">
        <f t="shared" si="88"/>
        <v>0.17027939857959376</v>
      </c>
      <c r="AB395" s="160">
        <f t="shared" si="88"/>
        <v>-7.3553125346784431E-2</v>
      </c>
      <c r="AC395" s="160">
        <f t="shared" si="88"/>
        <v>1.321279271527475</v>
      </c>
      <c r="AD395" s="160">
        <f t="shared" si="88"/>
        <v>1.4402252160053681</v>
      </c>
      <c r="AE395" s="160">
        <f t="shared" si="88"/>
        <v>0.93093400759552725</v>
      </c>
      <c r="AF395" s="160">
        <f t="shared" si="88"/>
        <v>0.28550829227533037</v>
      </c>
      <c r="AG395" s="160">
        <f t="shared" si="88"/>
        <v>0.56484428668480857</v>
      </c>
      <c r="AH395" s="160">
        <f t="shared" si="88"/>
        <v>0.542760240812734</v>
      </c>
      <c r="AI395" s="160">
        <f t="shared" si="88"/>
        <v>0.85980007603194986</v>
      </c>
      <c r="AJ395" s="160">
        <f t="shared" si="88"/>
        <v>0.60657787128713092</v>
      </c>
      <c r="AK395" s="160">
        <f t="shared" si="88"/>
        <v>0.41700426994767964</v>
      </c>
      <c r="AL395" s="160">
        <f t="shared" si="88"/>
        <v>0.37546831641261919</v>
      </c>
      <c r="AM395" s="160">
        <f t="shared" si="88"/>
        <v>1.254688894754989</v>
      </c>
      <c r="AN395" s="160">
        <f t="shared" si="88"/>
        <v>4.2908002017467362E-2</v>
      </c>
      <c r="AO395" s="160">
        <f t="shared" si="88"/>
        <v>1.370735828509275</v>
      </c>
      <c r="AP395" s="160">
        <f t="shared" si="88"/>
        <v>0.75153058816348972</v>
      </c>
      <c r="AQ395" s="160">
        <f t="shared" si="88"/>
        <v>1.1198011911538333</v>
      </c>
      <c r="AR395" s="160">
        <f t="shared" si="88"/>
        <v>0.3633297688044867</v>
      </c>
      <c r="AS395" s="160">
        <f t="shared" si="88"/>
        <v>-0.99224134582019963</v>
      </c>
      <c r="AT395" s="160">
        <f t="shared" si="88"/>
        <v>1.106725413005524</v>
      </c>
      <c r="AU395" s="160">
        <f t="shared" si="88"/>
        <v>-0.32119144035786423</v>
      </c>
      <c r="AV395" s="160">
        <f t="shared" si="88"/>
        <v>0.68060786391769468</v>
      </c>
      <c r="AW395" s="160">
        <f t="shared" si="88"/>
        <v>1.0504750973164978</v>
      </c>
      <c r="AX395" s="160">
        <f t="shared" si="88"/>
        <v>0.23039734960086089</v>
      </c>
      <c r="AY395" s="160">
        <f t="shared" si="88"/>
        <v>0.83721563535730614</v>
      </c>
      <c r="AZ395" s="160">
        <f t="shared" si="88"/>
        <v>0.82759556897217834</v>
      </c>
      <c r="BA395" s="160">
        <f t="shared" si="88"/>
        <v>1.066906578964977</v>
      </c>
      <c r="BB395" s="160" t="e">
        <f t="shared" si="88"/>
        <v>#DIV/0!</v>
      </c>
      <c r="BC395" s="160" t="e">
        <f t="shared" si="88"/>
        <v>#DIV/0!</v>
      </c>
      <c r="BD395" s="160" t="e">
        <f t="shared" si="88"/>
        <v>#DIV/0!</v>
      </c>
      <c r="BE395" s="160" t="e">
        <f t="shared" si="88"/>
        <v>#DIV/0!</v>
      </c>
      <c r="BF395" s="160" t="e">
        <f t="shared" si="88"/>
        <v>#DIV/0!</v>
      </c>
      <c r="BG395" s="160" t="e">
        <f t="shared" si="88"/>
        <v>#DIV/0!</v>
      </c>
      <c r="BH395" s="160" t="e">
        <f t="shared" si="88"/>
        <v>#DIV/0!</v>
      </c>
      <c r="BI395" s="160" t="e">
        <f t="shared" si="88"/>
        <v>#DIV/0!</v>
      </c>
      <c r="BJ395" s="160" t="e">
        <f t="shared" si="88"/>
        <v>#DIV/0!</v>
      </c>
      <c r="BK395" s="160" t="e">
        <f t="shared" si="88"/>
        <v>#DIV/0!</v>
      </c>
      <c r="BL395" s="160" t="e">
        <f t="shared" si="88"/>
        <v>#DIV/0!</v>
      </c>
      <c r="BM395" s="160" t="e">
        <f t="shared" si="88"/>
        <v>#DIV/0!</v>
      </c>
      <c r="BN395" s="160" t="e">
        <f t="shared" si="88"/>
        <v>#DIV/0!</v>
      </c>
      <c r="BO395" s="160" t="e">
        <f t="shared" ref="BO395:BV398" si="89">(BO148-BO$246)/BO$247</f>
        <v>#DIV/0!</v>
      </c>
      <c r="BP395" s="160" t="e">
        <f t="shared" si="89"/>
        <v>#DIV/0!</v>
      </c>
      <c r="BQ395" s="160" t="e">
        <f t="shared" si="89"/>
        <v>#DIV/0!</v>
      </c>
      <c r="BR395" s="160" t="e">
        <f t="shared" si="89"/>
        <v>#DIV/0!</v>
      </c>
      <c r="BS395" s="160" t="e">
        <f t="shared" si="89"/>
        <v>#DIV/0!</v>
      </c>
      <c r="BT395" s="160" t="e">
        <f t="shared" si="89"/>
        <v>#DIV/0!</v>
      </c>
      <c r="BU395" s="160" t="e">
        <f t="shared" si="89"/>
        <v>#DIV/0!</v>
      </c>
      <c r="BV395" s="160" t="e">
        <f t="shared" si="89"/>
        <v>#DIV/0!</v>
      </c>
    </row>
    <row r="396" spans="1:74" x14ac:dyDescent="0.2">
      <c r="A396" s="71"/>
      <c r="B396" s="79">
        <f t="shared" si="79"/>
        <v>40633</v>
      </c>
      <c r="C396" s="160">
        <f t="shared" si="80"/>
        <v>0.23761614961403621</v>
      </c>
      <c r="D396" s="160">
        <f t="shared" ref="D396:BO399" si="90">(D149-D$246)/D$247</f>
        <v>0.53637043582343291</v>
      </c>
      <c r="E396" s="160">
        <f t="shared" si="90"/>
        <v>0.19443191136647026</v>
      </c>
      <c r="F396" s="160">
        <f t="shared" si="90"/>
        <v>0.46363521133929325</v>
      </c>
      <c r="G396" s="160">
        <f t="shared" si="90"/>
        <v>-0.40833032531406077</v>
      </c>
      <c r="H396" s="160">
        <f t="shared" si="90"/>
        <v>-2.0539722157140656</v>
      </c>
      <c r="I396" s="160">
        <f t="shared" si="90"/>
        <v>-1.2383016455804163</v>
      </c>
      <c r="J396" s="160">
        <f t="shared" si="90"/>
        <v>0.60047648365710504</v>
      </c>
      <c r="K396" s="160">
        <f t="shared" si="90"/>
        <v>1.2424196543922246</v>
      </c>
      <c r="L396" s="160">
        <f t="shared" si="90"/>
        <v>0.51124678003603186</v>
      </c>
      <c r="M396" s="160">
        <f t="shared" si="90"/>
        <v>0.60541674943888857</v>
      </c>
      <c r="N396" s="160">
        <f t="shared" si="90"/>
        <v>0.58847188203486689</v>
      </c>
      <c r="O396" s="160">
        <f t="shared" si="90"/>
        <v>1.1976090787794005</v>
      </c>
      <c r="P396" s="160">
        <f t="shared" si="90"/>
        <v>0.90461473338263676</v>
      </c>
      <c r="Q396" s="160">
        <f t="shared" si="90"/>
        <v>0.55184667952191946</v>
      </c>
      <c r="R396" s="160">
        <f t="shared" si="90"/>
        <v>0.51002065744954472</v>
      </c>
      <c r="S396" s="160">
        <f t="shared" si="90"/>
        <v>-8.1326173811362271E-2</v>
      </c>
      <c r="T396" s="160">
        <f t="shared" si="90"/>
        <v>0.67085904926449647</v>
      </c>
      <c r="U396" s="160">
        <f t="shared" si="90"/>
        <v>-0.10745406358649806</v>
      </c>
      <c r="V396" s="160">
        <f t="shared" si="90"/>
        <v>-1.8683393522968821E-2</v>
      </c>
      <c r="W396" s="160">
        <f t="shared" si="90"/>
        <v>-1.0930912117953981</v>
      </c>
      <c r="X396" s="160">
        <f t="shared" si="90"/>
        <v>-7.7809240130460811E-2</v>
      </c>
      <c r="Y396" s="160">
        <f t="shared" si="90"/>
        <v>-0.34832455327513467</v>
      </c>
      <c r="Z396" s="160">
        <f t="shared" si="90"/>
        <v>-0.13893571587474965</v>
      </c>
      <c r="AA396" s="160">
        <f t="shared" si="90"/>
        <v>1.0937172549014269</v>
      </c>
      <c r="AB396" s="160">
        <f t="shared" si="90"/>
        <v>1.4480080813179792</v>
      </c>
      <c r="AC396" s="160">
        <f t="shared" si="90"/>
        <v>-2.4397891977058852</v>
      </c>
      <c r="AD396" s="160">
        <f t="shared" si="90"/>
        <v>-2.6144410802116558</v>
      </c>
      <c r="AE396" s="160">
        <f t="shared" si="90"/>
        <v>-1.8148202592434062</v>
      </c>
      <c r="AF396" s="160">
        <f t="shared" si="90"/>
        <v>-0.26156206361045842</v>
      </c>
      <c r="AG396" s="160">
        <f t="shared" si="90"/>
        <v>-0.30989945469638147</v>
      </c>
      <c r="AH396" s="160">
        <f t="shared" si="90"/>
        <v>-0.26179543119611676</v>
      </c>
      <c r="AI396" s="160">
        <f t="shared" si="90"/>
        <v>0.12033773508986349</v>
      </c>
      <c r="AJ396" s="160">
        <f t="shared" si="90"/>
        <v>0.4597989831886144</v>
      </c>
      <c r="AK396" s="160">
        <f t="shared" si="90"/>
        <v>0.640012343521002</v>
      </c>
      <c r="AL396" s="160">
        <f t="shared" si="90"/>
        <v>1.0210311127311469</v>
      </c>
      <c r="AM396" s="160">
        <f t="shared" si="90"/>
        <v>-1.2828941877227635</v>
      </c>
      <c r="AN396" s="160">
        <f t="shared" si="90"/>
        <v>1.3000998436215607</v>
      </c>
      <c r="AO396" s="160">
        <f t="shared" si="90"/>
        <v>-0.97907086077211858</v>
      </c>
      <c r="AP396" s="160">
        <f t="shared" si="90"/>
        <v>0.41080643280722945</v>
      </c>
      <c r="AQ396" s="160">
        <f t="shared" si="90"/>
        <v>-2.7368514651672973E-2</v>
      </c>
      <c r="AR396" s="160">
        <f t="shared" si="90"/>
        <v>0.2806535377515168</v>
      </c>
      <c r="AS396" s="160">
        <f t="shared" si="90"/>
        <v>-1.5258744121775576</v>
      </c>
      <c r="AT396" s="160">
        <f t="shared" si="90"/>
        <v>0.82490964717492754</v>
      </c>
      <c r="AU396" s="160">
        <f t="shared" si="90"/>
        <v>-0.83756012033712646</v>
      </c>
      <c r="AV396" s="160">
        <f t="shared" si="90"/>
        <v>-1.0415477679157159</v>
      </c>
      <c r="AW396" s="160">
        <f t="shared" si="90"/>
        <v>1.0923051287173406</v>
      </c>
      <c r="AX396" s="160">
        <f t="shared" si="90"/>
        <v>0.57816278666167631</v>
      </c>
      <c r="AY396" s="160">
        <f t="shared" si="90"/>
        <v>0.51301913672286559</v>
      </c>
      <c r="AZ396" s="160">
        <f t="shared" si="90"/>
        <v>0.91184424159049671</v>
      </c>
      <c r="BA396" s="160">
        <f t="shared" si="90"/>
        <v>1.1164651910170444</v>
      </c>
      <c r="BB396" s="160" t="e">
        <f t="shared" si="90"/>
        <v>#DIV/0!</v>
      </c>
      <c r="BC396" s="160" t="e">
        <f t="shared" si="90"/>
        <v>#DIV/0!</v>
      </c>
      <c r="BD396" s="160" t="e">
        <f t="shared" si="90"/>
        <v>#DIV/0!</v>
      </c>
      <c r="BE396" s="160" t="e">
        <f t="shared" si="90"/>
        <v>#DIV/0!</v>
      </c>
      <c r="BF396" s="160" t="e">
        <f t="shared" si="90"/>
        <v>#DIV/0!</v>
      </c>
      <c r="BG396" s="160" t="e">
        <f t="shared" si="90"/>
        <v>#DIV/0!</v>
      </c>
      <c r="BH396" s="160" t="e">
        <f t="shared" si="90"/>
        <v>#DIV/0!</v>
      </c>
      <c r="BI396" s="160" t="e">
        <f t="shared" si="90"/>
        <v>#DIV/0!</v>
      </c>
      <c r="BJ396" s="160" t="e">
        <f t="shared" si="90"/>
        <v>#DIV/0!</v>
      </c>
      <c r="BK396" s="160" t="e">
        <f t="shared" si="90"/>
        <v>#DIV/0!</v>
      </c>
      <c r="BL396" s="160" t="e">
        <f t="shared" si="90"/>
        <v>#DIV/0!</v>
      </c>
      <c r="BM396" s="160" t="e">
        <f t="shared" si="90"/>
        <v>#DIV/0!</v>
      </c>
      <c r="BN396" s="160" t="e">
        <f t="shared" si="90"/>
        <v>#DIV/0!</v>
      </c>
      <c r="BO396" s="160" t="e">
        <f t="shared" si="90"/>
        <v>#DIV/0!</v>
      </c>
      <c r="BP396" s="160" t="e">
        <f t="shared" si="89"/>
        <v>#DIV/0!</v>
      </c>
      <c r="BQ396" s="160" t="e">
        <f t="shared" si="89"/>
        <v>#DIV/0!</v>
      </c>
      <c r="BR396" s="160" t="e">
        <f t="shared" si="89"/>
        <v>#DIV/0!</v>
      </c>
      <c r="BS396" s="160" t="e">
        <f t="shared" si="89"/>
        <v>#DIV/0!</v>
      </c>
      <c r="BT396" s="160" t="e">
        <f t="shared" si="89"/>
        <v>#DIV/0!</v>
      </c>
      <c r="BU396" s="160" t="e">
        <f t="shared" si="89"/>
        <v>#DIV/0!</v>
      </c>
      <c r="BV396" s="160" t="e">
        <f t="shared" si="89"/>
        <v>#DIV/0!</v>
      </c>
    </row>
    <row r="397" spans="1:74" x14ac:dyDescent="0.2">
      <c r="A397" s="72"/>
      <c r="B397" s="79">
        <f t="shared" si="79"/>
        <v>40663</v>
      </c>
      <c r="C397" s="160">
        <f t="shared" si="80"/>
        <v>-0.46468120841304872</v>
      </c>
      <c r="D397" s="160">
        <f t="shared" si="90"/>
        <v>-0.47545243251206354</v>
      </c>
      <c r="E397" s="160">
        <f t="shared" si="90"/>
        <v>0.8191180104036313</v>
      </c>
      <c r="F397" s="160">
        <f t="shared" si="90"/>
        <v>0.53322398552204031</v>
      </c>
      <c r="G397" s="160">
        <f t="shared" si="90"/>
        <v>0.64945202055511286</v>
      </c>
      <c r="H397" s="160">
        <f t="shared" si="90"/>
        <v>-1.0342042804382376</v>
      </c>
      <c r="I397" s="160">
        <f t="shared" si="90"/>
        <v>-1.0584364136134976</v>
      </c>
      <c r="J397" s="160">
        <f t="shared" si="90"/>
        <v>-2.0689094039399739E-2</v>
      </c>
      <c r="K397" s="160">
        <f t="shared" si="90"/>
        <v>-0.39729205753342622</v>
      </c>
      <c r="L397" s="160">
        <f t="shared" si="90"/>
        <v>-0.4906545098215826</v>
      </c>
      <c r="M397" s="160">
        <f t="shared" si="90"/>
        <v>-0.63588693391338491</v>
      </c>
      <c r="N397" s="160">
        <f t="shared" si="90"/>
        <v>-0.98827093322005055</v>
      </c>
      <c r="O397" s="160">
        <f t="shared" si="90"/>
        <v>-0.22847641922895681</v>
      </c>
      <c r="P397" s="160">
        <f t="shared" si="90"/>
        <v>-1.1416007361724612</v>
      </c>
      <c r="Q397" s="160">
        <f t="shared" si="90"/>
        <v>-1.2083303025922139</v>
      </c>
      <c r="R397" s="160">
        <f t="shared" si="90"/>
        <v>-1.3706792853495096</v>
      </c>
      <c r="S397" s="160">
        <f t="shared" si="90"/>
        <v>-0.85258426498078532</v>
      </c>
      <c r="T397" s="160">
        <f t="shared" si="90"/>
        <v>-1.2550872569266105</v>
      </c>
      <c r="U397" s="160">
        <f t="shared" si="90"/>
        <v>0.65197905961539337</v>
      </c>
      <c r="V397" s="160">
        <f t="shared" si="90"/>
        <v>0.3597500191774245</v>
      </c>
      <c r="W397" s="160">
        <f t="shared" si="90"/>
        <v>1.424074177165876</v>
      </c>
      <c r="X397" s="160">
        <f t="shared" si="90"/>
        <v>1.8045657899450804</v>
      </c>
      <c r="Y397" s="160">
        <f t="shared" si="90"/>
        <v>0.26956342713943821</v>
      </c>
      <c r="Z397" s="160">
        <f t="shared" si="90"/>
        <v>0.24304607107367973</v>
      </c>
      <c r="AA397" s="160">
        <f t="shared" si="90"/>
        <v>0.27494807650209879</v>
      </c>
      <c r="AB397" s="160">
        <f t="shared" si="90"/>
        <v>0.89492535961910902</v>
      </c>
      <c r="AC397" s="160">
        <f t="shared" si="90"/>
        <v>-0.30054721371567045</v>
      </c>
      <c r="AD397" s="160">
        <f t="shared" si="90"/>
        <v>-0.20718632634049269</v>
      </c>
      <c r="AE397" s="160">
        <f t="shared" si="90"/>
        <v>-0.26507628290455737</v>
      </c>
      <c r="AF397" s="160">
        <f t="shared" si="90"/>
        <v>-0.10598760804160021</v>
      </c>
      <c r="AG397" s="160">
        <f t="shared" si="90"/>
        <v>0.36762662624972792</v>
      </c>
      <c r="AH397" s="160">
        <f t="shared" si="90"/>
        <v>-0.25306491865626835</v>
      </c>
      <c r="AI397" s="160">
        <f t="shared" si="90"/>
        <v>-0.26353026484985814</v>
      </c>
      <c r="AJ397" s="160">
        <f t="shared" si="90"/>
        <v>-0.79637037107264208</v>
      </c>
      <c r="AK397" s="160">
        <f t="shared" si="90"/>
        <v>-0.84435804359190691</v>
      </c>
      <c r="AL397" s="160">
        <f t="shared" si="90"/>
        <v>4.2561858002254906E-2</v>
      </c>
      <c r="AM397" s="160">
        <f t="shared" si="90"/>
        <v>-1.7584385332417076</v>
      </c>
      <c r="AN397" s="160">
        <f t="shared" si="90"/>
        <v>0.84690777723744537</v>
      </c>
      <c r="AO397" s="160">
        <f t="shared" si="90"/>
        <v>-1.6592780603009434</v>
      </c>
      <c r="AP397" s="160">
        <f t="shared" si="90"/>
        <v>-1.6392709364360161</v>
      </c>
      <c r="AQ397" s="160">
        <f t="shared" si="90"/>
        <v>-1.5017663117259383</v>
      </c>
      <c r="AR397" s="160">
        <f t="shared" si="90"/>
        <v>0.84199147696344834</v>
      </c>
      <c r="AS397" s="160">
        <f t="shared" si="90"/>
        <v>-1.9241769562716309</v>
      </c>
      <c r="AT397" s="160">
        <f t="shared" si="90"/>
        <v>-1.4381164522279051</v>
      </c>
      <c r="AU397" s="160">
        <f t="shared" si="90"/>
        <v>-1.2386113991836607</v>
      </c>
      <c r="AV397" s="160">
        <f t="shared" si="90"/>
        <v>-1.0462979150357068</v>
      </c>
      <c r="AW397" s="160">
        <f t="shared" si="90"/>
        <v>-1.0697332458826441</v>
      </c>
      <c r="AX397" s="160">
        <f t="shared" si="90"/>
        <v>-1.2881925424755782</v>
      </c>
      <c r="AY397" s="160">
        <f t="shared" si="90"/>
        <v>-1.0736477958339876</v>
      </c>
      <c r="AZ397" s="160">
        <f t="shared" si="90"/>
        <v>-1.1535621364843021</v>
      </c>
      <c r="BA397" s="160">
        <f t="shared" si="90"/>
        <v>-7.7068216114759711E-2</v>
      </c>
      <c r="BB397" s="160" t="e">
        <f t="shared" si="90"/>
        <v>#DIV/0!</v>
      </c>
      <c r="BC397" s="160" t="e">
        <f t="shared" si="90"/>
        <v>#DIV/0!</v>
      </c>
      <c r="BD397" s="160" t="e">
        <f t="shared" si="90"/>
        <v>#DIV/0!</v>
      </c>
      <c r="BE397" s="160" t="e">
        <f t="shared" si="90"/>
        <v>#DIV/0!</v>
      </c>
      <c r="BF397" s="160" t="e">
        <f t="shared" si="90"/>
        <v>#DIV/0!</v>
      </c>
      <c r="BG397" s="160" t="e">
        <f t="shared" si="90"/>
        <v>#DIV/0!</v>
      </c>
      <c r="BH397" s="160" t="e">
        <f t="shared" si="90"/>
        <v>#DIV/0!</v>
      </c>
      <c r="BI397" s="160" t="e">
        <f t="shared" si="90"/>
        <v>#DIV/0!</v>
      </c>
      <c r="BJ397" s="160" t="e">
        <f t="shared" si="90"/>
        <v>#DIV/0!</v>
      </c>
      <c r="BK397" s="160" t="e">
        <f t="shared" si="90"/>
        <v>#DIV/0!</v>
      </c>
      <c r="BL397" s="160" t="e">
        <f t="shared" si="90"/>
        <v>#DIV/0!</v>
      </c>
      <c r="BM397" s="160" t="e">
        <f t="shared" si="90"/>
        <v>#DIV/0!</v>
      </c>
      <c r="BN397" s="160" t="e">
        <f t="shared" si="90"/>
        <v>#DIV/0!</v>
      </c>
      <c r="BO397" s="160" t="e">
        <f t="shared" si="90"/>
        <v>#DIV/0!</v>
      </c>
      <c r="BP397" s="160" t="e">
        <f t="shared" si="89"/>
        <v>#DIV/0!</v>
      </c>
      <c r="BQ397" s="160" t="e">
        <f t="shared" si="89"/>
        <v>#DIV/0!</v>
      </c>
      <c r="BR397" s="160" t="e">
        <f t="shared" si="89"/>
        <v>#DIV/0!</v>
      </c>
      <c r="BS397" s="160" t="e">
        <f t="shared" si="89"/>
        <v>#DIV/0!</v>
      </c>
      <c r="BT397" s="160" t="e">
        <f t="shared" si="89"/>
        <v>#DIV/0!</v>
      </c>
      <c r="BU397" s="160" t="e">
        <f t="shared" si="89"/>
        <v>#DIV/0!</v>
      </c>
      <c r="BV397" s="160" t="e">
        <f t="shared" si="89"/>
        <v>#DIV/0!</v>
      </c>
    </row>
    <row r="398" spans="1:74" x14ac:dyDescent="0.2">
      <c r="A398" s="71"/>
      <c r="B398" s="79">
        <f t="shared" si="79"/>
        <v>40694</v>
      </c>
      <c r="C398" s="160">
        <f t="shared" si="80"/>
        <v>-4.6934713423017534E-2</v>
      </c>
      <c r="D398" s="160">
        <f t="shared" si="90"/>
        <v>-0.19937348304431984</v>
      </c>
      <c r="E398" s="160">
        <f t="shared" si="90"/>
        <v>-0.57245831680181214</v>
      </c>
      <c r="F398" s="160">
        <f t="shared" si="90"/>
        <v>-0.46869374132827396</v>
      </c>
      <c r="G398" s="160">
        <f t="shared" si="90"/>
        <v>-0.29544576697280078</v>
      </c>
      <c r="H398" s="160">
        <f t="shared" si="90"/>
        <v>-0.13651958743875023</v>
      </c>
      <c r="I398" s="160">
        <f t="shared" si="90"/>
        <v>-0.15023559543623835</v>
      </c>
      <c r="J398" s="160">
        <f t="shared" si="90"/>
        <v>-0.5877375179122335</v>
      </c>
      <c r="K398" s="160">
        <f t="shared" si="90"/>
        <v>-0.39638949335090873</v>
      </c>
      <c r="L398" s="160">
        <f t="shared" si="90"/>
        <v>0.35841056709313707</v>
      </c>
      <c r="M398" s="160">
        <f t="shared" si="90"/>
        <v>0.43197680487623713</v>
      </c>
      <c r="N398" s="160">
        <f t="shared" si="90"/>
        <v>0.29795779412659107</v>
      </c>
      <c r="O398" s="160">
        <f t="shared" si="90"/>
        <v>0.15946649874220523</v>
      </c>
      <c r="P398" s="160">
        <f t="shared" si="90"/>
        <v>0.5341131761698551</v>
      </c>
      <c r="Q398" s="160">
        <f t="shared" si="90"/>
        <v>0.47181438935011955</v>
      </c>
      <c r="R398" s="160">
        <f t="shared" si="90"/>
        <v>-0.15562889419821391</v>
      </c>
      <c r="S398" s="160">
        <f t="shared" si="90"/>
        <v>-0.48136573224836549</v>
      </c>
      <c r="T398" s="160">
        <f t="shared" si="90"/>
        <v>0.69323166002270609</v>
      </c>
      <c r="U398" s="160">
        <f t="shared" si="90"/>
        <v>-0.41808509129706251</v>
      </c>
      <c r="V398" s="160">
        <f t="shared" si="90"/>
        <v>-0.82387275675043958</v>
      </c>
      <c r="W398" s="160">
        <f t="shared" si="90"/>
        <v>-1.973698183125451</v>
      </c>
      <c r="X398" s="160">
        <f t="shared" si="90"/>
        <v>0.63702504661561399</v>
      </c>
      <c r="Y398" s="160">
        <f t="shared" si="90"/>
        <v>0.67563961029667519</v>
      </c>
      <c r="Z398" s="160">
        <f t="shared" si="90"/>
        <v>0.21991175152424663</v>
      </c>
      <c r="AA398" s="160">
        <f t="shared" si="90"/>
        <v>-0.16802746831526302</v>
      </c>
      <c r="AB398" s="160">
        <f t="shared" si="90"/>
        <v>-5.0657520389961505E-2</v>
      </c>
      <c r="AC398" s="160">
        <f t="shared" si="90"/>
        <v>-0.21644639504020532</v>
      </c>
      <c r="AD398" s="160">
        <f t="shared" si="90"/>
        <v>-6.5787724496061503E-2</v>
      </c>
      <c r="AE398" s="160">
        <f t="shared" si="90"/>
        <v>-0.65213159671801724</v>
      </c>
      <c r="AF398" s="160">
        <f t="shared" si="90"/>
        <v>1.3679161539987049E-2</v>
      </c>
      <c r="AG398" s="160">
        <f t="shared" si="90"/>
        <v>3.1517756725592067E-2</v>
      </c>
      <c r="AH398" s="160">
        <f t="shared" si="90"/>
        <v>0.20380260791037649</v>
      </c>
      <c r="AI398" s="160">
        <f t="shared" si="90"/>
        <v>-7.4321347658351689E-2</v>
      </c>
      <c r="AJ398" s="160">
        <f t="shared" si="90"/>
        <v>7.8826036270327138E-2</v>
      </c>
      <c r="AK398" s="160">
        <f t="shared" si="90"/>
        <v>0.12832055117772329</v>
      </c>
      <c r="AL398" s="160">
        <f t="shared" si="90"/>
        <v>0.10928703656708937</v>
      </c>
      <c r="AM398" s="160">
        <f t="shared" si="90"/>
        <v>-0.21440835833714994</v>
      </c>
      <c r="AN398" s="160">
        <f t="shared" si="90"/>
        <v>9.6291365071412172E-4</v>
      </c>
      <c r="AO398" s="160">
        <f t="shared" si="90"/>
        <v>2.487131607256355E-2</v>
      </c>
      <c r="AP398" s="160">
        <f t="shared" si="90"/>
        <v>0.79477988024419266</v>
      </c>
      <c r="AQ398" s="160">
        <f t="shared" si="90"/>
        <v>3.7064459059744558E-2</v>
      </c>
      <c r="AR398" s="160">
        <f t="shared" si="90"/>
        <v>0.24193085345360593</v>
      </c>
      <c r="AS398" s="160">
        <f t="shared" si="90"/>
        <v>-2.1341850571666572</v>
      </c>
      <c r="AT398" s="160">
        <f t="shared" si="90"/>
        <v>0.70733701250039405</v>
      </c>
      <c r="AU398" s="160">
        <f t="shared" si="90"/>
        <v>-0.38374179410260101</v>
      </c>
      <c r="AV398" s="160">
        <f t="shared" si="90"/>
        <v>0.28549194697829611</v>
      </c>
      <c r="AW398" s="160">
        <f t="shared" si="90"/>
        <v>0.77549477867614935</v>
      </c>
      <c r="AX398" s="160">
        <f t="shared" si="90"/>
        <v>0.46239659392329269</v>
      </c>
      <c r="AY398" s="160">
        <f t="shared" si="90"/>
        <v>0.33873509451036821</v>
      </c>
      <c r="AZ398" s="160">
        <f t="shared" si="90"/>
        <v>0.35566053328962211</v>
      </c>
      <c r="BA398" s="160">
        <f t="shared" si="90"/>
        <v>0.707813629603539</v>
      </c>
      <c r="BB398" s="160" t="e">
        <f t="shared" si="90"/>
        <v>#DIV/0!</v>
      </c>
      <c r="BC398" s="160" t="e">
        <f t="shared" si="90"/>
        <v>#DIV/0!</v>
      </c>
      <c r="BD398" s="160" t="e">
        <f t="shared" si="90"/>
        <v>#DIV/0!</v>
      </c>
      <c r="BE398" s="160" t="e">
        <f t="shared" si="90"/>
        <v>#DIV/0!</v>
      </c>
      <c r="BF398" s="160" t="e">
        <f t="shared" si="90"/>
        <v>#DIV/0!</v>
      </c>
      <c r="BG398" s="160" t="e">
        <f t="shared" si="90"/>
        <v>#DIV/0!</v>
      </c>
      <c r="BH398" s="160" t="e">
        <f t="shared" si="90"/>
        <v>#DIV/0!</v>
      </c>
      <c r="BI398" s="160" t="e">
        <f t="shared" si="90"/>
        <v>#DIV/0!</v>
      </c>
      <c r="BJ398" s="160" t="e">
        <f t="shared" si="90"/>
        <v>#DIV/0!</v>
      </c>
      <c r="BK398" s="160" t="e">
        <f t="shared" si="90"/>
        <v>#DIV/0!</v>
      </c>
      <c r="BL398" s="160" t="e">
        <f t="shared" si="90"/>
        <v>#DIV/0!</v>
      </c>
      <c r="BM398" s="160" t="e">
        <f t="shared" si="90"/>
        <v>#DIV/0!</v>
      </c>
      <c r="BN398" s="160" t="e">
        <f t="shared" si="90"/>
        <v>#DIV/0!</v>
      </c>
      <c r="BO398" s="160" t="e">
        <f t="shared" si="90"/>
        <v>#DIV/0!</v>
      </c>
      <c r="BP398" s="160" t="e">
        <f t="shared" si="89"/>
        <v>#DIV/0!</v>
      </c>
      <c r="BQ398" s="160" t="e">
        <f t="shared" si="89"/>
        <v>#DIV/0!</v>
      </c>
      <c r="BR398" s="160" t="e">
        <f t="shared" si="89"/>
        <v>#DIV/0!</v>
      </c>
      <c r="BS398" s="160" t="e">
        <f t="shared" si="89"/>
        <v>#DIV/0!</v>
      </c>
      <c r="BT398" s="160" t="e">
        <f t="shared" si="89"/>
        <v>#DIV/0!</v>
      </c>
      <c r="BU398" s="160" t="e">
        <f t="shared" si="89"/>
        <v>#DIV/0!</v>
      </c>
      <c r="BV398" s="160" t="e">
        <f t="shared" si="89"/>
        <v>#DIV/0!</v>
      </c>
    </row>
    <row r="399" spans="1:74" x14ac:dyDescent="0.2">
      <c r="A399" s="71"/>
      <c r="B399" s="79">
        <f t="shared" si="79"/>
        <v>40724</v>
      </c>
      <c r="C399" s="160">
        <f t="shared" si="80"/>
        <v>2.15381509708946E-2</v>
      </c>
      <c r="D399" s="160">
        <f t="shared" si="90"/>
        <v>-0.1611286660917767</v>
      </c>
      <c r="E399" s="160">
        <f t="shared" si="90"/>
        <v>9.9468236252611697E-2</v>
      </c>
      <c r="F399" s="160">
        <f t="shared" si="90"/>
        <v>-0.37844602963551327</v>
      </c>
      <c r="G399" s="160">
        <f t="shared" si="90"/>
        <v>-0.25250523944590131</v>
      </c>
      <c r="H399" s="160">
        <f t="shared" si="90"/>
        <v>0.86777158621406569</v>
      </c>
      <c r="I399" s="160">
        <f t="shared" si="90"/>
        <v>1.2513353631412305</v>
      </c>
      <c r="J399" s="160">
        <f t="shared" si="90"/>
        <v>-4.6878376029233754E-2</v>
      </c>
      <c r="K399" s="160">
        <f t="shared" si="90"/>
        <v>-1.1586143497933615E-2</v>
      </c>
      <c r="L399" s="160">
        <f t="shared" si="90"/>
        <v>0.85035766387438216</v>
      </c>
      <c r="M399" s="160">
        <f t="shared" si="90"/>
        <v>0.86967494061826478</v>
      </c>
      <c r="N399" s="160">
        <f t="shared" si="90"/>
        <v>0.38868797676663924</v>
      </c>
      <c r="O399" s="160">
        <f t="shared" si="90"/>
        <v>0.89708389558560986</v>
      </c>
      <c r="P399" s="160">
        <f t="shared" si="90"/>
        <v>0.79442111549471728</v>
      </c>
      <c r="Q399" s="160">
        <f t="shared" si="90"/>
        <v>0.36349435007985825</v>
      </c>
      <c r="R399" s="160">
        <f t="shared" si="90"/>
        <v>0.20626118060828755</v>
      </c>
      <c r="S399" s="160">
        <f t="shared" si="90"/>
        <v>5.0139052810189683E-2</v>
      </c>
      <c r="T399" s="160">
        <f t="shared" si="90"/>
        <v>0.7861916548586424</v>
      </c>
      <c r="U399" s="160">
        <f t="shared" si="90"/>
        <v>-0.57600954225497003</v>
      </c>
      <c r="V399" s="160">
        <f t="shared" si="90"/>
        <v>-0.81453512042208753</v>
      </c>
      <c r="W399" s="160">
        <f t="shared" si="90"/>
        <v>-1.5659953305060312</v>
      </c>
      <c r="X399" s="160">
        <f t="shared" si="90"/>
        <v>0.87237235414635317</v>
      </c>
      <c r="Y399" s="160">
        <f t="shared" si="90"/>
        <v>-1.1088276148387906</v>
      </c>
      <c r="Z399" s="160">
        <f t="shared" si="90"/>
        <v>-1.4079767148037046</v>
      </c>
      <c r="AA399" s="160">
        <f t="shared" si="90"/>
        <v>1.0345659823011368</v>
      </c>
      <c r="AB399" s="160">
        <f t="shared" si="90"/>
        <v>1.1163680204445994</v>
      </c>
      <c r="AC399" s="160">
        <f t="shared" si="90"/>
        <v>-0.68959138656309449</v>
      </c>
      <c r="AD399" s="160">
        <f t="shared" si="90"/>
        <v>-0.92763658754384881</v>
      </c>
      <c r="AE399" s="160">
        <f t="shared" si="90"/>
        <v>-0.12345159248604753</v>
      </c>
      <c r="AF399" s="160">
        <f t="shared" si="90"/>
        <v>0.80495420566215925</v>
      </c>
      <c r="AG399" s="160">
        <f t="shared" si="90"/>
        <v>0.5944484431016539</v>
      </c>
      <c r="AH399" s="160">
        <f t="shared" si="90"/>
        <v>0.95427459831832817</v>
      </c>
      <c r="AI399" s="160">
        <f t="shared" si="90"/>
        <v>0.67429905596170137</v>
      </c>
      <c r="AJ399" s="160">
        <f t="shared" si="90"/>
        <v>1.2087393952431684</v>
      </c>
      <c r="AK399" s="160">
        <f t="shared" si="90"/>
        <v>1.1226691848034913</v>
      </c>
      <c r="AL399" s="160">
        <f t="shared" si="90"/>
        <v>1.4188801574049041</v>
      </c>
      <c r="AM399" s="160">
        <f t="shared" si="90"/>
        <v>0.83101204428648001</v>
      </c>
      <c r="AN399" s="160">
        <f t="shared" si="90"/>
        <v>0.9242726666149752</v>
      </c>
      <c r="AO399" s="160">
        <f t="shared" si="90"/>
        <v>0.57049206435771693</v>
      </c>
      <c r="AP399" s="160">
        <f t="shared" si="90"/>
        <v>-0.30260247348173896</v>
      </c>
      <c r="AQ399" s="160">
        <f t="shared" si="90"/>
        <v>0.92789493459230421</v>
      </c>
      <c r="AR399" s="160">
        <f t="shared" si="90"/>
        <v>0.74127965620138314</v>
      </c>
      <c r="AS399" s="160">
        <f t="shared" si="90"/>
        <v>3.1960971169682571E-2</v>
      </c>
      <c r="AT399" s="160">
        <f t="shared" si="90"/>
        <v>1.2039191787460064</v>
      </c>
      <c r="AU399" s="160">
        <f t="shared" si="90"/>
        <v>-0.23862356677890276</v>
      </c>
      <c r="AV399" s="160">
        <f t="shared" si="90"/>
        <v>0.54367840722206484</v>
      </c>
      <c r="AW399" s="160">
        <f t="shared" si="90"/>
        <v>1.6231329345527805</v>
      </c>
      <c r="AX399" s="160">
        <f t="shared" si="90"/>
        <v>1.2615866354902661</v>
      </c>
      <c r="AY399" s="160">
        <f t="shared" si="90"/>
        <v>1.5216021173203718</v>
      </c>
      <c r="AZ399" s="160">
        <f t="shared" si="90"/>
        <v>1.7014855955133759</v>
      </c>
      <c r="BA399" s="160">
        <f t="shared" si="90"/>
        <v>0.37194009705528414</v>
      </c>
      <c r="BB399" s="160" t="e">
        <f t="shared" si="90"/>
        <v>#DIV/0!</v>
      </c>
      <c r="BC399" s="160" t="e">
        <f t="shared" si="90"/>
        <v>#DIV/0!</v>
      </c>
      <c r="BD399" s="160" t="e">
        <f t="shared" si="90"/>
        <v>#DIV/0!</v>
      </c>
      <c r="BE399" s="160" t="e">
        <f t="shared" si="90"/>
        <v>#DIV/0!</v>
      </c>
      <c r="BF399" s="160" t="e">
        <f t="shared" si="90"/>
        <v>#DIV/0!</v>
      </c>
      <c r="BG399" s="160" t="e">
        <f t="shared" si="90"/>
        <v>#DIV/0!</v>
      </c>
      <c r="BH399" s="160" t="e">
        <f t="shared" si="90"/>
        <v>#DIV/0!</v>
      </c>
      <c r="BI399" s="160" t="e">
        <f t="shared" si="90"/>
        <v>#DIV/0!</v>
      </c>
      <c r="BJ399" s="160" t="e">
        <f t="shared" si="90"/>
        <v>#DIV/0!</v>
      </c>
      <c r="BK399" s="160" t="e">
        <f t="shared" si="90"/>
        <v>#DIV/0!</v>
      </c>
      <c r="BL399" s="160" t="e">
        <f t="shared" si="90"/>
        <v>#DIV/0!</v>
      </c>
      <c r="BM399" s="160" t="e">
        <f t="shared" si="90"/>
        <v>#DIV/0!</v>
      </c>
      <c r="BN399" s="160" t="e">
        <f t="shared" si="90"/>
        <v>#DIV/0!</v>
      </c>
      <c r="BO399" s="160" t="e">
        <f t="shared" ref="BO399:BV402" si="91">(BO152-BO$246)/BO$247</f>
        <v>#DIV/0!</v>
      </c>
      <c r="BP399" s="160" t="e">
        <f t="shared" si="91"/>
        <v>#DIV/0!</v>
      </c>
      <c r="BQ399" s="160" t="e">
        <f t="shared" si="91"/>
        <v>#DIV/0!</v>
      </c>
      <c r="BR399" s="160" t="e">
        <f t="shared" si="91"/>
        <v>#DIV/0!</v>
      </c>
      <c r="BS399" s="160" t="e">
        <f t="shared" si="91"/>
        <v>#DIV/0!</v>
      </c>
      <c r="BT399" s="160" t="e">
        <f t="shared" si="91"/>
        <v>#DIV/0!</v>
      </c>
      <c r="BU399" s="160" t="e">
        <f t="shared" si="91"/>
        <v>#DIV/0!</v>
      </c>
      <c r="BV399" s="160" t="e">
        <f t="shared" si="91"/>
        <v>#DIV/0!</v>
      </c>
    </row>
    <row r="400" spans="1:74" x14ac:dyDescent="0.2">
      <c r="A400" s="71"/>
      <c r="B400" s="79">
        <f t="shared" si="79"/>
        <v>40755</v>
      </c>
      <c r="C400" s="160">
        <f t="shared" si="80"/>
        <v>-1.2579270828648506</v>
      </c>
      <c r="D400" s="160">
        <f t="shared" ref="D400:BO403" si="92">(D153-D$246)/D$247</f>
        <v>-1.4178166811528681</v>
      </c>
      <c r="E400" s="160">
        <f t="shared" si="92"/>
        <v>-1.7083206262309742</v>
      </c>
      <c r="F400" s="160">
        <f t="shared" si="92"/>
        <v>-1.5069404794156973</v>
      </c>
      <c r="G400" s="160">
        <f t="shared" si="92"/>
        <v>-0.72365057672193389</v>
      </c>
      <c r="H400" s="160">
        <f t="shared" si="92"/>
        <v>0.18958793965202206</v>
      </c>
      <c r="I400" s="160">
        <f t="shared" si="92"/>
        <v>0.24762116282352256</v>
      </c>
      <c r="J400" s="160">
        <f t="shared" si="92"/>
        <v>-0.73134670881999952</v>
      </c>
      <c r="K400" s="160">
        <f t="shared" si="92"/>
        <v>-0.6956268261791686</v>
      </c>
      <c r="L400" s="160">
        <f t="shared" si="92"/>
        <v>-0.12654293683625367</v>
      </c>
      <c r="M400" s="160">
        <f t="shared" si="92"/>
        <v>-0.27537798686241977</v>
      </c>
      <c r="N400" s="160">
        <f t="shared" si="92"/>
        <v>-0.80199172794358453</v>
      </c>
      <c r="O400" s="160">
        <f t="shared" si="92"/>
        <v>-0.4753276879712458</v>
      </c>
      <c r="P400" s="160">
        <f t="shared" si="92"/>
        <v>-0.45207973557740949</v>
      </c>
      <c r="Q400" s="160">
        <f t="shared" si="92"/>
        <v>-0.34090760318753771</v>
      </c>
      <c r="R400" s="160">
        <f t="shared" si="92"/>
        <v>-1.2818311192015772</v>
      </c>
      <c r="S400" s="160">
        <f t="shared" si="92"/>
        <v>-0.42461919712556878</v>
      </c>
      <c r="T400" s="160">
        <f t="shared" si="92"/>
        <v>-0.41796156447776861</v>
      </c>
      <c r="U400" s="160">
        <f t="shared" si="92"/>
        <v>-0.64116530326481314</v>
      </c>
      <c r="V400" s="160">
        <f t="shared" si="92"/>
        <v>-0.39260642547237729</v>
      </c>
      <c r="W400" s="160">
        <f t="shared" si="92"/>
        <v>0.90398747376855371</v>
      </c>
      <c r="X400" s="160">
        <f t="shared" si="92"/>
        <v>0.92169072205146696</v>
      </c>
      <c r="Y400" s="160">
        <f t="shared" si="92"/>
        <v>0.65092318123108261</v>
      </c>
      <c r="Z400" s="160">
        <f t="shared" si="92"/>
        <v>0.39789388927597313</v>
      </c>
      <c r="AA400" s="160">
        <f t="shared" si="92"/>
        <v>0.71317095284849341</v>
      </c>
      <c r="AB400" s="160">
        <f t="shared" si="92"/>
        <v>0.55407749664910977</v>
      </c>
      <c r="AC400" s="160">
        <f t="shared" si="92"/>
        <v>-0.45503668191227586</v>
      </c>
      <c r="AD400" s="160">
        <f t="shared" si="92"/>
        <v>-0.44082068766393229</v>
      </c>
      <c r="AE400" s="160">
        <f t="shared" si="92"/>
        <v>-0.36380126928722034</v>
      </c>
      <c r="AF400" s="160">
        <f t="shared" si="92"/>
        <v>7.7094621132700575E-2</v>
      </c>
      <c r="AG400" s="160">
        <f t="shared" si="92"/>
        <v>0.28928692737301587</v>
      </c>
      <c r="AH400" s="160">
        <f t="shared" si="92"/>
        <v>0.30211653528935778</v>
      </c>
      <c r="AI400" s="160">
        <f t="shared" si="92"/>
        <v>0.2876988489734898</v>
      </c>
      <c r="AJ400" s="160">
        <f t="shared" si="92"/>
        <v>0.4059324386774833</v>
      </c>
      <c r="AK400" s="160">
        <f t="shared" si="92"/>
        <v>0.24959719610641698</v>
      </c>
      <c r="AL400" s="160">
        <f t="shared" si="92"/>
        <v>0.65839270734222055</v>
      </c>
      <c r="AM400" s="160">
        <f t="shared" si="92"/>
        <v>0.26633231520219641</v>
      </c>
      <c r="AN400" s="160">
        <f t="shared" si="92"/>
        <v>0.72289881398011724</v>
      </c>
      <c r="AO400" s="160">
        <f t="shared" si="92"/>
        <v>-0.13517743675774813</v>
      </c>
      <c r="AP400" s="160">
        <f t="shared" si="92"/>
        <v>0.40312904126458782</v>
      </c>
      <c r="AQ400" s="160">
        <f t="shared" si="92"/>
        <v>-0.10544422689250775</v>
      </c>
      <c r="AR400" s="160">
        <f t="shared" si="92"/>
        <v>0.51164135577879899</v>
      </c>
      <c r="AS400" s="160">
        <f t="shared" si="92"/>
        <v>1.1604983923321923</v>
      </c>
      <c r="AT400" s="160">
        <f t="shared" si="92"/>
        <v>0.71982090431982948</v>
      </c>
      <c r="AU400" s="160">
        <f t="shared" si="92"/>
        <v>-0.46092497579993585</v>
      </c>
      <c r="AV400" s="160">
        <f t="shared" si="92"/>
        <v>-0.97289658597342454</v>
      </c>
      <c r="AW400" s="160">
        <f t="shared" si="92"/>
        <v>1.0559704921094366</v>
      </c>
      <c r="AX400" s="160">
        <f t="shared" si="92"/>
        <v>0.36151133399352209</v>
      </c>
      <c r="AY400" s="160">
        <f t="shared" si="92"/>
        <v>8.6583534628769082E-2</v>
      </c>
      <c r="AZ400" s="160">
        <f t="shared" si="92"/>
        <v>-7.3288972881093872E-2</v>
      </c>
      <c r="BA400" s="160">
        <f t="shared" si="92"/>
        <v>0.47240098254052892</v>
      </c>
      <c r="BB400" s="160" t="e">
        <f t="shared" si="92"/>
        <v>#DIV/0!</v>
      </c>
      <c r="BC400" s="160" t="e">
        <f t="shared" si="92"/>
        <v>#DIV/0!</v>
      </c>
      <c r="BD400" s="160" t="e">
        <f t="shared" si="92"/>
        <v>#DIV/0!</v>
      </c>
      <c r="BE400" s="160" t="e">
        <f t="shared" si="92"/>
        <v>#DIV/0!</v>
      </c>
      <c r="BF400" s="160" t="e">
        <f t="shared" si="92"/>
        <v>#DIV/0!</v>
      </c>
      <c r="BG400" s="160" t="e">
        <f t="shared" si="92"/>
        <v>#DIV/0!</v>
      </c>
      <c r="BH400" s="160" t="e">
        <f t="shared" si="92"/>
        <v>#DIV/0!</v>
      </c>
      <c r="BI400" s="160" t="e">
        <f t="shared" si="92"/>
        <v>#DIV/0!</v>
      </c>
      <c r="BJ400" s="160" t="e">
        <f t="shared" si="92"/>
        <v>#DIV/0!</v>
      </c>
      <c r="BK400" s="160" t="e">
        <f t="shared" si="92"/>
        <v>#DIV/0!</v>
      </c>
      <c r="BL400" s="160" t="e">
        <f t="shared" si="92"/>
        <v>#DIV/0!</v>
      </c>
      <c r="BM400" s="160" t="e">
        <f t="shared" si="92"/>
        <v>#DIV/0!</v>
      </c>
      <c r="BN400" s="160" t="e">
        <f t="shared" si="92"/>
        <v>#DIV/0!</v>
      </c>
      <c r="BO400" s="160" t="e">
        <f t="shared" si="92"/>
        <v>#DIV/0!</v>
      </c>
      <c r="BP400" s="160" t="e">
        <f t="shared" si="91"/>
        <v>#DIV/0!</v>
      </c>
      <c r="BQ400" s="160" t="e">
        <f t="shared" si="91"/>
        <v>#DIV/0!</v>
      </c>
      <c r="BR400" s="160" t="e">
        <f t="shared" si="91"/>
        <v>#DIV/0!</v>
      </c>
      <c r="BS400" s="160" t="e">
        <f t="shared" si="91"/>
        <v>#DIV/0!</v>
      </c>
      <c r="BT400" s="160" t="e">
        <f t="shared" si="91"/>
        <v>#DIV/0!</v>
      </c>
      <c r="BU400" s="160" t="e">
        <f t="shared" si="91"/>
        <v>#DIV/0!</v>
      </c>
      <c r="BV400" s="160" t="e">
        <f t="shared" si="91"/>
        <v>#DIV/0!</v>
      </c>
    </row>
    <row r="401" spans="1:74" x14ac:dyDescent="0.2">
      <c r="A401" s="71"/>
      <c r="B401" s="79">
        <f t="shared" si="79"/>
        <v>40786</v>
      </c>
      <c r="C401" s="160">
        <f t="shared" si="80"/>
        <v>-1.3679732713815778</v>
      </c>
      <c r="D401" s="160">
        <f t="shared" si="92"/>
        <v>-1.7555062216131287</v>
      </c>
      <c r="E401" s="160">
        <f t="shared" si="92"/>
        <v>-2.4468077681570204</v>
      </c>
      <c r="F401" s="160">
        <f t="shared" si="92"/>
        <v>-2.2106664229445143</v>
      </c>
      <c r="G401" s="160">
        <f t="shared" si="92"/>
        <v>-1.8941970809897439</v>
      </c>
      <c r="H401" s="160">
        <f t="shared" si="92"/>
        <v>-1.8941524427688416</v>
      </c>
      <c r="I401" s="160">
        <f t="shared" si="92"/>
        <v>-0.8613096824197739</v>
      </c>
      <c r="J401" s="160">
        <f t="shared" si="92"/>
        <v>-1.123201780648839</v>
      </c>
      <c r="K401" s="160">
        <f t="shared" si="92"/>
        <v>-1.7332205591916066</v>
      </c>
      <c r="L401" s="160">
        <f t="shared" si="92"/>
        <v>0.99490793333920224</v>
      </c>
      <c r="M401" s="160">
        <f t="shared" si="92"/>
        <v>0.77604991924682665</v>
      </c>
      <c r="N401" s="160">
        <f t="shared" si="92"/>
        <v>-1.4081409486181491</v>
      </c>
      <c r="O401" s="160">
        <f t="shared" si="92"/>
        <v>0.27954459794990233</v>
      </c>
      <c r="P401" s="160">
        <f t="shared" si="92"/>
        <v>-0.23777010120410111</v>
      </c>
      <c r="Q401" s="160">
        <f t="shared" si="92"/>
        <v>-0.61649584452247941</v>
      </c>
      <c r="R401" s="160">
        <f t="shared" si="92"/>
        <v>-1.8220513263230529</v>
      </c>
      <c r="S401" s="160">
        <f t="shared" si="92"/>
        <v>-1.0499831256843188E-2</v>
      </c>
      <c r="T401" s="160">
        <f t="shared" si="92"/>
        <v>-5.0677210324070611E-2</v>
      </c>
      <c r="U401" s="160">
        <f t="shared" si="92"/>
        <v>-1.5664272020904606</v>
      </c>
      <c r="V401" s="160">
        <f t="shared" si="92"/>
        <v>-2.4560090841299749</v>
      </c>
      <c r="W401" s="160">
        <f t="shared" si="92"/>
        <v>-0.67179045567597595</v>
      </c>
      <c r="X401" s="160">
        <f t="shared" si="92"/>
        <v>-0.93079521616513816</v>
      </c>
      <c r="Y401" s="160">
        <f t="shared" si="92"/>
        <v>0.43183640071525936</v>
      </c>
      <c r="Z401" s="160">
        <f t="shared" si="92"/>
        <v>0.25556395057002207</v>
      </c>
      <c r="AA401" s="160">
        <f t="shared" si="92"/>
        <v>-1.6985914367287236</v>
      </c>
      <c r="AB401" s="160">
        <f t="shared" si="92"/>
        <v>-1.5622814617491094</v>
      </c>
      <c r="AC401" s="160">
        <f t="shared" si="92"/>
        <v>-1.5743760580998951</v>
      </c>
      <c r="AD401" s="160">
        <f t="shared" si="92"/>
        <v>-1.060637105042765</v>
      </c>
      <c r="AE401" s="160">
        <f t="shared" si="92"/>
        <v>-2.514281912234821</v>
      </c>
      <c r="AF401" s="160">
        <f t="shared" si="92"/>
        <v>-0.97239553670784806</v>
      </c>
      <c r="AG401" s="160">
        <f t="shared" si="92"/>
        <v>-1.3096874168055661</v>
      </c>
      <c r="AH401" s="160">
        <f t="shared" si="92"/>
        <v>-1.856517713650228</v>
      </c>
      <c r="AI401" s="160">
        <f t="shared" si="92"/>
        <v>-2.0205679936108996</v>
      </c>
      <c r="AJ401" s="160">
        <f t="shared" si="92"/>
        <v>-2.1100113410533781</v>
      </c>
      <c r="AK401" s="160">
        <f t="shared" si="92"/>
        <v>-2.0779189445143644</v>
      </c>
      <c r="AL401" s="160">
        <f t="shared" si="92"/>
        <v>-1.9277120171844435</v>
      </c>
      <c r="AM401" s="160">
        <f t="shared" si="92"/>
        <v>-1.4880531307684921</v>
      </c>
      <c r="AN401" s="160">
        <f t="shared" si="92"/>
        <v>-2.0512178232983884</v>
      </c>
      <c r="AO401" s="160">
        <f t="shared" si="92"/>
        <v>0.19219501221334387</v>
      </c>
      <c r="AP401" s="160">
        <f t="shared" si="92"/>
        <v>-1.5606569483282207</v>
      </c>
      <c r="AQ401" s="160">
        <f t="shared" si="92"/>
        <v>-2.0766181662321488</v>
      </c>
      <c r="AR401" s="160">
        <f t="shared" si="92"/>
        <v>-1.3293941951393411</v>
      </c>
      <c r="AS401" s="160">
        <f t="shared" si="92"/>
        <v>0.98363661864335095</v>
      </c>
      <c r="AT401" s="160">
        <f t="shared" si="92"/>
        <v>-2.0557971662657684</v>
      </c>
      <c r="AU401" s="160">
        <f t="shared" si="92"/>
        <v>-1.910638924150851</v>
      </c>
      <c r="AV401" s="160">
        <f t="shared" si="92"/>
        <v>-0.9457418884481561</v>
      </c>
      <c r="AW401" s="160">
        <f t="shared" si="92"/>
        <v>-1.1282894530944652</v>
      </c>
      <c r="AX401" s="160">
        <f t="shared" si="92"/>
        <v>-1.8198303133578764</v>
      </c>
      <c r="AY401" s="160">
        <f t="shared" si="92"/>
        <v>-2.1399792991258897</v>
      </c>
      <c r="AZ401" s="160">
        <f t="shared" si="92"/>
        <v>-0.89686639566870074</v>
      </c>
      <c r="BA401" s="160">
        <f t="shared" si="92"/>
        <v>-1.2836517176529929</v>
      </c>
      <c r="BB401" s="160" t="e">
        <f t="shared" si="92"/>
        <v>#DIV/0!</v>
      </c>
      <c r="BC401" s="160" t="e">
        <f t="shared" si="92"/>
        <v>#DIV/0!</v>
      </c>
      <c r="BD401" s="160" t="e">
        <f t="shared" si="92"/>
        <v>#DIV/0!</v>
      </c>
      <c r="BE401" s="160" t="e">
        <f t="shared" si="92"/>
        <v>#DIV/0!</v>
      </c>
      <c r="BF401" s="160" t="e">
        <f t="shared" si="92"/>
        <v>#DIV/0!</v>
      </c>
      <c r="BG401" s="160" t="e">
        <f t="shared" si="92"/>
        <v>#DIV/0!</v>
      </c>
      <c r="BH401" s="160" t="e">
        <f t="shared" si="92"/>
        <v>#DIV/0!</v>
      </c>
      <c r="BI401" s="160" t="e">
        <f t="shared" si="92"/>
        <v>#DIV/0!</v>
      </c>
      <c r="BJ401" s="160" t="e">
        <f t="shared" si="92"/>
        <v>#DIV/0!</v>
      </c>
      <c r="BK401" s="160" t="e">
        <f t="shared" si="92"/>
        <v>#DIV/0!</v>
      </c>
      <c r="BL401" s="160" t="e">
        <f t="shared" si="92"/>
        <v>#DIV/0!</v>
      </c>
      <c r="BM401" s="160" t="e">
        <f t="shared" si="92"/>
        <v>#DIV/0!</v>
      </c>
      <c r="BN401" s="160" t="e">
        <f t="shared" si="92"/>
        <v>#DIV/0!</v>
      </c>
      <c r="BO401" s="160" t="e">
        <f t="shared" si="92"/>
        <v>#DIV/0!</v>
      </c>
      <c r="BP401" s="160" t="e">
        <f t="shared" si="91"/>
        <v>#DIV/0!</v>
      </c>
      <c r="BQ401" s="160" t="e">
        <f t="shared" si="91"/>
        <v>#DIV/0!</v>
      </c>
      <c r="BR401" s="160" t="e">
        <f t="shared" si="91"/>
        <v>#DIV/0!</v>
      </c>
      <c r="BS401" s="160" t="e">
        <f t="shared" si="91"/>
        <v>#DIV/0!</v>
      </c>
      <c r="BT401" s="160" t="e">
        <f t="shared" si="91"/>
        <v>#DIV/0!</v>
      </c>
      <c r="BU401" s="160" t="e">
        <f t="shared" si="91"/>
        <v>#DIV/0!</v>
      </c>
      <c r="BV401" s="160" t="e">
        <f t="shared" si="91"/>
        <v>#DIV/0!</v>
      </c>
    </row>
    <row r="402" spans="1:74" x14ac:dyDescent="0.2">
      <c r="A402" s="71"/>
      <c r="B402" s="79">
        <f t="shared" si="79"/>
        <v>40816</v>
      </c>
      <c r="C402" s="160">
        <f t="shared" si="80"/>
        <v>-1.0226922771334948</v>
      </c>
      <c r="D402" s="160">
        <f t="shared" si="92"/>
        <v>-1.6753535634695786</v>
      </c>
      <c r="E402" s="160">
        <f t="shared" si="92"/>
        <v>-1.9793185684244428</v>
      </c>
      <c r="F402" s="160">
        <f t="shared" si="92"/>
        <v>-2.264520426056845</v>
      </c>
      <c r="G402" s="160">
        <f t="shared" si="92"/>
        <v>-1.4897411059339836</v>
      </c>
      <c r="H402" s="160">
        <f t="shared" si="92"/>
        <v>0.53019651793848355</v>
      </c>
      <c r="I402" s="160">
        <f t="shared" si="92"/>
        <v>0.82582104187850336</v>
      </c>
      <c r="J402" s="160">
        <f t="shared" si="92"/>
        <v>-2.5292176687303636</v>
      </c>
      <c r="K402" s="160">
        <f t="shared" si="92"/>
        <v>-2.3078543934428137</v>
      </c>
      <c r="L402" s="160">
        <f t="shared" si="92"/>
        <v>0.58298943865066088</v>
      </c>
      <c r="M402" s="160">
        <f t="shared" si="92"/>
        <v>0.58047698128227931</v>
      </c>
      <c r="N402" s="160">
        <f t="shared" si="92"/>
        <v>-0.67991495025639725</v>
      </c>
      <c r="O402" s="160">
        <f t="shared" si="92"/>
        <v>-2.1672071525814456</v>
      </c>
      <c r="P402" s="160">
        <f t="shared" si="92"/>
        <v>-0.79024064942718408</v>
      </c>
      <c r="Q402" s="160">
        <f t="shared" si="92"/>
        <v>-0.90958046214803423</v>
      </c>
      <c r="R402" s="160">
        <f t="shared" si="92"/>
        <v>-1.0757841361036378</v>
      </c>
      <c r="S402" s="160">
        <f t="shared" si="92"/>
        <v>0.88472948418708774</v>
      </c>
      <c r="T402" s="160">
        <f t="shared" si="92"/>
        <v>-0.45160522771358141</v>
      </c>
      <c r="U402" s="160">
        <f t="shared" si="92"/>
        <v>-1.9953614491949039</v>
      </c>
      <c r="V402" s="160">
        <f t="shared" si="92"/>
        <v>-2.9751651395135994</v>
      </c>
      <c r="W402" s="160">
        <f t="shared" si="92"/>
        <v>-1.2042100294263172</v>
      </c>
      <c r="X402" s="160">
        <f t="shared" si="92"/>
        <v>0.67799503362663793</v>
      </c>
      <c r="Y402" s="160">
        <f t="shared" si="92"/>
        <v>-0.14980931252395663</v>
      </c>
      <c r="Z402" s="160">
        <f t="shared" si="92"/>
        <v>0.14788237257549031</v>
      </c>
      <c r="AA402" s="160">
        <f t="shared" si="92"/>
        <v>0.26673800772174144</v>
      </c>
      <c r="AB402" s="160">
        <f t="shared" si="92"/>
        <v>-0.41095351927656326</v>
      </c>
      <c r="AC402" s="160">
        <f t="shared" si="92"/>
        <v>0.50146858080846268</v>
      </c>
      <c r="AD402" s="160">
        <f t="shared" si="92"/>
        <v>0.59501987479822838</v>
      </c>
      <c r="AE402" s="160">
        <f t="shared" si="92"/>
        <v>0.32765667117969055</v>
      </c>
      <c r="AF402" s="160">
        <f t="shared" si="92"/>
        <v>0.55965688460734453</v>
      </c>
      <c r="AG402" s="160">
        <f t="shared" si="92"/>
        <v>0.76940745402422239</v>
      </c>
      <c r="AH402" s="160">
        <f t="shared" si="92"/>
        <v>3.1752291065674863E-2</v>
      </c>
      <c r="AI402" s="160">
        <f t="shared" si="92"/>
        <v>-0.88187729139190463</v>
      </c>
      <c r="AJ402" s="160">
        <f t="shared" si="92"/>
        <v>-0.91418278684651244</v>
      </c>
      <c r="AK402" s="160">
        <f t="shared" si="92"/>
        <v>-1.099544842691067</v>
      </c>
      <c r="AL402" s="160">
        <f t="shared" si="92"/>
        <v>-1.0039644303192488</v>
      </c>
      <c r="AM402" s="160">
        <f t="shared" si="92"/>
        <v>-0.41589034791305057</v>
      </c>
      <c r="AN402" s="160">
        <f t="shared" si="92"/>
        <v>-0.17085749916260795</v>
      </c>
      <c r="AO402" s="160">
        <f t="shared" si="92"/>
        <v>-3.6965702066420504E-2</v>
      </c>
      <c r="AP402" s="160">
        <f t="shared" si="92"/>
        <v>4.3018274433776059E-2</v>
      </c>
      <c r="AQ402" s="160">
        <f t="shared" si="92"/>
        <v>-1.2018708234759623</v>
      </c>
      <c r="AR402" s="160">
        <f t="shared" si="92"/>
        <v>-0.6314268773909103</v>
      </c>
      <c r="AS402" s="160">
        <f t="shared" si="92"/>
        <v>0.13138487690417916</v>
      </c>
      <c r="AT402" s="160">
        <f t="shared" si="92"/>
        <v>-0.96202784930916696</v>
      </c>
      <c r="AU402" s="160">
        <f t="shared" si="92"/>
        <v>0.59756832962390172</v>
      </c>
      <c r="AV402" s="160">
        <f t="shared" si="92"/>
        <v>-0.34502464193465693</v>
      </c>
      <c r="AW402" s="160">
        <f t="shared" si="92"/>
        <v>-1.0358771673205052</v>
      </c>
      <c r="AX402" s="160">
        <f t="shared" si="92"/>
        <v>-0.53070794719512504</v>
      </c>
      <c r="AY402" s="160">
        <f t="shared" si="92"/>
        <v>-1.272175191536999</v>
      </c>
      <c r="AZ402" s="160">
        <f t="shared" si="92"/>
        <v>-1.8176566619910735</v>
      </c>
      <c r="BA402" s="160">
        <f t="shared" si="92"/>
        <v>0.91444980362362061</v>
      </c>
      <c r="BB402" s="160" t="e">
        <f t="shared" si="92"/>
        <v>#DIV/0!</v>
      </c>
      <c r="BC402" s="160" t="e">
        <f t="shared" si="92"/>
        <v>#DIV/0!</v>
      </c>
      <c r="BD402" s="160" t="e">
        <f t="shared" si="92"/>
        <v>#DIV/0!</v>
      </c>
      <c r="BE402" s="160" t="e">
        <f t="shared" si="92"/>
        <v>#DIV/0!</v>
      </c>
      <c r="BF402" s="160" t="e">
        <f t="shared" si="92"/>
        <v>#DIV/0!</v>
      </c>
      <c r="BG402" s="160" t="e">
        <f t="shared" si="92"/>
        <v>#DIV/0!</v>
      </c>
      <c r="BH402" s="160" t="e">
        <f t="shared" si="92"/>
        <v>#DIV/0!</v>
      </c>
      <c r="BI402" s="160" t="e">
        <f t="shared" si="92"/>
        <v>#DIV/0!</v>
      </c>
      <c r="BJ402" s="160" t="e">
        <f t="shared" si="92"/>
        <v>#DIV/0!</v>
      </c>
      <c r="BK402" s="160" t="e">
        <f t="shared" si="92"/>
        <v>#DIV/0!</v>
      </c>
      <c r="BL402" s="160" t="e">
        <f t="shared" si="92"/>
        <v>#DIV/0!</v>
      </c>
      <c r="BM402" s="160" t="e">
        <f t="shared" si="92"/>
        <v>#DIV/0!</v>
      </c>
      <c r="BN402" s="160" t="e">
        <f t="shared" si="92"/>
        <v>#DIV/0!</v>
      </c>
      <c r="BO402" s="160" t="e">
        <f t="shared" si="92"/>
        <v>#DIV/0!</v>
      </c>
      <c r="BP402" s="160" t="e">
        <f t="shared" si="91"/>
        <v>#DIV/0!</v>
      </c>
      <c r="BQ402" s="160" t="e">
        <f t="shared" si="91"/>
        <v>#DIV/0!</v>
      </c>
      <c r="BR402" s="160" t="e">
        <f t="shared" si="91"/>
        <v>#DIV/0!</v>
      </c>
      <c r="BS402" s="160" t="e">
        <f t="shared" si="91"/>
        <v>#DIV/0!</v>
      </c>
      <c r="BT402" s="160" t="e">
        <f t="shared" si="91"/>
        <v>#DIV/0!</v>
      </c>
      <c r="BU402" s="160" t="e">
        <f t="shared" si="91"/>
        <v>#DIV/0!</v>
      </c>
      <c r="BV402" s="160" t="e">
        <f t="shared" si="91"/>
        <v>#DIV/0!</v>
      </c>
    </row>
    <row r="403" spans="1:74" x14ac:dyDescent="0.2">
      <c r="A403" s="71"/>
      <c r="B403" s="79">
        <f t="shared" si="79"/>
        <v>40847</v>
      </c>
      <c r="C403" s="160">
        <f t="shared" si="80"/>
        <v>1.8090161206902986</v>
      </c>
      <c r="D403" s="160">
        <f t="shared" si="92"/>
        <v>2.0924033148127514</v>
      </c>
      <c r="E403" s="160">
        <f t="shared" si="92"/>
        <v>1.7909687110189085</v>
      </c>
      <c r="F403" s="160">
        <f t="shared" si="92"/>
        <v>1.4032326936893271</v>
      </c>
      <c r="G403" s="160">
        <f t="shared" si="92"/>
        <v>2.2811255928122374</v>
      </c>
      <c r="H403" s="160">
        <f t="shared" si="92"/>
        <v>-0.94771568116484661</v>
      </c>
      <c r="I403" s="160">
        <f t="shared" si="92"/>
        <v>-1.6715454065052529</v>
      </c>
      <c r="J403" s="160">
        <f t="shared" si="92"/>
        <v>2.2020042425928441</v>
      </c>
      <c r="K403" s="160">
        <f t="shared" si="92"/>
        <v>1.6906750816792737</v>
      </c>
      <c r="L403" s="160">
        <f t="shared" si="92"/>
        <v>-1.1083905940937171</v>
      </c>
      <c r="M403" s="160">
        <f t="shared" si="92"/>
        <v>-0.94575136328322551</v>
      </c>
      <c r="N403" s="160">
        <f t="shared" si="92"/>
        <v>1.013462292232971</v>
      </c>
      <c r="O403" s="160">
        <f t="shared" si="92"/>
        <v>0.74271415437971544</v>
      </c>
      <c r="P403" s="160">
        <f t="shared" si="92"/>
        <v>0.48125930047483079</v>
      </c>
      <c r="Q403" s="160">
        <f t="shared" si="92"/>
        <v>0.78053318028915986</v>
      </c>
      <c r="R403" s="160">
        <f t="shared" si="92"/>
        <v>0.39055362147898398</v>
      </c>
      <c r="S403" s="160">
        <f t="shared" si="92"/>
        <v>-1.6704199568908356</v>
      </c>
      <c r="T403" s="160">
        <f t="shared" si="92"/>
        <v>0.21368701145540461</v>
      </c>
      <c r="U403" s="160">
        <f t="shared" si="92"/>
        <v>2.6987237342657946</v>
      </c>
      <c r="V403" s="160">
        <f t="shared" si="92"/>
        <v>1.975979486933189</v>
      </c>
      <c r="W403" s="160">
        <f t="shared" si="92"/>
        <v>-0.97205364142848583</v>
      </c>
      <c r="X403" s="160">
        <f t="shared" si="92"/>
        <v>0.74720447275732294</v>
      </c>
      <c r="Y403" s="160">
        <f t="shared" si="92"/>
        <v>1.1027515279892353</v>
      </c>
      <c r="Z403" s="160">
        <f t="shared" si="92"/>
        <v>0.92598104564124228</v>
      </c>
      <c r="AA403" s="160">
        <f t="shared" si="92"/>
        <v>1.2055121117746281</v>
      </c>
      <c r="AB403" s="160">
        <f t="shared" si="92"/>
        <v>0.6487760725754288</v>
      </c>
      <c r="AC403" s="160">
        <f t="shared" si="92"/>
        <v>2.0792211219069157</v>
      </c>
      <c r="AD403" s="160">
        <f t="shared" si="92"/>
        <v>1.9067541092230429</v>
      </c>
      <c r="AE403" s="160">
        <f t="shared" si="92"/>
        <v>2.3257477205516168</v>
      </c>
      <c r="AF403" s="160">
        <f t="shared" si="92"/>
        <v>1.3086089723012613</v>
      </c>
      <c r="AG403" s="160">
        <f t="shared" si="92"/>
        <v>0.91170725316279366</v>
      </c>
      <c r="AH403" s="160">
        <f t="shared" si="92"/>
        <v>1.1982482390960449</v>
      </c>
      <c r="AI403" s="160">
        <f t="shared" si="92"/>
        <v>0.57365329631162798</v>
      </c>
      <c r="AJ403" s="160">
        <f t="shared" si="92"/>
        <v>0.66600360948962845</v>
      </c>
      <c r="AK403" s="160">
        <f t="shared" si="92"/>
        <v>0.76833721480040895</v>
      </c>
      <c r="AL403" s="160">
        <f t="shared" si="92"/>
        <v>0.79373094974006686</v>
      </c>
      <c r="AM403" s="160">
        <f t="shared" si="92"/>
        <v>-0.37665673324922433</v>
      </c>
      <c r="AN403" s="160">
        <f t="shared" si="92"/>
        <v>0.99494972773480228</v>
      </c>
      <c r="AO403" s="160">
        <f t="shared" si="92"/>
        <v>-1.095469953739618</v>
      </c>
      <c r="AP403" s="160">
        <f t="shared" si="92"/>
        <v>1.4728022200815176</v>
      </c>
      <c r="AQ403" s="160">
        <f t="shared" si="92"/>
        <v>1.430407440742115</v>
      </c>
      <c r="AR403" s="160">
        <f t="shared" si="92"/>
        <v>0.93710507237669882</v>
      </c>
      <c r="AS403" s="160">
        <f t="shared" si="92"/>
        <v>-0.55796732392083759</v>
      </c>
      <c r="AT403" s="160">
        <f t="shared" si="92"/>
        <v>1.7012795012110493</v>
      </c>
      <c r="AU403" s="160">
        <f t="shared" si="92"/>
        <v>1.5582508093625385</v>
      </c>
      <c r="AV403" s="160">
        <f t="shared" si="92"/>
        <v>1.6698732298938346</v>
      </c>
      <c r="AW403" s="160">
        <f t="shared" si="92"/>
        <v>1.5073417506555322</v>
      </c>
      <c r="AX403" s="160">
        <f t="shared" si="92"/>
        <v>1.7764062964622378</v>
      </c>
      <c r="AY403" s="160">
        <f t="shared" si="92"/>
        <v>1.5335027579276057</v>
      </c>
      <c r="AZ403" s="160">
        <f t="shared" si="92"/>
        <v>0.38170505468769805</v>
      </c>
      <c r="BA403" s="160">
        <f t="shared" si="92"/>
        <v>1.3015274396288581</v>
      </c>
      <c r="BB403" s="160" t="e">
        <f t="shared" si="92"/>
        <v>#DIV/0!</v>
      </c>
      <c r="BC403" s="160" t="e">
        <f t="shared" si="92"/>
        <v>#DIV/0!</v>
      </c>
      <c r="BD403" s="160" t="e">
        <f t="shared" si="92"/>
        <v>#DIV/0!</v>
      </c>
      <c r="BE403" s="160" t="e">
        <f t="shared" si="92"/>
        <v>#DIV/0!</v>
      </c>
      <c r="BF403" s="160" t="e">
        <f t="shared" si="92"/>
        <v>#DIV/0!</v>
      </c>
      <c r="BG403" s="160" t="e">
        <f t="shared" si="92"/>
        <v>#DIV/0!</v>
      </c>
      <c r="BH403" s="160" t="e">
        <f t="shared" si="92"/>
        <v>#DIV/0!</v>
      </c>
      <c r="BI403" s="160" t="e">
        <f t="shared" si="92"/>
        <v>#DIV/0!</v>
      </c>
      <c r="BJ403" s="160" t="e">
        <f t="shared" si="92"/>
        <v>#DIV/0!</v>
      </c>
      <c r="BK403" s="160" t="e">
        <f t="shared" si="92"/>
        <v>#DIV/0!</v>
      </c>
      <c r="BL403" s="160" t="e">
        <f t="shared" si="92"/>
        <v>#DIV/0!</v>
      </c>
      <c r="BM403" s="160" t="e">
        <f t="shared" si="92"/>
        <v>#DIV/0!</v>
      </c>
      <c r="BN403" s="160" t="e">
        <f t="shared" si="92"/>
        <v>#DIV/0!</v>
      </c>
      <c r="BO403" s="160" t="e">
        <f t="shared" ref="BO403:BV406" si="93">(BO156-BO$246)/BO$247</f>
        <v>#DIV/0!</v>
      </c>
      <c r="BP403" s="160" t="e">
        <f t="shared" si="93"/>
        <v>#DIV/0!</v>
      </c>
      <c r="BQ403" s="160" t="e">
        <f t="shared" si="93"/>
        <v>#DIV/0!</v>
      </c>
      <c r="BR403" s="160" t="e">
        <f t="shared" si="93"/>
        <v>#DIV/0!</v>
      </c>
      <c r="BS403" s="160" t="e">
        <f t="shared" si="93"/>
        <v>#DIV/0!</v>
      </c>
      <c r="BT403" s="160" t="e">
        <f t="shared" si="93"/>
        <v>#DIV/0!</v>
      </c>
      <c r="BU403" s="160" t="e">
        <f t="shared" si="93"/>
        <v>#DIV/0!</v>
      </c>
      <c r="BV403" s="160" t="e">
        <f t="shared" si="93"/>
        <v>#DIV/0!</v>
      </c>
    </row>
    <row r="404" spans="1:74" x14ac:dyDescent="0.2">
      <c r="A404" s="71"/>
      <c r="B404" s="79">
        <f t="shared" si="79"/>
        <v>40877</v>
      </c>
      <c r="C404" s="160">
        <f t="shared" si="80"/>
        <v>0.39885485412697275</v>
      </c>
      <c r="D404" s="160">
        <f t="shared" ref="D404:BO407" si="94">(D157-D$246)/D$247</f>
        <v>0.21688489364998634</v>
      </c>
      <c r="E404" s="160">
        <f t="shared" si="94"/>
        <v>-0.82051362049917687</v>
      </c>
      <c r="F404" s="160">
        <f t="shared" si="94"/>
        <v>-1.0593200355209307</v>
      </c>
      <c r="G404" s="160">
        <f t="shared" si="94"/>
        <v>-0.20683777707140683</v>
      </c>
      <c r="H404" s="160">
        <f t="shared" si="94"/>
        <v>-0.62990062889611376</v>
      </c>
      <c r="I404" s="160">
        <f t="shared" si="94"/>
        <v>-0.2386651222733682</v>
      </c>
      <c r="J404" s="160">
        <f t="shared" si="94"/>
        <v>-1.1829902616697154</v>
      </c>
      <c r="K404" s="160">
        <f t="shared" si="94"/>
        <v>-1.039885812638538</v>
      </c>
      <c r="L404" s="160">
        <f t="shared" si="94"/>
        <v>0.19585211925302437</v>
      </c>
      <c r="M404" s="160">
        <f t="shared" si="94"/>
        <v>8.6060009311453592E-2</v>
      </c>
      <c r="N404" s="160">
        <f t="shared" si="94"/>
        <v>-0.58971625170497222</v>
      </c>
      <c r="O404" s="160">
        <f t="shared" si="94"/>
        <v>-0.52142395941785602</v>
      </c>
      <c r="P404" s="160">
        <f t="shared" si="94"/>
        <v>-8.7858761905638232E-3</v>
      </c>
      <c r="Q404" s="160">
        <f t="shared" si="94"/>
        <v>-0.32094121705081546</v>
      </c>
      <c r="R404" s="160">
        <f t="shared" si="94"/>
        <v>-0.11390502002047052</v>
      </c>
      <c r="S404" s="160">
        <f t="shared" si="94"/>
        <v>0.45073731853000393</v>
      </c>
      <c r="T404" s="160">
        <f t="shared" si="94"/>
        <v>9.3878884235194582E-2</v>
      </c>
      <c r="U404" s="160">
        <f t="shared" si="94"/>
        <v>-0.20896279659018632</v>
      </c>
      <c r="V404" s="160">
        <f t="shared" si="94"/>
        <v>-1.1591861413537994</v>
      </c>
      <c r="W404" s="160">
        <f t="shared" si="94"/>
        <v>-0.77468320498494092</v>
      </c>
      <c r="X404" s="160">
        <f t="shared" si="94"/>
        <v>0.72694848288777625</v>
      </c>
      <c r="Y404" s="160">
        <f t="shared" si="94"/>
        <v>1.7146193502366796</v>
      </c>
      <c r="Z404" s="160">
        <f t="shared" si="94"/>
        <v>0.30889715266546519</v>
      </c>
      <c r="AA404" s="160">
        <f t="shared" si="94"/>
        <v>-0.22431754346608232</v>
      </c>
      <c r="AB404" s="160">
        <f t="shared" si="94"/>
        <v>-2.3734522341074323E-2</v>
      </c>
      <c r="AC404" s="160">
        <f t="shared" si="94"/>
        <v>0.48204993919358702</v>
      </c>
      <c r="AD404" s="160">
        <f t="shared" si="94"/>
        <v>0.68882524333895734</v>
      </c>
      <c r="AE404" s="160">
        <f t="shared" si="94"/>
        <v>1.8217021076982528E-2</v>
      </c>
      <c r="AF404" s="160">
        <f t="shared" si="94"/>
        <v>0.63924168660586322</v>
      </c>
      <c r="AG404" s="160">
        <f t="shared" si="94"/>
        <v>0.27183490126492954</v>
      </c>
      <c r="AH404" s="160">
        <f t="shared" si="94"/>
        <v>1.4732974155325005E-3</v>
      </c>
      <c r="AI404" s="160">
        <f t="shared" si="94"/>
        <v>-0.13858784412578198</v>
      </c>
      <c r="AJ404" s="160">
        <f t="shared" si="94"/>
        <v>-0.40687836603437894</v>
      </c>
      <c r="AK404" s="160">
        <f t="shared" si="94"/>
        <v>-0.88942509802175829</v>
      </c>
      <c r="AL404" s="160">
        <f t="shared" si="94"/>
        <v>-0.58901259610423684</v>
      </c>
      <c r="AM404" s="160">
        <f t="shared" si="94"/>
        <v>0.90322469670793348</v>
      </c>
      <c r="AN404" s="160">
        <f t="shared" si="94"/>
        <v>0.22467060987345008</v>
      </c>
      <c r="AO404" s="160">
        <f t="shared" si="94"/>
        <v>0.80692772194795015</v>
      </c>
      <c r="AP404" s="160">
        <f t="shared" si="94"/>
        <v>-0.59112155262725996</v>
      </c>
      <c r="AQ404" s="160">
        <f t="shared" si="94"/>
        <v>-0.38926444351220196</v>
      </c>
      <c r="AR404" s="160">
        <f t="shared" si="94"/>
        <v>-0.28198145573611744</v>
      </c>
      <c r="AS404" s="160">
        <f t="shared" si="94"/>
        <v>-1.4260001073070843</v>
      </c>
      <c r="AT404" s="160">
        <f t="shared" si="94"/>
        <v>-0.73846388049907086</v>
      </c>
      <c r="AU404" s="160">
        <f t="shared" si="94"/>
        <v>-0.50525797259472294</v>
      </c>
      <c r="AV404" s="160">
        <f t="shared" si="94"/>
        <v>-0.57529066113352489</v>
      </c>
      <c r="AW404" s="160">
        <f t="shared" si="94"/>
        <v>-0.40109544324498125</v>
      </c>
      <c r="AX404" s="160">
        <f t="shared" si="94"/>
        <v>-0.25255782025470946</v>
      </c>
      <c r="AY404" s="160">
        <f t="shared" si="94"/>
        <v>-1.2186255518030935</v>
      </c>
      <c r="AZ404" s="160">
        <f t="shared" si="94"/>
        <v>-1.237996005843915</v>
      </c>
      <c r="BA404" s="160">
        <f t="shared" si="94"/>
        <v>-0.71268249798205707</v>
      </c>
      <c r="BB404" s="160" t="e">
        <f t="shared" si="94"/>
        <v>#DIV/0!</v>
      </c>
      <c r="BC404" s="160" t="e">
        <f t="shared" si="94"/>
        <v>#DIV/0!</v>
      </c>
      <c r="BD404" s="160" t="e">
        <f t="shared" si="94"/>
        <v>#DIV/0!</v>
      </c>
      <c r="BE404" s="160" t="e">
        <f t="shared" si="94"/>
        <v>#DIV/0!</v>
      </c>
      <c r="BF404" s="160" t="e">
        <f t="shared" si="94"/>
        <v>#DIV/0!</v>
      </c>
      <c r="BG404" s="160" t="e">
        <f t="shared" si="94"/>
        <v>#DIV/0!</v>
      </c>
      <c r="BH404" s="160" t="e">
        <f t="shared" si="94"/>
        <v>#DIV/0!</v>
      </c>
      <c r="BI404" s="160" t="e">
        <f t="shared" si="94"/>
        <v>#DIV/0!</v>
      </c>
      <c r="BJ404" s="160" t="e">
        <f t="shared" si="94"/>
        <v>#DIV/0!</v>
      </c>
      <c r="BK404" s="160" t="e">
        <f t="shared" si="94"/>
        <v>#DIV/0!</v>
      </c>
      <c r="BL404" s="160" t="e">
        <f t="shared" si="94"/>
        <v>#DIV/0!</v>
      </c>
      <c r="BM404" s="160" t="e">
        <f t="shared" si="94"/>
        <v>#DIV/0!</v>
      </c>
      <c r="BN404" s="160" t="e">
        <f t="shared" si="94"/>
        <v>#DIV/0!</v>
      </c>
      <c r="BO404" s="160" t="e">
        <f t="shared" si="94"/>
        <v>#DIV/0!</v>
      </c>
      <c r="BP404" s="160" t="e">
        <f t="shared" si="93"/>
        <v>#DIV/0!</v>
      </c>
      <c r="BQ404" s="160" t="e">
        <f t="shared" si="93"/>
        <v>#DIV/0!</v>
      </c>
      <c r="BR404" s="160" t="e">
        <f t="shared" si="93"/>
        <v>#DIV/0!</v>
      </c>
      <c r="BS404" s="160" t="e">
        <f t="shared" si="93"/>
        <v>#DIV/0!</v>
      </c>
      <c r="BT404" s="160" t="e">
        <f t="shared" si="93"/>
        <v>#DIV/0!</v>
      </c>
      <c r="BU404" s="160" t="e">
        <f t="shared" si="93"/>
        <v>#DIV/0!</v>
      </c>
      <c r="BV404" s="160" t="e">
        <f t="shared" si="93"/>
        <v>#DIV/0!</v>
      </c>
    </row>
    <row r="405" spans="1:74" x14ac:dyDescent="0.2">
      <c r="A405" s="71"/>
      <c r="B405" s="79">
        <f t="shared" si="79"/>
        <v>40908</v>
      </c>
      <c r="C405" s="160">
        <f t="shared" si="80"/>
        <v>0.36210874817561584</v>
      </c>
      <c r="D405" s="160">
        <f t="shared" si="94"/>
        <v>1.3119262575432736E-2</v>
      </c>
      <c r="E405" s="160">
        <f t="shared" si="94"/>
        <v>-0.43380227950873079</v>
      </c>
      <c r="F405" s="160">
        <f t="shared" si="94"/>
        <v>-0.69515157396706173</v>
      </c>
      <c r="G405" s="160">
        <f t="shared" si="94"/>
        <v>0.20271432808482931</v>
      </c>
      <c r="H405" s="160">
        <f t="shared" si="94"/>
        <v>0.35778096616118327</v>
      </c>
      <c r="I405" s="160">
        <f t="shared" si="94"/>
        <v>0.43183291800696316</v>
      </c>
      <c r="J405" s="160">
        <f t="shared" si="94"/>
        <v>-0.16311115105954263</v>
      </c>
      <c r="K405" s="160">
        <f t="shared" si="94"/>
        <v>-0.21964342589838656</v>
      </c>
      <c r="L405" s="160">
        <f t="shared" si="94"/>
        <v>0.5576525232659385</v>
      </c>
      <c r="M405" s="160">
        <f t="shared" si="94"/>
        <v>0.5394045204287029</v>
      </c>
      <c r="N405" s="160">
        <f t="shared" si="94"/>
        <v>0.87824662888868743</v>
      </c>
      <c r="O405" s="160">
        <f t="shared" si="94"/>
        <v>-0.23898300850106546</v>
      </c>
      <c r="P405" s="160">
        <f t="shared" si="94"/>
        <v>0.26104795137415826</v>
      </c>
      <c r="Q405" s="160">
        <f t="shared" si="94"/>
        <v>0.4540564599048455</v>
      </c>
      <c r="R405" s="160">
        <f t="shared" si="94"/>
        <v>-0.20595177061817649</v>
      </c>
      <c r="S405" s="160">
        <f t="shared" si="94"/>
        <v>9.9288262850261433E-2</v>
      </c>
      <c r="T405" s="160">
        <f t="shared" si="94"/>
        <v>0.56649422159325491</v>
      </c>
      <c r="U405" s="160">
        <f t="shared" si="94"/>
        <v>0.10630197235031166</v>
      </c>
      <c r="V405" s="160">
        <f t="shared" si="94"/>
        <v>-0.65823680581647115</v>
      </c>
      <c r="W405" s="160">
        <f t="shared" si="94"/>
        <v>-0.48019184978825741</v>
      </c>
      <c r="X405" s="160">
        <f t="shared" si="94"/>
        <v>0.79447798658823376</v>
      </c>
      <c r="Y405" s="160">
        <f t="shared" si="94"/>
        <v>-0.80561769404511885</v>
      </c>
      <c r="Z405" s="160">
        <f t="shared" si="94"/>
        <v>-1.0721679975142451</v>
      </c>
      <c r="AA405" s="160">
        <f t="shared" si="94"/>
        <v>0.98494846143162051</v>
      </c>
      <c r="AB405" s="160">
        <f t="shared" si="94"/>
        <v>0.55686052361132299</v>
      </c>
      <c r="AC405" s="160">
        <f t="shared" si="94"/>
        <v>1.5786408705807069</v>
      </c>
      <c r="AD405" s="160">
        <f t="shared" si="94"/>
        <v>1.3146773268216772</v>
      </c>
      <c r="AE405" s="160">
        <f t="shared" si="94"/>
        <v>1.9102063729667509</v>
      </c>
      <c r="AF405" s="160">
        <f t="shared" si="94"/>
        <v>0.37511322586520324</v>
      </c>
      <c r="AG405" s="160">
        <f t="shared" si="94"/>
        <v>0.3105829208096012</v>
      </c>
      <c r="AH405" s="160">
        <f t="shared" si="94"/>
        <v>1.5537937574587959</v>
      </c>
      <c r="AI405" s="160">
        <f t="shared" si="94"/>
        <v>0.89718772115999113</v>
      </c>
      <c r="AJ405" s="160">
        <f t="shared" si="94"/>
        <v>1.8187833597301066</v>
      </c>
      <c r="AK405" s="160">
        <f t="shared" si="94"/>
        <v>1.827661234493783</v>
      </c>
      <c r="AL405" s="160">
        <f t="shared" si="94"/>
        <v>1.1152826812011332</v>
      </c>
      <c r="AM405" s="160">
        <f t="shared" si="94"/>
        <v>1.6678288837823625</v>
      </c>
      <c r="AN405" s="160">
        <f t="shared" si="94"/>
        <v>0.93387510805602536</v>
      </c>
      <c r="AO405" s="160">
        <f t="shared" si="94"/>
        <v>8.6708334211547569E-2</v>
      </c>
      <c r="AP405" s="160">
        <f t="shared" si="94"/>
        <v>1.5804523824725012</v>
      </c>
      <c r="AQ405" s="160">
        <f t="shared" si="94"/>
        <v>1.4170031930018154</v>
      </c>
      <c r="AR405" s="160">
        <f t="shared" si="94"/>
        <v>1.4134968682239848</v>
      </c>
      <c r="AS405" s="160">
        <f t="shared" si="94"/>
        <v>-2.0053727293358272</v>
      </c>
      <c r="AT405" s="160">
        <f t="shared" si="94"/>
        <v>1.6688113950018917</v>
      </c>
      <c r="AU405" s="160">
        <f t="shared" si="94"/>
        <v>1.908448893493081</v>
      </c>
      <c r="AV405" s="160">
        <f t="shared" si="94"/>
        <v>2.2132456481707168</v>
      </c>
      <c r="AW405" s="160">
        <f t="shared" si="94"/>
        <v>0.62309697609853854</v>
      </c>
      <c r="AX405" s="160">
        <f t="shared" si="94"/>
        <v>1.5846453799528548</v>
      </c>
      <c r="AY405" s="160">
        <f t="shared" si="94"/>
        <v>2.1407063181181432</v>
      </c>
      <c r="AZ405" s="160">
        <f t="shared" si="94"/>
        <v>1.1544801164451259</v>
      </c>
      <c r="BA405" s="160">
        <f t="shared" si="94"/>
        <v>1.0222787771100628</v>
      </c>
      <c r="BB405" s="160" t="e">
        <f t="shared" si="94"/>
        <v>#DIV/0!</v>
      </c>
      <c r="BC405" s="160" t="e">
        <f t="shared" si="94"/>
        <v>#DIV/0!</v>
      </c>
      <c r="BD405" s="160" t="e">
        <f t="shared" si="94"/>
        <v>#DIV/0!</v>
      </c>
      <c r="BE405" s="160" t="e">
        <f t="shared" si="94"/>
        <v>#DIV/0!</v>
      </c>
      <c r="BF405" s="160" t="e">
        <f t="shared" si="94"/>
        <v>#DIV/0!</v>
      </c>
      <c r="BG405" s="160" t="e">
        <f t="shared" si="94"/>
        <v>#DIV/0!</v>
      </c>
      <c r="BH405" s="160" t="e">
        <f t="shared" si="94"/>
        <v>#DIV/0!</v>
      </c>
      <c r="BI405" s="160" t="e">
        <f t="shared" si="94"/>
        <v>#DIV/0!</v>
      </c>
      <c r="BJ405" s="160" t="e">
        <f t="shared" si="94"/>
        <v>#DIV/0!</v>
      </c>
      <c r="BK405" s="160" t="e">
        <f t="shared" si="94"/>
        <v>#DIV/0!</v>
      </c>
      <c r="BL405" s="160" t="e">
        <f t="shared" si="94"/>
        <v>#DIV/0!</v>
      </c>
      <c r="BM405" s="160" t="e">
        <f t="shared" si="94"/>
        <v>#DIV/0!</v>
      </c>
      <c r="BN405" s="160" t="e">
        <f t="shared" si="94"/>
        <v>#DIV/0!</v>
      </c>
      <c r="BO405" s="160" t="e">
        <f t="shared" si="94"/>
        <v>#DIV/0!</v>
      </c>
      <c r="BP405" s="160" t="e">
        <f t="shared" si="93"/>
        <v>#DIV/0!</v>
      </c>
      <c r="BQ405" s="160" t="e">
        <f t="shared" si="93"/>
        <v>#DIV/0!</v>
      </c>
      <c r="BR405" s="160" t="e">
        <f t="shared" si="93"/>
        <v>#DIV/0!</v>
      </c>
      <c r="BS405" s="160" t="e">
        <f t="shared" si="93"/>
        <v>#DIV/0!</v>
      </c>
      <c r="BT405" s="160" t="e">
        <f t="shared" si="93"/>
        <v>#DIV/0!</v>
      </c>
      <c r="BU405" s="160" t="e">
        <f t="shared" si="93"/>
        <v>#DIV/0!</v>
      </c>
      <c r="BV405" s="160" t="e">
        <f t="shared" si="93"/>
        <v>#DIV/0!</v>
      </c>
    </row>
    <row r="406" spans="1:74" x14ac:dyDescent="0.2">
      <c r="A406" s="71"/>
      <c r="B406" s="79">
        <f t="shared" si="79"/>
        <v>40939</v>
      </c>
      <c r="C406" s="160">
        <f t="shared" si="80"/>
        <v>0.67449003432730814</v>
      </c>
      <c r="D406" s="160">
        <f t="shared" si="94"/>
        <v>0.90600801698359668</v>
      </c>
      <c r="E406" s="160">
        <f t="shared" si="94"/>
        <v>0.7319665769078515</v>
      </c>
      <c r="F406" s="160">
        <f t="shared" si="94"/>
        <v>1.607275338244859</v>
      </c>
      <c r="G406" s="160">
        <f t="shared" si="94"/>
        <v>0.45718743802590428</v>
      </c>
      <c r="H406" s="160">
        <f t="shared" si="94"/>
        <v>0.63368305740125075</v>
      </c>
      <c r="I406" s="160">
        <f t="shared" si="94"/>
        <v>0.42498569909223116</v>
      </c>
      <c r="J406" s="160">
        <f t="shared" si="94"/>
        <v>1.4924802963589643</v>
      </c>
      <c r="K406" s="160">
        <f t="shared" si="94"/>
        <v>1.6993698984068868</v>
      </c>
      <c r="L406" s="160">
        <f t="shared" si="94"/>
        <v>-0.11626388459268373</v>
      </c>
      <c r="M406" s="160">
        <f t="shared" si="94"/>
        <v>-9.5443972707520267E-2</v>
      </c>
      <c r="N406" s="160">
        <f t="shared" si="94"/>
        <v>0.56206613177244502</v>
      </c>
      <c r="O406" s="160">
        <f t="shared" si="94"/>
        <v>1.2715691728281338</v>
      </c>
      <c r="P406" s="160">
        <f t="shared" si="94"/>
        <v>0.2844412619674398</v>
      </c>
      <c r="Q406" s="160">
        <f t="shared" si="94"/>
        <v>0.48952154686572485</v>
      </c>
      <c r="R406" s="160">
        <f t="shared" si="94"/>
        <v>0.69380884248260466</v>
      </c>
      <c r="S406" s="160">
        <f t="shared" si="94"/>
        <v>-0.26623808256602732</v>
      </c>
      <c r="T406" s="160">
        <f t="shared" si="94"/>
        <v>-1.3638104906939675E-3</v>
      </c>
      <c r="U406" s="160">
        <f t="shared" si="94"/>
        <v>1.0778733815951951</v>
      </c>
      <c r="V406" s="160">
        <f t="shared" si="94"/>
        <v>1.5119352560546933</v>
      </c>
      <c r="W406" s="160">
        <f t="shared" si="94"/>
        <v>0.62165223464421659</v>
      </c>
      <c r="X406" s="160">
        <f t="shared" si="94"/>
        <v>0.26739000777796834</v>
      </c>
      <c r="Y406" s="160">
        <f t="shared" si="94"/>
        <v>-0.67933665960353995</v>
      </c>
      <c r="Z406" s="160">
        <f t="shared" si="94"/>
        <v>-0.53908333668057562</v>
      </c>
      <c r="AA406" s="160">
        <f t="shared" si="94"/>
        <v>0.80998606763536196</v>
      </c>
      <c r="AB406" s="160">
        <f t="shared" si="94"/>
        <v>0.66868028022166659</v>
      </c>
      <c r="AC406" s="160">
        <f t="shared" si="94"/>
        <v>0.66369062204723894</v>
      </c>
      <c r="AD406" s="160">
        <f t="shared" si="94"/>
        <v>0.69928031667555246</v>
      </c>
      <c r="AE406" s="160">
        <f t="shared" si="94"/>
        <v>0.58797742766421435</v>
      </c>
      <c r="AF406" s="160">
        <f t="shared" si="94"/>
        <v>0.45661331314215825</v>
      </c>
      <c r="AG406" s="160">
        <f t="shared" si="94"/>
        <v>7.8317552657556549E-2</v>
      </c>
      <c r="AH406" s="160">
        <f t="shared" si="94"/>
        <v>0.17877200958095785</v>
      </c>
      <c r="AI406" s="160">
        <f t="shared" si="94"/>
        <v>0.50143271457770044</v>
      </c>
      <c r="AJ406" s="160">
        <f t="shared" si="94"/>
        <v>0.99184559365183866</v>
      </c>
      <c r="AK406" s="160">
        <f t="shared" si="94"/>
        <v>0.77272260802262571</v>
      </c>
      <c r="AL406" s="160">
        <f t="shared" si="94"/>
        <v>0.72785829726218787</v>
      </c>
      <c r="AM406" s="160">
        <f t="shared" si="94"/>
        <v>1.299166300770378</v>
      </c>
      <c r="AN406" s="160">
        <f t="shared" si="94"/>
        <v>0.87213505683560466</v>
      </c>
      <c r="AO406" s="160">
        <f t="shared" si="94"/>
        <v>1.0579132661591206</v>
      </c>
      <c r="AP406" s="160">
        <f t="shared" si="94"/>
        <v>1.0760521044645148</v>
      </c>
      <c r="AQ406" s="160">
        <f t="shared" si="94"/>
        <v>1.0178082110971729</v>
      </c>
      <c r="AR406" s="160">
        <f t="shared" si="94"/>
        <v>1.0620586167340917</v>
      </c>
      <c r="AS406" s="160">
        <f t="shared" si="94"/>
        <v>-1.7180750875949324</v>
      </c>
      <c r="AT406" s="160">
        <f t="shared" si="94"/>
        <v>1.0330732808578811</v>
      </c>
      <c r="AU406" s="160">
        <f t="shared" si="94"/>
        <v>0.61898729378107098</v>
      </c>
      <c r="AV406" s="160">
        <f t="shared" si="94"/>
        <v>1.0209618246673113</v>
      </c>
      <c r="AW406" s="160">
        <f t="shared" si="94"/>
        <v>0.66403743929745263</v>
      </c>
      <c r="AX406" s="160">
        <f t="shared" si="94"/>
        <v>0.69289025762132639</v>
      </c>
      <c r="AY406" s="160">
        <f t="shared" si="94"/>
        <v>0.74007866202033623</v>
      </c>
      <c r="AZ406" s="160">
        <f t="shared" si="94"/>
        <v>0.2255121823608037</v>
      </c>
      <c r="BA406" s="160">
        <f t="shared" si="94"/>
        <v>0.87463644716756828</v>
      </c>
      <c r="BB406" s="160" t="e">
        <f t="shared" si="94"/>
        <v>#DIV/0!</v>
      </c>
      <c r="BC406" s="160" t="e">
        <f t="shared" si="94"/>
        <v>#DIV/0!</v>
      </c>
      <c r="BD406" s="160" t="e">
        <f t="shared" si="94"/>
        <v>#DIV/0!</v>
      </c>
      <c r="BE406" s="160" t="e">
        <f t="shared" si="94"/>
        <v>#DIV/0!</v>
      </c>
      <c r="BF406" s="160" t="e">
        <f t="shared" si="94"/>
        <v>#DIV/0!</v>
      </c>
      <c r="BG406" s="160" t="e">
        <f t="shared" si="94"/>
        <v>#DIV/0!</v>
      </c>
      <c r="BH406" s="160" t="e">
        <f t="shared" si="94"/>
        <v>#DIV/0!</v>
      </c>
      <c r="BI406" s="160" t="e">
        <f t="shared" si="94"/>
        <v>#DIV/0!</v>
      </c>
      <c r="BJ406" s="160" t="e">
        <f t="shared" si="94"/>
        <v>#DIV/0!</v>
      </c>
      <c r="BK406" s="160" t="e">
        <f t="shared" si="94"/>
        <v>#DIV/0!</v>
      </c>
      <c r="BL406" s="160" t="e">
        <f t="shared" si="94"/>
        <v>#DIV/0!</v>
      </c>
      <c r="BM406" s="160" t="e">
        <f t="shared" si="94"/>
        <v>#DIV/0!</v>
      </c>
      <c r="BN406" s="160" t="e">
        <f t="shared" si="94"/>
        <v>#DIV/0!</v>
      </c>
      <c r="BO406" s="160" t="e">
        <f t="shared" si="94"/>
        <v>#DIV/0!</v>
      </c>
      <c r="BP406" s="160" t="e">
        <f t="shared" si="93"/>
        <v>#DIV/0!</v>
      </c>
      <c r="BQ406" s="160" t="e">
        <f t="shared" si="93"/>
        <v>#DIV/0!</v>
      </c>
      <c r="BR406" s="160" t="e">
        <f t="shared" si="93"/>
        <v>#DIV/0!</v>
      </c>
      <c r="BS406" s="160" t="e">
        <f t="shared" si="93"/>
        <v>#DIV/0!</v>
      </c>
      <c r="BT406" s="160" t="e">
        <f t="shared" si="93"/>
        <v>#DIV/0!</v>
      </c>
      <c r="BU406" s="160" t="e">
        <f t="shared" si="93"/>
        <v>#DIV/0!</v>
      </c>
      <c r="BV406" s="160" t="e">
        <f t="shared" si="93"/>
        <v>#DIV/0!</v>
      </c>
    </row>
    <row r="407" spans="1:74" x14ac:dyDescent="0.2">
      <c r="A407" s="71"/>
      <c r="B407" s="79">
        <f t="shared" si="79"/>
        <v>40968</v>
      </c>
      <c r="C407" s="160">
        <f t="shared" si="80"/>
        <v>0.72432339425475489</v>
      </c>
      <c r="D407" s="160">
        <f t="shared" si="94"/>
        <v>0.34077207637780266</v>
      </c>
      <c r="E407" s="160">
        <f t="shared" si="94"/>
        <v>1.1991869650142022</v>
      </c>
      <c r="F407" s="160">
        <f t="shared" si="94"/>
        <v>1.3502917022056113</v>
      </c>
      <c r="G407" s="160">
        <f t="shared" si="94"/>
        <v>1.0618188088477689</v>
      </c>
      <c r="H407" s="160">
        <f t="shared" si="94"/>
        <v>0.88455939087858104</v>
      </c>
      <c r="I407" s="160">
        <f t="shared" si="94"/>
        <v>-0.13797443070263862</v>
      </c>
      <c r="J407" s="160">
        <f t="shared" si="94"/>
        <v>0.52617300725476102</v>
      </c>
      <c r="K407" s="160">
        <f t="shared" si="94"/>
        <v>0.77363502457355593</v>
      </c>
      <c r="L407" s="160">
        <f t="shared" si="94"/>
        <v>-0.89493507222556234</v>
      </c>
      <c r="M407" s="160">
        <f t="shared" si="94"/>
        <v>-0.61413256021897811</v>
      </c>
      <c r="N407" s="160">
        <f t="shared" si="94"/>
        <v>0.62337795754214131</v>
      </c>
      <c r="O407" s="160">
        <f t="shared" si="94"/>
        <v>0.22141602358431656</v>
      </c>
      <c r="P407" s="160">
        <f t="shared" si="94"/>
        <v>0.43327984739283848</v>
      </c>
      <c r="Q407" s="160">
        <f t="shared" si="94"/>
        <v>0.35180477433759766</v>
      </c>
      <c r="R407" s="160">
        <f t="shared" si="94"/>
        <v>0.49682586349160257</v>
      </c>
      <c r="S407" s="160">
        <f t="shared" si="94"/>
        <v>-0.26605066058812216</v>
      </c>
      <c r="T407" s="160">
        <f t="shared" si="94"/>
        <v>0.29758971113537502</v>
      </c>
      <c r="U407" s="160">
        <f t="shared" si="94"/>
        <v>0.99953529465100299</v>
      </c>
      <c r="V407" s="160">
        <f t="shared" si="94"/>
        <v>1.0644870869158589</v>
      </c>
      <c r="W407" s="160">
        <f t="shared" si="94"/>
        <v>0.27409159199811167</v>
      </c>
      <c r="X407" s="160">
        <f t="shared" si="94"/>
        <v>-0.29953472770297657</v>
      </c>
      <c r="Y407" s="160">
        <f t="shared" si="94"/>
        <v>-1.6469663114754309</v>
      </c>
      <c r="Z407" s="160">
        <f t="shared" si="94"/>
        <v>-1.5092846896778505</v>
      </c>
      <c r="AA407" s="160">
        <f t="shared" si="94"/>
        <v>-0.71342271055214546</v>
      </c>
      <c r="AB407" s="160">
        <f t="shared" si="94"/>
        <v>5.1535965113509601E-2</v>
      </c>
      <c r="AC407" s="160">
        <f t="shared" si="94"/>
        <v>-2.8009309779358293</v>
      </c>
      <c r="AD407" s="160">
        <f t="shared" si="94"/>
        <v>-2.7936922704788394</v>
      </c>
      <c r="AE407" s="160">
        <f t="shared" si="94"/>
        <v>-2.5937730583279932</v>
      </c>
      <c r="AF407" s="160">
        <f t="shared" si="94"/>
        <v>-1.3840535489612231</v>
      </c>
      <c r="AG407" s="160">
        <f t="shared" si="94"/>
        <v>-0.50980633069630987</v>
      </c>
      <c r="AH407" s="160">
        <f t="shared" si="94"/>
        <v>-1.3101814074400939</v>
      </c>
      <c r="AI407" s="160">
        <f t="shared" si="94"/>
        <v>-0.43326333296155223</v>
      </c>
      <c r="AJ407" s="160">
        <f t="shared" si="94"/>
        <v>-0.21152295998362941</v>
      </c>
      <c r="AK407" s="160">
        <f t="shared" si="94"/>
        <v>3.9868421882276218E-3</v>
      </c>
      <c r="AL407" s="160">
        <f t="shared" si="94"/>
        <v>-0.21154937265833931</v>
      </c>
      <c r="AM407" s="160">
        <f t="shared" si="94"/>
        <v>-1.0007527985578142</v>
      </c>
      <c r="AN407" s="160">
        <f t="shared" si="94"/>
        <v>-8.5180247563625064E-2</v>
      </c>
      <c r="AO407" s="160">
        <f t="shared" si="94"/>
        <v>-1.8957137178911765</v>
      </c>
      <c r="AP407" s="160">
        <f t="shared" si="94"/>
        <v>-0.10586464154644031</v>
      </c>
      <c r="AQ407" s="160">
        <f t="shared" si="94"/>
        <v>-0.41253348921285166</v>
      </c>
      <c r="AR407" s="160">
        <f t="shared" si="94"/>
        <v>-5.8483519990736713E-2</v>
      </c>
      <c r="AS407" s="160">
        <f t="shared" si="94"/>
        <v>-1.5893968291238425</v>
      </c>
      <c r="AT407" s="160">
        <f t="shared" si="94"/>
        <v>-0.40188331298718033</v>
      </c>
      <c r="AU407" s="160">
        <f t="shared" si="94"/>
        <v>-1.7706087320893291</v>
      </c>
      <c r="AV407" s="160">
        <f t="shared" si="94"/>
        <v>-1.1430350550002761</v>
      </c>
      <c r="AW407" s="160">
        <f t="shared" si="94"/>
        <v>-0.5008174985133208</v>
      </c>
      <c r="AX407" s="160">
        <f t="shared" si="94"/>
        <v>-0.97477622838962186</v>
      </c>
      <c r="AY407" s="160">
        <f t="shared" si="94"/>
        <v>-0.27204042528098332</v>
      </c>
      <c r="AZ407" s="160">
        <f t="shared" si="94"/>
        <v>0.45061531693252393</v>
      </c>
      <c r="BA407" s="160">
        <f t="shared" si="94"/>
        <v>0.17870593408637223</v>
      </c>
      <c r="BB407" s="160" t="e">
        <f t="shared" si="94"/>
        <v>#DIV/0!</v>
      </c>
      <c r="BC407" s="160" t="e">
        <f t="shared" si="94"/>
        <v>#DIV/0!</v>
      </c>
      <c r="BD407" s="160" t="e">
        <f t="shared" si="94"/>
        <v>#DIV/0!</v>
      </c>
      <c r="BE407" s="160" t="e">
        <f t="shared" si="94"/>
        <v>#DIV/0!</v>
      </c>
      <c r="BF407" s="160" t="e">
        <f t="shared" si="94"/>
        <v>#DIV/0!</v>
      </c>
      <c r="BG407" s="160" t="e">
        <f t="shared" si="94"/>
        <v>#DIV/0!</v>
      </c>
      <c r="BH407" s="160" t="e">
        <f t="shared" si="94"/>
        <v>#DIV/0!</v>
      </c>
      <c r="BI407" s="160" t="e">
        <f t="shared" si="94"/>
        <v>#DIV/0!</v>
      </c>
      <c r="BJ407" s="160" t="e">
        <f t="shared" si="94"/>
        <v>#DIV/0!</v>
      </c>
      <c r="BK407" s="160" t="e">
        <f t="shared" si="94"/>
        <v>#DIV/0!</v>
      </c>
      <c r="BL407" s="160" t="e">
        <f t="shared" si="94"/>
        <v>#DIV/0!</v>
      </c>
      <c r="BM407" s="160" t="e">
        <f t="shared" si="94"/>
        <v>#DIV/0!</v>
      </c>
      <c r="BN407" s="160" t="e">
        <f t="shared" si="94"/>
        <v>#DIV/0!</v>
      </c>
      <c r="BO407" s="160" t="e">
        <f t="shared" ref="BO407:BV410" si="95">(BO160-BO$246)/BO$247</f>
        <v>#DIV/0!</v>
      </c>
      <c r="BP407" s="160" t="e">
        <f t="shared" si="95"/>
        <v>#DIV/0!</v>
      </c>
      <c r="BQ407" s="160" t="e">
        <f t="shared" si="95"/>
        <v>#DIV/0!</v>
      </c>
      <c r="BR407" s="160" t="e">
        <f t="shared" si="95"/>
        <v>#DIV/0!</v>
      </c>
      <c r="BS407" s="160" t="e">
        <f t="shared" si="95"/>
        <v>#DIV/0!</v>
      </c>
      <c r="BT407" s="160" t="e">
        <f t="shared" si="95"/>
        <v>#DIV/0!</v>
      </c>
      <c r="BU407" s="160" t="e">
        <f t="shared" si="95"/>
        <v>#DIV/0!</v>
      </c>
      <c r="BV407" s="160" t="e">
        <f t="shared" si="95"/>
        <v>#DIV/0!</v>
      </c>
    </row>
    <row r="408" spans="1:74" x14ac:dyDescent="0.2">
      <c r="A408" s="71"/>
      <c r="B408" s="79">
        <f t="shared" si="79"/>
        <v>40999</v>
      </c>
      <c r="C408" s="160">
        <f t="shared" si="80"/>
        <v>0.50328694615184966</v>
      </c>
      <c r="D408" s="160">
        <f t="shared" ref="D408:BO411" si="96">(D161-D$246)/D$247</f>
        <v>0.11254173395684258</v>
      </c>
      <c r="E408" s="160">
        <f t="shared" si="96"/>
        <v>-0.30195077172311646</v>
      </c>
      <c r="F408" s="160">
        <f t="shared" si="96"/>
        <v>-0.39873966187677623</v>
      </c>
      <c r="G408" s="160">
        <f t="shared" si="96"/>
        <v>-0.62298781416346971</v>
      </c>
      <c r="H408" s="160">
        <f t="shared" si="96"/>
        <v>7.7332939467460962E-2</v>
      </c>
      <c r="I408" s="160">
        <f t="shared" si="96"/>
        <v>0.30762351109699587</v>
      </c>
      <c r="J408" s="160">
        <f t="shared" si="96"/>
        <v>-0.91067653216238587</v>
      </c>
      <c r="K408" s="160">
        <f t="shared" si="96"/>
        <v>-0.95279497377606992</v>
      </c>
      <c r="L408" s="160">
        <f t="shared" si="96"/>
        <v>-0.8120925662500742</v>
      </c>
      <c r="M408" s="160">
        <f t="shared" si="96"/>
        <v>-0.74177607721634087</v>
      </c>
      <c r="N408" s="160">
        <f t="shared" si="96"/>
        <v>-0.51158963781512734</v>
      </c>
      <c r="O408" s="160">
        <f t="shared" si="96"/>
        <v>-0.97860502188639387</v>
      </c>
      <c r="P408" s="160">
        <f t="shared" si="96"/>
        <v>-0.28599620305548784</v>
      </c>
      <c r="Q408" s="160">
        <f t="shared" si="96"/>
        <v>-0.2675785748669931</v>
      </c>
      <c r="R408" s="160">
        <f t="shared" si="96"/>
        <v>-0.5090816204399764</v>
      </c>
      <c r="S408" s="160">
        <f t="shared" si="96"/>
        <v>-0.90778328488178262</v>
      </c>
      <c r="T408" s="160">
        <f t="shared" si="96"/>
        <v>-0.40033287233098569</v>
      </c>
      <c r="U408" s="160">
        <f t="shared" si="96"/>
        <v>0.68868715995649255</v>
      </c>
      <c r="V408" s="160">
        <f t="shared" si="96"/>
        <v>-0.24219533507179125</v>
      </c>
      <c r="W408" s="160">
        <f t="shared" si="96"/>
        <v>-1.2588978335961594</v>
      </c>
      <c r="X408" s="160">
        <f t="shared" si="96"/>
        <v>-0.14755921143044728</v>
      </c>
      <c r="Y408" s="160">
        <f t="shared" si="96"/>
        <v>-1.6782336285133861</v>
      </c>
      <c r="Z408" s="160">
        <f t="shared" si="96"/>
        <v>-1.2670366439427401</v>
      </c>
      <c r="AA408" s="160">
        <f t="shared" si="96"/>
        <v>0.49757591329783374</v>
      </c>
      <c r="AB408" s="160">
        <f t="shared" si="96"/>
        <v>0.58796029758355617</v>
      </c>
      <c r="AC408" s="160">
        <f t="shared" si="96"/>
        <v>1.1760752413515712</v>
      </c>
      <c r="AD408" s="160">
        <f t="shared" si="96"/>
        <v>1.1837421734595817</v>
      </c>
      <c r="AE408" s="160">
        <f t="shared" si="96"/>
        <v>0.93619539288918463</v>
      </c>
      <c r="AF408" s="160">
        <f t="shared" si="96"/>
        <v>-0.7193744977986325</v>
      </c>
      <c r="AG408" s="160">
        <f t="shared" si="96"/>
        <v>-0.2293577825206361</v>
      </c>
      <c r="AH408" s="160">
        <f t="shared" si="96"/>
        <v>0.63943946462261558</v>
      </c>
      <c r="AI408" s="160">
        <f t="shared" si="96"/>
        <v>1.3294008186024631</v>
      </c>
      <c r="AJ408" s="160">
        <f t="shared" si="96"/>
        <v>1.4871212734044834</v>
      </c>
      <c r="AK408" s="160">
        <f t="shared" si="96"/>
        <v>1.2868641739525684</v>
      </c>
      <c r="AL408" s="160">
        <f t="shared" si="96"/>
        <v>1.2064840856056602</v>
      </c>
      <c r="AM408" s="160">
        <f t="shared" si="96"/>
        <v>2.1094391895720306</v>
      </c>
      <c r="AN408" s="160">
        <f t="shared" si="96"/>
        <v>0.44153570632301975</v>
      </c>
      <c r="AO408" s="160">
        <f t="shared" si="96"/>
        <v>1.247061792231307</v>
      </c>
      <c r="AP408" s="160">
        <f t="shared" si="96"/>
        <v>2.339780873090191</v>
      </c>
      <c r="AQ408" s="160">
        <f t="shared" si="96"/>
        <v>1.8543718464790349</v>
      </c>
      <c r="AR408" s="160">
        <f t="shared" si="96"/>
        <v>0.36993500198418688</v>
      </c>
      <c r="AS408" s="160">
        <f t="shared" si="96"/>
        <v>-1.5016144489750294</v>
      </c>
      <c r="AT408" s="160">
        <f t="shared" si="96"/>
        <v>1.7499174547807119</v>
      </c>
      <c r="AU408" s="160">
        <f t="shared" si="96"/>
        <v>0.58413971455631397</v>
      </c>
      <c r="AV408" s="160">
        <f t="shared" si="96"/>
        <v>1.4411684247723231</v>
      </c>
      <c r="AW408" s="160">
        <f t="shared" si="96"/>
        <v>0.65626420492685988</v>
      </c>
      <c r="AX408" s="160">
        <f t="shared" si="96"/>
        <v>1.1161420490480711</v>
      </c>
      <c r="AY408" s="160">
        <f t="shared" si="96"/>
        <v>1.2334242312037977</v>
      </c>
      <c r="AZ408" s="160">
        <f t="shared" si="96"/>
        <v>1.0226611636509413</v>
      </c>
      <c r="BA408" s="160">
        <f t="shared" si="96"/>
        <v>0.14361018872062764</v>
      </c>
      <c r="BB408" s="160" t="e">
        <f t="shared" si="96"/>
        <v>#DIV/0!</v>
      </c>
      <c r="BC408" s="160" t="e">
        <f t="shared" si="96"/>
        <v>#DIV/0!</v>
      </c>
      <c r="BD408" s="160" t="e">
        <f t="shared" si="96"/>
        <v>#DIV/0!</v>
      </c>
      <c r="BE408" s="160" t="e">
        <f t="shared" si="96"/>
        <v>#DIV/0!</v>
      </c>
      <c r="BF408" s="160" t="e">
        <f t="shared" si="96"/>
        <v>#DIV/0!</v>
      </c>
      <c r="BG408" s="160" t="e">
        <f t="shared" si="96"/>
        <v>#DIV/0!</v>
      </c>
      <c r="BH408" s="160" t="e">
        <f t="shared" si="96"/>
        <v>#DIV/0!</v>
      </c>
      <c r="BI408" s="160" t="e">
        <f t="shared" si="96"/>
        <v>#DIV/0!</v>
      </c>
      <c r="BJ408" s="160" t="e">
        <f t="shared" si="96"/>
        <v>#DIV/0!</v>
      </c>
      <c r="BK408" s="160" t="e">
        <f t="shared" si="96"/>
        <v>#DIV/0!</v>
      </c>
      <c r="BL408" s="160" t="e">
        <f t="shared" si="96"/>
        <v>#DIV/0!</v>
      </c>
      <c r="BM408" s="160" t="e">
        <f t="shared" si="96"/>
        <v>#DIV/0!</v>
      </c>
      <c r="BN408" s="160" t="e">
        <f t="shared" si="96"/>
        <v>#DIV/0!</v>
      </c>
      <c r="BO408" s="160" t="e">
        <f t="shared" si="96"/>
        <v>#DIV/0!</v>
      </c>
      <c r="BP408" s="160" t="e">
        <f t="shared" si="95"/>
        <v>#DIV/0!</v>
      </c>
      <c r="BQ408" s="160" t="e">
        <f t="shared" si="95"/>
        <v>#DIV/0!</v>
      </c>
      <c r="BR408" s="160" t="e">
        <f t="shared" si="95"/>
        <v>#DIV/0!</v>
      </c>
      <c r="BS408" s="160" t="e">
        <f t="shared" si="95"/>
        <v>#DIV/0!</v>
      </c>
      <c r="BT408" s="160" t="e">
        <f t="shared" si="95"/>
        <v>#DIV/0!</v>
      </c>
      <c r="BU408" s="160" t="e">
        <f t="shared" si="95"/>
        <v>#DIV/0!</v>
      </c>
      <c r="BV408" s="160" t="e">
        <f t="shared" si="95"/>
        <v>#DIV/0!</v>
      </c>
    </row>
    <row r="409" spans="1:74" x14ac:dyDescent="0.2">
      <c r="A409" s="71"/>
      <c r="B409" s="79">
        <f t="shared" si="79"/>
        <v>41029</v>
      </c>
      <c r="C409" s="160">
        <f t="shared" si="80"/>
        <v>-0.68052532068031624</v>
      </c>
      <c r="D409" s="160">
        <f t="shared" si="96"/>
        <v>-0.65683565775301267</v>
      </c>
      <c r="E409" s="160">
        <f t="shared" si="96"/>
        <v>-1.2870298725068265</v>
      </c>
      <c r="F409" s="160">
        <f t="shared" si="96"/>
        <v>-0.54813771913985265</v>
      </c>
      <c r="G409" s="160">
        <f t="shared" si="96"/>
        <v>-0.13932030170502585</v>
      </c>
      <c r="H409" s="160">
        <f t="shared" si="96"/>
        <v>-1.230154784965751</v>
      </c>
      <c r="I409" s="160">
        <f t="shared" si="96"/>
        <v>-0.78960326727931707</v>
      </c>
      <c r="J409" s="160">
        <f t="shared" si="96"/>
        <v>-0.15796797151500716</v>
      </c>
      <c r="K409" s="160">
        <f t="shared" si="96"/>
        <v>-0.675887062472039</v>
      </c>
      <c r="L409" s="160">
        <f t="shared" si="96"/>
        <v>-0.10131541019592631</v>
      </c>
      <c r="M409" s="160">
        <f t="shared" si="96"/>
        <v>-0.26213991119919389</v>
      </c>
      <c r="N409" s="160">
        <f t="shared" si="96"/>
        <v>-0.51017423467342271</v>
      </c>
      <c r="O409" s="160">
        <f t="shared" si="96"/>
        <v>-0.47082042996733003</v>
      </c>
      <c r="P409" s="160">
        <f t="shared" si="96"/>
        <v>-0.35667006311644744</v>
      </c>
      <c r="Q409" s="160">
        <f t="shared" si="96"/>
        <v>-0.43987566731404498</v>
      </c>
      <c r="R409" s="160">
        <f t="shared" si="96"/>
        <v>-1.1229603791291032</v>
      </c>
      <c r="S409" s="160">
        <f t="shared" si="96"/>
        <v>-0.90255855706927823</v>
      </c>
      <c r="T409" s="160">
        <f t="shared" si="96"/>
        <v>-0.30583291092364234</v>
      </c>
      <c r="U409" s="160">
        <f t="shared" si="96"/>
        <v>-0.29382840005258287</v>
      </c>
      <c r="V409" s="160">
        <f t="shared" si="96"/>
        <v>-0.61503660276522576</v>
      </c>
      <c r="W409" s="160">
        <f t="shared" si="96"/>
        <v>-0.7213282172648483</v>
      </c>
      <c r="X409" s="160">
        <f t="shared" si="96"/>
        <v>0.706586241599372</v>
      </c>
      <c r="Y409" s="160">
        <f t="shared" si="96"/>
        <v>-0.85565763414777374</v>
      </c>
      <c r="Z409" s="160">
        <f t="shared" si="96"/>
        <v>-0.24443692838102823</v>
      </c>
      <c r="AA409" s="160">
        <f t="shared" si="96"/>
        <v>0.65717724181309167</v>
      </c>
      <c r="AB409" s="160">
        <f t="shared" si="96"/>
        <v>0.99368725599223928</v>
      </c>
      <c r="AC409" s="160">
        <f t="shared" si="96"/>
        <v>-5.6972008251581621E-2</v>
      </c>
      <c r="AD409" s="160">
        <f t="shared" si="96"/>
        <v>-0.17643610426128675</v>
      </c>
      <c r="AE409" s="160">
        <f t="shared" si="96"/>
        <v>0.3057559084020513</v>
      </c>
      <c r="AF409" s="160">
        <f t="shared" si="96"/>
        <v>-0.55892439516276293</v>
      </c>
      <c r="AG409" s="160">
        <f t="shared" si="96"/>
        <v>-0.15192687992583337</v>
      </c>
      <c r="AH409" s="160">
        <f t="shared" si="96"/>
        <v>-0.34305319861711164</v>
      </c>
      <c r="AI409" s="160">
        <f t="shared" si="96"/>
        <v>0.12262666775524375</v>
      </c>
      <c r="AJ409" s="160">
        <f t="shared" si="96"/>
        <v>-7.7556204939446413E-2</v>
      </c>
      <c r="AK409" s="160">
        <f t="shared" si="96"/>
        <v>-9.1893986570671979E-2</v>
      </c>
      <c r="AL409" s="160">
        <f t="shared" si="96"/>
        <v>0.62223508138037253</v>
      </c>
      <c r="AM409" s="160">
        <f t="shared" si="96"/>
        <v>-0.85824079104263207</v>
      </c>
      <c r="AN409" s="160">
        <f t="shared" si="96"/>
        <v>0.50967932767241475</v>
      </c>
      <c r="AO409" s="160">
        <f t="shared" si="96"/>
        <v>-0.16791468165485732</v>
      </c>
      <c r="AP409" s="160">
        <f t="shared" si="96"/>
        <v>0.19467262356480031</v>
      </c>
      <c r="AQ409" s="160">
        <f t="shared" si="96"/>
        <v>0.19109230673228023</v>
      </c>
      <c r="AR409" s="160">
        <f t="shared" si="96"/>
        <v>1.7067867863713404</v>
      </c>
      <c r="AS409" s="160">
        <f t="shared" si="96"/>
        <v>-1.8712344592361907</v>
      </c>
      <c r="AT409" s="160">
        <f t="shared" si="96"/>
        <v>0.3995887065295905</v>
      </c>
      <c r="AU409" s="160">
        <f t="shared" si="96"/>
        <v>1.096436857175638</v>
      </c>
      <c r="AV409" s="160">
        <f t="shared" si="96"/>
        <v>0.84019371415048261</v>
      </c>
      <c r="AW409" s="160">
        <f t="shared" si="96"/>
        <v>0.56321121695643939</v>
      </c>
      <c r="AX409" s="160">
        <f t="shared" si="96"/>
        <v>0.12227137849779354</v>
      </c>
      <c r="AY409" s="160">
        <f t="shared" si="96"/>
        <v>0.32139596953530142</v>
      </c>
      <c r="AZ409" s="160">
        <f t="shared" si="96"/>
        <v>-0.89759165529120288</v>
      </c>
      <c r="BA409" s="160">
        <f t="shared" si="96"/>
        <v>0.40054611507212662</v>
      </c>
      <c r="BB409" s="160" t="e">
        <f t="shared" si="96"/>
        <v>#DIV/0!</v>
      </c>
      <c r="BC409" s="160" t="e">
        <f t="shared" si="96"/>
        <v>#DIV/0!</v>
      </c>
      <c r="BD409" s="160" t="e">
        <f t="shared" si="96"/>
        <v>#DIV/0!</v>
      </c>
      <c r="BE409" s="160" t="e">
        <f t="shared" si="96"/>
        <v>#DIV/0!</v>
      </c>
      <c r="BF409" s="160" t="e">
        <f t="shared" si="96"/>
        <v>#DIV/0!</v>
      </c>
      <c r="BG409" s="160" t="e">
        <f t="shared" si="96"/>
        <v>#DIV/0!</v>
      </c>
      <c r="BH409" s="160" t="e">
        <f t="shared" si="96"/>
        <v>#DIV/0!</v>
      </c>
      <c r="BI409" s="160" t="e">
        <f t="shared" si="96"/>
        <v>#DIV/0!</v>
      </c>
      <c r="BJ409" s="160" t="e">
        <f t="shared" si="96"/>
        <v>#DIV/0!</v>
      </c>
      <c r="BK409" s="160" t="e">
        <f t="shared" si="96"/>
        <v>#DIV/0!</v>
      </c>
      <c r="BL409" s="160" t="e">
        <f t="shared" si="96"/>
        <v>#DIV/0!</v>
      </c>
      <c r="BM409" s="160" t="e">
        <f t="shared" si="96"/>
        <v>#DIV/0!</v>
      </c>
      <c r="BN409" s="160" t="e">
        <f t="shared" si="96"/>
        <v>#DIV/0!</v>
      </c>
      <c r="BO409" s="160" t="e">
        <f t="shared" si="96"/>
        <v>#DIV/0!</v>
      </c>
      <c r="BP409" s="160" t="e">
        <f t="shared" si="95"/>
        <v>#DIV/0!</v>
      </c>
      <c r="BQ409" s="160" t="e">
        <f t="shared" si="95"/>
        <v>#DIV/0!</v>
      </c>
      <c r="BR409" s="160" t="e">
        <f t="shared" si="95"/>
        <v>#DIV/0!</v>
      </c>
      <c r="BS409" s="160" t="e">
        <f t="shared" si="95"/>
        <v>#DIV/0!</v>
      </c>
      <c r="BT409" s="160" t="e">
        <f t="shared" si="95"/>
        <v>#DIV/0!</v>
      </c>
      <c r="BU409" s="160" t="e">
        <f t="shared" si="95"/>
        <v>#DIV/0!</v>
      </c>
      <c r="BV409" s="160" t="e">
        <f t="shared" si="95"/>
        <v>#DIV/0!</v>
      </c>
    </row>
    <row r="410" spans="1:74" x14ac:dyDescent="0.2">
      <c r="A410" s="71"/>
      <c r="B410" s="79">
        <f t="shared" si="79"/>
        <v>41060</v>
      </c>
      <c r="C410" s="160">
        <f t="shared" si="80"/>
        <v>-0.45980779179719244</v>
      </c>
      <c r="D410" s="160">
        <f t="shared" si="96"/>
        <v>-0.57850154146748922</v>
      </c>
      <c r="E410" s="160">
        <f t="shared" si="96"/>
        <v>-1.8377496801469699</v>
      </c>
      <c r="F410" s="160">
        <f t="shared" si="96"/>
        <v>-1.989693798757411</v>
      </c>
      <c r="G410" s="160">
        <f t="shared" si="96"/>
        <v>-1.9951264649667457</v>
      </c>
      <c r="H410" s="160">
        <f t="shared" si="96"/>
        <v>-1.1149566531050301</v>
      </c>
      <c r="I410" s="160">
        <f t="shared" si="96"/>
        <v>-0.92412143149009363</v>
      </c>
      <c r="J410" s="160">
        <f t="shared" si="96"/>
        <v>-1.6770255151664948</v>
      </c>
      <c r="K410" s="160">
        <f t="shared" si="96"/>
        <v>-1.4295154450112932</v>
      </c>
      <c r="L410" s="160">
        <f t="shared" si="96"/>
        <v>1.6250848777837121</v>
      </c>
      <c r="M410" s="160">
        <f t="shared" si="96"/>
        <v>1.5949427446618178</v>
      </c>
      <c r="N410" s="160">
        <f t="shared" si="96"/>
        <v>0.48390132825090582</v>
      </c>
      <c r="O410" s="160">
        <f t="shared" si="96"/>
        <v>-0.42897071122072311</v>
      </c>
      <c r="P410" s="160">
        <f t="shared" si="96"/>
        <v>0.37715516201084376</v>
      </c>
      <c r="Q410" s="160">
        <f t="shared" si="96"/>
        <v>0.57291152929269173</v>
      </c>
      <c r="R410" s="160">
        <f t="shared" si="96"/>
        <v>-0.10072400685574844</v>
      </c>
      <c r="S410" s="160">
        <f t="shared" si="96"/>
        <v>1.924438113977613</v>
      </c>
      <c r="T410" s="160">
        <f t="shared" si="96"/>
        <v>0.57832702322080431</v>
      </c>
      <c r="U410" s="160">
        <f t="shared" si="96"/>
        <v>-1.7246530366294646</v>
      </c>
      <c r="V410" s="160">
        <f t="shared" si="96"/>
        <v>-2.3767920497383552</v>
      </c>
      <c r="W410" s="160">
        <f t="shared" si="96"/>
        <v>-6.4849998824449279E-3</v>
      </c>
      <c r="X410" s="160">
        <f t="shared" si="96"/>
        <v>0.18419488523255476</v>
      </c>
      <c r="Y410" s="160">
        <f t="shared" si="96"/>
        <v>1.0087539798968908</v>
      </c>
      <c r="Z410" s="160">
        <f t="shared" si="96"/>
        <v>5.5681781856988258E-2</v>
      </c>
      <c r="AA410" s="160">
        <f t="shared" si="96"/>
        <v>0.29329219608271717</v>
      </c>
      <c r="AB410" s="160">
        <f t="shared" si="96"/>
        <v>8.0856021690566174E-2</v>
      </c>
      <c r="AC410" s="160">
        <f t="shared" si="96"/>
        <v>0.20420195149764073</v>
      </c>
      <c r="AD410" s="160">
        <f t="shared" si="96"/>
        <v>6.918398881343292E-2</v>
      </c>
      <c r="AE410" s="160">
        <f t="shared" si="96"/>
        <v>0.47656288221178766</v>
      </c>
      <c r="AF410" s="160">
        <f t="shared" si="96"/>
        <v>-0.21185885241530319</v>
      </c>
      <c r="AG410" s="160">
        <f t="shared" si="96"/>
        <v>7.5942736335242095E-2</v>
      </c>
      <c r="AH410" s="160">
        <f t="shared" si="96"/>
        <v>8.9957638506100432E-2</v>
      </c>
      <c r="AI410" s="160">
        <f t="shared" si="96"/>
        <v>0.23759596988570938</v>
      </c>
      <c r="AJ410" s="160">
        <f t="shared" si="96"/>
        <v>0.43076917603125192</v>
      </c>
      <c r="AK410" s="160">
        <f t="shared" si="96"/>
        <v>0.29889960820620176</v>
      </c>
      <c r="AL410" s="160">
        <f t="shared" si="96"/>
        <v>0.43685354700998175</v>
      </c>
      <c r="AM410" s="160">
        <f t="shared" si="96"/>
        <v>0.60088077164470133</v>
      </c>
      <c r="AN410" s="160">
        <f t="shared" si="96"/>
        <v>0.30232887743202869</v>
      </c>
      <c r="AO410" s="160">
        <f t="shared" si="96"/>
        <v>0.14854535235053162</v>
      </c>
      <c r="AP410" s="160">
        <f t="shared" si="96"/>
        <v>0.26441149500513156</v>
      </c>
      <c r="AQ410" s="160">
        <f t="shared" si="96"/>
        <v>0.61636787481693245</v>
      </c>
      <c r="AR410" s="160">
        <f t="shared" si="96"/>
        <v>-2.1038822514776991E-2</v>
      </c>
      <c r="AS410" s="160">
        <f t="shared" si="96"/>
        <v>-1.6231876512050845</v>
      </c>
      <c r="AT410" s="160">
        <f t="shared" si="96"/>
        <v>0.56396014101181413</v>
      </c>
      <c r="AU410" s="160">
        <f t="shared" si="96"/>
        <v>0.33038675126054251</v>
      </c>
      <c r="AV410" s="160">
        <f t="shared" si="96"/>
        <v>0.75499769731575572</v>
      </c>
      <c r="AW410" s="160">
        <f t="shared" si="96"/>
        <v>0.64331863268407685</v>
      </c>
      <c r="AX410" s="160">
        <f t="shared" si="96"/>
        <v>0.43637567336557193</v>
      </c>
      <c r="AY410" s="160">
        <f t="shared" si="96"/>
        <v>0.43329185176981855</v>
      </c>
      <c r="AZ410" s="160">
        <f t="shared" si="96"/>
        <v>-0.13071770564288065</v>
      </c>
      <c r="BA410" s="160">
        <f t="shared" si="96"/>
        <v>0.49812043980322251</v>
      </c>
      <c r="BB410" s="160" t="e">
        <f t="shared" si="96"/>
        <v>#DIV/0!</v>
      </c>
      <c r="BC410" s="160" t="e">
        <f t="shared" si="96"/>
        <v>#DIV/0!</v>
      </c>
      <c r="BD410" s="160" t="e">
        <f t="shared" si="96"/>
        <v>#DIV/0!</v>
      </c>
      <c r="BE410" s="160" t="e">
        <f t="shared" si="96"/>
        <v>#DIV/0!</v>
      </c>
      <c r="BF410" s="160" t="e">
        <f t="shared" si="96"/>
        <v>#DIV/0!</v>
      </c>
      <c r="BG410" s="160" t="e">
        <f t="shared" si="96"/>
        <v>#DIV/0!</v>
      </c>
      <c r="BH410" s="160" t="e">
        <f t="shared" si="96"/>
        <v>#DIV/0!</v>
      </c>
      <c r="BI410" s="160" t="e">
        <f t="shared" si="96"/>
        <v>#DIV/0!</v>
      </c>
      <c r="BJ410" s="160" t="e">
        <f t="shared" si="96"/>
        <v>#DIV/0!</v>
      </c>
      <c r="BK410" s="160" t="e">
        <f t="shared" si="96"/>
        <v>#DIV/0!</v>
      </c>
      <c r="BL410" s="160" t="e">
        <f t="shared" si="96"/>
        <v>#DIV/0!</v>
      </c>
      <c r="BM410" s="160" t="e">
        <f t="shared" si="96"/>
        <v>#DIV/0!</v>
      </c>
      <c r="BN410" s="160" t="e">
        <f t="shared" si="96"/>
        <v>#DIV/0!</v>
      </c>
      <c r="BO410" s="160" t="e">
        <f t="shared" si="96"/>
        <v>#DIV/0!</v>
      </c>
      <c r="BP410" s="160" t="e">
        <f t="shared" si="95"/>
        <v>#DIV/0!</v>
      </c>
      <c r="BQ410" s="160" t="e">
        <f t="shared" si="95"/>
        <v>#DIV/0!</v>
      </c>
      <c r="BR410" s="160" t="e">
        <f t="shared" si="95"/>
        <v>#DIV/0!</v>
      </c>
      <c r="BS410" s="160" t="e">
        <f t="shared" si="95"/>
        <v>#DIV/0!</v>
      </c>
      <c r="BT410" s="160" t="e">
        <f t="shared" si="95"/>
        <v>#DIV/0!</v>
      </c>
      <c r="BU410" s="160" t="e">
        <f t="shared" si="95"/>
        <v>#DIV/0!</v>
      </c>
      <c r="BV410" s="160" t="e">
        <f t="shared" si="95"/>
        <v>#DIV/0!</v>
      </c>
    </row>
    <row r="411" spans="1:74" x14ac:dyDescent="0.2">
      <c r="A411" s="71"/>
      <c r="B411" s="79">
        <f t="shared" si="79"/>
        <v>41090</v>
      </c>
      <c r="C411" s="160">
        <f t="shared" si="80"/>
        <v>0.34726059550224225</v>
      </c>
      <c r="D411" s="160">
        <f t="shared" si="96"/>
        <v>0.14825437441278513</v>
      </c>
      <c r="E411" s="160">
        <f t="shared" si="96"/>
        <v>1.2966655080818998</v>
      </c>
      <c r="F411" s="160">
        <f t="shared" si="96"/>
        <v>0.42752301796592879</v>
      </c>
      <c r="G411" s="160">
        <f t="shared" si="96"/>
        <v>1.2978683373003013</v>
      </c>
      <c r="H411" s="160">
        <f t="shared" si="96"/>
        <v>0.66166481597926552</v>
      </c>
      <c r="I411" s="160">
        <f t="shared" si="96"/>
        <v>0.3484182062623753</v>
      </c>
      <c r="J411" s="160">
        <f t="shared" si="96"/>
        <v>0.69113110082127849</v>
      </c>
      <c r="K411" s="160">
        <f t="shared" si="96"/>
        <v>0.17964983698848824</v>
      </c>
      <c r="L411" s="160">
        <f t="shared" si="96"/>
        <v>-0.84646041425597474</v>
      </c>
      <c r="M411" s="160">
        <f t="shared" si="96"/>
        <v>-0.78543613444379867</v>
      </c>
      <c r="N411" s="160">
        <f t="shared" si="96"/>
        <v>1.0341189975371432E-2</v>
      </c>
      <c r="O411" s="160">
        <f t="shared" si="96"/>
        <v>0.60348767696100025</v>
      </c>
      <c r="P411" s="160">
        <f t="shared" si="96"/>
        <v>-0.1324679327964825</v>
      </c>
      <c r="Q411" s="160">
        <f t="shared" si="96"/>
        <v>-0.1428606434106284</v>
      </c>
      <c r="R411" s="160">
        <f t="shared" si="96"/>
        <v>-0.6650525406046397</v>
      </c>
      <c r="S411" s="160">
        <f t="shared" si="96"/>
        <v>-1.4105903752428588</v>
      </c>
      <c r="T411" s="160">
        <f t="shared" si="96"/>
        <v>-3.1906770508006776E-2</v>
      </c>
      <c r="U411" s="160">
        <f t="shared" si="96"/>
        <v>0.88286067073737096</v>
      </c>
      <c r="V411" s="160">
        <f t="shared" si="96"/>
        <v>0.17246846715452446</v>
      </c>
      <c r="W411" s="160">
        <f t="shared" si="96"/>
        <v>-1.3327915629799947</v>
      </c>
      <c r="X411" s="160">
        <f t="shared" si="96"/>
        <v>-0.47511585702272058</v>
      </c>
      <c r="Y411" s="160">
        <f t="shared" si="96"/>
        <v>-0.57847448252349432</v>
      </c>
      <c r="Z411" s="160">
        <f t="shared" si="96"/>
        <v>0.23187458661296623</v>
      </c>
      <c r="AA411" s="160">
        <f t="shared" si="96"/>
        <v>-0.10744381806624545</v>
      </c>
      <c r="AB411" s="160">
        <f t="shared" si="96"/>
        <v>-0.16772216787498681</v>
      </c>
      <c r="AC411" s="160">
        <f t="shared" si="96"/>
        <v>0.16347037861822034</v>
      </c>
      <c r="AD411" s="160">
        <f t="shared" si="96"/>
        <v>5.1301514353540072E-2</v>
      </c>
      <c r="AE411" s="160">
        <f t="shared" si="96"/>
        <v>0.29835163902933615</v>
      </c>
      <c r="AF411" s="160">
        <f t="shared" si="96"/>
        <v>0.24592303725681561</v>
      </c>
      <c r="AG411" s="160">
        <f t="shared" si="96"/>
        <v>9.822952209706258E-2</v>
      </c>
      <c r="AH411" s="160">
        <f t="shared" si="96"/>
        <v>0.66276001587896971</v>
      </c>
      <c r="AI411" s="160">
        <f t="shared" si="96"/>
        <v>-0.83719772280078397</v>
      </c>
      <c r="AJ411" s="160">
        <f t="shared" si="96"/>
        <v>-0.29036545785770135</v>
      </c>
      <c r="AK411" s="160">
        <f t="shared" si="96"/>
        <v>-5.729781719381364E-2</v>
      </c>
      <c r="AL411" s="160">
        <f t="shared" si="96"/>
        <v>-0.15521892750660624</v>
      </c>
      <c r="AM411" s="160">
        <f t="shared" si="96"/>
        <v>-1.1281278281641629</v>
      </c>
      <c r="AN411" s="160">
        <f t="shared" si="96"/>
        <v>-0.24051654664595046</v>
      </c>
      <c r="AO411" s="160">
        <f t="shared" si="96"/>
        <v>-1.5501539106439126</v>
      </c>
      <c r="AP411" s="160">
        <f t="shared" si="96"/>
        <v>0.42976687709442157</v>
      </c>
      <c r="AQ411" s="160">
        <f t="shared" si="96"/>
        <v>-2.1615373273440958E-2</v>
      </c>
      <c r="AR411" s="160">
        <f t="shared" si="96"/>
        <v>-0.29278817733869206</v>
      </c>
      <c r="AS411" s="160">
        <f t="shared" si="96"/>
        <v>-0.39175275701269802</v>
      </c>
      <c r="AT411" s="160">
        <f t="shared" si="96"/>
        <v>-0.17837783801043769</v>
      </c>
      <c r="AU411" s="160">
        <f t="shared" si="96"/>
        <v>-1.2372878671848948</v>
      </c>
      <c r="AV411" s="160">
        <f t="shared" si="96"/>
        <v>-5.2559259967774205E-2</v>
      </c>
      <c r="AW411" s="160">
        <f t="shared" si="96"/>
        <v>-0.38234933210587879</v>
      </c>
      <c r="AX411" s="160">
        <f t="shared" si="96"/>
        <v>-0.37980089473017203</v>
      </c>
      <c r="AY411" s="160">
        <f t="shared" si="96"/>
        <v>-0.10570667297492567</v>
      </c>
      <c r="AZ411" s="160">
        <f t="shared" si="96"/>
        <v>0.41062526953342238</v>
      </c>
      <c r="BA411" s="160">
        <f t="shared" si="96"/>
        <v>-0.32411352706233204</v>
      </c>
      <c r="BB411" s="160" t="e">
        <f t="shared" si="96"/>
        <v>#DIV/0!</v>
      </c>
      <c r="BC411" s="160" t="e">
        <f t="shared" si="96"/>
        <v>#DIV/0!</v>
      </c>
      <c r="BD411" s="160" t="e">
        <f t="shared" si="96"/>
        <v>#DIV/0!</v>
      </c>
      <c r="BE411" s="160" t="e">
        <f t="shared" si="96"/>
        <v>#DIV/0!</v>
      </c>
      <c r="BF411" s="160" t="e">
        <f t="shared" si="96"/>
        <v>#DIV/0!</v>
      </c>
      <c r="BG411" s="160" t="e">
        <f t="shared" si="96"/>
        <v>#DIV/0!</v>
      </c>
      <c r="BH411" s="160" t="e">
        <f t="shared" si="96"/>
        <v>#DIV/0!</v>
      </c>
      <c r="BI411" s="160" t="e">
        <f t="shared" si="96"/>
        <v>#DIV/0!</v>
      </c>
      <c r="BJ411" s="160" t="e">
        <f t="shared" si="96"/>
        <v>#DIV/0!</v>
      </c>
      <c r="BK411" s="160" t="e">
        <f t="shared" si="96"/>
        <v>#DIV/0!</v>
      </c>
      <c r="BL411" s="160" t="e">
        <f t="shared" si="96"/>
        <v>#DIV/0!</v>
      </c>
      <c r="BM411" s="160" t="e">
        <f t="shared" si="96"/>
        <v>#DIV/0!</v>
      </c>
      <c r="BN411" s="160" t="e">
        <f t="shared" si="96"/>
        <v>#DIV/0!</v>
      </c>
      <c r="BO411" s="160" t="e">
        <f t="shared" ref="BO411:BV414" si="97">(BO164-BO$246)/BO$247</f>
        <v>#DIV/0!</v>
      </c>
      <c r="BP411" s="160" t="e">
        <f t="shared" si="97"/>
        <v>#DIV/0!</v>
      </c>
      <c r="BQ411" s="160" t="e">
        <f t="shared" si="97"/>
        <v>#DIV/0!</v>
      </c>
      <c r="BR411" s="160" t="e">
        <f t="shared" si="97"/>
        <v>#DIV/0!</v>
      </c>
      <c r="BS411" s="160" t="e">
        <f t="shared" si="97"/>
        <v>#DIV/0!</v>
      </c>
      <c r="BT411" s="160" t="e">
        <f t="shared" si="97"/>
        <v>#DIV/0!</v>
      </c>
      <c r="BU411" s="160" t="e">
        <f t="shared" si="97"/>
        <v>#DIV/0!</v>
      </c>
      <c r="BV411" s="160" t="e">
        <f t="shared" si="97"/>
        <v>#DIV/0!</v>
      </c>
    </row>
    <row r="412" spans="1:74" x14ac:dyDescent="0.2">
      <c r="A412" s="71"/>
      <c r="B412" s="79">
        <f t="shared" si="79"/>
        <v>41121</v>
      </c>
      <c r="C412" s="160">
        <f t="shared" si="80"/>
        <v>0.23222750885627857</v>
      </c>
      <c r="D412" s="160">
        <f t="shared" ref="D412:BO415" si="98">(D165-D$246)/D$247</f>
        <v>-0.3414630497237196</v>
      </c>
      <c r="E412" s="160">
        <f t="shared" si="98"/>
        <v>0.16155772162815607</v>
      </c>
      <c r="F412" s="160">
        <f t="shared" si="98"/>
        <v>-4.4195535762762202E-2</v>
      </c>
      <c r="G412" s="160">
        <f t="shared" si="98"/>
        <v>0.25957248659696686</v>
      </c>
      <c r="H412" s="160">
        <f t="shared" si="98"/>
        <v>-0.66612886397135418</v>
      </c>
      <c r="I412" s="160">
        <f t="shared" si="98"/>
        <v>-0.47868514834220061</v>
      </c>
      <c r="J412" s="160">
        <f t="shared" si="98"/>
        <v>1.2290339112085047</v>
      </c>
      <c r="K412" s="160">
        <f t="shared" si="98"/>
        <v>0.23336611088760567</v>
      </c>
      <c r="L412" s="160">
        <f t="shared" si="98"/>
        <v>0.31740549952604541</v>
      </c>
      <c r="M412" s="160">
        <f t="shared" si="98"/>
        <v>0.36593736542959743</v>
      </c>
      <c r="N412" s="160">
        <f t="shared" si="98"/>
        <v>0.45942004724283969</v>
      </c>
      <c r="O412" s="160">
        <f t="shared" si="98"/>
        <v>0.64425399110705395</v>
      </c>
      <c r="P412" s="160">
        <f t="shared" si="98"/>
        <v>0.79894595467695817</v>
      </c>
      <c r="Q412" s="160">
        <f t="shared" si="98"/>
        <v>0.71296867079920878</v>
      </c>
      <c r="R412" s="160">
        <f t="shared" si="98"/>
        <v>-8.4263019367569997E-2</v>
      </c>
      <c r="S412" s="160">
        <f t="shared" si="98"/>
        <v>0.60041138126397653</v>
      </c>
      <c r="T412" s="160">
        <f t="shared" si="98"/>
        <v>1.0803078735661005</v>
      </c>
      <c r="U412" s="160">
        <f t="shared" si="98"/>
        <v>0.21190233964799121</v>
      </c>
      <c r="V412" s="160">
        <f t="shared" si="98"/>
        <v>-0.12001065940272887</v>
      </c>
      <c r="W412" s="160">
        <f t="shared" si="98"/>
        <v>1.1608674564155108</v>
      </c>
      <c r="X412" s="160">
        <f t="shared" si="98"/>
        <v>0.84380069320747164</v>
      </c>
      <c r="Y412" s="160">
        <f t="shared" si="98"/>
        <v>1.2392449644084786</v>
      </c>
      <c r="Z412" s="160">
        <f t="shared" si="98"/>
        <v>0.34033343660549004</v>
      </c>
      <c r="AA412" s="160">
        <f t="shared" si="98"/>
        <v>0.39060711508004742</v>
      </c>
      <c r="AB412" s="160">
        <f t="shared" si="98"/>
        <v>0.1270846590461977</v>
      </c>
      <c r="AC412" s="160">
        <f t="shared" si="98"/>
        <v>1.745798155136971</v>
      </c>
      <c r="AD412" s="160">
        <f t="shared" si="98"/>
        <v>1.6167885848271746</v>
      </c>
      <c r="AE412" s="160">
        <f t="shared" si="98"/>
        <v>1.8520518553385055</v>
      </c>
      <c r="AF412" s="160">
        <f t="shared" si="98"/>
        <v>0.30521463850036518</v>
      </c>
      <c r="AG412" s="160">
        <f t="shared" si="98"/>
        <v>0.11791907869740782</v>
      </c>
      <c r="AH412" s="160">
        <f t="shared" si="98"/>
        <v>1.0870040610447991</v>
      </c>
      <c r="AI412" s="160">
        <f t="shared" si="98"/>
        <v>6.3061307333773325E-2</v>
      </c>
      <c r="AJ412" s="160">
        <f t="shared" si="98"/>
        <v>0.58296654649946611</v>
      </c>
      <c r="AK412" s="160">
        <f t="shared" si="98"/>
        <v>0.31448568714023056</v>
      </c>
      <c r="AL412" s="160">
        <f t="shared" si="98"/>
        <v>0.33727169040002764</v>
      </c>
      <c r="AM412" s="160">
        <f t="shared" si="98"/>
        <v>1.4014934870344351</v>
      </c>
      <c r="AN412" s="160">
        <f t="shared" si="98"/>
        <v>0.23139820790683099</v>
      </c>
      <c r="AO412" s="160">
        <f t="shared" si="98"/>
        <v>0.85057738181076237</v>
      </c>
      <c r="AP412" s="160">
        <f t="shared" si="98"/>
        <v>0.73948882171469199</v>
      </c>
      <c r="AQ412" s="160">
        <f t="shared" si="98"/>
        <v>0.22930823439115205</v>
      </c>
      <c r="AR412" s="160">
        <f t="shared" si="98"/>
        <v>0.37154356873474031</v>
      </c>
      <c r="AS412" s="160">
        <f t="shared" si="98"/>
        <v>0.81359667628550292</v>
      </c>
      <c r="AT412" s="160">
        <f t="shared" si="98"/>
        <v>0.79257042816812173</v>
      </c>
      <c r="AU412" s="160">
        <f t="shared" si="98"/>
        <v>0.91811607675366713</v>
      </c>
      <c r="AV412" s="160">
        <f t="shared" si="98"/>
        <v>1.1952417248912821</v>
      </c>
      <c r="AW412" s="160">
        <f t="shared" si="98"/>
        <v>0.73614079160730539</v>
      </c>
      <c r="AX412" s="160">
        <f t="shared" si="98"/>
        <v>0.85961761710472795</v>
      </c>
      <c r="AY412" s="160">
        <f t="shared" si="98"/>
        <v>0.52119122729806544</v>
      </c>
      <c r="AZ412" s="160">
        <f t="shared" si="98"/>
        <v>-0.36877508331879572</v>
      </c>
      <c r="BA412" s="160">
        <f t="shared" si="98"/>
        <v>0.45733207646113228</v>
      </c>
      <c r="BB412" s="160" t="e">
        <f t="shared" si="98"/>
        <v>#DIV/0!</v>
      </c>
      <c r="BC412" s="160" t="e">
        <f t="shared" si="98"/>
        <v>#DIV/0!</v>
      </c>
      <c r="BD412" s="160" t="e">
        <f t="shared" si="98"/>
        <v>#DIV/0!</v>
      </c>
      <c r="BE412" s="160" t="e">
        <f t="shared" si="98"/>
        <v>#DIV/0!</v>
      </c>
      <c r="BF412" s="160" t="e">
        <f t="shared" si="98"/>
        <v>#DIV/0!</v>
      </c>
      <c r="BG412" s="160" t="e">
        <f t="shared" si="98"/>
        <v>#DIV/0!</v>
      </c>
      <c r="BH412" s="160" t="e">
        <f t="shared" si="98"/>
        <v>#DIV/0!</v>
      </c>
      <c r="BI412" s="160" t="e">
        <f t="shared" si="98"/>
        <v>#DIV/0!</v>
      </c>
      <c r="BJ412" s="160" t="e">
        <f t="shared" si="98"/>
        <v>#DIV/0!</v>
      </c>
      <c r="BK412" s="160" t="e">
        <f t="shared" si="98"/>
        <v>#DIV/0!</v>
      </c>
      <c r="BL412" s="160" t="e">
        <f t="shared" si="98"/>
        <v>#DIV/0!</v>
      </c>
      <c r="BM412" s="160" t="e">
        <f t="shared" si="98"/>
        <v>#DIV/0!</v>
      </c>
      <c r="BN412" s="160" t="e">
        <f t="shared" si="98"/>
        <v>#DIV/0!</v>
      </c>
      <c r="BO412" s="160" t="e">
        <f t="shared" si="98"/>
        <v>#DIV/0!</v>
      </c>
      <c r="BP412" s="160" t="e">
        <f t="shared" si="97"/>
        <v>#DIV/0!</v>
      </c>
      <c r="BQ412" s="160" t="e">
        <f t="shared" si="97"/>
        <v>#DIV/0!</v>
      </c>
      <c r="BR412" s="160" t="e">
        <f t="shared" si="97"/>
        <v>#DIV/0!</v>
      </c>
      <c r="BS412" s="160" t="e">
        <f t="shared" si="97"/>
        <v>#DIV/0!</v>
      </c>
      <c r="BT412" s="160" t="e">
        <f t="shared" si="97"/>
        <v>#DIV/0!</v>
      </c>
      <c r="BU412" s="160" t="e">
        <f t="shared" si="97"/>
        <v>#DIV/0!</v>
      </c>
      <c r="BV412" s="160" t="e">
        <f t="shared" si="97"/>
        <v>#DIV/0!</v>
      </c>
    </row>
    <row r="413" spans="1:74" x14ac:dyDescent="0.2">
      <c r="A413" s="71"/>
      <c r="B413" s="79">
        <f t="shared" si="79"/>
        <v>41152</v>
      </c>
      <c r="C413" s="160">
        <f t="shared" si="80"/>
        <v>0.13036870314467255</v>
      </c>
      <c r="D413" s="160">
        <f t="shared" si="98"/>
        <v>0.27499939561932207</v>
      </c>
      <c r="E413" s="160">
        <f t="shared" si="98"/>
        <v>0.70902737149880912</v>
      </c>
      <c r="F413" s="160">
        <f t="shared" si="98"/>
        <v>0.55323489502268619</v>
      </c>
      <c r="G413" s="160">
        <f t="shared" si="98"/>
        <v>0.48988370657605596</v>
      </c>
      <c r="H413" s="160">
        <f t="shared" si="98"/>
        <v>-0.584762987425124</v>
      </c>
      <c r="I413" s="160">
        <f t="shared" si="98"/>
        <v>-0.55565498872527452</v>
      </c>
      <c r="J413" s="160">
        <f t="shared" si="98"/>
        <v>-0.38956139362285341</v>
      </c>
      <c r="K413" s="160">
        <f t="shared" si="98"/>
        <v>-0.47541168342293189</v>
      </c>
      <c r="L413" s="160">
        <f t="shared" si="98"/>
        <v>-0.35101780636855007</v>
      </c>
      <c r="M413" s="160">
        <f t="shared" si="98"/>
        <v>-0.3208693881323697</v>
      </c>
      <c r="N413" s="160">
        <f t="shared" si="98"/>
        <v>5.3335894207736462E-2</v>
      </c>
      <c r="O413" s="160">
        <f t="shared" si="98"/>
        <v>-0.49952875366886224</v>
      </c>
      <c r="P413" s="160">
        <f t="shared" si="98"/>
        <v>-0.12584989842917974</v>
      </c>
      <c r="Q413" s="160">
        <f t="shared" si="98"/>
        <v>-0.22651306517276143</v>
      </c>
      <c r="R413" s="160">
        <f t="shared" si="98"/>
        <v>-0.26811976095509604</v>
      </c>
      <c r="S413" s="160">
        <f t="shared" si="98"/>
        <v>-0.71372405271286221</v>
      </c>
      <c r="T413" s="160">
        <f t="shared" si="98"/>
        <v>-0.29405259311257331</v>
      </c>
      <c r="U413" s="160">
        <f t="shared" si="98"/>
        <v>0.46787432116839917</v>
      </c>
      <c r="V413" s="160">
        <f t="shared" si="98"/>
        <v>0.28830591450984794</v>
      </c>
      <c r="W413" s="160">
        <f t="shared" si="98"/>
        <v>-0.46599613774315479</v>
      </c>
      <c r="X413" s="160">
        <f t="shared" si="98"/>
        <v>-3.9554263928653362E-2</v>
      </c>
      <c r="Y413" s="160">
        <f t="shared" si="98"/>
        <v>1.1279547582843978</v>
      </c>
      <c r="Z413" s="160">
        <f t="shared" si="98"/>
        <v>0.8069025025002079</v>
      </c>
      <c r="AA413" s="160">
        <f t="shared" si="98"/>
        <v>-4.0880104424230075E-2</v>
      </c>
      <c r="AB413" s="160">
        <f t="shared" si="98"/>
        <v>-0.21857896601185933</v>
      </c>
      <c r="AC413" s="160">
        <f t="shared" si="98"/>
        <v>-0.58845960463246394</v>
      </c>
      <c r="AD413" s="160">
        <f t="shared" si="98"/>
        <v>-0.48231685085470039</v>
      </c>
      <c r="AE413" s="160">
        <f t="shared" si="98"/>
        <v>-0.85218847268300413</v>
      </c>
      <c r="AF413" s="160">
        <f t="shared" si="98"/>
        <v>0.28233330915799848</v>
      </c>
      <c r="AG413" s="160">
        <f t="shared" si="98"/>
        <v>-2.72690706532982E-2</v>
      </c>
      <c r="AH413" s="160">
        <f t="shared" si="98"/>
        <v>-0.33197379247416586</v>
      </c>
      <c r="AI413" s="160">
        <f t="shared" si="98"/>
        <v>-1.1836400366163513</v>
      </c>
      <c r="AJ413" s="160">
        <f t="shared" si="98"/>
        <v>-1.0664456279032932</v>
      </c>
      <c r="AK413" s="160">
        <f t="shared" si="98"/>
        <v>-0.84840029901894487</v>
      </c>
      <c r="AL413" s="160">
        <f t="shared" si="98"/>
        <v>-0.63688890250206198</v>
      </c>
      <c r="AM413" s="160">
        <f t="shared" si="98"/>
        <v>-2.0130994285779789</v>
      </c>
      <c r="AN413" s="160">
        <f t="shared" si="98"/>
        <v>-0.40282421304395677</v>
      </c>
      <c r="AO413" s="160">
        <f t="shared" si="98"/>
        <v>-1.5101417224363347</v>
      </c>
      <c r="AP413" s="160">
        <f t="shared" si="98"/>
        <v>-1.1476804671861576</v>
      </c>
      <c r="AQ413" s="160">
        <f t="shared" si="98"/>
        <v>-0.82188992338758371</v>
      </c>
      <c r="AR413" s="160">
        <f t="shared" si="98"/>
        <v>-0.29638396980497228</v>
      </c>
      <c r="AS413" s="160">
        <f t="shared" si="98"/>
        <v>0.96537131732803128</v>
      </c>
      <c r="AT413" s="160">
        <f t="shared" si="98"/>
        <v>-0.79133653260737946</v>
      </c>
      <c r="AU413" s="160">
        <f t="shared" si="98"/>
        <v>-0.77612515327896625</v>
      </c>
      <c r="AV413" s="160">
        <f t="shared" si="98"/>
        <v>-0.45867085189744539</v>
      </c>
      <c r="AW413" s="160">
        <f t="shared" si="98"/>
        <v>1.6464814654340892E-2</v>
      </c>
      <c r="AX413" s="160">
        <f t="shared" si="98"/>
        <v>-4.2094229661951837E-2</v>
      </c>
      <c r="AY413" s="160">
        <f t="shared" si="98"/>
        <v>-0.51613183411225594</v>
      </c>
      <c r="AZ413" s="160">
        <f t="shared" si="98"/>
        <v>-0.33408577799008948</v>
      </c>
      <c r="BA413" s="160">
        <f t="shared" si="98"/>
        <v>-1.19297294397619</v>
      </c>
      <c r="BB413" s="160" t="e">
        <f t="shared" si="98"/>
        <v>#DIV/0!</v>
      </c>
      <c r="BC413" s="160" t="e">
        <f t="shared" si="98"/>
        <v>#DIV/0!</v>
      </c>
      <c r="BD413" s="160" t="e">
        <f t="shared" si="98"/>
        <v>#DIV/0!</v>
      </c>
      <c r="BE413" s="160" t="e">
        <f t="shared" si="98"/>
        <v>#DIV/0!</v>
      </c>
      <c r="BF413" s="160" t="e">
        <f t="shared" si="98"/>
        <v>#DIV/0!</v>
      </c>
      <c r="BG413" s="160" t="e">
        <f t="shared" si="98"/>
        <v>#DIV/0!</v>
      </c>
      <c r="BH413" s="160" t="e">
        <f t="shared" si="98"/>
        <v>#DIV/0!</v>
      </c>
      <c r="BI413" s="160" t="e">
        <f t="shared" si="98"/>
        <v>#DIV/0!</v>
      </c>
      <c r="BJ413" s="160" t="e">
        <f t="shared" si="98"/>
        <v>#DIV/0!</v>
      </c>
      <c r="BK413" s="160" t="e">
        <f t="shared" si="98"/>
        <v>#DIV/0!</v>
      </c>
      <c r="BL413" s="160" t="e">
        <f t="shared" si="98"/>
        <v>#DIV/0!</v>
      </c>
      <c r="BM413" s="160" t="e">
        <f t="shared" si="98"/>
        <v>#DIV/0!</v>
      </c>
      <c r="BN413" s="160" t="e">
        <f t="shared" si="98"/>
        <v>#DIV/0!</v>
      </c>
      <c r="BO413" s="160" t="e">
        <f t="shared" si="98"/>
        <v>#DIV/0!</v>
      </c>
      <c r="BP413" s="160" t="e">
        <f t="shared" si="97"/>
        <v>#DIV/0!</v>
      </c>
      <c r="BQ413" s="160" t="e">
        <f t="shared" si="97"/>
        <v>#DIV/0!</v>
      </c>
      <c r="BR413" s="160" t="e">
        <f t="shared" si="97"/>
        <v>#DIV/0!</v>
      </c>
      <c r="BS413" s="160" t="e">
        <f t="shared" si="97"/>
        <v>#DIV/0!</v>
      </c>
      <c r="BT413" s="160" t="e">
        <f t="shared" si="97"/>
        <v>#DIV/0!</v>
      </c>
      <c r="BU413" s="160" t="e">
        <f t="shared" si="97"/>
        <v>#DIV/0!</v>
      </c>
      <c r="BV413" s="160" t="e">
        <f t="shared" si="97"/>
        <v>#DIV/0!</v>
      </c>
    </row>
    <row r="414" spans="1:74" x14ac:dyDescent="0.2">
      <c r="A414" s="71"/>
      <c r="B414" s="79">
        <f t="shared" si="79"/>
        <v>41182</v>
      </c>
      <c r="C414" s="160">
        <f t="shared" si="80"/>
        <v>-4.6464044215036174E-3</v>
      </c>
      <c r="D414" s="160">
        <f t="shared" si="98"/>
        <v>-6.8481767177648228E-2</v>
      </c>
      <c r="E414" s="160">
        <f t="shared" si="98"/>
        <v>0.18085408529603025</v>
      </c>
      <c r="F414" s="160">
        <f t="shared" si="98"/>
        <v>0.5285324585907436</v>
      </c>
      <c r="G414" s="160">
        <f t="shared" si="98"/>
        <v>6.4946961415952471E-3</v>
      </c>
      <c r="H414" s="160">
        <f t="shared" si="98"/>
        <v>3.3298389378269735E-3</v>
      </c>
      <c r="I414" s="160">
        <f t="shared" si="98"/>
        <v>3.5799080552148387E-2</v>
      </c>
      <c r="J414" s="160">
        <f t="shared" si="98"/>
        <v>0.20372421917323572</v>
      </c>
      <c r="K414" s="160">
        <f t="shared" si="98"/>
        <v>0.59536849506170009</v>
      </c>
      <c r="L414" s="160">
        <f t="shared" si="98"/>
        <v>-0.39915253606260731</v>
      </c>
      <c r="M414" s="160">
        <f t="shared" si="98"/>
        <v>-0.46752778964735936</v>
      </c>
      <c r="N414" s="160">
        <f t="shared" si="98"/>
        <v>-0.20675506438586264</v>
      </c>
      <c r="O414" s="160">
        <f t="shared" si="98"/>
        <v>-3.3284933629157021E-2</v>
      </c>
      <c r="P414" s="160">
        <f t="shared" si="98"/>
        <v>-0.40425021824304874</v>
      </c>
      <c r="Q414" s="160">
        <f t="shared" si="98"/>
        <v>-0.33851118729528012</v>
      </c>
      <c r="R414" s="160">
        <f t="shared" si="98"/>
        <v>-0.24216926614514697</v>
      </c>
      <c r="S414" s="160">
        <f t="shared" si="98"/>
        <v>-0.89702632237606716</v>
      </c>
      <c r="T414" s="160">
        <f t="shared" si="98"/>
        <v>-0.41396177216105473</v>
      </c>
      <c r="U414" s="160">
        <f t="shared" si="98"/>
        <v>0.52027727307086113</v>
      </c>
      <c r="V414" s="160">
        <f t="shared" si="98"/>
        <v>0.64305007236976941</v>
      </c>
      <c r="W414" s="160">
        <f t="shared" si="98"/>
        <v>-0.32197170336413883</v>
      </c>
      <c r="X414" s="160">
        <f t="shared" si="98"/>
        <v>-0.68189483225750247</v>
      </c>
      <c r="Y414" s="160">
        <f t="shared" si="98"/>
        <v>-0.12761825622237774</v>
      </c>
      <c r="Z414" s="160">
        <f t="shared" si="98"/>
        <v>1.5979891426012711E-2</v>
      </c>
      <c r="AA414" s="160">
        <f t="shared" si="98"/>
        <v>-0.63441485718931712</v>
      </c>
      <c r="AB414" s="160">
        <f t="shared" si="98"/>
        <v>-0.46543175132281411</v>
      </c>
      <c r="AC414" s="160">
        <f t="shared" si="98"/>
        <v>-1.9066958838592035E-2</v>
      </c>
      <c r="AD414" s="160">
        <f t="shared" si="98"/>
        <v>4.1780435787218901E-3</v>
      </c>
      <c r="AE414" s="160">
        <f t="shared" si="98"/>
        <v>-0.20349987070624034</v>
      </c>
      <c r="AF414" s="160">
        <f t="shared" si="98"/>
        <v>0.15204933708160212</v>
      </c>
      <c r="AG414" s="160">
        <f t="shared" si="98"/>
        <v>-0.42234135533221145</v>
      </c>
      <c r="AH414" s="160">
        <f t="shared" si="98"/>
        <v>7.1241961043010282E-2</v>
      </c>
      <c r="AI414" s="160">
        <f t="shared" si="98"/>
        <v>-1.3179076484436287</v>
      </c>
      <c r="AJ414" s="160">
        <f t="shared" si="98"/>
        <v>-1.0518422089223247</v>
      </c>
      <c r="AK414" s="160">
        <f t="shared" si="98"/>
        <v>-0.83922282096742506</v>
      </c>
      <c r="AL414" s="160">
        <f t="shared" si="98"/>
        <v>-0.96449498262761335</v>
      </c>
      <c r="AM414" s="160">
        <f t="shared" si="98"/>
        <v>-1.6033518290627031</v>
      </c>
      <c r="AN414" s="160">
        <f t="shared" si="98"/>
        <v>-0.70852040435397845</v>
      </c>
      <c r="AO414" s="160">
        <f t="shared" si="98"/>
        <v>-1.3573679129164917</v>
      </c>
      <c r="AP414" s="160">
        <f t="shared" si="98"/>
        <v>-1.1445871347723779</v>
      </c>
      <c r="AQ414" s="160">
        <f t="shared" si="98"/>
        <v>-0.44558179521974312</v>
      </c>
      <c r="AR414" s="160">
        <f t="shared" si="98"/>
        <v>-0.42466135247195858</v>
      </c>
      <c r="AS414" s="160">
        <f t="shared" si="98"/>
        <v>0.68867654486362606</v>
      </c>
      <c r="AT414" s="160">
        <f t="shared" si="98"/>
        <v>-1.1164388771742835</v>
      </c>
      <c r="AU414" s="160">
        <f t="shared" si="98"/>
        <v>-0.67642424587158712</v>
      </c>
      <c r="AV414" s="160">
        <f t="shared" si="98"/>
        <v>1.1474456312462924</v>
      </c>
      <c r="AW414" s="160">
        <f t="shared" si="98"/>
        <v>-0.69548024242770734</v>
      </c>
      <c r="AX414" s="160">
        <f t="shared" si="98"/>
        <v>-0.63887563327457086</v>
      </c>
      <c r="AY414" s="160">
        <f t="shared" si="98"/>
        <v>-0.49022034587639685</v>
      </c>
      <c r="AZ414" s="160">
        <f t="shared" si="98"/>
        <v>-0.29797601958175768</v>
      </c>
      <c r="BA414" s="160">
        <f t="shared" si="98"/>
        <v>1.4338857752325428E-2</v>
      </c>
      <c r="BB414" s="160" t="e">
        <f t="shared" si="98"/>
        <v>#DIV/0!</v>
      </c>
      <c r="BC414" s="160" t="e">
        <f t="shared" si="98"/>
        <v>#DIV/0!</v>
      </c>
      <c r="BD414" s="160" t="e">
        <f t="shared" si="98"/>
        <v>#DIV/0!</v>
      </c>
      <c r="BE414" s="160" t="e">
        <f t="shared" si="98"/>
        <v>#DIV/0!</v>
      </c>
      <c r="BF414" s="160" t="e">
        <f t="shared" si="98"/>
        <v>#DIV/0!</v>
      </c>
      <c r="BG414" s="160" t="e">
        <f t="shared" si="98"/>
        <v>#DIV/0!</v>
      </c>
      <c r="BH414" s="160" t="e">
        <f t="shared" si="98"/>
        <v>#DIV/0!</v>
      </c>
      <c r="BI414" s="160" t="e">
        <f t="shared" si="98"/>
        <v>#DIV/0!</v>
      </c>
      <c r="BJ414" s="160" t="e">
        <f t="shared" si="98"/>
        <v>#DIV/0!</v>
      </c>
      <c r="BK414" s="160" t="e">
        <f t="shared" si="98"/>
        <v>#DIV/0!</v>
      </c>
      <c r="BL414" s="160" t="e">
        <f t="shared" si="98"/>
        <v>#DIV/0!</v>
      </c>
      <c r="BM414" s="160" t="e">
        <f t="shared" si="98"/>
        <v>#DIV/0!</v>
      </c>
      <c r="BN414" s="160" t="e">
        <f t="shared" si="98"/>
        <v>#DIV/0!</v>
      </c>
      <c r="BO414" s="160" t="e">
        <f t="shared" si="98"/>
        <v>#DIV/0!</v>
      </c>
      <c r="BP414" s="160" t="e">
        <f t="shared" si="97"/>
        <v>#DIV/0!</v>
      </c>
      <c r="BQ414" s="160" t="e">
        <f t="shared" si="97"/>
        <v>#DIV/0!</v>
      </c>
      <c r="BR414" s="160" t="e">
        <f t="shared" si="97"/>
        <v>#DIV/0!</v>
      </c>
      <c r="BS414" s="160" t="e">
        <f t="shared" si="97"/>
        <v>#DIV/0!</v>
      </c>
      <c r="BT414" s="160" t="e">
        <f t="shared" si="97"/>
        <v>#DIV/0!</v>
      </c>
      <c r="BU414" s="160" t="e">
        <f t="shared" si="97"/>
        <v>#DIV/0!</v>
      </c>
      <c r="BV414" s="160" t="e">
        <f t="shared" si="97"/>
        <v>#DIV/0!</v>
      </c>
    </row>
    <row r="415" spans="1:74" x14ac:dyDescent="0.2">
      <c r="A415" s="71"/>
      <c r="B415" s="79">
        <f t="shared" si="79"/>
        <v>41213</v>
      </c>
      <c r="C415" s="160">
        <f t="shared" si="80"/>
        <v>-0.58231008764898784</v>
      </c>
      <c r="D415" s="160">
        <f t="shared" si="98"/>
        <v>-0.44286821414194982</v>
      </c>
      <c r="E415" s="160">
        <f t="shared" si="98"/>
        <v>0.35353886189365175</v>
      </c>
      <c r="F415" s="160">
        <f t="shared" si="98"/>
        <v>0.25358277105227489</v>
      </c>
      <c r="G415" s="160">
        <f t="shared" si="98"/>
        <v>0.12936666290372473</v>
      </c>
      <c r="H415" s="160">
        <f t="shared" si="98"/>
        <v>-0.52145518231824217</v>
      </c>
      <c r="I415" s="160">
        <f t="shared" si="98"/>
        <v>-0.59824802719931891</v>
      </c>
      <c r="J415" s="160">
        <f t="shared" si="98"/>
        <v>0.23381916955540036</v>
      </c>
      <c r="K415" s="160">
        <f t="shared" si="98"/>
        <v>-0.26121022437948999</v>
      </c>
      <c r="L415" s="160">
        <f t="shared" si="98"/>
        <v>-0.31788256323012615</v>
      </c>
      <c r="M415" s="160">
        <f t="shared" si="98"/>
        <v>-0.14469329668590303</v>
      </c>
      <c r="N415" s="160">
        <f t="shared" si="98"/>
        <v>0.27431804258872122</v>
      </c>
      <c r="O415" s="160">
        <f t="shared" si="98"/>
        <v>0.25469984009827529</v>
      </c>
      <c r="P415" s="160">
        <f t="shared" si="98"/>
        <v>0.19332370094971538</v>
      </c>
      <c r="Q415" s="160">
        <f t="shared" si="98"/>
        <v>0.57961424993078814</v>
      </c>
      <c r="R415" s="160">
        <f t="shared" si="98"/>
        <v>-0.26601845798349683</v>
      </c>
      <c r="S415" s="160">
        <f t="shared" si="98"/>
        <v>-0.78619708997403104</v>
      </c>
      <c r="T415" s="160">
        <f t="shared" si="98"/>
        <v>0.20391495673201795</v>
      </c>
      <c r="U415" s="160">
        <f t="shared" si="98"/>
        <v>-0.60417054499272427</v>
      </c>
      <c r="V415" s="160">
        <f t="shared" si="98"/>
        <v>-0.35705151300559335</v>
      </c>
      <c r="W415" s="160">
        <f t="shared" si="98"/>
        <v>-1.636151285353082</v>
      </c>
      <c r="X415" s="160">
        <f t="shared" si="98"/>
        <v>0.18458848832373878</v>
      </c>
      <c r="Y415" s="160">
        <f t="shared" si="98"/>
        <v>0.55418138597115951</v>
      </c>
      <c r="Z415" s="160">
        <f t="shared" si="98"/>
        <v>0.333041866617862</v>
      </c>
      <c r="AA415" s="160">
        <f t="shared" si="98"/>
        <v>0.2319802808691363</v>
      </c>
      <c r="AB415" s="160">
        <f t="shared" si="98"/>
        <v>-0.15203541579251906</v>
      </c>
      <c r="AC415" s="160">
        <f t="shared" si="98"/>
        <v>0.88718206291883117</v>
      </c>
      <c r="AD415" s="160">
        <f t="shared" si="98"/>
        <v>0.96613094154870716</v>
      </c>
      <c r="AE415" s="160">
        <f t="shared" si="98"/>
        <v>0.59232555682643662</v>
      </c>
      <c r="AF415" s="160">
        <f t="shared" si="98"/>
        <v>0.43345825705031676</v>
      </c>
      <c r="AG415" s="160">
        <f t="shared" si="98"/>
        <v>0.40468605293848015</v>
      </c>
      <c r="AH415" s="160">
        <f t="shared" si="98"/>
        <v>0.25599118568518503</v>
      </c>
      <c r="AI415" s="160">
        <f t="shared" si="98"/>
        <v>-0.32103533360825387</v>
      </c>
      <c r="AJ415" s="160">
        <f t="shared" si="98"/>
        <v>-0.18865559392749234</v>
      </c>
      <c r="AK415" s="160">
        <f t="shared" si="98"/>
        <v>-0.42469839481115407</v>
      </c>
      <c r="AL415" s="160">
        <f t="shared" si="98"/>
        <v>-0.4768283931620203</v>
      </c>
      <c r="AM415" s="160">
        <f t="shared" si="98"/>
        <v>0.8788440304373667</v>
      </c>
      <c r="AN415" s="160">
        <f t="shared" si="98"/>
        <v>-0.49278596759335513</v>
      </c>
      <c r="AO415" s="160">
        <f t="shared" si="98"/>
        <v>0.90513945663927764</v>
      </c>
      <c r="AP415" s="160">
        <f t="shared" si="98"/>
        <v>0.62847051061585046</v>
      </c>
      <c r="AQ415" s="160">
        <f t="shared" si="98"/>
        <v>-0.21932940466276318</v>
      </c>
      <c r="AR415" s="160">
        <f t="shared" si="98"/>
        <v>-0.51983756162667094</v>
      </c>
      <c r="AS415" s="160">
        <f t="shared" si="98"/>
        <v>-8.9417533752952957E-2</v>
      </c>
      <c r="AT415" s="160">
        <f t="shared" si="98"/>
        <v>-3.5003500137564619E-2</v>
      </c>
      <c r="AU415" s="160">
        <f t="shared" si="98"/>
        <v>-0.24883356688210501</v>
      </c>
      <c r="AV415" s="160">
        <f t="shared" si="98"/>
        <v>-0.66130888509461139</v>
      </c>
      <c r="AW415" s="160">
        <f t="shared" si="98"/>
        <v>2.5767801539704868E-2</v>
      </c>
      <c r="AX415" s="160">
        <f t="shared" si="98"/>
        <v>2.3048572616115258E-3</v>
      </c>
      <c r="AY415" s="160">
        <f t="shared" si="98"/>
        <v>-0.89319449847666588</v>
      </c>
      <c r="AZ415" s="160">
        <f t="shared" si="98"/>
        <v>-1.2772330603812854</v>
      </c>
      <c r="BA415" s="160">
        <f t="shared" si="98"/>
        <v>-0.58022992234758453</v>
      </c>
      <c r="BB415" s="160" t="e">
        <f t="shared" si="98"/>
        <v>#DIV/0!</v>
      </c>
      <c r="BC415" s="160" t="e">
        <f t="shared" si="98"/>
        <v>#DIV/0!</v>
      </c>
      <c r="BD415" s="160" t="e">
        <f t="shared" si="98"/>
        <v>#DIV/0!</v>
      </c>
      <c r="BE415" s="160" t="e">
        <f t="shared" si="98"/>
        <v>#DIV/0!</v>
      </c>
      <c r="BF415" s="160" t="e">
        <f t="shared" si="98"/>
        <v>#DIV/0!</v>
      </c>
      <c r="BG415" s="160" t="e">
        <f t="shared" si="98"/>
        <v>#DIV/0!</v>
      </c>
      <c r="BH415" s="160" t="e">
        <f t="shared" si="98"/>
        <v>#DIV/0!</v>
      </c>
      <c r="BI415" s="160" t="e">
        <f t="shared" si="98"/>
        <v>#DIV/0!</v>
      </c>
      <c r="BJ415" s="160" t="e">
        <f t="shared" si="98"/>
        <v>#DIV/0!</v>
      </c>
      <c r="BK415" s="160" t="e">
        <f t="shared" si="98"/>
        <v>#DIV/0!</v>
      </c>
      <c r="BL415" s="160" t="e">
        <f t="shared" si="98"/>
        <v>#DIV/0!</v>
      </c>
      <c r="BM415" s="160" t="e">
        <f t="shared" si="98"/>
        <v>#DIV/0!</v>
      </c>
      <c r="BN415" s="160" t="e">
        <f t="shared" si="98"/>
        <v>#DIV/0!</v>
      </c>
      <c r="BO415" s="160" t="e">
        <f t="shared" ref="BO415:BV418" si="99">(BO168-BO$246)/BO$247</f>
        <v>#DIV/0!</v>
      </c>
      <c r="BP415" s="160" t="e">
        <f t="shared" si="99"/>
        <v>#DIV/0!</v>
      </c>
      <c r="BQ415" s="160" t="e">
        <f t="shared" si="99"/>
        <v>#DIV/0!</v>
      </c>
      <c r="BR415" s="160" t="e">
        <f t="shared" si="99"/>
        <v>#DIV/0!</v>
      </c>
      <c r="BS415" s="160" t="e">
        <f t="shared" si="99"/>
        <v>#DIV/0!</v>
      </c>
      <c r="BT415" s="160" t="e">
        <f t="shared" si="99"/>
        <v>#DIV/0!</v>
      </c>
      <c r="BU415" s="160" t="e">
        <f t="shared" si="99"/>
        <v>#DIV/0!</v>
      </c>
      <c r="BV415" s="160" t="e">
        <f t="shared" si="99"/>
        <v>#DIV/0!</v>
      </c>
    </row>
    <row r="416" spans="1:74" x14ac:dyDescent="0.2">
      <c r="A416" s="71"/>
      <c r="B416" s="79">
        <f t="shared" si="79"/>
        <v>41243</v>
      </c>
      <c r="C416" s="160">
        <f t="shared" si="80"/>
        <v>0.19729752388158833</v>
      </c>
      <c r="D416" s="160">
        <f t="shared" ref="D416:BO419" si="100">(D169-D$246)/D$247</f>
        <v>0.2224495039279672</v>
      </c>
      <c r="E416" s="160">
        <f t="shared" si="100"/>
        <v>0.76385215123951933</v>
      </c>
      <c r="F416" s="160">
        <f t="shared" si="100"/>
        <v>0.16350650791079427</v>
      </c>
      <c r="G416" s="160">
        <f t="shared" si="100"/>
        <v>0.4937435472960312</v>
      </c>
      <c r="H416" s="160">
        <f t="shared" si="100"/>
        <v>0.66033260728877174</v>
      </c>
      <c r="I416" s="160">
        <f t="shared" si="100"/>
        <v>0.15863024254510652</v>
      </c>
      <c r="J416" s="160">
        <f t="shared" si="100"/>
        <v>0.31290264202816287</v>
      </c>
      <c r="K416" s="160">
        <f t="shared" si="100"/>
        <v>0.20033580872426199</v>
      </c>
      <c r="L416" s="160">
        <f t="shared" si="100"/>
        <v>3.7745705546560072E-2</v>
      </c>
      <c r="M416" s="160">
        <f t="shared" si="100"/>
        <v>0.11672431465199001</v>
      </c>
      <c r="N416" s="160">
        <f t="shared" si="100"/>
        <v>0.46527302680533633</v>
      </c>
      <c r="O416" s="160">
        <f t="shared" si="100"/>
        <v>0.34313195936099944</v>
      </c>
      <c r="P416" s="160">
        <f t="shared" si="100"/>
        <v>0.32436838157972731</v>
      </c>
      <c r="Q416" s="160">
        <f t="shared" si="100"/>
        <v>-2.7394338371488518E-2</v>
      </c>
      <c r="R416" s="160">
        <f t="shared" si="100"/>
        <v>0.2139617174395235</v>
      </c>
      <c r="S416" s="160">
        <f t="shared" si="100"/>
        <v>4.7824532662258327E-2</v>
      </c>
      <c r="T416" s="160">
        <f t="shared" si="100"/>
        <v>0.31141941742171164</v>
      </c>
      <c r="U416" s="160">
        <f t="shared" si="100"/>
        <v>2.9991162898184206E-2</v>
      </c>
      <c r="V416" s="160">
        <f t="shared" si="100"/>
        <v>-4.0862297026396224E-2</v>
      </c>
      <c r="W416" s="160">
        <f t="shared" si="100"/>
        <v>-0.34690862293580232</v>
      </c>
      <c r="X416" s="160">
        <f t="shared" si="100"/>
        <v>-1.0478957664422126</v>
      </c>
      <c r="Y416" s="160">
        <f t="shared" si="100"/>
        <v>1.1068760563692055</v>
      </c>
      <c r="Z416" s="160">
        <f t="shared" si="100"/>
        <v>0.43505609565163533</v>
      </c>
      <c r="AA416" s="160">
        <f t="shared" si="100"/>
        <v>-1.8648149032161843</v>
      </c>
      <c r="AB416" s="160">
        <f t="shared" si="100"/>
        <v>-2.9019522898317156</v>
      </c>
      <c r="AC416" s="160">
        <f t="shared" si="100"/>
        <v>0.36195286738193544</v>
      </c>
      <c r="AD416" s="160">
        <f t="shared" si="100"/>
        <v>0.61228115813810946</v>
      </c>
      <c r="AE416" s="160">
        <f t="shared" si="100"/>
        <v>-0.65279535852889814</v>
      </c>
      <c r="AF416" s="160">
        <f t="shared" si="100"/>
        <v>-1.9739622920415114E-2</v>
      </c>
      <c r="AG416" s="160">
        <f t="shared" si="100"/>
        <v>-0.9486113838320972</v>
      </c>
      <c r="AH416" s="160">
        <f t="shared" si="100"/>
        <v>-6.0362910522067992E-2</v>
      </c>
      <c r="AI416" s="160">
        <f t="shared" si="100"/>
        <v>-2.5720329987992963</v>
      </c>
      <c r="AJ416" s="160">
        <f t="shared" si="100"/>
        <v>-2.3078279489551612</v>
      </c>
      <c r="AK416" s="160">
        <f t="shared" si="100"/>
        <v>-2.4519786071050045</v>
      </c>
      <c r="AL416" s="160">
        <f t="shared" si="100"/>
        <v>-2.5481981939750837</v>
      </c>
      <c r="AM416" s="160">
        <f t="shared" si="100"/>
        <v>-0.70473407985117476</v>
      </c>
      <c r="AN416" s="160">
        <f t="shared" si="100"/>
        <v>-2.3837200302138593</v>
      </c>
      <c r="AO416" s="160">
        <f t="shared" si="100"/>
        <v>-0.21156434151766959</v>
      </c>
      <c r="AP416" s="160">
        <f t="shared" si="100"/>
        <v>0.19369286941037905</v>
      </c>
      <c r="AQ416" s="160">
        <f t="shared" si="100"/>
        <v>-1.3330308938083504</v>
      </c>
      <c r="AR416" s="160">
        <f t="shared" si="100"/>
        <v>-1.5683083755463061</v>
      </c>
      <c r="AS416" s="160">
        <f t="shared" si="100"/>
        <v>-0.92770421918441703</v>
      </c>
      <c r="AT416" s="160">
        <f t="shared" si="100"/>
        <v>-1.4443792947886152</v>
      </c>
      <c r="AU416" s="160">
        <f t="shared" si="100"/>
        <v>0.61957858124730492</v>
      </c>
      <c r="AV416" s="160">
        <f t="shared" si="100"/>
        <v>1.0427341600264526</v>
      </c>
      <c r="AW416" s="160">
        <f t="shared" si="100"/>
        <v>-1.1372194931701765</v>
      </c>
      <c r="AX416" s="160">
        <f t="shared" si="100"/>
        <v>-1.400077261289044</v>
      </c>
      <c r="AY416" s="160">
        <f t="shared" si="100"/>
        <v>-1.7718002691349826</v>
      </c>
      <c r="AZ416" s="160">
        <f t="shared" si="100"/>
        <v>-1.8411601329610174</v>
      </c>
      <c r="BA416" s="160">
        <f t="shared" si="100"/>
        <v>-0.41809117688043279</v>
      </c>
      <c r="BB416" s="160" t="e">
        <f t="shared" si="100"/>
        <v>#DIV/0!</v>
      </c>
      <c r="BC416" s="160" t="e">
        <f t="shared" si="100"/>
        <v>#DIV/0!</v>
      </c>
      <c r="BD416" s="160" t="e">
        <f t="shared" si="100"/>
        <v>#DIV/0!</v>
      </c>
      <c r="BE416" s="160" t="e">
        <f t="shared" si="100"/>
        <v>#DIV/0!</v>
      </c>
      <c r="BF416" s="160" t="e">
        <f t="shared" si="100"/>
        <v>#DIV/0!</v>
      </c>
      <c r="BG416" s="160" t="e">
        <f t="shared" si="100"/>
        <v>#DIV/0!</v>
      </c>
      <c r="BH416" s="160" t="e">
        <f t="shared" si="100"/>
        <v>#DIV/0!</v>
      </c>
      <c r="BI416" s="160" t="e">
        <f t="shared" si="100"/>
        <v>#DIV/0!</v>
      </c>
      <c r="BJ416" s="160" t="e">
        <f t="shared" si="100"/>
        <v>#DIV/0!</v>
      </c>
      <c r="BK416" s="160" t="e">
        <f t="shared" si="100"/>
        <v>#DIV/0!</v>
      </c>
      <c r="BL416" s="160" t="e">
        <f t="shared" si="100"/>
        <v>#DIV/0!</v>
      </c>
      <c r="BM416" s="160" t="e">
        <f t="shared" si="100"/>
        <v>#DIV/0!</v>
      </c>
      <c r="BN416" s="160" t="e">
        <f t="shared" si="100"/>
        <v>#DIV/0!</v>
      </c>
      <c r="BO416" s="160" t="e">
        <f t="shared" si="100"/>
        <v>#DIV/0!</v>
      </c>
      <c r="BP416" s="160" t="e">
        <f t="shared" si="99"/>
        <v>#DIV/0!</v>
      </c>
      <c r="BQ416" s="160" t="e">
        <f t="shared" si="99"/>
        <v>#DIV/0!</v>
      </c>
      <c r="BR416" s="160" t="e">
        <f t="shared" si="99"/>
        <v>#DIV/0!</v>
      </c>
      <c r="BS416" s="160" t="e">
        <f t="shared" si="99"/>
        <v>#DIV/0!</v>
      </c>
      <c r="BT416" s="160" t="e">
        <f t="shared" si="99"/>
        <v>#DIV/0!</v>
      </c>
      <c r="BU416" s="160" t="e">
        <f t="shared" si="99"/>
        <v>#DIV/0!</v>
      </c>
      <c r="BV416" s="160" t="e">
        <f t="shared" si="99"/>
        <v>#DIV/0!</v>
      </c>
    </row>
    <row r="417" spans="1:74" x14ac:dyDescent="0.2">
      <c r="A417" s="71"/>
      <c r="B417" s="79">
        <f t="shared" si="79"/>
        <v>41274</v>
      </c>
      <c r="C417" s="160">
        <f t="shared" si="80"/>
        <v>-0.30288614249584833</v>
      </c>
      <c r="D417" s="160">
        <f t="shared" si="100"/>
        <v>4.9609567696910245E-2</v>
      </c>
      <c r="E417" s="160">
        <f t="shared" si="100"/>
        <v>0.259392067640139</v>
      </c>
      <c r="F417" s="160">
        <f t="shared" si="100"/>
        <v>0.5661078565939377</v>
      </c>
      <c r="G417" s="160">
        <f t="shared" si="100"/>
        <v>4.9522167572249066E-2</v>
      </c>
      <c r="H417" s="160">
        <f t="shared" si="100"/>
        <v>0.82264144081887491</v>
      </c>
      <c r="I417" s="160">
        <f t="shared" si="100"/>
        <v>0.20327860307776116</v>
      </c>
      <c r="J417" s="160">
        <f t="shared" si="100"/>
        <v>1.5573099191947486E-2</v>
      </c>
      <c r="K417" s="160">
        <f t="shared" si="100"/>
        <v>0.46398826973690044</v>
      </c>
      <c r="L417" s="160">
        <f t="shared" si="100"/>
        <v>-1.0696357453655447</v>
      </c>
      <c r="M417" s="160">
        <f t="shared" si="100"/>
        <v>-0.91998165788633413</v>
      </c>
      <c r="N417" s="160">
        <f t="shared" si="100"/>
        <v>-8.0701654473367801E-2</v>
      </c>
      <c r="O417" s="160">
        <f t="shared" si="100"/>
        <v>-3.6936618869402665E-2</v>
      </c>
      <c r="P417" s="160">
        <f t="shared" si="100"/>
        <v>-0.33895304939261084</v>
      </c>
      <c r="Q417" s="160">
        <f t="shared" si="100"/>
        <v>-0.31248074856553471</v>
      </c>
      <c r="R417" s="160">
        <f t="shared" si="100"/>
        <v>-0.19469255842433494</v>
      </c>
      <c r="S417" s="160">
        <f t="shared" si="100"/>
        <v>-0.35944862502232172</v>
      </c>
      <c r="T417" s="160">
        <f t="shared" si="100"/>
        <v>-0.46507436691709353</v>
      </c>
      <c r="U417" s="160">
        <f t="shared" si="100"/>
        <v>0.10730073044212929</v>
      </c>
      <c r="V417" s="160">
        <f t="shared" si="100"/>
        <v>0.49581360329465263</v>
      </c>
      <c r="W417" s="160">
        <f t="shared" si="100"/>
        <v>0.44251405019808299</v>
      </c>
      <c r="X417" s="160">
        <f t="shared" si="100"/>
        <v>-0.18736284235381198</v>
      </c>
      <c r="Y417" s="160">
        <f t="shared" si="100"/>
        <v>1.4576491781178442E-2</v>
      </c>
      <c r="Z417" s="160">
        <f t="shared" si="100"/>
        <v>-0.80591879916390863</v>
      </c>
      <c r="AA417" s="160">
        <f t="shared" si="100"/>
        <v>-1.5667641587733883</v>
      </c>
      <c r="AB417" s="160">
        <f t="shared" si="100"/>
        <v>-9.3137775262883846E-2</v>
      </c>
      <c r="AC417" s="160">
        <f t="shared" si="100"/>
        <v>-1.9979660724859658</v>
      </c>
      <c r="AD417" s="160">
        <f t="shared" si="100"/>
        <v>-1.6606414324289147</v>
      </c>
      <c r="AE417" s="160">
        <f t="shared" si="100"/>
        <v>-2.6988700299178054</v>
      </c>
      <c r="AF417" s="160">
        <f t="shared" si="100"/>
        <v>-1.7194817124506514</v>
      </c>
      <c r="AG417" s="160">
        <f t="shared" si="100"/>
        <v>-2.2217874650749008</v>
      </c>
      <c r="AH417" s="160">
        <f t="shared" si="100"/>
        <v>-3.1894171817634089</v>
      </c>
      <c r="AI417" s="160">
        <f t="shared" si="100"/>
        <v>-2.2492977820153248</v>
      </c>
      <c r="AJ417" s="160">
        <f t="shared" si="100"/>
        <v>-2.7238867817000783</v>
      </c>
      <c r="AK417" s="160">
        <f t="shared" si="100"/>
        <v>-2.9620738413627339</v>
      </c>
      <c r="AL417" s="160">
        <f t="shared" si="100"/>
        <v>-2.6779078854743976</v>
      </c>
      <c r="AM417" s="160">
        <f t="shared" si="100"/>
        <v>-1.2397846344034396</v>
      </c>
      <c r="AN417" s="160">
        <f t="shared" si="100"/>
        <v>-1.9556038916932168</v>
      </c>
      <c r="AO417" s="160">
        <f t="shared" si="100"/>
        <v>0.50501757456349849</v>
      </c>
      <c r="AP417" s="160">
        <f t="shared" si="100"/>
        <v>-3.2907575428160829</v>
      </c>
      <c r="AQ417" s="160">
        <f t="shared" si="100"/>
        <v>-2.9883448001203732</v>
      </c>
      <c r="AR417" s="160">
        <f t="shared" si="100"/>
        <v>0.33271115513752236</v>
      </c>
      <c r="AS417" s="160">
        <f t="shared" si="100"/>
        <v>-1.8774929545531664</v>
      </c>
      <c r="AT417" s="160">
        <f t="shared" si="100"/>
        <v>-3.1815555614250783</v>
      </c>
      <c r="AU417" s="160">
        <f t="shared" si="100"/>
        <v>-1.8594717367994607</v>
      </c>
      <c r="AV417" s="160">
        <f t="shared" si="100"/>
        <v>-0.92959930502726384</v>
      </c>
      <c r="AW417" s="160">
        <f t="shared" si="100"/>
        <v>-2.0777722627492343</v>
      </c>
      <c r="AX417" s="160">
        <f t="shared" si="100"/>
        <v>-2.6213419025616913</v>
      </c>
      <c r="AY417" s="160">
        <f t="shared" si="100"/>
        <v>-2.077138687893695</v>
      </c>
      <c r="AZ417" s="160">
        <f t="shared" si="100"/>
        <v>-1.8117489017381037</v>
      </c>
      <c r="BA417" s="160">
        <f t="shared" si="100"/>
        <v>-1.0296506164741466</v>
      </c>
      <c r="BB417" s="160" t="e">
        <f t="shared" si="100"/>
        <v>#DIV/0!</v>
      </c>
      <c r="BC417" s="160" t="e">
        <f t="shared" si="100"/>
        <v>#DIV/0!</v>
      </c>
      <c r="BD417" s="160" t="e">
        <f t="shared" si="100"/>
        <v>#DIV/0!</v>
      </c>
      <c r="BE417" s="160" t="e">
        <f t="shared" si="100"/>
        <v>#DIV/0!</v>
      </c>
      <c r="BF417" s="160" t="e">
        <f t="shared" si="100"/>
        <v>#DIV/0!</v>
      </c>
      <c r="BG417" s="160" t="e">
        <f t="shared" si="100"/>
        <v>#DIV/0!</v>
      </c>
      <c r="BH417" s="160" t="e">
        <f t="shared" si="100"/>
        <v>#DIV/0!</v>
      </c>
      <c r="BI417" s="160" t="e">
        <f t="shared" si="100"/>
        <v>#DIV/0!</v>
      </c>
      <c r="BJ417" s="160" t="e">
        <f t="shared" si="100"/>
        <v>#DIV/0!</v>
      </c>
      <c r="BK417" s="160" t="e">
        <f t="shared" si="100"/>
        <v>#DIV/0!</v>
      </c>
      <c r="BL417" s="160" t="e">
        <f t="shared" si="100"/>
        <v>#DIV/0!</v>
      </c>
      <c r="BM417" s="160" t="e">
        <f t="shared" si="100"/>
        <v>#DIV/0!</v>
      </c>
      <c r="BN417" s="160" t="e">
        <f t="shared" si="100"/>
        <v>#DIV/0!</v>
      </c>
      <c r="BO417" s="160" t="e">
        <f t="shared" si="100"/>
        <v>#DIV/0!</v>
      </c>
      <c r="BP417" s="160" t="e">
        <f t="shared" si="99"/>
        <v>#DIV/0!</v>
      </c>
      <c r="BQ417" s="160" t="e">
        <f t="shared" si="99"/>
        <v>#DIV/0!</v>
      </c>
      <c r="BR417" s="160" t="e">
        <f t="shared" si="99"/>
        <v>#DIV/0!</v>
      </c>
      <c r="BS417" s="160" t="e">
        <f t="shared" si="99"/>
        <v>#DIV/0!</v>
      </c>
      <c r="BT417" s="160" t="e">
        <f t="shared" si="99"/>
        <v>#DIV/0!</v>
      </c>
      <c r="BU417" s="160" t="e">
        <f t="shared" si="99"/>
        <v>#DIV/0!</v>
      </c>
      <c r="BV417" s="160" t="e">
        <f t="shared" si="99"/>
        <v>#DIV/0!</v>
      </c>
    </row>
    <row r="418" spans="1:74" x14ac:dyDescent="0.2">
      <c r="A418" s="71"/>
      <c r="B418" s="79">
        <f t="shared" si="79"/>
        <v>41305</v>
      </c>
      <c r="C418" s="160">
        <f t="shared" si="80"/>
        <v>1.8959350326236526</v>
      </c>
      <c r="D418" s="160">
        <f t="shared" si="100"/>
        <v>1.6617280767847367</v>
      </c>
      <c r="E418" s="160">
        <f t="shared" si="100"/>
        <v>1.9883594740600212</v>
      </c>
      <c r="F418" s="160">
        <f t="shared" si="100"/>
        <v>1.6337510527727739</v>
      </c>
      <c r="G418" s="160">
        <f t="shared" si="100"/>
        <v>1.6762056944557768</v>
      </c>
      <c r="H418" s="160">
        <f t="shared" si="100"/>
        <v>1.4193343704471122</v>
      </c>
      <c r="I418" s="160">
        <f t="shared" si="100"/>
        <v>1.2478093658969585</v>
      </c>
      <c r="J418" s="160">
        <f t="shared" si="100"/>
        <v>1.400281722959362</v>
      </c>
      <c r="K418" s="160">
        <f t="shared" si="100"/>
        <v>0.55594509860519603</v>
      </c>
      <c r="L418" s="160">
        <f t="shared" si="100"/>
        <v>0.19733860921746474</v>
      </c>
      <c r="M418" s="160">
        <f t="shared" si="100"/>
        <v>0.43790619583544604</v>
      </c>
      <c r="N418" s="160">
        <f t="shared" si="100"/>
        <v>1.2171029833492815</v>
      </c>
      <c r="O418" s="160">
        <f t="shared" si="100"/>
        <v>0.78701533836755422</v>
      </c>
      <c r="P418" s="160">
        <f t="shared" si="100"/>
        <v>0.50692074205039017</v>
      </c>
      <c r="Q418" s="160">
        <f t="shared" si="100"/>
        <v>0.70855464929928769</v>
      </c>
      <c r="R418" s="160">
        <f t="shared" si="100"/>
        <v>2.0740149661503713</v>
      </c>
      <c r="S418" s="160">
        <f t="shared" si="100"/>
        <v>1.2656881932117305</v>
      </c>
      <c r="T418" s="160">
        <f t="shared" si="100"/>
        <v>0.30406917064095856</v>
      </c>
      <c r="U418" s="160">
        <f t="shared" si="100"/>
        <v>1.2282314254621143</v>
      </c>
      <c r="V418" s="160">
        <f t="shared" si="100"/>
        <v>1.2649771922638511</v>
      </c>
      <c r="W418" s="160">
        <f t="shared" si="100"/>
        <v>0.81041121521404036</v>
      </c>
      <c r="X418" s="160">
        <f t="shared" si="100"/>
        <v>0.38280994958167269</v>
      </c>
      <c r="Y418" s="160">
        <f t="shared" si="100"/>
        <v>-0.84315398542271158</v>
      </c>
      <c r="Z418" s="160">
        <f t="shared" si="100"/>
        <v>-1.2242728385590491</v>
      </c>
      <c r="AA418" s="160">
        <f t="shared" si="100"/>
        <v>2.1952370450280823</v>
      </c>
      <c r="AB418" s="160">
        <f t="shared" si="100"/>
        <v>1.3896364301269453</v>
      </c>
      <c r="AC418" s="160">
        <f t="shared" si="100"/>
        <v>0.76652999338440508</v>
      </c>
      <c r="AD418" s="160">
        <f t="shared" si="100"/>
        <v>0.34569879825736871</v>
      </c>
      <c r="AE418" s="160">
        <f t="shared" si="100"/>
        <v>1.8335162502339557</v>
      </c>
      <c r="AF418" s="160">
        <f t="shared" si="100"/>
        <v>1.2470517652852022</v>
      </c>
      <c r="AG418" s="160">
        <f t="shared" si="100"/>
        <v>1.8865085575612603</v>
      </c>
      <c r="AH418" s="160">
        <f t="shared" si="100"/>
        <v>1.7076291573156457</v>
      </c>
      <c r="AI418" s="160">
        <f t="shared" si="100"/>
        <v>0.29392300946455624</v>
      </c>
      <c r="AJ418" s="160">
        <f t="shared" si="100"/>
        <v>1.3269062887630285</v>
      </c>
      <c r="AK418" s="160">
        <f t="shared" si="100"/>
        <v>1.9024678185438535</v>
      </c>
      <c r="AL418" s="160">
        <f t="shared" si="100"/>
        <v>1.4126174825366782</v>
      </c>
      <c r="AM418" s="160">
        <f t="shared" si="100"/>
        <v>-1.006490378839094</v>
      </c>
      <c r="AN418" s="160">
        <f t="shared" si="100"/>
        <v>0.61520026804331884</v>
      </c>
      <c r="AO418" s="160">
        <f t="shared" si="100"/>
        <v>-1.7502148516818021</v>
      </c>
      <c r="AP418" s="160">
        <f t="shared" si="100"/>
        <v>1.4382788768477401</v>
      </c>
      <c r="AQ418" s="160">
        <f t="shared" si="100"/>
        <v>2.5309194967144353</v>
      </c>
      <c r="AR418" s="160">
        <f t="shared" si="100"/>
        <v>0.94058385604603734</v>
      </c>
      <c r="AS418" s="160">
        <f t="shared" si="100"/>
        <v>-2.0297041541979488</v>
      </c>
      <c r="AT418" s="160">
        <f t="shared" si="100"/>
        <v>2.3192896563731127</v>
      </c>
      <c r="AU418" s="160">
        <f t="shared" si="100"/>
        <v>0.73555534479481255</v>
      </c>
      <c r="AV418" s="160">
        <f t="shared" si="100"/>
        <v>0.71280670141397062</v>
      </c>
      <c r="AW418" s="160">
        <f t="shared" si="100"/>
        <v>2.3390322267451049</v>
      </c>
      <c r="AX418" s="160">
        <f t="shared" si="100"/>
        <v>2.3812415610433453</v>
      </c>
      <c r="AY418" s="160">
        <f t="shared" si="100"/>
        <v>2.4267618404873548</v>
      </c>
      <c r="AZ418" s="160">
        <f t="shared" si="100"/>
        <v>1.9971676852712761</v>
      </c>
      <c r="BA418" s="160">
        <f t="shared" si="100"/>
        <v>1.8475045600991014</v>
      </c>
      <c r="BB418" s="160" t="e">
        <f t="shared" si="100"/>
        <v>#DIV/0!</v>
      </c>
      <c r="BC418" s="160" t="e">
        <f t="shared" si="100"/>
        <v>#DIV/0!</v>
      </c>
      <c r="BD418" s="160" t="e">
        <f t="shared" si="100"/>
        <v>#DIV/0!</v>
      </c>
      <c r="BE418" s="160" t="e">
        <f t="shared" si="100"/>
        <v>#DIV/0!</v>
      </c>
      <c r="BF418" s="160" t="e">
        <f t="shared" si="100"/>
        <v>#DIV/0!</v>
      </c>
      <c r="BG418" s="160" t="e">
        <f t="shared" si="100"/>
        <v>#DIV/0!</v>
      </c>
      <c r="BH418" s="160" t="e">
        <f t="shared" si="100"/>
        <v>#DIV/0!</v>
      </c>
      <c r="BI418" s="160" t="e">
        <f t="shared" si="100"/>
        <v>#DIV/0!</v>
      </c>
      <c r="BJ418" s="160" t="e">
        <f t="shared" si="100"/>
        <v>#DIV/0!</v>
      </c>
      <c r="BK418" s="160" t="e">
        <f t="shared" si="100"/>
        <v>#DIV/0!</v>
      </c>
      <c r="BL418" s="160" t="e">
        <f t="shared" si="100"/>
        <v>#DIV/0!</v>
      </c>
      <c r="BM418" s="160" t="e">
        <f t="shared" si="100"/>
        <v>#DIV/0!</v>
      </c>
      <c r="BN418" s="160" t="e">
        <f t="shared" si="100"/>
        <v>#DIV/0!</v>
      </c>
      <c r="BO418" s="160" t="e">
        <f t="shared" si="100"/>
        <v>#DIV/0!</v>
      </c>
      <c r="BP418" s="160" t="e">
        <f t="shared" si="99"/>
        <v>#DIV/0!</v>
      </c>
      <c r="BQ418" s="160" t="e">
        <f t="shared" si="99"/>
        <v>#DIV/0!</v>
      </c>
      <c r="BR418" s="160" t="e">
        <f t="shared" si="99"/>
        <v>#DIV/0!</v>
      </c>
      <c r="BS418" s="160" t="e">
        <f t="shared" si="99"/>
        <v>#DIV/0!</v>
      </c>
      <c r="BT418" s="160" t="e">
        <f t="shared" si="99"/>
        <v>#DIV/0!</v>
      </c>
      <c r="BU418" s="160" t="e">
        <f t="shared" si="99"/>
        <v>#DIV/0!</v>
      </c>
      <c r="BV418" s="160" t="e">
        <f t="shared" si="99"/>
        <v>#DIV/0!</v>
      </c>
    </row>
    <row r="419" spans="1:74" x14ac:dyDescent="0.2">
      <c r="A419" s="71"/>
      <c r="B419" s="79">
        <f t="shared" si="79"/>
        <v>41333</v>
      </c>
      <c r="C419" s="160">
        <f t="shared" si="80"/>
        <v>1.3840479421377192</v>
      </c>
      <c r="D419" s="160">
        <f t="shared" si="100"/>
        <v>0.96856405729257844</v>
      </c>
      <c r="E419" s="160">
        <f t="shared" si="100"/>
        <v>0.22202436752897248</v>
      </c>
      <c r="F419" s="160">
        <f t="shared" si="100"/>
        <v>0.78412523977894699</v>
      </c>
      <c r="G419" s="160">
        <f t="shared" si="100"/>
        <v>0.43313798115084384</v>
      </c>
      <c r="H419" s="160">
        <f t="shared" si="100"/>
        <v>1.7066720217308071</v>
      </c>
      <c r="I419" s="160">
        <f t="shared" si="100"/>
        <v>1.6639629465778338</v>
      </c>
      <c r="J419" s="160">
        <f t="shared" si="100"/>
        <v>1.2748492258769688</v>
      </c>
      <c r="K419" s="160">
        <f t="shared" si="100"/>
        <v>0.44043922833693083</v>
      </c>
      <c r="L419" s="160">
        <f t="shared" si="100"/>
        <v>1.0914225594482758</v>
      </c>
      <c r="M419" s="160">
        <f t="shared" si="100"/>
        <v>1.2979453274083506</v>
      </c>
      <c r="N419" s="160">
        <f t="shared" si="100"/>
        <v>1.3095968434691865</v>
      </c>
      <c r="O419" s="160">
        <f t="shared" si="100"/>
        <v>1.3764650873098681</v>
      </c>
      <c r="P419" s="160">
        <f t="shared" si="100"/>
        <v>1.1900013289979721</v>
      </c>
      <c r="Q419" s="160">
        <f t="shared" si="100"/>
        <v>1.2444201769066396</v>
      </c>
      <c r="R419" s="160">
        <f t="shared" si="100"/>
        <v>1.6921381641576529</v>
      </c>
      <c r="S419" s="160">
        <f t="shared" si="100"/>
        <v>1.2129565391486783</v>
      </c>
      <c r="T419" s="160">
        <f t="shared" si="100"/>
        <v>1.1865928589733603</v>
      </c>
      <c r="U419" s="160">
        <f t="shared" si="100"/>
        <v>0.1936312360985511</v>
      </c>
      <c r="V419" s="160">
        <f t="shared" si="100"/>
        <v>-0.10140187673187705</v>
      </c>
      <c r="W419" s="160">
        <f t="shared" si="100"/>
        <v>-0.79391085608490419</v>
      </c>
      <c r="X419" s="160">
        <f t="shared" si="100"/>
        <v>-4.4604666399245534E-2</v>
      </c>
      <c r="Y419" s="160">
        <f t="shared" si="100"/>
        <v>0.4150071204798873</v>
      </c>
      <c r="Z419" s="160">
        <f t="shared" si="100"/>
        <v>-0.29922928288129713</v>
      </c>
      <c r="AA419" s="160">
        <f t="shared" si="100"/>
        <v>-1.1146333402723767</v>
      </c>
      <c r="AB419" s="160">
        <f t="shared" si="100"/>
        <v>-0.49938671904484527</v>
      </c>
      <c r="AC419" s="160">
        <f t="shared" si="100"/>
        <v>-1.3881389727376983</v>
      </c>
      <c r="AD419" s="160">
        <f t="shared" si="100"/>
        <v>-1.116593153209301</v>
      </c>
      <c r="AE419" s="160">
        <f t="shared" si="100"/>
        <v>-2.0655851220699115</v>
      </c>
      <c r="AF419" s="160">
        <f t="shared" si="100"/>
        <v>-0.63125088800414286</v>
      </c>
      <c r="AG419" s="160">
        <f t="shared" si="100"/>
        <v>-1.0949895678945023</v>
      </c>
      <c r="AH419" s="160">
        <f t="shared" si="100"/>
        <v>-1.2100828909460264</v>
      </c>
      <c r="AI419" s="160">
        <f t="shared" si="100"/>
        <v>-0.82985493779088204</v>
      </c>
      <c r="AJ419" s="160">
        <f t="shared" si="100"/>
        <v>-1.1561819060453808</v>
      </c>
      <c r="AK419" s="160">
        <f t="shared" si="100"/>
        <v>-1.1778540450740427</v>
      </c>
      <c r="AL419" s="160">
        <f t="shared" si="100"/>
        <v>-1.059370987325573</v>
      </c>
      <c r="AM419" s="160">
        <f t="shared" si="100"/>
        <v>-0.80811699413650195</v>
      </c>
      <c r="AN419" s="160">
        <f t="shared" si="100"/>
        <v>-1.008952830932486</v>
      </c>
      <c r="AO419" s="160">
        <f t="shared" si="100"/>
        <v>-7.6977890273998428E-2</v>
      </c>
      <c r="AP419" s="160">
        <f t="shared" si="100"/>
        <v>-0.51889701264091304</v>
      </c>
      <c r="AQ419" s="160">
        <f t="shared" si="100"/>
        <v>-0.65972954290398977</v>
      </c>
      <c r="AR419" s="160">
        <f t="shared" si="100"/>
        <v>1.4887018117459392</v>
      </c>
      <c r="AS419" s="160">
        <f t="shared" si="100"/>
        <v>-2.0316252956225926</v>
      </c>
      <c r="AT419" s="160">
        <f t="shared" si="100"/>
        <v>-0.8207463876837876</v>
      </c>
      <c r="AU419" s="160">
        <f t="shared" si="100"/>
        <v>0.54823760275849676</v>
      </c>
      <c r="AV419" s="160">
        <f t="shared" si="100"/>
        <v>1.5066652977287545</v>
      </c>
      <c r="AW419" s="160">
        <f t="shared" si="100"/>
        <v>-0.81577828203714875</v>
      </c>
      <c r="AX419" s="160">
        <f t="shared" si="100"/>
        <v>-1.2571064584893079</v>
      </c>
      <c r="AY419" s="160">
        <f t="shared" si="100"/>
        <v>-0.12469212432574953</v>
      </c>
      <c r="AZ419" s="160">
        <f t="shared" si="100"/>
        <v>-0.27004724921347983</v>
      </c>
      <c r="BA419" s="160">
        <f t="shared" si="100"/>
        <v>-0.25122597533565955</v>
      </c>
      <c r="BB419" s="160" t="e">
        <f t="shared" si="100"/>
        <v>#DIV/0!</v>
      </c>
      <c r="BC419" s="160" t="e">
        <f t="shared" si="100"/>
        <v>#DIV/0!</v>
      </c>
      <c r="BD419" s="160" t="e">
        <f t="shared" si="100"/>
        <v>#DIV/0!</v>
      </c>
      <c r="BE419" s="160" t="e">
        <f t="shared" si="100"/>
        <v>#DIV/0!</v>
      </c>
      <c r="BF419" s="160" t="e">
        <f t="shared" si="100"/>
        <v>#DIV/0!</v>
      </c>
      <c r="BG419" s="160" t="e">
        <f t="shared" si="100"/>
        <v>#DIV/0!</v>
      </c>
      <c r="BH419" s="160" t="e">
        <f t="shared" si="100"/>
        <v>#DIV/0!</v>
      </c>
      <c r="BI419" s="160" t="e">
        <f t="shared" si="100"/>
        <v>#DIV/0!</v>
      </c>
      <c r="BJ419" s="160" t="e">
        <f t="shared" si="100"/>
        <v>#DIV/0!</v>
      </c>
      <c r="BK419" s="160" t="e">
        <f t="shared" si="100"/>
        <v>#DIV/0!</v>
      </c>
      <c r="BL419" s="160" t="e">
        <f t="shared" si="100"/>
        <v>#DIV/0!</v>
      </c>
      <c r="BM419" s="160" t="e">
        <f t="shared" si="100"/>
        <v>#DIV/0!</v>
      </c>
      <c r="BN419" s="160" t="e">
        <f t="shared" si="100"/>
        <v>#DIV/0!</v>
      </c>
      <c r="BO419" s="160" t="e">
        <f t="shared" ref="BO419:BV422" si="101">(BO172-BO$246)/BO$247</f>
        <v>#DIV/0!</v>
      </c>
      <c r="BP419" s="160" t="e">
        <f t="shared" si="101"/>
        <v>#DIV/0!</v>
      </c>
      <c r="BQ419" s="160" t="e">
        <f t="shared" si="101"/>
        <v>#DIV/0!</v>
      </c>
      <c r="BR419" s="160" t="e">
        <f t="shared" si="101"/>
        <v>#DIV/0!</v>
      </c>
      <c r="BS419" s="160" t="e">
        <f t="shared" si="101"/>
        <v>#DIV/0!</v>
      </c>
      <c r="BT419" s="160" t="e">
        <f t="shared" si="101"/>
        <v>#DIV/0!</v>
      </c>
      <c r="BU419" s="160" t="e">
        <f t="shared" si="101"/>
        <v>#DIV/0!</v>
      </c>
      <c r="BV419" s="160" t="e">
        <f t="shared" si="101"/>
        <v>#DIV/0!</v>
      </c>
    </row>
    <row r="420" spans="1:74" x14ac:dyDescent="0.2">
      <c r="A420" s="71"/>
      <c r="B420" s="79">
        <f t="shared" si="79"/>
        <v>41364</v>
      </c>
      <c r="C420" s="160">
        <f t="shared" si="80"/>
        <v>0.76091157270551502</v>
      </c>
      <c r="D420" s="160">
        <f t="shared" ref="D420:BO423" si="102">(D173-D$246)/D$247</f>
        <v>0.67847728340965496</v>
      </c>
      <c r="E420" s="160">
        <f t="shared" si="102"/>
        <v>-0.35847001643167425</v>
      </c>
      <c r="F420" s="160">
        <f t="shared" si="102"/>
        <v>-0.35266656070416075</v>
      </c>
      <c r="G420" s="160">
        <f t="shared" si="102"/>
        <v>0.15570434195128383</v>
      </c>
      <c r="H420" s="160">
        <f t="shared" si="102"/>
        <v>1.053807618139794</v>
      </c>
      <c r="I420" s="160">
        <f t="shared" si="102"/>
        <v>1.6160971394377337</v>
      </c>
      <c r="J420" s="160">
        <f t="shared" si="102"/>
        <v>-0.34139245736229773</v>
      </c>
      <c r="K420" s="160">
        <f t="shared" si="102"/>
        <v>-0.56213191165137422</v>
      </c>
      <c r="L420" s="160">
        <f t="shared" si="102"/>
        <v>-0.36836612550766229</v>
      </c>
      <c r="M420" s="160">
        <f t="shared" si="102"/>
        <v>-0.38030460357936008</v>
      </c>
      <c r="N420" s="160">
        <f t="shared" si="102"/>
        <v>-0.27346323268934969</v>
      </c>
      <c r="O420" s="160">
        <f t="shared" si="102"/>
        <v>-0.40573707871160813</v>
      </c>
      <c r="P420" s="160">
        <f t="shared" si="102"/>
        <v>-0.52629995248378947</v>
      </c>
      <c r="Q420" s="160">
        <f t="shared" si="102"/>
        <v>-0.44306174306343199</v>
      </c>
      <c r="R420" s="160">
        <f t="shared" si="102"/>
        <v>0.13883379896572201</v>
      </c>
      <c r="S420" s="160">
        <f t="shared" si="102"/>
        <v>-0.12906428007222379</v>
      </c>
      <c r="T420" s="160">
        <f t="shared" si="102"/>
        <v>-0.57490264656533108</v>
      </c>
      <c r="U420" s="160">
        <f t="shared" si="102"/>
        <v>0.83311988792238567</v>
      </c>
      <c r="V420" s="160">
        <f t="shared" si="102"/>
        <v>0.30841836928442184</v>
      </c>
      <c r="W420" s="160">
        <f t="shared" si="102"/>
        <v>-3.762991103422637E-3</v>
      </c>
      <c r="X420" s="160">
        <f t="shared" si="102"/>
        <v>0.37592335949872069</v>
      </c>
      <c r="Y420" s="160">
        <f t="shared" si="102"/>
        <v>1.4623740273900534</v>
      </c>
      <c r="Z420" s="160">
        <f t="shared" si="102"/>
        <v>0.32804151233223516</v>
      </c>
      <c r="AA420" s="160">
        <f t="shared" si="102"/>
        <v>0.84002112850108357</v>
      </c>
      <c r="AB420" s="160">
        <f t="shared" si="102"/>
        <v>6.6687532424745552E-2</v>
      </c>
      <c r="AC420" s="160">
        <f t="shared" si="102"/>
        <v>1.2526320964923196E-2</v>
      </c>
      <c r="AD420" s="160">
        <f t="shared" si="102"/>
        <v>0.18316456820809118</v>
      </c>
      <c r="AE420" s="160">
        <f t="shared" si="102"/>
        <v>-0.23737777898012527</v>
      </c>
      <c r="AF420" s="160">
        <f t="shared" si="102"/>
        <v>0.34166520250796301</v>
      </c>
      <c r="AG420" s="160">
        <f t="shared" si="102"/>
        <v>0.1182144766669109</v>
      </c>
      <c r="AH420" s="160">
        <f t="shared" si="102"/>
        <v>-0.54408180391826622</v>
      </c>
      <c r="AI420" s="160">
        <f t="shared" si="102"/>
        <v>-0.53384099775144467</v>
      </c>
      <c r="AJ420" s="160">
        <f t="shared" si="102"/>
        <v>-0.6034023277785423</v>
      </c>
      <c r="AK420" s="160">
        <f t="shared" si="102"/>
        <v>-0.68566847261365016</v>
      </c>
      <c r="AL420" s="160">
        <f t="shared" si="102"/>
        <v>-0.48727632432607842</v>
      </c>
      <c r="AM420" s="160">
        <f t="shared" si="102"/>
        <v>-0.51216279618898064</v>
      </c>
      <c r="AN420" s="160">
        <f t="shared" si="102"/>
        <v>-0.15898848591275605</v>
      </c>
      <c r="AO420" s="160">
        <f t="shared" si="102"/>
        <v>-0.20792686986243522</v>
      </c>
      <c r="AP420" s="160">
        <f t="shared" si="102"/>
        <v>-0.85749437019387709</v>
      </c>
      <c r="AQ420" s="160">
        <f t="shared" si="102"/>
        <v>-0.68678022926489957</v>
      </c>
      <c r="AR420" s="160">
        <f t="shared" si="102"/>
        <v>-0.82429015952257445</v>
      </c>
      <c r="AS420" s="160">
        <f t="shared" si="102"/>
        <v>-1.8199990827358852</v>
      </c>
      <c r="AT420" s="160">
        <f t="shared" si="102"/>
        <v>-0.20823548569134762</v>
      </c>
      <c r="AU420" s="160">
        <f t="shared" si="102"/>
        <v>-0.69285538578848183</v>
      </c>
      <c r="AV420" s="160">
        <f t="shared" si="102"/>
        <v>-0.71667782511344846</v>
      </c>
      <c r="AW420" s="160">
        <f t="shared" si="102"/>
        <v>0.68041828226866274</v>
      </c>
      <c r="AX420" s="160">
        <f t="shared" si="102"/>
        <v>4.4363134335022869E-2</v>
      </c>
      <c r="AY420" s="160">
        <f t="shared" si="102"/>
        <v>-0.30480490254712356</v>
      </c>
      <c r="AZ420" s="160">
        <f t="shared" si="102"/>
        <v>3.1154780243609907E-2</v>
      </c>
      <c r="BA420" s="160">
        <f t="shared" si="102"/>
        <v>0.94680764064405221</v>
      </c>
      <c r="BB420" s="160" t="e">
        <f t="shared" si="102"/>
        <v>#DIV/0!</v>
      </c>
      <c r="BC420" s="160" t="e">
        <f t="shared" si="102"/>
        <v>#DIV/0!</v>
      </c>
      <c r="BD420" s="160" t="e">
        <f t="shared" si="102"/>
        <v>#DIV/0!</v>
      </c>
      <c r="BE420" s="160" t="e">
        <f t="shared" si="102"/>
        <v>#DIV/0!</v>
      </c>
      <c r="BF420" s="160" t="e">
        <f t="shared" si="102"/>
        <v>#DIV/0!</v>
      </c>
      <c r="BG420" s="160" t="e">
        <f t="shared" si="102"/>
        <v>#DIV/0!</v>
      </c>
      <c r="BH420" s="160" t="e">
        <f t="shared" si="102"/>
        <v>#DIV/0!</v>
      </c>
      <c r="BI420" s="160" t="e">
        <f t="shared" si="102"/>
        <v>#DIV/0!</v>
      </c>
      <c r="BJ420" s="160" t="e">
        <f t="shared" si="102"/>
        <v>#DIV/0!</v>
      </c>
      <c r="BK420" s="160" t="e">
        <f t="shared" si="102"/>
        <v>#DIV/0!</v>
      </c>
      <c r="BL420" s="160" t="e">
        <f t="shared" si="102"/>
        <v>#DIV/0!</v>
      </c>
      <c r="BM420" s="160" t="e">
        <f t="shared" si="102"/>
        <v>#DIV/0!</v>
      </c>
      <c r="BN420" s="160" t="e">
        <f t="shared" si="102"/>
        <v>#DIV/0!</v>
      </c>
      <c r="BO420" s="160" t="e">
        <f t="shared" si="102"/>
        <v>#DIV/0!</v>
      </c>
      <c r="BP420" s="160" t="e">
        <f t="shared" si="101"/>
        <v>#DIV/0!</v>
      </c>
      <c r="BQ420" s="160" t="e">
        <f t="shared" si="101"/>
        <v>#DIV/0!</v>
      </c>
      <c r="BR420" s="160" t="e">
        <f t="shared" si="101"/>
        <v>#DIV/0!</v>
      </c>
      <c r="BS420" s="160" t="e">
        <f t="shared" si="101"/>
        <v>#DIV/0!</v>
      </c>
      <c r="BT420" s="160" t="e">
        <f t="shared" si="101"/>
        <v>#DIV/0!</v>
      </c>
      <c r="BU420" s="160" t="e">
        <f t="shared" si="101"/>
        <v>#DIV/0!</v>
      </c>
      <c r="BV420" s="160" t="e">
        <f t="shared" si="101"/>
        <v>#DIV/0!</v>
      </c>
    </row>
    <row r="421" spans="1:74" x14ac:dyDescent="0.2">
      <c r="A421" s="71"/>
      <c r="B421" s="79">
        <f t="shared" si="79"/>
        <v>41394</v>
      </c>
      <c r="C421" s="160">
        <f t="shared" si="80"/>
        <v>-0.2249030165376362</v>
      </c>
      <c r="D421" s="160">
        <f t="shared" si="102"/>
        <v>-0.64815266272588357</v>
      </c>
      <c r="E421" s="160">
        <f t="shared" si="102"/>
        <v>0.5426991850948224</v>
      </c>
      <c r="F421" s="160">
        <f t="shared" si="102"/>
        <v>6.169002591172508E-2</v>
      </c>
      <c r="G421" s="160">
        <f t="shared" si="102"/>
        <v>0.12708001721271087</v>
      </c>
      <c r="H421" s="160">
        <f t="shared" si="102"/>
        <v>1.4798905292864204</v>
      </c>
      <c r="I421" s="160">
        <f t="shared" si="102"/>
        <v>0.80242898339078172</v>
      </c>
      <c r="J421" s="160">
        <f t="shared" si="102"/>
        <v>0.18884694351406284</v>
      </c>
      <c r="K421" s="160">
        <f t="shared" si="102"/>
        <v>-0.45709547046919369</v>
      </c>
      <c r="L421" s="160">
        <f t="shared" si="102"/>
        <v>-0.59814474931513451</v>
      </c>
      <c r="M421" s="160">
        <f t="shared" si="102"/>
        <v>-0.51149080515440837</v>
      </c>
      <c r="N421" s="160">
        <f t="shared" si="102"/>
        <v>-0.18442942066237561</v>
      </c>
      <c r="O421" s="160">
        <f t="shared" si="102"/>
        <v>-2.8166284479130308E-2</v>
      </c>
      <c r="P421" s="160">
        <f t="shared" si="102"/>
        <v>-0.4573531054972223</v>
      </c>
      <c r="Q421" s="160">
        <f t="shared" si="102"/>
        <v>-0.53491018905339049</v>
      </c>
      <c r="R421" s="160">
        <f t="shared" si="102"/>
        <v>-0.97596679345136228</v>
      </c>
      <c r="S421" s="160">
        <f t="shared" si="102"/>
        <v>-0.75126300508685295</v>
      </c>
      <c r="T421" s="160">
        <f t="shared" si="102"/>
        <v>-0.36752706851889977</v>
      </c>
      <c r="U421" s="160">
        <f t="shared" si="102"/>
        <v>0.37253211785047052</v>
      </c>
      <c r="V421" s="160">
        <f t="shared" si="102"/>
        <v>-7.9087571928367129E-2</v>
      </c>
      <c r="W421" s="160">
        <f t="shared" si="102"/>
        <v>0.17479629061273341</v>
      </c>
      <c r="X421" s="160">
        <f t="shared" si="102"/>
        <v>0.69798482391645011</v>
      </c>
      <c r="Y421" s="160">
        <f t="shared" si="102"/>
        <v>1.3165549576430786</v>
      </c>
      <c r="Z421" s="160">
        <f t="shared" si="102"/>
        <v>0.38777261818230596</v>
      </c>
      <c r="AA421" s="160">
        <f t="shared" si="102"/>
        <v>0.99419922615458511</v>
      </c>
      <c r="AB421" s="160">
        <f t="shared" si="102"/>
        <v>1.0120614246019743</v>
      </c>
      <c r="AC421" s="160">
        <f t="shared" si="102"/>
        <v>0.80546718022141961</v>
      </c>
      <c r="AD421" s="160">
        <f t="shared" si="102"/>
        <v>0.71171808637104017</v>
      </c>
      <c r="AE421" s="160">
        <f t="shared" si="102"/>
        <v>1.1833507813391648</v>
      </c>
      <c r="AF421" s="160">
        <f t="shared" si="102"/>
        <v>0.29937959763720279</v>
      </c>
      <c r="AG421" s="160">
        <f t="shared" si="102"/>
        <v>0.99090038017892013</v>
      </c>
      <c r="AH421" s="160">
        <f t="shared" si="102"/>
        <v>1.6475253180409435</v>
      </c>
      <c r="AI421" s="160">
        <f t="shared" si="102"/>
        <v>0.90184693099126967</v>
      </c>
      <c r="AJ421" s="160">
        <f t="shared" si="102"/>
        <v>1.3844464840450204</v>
      </c>
      <c r="AK421" s="160">
        <f t="shared" si="102"/>
        <v>1.4465197277080117</v>
      </c>
      <c r="AL421" s="160">
        <f t="shared" si="102"/>
        <v>1.1244401281930738</v>
      </c>
      <c r="AM421" s="160">
        <f t="shared" si="102"/>
        <v>0.59508194216317056</v>
      </c>
      <c r="AN421" s="160">
        <f t="shared" si="102"/>
        <v>1.2326109632981712</v>
      </c>
      <c r="AO421" s="160">
        <f t="shared" si="102"/>
        <v>-0.34251332110610638</v>
      </c>
      <c r="AP421" s="160">
        <f t="shared" si="102"/>
        <v>0.5201955670178926</v>
      </c>
      <c r="AQ421" s="160">
        <f t="shared" si="102"/>
        <v>1.3609132002593318</v>
      </c>
      <c r="AR421" s="160">
        <f t="shared" si="102"/>
        <v>2.1889809571004667E-2</v>
      </c>
      <c r="AS421" s="160">
        <f t="shared" si="102"/>
        <v>-1.3662878236645646</v>
      </c>
      <c r="AT421" s="160">
        <f t="shared" si="102"/>
        <v>1.1052382271362782</v>
      </c>
      <c r="AU421" s="160">
        <f t="shared" si="102"/>
        <v>-1.1972658453451186</v>
      </c>
      <c r="AV421" s="160">
        <f t="shared" si="102"/>
        <v>-0.67956113855000877</v>
      </c>
      <c r="AW421" s="160">
        <f t="shared" si="102"/>
        <v>0.95386869572519262</v>
      </c>
      <c r="AX421" s="160">
        <f t="shared" si="102"/>
        <v>1.4072008799603588</v>
      </c>
      <c r="AY421" s="160">
        <f t="shared" si="102"/>
        <v>0.92233625183776757</v>
      </c>
      <c r="AZ421" s="160">
        <f t="shared" si="102"/>
        <v>1.2763648278904487</v>
      </c>
      <c r="BA421" s="160">
        <f t="shared" si="102"/>
        <v>0.185572365517013</v>
      </c>
      <c r="BB421" s="160" t="e">
        <f t="shared" si="102"/>
        <v>#DIV/0!</v>
      </c>
      <c r="BC421" s="160" t="e">
        <f t="shared" si="102"/>
        <v>#DIV/0!</v>
      </c>
      <c r="BD421" s="160" t="e">
        <f t="shared" si="102"/>
        <v>#DIV/0!</v>
      </c>
      <c r="BE421" s="160" t="e">
        <f t="shared" si="102"/>
        <v>#DIV/0!</v>
      </c>
      <c r="BF421" s="160" t="e">
        <f t="shared" si="102"/>
        <v>#DIV/0!</v>
      </c>
      <c r="BG421" s="160" t="e">
        <f t="shared" si="102"/>
        <v>#DIV/0!</v>
      </c>
      <c r="BH421" s="160" t="e">
        <f t="shared" si="102"/>
        <v>#DIV/0!</v>
      </c>
      <c r="BI421" s="160" t="e">
        <f t="shared" si="102"/>
        <v>#DIV/0!</v>
      </c>
      <c r="BJ421" s="160" t="e">
        <f t="shared" si="102"/>
        <v>#DIV/0!</v>
      </c>
      <c r="BK421" s="160" t="e">
        <f t="shared" si="102"/>
        <v>#DIV/0!</v>
      </c>
      <c r="BL421" s="160" t="e">
        <f t="shared" si="102"/>
        <v>#DIV/0!</v>
      </c>
      <c r="BM421" s="160" t="e">
        <f t="shared" si="102"/>
        <v>#DIV/0!</v>
      </c>
      <c r="BN421" s="160" t="e">
        <f t="shared" si="102"/>
        <v>#DIV/0!</v>
      </c>
      <c r="BO421" s="160" t="e">
        <f t="shared" si="102"/>
        <v>#DIV/0!</v>
      </c>
      <c r="BP421" s="160" t="e">
        <f t="shared" si="101"/>
        <v>#DIV/0!</v>
      </c>
      <c r="BQ421" s="160" t="e">
        <f t="shared" si="101"/>
        <v>#DIV/0!</v>
      </c>
      <c r="BR421" s="160" t="e">
        <f t="shared" si="101"/>
        <v>#DIV/0!</v>
      </c>
      <c r="BS421" s="160" t="e">
        <f t="shared" si="101"/>
        <v>#DIV/0!</v>
      </c>
      <c r="BT421" s="160" t="e">
        <f t="shared" si="101"/>
        <v>#DIV/0!</v>
      </c>
      <c r="BU421" s="160" t="e">
        <f t="shared" si="101"/>
        <v>#DIV/0!</v>
      </c>
      <c r="BV421" s="160" t="e">
        <f t="shared" si="101"/>
        <v>#DIV/0!</v>
      </c>
    </row>
    <row r="422" spans="1:74" x14ac:dyDescent="0.2">
      <c r="A422" s="71"/>
      <c r="B422" s="79">
        <f t="shared" si="79"/>
        <v>41425</v>
      </c>
      <c r="C422" s="160">
        <f t="shared" si="80"/>
        <v>0.96761742401085127</v>
      </c>
      <c r="D422" s="160">
        <f t="shared" si="102"/>
        <v>0.97324842600650219</v>
      </c>
      <c r="E422" s="160">
        <f t="shared" si="102"/>
        <v>0.46193085774715248</v>
      </c>
      <c r="F422" s="160">
        <f t="shared" si="102"/>
        <v>0.71261277151376967</v>
      </c>
      <c r="G422" s="160">
        <f t="shared" si="102"/>
        <v>0.52960929765243914</v>
      </c>
      <c r="H422" s="160">
        <f t="shared" si="102"/>
        <v>-1.010567684889035</v>
      </c>
      <c r="I422" s="160">
        <f t="shared" si="102"/>
        <v>-1.4981092226529245</v>
      </c>
      <c r="J422" s="160">
        <f t="shared" si="102"/>
        <v>-1.6539859152797434</v>
      </c>
      <c r="K422" s="160">
        <f t="shared" si="102"/>
        <v>-0.26967345113458258</v>
      </c>
      <c r="L422" s="160">
        <f t="shared" si="102"/>
        <v>-0.70275486896974648</v>
      </c>
      <c r="M422" s="160">
        <f t="shared" si="102"/>
        <v>-0.54541905849508243</v>
      </c>
      <c r="N422" s="160">
        <f t="shared" si="102"/>
        <v>0.13660700152281396</v>
      </c>
      <c r="O422" s="160">
        <f t="shared" si="102"/>
        <v>-1.324020404188256</v>
      </c>
      <c r="P422" s="160">
        <f t="shared" si="102"/>
        <v>-0.38127589641603132</v>
      </c>
      <c r="Q422" s="160">
        <f t="shared" si="102"/>
        <v>-0.18368919612467774</v>
      </c>
      <c r="R422" s="160">
        <f t="shared" si="102"/>
        <v>1.1037869412191439</v>
      </c>
      <c r="S422" s="160">
        <f t="shared" si="102"/>
        <v>0.12807657589726301</v>
      </c>
      <c r="T422" s="160">
        <f t="shared" si="102"/>
        <v>-0.49189821720047056</v>
      </c>
      <c r="U422" s="160">
        <f t="shared" si="102"/>
        <v>0.40593529125922501</v>
      </c>
      <c r="V422" s="160">
        <f t="shared" si="102"/>
        <v>0.30895872268322278</v>
      </c>
      <c r="W422" s="160">
        <f t="shared" si="102"/>
        <v>-1.2097942868168228</v>
      </c>
      <c r="X422" s="160">
        <f t="shared" si="102"/>
        <v>0.32435525032645424</v>
      </c>
      <c r="Y422" s="160">
        <f t="shared" si="102"/>
        <v>-0.29726758743114273</v>
      </c>
      <c r="Z422" s="160">
        <f t="shared" si="102"/>
        <v>0.15642519298426849</v>
      </c>
      <c r="AA422" s="160">
        <f t="shared" si="102"/>
        <v>0.72594583889672415</v>
      </c>
      <c r="AB422" s="160">
        <f t="shared" si="102"/>
        <v>0.21249989843116626</v>
      </c>
      <c r="AC422" s="160">
        <f t="shared" si="102"/>
        <v>-0.22149572899851397</v>
      </c>
      <c r="AD422" s="160">
        <f t="shared" si="102"/>
        <v>-0.62041106452016703</v>
      </c>
      <c r="AE422" s="160">
        <f t="shared" si="102"/>
        <v>0.7683436307197421</v>
      </c>
      <c r="AF422" s="160">
        <f t="shared" si="102"/>
        <v>0.75338139811269766</v>
      </c>
      <c r="AG422" s="160">
        <f t="shared" si="102"/>
        <v>0.68940718427207492</v>
      </c>
      <c r="AH422" s="160">
        <f t="shared" si="102"/>
        <v>0.50849725737570051</v>
      </c>
      <c r="AI422" s="160">
        <f t="shared" si="102"/>
        <v>0.70139100206299432</v>
      </c>
      <c r="AJ422" s="160">
        <f t="shared" si="102"/>
        <v>0.94011172022174372</v>
      </c>
      <c r="AK422" s="160">
        <f t="shared" si="102"/>
        <v>1.0069228808006194</v>
      </c>
      <c r="AL422" s="160">
        <f t="shared" si="102"/>
        <v>0.7304847685643544</v>
      </c>
      <c r="AM422" s="160">
        <f t="shared" si="102"/>
        <v>0.24578642854902705</v>
      </c>
      <c r="AN422" s="160">
        <f t="shared" si="102"/>
        <v>0.88601865373405986</v>
      </c>
      <c r="AO422" s="160">
        <f t="shared" si="102"/>
        <v>0.1121706357981881</v>
      </c>
      <c r="AP422" s="160">
        <f t="shared" si="102"/>
        <v>0.57020544482407043</v>
      </c>
      <c r="AQ422" s="160">
        <f t="shared" si="102"/>
        <v>0.48134392813147631</v>
      </c>
      <c r="AR422" s="160">
        <f t="shared" si="102"/>
        <v>-0.49392578433522227</v>
      </c>
      <c r="AS422" s="160">
        <f t="shared" si="102"/>
        <v>-0.57949726767736409</v>
      </c>
      <c r="AT422" s="160">
        <f t="shared" si="102"/>
        <v>0.46340570050473268</v>
      </c>
      <c r="AU422" s="160">
        <f t="shared" si="102"/>
        <v>0.17042708626616021</v>
      </c>
      <c r="AV422" s="160">
        <f t="shared" si="102"/>
        <v>0.52210325434211691</v>
      </c>
      <c r="AW422" s="160">
        <f t="shared" si="102"/>
        <v>-0.31765820595253208</v>
      </c>
      <c r="AX422" s="160">
        <f t="shared" si="102"/>
        <v>0.55914817259664751</v>
      </c>
      <c r="AY422" s="160">
        <f t="shared" si="102"/>
        <v>0.87466352853621832</v>
      </c>
      <c r="AZ422" s="160">
        <f t="shared" si="102"/>
        <v>0.69564225615973641</v>
      </c>
      <c r="BA422" s="160">
        <f t="shared" si="102"/>
        <v>0.63166002108748076</v>
      </c>
      <c r="BB422" s="160" t="e">
        <f t="shared" si="102"/>
        <v>#DIV/0!</v>
      </c>
      <c r="BC422" s="160" t="e">
        <f t="shared" si="102"/>
        <v>#DIV/0!</v>
      </c>
      <c r="BD422" s="160" t="e">
        <f t="shared" si="102"/>
        <v>#DIV/0!</v>
      </c>
      <c r="BE422" s="160" t="e">
        <f t="shared" si="102"/>
        <v>#DIV/0!</v>
      </c>
      <c r="BF422" s="160" t="e">
        <f t="shared" si="102"/>
        <v>#DIV/0!</v>
      </c>
      <c r="BG422" s="160" t="e">
        <f t="shared" si="102"/>
        <v>#DIV/0!</v>
      </c>
      <c r="BH422" s="160" t="e">
        <f t="shared" si="102"/>
        <v>#DIV/0!</v>
      </c>
      <c r="BI422" s="160" t="e">
        <f t="shared" si="102"/>
        <v>#DIV/0!</v>
      </c>
      <c r="BJ422" s="160" t="e">
        <f t="shared" si="102"/>
        <v>#DIV/0!</v>
      </c>
      <c r="BK422" s="160" t="e">
        <f t="shared" si="102"/>
        <v>#DIV/0!</v>
      </c>
      <c r="BL422" s="160" t="e">
        <f t="shared" si="102"/>
        <v>#DIV/0!</v>
      </c>
      <c r="BM422" s="160" t="e">
        <f t="shared" si="102"/>
        <v>#DIV/0!</v>
      </c>
      <c r="BN422" s="160" t="e">
        <f t="shared" si="102"/>
        <v>#DIV/0!</v>
      </c>
      <c r="BO422" s="160" t="e">
        <f t="shared" si="102"/>
        <v>#DIV/0!</v>
      </c>
      <c r="BP422" s="160" t="e">
        <f t="shared" si="101"/>
        <v>#DIV/0!</v>
      </c>
      <c r="BQ422" s="160" t="e">
        <f t="shared" si="101"/>
        <v>#DIV/0!</v>
      </c>
      <c r="BR422" s="160" t="e">
        <f t="shared" si="101"/>
        <v>#DIV/0!</v>
      </c>
      <c r="BS422" s="160" t="e">
        <f t="shared" si="101"/>
        <v>#DIV/0!</v>
      </c>
      <c r="BT422" s="160" t="e">
        <f t="shared" si="101"/>
        <v>#DIV/0!</v>
      </c>
      <c r="BU422" s="160" t="e">
        <f t="shared" si="101"/>
        <v>#DIV/0!</v>
      </c>
      <c r="BV422" s="160" t="e">
        <f t="shared" si="101"/>
        <v>#DIV/0!</v>
      </c>
    </row>
    <row r="423" spans="1:74" x14ac:dyDescent="0.2">
      <c r="A423" s="71"/>
      <c r="B423" s="79">
        <f t="shared" si="79"/>
        <v>41455</v>
      </c>
      <c r="C423" s="160">
        <f t="shared" si="80"/>
        <v>-0.54071796564584784</v>
      </c>
      <c r="D423" s="160">
        <f t="shared" si="102"/>
        <v>-0.40196146301108693</v>
      </c>
      <c r="E423" s="160">
        <f t="shared" si="102"/>
        <v>-1.1644641346766156</v>
      </c>
      <c r="F423" s="160">
        <f t="shared" si="102"/>
        <v>-1.083579264213939</v>
      </c>
      <c r="G423" s="160">
        <f t="shared" si="102"/>
        <v>-1.5932528075095391</v>
      </c>
      <c r="H423" s="160">
        <f t="shared" si="102"/>
        <v>0.29936964860586152</v>
      </c>
      <c r="I423" s="160">
        <f t="shared" si="102"/>
        <v>-0.24269529323346289</v>
      </c>
      <c r="J423" s="160">
        <f t="shared" si="102"/>
        <v>-1.4460314555651419</v>
      </c>
      <c r="K423" s="160">
        <f t="shared" si="102"/>
        <v>-1.4296726864728457</v>
      </c>
      <c r="L423" s="160">
        <f t="shared" si="102"/>
        <v>-0.43752474551558157</v>
      </c>
      <c r="M423" s="160">
        <f t="shared" si="102"/>
        <v>-0.70958381449581798</v>
      </c>
      <c r="N423" s="160">
        <f t="shared" si="102"/>
        <v>-1.4303592561854384</v>
      </c>
      <c r="O423" s="160">
        <f t="shared" si="102"/>
        <v>-1.4244064535668768</v>
      </c>
      <c r="P423" s="160">
        <f t="shared" si="102"/>
        <v>-1.6912884558778161</v>
      </c>
      <c r="Q423" s="160">
        <f t="shared" si="102"/>
        <v>-1.6284740380333573</v>
      </c>
      <c r="R423" s="160">
        <f t="shared" si="102"/>
        <v>-0.94600036575923696</v>
      </c>
      <c r="S423" s="160">
        <f t="shared" si="102"/>
        <v>-0.80248530885063651</v>
      </c>
      <c r="T423" s="160">
        <f t="shared" si="102"/>
        <v>-1.8780565428253442</v>
      </c>
      <c r="U423" s="160">
        <f t="shared" si="102"/>
        <v>-0.48247461372675637</v>
      </c>
      <c r="V423" s="160">
        <f t="shared" si="102"/>
        <v>-0.98434679385583723</v>
      </c>
      <c r="W423" s="160">
        <f t="shared" si="102"/>
        <v>-1.4409536693384757</v>
      </c>
      <c r="X423" s="160">
        <f t="shared" si="102"/>
        <v>-0.11652192507944473</v>
      </c>
      <c r="Y423" s="160">
        <f t="shared" si="102"/>
        <v>-1.1499794112285275</v>
      </c>
      <c r="Z423" s="160">
        <f t="shared" si="102"/>
        <v>-0.89999470473799559</v>
      </c>
      <c r="AA423" s="160">
        <f t="shared" si="102"/>
        <v>-0.29557879908524637</v>
      </c>
      <c r="AB423" s="160">
        <f t="shared" si="102"/>
        <v>0.19122227425039384</v>
      </c>
      <c r="AC423" s="160">
        <f t="shared" si="102"/>
        <v>-0.5420725799099223</v>
      </c>
      <c r="AD423" s="160">
        <f t="shared" si="102"/>
        <v>-0.64759872466862733</v>
      </c>
      <c r="AE423" s="160">
        <f t="shared" si="102"/>
        <v>-0.17067573135928613</v>
      </c>
      <c r="AF423" s="160">
        <f t="shared" si="102"/>
        <v>-0.19505438243668574</v>
      </c>
      <c r="AG423" s="160">
        <f t="shared" si="102"/>
        <v>-5.9676747372115729E-2</v>
      </c>
      <c r="AH423" s="160">
        <f t="shared" si="102"/>
        <v>-0.71998759415289781</v>
      </c>
      <c r="AI423" s="160">
        <f t="shared" si="102"/>
        <v>-0.26659645390892533</v>
      </c>
      <c r="AJ423" s="160">
        <f t="shared" si="102"/>
        <v>-0.43691512682339795</v>
      </c>
      <c r="AK423" s="160">
        <f t="shared" si="102"/>
        <v>-0.27692022104822489</v>
      </c>
      <c r="AL423" s="160">
        <f t="shared" si="102"/>
        <v>-0.13193737670498487</v>
      </c>
      <c r="AM423" s="160">
        <f t="shared" si="102"/>
        <v>-1.2947031059696787</v>
      </c>
      <c r="AN423" s="160">
        <f t="shared" si="102"/>
        <v>-3.9861674091223688E-2</v>
      </c>
      <c r="AO423" s="160">
        <f t="shared" si="102"/>
        <v>-0.74263520318188558</v>
      </c>
      <c r="AP423" s="160">
        <f t="shared" si="102"/>
        <v>-0.94356027474371873</v>
      </c>
      <c r="AQ423" s="160">
        <f t="shared" si="102"/>
        <v>-0.88534959271197167</v>
      </c>
      <c r="AR423" s="160">
        <f t="shared" si="102"/>
        <v>0.24047147674332922</v>
      </c>
      <c r="AS423" s="160">
        <f t="shared" si="102"/>
        <v>1.3499128930207149</v>
      </c>
      <c r="AT423" s="160">
        <f t="shared" si="102"/>
        <v>-4.546429457437879E-2</v>
      </c>
      <c r="AU423" s="160">
        <f t="shared" si="102"/>
        <v>-1.0367870731655635</v>
      </c>
      <c r="AV423" s="160">
        <f t="shared" si="102"/>
        <v>0.98829693970932841</v>
      </c>
      <c r="AW423" s="160">
        <f t="shared" si="102"/>
        <v>0.68844304180190197</v>
      </c>
      <c r="AX423" s="160">
        <f t="shared" si="102"/>
        <v>9.7139396269891654E-2</v>
      </c>
      <c r="AY423" s="160">
        <f t="shared" si="102"/>
        <v>0.28717986692620129</v>
      </c>
      <c r="AZ423" s="160">
        <f t="shared" si="102"/>
        <v>0.35634882175394006</v>
      </c>
      <c r="BA423" s="160">
        <f t="shared" si="102"/>
        <v>-1.0001440292735844</v>
      </c>
      <c r="BB423" s="160" t="e">
        <f t="shared" si="102"/>
        <v>#DIV/0!</v>
      </c>
      <c r="BC423" s="160" t="e">
        <f t="shared" si="102"/>
        <v>#DIV/0!</v>
      </c>
      <c r="BD423" s="160" t="e">
        <f t="shared" si="102"/>
        <v>#DIV/0!</v>
      </c>
      <c r="BE423" s="160" t="e">
        <f t="shared" si="102"/>
        <v>#DIV/0!</v>
      </c>
      <c r="BF423" s="160" t="e">
        <f t="shared" si="102"/>
        <v>#DIV/0!</v>
      </c>
      <c r="BG423" s="160" t="e">
        <f t="shared" si="102"/>
        <v>#DIV/0!</v>
      </c>
      <c r="BH423" s="160" t="e">
        <f t="shared" si="102"/>
        <v>#DIV/0!</v>
      </c>
      <c r="BI423" s="160" t="e">
        <f t="shared" si="102"/>
        <v>#DIV/0!</v>
      </c>
      <c r="BJ423" s="160" t="e">
        <f t="shared" si="102"/>
        <v>#DIV/0!</v>
      </c>
      <c r="BK423" s="160" t="e">
        <f t="shared" si="102"/>
        <v>#DIV/0!</v>
      </c>
      <c r="BL423" s="160" t="e">
        <f t="shared" si="102"/>
        <v>#DIV/0!</v>
      </c>
      <c r="BM423" s="160" t="e">
        <f t="shared" si="102"/>
        <v>#DIV/0!</v>
      </c>
      <c r="BN423" s="160" t="e">
        <f t="shared" si="102"/>
        <v>#DIV/0!</v>
      </c>
      <c r="BO423" s="160" t="e">
        <f t="shared" ref="BO423:BV426" si="103">(BO176-BO$246)/BO$247</f>
        <v>#DIV/0!</v>
      </c>
      <c r="BP423" s="160" t="e">
        <f t="shared" si="103"/>
        <v>#DIV/0!</v>
      </c>
      <c r="BQ423" s="160" t="e">
        <f t="shared" si="103"/>
        <v>#DIV/0!</v>
      </c>
      <c r="BR423" s="160" t="e">
        <f t="shared" si="103"/>
        <v>#DIV/0!</v>
      </c>
      <c r="BS423" s="160" t="e">
        <f t="shared" si="103"/>
        <v>#DIV/0!</v>
      </c>
      <c r="BT423" s="160" t="e">
        <f t="shared" si="103"/>
        <v>#DIV/0!</v>
      </c>
      <c r="BU423" s="160" t="e">
        <f t="shared" si="103"/>
        <v>#DIV/0!</v>
      </c>
      <c r="BV423" s="160" t="e">
        <f t="shared" si="103"/>
        <v>#DIV/0!</v>
      </c>
    </row>
    <row r="424" spans="1:74" x14ac:dyDescent="0.2">
      <c r="A424" s="71"/>
      <c r="B424" s="79">
        <f t="shared" si="79"/>
        <v>41486</v>
      </c>
      <c r="C424" s="160">
        <f t="shared" si="80"/>
        <v>1.2217439368155585</v>
      </c>
      <c r="D424" s="160">
        <f t="shared" ref="D424:BO427" si="104">(D177-D$246)/D$247</f>
        <v>1.1295268818590827</v>
      </c>
      <c r="E424" s="160">
        <f t="shared" si="104"/>
        <v>1.6057898606922367</v>
      </c>
      <c r="F424" s="160">
        <f t="shared" si="104"/>
        <v>1.6926604528142666</v>
      </c>
      <c r="G424" s="160">
        <f t="shared" si="104"/>
        <v>1.7374792165931232</v>
      </c>
      <c r="H424" s="160">
        <f t="shared" si="104"/>
        <v>4.0740167781805517E-2</v>
      </c>
      <c r="I424" s="160">
        <f t="shared" si="104"/>
        <v>0.20888810369101815</v>
      </c>
      <c r="J424" s="160">
        <f t="shared" si="104"/>
        <v>0.49094482478341839</v>
      </c>
      <c r="K424" s="160">
        <f t="shared" si="104"/>
        <v>2.632382051227267E-2</v>
      </c>
      <c r="L424" s="160">
        <f t="shared" si="104"/>
        <v>0.35297134770364502</v>
      </c>
      <c r="M424" s="160">
        <f t="shared" si="104"/>
        <v>0.34746853393445687</v>
      </c>
      <c r="N424" s="160">
        <f t="shared" si="104"/>
        <v>0.6023788998738896</v>
      </c>
      <c r="O424" s="160">
        <f t="shared" si="104"/>
        <v>2.8399139513690212E-2</v>
      </c>
      <c r="P424" s="160">
        <f t="shared" si="104"/>
        <v>0.22713823487251775</v>
      </c>
      <c r="Q424" s="160">
        <f t="shared" si="104"/>
        <v>8.9721103712840908E-2</v>
      </c>
      <c r="R424" s="160">
        <f t="shared" si="104"/>
        <v>0.65394119325762334</v>
      </c>
      <c r="S424" s="160">
        <f t="shared" si="104"/>
        <v>-0.20964661855591896</v>
      </c>
      <c r="T424" s="160">
        <f t="shared" si="104"/>
        <v>9.0238154514928143E-2</v>
      </c>
      <c r="U424" s="160">
        <f t="shared" si="104"/>
        <v>1.2204568107464131</v>
      </c>
      <c r="V424" s="160">
        <f t="shared" si="104"/>
        <v>0.78084071629475482</v>
      </c>
      <c r="W424" s="160">
        <f t="shared" si="104"/>
        <v>-0.34083596508430952</v>
      </c>
      <c r="X424" s="160">
        <f t="shared" si="104"/>
        <v>3.0968353630405059E-2</v>
      </c>
      <c r="Y424" s="160">
        <f t="shared" si="104"/>
        <v>0.70013670846294807</v>
      </c>
      <c r="Z424" s="160">
        <f t="shared" si="104"/>
        <v>-0.20803990545623005</v>
      </c>
      <c r="AA424" s="160">
        <f t="shared" si="104"/>
        <v>0.1862592546122892</v>
      </c>
      <c r="AB424" s="160">
        <f t="shared" si="104"/>
        <v>0.24319732221571189</v>
      </c>
      <c r="AC424" s="160">
        <f t="shared" si="104"/>
        <v>0.38549295876309714</v>
      </c>
      <c r="AD424" s="160">
        <f t="shared" si="104"/>
        <v>0.5272525452593233</v>
      </c>
      <c r="AE424" s="160">
        <f t="shared" si="104"/>
        <v>6.5329165022620685E-3</v>
      </c>
      <c r="AF424" s="160">
        <f t="shared" si="104"/>
        <v>0.36520123596292231</v>
      </c>
      <c r="AG424" s="160">
        <f t="shared" si="104"/>
        <v>3.7550326140890758E-3</v>
      </c>
      <c r="AH424" s="160">
        <f t="shared" si="104"/>
        <v>-2.0349515718664335E-2</v>
      </c>
      <c r="AI424" s="160">
        <f t="shared" si="104"/>
        <v>-0.17181631782575921</v>
      </c>
      <c r="AJ424" s="160">
        <f t="shared" si="104"/>
        <v>-0.64296766437970798</v>
      </c>
      <c r="AK424" s="160">
        <f t="shared" si="104"/>
        <v>-0.64321593953714051</v>
      </c>
      <c r="AL424" s="160">
        <f t="shared" si="104"/>
        <v>-0.55865293002299565</v>
      </c>
      <c r="AM424" s="160">
        <f t="shared" si="104"/>
        <v>-0.75452817081187695</v>
      </c>
      <c r="AN424" s="160">
        <f t="shared" si="104"/>
        <v>-0.23596390371915638</v>
      </c>
      <c r="AO424" s="160">
        <f t="shared" si="104"/>
        <v>-0.66988577007719841</v>
      </c>
      <c r="AP424" s="160">
        <f t="shared" si="104"/>
        <v>-0.12119129268793073</v>
      </c>
      <c r="AQ424" s="160">
        <f t="shared" si="104"/>
        <v>-0.39581453915029985</v>
      </c>
      <c r="AR424" s="160">
        <f t="shared" si="104"/>
        <v>0.68518989781292083</v>
      </c>
      <c r="AS424" s="160">
        <f t="shared" si="104"/>
        <v>2.0152684935311691</v>
      </c>
      <c r="AT424" s="160">
        <f t="shared" si="104"/>
        <v>-9.108592987285323E-2</v>
      </c>
      <c r="AU424" s="160">
        <f t="shared" si="104"/>
        <v>2.924729661886079E-3</v>
      </c>
      <c r="AV424" s="160">
        <f t="shared" si="104"/>
        <v>0.10241864821483121</v>
      </c>
      <c r="AW424" s="160">
        <f t="shared" si="104"/>
        <v>0.30924160919332466</v>
      </c>
      <c r="AX424" s="160">
        <f t="shared" si="104"/>
        <v>0.32611041079933573</v>
      </c>
      <c r="AY424" s="160">
        <f t="shared" si="104"/>
        <v>-0.3660583536019601</v>
      </c>
      <c r="AZ424" s="160">
        <f t="shared" si="104"/>
        <v>-0.81484986143350879</v>
      </c>
      <c r="BA424" s="160">
        <f t="shared" si="104"/>
        <v>0.24529921418028081</v>
      </c>
      <c r="BB424" s="160" t="e">
        <f t="shared" si="104"/>
        <v>#DIV/0!</v>
      </c>
      <c r="BC424" s="160" t="e">
        <f t="shared" si="104"/>
        <v>#DIV/0!</v>
      </c>
      <c r="BD424" s="160" t="e">
        <f t="shared" si="104"/>
        <v>#DIV/0!</v>
      </c>
      <c r="BE424" s="160" t="e">
        <f t="shared" si="104"/>
        <v>#DIV/0!</v>
      </c>
      <c r="BF424" s="160" t="e">
        <f t="shared" si="104"/>
        <v>#DIV/0!</v>
      </c>
      <c r="BG424" s="160" t="e">
        <f t="shared" si="104"/>
        <v>#DIV/0!</v>
      </c>
      <c r="BH424" s="160" t="e">
        <f t="shared" si="104"/>
        <v>#DIV/0!</v>
      </c>
      <c r="BI424" s="160" t="e">
        <f t="shared" si="104"/>
        <v>#DIV/0!</v>
      </c>
      <c r="BJ424" s="160" t="e">
        <f t="shared" si="104"/>
        <v>#DIV/0!</v>
      </c>
      <c r="BK424" s="160" t="e">
        <f t="shared" si="104"/>
        <v>#DIV/0!</v>
      </c>
      <c r="BL424" s="160" t="e">
        <f t="shared" si="104"/>
        <v>#DIV/0!</v>
      </c>
      <c r="BM424" s="160" t="e">
        <f t="shared" si="104"/>
        <v>#DIV/0!</v>
      </c>
      <c r="BN424" s="160" t="e">
        <f t="shared" si="104"/>
        <v>#DIV/0!</v>
      </c>
      <c r="BO424" s="160" t="e">
        <f t="shared" si="104"/>
        <v>#DIV/0!</v>
      </c>
      <c r="BP424" s="160" t="e">
        <f t="shared" si="103"/>
        <v>#DIV/0!</v>
      </c>
      <c r="BQ424" s="160" t="e">
        <f t="shared" si="103"/>
        <v>#DIV/0!</v>
      </c>
      <c r="BR424" s="160" t="e">
        <f t="shared" si="103"/>
        <v>#DIV/0!</v>
      </c>
      <c r="BS424" s="160" t="e">
        <f t="shared" si="103"/>
        <v>#DIV/0!</v>
      </c>
      <c r="BT424" s="160" t="e">
        <f t="shared" si="103"/>
        <v>#DIV/0!</v>
      </c>
      <c r="BU424" s="160" t="e">
        <f t="shared" si="103"/>
        <v>#DIV/0!</v>
      </c>
      <c r="BV424" s="160" t="e">
        <f t="shared" si="103"/>
        <v>#DIV/0!</v>
      </c>
    </row>
    <row r="425" spans="1:74" x14ac:dyDescent="0.2">
      <c r="A425" s="71"/>
      <c r="B425" s="79">
        <f t="shared" si="79"/>
        <v>41517</v>
      </c>
      <c r="C425" s="160">
        <f t="shared" si="80"/>
        <v>-1.3858344259922601</v>
      </c>
      <c r="D425" s="160">
        <f t="shared" si="104"/>
        <v>-1.2208250805156882</v>
      </c>
      <c r="E425" s="160">
        <f t="shared" si="104"/>
        <v>-0.92138452020182771</v>
      </c>
      <c r="F425" s="160">
        <f t="shared" si="104"/>
        <v>-0.51992301715191891</v>
      </c>
      <c r="G425" s="160">
        <f t="shared" si="104"/>
        <v>-0.76960628354098748</v>
      </c>
      <c r="H425" s="160">
        <f t="shared" si="104"/>
        <v>-1.1134288625661477</v>
      </c>
      <c r="I425" s="160">
        <f t="shared" si="104"/>
        <v>-0.89447187170503373</v>
      </c>
      <c r="J425" s="160">
        <f t="shared" si="104"/>
        <v>-0.60506683870927147</v>
      </c>
      <c r="K425" s="160">
        <f t="shared" si="104"/>
        <v>-0.88213769994677071</v>
      </c>
      <c r="L425" s="160">
        <f t="shared" si="104"/>
        <v>-1.0357526056883906</v>
      </c>
      <c r="M425" s="160">
        <f t="shared" si="104"/>
        <v>-1.1960878227557699</v>
      </c>
      <c r="N425" s="160">
        <f t="shared" si="104"/>
        <v>-1.2846066264654481</v>
      </c>
      <c r="O425" s="160">
        <f t="shared" si="104"/>
        <v>-1.6256804100684745</v>
      </c>
      <c r="P425" s="160">
        <f t="shared" si="104"/>
        <v>-1.5318827389534004</v>
      </c>
      <c r="Q425" s="160">
        <f t="shared" si="104"/>
        <v>-1.2848144851787699</v>
      </c>
      <c r="R425" s="160">
        <f t="shared" si="104"/>
        <v>-1.3605971136080131</v>
      </c>
      <c r="S425" s="160">
        <f t="shared" si="104"/>
        <v>-1.2912934324417882</v>
      </c>
      <c r="T425" s="160">
        <f t="shared" si="104"/>
        <v>-1.6334044014709517</v>
      </c>
      <c r="U425" s="160">
        <f t="shared" si="104"/>
        <v>-0.85054469114654097</v>
      </c>
      <c r="V425" s="160">
        <f t="shared" si="104"/>
        <v>-0.62847086979945799</v>
      </c>
      <c r="W425" s="160">
        <f t="shared" si="104"/>
        <v>-1.0872115602650612</v>
      </c>
      <c r="X425" s="160">
        <f t="shared" si="104"/>
        <v>-0.32375571650146512</v>
      </c>
      <c r="Y425" s="160">
        <f t="shared" si="104"/>
        <v>0.19788122123531074</v>
      </c>
      <c r="Z425" s="160">
        <f t="shared" si="104"/>
        <v>-0.31686576641098657</v>
      </c>
      <c r="AA425" s="160">
        <f t="shared" si="104"/>
        <v>-0.76929387208179423</v>
      </c>
      <c r="AB425" s="160">
        <f t="shared" si="104"/>
        <v>-0.58481008424789305</v>
      </c>
      <c r="AC425" s="160">
        <f t="shared" si="104"/>
        <v>-1.1822134231578985</v>
      </c>
      <c r="AD425" s="160">
        <f t="shared" si="104"/>
        <v>-0.79280527872371986</v>
      </c>
      <c r="AE425" s="160">
        <f t="shared" si="104"/>
        <v>-1.985129594742264</v>
      </c>
      <c r="AF425" s="160">
        <f t="shared" si="104"/>
        <v>-1.2169030549921094</v>
      </c>
      <c r="AG425" s="160">
        <f t="shared" si="104"/>
        <v>-1.115459995195804</v>
      </c>
      <c r="AH425" s="160">
        <f t="shared" si="104"/>
        <v>-1.9527873178474138</v>
      </c>
      <c r="AI425" s="160">
        <f t="shared" si="104"/>
        <v>-1.3798561146614483</v>
      </c>
      <c r="AJ425" s="160">
        <f t="shared" si="104"/>
        <v>-1.9355498907666535</v>
      </c>
      <c r="AK425" s="160">
        <f t="shared" si="104"/>
        <v>-2.3741527387316372</v>
      </c>
      <c r="AL425" s="160">
        <f t="shared" si="104"/>
        <v>-1.7318115706665465</v>
      </c>
      <c r="AM425" s="160">
        <f t="shared" si="104"/>
        <v>-3.6155161211738736E-2</v>
      </c>
      <c r="AN425" s="160">
        <f t="shared" si="104"/>
        <v>-1.4099084777306798</v>
      </c>
      <c r="AO425" s="160">
        <f t="shared" si="104"/>
        <v>0.6796162140147477</v>
      </c>
      <c r="AP425" s="160">
        <f t="shared" si="104"/>
        <v>-2.049882841431482</v>
      </c>
      <c r="AQ425" s="160">
        <f t="shared" si="104"/>
        <v>-2.2398315980647361</v>
      </c>
      <c r="AR425" s="160">
        <f t="shared" si="104"/>
        <v>-0.69068271027936046</v>
      </c>
      <c r="AS425" s="160">
        <f t="shared" si="104"/>
        <v>1.9229600554459909</v>
      </c>
      <c r="AT425" s="160">
        <f t="shared" si="104"/>
        <v>-2.0242891838642105</v>
      </c>
      <c r="AU425" s="160">
        <f t="shared" si="104"/>
        <v>-1.8199140458462626</v>
      </c>
      <c r="AV425" s="160">
        <f t="shared" si="104"/>
        <v>-1.4887955974427975</v>
      </c>
      <c r="AW425" s="160">
        <f t="shared" si="104"/>
        <v>-0.9298265325455296</v>
      </c>
      <c r="AX425" s="160">
        <f t="shared" si="104"/>
        <v>-1.4101724557969511</v>
      </c>
      <c r="AY425" s="160">
        <f t="shared" si="104"/>
        <v>-2.0600041473826445</v>
      </c>
      <c r="AZ425" s="160">
        <f t="shared" si="104"/>
        <v>-1.2938769256694902</v>
      </c>
      <c r="BA425" s="160">
        <f t="shared" si="104"/>
        <v>-1.6990574759595121</v>
      </c>
      <c r="BB425" s="160" t="e">
        <f t="shared" si="104"/>
        <v>#DIV/0!</v>
      </c>
      <c r="BC425" s="160" t="e">
        <f t="shared" si="104"/>
        <v>#DIV/0!</v>
      </c>
      <c r="BD425" s="160" t="e">
        <f t="shared" si="104"/>
        <v>#DIV/0!</v>
      </c>
      <c r="BE425" s="160" t="e">
        <f t="shared" si="104"/>
        <v>#DIV/0!</v>
      </c>
      <c r="BF425" s="160" t="e">
        <f t="shared" si="104"/>
        <v>#DIV/0!</v>
      </c>
      <c r="BG425" s="160" t="e">
        <f t="shared" si="104"/>
        <v>#DIV/0!</v>
      </c>
      <c r="BH425" s="160" t="e">
        <f t="shared" si="104"/>
        <v>#DIV/0!</v>
      </c>
      <c r="BI425" s="160" t="e">
        <f t="shared" si="104"/>
        <v>#DIV/0!</v>
      </c>
      <c r="BJ425" s="160" t="e">
        <f t="shared" si="104"/>
        <v>#DIV/0!</v>
      </c>
      <c r="BK425" s="160" t="e">
        <f t="shared" si="104"/>
        <v>#DIV/0!</v>
      </c>
      <c r="BL425" s="160" t="e">
        <f t="shared" si="104"/>
        <v>#DIV/0!</v>
      </c>
      <c r="BM425" s="160" t="e">
        <f t="shared" si="104"/>
        <v>#DIV/0!</v>
      </c>
      <c r="BN425" s="160" t="e">
        <f t="shared" si="104"/>
        <v>#DIV/0!</v>
      </c>
      <c r="BO425" s="160" t="e">
        <f t="shared" si="104"/>
        <v>#DIV/0!</v>
      </c>
      <c r="BP425" s="160" t="e">
        <f t="shared" si="103"/>
        <v>#DIV/0!</v>
      </c>
      <c r="BQ425" s="160" t="e">
        <f t="shared" si="103"/>
        <v>#DIV/0!</v>
      </c>
      <c r="BR425" s="160" t="e">
        <f t="shared" si="103"/>
        <v>#DIV/0!</v>
      </c>
      <c r="BS425" s="160" t="e">
        <f t="shared" si="103"/>
        <v>#DIV/0!</v>
      </c>
      <c r="BT425" s="160" t="e">
        <f t="shared" si="103"/>
        <v>#DIV/0!</v>
      </c>
      <c r="BU425" s="160" t="e">
        <f t="shared" si="103"/>
        <v>#DIV/0!</v>
      </c>
      <c r="BV425" s="160" t="e">
        <f t="shared" si="103"/>
        <v>#DIV/0!</v>
      </c>
    </row>
    <row r="426" spans="1:74" x14ac:dyDescent="0.2">
      <c r="A426" s="71"/>
      <c r="B426" s="79">
        <f t="shared" si="79"/>
        <v>41547</v>
      </c>
      <c r="C426" s="160">
        <f t="shared" si="80"/>
        <v>-0.44506626750807426</v>
      </c>
      <c r="D426" s="160">
        <f t="shared" si="104"/>
        <v>7.8200817221603297E-2</v>
      </c>
      <c r="E426" s="160">
        <f t="shared" si="104"/>
        <v>0.64419999051844368</v>
      </c>
      <c r="F426" s="160">
        <f t="shared" si="104"/>
        <v>0.56988430702216275</v>
      </c>
      <c r="G426" s="160">
        <f t="shared" si="104"/>
        <v>0.19626725665948391</v>
      </c>
      <c r="H426" s="160">
        <f t="shared" si="104"/>
        <v>0.83338066886095796</v>
      </c>
      <c r="I426" s="160">
        <f t="shared" si="104"/>
        <v>1.3506095619704412</v>
      </c>
      <c r="J426" s="160">
        <f t="shared" si="104"/>
        <v>0.31113906861729629</v>
      </c>
      <c r="K426" s="160">
        <f t="shared" si="104"/>
        <v>0.2030038378087721</v>
      </c>
      <c r="L426" s="160">
        <f t="shared" si="104"/>
        <v>-1.0169050720931194</v>
      </c>
      <c r="M426" s="160">
        <f t="shared" si="104"/>
        <v>-1.1202911681546202</v>
      </c>
      <c r="N426" s="160">
        <f t="shared" si="104"/>
        <v>-1.2686440190790476</v>
      </c>
      <c r="O426" s="160">
        <f t="shared" si="104"/>
        <v>-0.27128964021014246</v>
      </c>
      <c r="P426" s="160">
        <f t="shared" si="104"/>
        <v>-1.0164532985945149</v>
      </c>
      <c r="Q426" s="160">
        <f t="shared" si="104"/>
        <v>-1.0412426327545208</v>
      </c>
      <c r="R426" s="160">
        <f t="shared" si="104"/>
        <v>-0.92848545427619922</v>
      </c>
      <c r="S426" s="160">
        <f t="shared" si="104"/>
        <v>-1.8037264173942793</v>
      </c>
      <c r="T426" s="160">
        <f t="shared" si="104"/>
        <v>-1.0162296609908161</v>
      </c>
      <c r="U426" s="160">
        <f t="shared" si="104"/>
        <v>0.71707358960075507</v>
      </c>
      <c r="V426" s="160">
        <f t="shared" si="104"/>
        <v>0.96041824895608574</v>
      </c>
      <c r="W426" s="160">
        <f t="shared" si="104"/>
        <v>-0.42096058380407259</v>
      </c>
      <c r="X426" s="160">
        <f t="shared" si="104"/>
        <v>8.3016890584380706E-2</v>
      </c>
      <c r="Y426" s="160">
        <f t="shared" si="104"/>
        <v>-0.47209238797578756</v>
      </c>
      <c r="Z426" s="160">
        <f t="shared" si="104"/>
        <v>-0.43711284571129283</v>
      </c>
      <c r="AA426" s="160">
        <f t="shared" si="104"/>
        <v>0.61865206423650465</v>
      </c>
      <c r="AB426" s="160">
        <f t="shared" si="104"/>
        <v>0.21635058074593533</v>
      </c>
      <c r="AC426" s="160">
        <f t="shared" si="104"/>
        <v>0.16662367453416696</v>
      </c>
      <c r="AD426" s="160">
        <f t="shared" si="104"/>
        <v>-3.1559003036604832E-2</v>
      </c>
      <c r="AE426" s="160">
        <f t="shared" si="104"/>
        <v>0.59440402123084468</v>
      </c>
      <c r="AF426" s="160">
        <f t="shared" si="104"/>
        <v>0.93760092235569437</v>
      </c>
      <c r="AG426" s="160">
        <f t="shared" si="104"/>
        <v>0.50118333240988178</v>
      </c>
      <c r="AH426" s="160">
        <f t="shared" si="104"/>
        <v>1.1744623535571368</v>
      </c>
      <c r="AI426" s="160">
        <f t="shared" si="104"/>
        <v>-0.44815057620975784</v>
      </c>
      <c r="AJ426" s="160">
        <f t="shared" si="104"/>
        <v>-0.15021310075802424</v>
      </c>
      <c r="AK426" s="160">
        <f t="shared" si="104"/>
        <v>0.13047581996875218</v>
      </c>
      <c r="AL426" s="160">
        <f t="shared" si="104"/>
        <v>-0.25887032158326007</v>
      </c>
      <c r="AM426" s="160">
        <f t="shared" si="104"/>
        <v>-1.3689831482625594</v>
      </c>
      <c r="AN426" s="160">
        <f t="shared" si="104"/>
        <v>0.2803695680131062</v>
      </c>
      <c r="AO426" s="160">
        <f t="shared" si="104"/>
        <v>-2.2740107700355492</v>
      </c>
      <c r="AP426" s="160">
        <f t="shared" si="104"/>
        <v>1.1890461919621638</v>
      </c>
      <c r="AQ426" s="160">
        <f t="shared" si="104"/>
        <v>0.90505460875673105</v>
      </c>
      <c r="AR426" s="160">
        <f t="shared" si="104"/>
        <v>0.43908026981127102</v>
      </c>
      <c r="AS426" s="160">
        <f t="shared" si="104"/>
        <v>1.4486308539106192</v>
      </c>
      <c r="AT426" s="160">
        <f t="shared" si="104"/>
        <v>0.97326774384054948</v>
      </c>
      <c r="AU426" s="160">
        <f t="shared" si="104"/>
        <v>1.6496134802489879</v>
      </c>
      <c r="AV426" s="160">
        <f t="shared" si="104"/>
        <v>1.5420417033003229</v>
      </c>
      <c r="AW426" s="160">
        <f t="shared" si="104"/>
        <v>0.88523478832930935</v>
      </c>
      <c r="AX426" s="160">
        <f t="shared" si="104"/>
        <v>1.1592056395024781</v>
      </c>
      <c r="AY426" s="160">
        <f t="shared" si="104"/>
        <v>0.98745894292929803</v>
      </c>
      <c r="AZ426" s="160">
        <f t="shared" si="104"/>
        <v>3.585433325993178E-2</v>
      </c>
      <c r="BA426" s="160">
        <f t="shared" si="104"/>
        <v>0.45797431223407553</v>
      </c>
      <c r="BB426" s="160" t="e">
        <f t="shared" si="104"/>
        <v>#DIV/0!</v>
      </c>
      <c r="BC426" s="160" t="e">
        <f t="shared" si="104"/>
        <v>#DIV/0!</v>
      </c>
      <c r="BD426" s="160" t="e">
        <f t="shared" si="104"/>
        <v>#DIV/0!</v>
      </c>
      <c r="BE426" s="160" t="e">
        <f t="shared" si="104"/>
        <v>#DIV/0!</v>
      </c>
      <c r="BF426" s="160" t="e">
        <f t="shared" si="104"/>
        <v>#DIV/0!</v>
      </c>
      <c r="BG426" s="160" t="e">
        <f t="shared" si="104"/>
        <v>#DIV/0!</v>
      </c>
      <c r="BH426" s="160" t="e">
        <f t="shared" si="104"/>
        <v>#DIV/0!</v>
      </c>
      <c r="BI426" s="160" t="e">
        <f t="shared" si="104"/>
        <v>#DIV/0!</v>
      </c>
      <c r="BJ426" s="160" t="e">
        <f t="shared" si="104"/>
        <v>#DIV/0!</v>
      </c>
      <c r="BK426" s="160" t="e">
        <f t="shared" si="104"/>
        <v>#DIV/0!</v>
      </c>
      <c r="BL426" s="160" t="e">
        <f t="shared" si="104"/>
        <v>#DIV/0!</v>
      </c>
      <c r="BM426" s="160" t="e">
        <f t="shared" si="104"/>
        <v>#DIV/0!</v>
      </c>
      <c r="BN426" s="160" t="e">
        <f t="shared" si="104"/>
        <v>#DIV/0!</v>
      </c>
      <c r="BO426" s="160" t="e">
        <f t="shared" si="104"/>
        <v>#DIV/0!</v>
      </c>
      <c r="BP426" s="160" t="e">
        <f t="shared" si="103"/>
        <v>#DIV/0!</v>
      </c>
      <c r="BQ426" s="160" t="e">
        <f t="shared" si="103"/>
        <v>#DIV/0!</v>
      </c>
      <c r="BR426" s="160" t="e">
        <f t="shared" si="103"/>
        <v>#DIV/0!</v>
      </c>
      <c r="BS426" s="160" t="e">
        <f t="shared" si="103"/>
        <v>#DIV/0!</v>
      </c>
      <c r="BT426" s="160" t="e">
        <f t="shared" si="103"/>
        <v>#DIV/0!</v>
      </c>
      <c r="BU426" s="160" t="e">
        <f t="shared" si="103"/>
        <v>#DIV/0!</v>
      </c>
      <c r="BV426" s="160" t="e">
        <f t="shared" si="103"/>
        <v>#DIV/0!</v>
      </c>
    </row>
    <row r="427" spans="1:74" x14ac:dyDescent="0.2">
      <c r="A427" s="71"/>
      <c r="B427" s="79">
        <f t="shared" si="79"/>
        <v>41578</v>
      </c>
      <c r="C427" s="160">
        <f t="shared" si="80"/>
        <v>1.2506391482421586</v>
      </c>
      <c r="D427" s="160">
        <f t="shared" si="104"/>
        <v>0.62517583294140699</v>
      </c>
      <c r="E427" s="160">
        <f t="shared" si="104"/>
        <v>1.1245525704672119</v>
      </c>
      <c r="F427" s="160">
        <f t="shared" si="104"/>
        <v>1.0895051849359465</v>
      </c>
      <c r="G427" s="160">
        <f t="shared" si="104"/>
        <v>1.1312885652332243</v>
      </c>
      <c r="H427" s="160">
        <f t="shared" si="104"/>
        <v>0.11246964510476275</v>
      </c>
      <c r="I427" s="160">
        <f t="shared" si="104"/>
        <v>-5.0327301460909878E-2</v>
      </c>
      <c r="J427" s="160">
        <f t="shared" si="104"/>
        <v>0.93810769219418555</v>
      </c>
      <c r="K427" s="160">
        <f t="shared" si="104"/>
        <v>0.93852369240193489</v>
      </c>
      <c r="L427" s="160">
        <f t="shared" si="104"/>
        <v>0.53979013566481315</v>
      </c>
      <c r="M427" s="160">
        <f t="shared" si="104"/>
        <v>0.60790355053050782</v>
      </c>
      <c r="N427" s="160">
        <f t="shared" si="104"/>
        <v>1.0225599631288393</v>
      </c>
      <c r="O427" s="160">
        <f t="shared" si="104"/>
        <v>0.88396621811625475</v>
      </c>
      <c r="P427" s="160">
        <f t="shared" si="104"/>
        <v>0.6657084351121817</v>
      </c>
      <c r="Q427" s="160">
        <f t="shared" si="104"/>
        <v>0.73275815859817961</v>
      </c>
      <c r="R427" s="160">
        <f t="shared" si="104"/>
        <v>0.91470910181373954</v>
      </c>
      <c r="S427" s="160">
        <f t="shared" si="104"/>
        <v>0.44454011103565616</v>
      </c>
      <c r="T427" s="160">
        <f t="shared" si="104"/>
        <v>0.76099718944998351</v>
      </c>
      <c r="U427" s="160">
        <f t="shared" si="104"/>
        <v>1.0082802248956393</v>
      </c>
      <c r="V427" s="160">
        <f t="shared" si="104"/>
        <v>0.66461062334899312</v>
      </c>
      <c r="W427" s="160">
        <f t="shared" si="104"/>
        <v>0.30315276002778729</v>
      </c>
      <c r="X427" s="160">
        <f t="shared" si="104"/>
        <v>0.53613469060634333</v>
      </c>
      <c r="Y427" s="160">
        <f t="shared" si="104"/>
        <v>0.81332982600783521</v>
      </c>
      <c r="Z427" s="160">
        <f t="shared" si="104"/>
        <v>-4.4079844659428907E-2</v>
      </c>
      <c r="AA427" s="160">
        <f t="shared" si="104"/>
        <v>0.53390995773521621</v>
      </c>
      <c r="AB427" s="160">
        <f t="shared" si="104"/>
        <v>0.3609403114524628</v>
      </c>
      <c r="AC427" s="160">
        <f t="shared" si="104"/>
        <v>0.26445080991087139</v>
      </c>
      <c r="AD427" s="160">
        <f t="shared" si="104"/>
        <v>0.33647545875652568</v>
      </c>
      <c r="AE427" s="160">
        <f t="shared" si="104"/>
        <v>0.19836247272597415</v>
      </c>
      <c r="AF427" s="160">
        <f t="shared" si="104"/>
        <v>1.3679371928707569</v>
      </c>
      <c r="AG427" s="160">
        <f t="shared" si="104"/>
        <v>0.67599859641659976</v>
      </c>
      <c r="AH427" s="160">
        <f t="shared" si="104"/>
        <v>0.54553676416821917</v>
      </c>
      <c r="AI427" s="160">
        <f t="shared" si="104"/>
        <v>0.1116734788085899</v>
      </c>
      <c r="AJ427" s="160">
        <f t="shared" si="104"/>
        <v>0.20574791830341058</v>
      </c>
      <c r="AK427" s="160">
        <f t="shared" si="104"/>
        <v>-0.15683621533786879</v>
      </c>
      <c r="AL427" s="160">
        <f t="shared" si="104"/>
        <v>-8.9924050529027841E-2</v>
      </c>
      <c r="AM427" s="160">
        <f t="shared" si="104"/>
        <v>1.1369915972763727</v>
      </c>
      <c r="AN427" s="160">
        <f t="shared" si="104"/>
        <v>0.55870443639063672</v>
      </c>
      <c r="AO427" s="160">
        <f t="shared" si="104"/>
        <v>0.26494444531803102</v>
      </c>
      <c r="AP427" s="160">
        <f t="shared" si="104"/>
        <v>1.4051165130764149</v>
      </c>
      <c r="AQ427" s="160">
        <f t="shared" si="104"/>
        <v>2.5359005508065583E-2</v>
      </c>
      <c r="AR427" s="160">
        <f t="shared" si="104"/>
        <v>-0.61201179951111018</v>
      </c>
      <c r="AS427" s="160">
        <f t="shared" si="104"/>
        <v>0.53585647634719669</v>
      </c>
      <c r="AT427" s="160">
        <f t="shared" si="104"/>
        <v>0.5966270083459595</v>
      </c>
      <c r="AU427" s="160">
        <f t="shared" si="104"/>
        <v>-0.58223365877138344</v>
      </c>
      <c r="AV427" s="160">
        <f t="shared" si="104"/>
        <v>-1.054374102784108</v>
      </c>
      <c r="AW427" s="160">
        <f t="shared" si="104"/>
        <v>0.2212547016031603</v>
      </c>
      <c r="AX427" s="160">
        <f t="shared" si="104"/>
        <v>0.57792265871380177</v>
      </c>
      <c r="AY427" s="160">
        <f t="shared" si="104"/>
        <v>-0.16292468996233259</v>
      </c>
      <c r="AZ427" s="160">
        <f t="shared" si="104"/>
        <v>-0.44224116681787401</v>
      </c>
      <c r="BA427" s="160">
        <f t="shared" si="104"/>
        <v>0.8108581432382983</v>
      </c>
      <c r="BB427" s="160" t="e">
        <f t="shared" si="104"/>
        <v>#DIV/0!</v>
      </c>
      <c r="BC427" s="160" t="e">
        <f t="shared" si="104"/>
        <v>#DIV/0!</v>
      </c>
      <c r="BD427" s="160" t="e">
        <f t="shared" si="104"/>
        <v>#DIV/0!</v>
      </c>
      <c r="BE427" s="160" t="e">
        <f t="shared" si="104"/>
        <v>#DIV/0!</v>
      </c>
      <c r="BF427" s="160" t="e">
        <f t="shared" si="104"/>
        <v>#DIV/0!</v>
      </c>
      <c r="BG427" s="160" t="e">
        <f t="shared" si="104"/>
        <v>#DIV/0!</v>
      </c>
      <c r="BH427" s="160" t="e">
        <f t="shared" si="104"/>
        <v>#DIV/0!</v>
      </c>
      <c r="BI427" s="160" t="e">
        <f t="shared" si="104"/>
        <v>#DIV/0!</v>
      </c>
      <c r="BJ427" s="160" t="e">
        <f t="shared" si="104"/>
        <v>#DIV/0!</v>
      </c>
      <c r="BK427" s="160" t="e">
        <f t="shared" si="104"/>
        <v>#DIV/0!</v>
      </c>
      <c r="BL427" s="160" t="e">
        <f t="shared" si="104"/>
        <v>#DIV/0!</v>
      </c>
      <c r="BM427" s="160" t="e">
        <f t="shared" si="104"/>
        <v>#DIV/0!</v>
      </c>
      <c r="BN427" s="160" t="e">
        <f t="shared" si="104"/>
        <v>#DIV/0!</v>
      </c>
      <c r="BO427" s="160" t="e">
        <f t="shared" ref="BO427:BV430" si="105">(BO180-BO$246)/BO$247</f>
        <v>#DIV/0!</v>
      </c>
      <c r="BP427" s="160" t="e">
        <f t="shared" si="105"/>
        <v>#DIV/0!</v>
      </c>
      <c r="BQ427" s="160" t="e">
        <f t="shared" si="105"/>
        <v>#DIV/0!</v>
      </c>
      <c r="BR427" s="160" t="e">
        <f t="shared" si="105"/>
        <v>#DIV/0!</v>
      </c>
      <c r="BS427" s="160" t="e">
        <f t="shared" si="105"/>
        <v>#DIV/0!</v>
      </c>
      <c r="BT427" s="160" t="e">
        <f t="shared" si="105"/>
        <v>#DIV/0!</v>
      </c>
      <c r="BU427" s="160" t="e">
        <f t="shared" si="105"/>
        <v>#DIV/0!</v>
      </c>
      <c r="BV427" s="160" t="e">
        <f t="shared" si="105"/>
        <v>#DIV/0!</v>
      </c>
    </row>
    <row r="428" spans="1:74" x14ac:dyDescent="0.2">
      <c r="A428" s="71"/>
      <c r="B428" s="79">
        <f t="shared" si="79"/>
        <v>41608</v>
      </c>
      <c r="C428" s="160">
        <f t="shared" si="80"/>
        <v>2.8785146627457504E-2</v>
      </c>
      <c r="D428" s="160">
        <f t="shared" ref="D428:BO431" si="106">(D181-D$246)/D$247</f>
        <v>-2.1298563192965098E-2</v>
      </c>
      <c r="E428" s="160">
        <f t="shared" si="106"/>
        <v>-0.29846865625286756</v>
      </c>
      <c r="F428" s="160">
        <f t="shared" si="106"/>
        <v>-0.20985823096136144</v>
      </c>
      <c r="G428" s="160">
        <f t="shared" si="106"/>
        <v>-0.40841288949235993</v>
      </c>
      <c r="H428" s="160">
        <f t="shared" si="106"/>
        <v>-0.25900100461018988</v>
      </c>
      <c r="I428" s="160">
        <f t="shared" si="106"/>
        <v>-0.76873410561606392</v>
      </c>
      <c r="J428" s="160">
        <f t="shared" si="106"/>
        <v>-1.1899402605397869</v>
      </c>
      <c r="K428" s="160">
        <f t="shared" si="106"/>
        <v>-0.86270255963848519</v>
      </c>
      <c r="L428" s="160">
        <f t="shared" si="106"/>
        <v>-1.3853019611623165</v>
      </c>
      <c r="M428" s="160">
        <f t="shared" si="106"/>
        <v>-1.365603172686408</v>
      </c>
      <c r="N428" s="160">
        <f t="shared" si="106"/>
        <v>-0.94884036462870336</v>
      </c>
      <c r="O428" s="160">
        <f t="shared" si="106"/>
        <v>-1.7207212934058971</v>
      </c>
      <c r="P428" s="160">
        <f t="shared" si="106"/>
        <v>-1.3360456753542311</v>
      </c>
      <c r="Q428" s="160">
        <f t="shared" si="106"/>
        <v>-1.067540273259695</v>
      </c>
      <c r="R428" s="160">
        <f t="shared" si="106"/>
        <v>-0.60894056230826432</v>
      </c>
      <c r="S428" s="160">
        <f t="shared" si="106"/>
        <v>-0.75853566519543802</v>
      </c>
      <c r="T428" s="160">
        <f t="shared" si="106"/>
        <v>-1.4338749113980085</v>
      </c>
      <c r="U428" s="160">
        <f t="shared" si="106"/>
        <v>0.59832362222003488</v>
      </c>
      <c r="V428" s="160">
        <f t="shared" si="106"/>
        <v>0.2963626392209982</v>
      </c>
      <c r="W428" s="160">
        <f t="shared" si="106"/>
        <v>8.0884194428205575E-2</v>
      </c>
      <c r="X428" s="160">
        <f t="shared" si="106"/>
        <v>0.17451194380371815</v>
      </c>
      <c r="Y428" s="160">
        <f t="shared" si="106"/>
        <v>-0.28956216353753028</v>
      </c>
      <c r="Z428" s="160">
        <f t="shared" si="106"/>
        <v>-0.41096301469186097</v>
      </c>
      <c r="AA428" s="160">
        <f t="shared" si="106"/>
        <v>0.23656885173871978</v>
      </c>
      <c r="AB428" s="160">
        <f t="shared" si="106"/>
        <v>0.41481713487407867</v>
      </c>
      <c r="AC428" s="160">
        <f t="shared" si="106"/>
        <v>0.45705170402161499</v>
      </c>
      <c r="AD428" s="160">
        <f t="shared" si="106"/>
        <v>0.27679525022697227</v>
      </c>
      <c r="AE428" s="160">
        <f t="shared" si="106"/>
        <v>0.85665507045260825</v>
      </c>
      <c r="AF428" s="160">
        <f t="shared" si="106"/>
        <v>0.13328105695600515</v>
      </c>
      <c r="AG428" s="160">
        <f t="shared" si="106"/>
        <v>0.16698173035786762</v>
      </c>
      <c r="AH428" s="160">
        <f t="shared" si="106"/>
        <v>-0.1007155831659796</v>
      </c>
      <c r="AI428" s="160">
        <f t="shared" si="106"/>
        <v>9.1932457153343916E-2</v>
      </c>
      <c r="AJ428" s="160">
        <f t="shared" si="106"/>
        <v>0.17939364495915097</v>
      </c>
      <c r="AK428" s="160">
        <f t="shared" si="106"/>
        <v>0.2442919508276821</v>
      </c>
      <c r="AL428" s="160">
        <f t="shared" si="106"/>
        <v>0.30336093778139289</v>
      </c>
      <c r="AM428" s="160">
        <f t="shared" si="106"/>
        <v>-0.49795565784986046</v>
      </c>
      <c r="AN428" s="160">
        <f t="shared" si="106"/>
        <v>0.42927325726449944</v>
      </c>
      <c r="AO428" s="160">
        <f t="shared" si="106"/>
        <v>-0.77537244807899464</v>
      </c>
      <c r="AP428" s="160">
        <f t="shared" si="106"/>
        <v>0.26008140998660151</v>
      </c>
      <c r="AQ428" s="160">
        <f t="shared" si="106"/>
        <v>0.19411869211886365</v>
      </c>
      <c r="AR428" s="160">
        <f t="shared" si="106"/>
        <v>0.75867337123683598</v>
      </c>
      <c r="AS428" s="160">
        <f t="shared" si="106"/>
        <v>-6.8858168069729636E-2</v>
      </c>
      <c r="AT428" s="160">
        <f t="shared" si="106"/>
        <v>0.14984332236467202</v>
      </c>
      <c r="AU428" s="160">
        <f t="shared" si="106"/>
        <v>0.48780952699319852</v>
      </c>
      <c r="AV428" s="160">
        <f t="shared" si="106"/>
        <v>1.1554381977446533</v>
      </c>
      <c r="AW428" s="160">
        <f t="shared" si="106"/>
        <v>-0.13737722975823938</v>
      </c>
      <c r="AX428" s="160">
        <f t="shared" si="106"/>
        <v>-0.10417637550912562</v>
      </c>
      <c r="AY428" s="160">
        <f t="shared" si="106"/>
        <v>0.37057857504995362</v>
      </c>
      <c r="AZ428" s="160">
        <f t="shared" si="106"/>
        <v>-0.32907100330415917</v>
      </c>
      <c r="BA428" s="160">
        <f t="shared" si="106"/>
        <v>0.11699159259241923</v>
      </c>
      <c r="BB428" s="160" t="e">
        <f t="shared" si="106"/>
        <v>#DIV/0!</v>
      </c>
      <c r="BC428" s="160" t="e">
        <f t="shared" si="106"/>
        <v>#DIV/0!</v>
      </c>
      <c r="BD428" s="160" t="e">
        <f t="shared" si="106"/>
        <v>#DIV/0!</v>
      </c>
      <c r="BE428" s="160" t="e">
        <f t="shared" si="106"/>
        <v>#DIV/0!</v>
      </c>
      <c r="BF428" s="160" t="e">
        <f t="shared" si="106"/>
        <v>#DIV/0!</v>
      </c>
      <c r="BG428" s="160" t="e">
        <f t="shared" si="106"/>
        <v>#DIV/0!</v>
      </c>
      <c r="BH428" s="160" t="e">
        <f t="shared" si="106"/>
        <v>#DIV/0!</v>
      </c>
      <c r="BI428" s="160" t="e">
        <f t="shared" si="106"/>
        <v>#DIV/0!</v>
      </c>
      <c r="BJ428" s="160" t="e">
        <f t="shared" si="106"/>
        <v>#DIV/0!</v>
      </c>
      <c r="BK428" s="160" t="e">
        <f t="shared" si="106"/>
        <v>#DIV/0!</v>
      </c>
      <c r="BL428" s="160" t="e">
        <f t="shared" si="106"/>
        <v>#DIV/0!</v>
      </c>
      <c r="BM428" s="160" t="e">
        <f t="shared" si="106"/>
        <v>#DIV/0!</v>
      </c>
      <c r="BN428" s="160" t="e">
        <f t="shared" si="106"/>
        <v>#DIV/0!</v>
      </c>
      <c r="BO428" s="160" t="e">
        <f t="shared" si="106"/>
        <v>#DIV/0!</v>
      </c>
      <c r="BP428" s="160" t="e">
        <f t="shared" si="105"/>
        <v>#DIV/0!</v>
      </c>
      <c r="BQ428" s="160" t="e">
        <f t="shared" si="105"/>
        <v>#DIV/0!</v>
      </c>
      <c r="BR428" s="160" t="e">
        <f t="shared" si="105"/>
        <v>#DIV/0!</v>
      </c>
      <c r="BS428" s="160" t="e">
        <f t="shared" si="105"/>
        <v>#DIV/0!</v>
      </c>
      <c r="BT428" s="160" t="e">
        <f t="shared" si="105"/>
        <v>#DIV/0!</v>
      </c>
      <c r="BU428" s="160" t="e">
        <f t="shared" si="105"/>
        <v>#DIV/0!</v>
      </c>
      <c r="BV428" s="160" t="e">
        <f t="shared" si="105"/>
        <v>#DIV/0!</v>
      </c>
    </row>
    <row r="429" spans="1:74" x14ac:dyDescent="0.2">
      <c r="A429" s="71"/>
      <c r="B429" s="79">
        <f t="shared" si="79"/>
        <v>41639</v>
      </c>
      <c r="C429" s="160">
        <f t="shared" si="80"/>
        <v>0.23527016607749368</v>
      </c>
      <c r="D429" s="160">
        <f t="shared" si="106"/>
        <v>4.3167229208675134E-2</v>
      </c>
      <c r="E429" s="160">
        <f t="shared" si="106"/>
        <v>6.7165426014774723E-2</v>
      </c>
      <c r="F429" s="160">
        <f t="shared" si="106"/>
        <v>0.30018819368395705</v>
      </c>
      <c r="G429" s="160">
        <f t="shared" si="106"/>
        <v>0.32856706457162171</v>
      </c>
      <c r="H429" s="160">
        <f t="shared" si="106"/>
        <v>-0.19382911274774159</v>
      </c>
      <c r="I429" s="160">
        <f t="shared" si="106"/>
        <v>-0.23394452571343372</v>
      </c>
      <c r="J429" s="160">
        <f t="shared" si="106"/>
        <v>-0.67976759553971355</v>
      </c>
      <c r="K429" s="160">
        <f t="shared" si="106"/>
        <v>-0.68325625073096874</v>
      </c>
      <c r="L429" s="160">
        <f t="shared" si="106"/>
        <v>-0.94728902551403005</v>
      </c>
      <c r="M429" s="160">
        <f t="shared" si="106"/>
        <v>-0.89432478900480472</v>
      </c>
      <c r="N429" s="160">
        <f t="shared" si="106"/>
        <v>-0.37343570571721535</v>
      </c>
      <c r="O429" s="160">
        <f t="shared" si="106"/>
        <v>-0.54931727109985429</v>
      </c>
      <c r="P429" s="160">
        <f t="shared" si="106"/>
        <v>-0.6031362753579731</v>
      </c>
      <c r="Q429" s="160">
        <f t="shared" si="106"/>
        <v>-0.52787254241812942</v>
      </c>
      <c r="R429" s="160">
        <f t="shared" si="106"/>
        <v>-0.14945580386659499</v>
      </c>
      <c r="S429" s="160">
        <f t="shared" si="106"/>
        <v>-0.43768017597328046</v>
      </c>
      <c r="T429" s="160">
        <f t="shared" si="106"/>
        <v>-0.58690570574482681</v>
      </c>
      <c r="U429" s="160">
        <f t="shared" si="106"/>
        <v>0.55530046680374323</v>
      </c>
      <c r="V429" s="160">
        <f t="shared" si="106"/>
        <v>0.39530315046864312</v>
      </c>
      <c r="W429" s="160">
        <f t="shared" si="106"/>
        <v>4.2098952610682847E-2</v>
      </c>
      <c r="X429" s="160">
        <f t="shared" si="106"/>
        <v>0.3793441000462226</v>
      </c>
      <c r="Y429" s="160">
        <f t="shared" si="106"/>
        <v>0.26562775008222889</v>
      </c>
      <c r="Z429" s="160">
        <f t="shared" si="106"/>
        <v>-0.28153982072561134</v>
      </c>
      <c r="AA429" s="160">
        <f t="shared" si="106"/>
        <v>0.32639775567649848</v>
      </c>
      <c r="AB429" s="160">
        <f t="shared" si="106"/>
        <v>0.42689136078218143</v>
      </c>
      <c r="AC429" s="160">
        <f t="shared" si="106"/>
        <v>0.69466390392112309</v>
      </c>
      <c r="AD429" s="160">
        <f t="shared" si="106"/>
        <v>0.64914967132168777</v>
      </c>
      <c r="AE429" s="160">
        <f t="shared" si="106"/>
        <v>0.7900618398372421</v>
      </c>
      <c r="AF429" s="160">
        <f t="shared" si="106"/>
        <v>0.31673558519358042</v>
      </c>
      <c r="AG429" s="160">
        <f t="shared" si="106"/>
        <v>0.2853922214218082</v>
      </c>
      <c r="AH429" s="160">
        <f t="shared" si="106"/>
        <v>0.5610722790748649</v>
      </c>
      <c r="AI429" s="160">
        <f t="shared" si="106"/>
        <v>7.5941323051138586E-3</v>
      </c>
      <c r="AJ429" s="160">
        <f t="shared" si="106"/>
        <v>0.47914491259810571</v>
      </c>
      <c r="AK429" s="160">
        <f t="shared" si="106"/>
        <v>0.59285268425259519</v>
      </c>
      <c r="AL429" s="160">
        <f t="shared" si="106"/>
        <v>0.38491392736573515</v>
      </c>
      <c r="AM429" s="160">
        <f t="shared" si="106"/>
        <v>-0.35316904263922222</v>
      </c>
      <c r="AN429" s="160">
        <f t="shared" si="106"/>
        <v>0.65601912753767588</v>
      </c>
      <c r="AO429" s="160">
        <f t="shared" si="106"/>
        <v>-0.70989795828477631</v>
      </c>
      <c r="AP429" s="160">
        <f t="shared" si="106"/>
        <v>0.35026317650492239</v>
      </c>
      <c r="AQ429" s="160">
        <f t="shared" si="106"/>
        <v>0.77726010411371138</v>
      </c>
      <c r="AR429" s="160">
        <f t="shared" si="106"/>
        <v>-0.12544413409523641</v>
      </c>
      <c r="AS429" s="160">
        <f t="shared" si="106"/>
        <v>-0.73555697911094509</v>
      </c>
      <c r="AT429" s="160">
        <f t="shared" si="106"/>
        <v>0.1083712309535023</v>
      </c>
      <c r="AU429" s="160">
        <f t="shared" si="106"/>
        <v>-0.8562983258007858</v>
      </c>
      <c r="AV429" s="160">
        <f t="shared" si="106"/>
        <v>0.29705464710194263</v>
      </c>
      <c r="AW429" s="160">
        <f t="shared" si="106"/>
        <v>-0.37402623548015318</v>
      </c>
      <c r="AX429" s="160">
        <f t="shared" si="106"/>
        <v>0.18106277093046935</v>
      </c>
      <c r="AY429" s="160">
        <f t="shared" si="106"/>
        <v>0.38909378681957774</v>
      </c>
      <c r="AZ429" s="160">
        <f t="shared" si="106"/>
        <v>0.55377605233600036</v>
      </c>
      <c r="BA429" s="160">
        <f t="shared" si="106"/>
        <v>0.19471267005816514</v>
      </c>
      <c r="BB429" s="160" t="e">
        <f t="shared" si="106"/>
        <v>#DIV/0!</v>
      </c>
      <c r="BC429" s="160" t="e">
        <f t="shared" si="106"/>
        <v>#DIV/0!</v>
      </c>
      <c r="BD429" s="160" t="e">
        <f t="shared" si="106"/>
        <v>#DIV/0!</v>
      </c>
      <c r="BE429" s="160" t="e">
        <f t="shared" si="106"/>
        <v>#DIV/0!</v>
      </c>
      <c r="BF429" s="160" t="e">
        <f t="shared" si="106"/>
        <v>#DIV/0!</v>
      </c>
      <c r="BG429" s="160" t="e">
        <f t="shared" si="106"/>
        <v>#DIV/0!</v>
      </c>
      <c r="BH429" s="160" t="e">
        <f t="shared" si="106"/>
        <v>#DIV/0!</v>
      </c>
      <c r="BI429" s="160" t="e">
        <f t="shared" si="106"/>
        <v>#DIV/0!</v>
      </c>
      <c r="BJ429" s="160" t="e">
        <f t="shared" si="106"/>
        <v>#DIV/0!</v>
      </c>
      <c r="BK429" s="160" t="e">
        <f t="shared" si="106"/>
        <v>#DIV/0!</v>
      </c>
      <c r="BL429" s="160" t="e">
        <f t="shared" si="106"/>
        <v>#DIV/0!</v>
      </c>
      <c r="BM429" s="160" t="e">
        <f t="shared" si="106"/>
        <v>#DIV/0!</v>
      </c>
      <c r="BN429" s="160" t="e">
        <f t="shared" si="106"/>
        <v>#DIV/0!</v>
      </c>
      <c r="BO429" s="160" t="e">
        <f t="shared" si="106"/>
        <v>#DIV/0!</v>
      </c>
      <c r="BP429" s="160" t="e">
        <f t="shared" si="105"/>
        <v>#DIV/0!</v>
      </c>
      <c r="BQ429" s="160" t="e">
        <f t="shared" si="105"/>
        <v>#DIV/0!</v>
      </c>
      <c r="BR429" s="160" t="e">
        <f t="shared" si="105"/>
        <v>#DIV/0!</v>
      </c>
      <c r="BS429" s="160" t="e">
        <f t="shared" si="105"/>
        <v>#DIV/0!</v>
      </c>
      <c r="BT429" s="160" t="e">
        <f t="shared" si="105"/>
        <v>#DIV/0!</v>
      </c>
      <c r="BU429" s="160" t="e">
        <f t="shared" si="105"/>
        <v>#DIV/0!</v>
      </c>
      <c r="BV429" s="160" t="e">
        <f t="shared" si="105"/>
        <v>#DIV/0!</v>
      </c>
    </row>
    <row r="430" spans="1:74" x14ac:dyDescent="0.2">
      <c r="A430" s="71"/>
      <c r="B430" s="79">
        <f t="shared" si="79"/>
        <v>41670</v>
      </c>
      <c r="C430" s="160">
        <f t="shared" si="80"/>
        <v>-0.88230968672258292</v>
      </c>
      <c r="D430" s="160">
        <f t="shared" si="106"/>
        <v>-0.46698402217624718</v>
      </c>
      <c r="E430" s="160">
        <f t="shared" si="106"/>
        <v>-0.78332430598804059</v>
      </c>
      <c r="F430" s="160">
        <f t="shared" si="106"/>
        <v>-0.33306473162474037</v>
      </c>
      <c r="G430" s="160">
        <f t="shared" si="106"/>
        <v>-1.1295232335778183</v>
      </c>
      <c r="H430" s="160">
        <f t="shared" si="106"/>
        <v>-0.90246347344545219</v>
      </c>
      <c r="I430" s="160">
        <f t="shared" si="106"/>
        <v>-6.9133172890236336E-2</v>
      </c>
      <c r="J430" s="160">
        <f t="shared" si="106"/>
        <v>-1.2101054534407081</v>
      </c>
      <c r="K430" s="160">
        <f t="shared" si="106"/>
        <v>-1.3165217180895163</v>
      </c>
      <c r="L430" s="160">
        <f t="shared" si="106"/>
        <v>0.61823089562963196</v>
      </c>
      <c r="M430" s="160">
        <f t="shared" si="106"/>
        <v>0.55078118895716266</v>
      </c>
      <c r="N430" s="160">
        <f t="shared" si="106"/>
        <v>-0.10844581947292314</v>
      </c>
      <c r="O430" s="160">
        <f t="shared" si="106"/>
        <v>-1.0247655223636321</v>
      </c>
      <c r="P430" s="160">
        <f t="shared" si="106"/>
        <v>-0.12596237778564881</v>
      </c>
      <c r="Q430" s="160">
        <f t="shared" si="106"/>
        <v>3.9753570795616526E-2</v>
      </c>
      <c r="R430" s="160">
        <f t="shared" si="106"/>
        <v>-0.37163906555672976</v>
      </c>
      <c r="S430" s="160">
        <f t="shared" si="106"/>
        <v>-0.25357678211028922</v>
      </c>
      <c r="T430" s="160">
        <f t="shared" si="106"/>
        <v>-0.15654146927001869</v>
      </c>
      <c r="U430" s="160">
        <f t="shared" si="106"/>
        <v>-1.0148371368705236</v>
      </c>
      <c r="V430" s="160">
        <f t="shared" si="106"/>
        <v>-0.68624146147646969</v>
      </c>
      <c r="W430" s="160">
        <f t="shared" si="106"/>
        <v>-0.91922382539399006</v>
      </c>
      <c r="X430" s="160">
        <f t="shared" si="106"/>
        <v>3.6169859507808953E-2</v>
      </c>
      <c r="Y430" s="160">
        <f t="shared" si="106"/>
        <v>-0.20621690518242899</v>
      </c>
      <c r="Z430" s="160">
        <f t="shared" si="106"/>
        <v>-0.68187670339966766</v>
      </c>
      <c r="AA430" s="160">
        <f t="shared" si="106"/>
        <v>0.11777142840951153</v>
      </c>
      <c r="AB430" s="160">
        <f t="shared" si="106"/>
        <v>-1.8686245163006442E-2</v>
      </c>
      <c r="AC430" s="160">
        <f t="shared" si="106"/>
        <v>-0.34320067004737298</v>
      </c>
      <c r="AD430" s="160">
        <f t="shared" si="106"/>
        <v>-0.51198071358182418</v>
      </c>
      <c r="AE430" s="160">
        <f t="shared" si="106"/>
        <v>0.18934249819907281</v>
      </c>
      <c r="AF430" s="160">
        <f t="shared" si="106"/>
        <v>9.8890779444804705E-2</v>
      </c>
      <c r="AG430" s="160">
        <f t="shared" si="106"/>
        <v>0.51731316374917868</v>
      </c>
      <c r="AH430" s="160">
        <f t="shared" si="106"/>
        <v>0.16192568148636396</v>
      </c>
      <c r="AI430" s="160">
        <f t="shared" si="106"/>
        <v>-0.59988434003279034</v>
      </c>
      <c r="AJ430" s="160">
        <f t="shared" si="106"/>
        <v>-0.56231078003394364</v>
      </c>
      <c r="AK430" s="160">
        <f t="shared" si="106"/>
        <v>-0.38975501988998679</v>
      </c>
      <c r="AL430" s="160">
        <f t="shared" si="106"/>
        <v>-0.10919587261815931</v>
      </c>
      <c r="AM430" s="160">
        <f t="shared" si="106"/>
        <v>-1.6738795126037127</v>
      </c>
      <c r="AN430" s="160">
        <f t="shared" si="106"/>
        <v>7.5730174659139934E-2</v>
      </c>
      <c r="AO430" s="160">
        <f t="shared" si="106"/>
        <v>-1.1063823687053211</v>
      </c>
      <c r="AP430" s="160">
        <f t="shared" si="106"/>
        <v>-0.8851707253451172</v>
      </c>
      <c r="AQ430" s="160">
        <f t="shared" si="106"/>
        <v>-0.23479428255392798</v>
      </c>
      <c r="AR430" s="160">
        <f t="shared" si="106"/>
        <v>-1.0840661808871213</v>
      </c>
      <c r="AS430" s="160">
        <f t="shared" si="106"/>
        <v>-0.76259464351877182</v>
      </c>
      <c r="AT430" s="160">
        <f t="shared" si="106"/>
        <v>-0.68519329612297308</v>
      </c>
      <c r="AU430" s="160">
        <f t="shared" si="106"/>
        <v>-0.72478337276651117</v>
      </c>
      <c r="AV430" s="160">
        <f t="shared" si="106"/>
        <v>-0.26757544009630363</v>
      </c>
      <c r="AW430" s="160">
        <f t="shared" si="106"/>
        <v>-0.2022497160499146</v>
      </c>
      <c r="AX430" s="160">
        <f t="shared" si="106"/>
        <v>2.3418330862519602E-2</v>
      </c>
      <c r="AY430" s="160">
        <f t="shared" si="106"/>
        <v>-0.60668623002907485</v>
      </c>
      <c r="AZ430" s="160">
        <f t="shared" si="106"/>
        <v>-0.75028579966781139</v>
      </c>
      <c r="BA430" s="160">
        <f t="shared" si="106"/>
        <v>-0.10364777257347001</v>
      </c>
      <c r="BB430" s="160" t="e">
        <f t="shared" si="106"/>
        <v>#DIV/0!</v>
      </c>
      <c r="BC430" s="160" t="e">
        <f t="shared" si="106"/>
        <v>#DIV/0!</v>
      </c>
      <c r="BD430" s="160" t="e">
        <f t="shared" si="106"/>
        <v>#DIV/0!</v>
      </c>
      <c r="BE430" s="160" t="e">
        <f t="shared" si="106"/>
        <v>#DIV/0!</v>
      </c>
      <c r="BF430" s="160" t="e">
        <f t="shared" si="106"/>
        <v>#DIV/0!</v>
      </c>
      <c r="BG430" s="160" t="e">
        <f t="shared" si="106"/>
        <v>#DIV/0!</v>
      </c>
      <c r="BH430" s="160" t="e">
        <f t="shared" si="106"/>
        <v>#DIV/0!</v>
      </c>
      <c r="BI430" s="160" t="e">
        <f t="shared" si="106"/>
        <v>#DIV/0!</v>
      </c>
      <c r="BJ430" s="160" t="e">
        <f t="shared" si="106"/>
        <v>#DIV/0!</v>
      </c>
      <c r="BK430" s="160" t="e">
        <f t="shared" si="106"/>
        <v>#DIV/0!</v>
      </c>
      <c r="BL430" s="160" t="e">
        <f t="shared" si="106"/>
        <v>#DIV/0!</v>
      </c>
      <c r="BM430" s="160" t="e">
        <f t="shared" si="106"/>
        <v>#DIV/0!</v>
      </c>
      <c r="BN430" s="160" t="e">
        <f t="shared" si="106"/>
        <v>#DIV/0!</v>
      </c>
      <c r="BO430" s="160" t="e">
        <f t="shared" si="106"/>
        <v>#DIV/0!</v>
      </c>
      <c r="BP430" s="160" t="e">
        <f t="shared" si="105"/>
        <v>#DIV/0!</v>
      </c>
      <c r="BQ430" s="160" t="e">
        <f t="shared" si="105"/>
        <v>#DIV/0!</v>
      </c>
      <c r="BR430" s="160" t="e">
        <f t="shared" si="105"/>
        <v>#DIV/0!</v>
      </c>
      <c r="BS430" s="160" t="e">
        <f t="shared" si="105"/>
        <v>#DIV/0!</v>
      </c>
      <c r="BT430" s="160" t="e">
        <f t="shared" si="105"/>
        <v>#DIV/0!</v>
      </c>
      <c r="BU430" s="160" t="e">
        <f t="shared" si="105"/>
        <v>#DIV/0!</v>
      </c>
      <c r="BV430" s="160" t="e">
        <f t="shared" si="105"/>
        <v>#DIV/0!</v>
      </c>
    </row>
    <row r="431" spans="1:74" x14ac:dyDescent="0.2">
      <c r="A431" s="71"/>
      <c r="B431" s="79">
        <f t="shared" si="79"/>
        <v>41698</v>
      </c>
      <c r="C431" s="160">
        <f t="shared" si="80"/>
        <v>0.56827814306972635</v>
      </c>
      <c r="D431" s="160">
        <f t="shared" si="106"/>
        <v>0.41535671547061137</v>
      </c>
      <c r="E431" s="160">
        <f t="shared" si="106"/>
        <v>1.1002282615550798</v>
      </c>
      <c r="F431" s="160">
        <f t="shared" si="106"/>
        <v>1.3314039888572029</v>
      </c>
      <c r="G431" s="160">
        <f t="shared" si="106"/>
        <v>1.3089495277197145</v>
      </c>
      <c r="H431" s="160">
        <f t="shared" si="106"/>
        <v>-0.69363064623698367</v>
      </c>
      <c r="I431" s="160">
        <f t="shared" si="106"/>
        <v>-1.0602207812177686</v>
      </c>
      <c r="J431" s="160">
        <f t="shared" si="106"/>
        <v>0.75848694579495535</v>
      </c>
      <c r="K431" s="160">
        <f t="shared" si="106"/>
        <v>9.1255995082246327E-2</v>
      </c>
      <c r="L431" s="160">
        <f t="shared" si="106"/>
        <v>-0.33176467956331696</v>
      </c>
      <c r="M431" s="160">
        <f t="shared" si="106"/>
        <v>-0.36651502760833843</v>
      </c>
      <c r="N431" s="160">
        <f t="shared" si="106"/>
        <v>-1.417400433449712E-2</v>
      </c>
      <c r="O431" s="160">
        <f t="shared" si="106"/>
        <v>0.15746765179239816</v>
      </c>
      <c r="P431" s="160">
        <f t="shared" si="106"/>
        <v>-0.16259589314445588</v>
      </c>
      <c r="Q431" s="160">
        <f t="shared" si="106"/>
        <v>-0.28359914831209015</v>
      </c>
      <c r="R431" s="160">
        <f t="shared" si="106"/>
        <v>9.5343962543702008E-3</v>
      </c>
      <c r="S431" s="160">
        <f t="shared" si="106"/>
        <v>-0.34509335980308842</v>
      </c>
      <c r="T431" s="160">
        <f t="shared" si="106"/>
        <v>-0.14781606653644008</v>
      </c>
      <c r="U431" s="160">
        <f t="shared" si="106"/>
        <v>1.0759854190846303</v>
      </c>
      <c r="V431" s="160">
        <f t="shared" si="106"/>
        <v>0.90356242119242047</v>
      </c>
      <c r="W431" s="160">
        <f t="shared" si="106"/>
        <v>0.74640395113149771</v>
      </c>
      <c r="X431" s="160">
        <f t="shared" si="106"/>
        <v>-7.3825511578300418E-2</v>
      </c>
      <c r="Y431" s="160">
        <f t="shared" si="106"/>
        <v>0.933697983805031</v>
      </c>
      <c r="Z431" s="160">
        <f t="shared" si="106"/>
        <v>-0.37161719591626041</v>
      </c>
      <c r="AA431" s="160">
        <f t="shared" si="106"/>
        <v>8.6140078268053935E-2</v>
      </c>
      <c r="AB431" s="160">
        <f t="shared" si="106"/>
        <v>-2.6347840096453074E-3</v>
      </c>
      <c r="AC431" s="160">
        <f t="shared" si="106"/>
        <v>-0.22182353847610298</v>
      </c>
      <c r="AD431" s="160">
        <f t="shared" si="106"/>
        <v>-0.36030080302921413</v>
      </c>
      <c r="AE431" s="160">
        <f t="shared" si="106"/>
        <v>0.10610892734344099</v>
      </c>
      <c r="AF431" s="160">
        <f t="shared" si="106"/>
        <v>0.29568960004082639</v>
      </c>
      <c r="AG431" s="160">
        <f t="shared" si="106"/>
        <v>-0.26112209964137739</v>
      </c>
      <c r="AH431" s="160">
        <f t="shared" si="106"/>
        <v>8.9724370934349915E-2</v>
      </c>
      <c r="AI431" s="160">
        <f t="shared" si="106"/>
        <v>2.5081862713768038E-2</v>
      </c>
      <c r="AJ431" s="160">
        <f t="shared" si="106"/>
        <v>-7.7712033780619055E-2</v>
      </c>
      <c r="AK431" s="160">
        <f t="shared" si="106"/>
        <v>-7.9087476577933066E-2</v>
      </c>
      <c r="AL431" s="160">
        <f t="shared" si="106"/>
        <v>0.23710871710779408</v>
      </c>
      <c r="AM431" s="160">
        <f t="shared" si="106"/>
        <v>-0.37820803704809813</v>
      </c>
      <c r="AN431" s="160">
        <f t="shared" si="106"/>
        <v>-3.0116659116828003E-4</v>
      </c>
      <c r="AO431" s="160">
        <f t="shared" si="106"/>
        <v>-0.46618735738407446</v>
      </c>
      <c r="AP431" s="160">
        <f t="shared" si="106"/>
        <v>-1.6031214957503873E-2</v>
      </c>
      <c r="AQ431" s="160">
        <f t="shared" si="106"/>
        <v>-0.25255896255482047</v>
      </c>
      <c r="AR431" s="160">
        <f t="shared" si="106"/>
        <v>0.75356230788444867</v>
      </c>
      <c r="AS431" s="160">
        <f t="shared" si="106"/>
        <v>-0.43777579716468107</v>
      </c>
      <c r="AT431" s="160">
        <f t="shared" si="106"/>
        <v>-2.6695651722781273E-2</v>
      </c>
      <c r="AU431" s="160">
        <f t="shared" si="106"/>
        <v>1.2826469941697558</v>
      </c>
      <c r="AV431" s="160">
        <f t="shared" si="106"/>
        <v>1.2812687277865431</v>
      </c>
      <c r="AW431" s="160">
        <f t="shared" si="106"/>
        <v>-0.20585087230494789</v>
      </c>
      <c r="AX431" s="160">
        <f t="shared" si="106"/>
        <v>5.7933205260824981E-2</v>
      </c>
      <c r="AY431" s="160">
        <f t="shared" si="106"/>
        <v>0.3363262067125401</v>
      </c>
      <c r="AZ431" s="160">
        <f t="shared" si="106"/>
        <v>-0.15430950177304775</v>
      </c>
      <c r="BA431" s="160">
        <f t="shared" si="106"/>
        <v>-0.36224121270885717</v>
      </c>
      <c r="BB431" s="160" t="e">
        <f t="shared" si="106"/>
        <v>#DIV/0!</v>
      </c>
      <c r="BC431" s="160" t="e">
        <f t="shared" si="106"/>
        <v>#DIV/0!</v>
      </c>
      <c r="BD431" s="160" t="e">
        <f t="shared" si="106"/>
        <v>#DIV/0!</v>
      </c>
      <c r="BE431" s="160" t="e">
        <f t="shared" si="106"/>
        <v>#DIV/0!</v>
      </c>
      <c r="BF431" s="160" t="e">
        <f t="shared" si="106"/>
        <v>#DIV/0!</v>
      </c>
      <c r="BG431" s="160" t="e">
        <f t="shared" si="106"/>
        <v>#DIV/0!</v>
      </c>
      <c r="BH431" s="160" t="e">
        <f t="shared" si="106"/>
        <v>#DIV/0!</v>
      </c>
      <c r="BI431" s="160" t="e">
        <f t="shared" si="106"/>
        <v>#DIV/0!</v>
      </c>
      <c r="BJ431" s="160" t="e">
        <f t="shared" si="106"/>
        <v>#DIV/0!</v>
      </c>
      <c r="BK431" s="160" t="e">
        <f t="shared" si="106"/>
        <v>#DIV/0!</v>
      </c>
      <c r="BL431" s="160" t="e">
        <f t="shared" si="106"/>
        <v>#DIV/0!</v>
      </c>
      <c r="BM431" s="160" t="e">
        <f t="shared" si="106"/>
        <v>#DIV/0!</v>
      </c>
      <c r="BN431" s="160" t="e">
        <f t="shared" si="106"/>
        <v>#DIV/0!</v>
      </c>
      <c r="BO431" s="160" t="e">
        <f t="shared" ref="BO431:BV434" si="107">(BO184-BO$246)/BO$247</f>
        <v>#DIV/0!</v>
      </c>
      <c r="BP431" s="160" t="e">
        <f t="shared" si="107"/>
        <v>#DIV/0!</v>
      </c>
      <c r="BQ431" s="160" t="e">
        <f t="shared" si="107"/>
        <v>#DIV/0!</v>
      </c>
      <c r="BR431" s="160" t="e">
        <f t="shared" si="107"/>
        <v>#DIV/0!</v>
      </c>
      <c r="BS431" s="160" t="e">
        <f t="shared" si="107"/>
        <v>#DIV/0!</v>
      </c>
      <c r="BT431" s="160" t="e">
        <f t="shared" si="107"/>
        <v>#DIV/0!</v>
      </c>
      <c r="BU431" s="160" t="e">
        <f t="shared" si="107"/>
        <v>#DIV/0!</v>
      </c>
      <c r="BV431" s="160" t="e">
        <f t="shared" si="107"/>
        <v>#DIV/0!</v>
      </c>
    </row>
    <row r="432" spans="1:74" x14ac:dyDescent="0.2">
      <c r="A432" s="71"/>
      <c r="B432" s="79">
        <f t="shared" si="79"/>
        <v>41729</v>
      </c>
      <c r="C432" s="160">
        <f t="shared" si="80"/>
        <v>0.13881806243984571</v>
      </c>
      <c r="D432" s="160">
        <f t="shared" ref="D432:BO435" si="108">(D185-D$246)/D$247</f>
        <v>-0.21083936695162925</v>
      </c>
      <c r="E432" s="160">
        <f t="shared" si="108"/>
        <v>-2.5578178517365264E-3</v>
      </c>
      <c r="F432" s="160">
        <f t="shared" si="108"/>
        <v>-0.38181051352695888</v>
      </c>
      <c r="G432" s="160">
        <f t="shared" si="108"/>
        <v>-0.87402648568712027</v>
      </c>
      <c r="H432" s="160">
        <f t="shared" si="108"/>
        <v>-0.28296459631248344</v>
      </c>
      <c r="I432" s="160">
        <f t="shared" si="108"/>
        <v>2.9709264983721517E-2</v>
      </c>
      <c r="J432" s="160">
        <f t="shared" si="108"/>
        <v>0.40423231913669949</v>
      </c>
      <c r="K432" s="160">
        <f t="shared" si="108"/>
        <v>0.50321396480158576</v>
      </c>
      <c r="L432" s="160">
        <f t="shared" si="108"/>
        <v>-3.1361487019809807E-2</v>
      </c>
      <c r="M432" s="160">
        <f t="shared" si="108"/>
        <v>-1.3685382828360486E-2</v>
      </c>
      <c r="N432" s="160">
        <f t="shared" si="108"/>
        <v>0.10791076605234998</v>
      </c>
      <c r="O432" s="160">
        <f t="shared" si="108"/>
        <v>0.6245171927734654</v>
      </c>
      <c r="P432" s="160">
        <f t="shared" si="108"/>
        <v>-3.91657837481139E-2</v>
      </c>
      <c r="Q432" s="160">
        <f t="shared" si="108"/>
        <v>6.47729643645686E-2</v>
      </c>
      <c r="R432" s="160">
        <f t="shared" si="108"/>
        <v>-0.23624053582283752</v>
      </c>
      <c r="S432" s="160">
        <f t="shared" si="108"/>
        <v>-0.35401734683013597</v>
      </c>
      <c r="T432" s="160">
        <f t="shared" si="108"/>
        <v>0.13443708656090833</v>
      </c>
      <c r="U432" s="160">
        <f t="shared" si="108"/>
        <v>3.9168627334018109E-2</v>
      </c>
      <c r="V432" s="160">
        <f t="shared" si="108"/>
        <v>-0.43260519466555486</v>
      </c>
      <c r="W432" s="160">
        <f t="shared" si="108"/>
        <v>-0.95515682983791517</v>
      </c>
      <c r="X432" s="160">
        <f t="shared" si="108"/>
        <v>-5.3957433329130305E-2</v>
      </c>
      <c r="Y432" s="160">
        <f t="shared" si="108"/>
        <v>-1.500048514881803</v>
      </c>
      <c r="Z432" s="160">
        <f t="shared" si="108"/>
        <v>-0.99101435956878081</v>
      </c>
      <c r="AA432" s="160">
        <f t="shared" si="108"/>
        <v>0.40101858405689211</v>
      </c>
      <c r="AB432" s="160">
        <f t="shared" si="108"/>
        <v>0.21006835216248995</v>
      </c>
      <c r="AC432" s="160">
        <f t="shared" si="108"/>
        <v>-0.36998813684715054</v>
      </c>
      <c r="AD432" s="160">
        <f t="shared" si="108"/>
        <v>-0.65523802678219878</v>
      </c>
      <c r="AE432" s="160">
        <f t="shared" si="108"/>
        <v>0.35003255096976893</v>
      </c>
      <c r="AF432" s="160">
        <f t="shared" si="108"/>
        <v>-2.284712838222494E-2</v>
      </c>
      <c r="AG432" s="160">
        <f t="shared" si="108"/>
        <v>0.16713592797388491</v>
      </c>
      <c r="AH432" s="160">
        <f t="shared" si="108"/>
        <v>0.4193738635345689</v>
      </c>
      <c r="AI432" s="160">
        <f t="shared" si="108"/>
        <v>0.36224233968292641</v>
      </c>
      <c r="AJ432" s="160">
        <f t="shared" si="108"/>
        <v>0.55990688413040735</v>
      </c>
      <c r="AK432" s="160">
        <f t="shared" si="108"/>
        <v>0.44817581539736151</v>
      </c>
      <c r="AL432" s="160">
        <f t="shared" si="108"/>
        <v>0.80288645640243128</v>
      </c>
      <c r="AM432" s="160">
        <f t="shared" si="108"/>
        <v>0.41507222952455269</v>
      </c>
      <c r="AN432" s="160">
        <f t="shared" si="108"/>
        <v>0.53616067688905811</v>
      </c>
      <c r="AO432" s="160">
        <f t="shared" si="108"/>
        <v>0.36679365166459305</v>
      </c>
      <c r="AP432" s="160">
        <f t="shared" si="108"/>
        <v>-0.60485071535583956</v>
      </c>
      <c r="AQ432" s="160">
        <f t="shared" si="108"/>
        <v>0.40913785137698633</v>
      </c>
      <c r="AR432" s="160">
        <f t="shared" si="108"/>
        <v>-5.7483296806253213E-2</v>
      </c>
      <c r="AS432" s="160">
        <f t="shared" si="108"/>
        <v>-0.5169887140443411</v>
      </c>
      <c r="AT432" s="160">
        <f t="shared" si="108"/>
        <v>0.19932695814257659</v>
      </c>
      <c r="AU432" s="160">
        <f t="shared" si="108"/>
        <v>-0.12213913396959544</v>
      </c>
      <c r="AV432" s="160">
        <f t="shared" si="108"/>
        <v>0.55818561339862394</v>
      </c>
      <c r="AW432" s="160">
        <f t="shared" si="108"/>
        <v>0.47971103083014238</v>
      </c>
      <c r="AX432" s="160">
        <f t="shared" si="108"/>
        <v>0.62357834254739686</v>
      </c>
      <c r="AY432" s="160">
        <f t="shared" si="108"/>
        <v>0.36678223802736087</v>
      </c>
      <c r="AZ432" s="160">
        <f t="shared" si="108"/>
        <v>0.51507507772351913</v>
      </c>
      <c r="BA432" s="160">
        <f t="shared" si="108"/>
        <v>-0.82663845709038197</v>
      </c>
      <c r="BB432" s="160" t="e">
        <f t="shared" si="108"/>
        <v>#DIV/0!</v>
      </c>
      <c r="BC432" s="160" t="e">
        <f t="shared" si="108"/>
        <v>#DIV/0!</v>
      </c>
      <c r="BD432" s="160" t="e">
        <f t="shared" si="108"/>
        <v>#DIV/0!</v>
      </c>
      <c r="BE432" s="160" t="e">
        <f t="shared" si="108"/>
        <v>#DIV/0!</v>
      </c>
      <c r="BF432" s="160" t="e">
        <f t="shared" si="108"/>
        <v>#DIV/0!</v>
      </c>
      <c r="BG432" s="160" t="e">
        <f t="shared" si="108"/>
        <v>#DIV/0!</v>
      </c>
      <c r="BH432" s="160" t="e">
        <f t="shared" si="108"/>
        <v>#DIV/0!</v>
      </c>
      <c r="BI432" s="160" t="e">
        <f t="shared" si="108"/>
        <v>#DIV/0!</v>
      </c>
      <c r="BJ432" s="160" t="e">
        <f t="shared" si="108"/>
        <v>#DIV/0!</v>
      </c>
      <c r="BK432" s="160" t="e">
        <f t="shared" si="108"/>
        <v>#DIV/0!</v>
      </c>
      <c r="BL432" s="160" t="e">
        <f t="shared" si="108"/>
        <v>#DIV/0!</v>
      </c>
      <c r="BM432" s="160" t="e">
        <f t="shared" si="108"/>
        <v>#DIV/0!</v>
      </c>
      <c r="BN432" s="160" t="e">
        <f t="shared" si="108"/>
        <v>#DIV/0!</v>
      </c>
      <c r="BO432" s="160" t="e">
        <f t="shared" si="108"/>
        <v>#DIV/0!</v>
      </c>
      <c r="BP432" s="160" t="e">
        <f t="shared" si="107"/>
        <v>#DIV/0!</v>
      </c>
      <c r="BQ432" s="160" t="e">
        <f t="shared" si="107"/>
        <v>#DIV/0!</v>
      </c>
      <c r="BR432" s="160" t="e">
        <f t="shared" si="107"/>
        <v>#DIV/0!</v>
      </c>
      <c r="BS432" s="160" t="e">
        <f t="shared" si="107"/>
        <v>#DIV/0!</v>
      </c>
      <c r="BT432" s="160" t="e">
        <f t="shared" si="107"/>
        <v>#DIV/0!</v>
      </c>
      <c r="BU432" s="160" t="e">
        <f t="shared" si="107"/>
        <v>#DIV/0!</v>
      </c>
      <c r="BV432" s="160" t="e">
        <f t="shared" si="107"/>
        <v>#DIV/0!</v>
      </c>
    </row>
    <row r="433" spans="1:74" x14ac:dyDescent="0.2">
      <c r="A433" s="71"/>
      <c r="B433" s="79">
        <f t="shared" si="79"/>
        <v>41759</v>
      </c>
      <c r="C433" s="160">
        <f t="shared" si="80"/>
        <v>-0.34734200976979679</v>
      </c>
      <c r="D433" s="160">
        <f t="shared" si="108"/>
        <v>-0.99918248768697016</v>
      </c>
      <c r="E433" s="160">
        <f t="shared" si="108"/>
        <v>-2.6657721830935222E-2</v>
      </c>
      <c r="F433" s="160">
        <f t="shared" si="108"/>
        <v>-0.59677026600534611</v>
      </c>
      <c r="G433" s="160">
        <f t="shared" si="108"/>
        <v>0.78191755587036837</v>
      </c>
      <c r="H433" s="160">
        <f t="shared" si="108"/>
        <v>-1.0612217206065542</v>
      </c>
      <c r="I433" s="160">
        <f t="shared" si="108"/>
        <v>-0.86182866752924092</v>
      </c>
      <c r="J433" s="160">
        <f t="shared" si="108"/>
        <v>1.7067812992011305E-2</v>
      </c>
      <c r="K433" s="160">
        <f t="shared" si="108"/>
        <v>-0.3664270007799893</v>
      </c>
      <c r="L433" s="160">
        <f t="shared" si="108"/>
        <v>-0.21612038039709883</v>
      </c>
      <c r="M433" s="160">
        <f t="shared" si="108"/>
        <v>-0.24875774472467221</v>
      </c>
      <c r="N433" s="160">
        <f t="shared" si="108"/>
        <v>-0.40854385024127954</v>
      </c>
      <c r="O433" s="160">
        <f t="shared" si="108"/>
        <v>-5.8306606618045639E-2</v>
      </c>
      <c r="P433" s="160">
        <f t="shared" si="108"/>
        <v>-0.50895679860010001</v>
      </c>
      <c r="Q433" s="160">
        <f t="shared" si="108"/>
        <v>-0.35890723318202072</v>
      </c>
      <c r="R433" s="160">
        <f t="shared" si="108"/>
        <v>-1.056211441761929</v>
      </c>
      <c r="S433" s="160">
        <f t="shared" si="108"/>
        <v>-0.64157532327691991</v>
      </c>
      <c r="T433" s="160">
        <f t="shared" si="108"/>
        <v>-0.36998874483790151</v>
      </c>
      <c r="U433" s="160">
        <f t="shared" si="108"/>
        <v>1.6971781617605375E-2</v>
      </c>
      <c r="V433" s="160">
        <f t="shared" si="108"/>
        <v>-0.57435056524482575</v>
      </c>
      <c r="W433" s="160">
        <f t="shared" si="108"/>
        <v>-0.25458550112304007</v>
      </c>
      <c r="X433" s="160">
        <f t="shared" si="108"/>
        <v>-0.25758152981472904</v>
      </c>
      <c r="Y433" s="160">
        <f t="shared" si="108"/>
        <v>-9.1260360211541398E-3</v>
      </c>
      <c r="Z433" s="160">
        <f t="shared" si="108"/>
        <v>-5.2794479442750571E-2</v>
      </c>
      <c r="AA433" s="160">
        <f t="shared" si="108"/>
        <v>0.30557968522523077</v>
      </c>
      <c r="AB433" s="160">
        <f t="shared" si="108"/>
        <v>0.45232013839700075</v>
      </c>
      <c r="AC433" s="160">
        <f t="shared" si="108"/>
        <v>-0.63346269128410138</v>
      </c>
      <c r="AD433" s="160">
        <f t="shared" si="108"/>
        <v>-0.89375859424675486</v>
      </c>
      <c r="AE433" s="160">
        <f t="shared" si="108"/>
        <v>-0.19282826996576694</v>
      </c>
      <c r="AF433" s="160">
        <f t="shared" si="108"/>
        <v>-0.76926913524166896</v>
      </c>
      <c r="AG433" s="160">
        <f t="shared" si="108"/>
        <v>-7.0061922530234633E-2</v>
      </c>
      <c r="AH433" s="160">
        <f t="shared" si="108"/>
        <v>-2.1005420014639321E-2</v>
      </c>
      <c r="AI433" s="160">
        <f t="shared" si="108"/>
        <v>1.0603564837792465</v>
      </c>
      <c r="AJ433" s="160">
        <f t="shared" si="108"/>
        <v>1.2207279769212598</v>
      </c>
      <c r="AK433" s="160">
        <f t="shared" si="108"/>
        <v>1.2038753323414431</v>
      </c>
      <c r="AL433" s="160">
        <f t="shared" si="108"/>
        <v>0.97962627409516434</v>
      </c>
      <c r="AM433" s="160">
        <f t="shared" si="108"/>
        <v>0.78473802099504353</v>
      </c>
      <c r="AN433" s="160">
        <f t="shared" si="108"/>
        <v>1.0539264881876269</v>
      </c>
      <c r="AO433" s="160">
        <f t="shared" si="108"/>
        <v>0.56685459270248262</v>
      </c>
      <c r="AP433" s="160">
        <f t="shared" si="108"/>
        <v>0.50345097846082032</v>
      </c>
      <c r="AQ433" s="160">
        <f t="shared" si="108"/>
        <v>0.53746817375238609</v>
      </c>
      <c r="AR433" s="160">
        <f t="shared" si="108"/>
        <v>1.2604602351745158</v>
      </c>
      <c r="AS433" s="160">
        <f t="shared" si="108"/>
        <v>-5.9077495323722334E-2</v>
      </c>
      <c r="AT433" s="160">
        <f t="shared" si="108"/>
        <v>0.94782145112436444</v>
      </c>
      <c r="AU433" s="160">
        <f t="shared" si="108"/>
        <v>1.343898345588574</v>
      </c>
      <c r="AV433" s="160">
        <f t="shared" si="108"/>
        <v>1.5841888764800103</v>
      </c>
      <c r="AW433" s="160">
        <f t="shared" si="108"/>
        <v>0.48142721366781249</v>
      </c>
      <c r="AX433" s="160">
        <f t="shared" si="108"/>
        <v>0.48688312401379641</v>
      </c>
      <c r="AY433" s="160">
        <f t="shared" si="108"/>
        <v>1.1899661045587793</v>
      </c>
      <c r="AZ433" s="160">
        <f t="shared" si="108"/>
        <v>0.46878806570446946</v>
      </c>
      <c r="BA433" s="160">
        <f t="shared" si="108"/>
        <v>2.3192682555942667</v>
      </c>
      <c r="BB433" s="160" t="e">
        <f t="shared" si="108"/>
        <v>#DIV/0!</v>
      </c>
      <c r="BC433" s="160" t="e">
        <f t="shared" si="108"/>
        <v>#DIV/0!</v>
      </c>
      <c r="BD433" s="160" t="e">
        <f t="shared" si="108"/>
        <v>#DIV/0!</v>
      </c>
      <c r="BE433" s="160" t="e">
        <f t="shared" si="108"/>
        <v>#DIV/0!</v>
      </c>
      <c r="BF433" s="160" t="e">
        <f t="shared" si="108"/>
        <v>#DIV/0!</v>
      </c>
      <c r="BG433" s="160" t="e">
        <f t="shared" si="108"/>
        <v>#DIV/0!</v>
      </c>
      <c r="BH433" s="160" t="e">
        <f t="shared" si="108"/>
        <v>#DIV/0!</v>
      </c>
      <c r="BI433" s="160" t="e">
        <f t="shared" si="108"/>
        <v>#DIV/0!</v>
      </c>
      <c r="BJ433" s="160" t="e">
        <f t="shared" si="108"/>
        <v>#DIV/0!</v>
      </c>
      <c r="BK433" s="160" t="e">
        <f t="shared" si="108"/>
        <v>#DIV/0!</v>
      </c>
      <c r="BL433" s="160" t="e">
        <f t="shared" si="108"/>
        <v>#DIV/0!</v>
      </c>
      <c r="BM433" s="160" t="e">
        <f t="shared" si="108"/>
        <v>#DIV/0!</v>
      </c>
      <c r="BN433" s="160" t="e">
        <f t="shared" si="108"/>
        <v>#DIV/0!</v>
      </c>
      <c r="BO433" s="160" t="e">
        <f t="shared" si="108"/>
        <v>#DIV/0!</v>
      </c>
      <c r="BP433" s="160" t="e">
        <f t="shared" si="107"/>
        <v>#DIV/0!</v>
      </c>
      <c r="BQ433" s="160" t="e">
        <f t="shared" si="107"/>
        <v>#DIV/0!</v>
      </c>
      <c r="BR433" s="160" t="e">
        <f t="shared" si="107"/>
        <v>#DIV/0!</v>
      </c>
      <c r="BS433" s="160" t="e">
        <f t="shared" si="107"/>
        <v>#DIV/0!</v>
      </c>
      <c r="BT433" s="160" t="e">
        <f t="shared" si="107"/>
        <v>#DIV/0!</v>
      </c>
      <c r="BU433" s="160" t="e">
        <f t="shared" si="107"/>
        <v>#DIV/0!</v>
      </c>
      <c r="BV433" s="160" t="e">
        <f t="shared" si="107"/>
        <v>#DIV/0!</v>
      </c>
    </row>
    <row r="434" spans="1:74" x14ac:dyDescent="0.2">
      <c r="A434" s="71"/>
      <c r="B434" s="79">
        <f t="shared" si="79"/>
        <v>41790</v>
      </c>
      <c r="C434" s="160">
        <f t="shared" si="80"/>
        <v>0.64356927694234134</v>
      </c>
      <c r="D434" s="160">
        <f t="shared" si="108"/>
        <v>0.14064732453385542</v>
      </c>
      <c r="E434" s="160">
        <f t="shared" si="108"/>
        <v>0.29533692071694623</v>
      </c>
      <c r="F434" s="160">
        <f t="shared" si="108"/>
        <v>0.14433266305311843</v>
      </c>
      <c r="G434" s="160">
        <f t="shared" si="108"/>
        <v>0.30773256249283992</v>
      </c>
      <c r="H434" s="160">
        <f t="shared" si="108"/>
        <v>1.0679565572219929</v>
      </c>
      <c r="I434" s="160">
        <f t="shared" si="108"/>
        <v>0.7366068223479012</v>
      </c>
      <c r="J434" s="160">
        <f t="shared" si="108"/>
        <v>0.35762091100937926</v>
      </c>
      <c r="K434" s="160">
        <f t="shared" si="108"/>
        <v>0.62652520224406572</v>
      </c>
      <c r="L434" s="160">
        <f t="shared" si="108"/>
        <v>0.26557412815562847</v>
      </c>
      <c r="M434" s="160">
        <f t="shared" si="108"/>
        <v>0.34792985081907218</v>
      </c>
      <c r="N434" s="160">
        <f t="shared" si="108"/>
        <v>0.29320036161638802</v>
      </c>
      <c r="O434" s="160">
        <f t="shared" si="108"/>
        <v>0.7750329167449802</v>
      </c>
      <c r="P434" s="160">
        <f t="shared" si="108"/>
        <v>0.84665727197655238</v>
      </c>
      <c r="Q434" s="160">
        <f t="shared" si="108"/>
        <v>0.70109829821016934</v>
      </c>
      <c r="R434" s="160">
        <f t="shared" si="108"/>
        <v>0.46280837681824138</v>
      </c>
      <c r="S434" s="160">
        <f t="shared" si="108"/>
        <v>0.26320787225365055</v>
      </c>
      <c r="T434" s="160">
        <f t="shared" si="108"/>
        <v>0.85644864457993874</v>
      </c>
      <c r="U434" s="160">
        <f t="shared" si="108"/>
        <v>0.47809861320368946</v>
      </c>
      <c r="V434" s="160">
        <f t="shared" si="108"/>
        <v>0.26179654087417281</v>
      </c>
      <c r="W434" s="160">
        <f t="shared" si="108"/>
        <v>0.11377114663277384</v>
      </c>
      <c r="X434" s="160">
        <f t="shared" si="108"/>
        <v>-0.2310414650610573</v>
      </c>
      <c r="Y434" s="160">
        <f t="shared" si="108"/>
        <v>0.13301843983962697</v>
      </c>
      <c r="Z434" s="160">
        <f t="shared" si="108"/>
        <v>3.0538103320776326E-2</v>
      </c>
      <c r="AA434" s="160">
        <f t="shared" si="108"/>
        <v>-3.2617114022996233E-2</v>
      </c>
      <c r="AB434" s="160">
        <f t="shared" si="108"/>
        <v>-8.263686142226662E-3</v>
      </c>
      <c r="AC434" s="160">
        <f t="shared" si="108"/>
        <v>-1.0244737782035793</v>
      </c>
      <c r="AD434" s="160">
        <f t="shared" si="108"/>
        <v>-0.96432550774879544</v>
      </c>
      <c r="AE434" s="160">
        <f t="shared" si="108"/>
        <v>-1.0606502139359455</v>
      </c>
      <c r="AF434" s="160">
        <f t="shared" si="108"/>
        <v>-0.4838919348196854</v>
      </c>
      <c r="AG434" s="160">
        <f t="shared" si="108"/>
        <v>-0.21729975748573027</v>
      </c>
      <c r="AH434" s="160">
        <f t="shared" si="108"/>
        <v>-0.12678559068554796</v>
      </c>
      <c r="AI434" s="160">
        <f t="shared" si="108"/>
        <v>3.9670541421359951E-2</v>
      </c>
      <c r="AJ434" s="160">
        <f t="shared" si="108"/>
        <v>-0.26007985816665963</v>
      </c>
      <c r="AK434" s="160">
        <f t="shared" si="108"/>
        <v>-0.13856712820782949</v>
      </c>
      <c r="AL434" s="160">
        <f t="shared" si="108"/>
        <v>-0.1499414165397652</v>
      </c>
      <c r="AM434" s="160">
        <f t="shared" si="108"/>
        <v>-0.82740817403470779</v>
      </c>
      <c r="AN434" s="160">
        <f t="shared" si="108"/>
        <v>-0.15133130139860082</v>
      </c>
      <c r="AO434" s="160">
        <f t="shared" si="108"/>
        <v>-0.18973951158626343</v>
      </c>
      <c r="AP434" s="160">
        <f t="shared" si="108"/>
        <v>-0.9325461810178246</v>
      </c>
      <c r="AQ434" s="160">
        <f t="shared" si="108"/>
        <v>-0.68999869144581238</v>
      </c>
      <c r="AR434" s="160">
        <f t="shared" si="108"/>
        <v>-0.3624166450929332</v>
      </c>
      <c r="AS434" s="160">
        <f t="shared" si="108"/>
        <v>0.29980397790259</v>
      </c>
      <c r="AT434" s="160">
        <f t="shared" si="108"/>
        <v>-0.34298813875525086</v>
      </c>
      <c r="AU434" s="160">
        <f t="shared" si="108"/>
        <v>-0.99419345776764867</v>
      </c>
      <c r="AV434" s="160">
        <f t="shared" si="108"/>
        <v>-0.42835121954576216</v>
      </c>
      <c r="AW434" s="160">
        <f t="shared" si="108"/>
        <v>5.8755891166283408E-2</v>
      </c>
      <c r="AX434" s="160">
        <f t="shared" si="108"/>
        <v>6.4866324639117272E-4</v>
      </c>
      <c r="AY434" s="160">
        <f t="shared" si="108"/>
        <v>-4.9630523423325509E-2</v>
      </c>
      <c r="AZ434" s="160">
        <f t="shared" si="108"/>
        <v>0.46521628154141392</v>
      </c>
      <c r="BA434" s="160">
        <f t="shared" si="108"/>
        <v>-2.5786012054362664E-2</v>
      </c>
      <c r="BB434" s="160" t="e">
        <f t="shared" si="108"/>
        <v>#DIV/0!</v>
      </c>
      <c r="BC434" s="160" t="e">
        <f t="shared" si="108"/>
        <v>#DIV/0!</v>
      </c>
      <c r="BD434" s="160" t="e">
        <f t="shared" si="108"/>
        <v>#DIV/0!</v>
      </c>
      <c r="BE434" s="160" t="e">
        <f t="shared" si="108"/>
        <v>#DIV/0!</v>
      </c>
      <c r="BF434" s="160" t="e">
        <f t="shared" si="108"/>
        <v>#DIV/0!</v>
      </c>
      <c r="BG434" s="160" t="e">
        <f t="shared" si="108"/>
        <v>#DIV/0!</v>
      </c>
      <c r="BH434" s="160" t="e">
        <f t="shared" si="108"/>
        <v>#DIV/0!</v>
      </c>
      <c r="BI434" s="160" t="e">
        <f t="shared" si="108"/>
        <v>#DIV/0!</v>
      </c>
      <c r="BJ434" s="160" t="e">
        <f t="shared" si="108"/>
        <v>#DIV/0!</v>
      </c>
      <c r="BK434" s="160" t="e">
        <f t="shared" si="108"/>
        <v>#DIV/0!</v>
      </c>
      <c r="BL434" s="160" t="e">
        <f t="shared" si="108"/>
        <v>#DIV/0!</v>
      </c>
      <c r="BM434" s="160" t="e">
        <f t="shared" si="108"/>
        <v>#DIV/0!</v>
      </c>
      <c r="BN434" s="160" t="e">
        <f t="shared" si="108"/>
        <v>#DIV/0!</v>
      </c>
      <c r="BO434" s="160" t="e">
        <f t="shared" si="108"/>
        <v>#DIV/0!</v>
      </c>
      <c r="BP434" s="160" t="e">
        <f t="shared" si="107"/>
        <v>#DIV/0!</v>
      </c>
      <c r="BQ434" s="160" t="e">
        <f t="shared" si="107"/>
        <v>#DIV/0!</v>
      </c>
      <c r="BR434" s="160" t="e">
        <f t="shared" si="107"/>
        <v>#DIV/0!</v>
      </c>
      <c r="BS434" s="160" t="e">
        <f t="shared" si="107"/>
        <v>#DIV/0!</v>
      </c>
      <c r="BT434" s="160" t="e">
        <f t="shared" si="107"/>
        <v>#DIV/0!</v>
      </c>
      <c r="BU434" s="160" t="e">
        <f t="shared" si="107"/>
        <v>#DIV/0!</v>
      </c>
      <c r="BV434" s="160" t="e">
        <f t="shared" si="107"/>
        <v>#DIV/0!</v>
      </c>
    </row>
    <row r="435" spans="1:74" x14ac:dyDescent="0.2">
      <c r="A435" s="71"/>
      <c r="B435" s="79">
        <f t="shared" si="79"/>
        <v>41820</v>
      </c>
      <c r="C435" s="160">
        <f t="shared" si="80"/>
        <v>-0.15162632938597786</v>
      </c>
      <c r="D435" s="160">
        <f t="shared" si="108"/>
        <v>0.40243502995064157</v>
      </c>
      <c r="E435" s="160">
        <f t="shared" si="108"/>
        <v>-0.66545980074995581</v>
      </c>
      <c r="F435" s="160">
        <f t="shared" si="108"/>
        <v>-0.76894409976588318</v>
      </c>
      <c r="G435" s="160">
        <f t="shared" si="108"/>
        <v>-0.51024121333052608</v>
      </c>
      <c r="H435" s="160">
        <f t="shared" si="108"/>
        <v>0.65406692701703562</v>
      </c>
      <c r="I435" s="160">
        <f t="shared" si="108"/>
        <v>0.94263786481798539</v>
      </c>
      <c r="J435" s="160">
        <f t="shared" si="108"/>
        <v>-0.6051894677960179</v>
      </c>
      <c r="K435" s="160">
        <f t="shared" si="108"/>
        <v>-7.2459299969135998E-2</v>
      </c>
      <c r="L435" s="160">
        <f t="shared" si="108"/>
        <v>-0.62609999406058736</v>
      </c>
      <c r="M435" s="160">
        <f t="shared" si="108"/>
        <v>-0.73286488002532546</v>
      </c>
      <c r="N435" s="160">
        <f t="shared" si="108"/>
        <v>-0.65696093263536326</v>
      </c>
      <c r="O435" s="160">
        <f t="shared" si="108"/>
        <v>-0.43397511730527122</v>
      </c>
      <c r="P435" s="160">
        <f t="shared" si="108"/>
        <v>-0.79194248037201387</v>
      </c>
      <c r="Q435" s="160">
        <f t="shared" si="108"/>
        <v>-0.62153293033280765</v>
      </c>
      <c r="R435" s="160">
        <f t="shared" si="108"/>
        <v>-0.39790139493895177</v>
      </c>
      <c r="S435" s="160">
        <f t="shared" si="108"/>
        <v>-0.69355249372121797</v>
      </c>
      <c r="T435" s="160">
        <f t="shared" si="108"/>
        <v>-0.77312324086403772</v>
      </c>
      <c r="U435" s="160">
        <f t="shared" si="108"/>
        <v>0.41505243293198618</v>
      </c>
      <c r="V435" s="160">
        <f t="shared" si="108"/>
        <v>0.53622842585780395</v>
      </c>
      <c r="W435" s="160">
        <f t="shared" si="108"/>
        <v>0.20576155663730195</v>
      </c>
      <c r="X435" s="160">
        <f t="shared" si="108"/>
        <v>-8.1033023735994983E-2</v>
      </c>
      <c r="Y435" s="160">
        <f t="shared" si="108"/>
        <v>-0.68026786370367265</v>
      </c>
      <c r="Z435" s="160">
        <f t="shared" si="108"/>
        <v>-0.51037235715697682</v>
      </c>
      <c r="AA435" s="160">
        <f t="shared" si="108"/>
        <v>0.17460328530580996</v>
      </c>
      <c r="AB435" s="160">
        <f t="shared" si="108"/>
        <v>0.28226736914436412</v>
      </c>
      <c r="AC435" s="160">
        <f t="shared" si="108"/>
        <v>-0.37665539377233598</v>
      </c>
      <c r="AD435" s="160">
        <f t="shared" si="108"/>
        <v>-0.36716325322872395</v>
      </c>
      <c r="AE435" s="160">
        <f t="shared" si="108"/>
        <v>-0.32282666117216557</v>
      </c>
      <c r="AF435" s="160">
        <f t="shared" si="108"/>
        <v>-0.57642295478799344</v>
      </c>
      <c r="AG435" s="160">
        <f t="shared" si="108"/>
        <v>-0.37288609558120445</v>
      </c>
      <c r="AH435" s="160">
        <f t="shared" si="108"/>
        <v>-0.31135074822266917</v>
      </c>
      <c r="AI435" s="160">
        <f t="shared" si="108"/>
        <v>0.22800185442255042</v>
      </c>
      <c r="AJ435" s="160">
        <f t="shared" si="108"/>
        <v>0.25651415287485479</v>
      </c>
      <c r="AK435" s="160">
        <f t="shared" si="108"/>
        <v>0.26405961495389491</v>
      </c>
      <c r="AL435" s="160">
        <f t="shared" si="108"/>
        <v>0.22614095559808534</v>
      </c>
      <c r="AM435" s="160">
        <f t="shared" si="108"/>
        <v>-3.3451924908785464E-2</v>
      </c>
      <c r="AN435" s="160">
        <f t="shared" si="108"/>
        <v>0.28070174017904248</v>
      </c>
      <c r="AO435" s="160">
        <f t="shared" si="108"/>
        <v>0.30131916187037455</v>
      </c>
      <c r="AP435" s="160">
        <f t="shared" si="108"/>
        <v>0.12176907486714135</v>
      </c>
      <c r="AQ435" s="160">
        <f t="shared" si="108"/>
        <v>-0.42015133438266128</v>
      </c>
      <c r="AR435" s="160">
        <f t="shared" si="108"/>
        <v>0.71028674274062231</v>
      </c>
      <c r="AS435" s="160">
        <f t="shared" si="108"/>
        <v>2.0153339968903929</v>
      </c>
      <c r="AT435" s="160">
        <f t="shared" si="108"/>
        <v>0.38415435437043244</v>
      </c>
      <c r="AU435" s="160">
        <f t="shared" si="108"/>
        <v>0.17975070587577474</v>
      </c>
      <c r="AV435" s="160">
        <f t="shared" si="108"/>
        <v>0.59061136250188007</v>
      </c>
      <c r="AW435" s="160">
        <f t="shared" si="108"/>
        <v>0.36776550118330331</v>
      </c>
      <c r="AX435" s="160">
        <f t="shared" si="108"/>
        <v>0.30977550960858047</v>
      </c>
      <c r="AY435" s="160">
        <f t="shared" si="108"/>
        <v>0.50682774899208605</v>
      </c>
      <c r="AZ435" s="160">
        <f t="shared" si="108"/>
        <v>0.33735659780150146</v>
      </c>
      <c r="BA435" s="160">
        <f t="shared" si="108"/>
        <v>0.87193417863185307</v>
      </c>
      <c r="BB435" s="160" t="e">
        <f t="shared" si="108"/>
        <v>#DIV/0!</v>
      </c>
      <c r="BC435" s="160" t="e">
        <f t="shared" si="108"/>
        <v>#DIV/0!</v>
      </c>
      <c r="BD435" s="160" t="e">
        <f t="shared" si="108"/>
        <v>#DIV/0!</v>
      </c>
      <c r="BE435" s="160" t="e">
        <f t="shared" si="108"/>
        <v>#DIV/0!</v>
      </c>
      <c r="BF435" s="160" t="e">
        <f t="shared" si="108"/>
        <v>#DIV/0!</v>
      </c>
      <c r="BG435" s="160" t="e">
        <f t="shared" si="108"/>
        <v>#DIV/0!</v>
      </c>
      <c r="BH435" s="160" t="e">
        <f t="shared" si="108"/>
        <v>#DIV/0!</v>
      </c>
      <c r="BI435" s="160" t="e">
        <f t="shared" si="108"/>
        <v>#DIV/0!</v>
      </c>
      <c r="BJ435" s="160" t="e">
        <f t="shared" si="108"/>
        <v>#DIV/0!</v>
      </c>
      <c r="BK435" s="160" t="e">
        <f t="shared" si="108"/>
        <v>#DIV/0!</v>
      </c>
      <c r="BL435" s="160" t="e">
        <f t="shared" si="108"/>
        <v>#DIV/0!</v>
      </c>
      <c r="BM435" s="160" t="e">
        <f t="shared" si="108"/>
        <v>#DIV/0!</v>
      </c>
      <c r="BN435" s="160" t="e">
        <f t="shared" si="108"/>
        <v>#DIV/0!</v>
      </c>
      <c r="BO435" s="160" t="e">
        <f t="shared" ref="BO435:BV438" si="109">(BO188-BO$246)/BO$247</f>
        <v>#DIV/0!</v>
      </c>
      <c r="BP435" s="160" t="e">
        <f t="shared" si="109"/>
        <v>#DIV/0!</v>
      </c>
      <c r="BQ435" s="160" t="e">
        <f t="shared" si="109"/>
        <v>#DIV/0!</v>
      </c>
      <c r="BR435" s="160" t="e">
        <f t="shared" si="109"/>
        <v>#DIV/0!</v>
      </c>
      <c r="BS435" s="160" t="e">
        <f t="shared" si="109"/>
        <v>#DIV/0!</v>
      </c>
      <c r="BT435" s="160" t="e">
        <f t="shared" si="109"/>
        <v>#DIV/0!</v>
      </c>
      <c r="BU435" s="160" t="e">
        <f t="shared" si="109"/>
        <v>#DIV/0!</v>
      </c>
      <c r="BV435" s="160" t="e">
        <f t="shared" si="109"/>
        <v>#DIV/0!</v>
      </c>
    </row>
    <row r="436" spans="1:74" x14ac:dyDescent="0.2">
      <c r="A436" s="71"/>
      <c r="B436" s="79">
        <f t="shared" si="79"/>
        <v>41851</v>
      </c>
      <c r="C436" s="160">
        <f t="shared" si="80"/>
        <v>-0.20325896473419425</v>
      </c>
      <c r="D436" s="160">
        <f t="shared" ref="D436:BO439" si="110">(D189-D$246)/D$247</f>
        <v>-0.99130387412153065</v>
      </c>
      <c r="E436" s="160">
        <f t="shared" si="110"/>
        <v>-0.95344519864447297</v>
      </c>
      <c r="F436" s="160">
        <f t="shared" si="110"/>
        <v>-0.94239517380286197</v>
      </c>
      <c r="G436" s="160">
        <f t="shared" si="110"/>
        <v>-0.11160102114147184</v>
      </c>
      <c r="H436" s="160">
        <f t="shared" si="110"/>
        <v>0.35131063115402433</v>
      </c>
      <c r="I436" s="160">
        <f t="shared" si="110"/>
        <v>0.2516279745904193</v>
      </c>
      <c r="J436" s="160">
        <f t="shared" si="110"/>
        <v>0.86431836061323097</v>
      </c>
      <c r="K436" s="160">
        <f t="shared" si="110"/>
        <v>0.45468906775486145</v>
      </c>
      <c r="L436" s="160">
        <f t="shared" si="110"/>
        <v>-4.4589399731993586E-2</v>
      </c>
      <c r="M436" s="160">
        <f t="shared" si="110"/>
        <v>-2.6273734772851241E-2</v>
      </c>
      <c r="N436" s="160">
        <f t="shared" si="110"/>
        <v>-0.31461385581805912</v>
      </c>
      <c r="O436" s="160">
        <f t="shared" si="110"/>
        <v>-5.4320351841030096E-2</v>
      </c>
      <c r="P436" s="160">
        <f t="shared" si="110"/>
        <v>-0.16223600862141851</v>
      </c>
      <c r="Q436" s="160">
        <f t="shared" si="110"/>
        <v>8.1106915014630673E-2</v>
      </c>
      <c r="R436" s="160">
        <f t="shared" si="110"/>
        <v>-0.13567106114688257</v>
      </c>
      <c r="S436" s="160">
        <f t="shared" si="110"/>
        <v>0.12942096625624977</v>
      </c>
      <c r="T436" s="160">
        <f t="shared" si="110"/>
        <v>0.10353005549790943</v>
      </c>
      <c r="U436" s="160">
        <f t="shared" si="110"/>
        <v>-0.50145702469050923</v>
      </c>
      <c r="V436" s="160">
        <f t="shared" si="110"/>
        <v>-0.68237113410918471</v>
      </c>
      <c r="W436" s="160">
        <f t="shared" si="110"/>
        <v>-0.58742902026030952</v>
      </c>
      <c r="X436" s="160">
        <f t="shared" si="110"/>
        <v>0.21757681106416171</v>
      </c>
      <c r="Y436" s="160">
        <f t="shared" si="110"/>
        <v>0.5355359240474179</v>
      </c>
      <c r="Z436" s="160">
        <f t="shared" si="110"/>
        <v>-0.39733846103171844</v>
      </c>
      <c r="AA436" s="160">
        <f t="shared" si="110"/>
        <v>0.49590145216423837</v>
      </c>
      <c r="AB436" s="160">
        <f t="shared" si="110"/>
        <v>0.2195618174994611</v>
      </c>
      <c r="AC436" s="160">
        <f t="shared" si="110"/>
        <v>0.567551698788473</v>
      </c>
      <c r="AD436" s="160">
        <f t="shared" si="110"/>
        <v>0.31463831654099977</v>
      </c>
      <c r="AE436" s="160">
        <f t="shared" si="110"/>
        <v>1.1455467071486216</v>
      </c>
      <c r="AF436" s="160">
        <f t="shared" si="110"/>
        <v>0.83233050689921795</v>
      </c>
      <c r="AG436" s="160">
        <f t="shared" si="110"/>
        <v>0.17299581283725049</v>
      </c>
      <c r="AH436" s="160">
        <f t="shared" si="110"/>
        <v>0.65322905197559034</v>
      </c>
      <c r="AI436" s="160">
        <f t="shared" si="110"/>
        <v>0.16468159535275917</v>
      </c>
      <c r="AJ436" s="160">
        <f t="shared" si="110"/>
        <v>6.2669513938553009E-2</v>
      </c>
      <c r="AK436" s="160">
        <f t="shared" si="110"/>
        <v>-0.11665169374843623</v>
      </c>
      <c r="AL436" s="160">
        <f t="shared" si="110"/>
        <v>0.21857839619395783</v>
      </c>
      <c r="AM436" s="160">
        <f t="shared" si="110"/>
        <v>0.1460371705004283</v>
      </c>
      <c r="AN436" s="160">
        <f t="shared" si="110"/>
        <v>0.43886473476567106</v>
      </c>
      <c r="AO436" s="160">
        <f t="shared" si="110"/>
        <v>0.50138010290826418</v>
      </c>
      <c r="AP436" s="160">
        <f t="shared" si="110"/>
        <v>-0.64557064246831375</v>
      </c>
      <c r="AQ436" s="160">
        <f t="shared" si="110"/>
        <v>-0.35642300609898425</v>
      </c>
      <c r="AR436" s="160">
        <f t="shared" si="110"/>
        <v>0.12459292185648196</v>
      </c>
      <c r="AS436" s="160">
        <f t="shared" si="110"/>
        <v>2.1571869257308047</v>
      </c>
      <c r="AT436" s="160">
        <f t="shared" si="110"/>
        <v>0.31034798960626114</v>
      </c>
      <c r="AU436" s="160">
        <f t="shared" si="110"/>
        <v>0.82321144947570679</v>
      </c>
      <c r="AV436" s="160">
        <f t="shared" si="110"/>
        <v>1.0086930144038708</v>
      </c>
      <c r="AW436" s="160">
        <f t="shared" si="110"/>
        <v>0.9490314264375751</v>
      </c>
      <c r="AX436" s="160">
        <f t="shared" si="110"/>
        <v>1.3148425164847484</v>
      </c>
      <c r="AY436" s="160">
        <f t="shared" si="110"/>
        <v>0.37435591317214295</v>
      </c>
      <c r="AZ436" s="160">
        <f t="shared" si="110"/>
        <v>-0.45921854378729615</v>
      </c>
      <c r="BA436" s="160">
        <f t="shared" si="110"/>
        <v>-1.984463334075472E-2</v>
      </c>
      <c r="BB436" s="160" t="e">
        <f t="shared" si="110"/>
        <v>#DIV/0!</v>
      </c>
      <c r="BC436" s="160" t="e">
        <f t="shared" si="110"/>
        <v>#DIV/0!</v>
      </c>
      <c r="BD436" s="160" t="e">
        <f t="shared" si="110"/>
        <v>#DIV/0!</v>
      </c>
      <c r="BE436" s="160" t="e">
        <f t="shared" si="110"/>
        <v>#DIV/0!</v>
      </c>
      <c r="BF436" s="160" t="e">
        <f t="shared" si="110"/>
        <v>#DIV/0!</v>
      </c>
      <c r="BG436" s="160" t="e">
        <f t="shared" si="110"/>
        <v>#DIV/0!</v>
      </c>
      <c r="BH436" s="160" t="e">
        <f t="shared" si="110"/>
        <v>#DIV/0!</v>
      </c>
      <c r="BI436" s="160" t="e">
        <f t="shared" si="110"/>
        <v>#DIV/0!</v>
      </c>
      <c r="BJ436" s="160" t="e">
        <f t="shared" si="110"/>
        <v>#DIV/0!</v>
      </c>
      <c r="BK436" s="160" t="e">
        <f t="shared" si="110"/>
        <v>#DIV/0!</v>
      </c>
      <c r="BL436" s="160" t="e">
        <f t="shared" si="110"/>
        <v>#DIV/0!</v>
      </c>
      <c r="BM436" s="160" t="e">
        <f t="shared" si="110"/>
        <v>#DIV/0!</v>
      </c>
      <c r="BN436" s="160" t="e">
        <f t="shared" si="110"/>
        <v>#DIV/0!</v>
      </c>
      <c r="BO436" s="160" t="e">
        <f t="shared" si="110"/>
        <v>#DIV/0!</v>
      </c>
      <c r="BP436" s="160" t="e">
        <f t="shared" si="109"/>
        <v>#DIV/0!</v>
      </c>
      <c r="BQ436" s="160" t="e">
        <f t="shared" si="109"/>
        <v>#DIV/0!</v>
      </c>
      <c r="BR436" s="160" t="e">
        <f t="shared" si="109"/>
        <v>#DIV/0!</v>
      </c>
      <c r="BS436" s="160" t="e">
        <f t="shared" si="109"/>
        <v>#DIV/0!</v>
      </c>
      <c r="BT436" s="160" t="e">
        <f t="shared" si="109"/>
        <v>#DIV/0!</v>
      </c>
      <c r="BU436" s="160" t="e">
        <f t="shared" si="109"/>
        <v>#DIV/0!</v>
      </c>
      <c r="BV436" s="160" t="e">
        <f t="shared" si="109"/>
        <v>#DIV/0!</v>
      </c>
    </row>
    <row r="437" spans="1:74" x14ac:dyDescent="0.2">
      <c r="A437" s="71"/>
      <c r="B437" s="79">
        <f t="shared" si="79"/>
        <v>41882</v>
      </c>
      <c r="C437" s="160">
        <f t="shared" si="80"/>
        <v>1.3608868224920567</v>
      </c>
      <c r="D437" s="160">
        <f t="shared" si="110"/>
        <v>1.2102314353396708</v>
      </c>
      <c r="E437" s="160">
        <f t="shared" si="110"/>
        <v>0.35974026987463736</v>
      </c>
      <c r="F437" s="160">
        <f t="shared" si="110"/>
        <v>0.15562269850216992</v>
      </c>
      <c r="G437" s="160">
        <f t="shared" si="110"/>
        <v>0.47909337307500888</v>
      </c>
      <c r="H437" s="160">
        <f t="shared" si="110"/>
        <v>-0.23166193173164387</v>
      </c>
      <c r="I437" s="160">
        <f t="shared" si="110"/>
        <v>6.5516215736577219E-2</v>
      </c>
      <c r="J437" s="160">
        <f t="shared" si="110"/>
        <v>0.22984361485735008</v>
      </c>
      <c r="K437" s="160">
        <f t="shared" si="110"/>
        <v>0.59617819551066664</v>
      </c>
      <c r="L437" s="160">
        <f t="shared" si="110"/>
        <v>0.66001296212028637</v>
      </c>
      <c r="M437" s="160">
        <f t="shared" si="110"/>
        <v>0.76682349086879453</v>
      </c>
      <c r="N437" s="160">
        <f t="shared" si="110"/>
        <v>0.59631283909538924</v>
      </c>
      <c r="O437" s="160">
        <f t="shared" si="110"/>
        <v>0.70845157778625556</v>
      </c>
      <c r="P437" s="160">
        <f t="shared" si="110"/>
        <v>0.62157132729298648</v>
      </c>
      <c r="Q437" s="160">
        <f t="shared" si="110"/>
        <v>0.63571502129418112</v>
      </c>
      <c r="R437" s="160">
        <f t="shared" si="110"/>
        <v>1.0850888176264897</v>
      </c>
      <c r="S437" s="160">
        <f t="shared" si="110"/>
        <v>0.99627747459401916</v>
      </c>
      <c r="T437" s="160">
        <f t="shared" si="110"/>
        <v>0.58938150638938702</v>
      </c>
      <c r="U437" s="160">
        <f t="shared" si="110"/>
        <v>0.89821014006994782</v>
      </c>
      <c r="V437" s="160">
        <f t="shared" si="110"/>
        <v>0.48392934296255219</v>
      </c>
      <c r="W437" s="160">
        <f t="shared" si="110"/>
        <v>0.79092047553268119</v>
      </c>
      <c r="X437" s="160">
        <f t="shared" si="110"/>
        <v>-0.67373872594709827</v>
      </c>
      <c r="Y437" s="160">
        <f t="shared" si="110"/>
        <v>-1.5682198683326929</v>
      </c>
      <c r="Z437" s="160">
        <f t="shared" si="110"/>
        <v>-0.82403142502101356</v>
      </c>
      <c r="AA437" s="160">
        <f t="shared" si="110"/>
        <v>-0.47436099662226583</v>
      </c>
      <c r="AB437" s="160">
        <f t="shared" si="110"/>
        <v>-0.11237916163010314</v>
      </c>
      <c r="AC437" s="160">
        <f t="shared" si="110"/>
        <v>-1.8467608145172034</v>
      </c>
      <c r="AD437" s="160">
        <f t="shared" si="110"/>
        <v>-1.9908187749817319</v>
      </c>
      <c r="AE437" s="160">
        <f t="shared" si="110"/>
        <v>-1.2115033122348544</v>
      </c>
      <c r="AF437" s="160">
        <f t="shared" si="110"/>
        <v>-1.6162940230944525</v>
      </c>
      <c r="AG437" s="160">
        <f t="shared" si="110"/>
        <v>-0.87403239601867022</v>
      </c>
      <c r="AH437" s="160">
        <f t="shared" si="110"/>
        <v>-1.8603739366686545</v>
      </c>
      <c r="AI437" s="160">
        <f t="shared" si="110"/>
        <v>0.25032131505554206</v>
      </c>
      <c r="AJ437" s="160">
        <f t="shared" si="110"/>
        <v>-3.2330787060254017E-2</v>
      </c>
      <c r="AK437" s="160">
        <f t="shared" si="110"/>
        <v>0.26461481233108358</v>
      </c>
      <c r="AL437" s="160">
        <f t="shared" si="110"/>
        <v>0.716618103605007</v>
      </c>
      <c r="AM437" s="160">
        <f t="shared" si="110"/>
        <v>-1.2453952058690192</v>
      </c>
      <c r="AN437" s="160">
        <f t="shared" si="110"/>
        <v>-0.43526456706800487</v>
      </c>
      <c r="AO437" s="160">
        <f t="shared" si="110"/>
        <v>-0.38616298096891871</v>
      </c>
      <c r="AP437" s="160">
        <f t="shared" si="110"/>
        <v>-0.52416211342391383</v>
      </c>
      <c r="AQ437" s="160">
        <f t="shared" si="110"/>
        <v>-0.4175927849918567</v>
      </c>
      <c r="AR437" s="160">
        <f t="shared" si="110"/>
        <v>0.35792345420541843</v>
      </c>
      <c r="AS437" s="160">
        <f t="shared" si="110"/>
        <v>2.0044337213052108</v>
      </c>
      <c r="AT437" s="160">
        <f t="shared" si="110"/>
        <v>-0.64289817911953617</v>
      </c>
      <c r="AU437" s="160">
        <f t="shared" si="110"/>
        <v>-0.28034846145819703</v>
      </c>
      <c r="AV437" s="160">
        <f t="shared" si="110"/>
        <v>0.80464878848093824</v>
      </c>
      <c r="AW437" s="160">
        <f t="shared" si="110"/>
        <v>-1.1903408300145477</v>
      </c>
      <c r="AX437" s="160">
        <f t="shared" si="110"/>
        <v>-1.6860703996028807</v>
      </c>
      <c r="AY437" s="160">
        <f t="shared" si="110"/>
        <v>0.21307084444673544</v>
      </c>
      <c r="AZ437" s="160">
        <f t="shared" si="110"/>
        <v>0.493411181192138</v>
      </c>
      <c r="BA437" s="160">
        <f t="shared" si="110"/>
        <v>-0.61179472333140672</v>
      </c>
      <c r="BB437" s="160" t="e">
        <f t="shared" si="110"/>
        <v>#DIV/0!</v>
      </c>
      <c r="BC437" s="160" t="e">
        <f t="shared" si="110"/>
        <v>#DIV/0!</v>
      </c>
      <c r="BD437" s="160" t="e">
        <f t="shared" si="110"/>
        <v>#DIV/0!</v>
      </c>
      <c r="BE437" s="160" t="e">
        <f t="shared" si="110"/>
        <v>#DIV/0!</v>
      </c>
      <c r="BF437" s="160" t="e">
        <f t="shared" si="110"/>
        <v>#DIV/0!</v>
      </c>
      <c r="BG437" s="160" t="e">
        <f t="shared" si="110"/>
        <v>#DIV/0!</v>
      </c>
      <c r="BH437" s="160" t="e">
        <f t="shared" si="110"/>
        <v>#DIV/0!</v>
      </c>
      <c r="BI437" s="160" t="e">
        <f t="shared" si="110"/>
        <v>#DIV/0!</v>
      </c>
      <c r="BJ437" s="160" t="e">
        <f t="shared" si="110"/>
        <v>#DIV/0!</v>
      </c>
      <c r="BK437" s="160" t="e">
        <f t="shared" si="110"/>
        <v>#DIV/0!</v>
      </c>
      <c r="BL437" s="160" t="e">
        <f t="shared" si="110"/>
        <v>#DIV/0!</v>
      </c>
      <c r="BM437" s="160" t="e">
        <f t="shared" si="110"/>
        <v>#DIV/0!</v>
      </c>
      <c r="BN437" s="160" t="e">
        <f t="shared" si="110"/>
        <v>#DIV/0!</v>
      </c>
      <c r="BO437" s="160" t="e">
        <f t="shared" si="110"/>
        <v>#DIV/0!</v>
      </c>
      <c r="BP437" s="160" t="e">
        <f t="shared" si="109"/>
        <v>#DIV/0!</v>
      </c>
      <c r="BQ437" s="160" t="e">
        <f t="shared" si="109"/>
        <v>#DIV/0!</v>
      </c>
      <c r="BR437" s="160" t="e">
        <f t="shared" si="109"/>
        <v>#DIV/0!</v>
      </c>
      <c r="BS437" s="160" t="e">
        <f t="shared" si="109"/>
        <v>#DIV/0!</v>
      </c>
      <c r="BT437" s="160" t="e">
        <f t="shared" si="109"/>
        <v>#DIV/0!</v>
      </c>
      <c r="BU437" s="160" t="e">
        <f t="shared" si="109"/>
        <v>#DIV/0!</v>
      </c>
      <c r="BV437" s="160" t="e">
        <f t="shared" si="109"/>
        <v>#DIV/0!</v>
      </c>
    </row>
    <row r="438" spans="1:74" x14ac:dyDescent="0.2">
      <c r="A438" s="71"/>
      <c r="B438" s="79">
        <f t="shared" si="79"/>
        <v>41912</v>
      </c>
      <c r="C438" s="160">
        <f t="shared" si="80"/>
        <v>3.3222264800261095E-2</v>
      </c>
      <c r="D438" s="160">
        <f t="shared" si="110"/>
        <v>-0.82716394604898957</v>
      </c>
      <c r="E438" s="160">
        <f t="shared" si="110"/>
        <v>-0.29003406386163072</v>
      </c>
      <c r="F438" s="160">
        <f t="shared" si="110"/>
        <v>-0.92591928938066004</v>
      </c>
      <c r="G438" s="160">
        <f t="shared" si="110"/>
        <v>-0.94631012076347343</v>
      </c>
      <c r="H438" s="160">
        <f t="shared" si="110"/>
        <v>0.31951580137422947</v>
      </c>
      <c r="I438" s="160">
        <f t="shared" si="110"/>
        <v>-0.38480596296252323</v>
      </c>
      <c r="J438" s="160">
        <f t="shared" si="110"/>
        <v>-1.7357155310077386</v>
      </c>
      <c r="K438" s="160">
        <f t="shared" si="110"/>
        <v>-1.1980358732717258</v>
      </c>
      <c r="L438" s="160">
        <f t="shared" si="110"/>
        <v>-0.59133564359880264</v>
      </c>
      <c r="M438" s="160">
        <f t="shared" si="110"/>
        <v>-0.3876310752916442</v>
      </c>
      <c r="N438" s="160">
        <f t="shared" si="110"/>
        <v>-0.39115796439474426</v>
      </c>
      <c r="O438" s="160">
        <f t="shared" si="110"/>
        <v>-0.93678857998322929</v>
      </c>
      <c r="P438" s="160">
        <f t="shared" si="110"/>
        <v>-8.9942020212087415E-2</v>
      </c>
      <c r="Q438" s="160">
        <f t="shared" si="110"/>
        <v>0.20469632299212998</v>
      </c>
      <c r="R438" s="160">
        <f t="shared" si="110"/>
        <v>-0.12227984969241427</v>
      </c>
      <c r="S438" s="160">
        <f t="shared" si="110"/>
        <v>1.0744542707496658</v>
      </c>
      <c r="T438" s="160">
        <f t="shared" si="110"/>
        <v>-9.8536244947658551E-3</v>
      </c>
      <c r="U438" s="160">
        <f t="shared" si="110"/>
        <v>-0.54157903044082045</v>
      </c>
      <c r="V438" s="160">
        <f t="shared" si="110"/>
        <v>-1.137341407817567</v>
      </c>
      <c r="W438" s="160">
        <f t="shared" si="110"/>
        <v>0.48524353964484668</v>
      </c>
      <c r="X438" s="160">
        <f t="shared" si="110"/>
        <v>-0.98817575851147699</v>
      </c>
      <c r="Y438" s="160">
        <f t="shared" si="110"/>
        <v>-2.6238233270124103</v>
      </c>
      <c r="Z438" s="160">
        <f t="shared" si="110"/>
        <v>-1.7936025592762828</v>
      </c>
      <c r="AA438" s="160">
        <f t="shared" si="110"/>
        <v>-1.30423144363497</v>
      </c>
      <c r="AB438" s="160">
        <f t="shared" si="110"/>
        <v>-0.60238712801928751</v>
      </c>
      <c r="AC438" s="160">
        <f t="shared" si="110"/>
        <v>-0.53168721553103426</v>
      </c>
      <c r="AD438" s="160">
        <f t="shared" si="110"/>
        <v>-0.3636805194013687</v>
      </c>
      <c r="AE438" s="160">
        <f t="shared" si="110"/>
        <v>-0.8550588404000049</v>
      </c>
      <c r="AF438" s="160">
        <f t="shared" si="110"/>
        <v>-2.2898126238849921</v>
      </c>
      <c r="AG438" s="160">
        <f t="shared" si="110"/>
        <v>-1.6239072376962174</v>
      </c>
      <c r="AH438" s="160">
        <f t="shared" si="110"/>
        <v>-1.2979079683861192</v>
      </c>
      <c r="AI438" s="160">
        <f t="shared" si="110"/>
        <v>-1.138540964726134</v>
      </c>
      <c r="AJ438" s="160">
        <f t="shared" si="110"/>
        <v>-1.2319839765012739</v>
      </c>
      <c r="AK438" s="160">
        <f t="shared" si="110"/>
        <v>-1.0060786332778142</v>
      </c>
      <c r="AL438" s="160">
        <f t="shared" si="110"/>
        <v>-0.97017379293681438</v>
      </c>
      <c r="AM438" s="160">
        <f t="shared" si="110"/>
        <v>-1.4776743017404022</v>
      </c>
      <c r="AN438" s="160">
        <f t="shared" si="110"/>
        <v>-1.5316833725884893</v>
      </c>
      <c r="AO438" s="160">
        <f t="shared" si="110"/>
        <v>2.1233844417329183E-2</v>
      </c>
      <c r="AP438" s="160">
        <f t="shared" si="110"/>
        <v>-1.0715774107385785</v>
      </c>
      <c r="AQ438" s="160">
        <f t="shared" si="110"/>
        <v>-1.2862538517075657</v>
      </c>
      <c r="AR438" s="160">
        <f t="shared" si="110"/>
        <v>0.3615598352658414</v>
      </c>
      <c r="AS438" s="160">
        <f t="shared" si="110"/>
        <v>1.6783306535143971</v>
      </c>
      <c r="AT438" s="160">
        <f t="shared" si="110"/>
        <v>-1.0535409374174962</v>
      </c>
      <c r="AU438" s="160">
        <f t="shared" si="110"/>
        <v>-0.35639008853267162</v>
      </c>
      <c r="AV438" s="160">
        <f t="shared" si="110"/>
        <v>1.6972013936885095</v>
      </c>
      <c r="AW438" s="160">
        <f t="shared" si="110"/>
        <v>-0.54103739070396806</v>
      </c>
      <c r="AX438" s="160">
        <f t="shared" si="110"/>
        <v>-0.67868519524510296</v>
      </c>
      <c r="AY438" s="160">
        <f t="shared" si="110"/>
        <v>-0.61979544700492661</v>
      </c>
      <c r="AZ438" s="160">
        <f t="shared" si="110"/>
        <v>-0.4793264943794755</v>
      </c>
      <c r="BA438" s="160">
        <f t="shared" si="110"/>
        <v>0.42100311952643382</v>
      </c>
      <c r="BB438" s="160" t="e">
        <f t="shared" si="110"/>
        <v>#DIV/0!</v>
      </c>
      <c r="BC438" s="160" t="e">
        <f t="shared" si="110"/>
        <v>#DIV/0!</v>
      </c>
      <c r="BD438" s="160" t="e">
        <f t="shared" si="110"/>
        <v>#DIV/0!</v>
      </c>
      <c r="BE438" s="160" t="e">
        <f t="shared" si="110"/>
        <v>#DIV/0!</v>
      </c>
      <c r="BF438" s="160" t="e">
        <f t="shared" si="110"/>
        <v>#DIV/0!</v>
      </c>
      <c r="BG438" s="160" t="e">
        <f t="shared" si="110"/>
        <v>#DIV/0!</v>
      </c>
      <c r="BH438" s="160" t="e">
        <f t="shared" si="110"/>
        <v>#DIV/0!</v>
      </c>
      <c r="BI438" s="160" t="e">
        <f t="shared" si="110"/>
        <v>#DIV/0!</v>
      </c>
      <c r="BJ438" s="160" t="e">
        <f t="shared" si="110"/>
        <v>#DIV/0!</v>
      </c>
      <c r="BK438" s="160" t="e">
        <f t="shared" si="110"/>
        <v>#DIV/0!</v>
      </c>
      <c r="BL438" s="160" t="e">
        <f t="shared" si="110"/>
        <v>#DIV/0!</v>
      </c>
      <c r="BM438" s="160" t="e">
        <f t="shared" si="110"/>
        <v>#DIV/0!</v>
      </c>
      <c r="BN438" s="160" t="e">
        <f t="shared" si="110"/>
        <v>#DIV/0!</v>
      </c>
      <c r="BO438" s="160" t="e">
        <f t="shared" si="110"/>
        <v>#DIV/0!</v>
      </c>
      <c r="BP438" s="160" t="e">
        <f t="shared" si="109"/>
        <v>#DIV/0!</v>
      </c>
      <c r="BQ438" s="160" t="e">
        <f t="shared" si="109"/>
        <v>#DIV/0!</v>
      </c>
      <c r="BR438" s="160" t="e">
        <f t="shared" si="109"/>
        <v>#DIV/0!</v>
      </c>
      <c r="BS438" s="160" t="e">
        <f t="shared" si="109"/>
        <v>#DIV/0!</v>
      </c>
      <c r="BT438" s="160" t="e">
        <f t="shared" si="109"/>
        <v>#DIV/0!</v>
      </c>
      <c r="BU438" s="160" t="e">
        <f t="shared" si="109"/>
        <v>#DIV/0!</v>
      </c>
      <c r="BV438" s="160" t="e">
        <f t="shared" si="109"/>
        <v>#DIV/0!</v>
      </c>
    </row>
    <row r="439" spans="1:74" x14ac:dyDescent="0.2">
      <c r="A439" s="71"/>
      <c r="B439" s="79">
        <f t="shared" si="79"/>
        <v>41943</v>
      </c>
      <c r="C439" s="160">
        <f t="shared" si="80"/>
        <v>0.83108513602376732</v>
      </c>
      <c r="D439" s="160">
        <f t="shared" si="110"/>
        <v>1.0195789008205889</v>
      </c>
      <c r="E439" s="160">
        <f t="shared" si="110"/>
        <v>-0.44928014354510742</v>
      </c>
      <c r="F439" s="160">
        <f t="shared" si="110"/>
        <v>-0.39483034725783334</v>
      </c>
      <c r="G439" s="160">
        <f t="shared" si="110"/>
        <v>-0.40144279252584403</v>
      </c>
      <c r="H439" s="160">
        <f t="shared" si="110"/>
        <v>-0.10587952959276173</v>
      </c>
      <c r="I439" s="160">
        <f t="shared" si="110"/>
        <v>-0.46783793869334866</v>
      </c>
      <c r="J439" s="160">
        <f t="shared" si="110"/>
        <v>1.1016877279342197</v>
      </c>
      <c r="K439" s="160">
        <f t="shared" si="110"/>
        <v>0.30497213825948938</v>
      </c>
      <c r="L439" s="160">
        <f t="shared" si="110"/>
        <v>0.22892553194843474</v>
      </c>
      <c r="M439" s="160">
        <f t="shared" si="110"/>
        <v>0.3843507520618914</v>
      </c>
      <c r="N439" s="160">
        <f t="shared" si="110"/>
        <v>0.46137951442436359</v>
      </c>
      <c r="O439" s="160">
        <f t="shared" si="110"/>
        <v>0.53840837372938954</v>
      </c>
      <c r="P439" s="160">
        <f t="shared" si="110"/>
        <v>0.45764991370389846</v>
      </c>
      <c r="Q439" s="160">
        <f t="shared" si="110"/>
        <v>0.47609864877231517</v>
      </c>
      <c r="R439" s="160">
        <f t="shared" si="110"/>
        <v>0.24753726041646965</v>
      </c>
      <c r="S439" s="160">
        <f t="shared" si="110"/>
        <v>0.22431516695651565</v>
      </c>
      <c r="T439" s="160">
        <f t="shared" si="110"/>
        <v>0.58740603289782523</v>
      </c>
      <c r="U439" s="160">
        <f t="shared" si="110"/>
        <v>0.48499056016295533</v>
      </c>
      <c r="V439" s="160">
        <f t="shared" si="110"/>
        <v>-0.28127876189230355</v>
      </c>
      <c r="W439" s="160">
        <f t="shared" si="110"/>
        <v>-0.44580594873129759</v>
      </c>
      <c r="X439" s="160">
        <f t="shared" si="110"/>
        <v>2.5542988959294095E-2</v>
      </c>
      <c r="Y439" s="160">
        <f t="shared" si="110"/>
        <v>-0.50166462453324201</v>
      </c>
      <c r="Z439" s="160">
        <f t="shared" si="110"/>
        <v>-1.7110755320344149E-2</v>
      </c>
      <c r="AA439" s="160">
        <f t="shared" si="110"/>
        <v>0.53108365891039222</v>
      </c>
      <c r="AB439" s="160">
        <f t="shared" si="110"/>
        <v>0.42026294860737129</v>
      </c>
      <c r="AC439" s="160">
        <f t="shared" si="110"/>
        <v>0.73490724588275491</v>
      </c>
      <c r="AD439" s="160">
        <f t="shared" si="110"/>
        <v>0.66142954032660928</v>
      </c>
      <c r="AE439" s="160">
        <f t="shared" si="110"/>
        <v>0.88510582863876797</v>
      </c>
      <c r="AF439" s="160">
        <f t="shared" si="110"/>
        <v>0.10768713903406946</v>
      </c>
      <c r="AG439" s="160">
        <f t="shared" si="110"/>
        <v>8.9984141673567677E-2</v>
      </c>
      <c r="AH439" s="160">
        <f t="shared" si="110"/>
        <v>1.6421425072582208E-2</v>
      </c>
      <c r="AI439" s="160">
        <f t="shared" si="110"/>
        <v>0.42338287851976553</v>
      </c>
      <c r="AJ439" s="160">
        <f t="shared" si="110"/>
        <v>0.50211699134620968</v>
      </c>
      <c r="AK439" s="160">
        <f t="shared" si="110"/>
        <v>0.74857425212713313</v>
      </c>
      <c r="AL439" s="160">
        <f t="shared" si="110"/>
        <v>0.4857602646928546</v>
      </c>
      <c r="AM439" s="160">
        <f t="shared" si="110"/>
        <v>-0.34788194523448518</v>
      </c>
      <c r="AN439" s="160">
        <f t="shared" si="110"/>
        <v>8.446476395000907E-2</v>
      </c>
      <c r="AO439" s="160">
        <f t="shared" si="110"/>
        <v>-0.66624829842196398</v>
      </c>
      <c r="AP439" s="160">
        <f t="shared" si="110"/>
        <v>0.27427443308898153</v>
      </c>
      <c r="AQ439" s="160">
        <f t="shared" si="110"/>
        <v>0.46266749057242934</v>
      </c>
      <c r="AR439" s="160">
        <f t="shared" si="110"/>
        <v>0.59679249658284117</v>
      </c>
      <c r="AS439" s="160">
        <f t="shared" si="110"/>
        <v>1.0766838311374261</v>
      </c>
      <c r="AT439" s="160">
        <f t="shared" si="110"/>
        <v>0.4216776365309538</v>
      </c>
      <c r="AU439" s="160">
        <f t="shared" si="110"/>
        <v>0.76330239535651956</v>
      </c>
      <c r="AV439" s="160">
        <f t="shared" si="110"/>
        <v>1.37378456949713</v>
      </c>
      <c r="AW439" s="160">
        <f t="shared" si="110"/>
        <v>-1.334341052953E-2</v>
      </c>
      <c r="AX439" s="160">
        <f t="shared" si="110"/>
        <v>9.678170761913249E-2</v>
      </c>
      <c r="AY439" s="160">
        <f t="shared" si="110"/>
        <v>0.93855204323384023</v>
      </c>
      <c r="AZ439" s="160">
        <f t="shared" si="110"/>
        <v>0.19187522288654632</v>
      </c>
      <c r="BA439" s="160">
        <f t="shared" si="110"/>
        <v>-0.30147947873306818</v>
      </c>
      <c r="BB439" s="160" t="e">
        <f t="shared" si="110"/>
        <v>#DIV/0!</v>
      </c>
      <c r="BC439" s="160" t="e">
        <f t="shared" si="110"/>
        <v>#DIV/0!</v>
      </c>
      <c r="BD439" s="160" t="e">
        <f t="shared" si="110"/>
        <v>#DIV/0!</v>
      </c>
      <c r="BE439" s="160" t="e">
        <f t="shared" si="110"/>
        <v>#DIV/0!</v>
      </c>
      <c r="BF439" s="160" t="e">
        <f t="shared" si="110"/>
        <v>#DIV/0!</v>
      </c>
      <c r="BG439" s="160" t="e">
        <f t="shared" si="110"/>
        <v>#DIV/0!</v>
      </c>
      <c r="BH439" s="160" t="e">
        <f t="shared" si="110"/>
        <v>#DIV/0!</v>
      </c>
      <c r="BI439" s="160" t="e">
        <f t="shared" si="110"/>
        <v>#DIV/0!</v>
      </c>
      <c r="BJ439" s="160" t="e">
        <f t="shared" si="110"/>
        <v>#DIV/0!</v>
      </c>
      <c r="BK439" s="160" t="e">
        <f t="shared" si="110"/>
        <v>#DIV/0!</v>
      </c>
      <c r="BL439" s="160" t="e">
        <f t="shared" si="110"/>
        <v>#DIV/0!</v>
      </c>
      <c r="BM439" s="160" t="e">
        <f t="shared" si="110"/>
        <v>#DIV/0!</v>
      </c>
      <c r="BN439" s="160" t="e">
        <f t="shared" si="110"/>
        <v>#DIV/0!</v>
      </c>
      <c r="BO439" s="160" t="e">
        <f t="shared" ref="BO439:BV446" si="111">(BO192-BO$246)/BO$247</f>
        <v>#DIV/0!</v>
      </c>
      <c r="BP439" s="160" t="e">
        <f t="shared" si="111"/>
        <v>#DIV/0!</v>
      </c>
      <c r="BQ439" s="160" t="e">
        <f t="shared" si="111"/>
        <v>#DIV/0!</v>
      </c>
      <c r="BR439" s="160" t="e">
        <f t="shared" si="111"/>
        <v>#DIV/0!</v>
      </c>
      <c r="BS439" s="160" t="e">
        <f t="shared" si="111"/>
        <v>#DIV/0!</v>
      </c>
      <c r="BT439" s="160" t="e">
        <f t="shared" si="111"/>
        <v>#DIV/0!</v>
      </c>
      <c r="BU439" s="160" t="e">
        <f t="shared" si="111"/>
        <v>#DIV/0!</v>
      </c>
      <c r="BV439" s="160" t="e">
        <f t="shared" si="111"/>
        <v>#DIV/0!</v>
      </c>
    </row>
    <row r="440" spans="1:74" x14ac:dyDescent="0.2">
      <c r="A440" s="71"/>
      <c r="B440" s="79">
        <f t="shared" si="79"/>
        <v>41973</v>
      </c>
      <c r="C440" s="160">
        <f t="shared" si="80"/>
        <v>1.1142849684648926</v>
      </c>
      <c r="D440" s="160">
        <f t="shared" ref="D440:BO443" si="112">(D193-D$246)/D$247</f>
        <v>0.39796163052174738</v>
      </c>
      <c r="E440" s="160">
        <f t="shared" si="112"/>
        <v>1.1642844692371426</v>
      </c>
      <c r="F440" s="160">
        <f t="shared" si="112"/>
        <v>0.66253618690032989</v>
      </c>
      <c r="G440" s="160">
        <f t="shared" si="112"/>
        <v>0.71590696929772535</v>
      </c>
      <c r="H440" s="160">
        <f t="shared" si="112"/>
        <v>0.50132999499005837</v>
      </c>
      <c r="I440" s="160">
        <f t="shared" si="112"/>
        <v>6.5613192553739985E-2</v>
      </c>
      <c r="J440" s="160">
        <f t="shared" si="112"/>
        <v>-0.51100048140075449</v>
      </c>
      <c r="K440" s="160">
        <f t="shared" si="112"/>
        <v>2.0711143379888095E-2</v>
      </c>
      <c r="L440" s="160">
        <f t="shared" si="112"/>
        <v>0.32718532160293196</v>
      </c>
      <c r="M440" s="160">
        <f t="shared" si="112"/>
        <v>0.56137278222973241</v>
      </c>
      <c r="N440" s="160">
        <f t="shared" si="112"/>
        <v>0.24824841201706874</v>
      </c>
      <c r="O440" s="160">
        <f t="shared" si="112"/>
        <v>-9.8331397877547397E-2</v>
      </c>
      <c r="P440" s="160">
        <f t="shared" si="112"/>
        <v>0.24386722981939049</v>
      </c>
      <c r="Q440" s="160">
        <f t="shared" si="112"/>
        <v>0.26126250046825517</v>
      </c>
      <c r="R440" s="160">
        <f t="shared" si="112"/>
        <v>0.76412865886285086</v>
      </c>
      <c r="S440" s="160">
        <f t="shared" si="112"/>
        <v>1.4397056083754032</v>
      </c>
      <c r="T440" s="160">
        <f t="shared" si="112"/>
        <v>0.3116195285313757</v>
      </c>
      <c r="U440" s="160">
        <f t="shared" si="112"/>
        <v>0.54661050960179525</v>
      </c>
      <c r="V440" s="160">
        <f t="shared" si="112"/>
        <v>-6.8226296979140524E-2</v>
      </c>
      <c r="W440" s="160">
        <f t="shared" si="112"/>
        <v>1.3372834200440797</v>
      </c>
      <c r="X440" s="160">
        <f t="shared" si="112"/>
        <v>-0.43748411323418868</v>
      </c>
      <c r="Y440" s="160">
        <f t="shared" si="112"/>
        <v>-1.4777865585746364</v>
      </c>
      <c r="Z440" s="160">
        <f t="shared" si="112"/>
        <v>-0.66672967581554865</v>
      </c>
      <c r="AA440" s="160">
        <f t="shared" si="112"/>
        <v>-0.48586169165602788</v>
      </c>
      <c r="AB440" s="160">
        <f t="shared" si="112"/>
        <v>-0.23165515314754989</v>
      </c>
      <c r="AC440" s="160">
        <f t="shared" si="112"/>
        <v>-0.38114410086032463</v>
      </c>
      <c r="AD440" s="160">
        <f t="shared" si="112"/>
        <v>-0.30831323928704618</v>
      </c>
      <c r="AE440" s="160">
        <f t="shared" si="112"/>
        <v>-0.36377697145486021</v>
      </c>
      <c r="AF440" s="160">
        <f t="shared" si="112"/>
        <v>-1.3377614055073046</v>
      </c>
      <c r="AG440" s="160">
        <f t="shared" si="112"/>
        <v>-0.68110594782465683</v>
      </c>
      <c r="AH440" s="160">
        <f t="shared" si="112"/>
        <v>-0.93189402723409909</v>
      </c>
      <c r="AI440" s="160">
        <f t="shared" si="112"/>
        <v>-0.82930912009356439</v>
      </c>
      <c r="AJ440" s="160">
        <f t="shared" si="112"/>
        <v>-0.74097900965595709</v>
      </c>
      <c r="AK440" s="160">
        <f t="shared" si="112"/>
        <v>-0.67138446365093685</v>
      </c>
      <c r="AL440" s="160">
        <f t="shared" si="112"/>
        <v>-0.53000310282445739</v>
      </c>
      <c r="AM440" s="160">
        <f t="shared" si="112"/>
        <v>-0.97861920304808847</v>
      </c>
      <c r="AN440" s="160">
        <f t="shared" si="112"/>
        <v>-0.58976745848473289</v>
      </c>
      <c r="AO440" s="160">
        <f t="shared" si="112"/>
        <v>-0.52074943221258985</v>
      </c>
      <c r="AP440" s="160">
        <f t="shared" si="112"/>
        <v>0.72603337682409574</v>
      </c>
      <c r="AQ440" s="160">
        <f t="shared" si="112"/>
        <v>-1.8681389511517748E-2</v>
      </c>
      <c r="AR440" s="160">
        <f t="shared" si="112"/>
        <v>-0.43518192119258553</v>
      </c>
      <c r="AS440" s="160">
        <f t="shared" si="112"/>
        <v>0.4505708413303014</v>
      </c>
      <c r="AT440" s="160">
        <f t="shared" si="112"/>
        <v>-0.73159744234474833</v>
      </c>
      <c r="AU440" s="160">
        <f t="shared" si="112"/>
        <v>-0.30207397808721148</v>
      </c>
      <c r="AV440" s="160">
        <f t="shared" si="112"/>
        <v>-4.3007641293173179E-2</v>
      </c>
      <c r="AW440" s="160">
        <f t="shared" si="112"/>
        <v>-1.3166510485961787</v>
      </c>
      <c r="AX440" s="160">
        <f t="shared" si="112"/>
        <v>-1.0024635739721526</v>
      </c>
      <c r="AY440" s="160">
        <f t="shared" si="112"/>
        <v>-0.89849206116790259</v>
      </c>
      <c r="AZ440" s="160">
        <f t="shared" si="112"/>
        <v>-0.83765500822440808</v>
      </c>
      <c r="BA440" s="160">
        <f t="shared" si="112"/>
        <v>-0.70263251327254328</v>
      </c>
      <c r="BB440" s="160" t="e">
        <f t="shared" si="112"/>
        <v>#DIV/0!</v>
      </c>
      <c r="BC440" s="160" t="e">
        <f t="shared" si="112"/>
        <v>#DIV/0!</v>
      </c>
      <c r="BD440" s="160" t="e">
        <f t="shared" si="112"/>
        <v>#DIV/0!</v>
      </c>
      <c r="BE440" s="160" t="e">
        <f t="shared" si="112"/>
        <v>#DIV/0!</v>
      </c>
      <c r="BF440" s="160" t="e">
        <f t="shared" si="112"/>
        <v>#DIV/0!</v>
      </c>
      <c r="BG440" s="160" t="e">
        <f t="shared" si="112"/>
        <v>#DIV/0!</v>
      </c>
      <c r="BH440" s="160" t="e">
        <f t="shared" si="112"/>
        <v>#DIV/0!</v>
      </c>
      <c r="BI440" s="160" t="e">
        <f t="shared" si="112"/>
        <v>#DIV/0!</v>
      </c>
      <c r="BJ440" s="160" t="e">
        <f t="shared" si="112"/>
        <v>#DIV/0!</v>
      </c>
      <c r="BK440" s="160" t="e">
        <f t="shared" si="112"/>
        <v>#DIV/0!</v>
      </c>
      <c r="BL440" s="160" t="e">
        <f t="shared" si="112"/>
        <v>#DIV/0!</v>
      </c>
      <c r="BM440" s="160" t="e">
        <f t="shared" si="112"/>
        <v>#DIV/0!</v>
      </c>
      <c r="BN440" s="160" t="e">
        <f t="shared" si="112"/>
        <v>#DIV/0!</v>
      </c>
      <c r="BO440" s="160" t="e">
        <f t="shared" si="112"/>
        <v>#DIV/0!</v>
      </c>
      <c r="BP440" s="160" t="e">
        <f t="shared" si="111"/>
        <v>#DIV/0!</v>
      </c>
      <c r="BQ440" s="160" t="e">
        <f t="shared" si="111"/>
        <v>#DIV/0!</v>
      </c>
      <c r="BR440" s="160" t="e">
        <f t="shared" si="111"/>
        <v>#DIV/0!</v>
      </c>
      <c r="BS440" s="160" t="e">
        <f t="shared" si="111"/>
        <v>#DIV/0!</v>
      </c>
      <c r="BT440" s="160" t="e">
        <f t="shared" si="111"/>
        <v>#DIV/0!</v>
      </c>
      <c r="BU440" s="160" t="e">
        <f t="shared" si="111"/>
        <v>#DIV/0!</v>
      </c>
      <c r="BV440" s="160" t="e">
        <f t="shared" si="111"/>
        <v>#DIV/0!</v>
      </c>
    </row>
    <row r="441" spans="1:74" x14ac:dyDescent="0.2">
      <c r="A441" s="71"/>
      <c r="B441" s="79">
        <f t="shared" si="79"/>
        <v>42004</v>
      </c>
      <c r="C441" s="160">
        <f t="shared" si="80"/>
        <v>-0.12337335862241629</v>
      </c>
      <c r="D441" s="160">
        <f t="shared" si="112"/>
        <v>0.18857599996602431</v>
      </c>
      <c r="E441" s="160">
        <f t="shared" si="112"/>
        <v>-1.137438849288249</v>
      </c>
      <c r="F441" s="160">
        <f t="shared" si="112"/>
        <v>-0.27464289050647567</v>
      </c>
      <c r="G441" s="160">
        <f t="shared" si="112"/>
        <v>-0.73883851124443523</v>
      </c>
      <c r="H441" s="160">
        <f t="shared" si="112"/>
        <v>-0.34885893047557237</v>
      </c>
      <c r="I441" s="160">
        <f t="shared" si="112"/>
        <v>0.18554448578114019</v>
      </c>
      <c r="J441" s="160">
        <f t="shared" si="112"/>
        <v>-0.61121381561224597</v>
      </c>
      <c r="K441" s="160">
        <f t="shared" si="112"/>
        <v>-0.98597010026641529</v>
      </c>
      <c r="L441" s="160">
        <f t="shared" si="112"/>
        <v>-0.22148184982838226</v>
      </c>
      <c r="M441" s="160">
        <f t="shared" si="112"/>
        <v>-0.27271354491458843</v>
      </c>
      <c r="N441" s="160">
        <f t="shared" si="112"/>
        <v>-1.0369516469991593</v>
      </c>
      <c r="O441" s="160">
        <f t="shared" si="112"/>
        <v>-1.1052320058877301</v>
      </c>
      <c r="P441" s="160">
        <f t="shared" si="112"/>
        <v>-1.4031711910190663</v>
      </c>
      <c r="Q441" s="160">
        <f t="shared" si="112"/>
        <v>-0.83287710236354695</v>
      </c>
      <c r="R441" s="160">
        <f t="shared" si="112"/>
        <v>-0.20907442683414168</v>
      </c>
      <c r="S441" s="160">
        <f t="shared" si="112"/>
        <v>6.6565174175294589E-2</v>
      </c>
      <c r="T441" s="160">
        <f t="shared" si="112"/>
        <v>-1.0135346756174741</v>
      </c>
      <c r="U441" s="160">
        <f t="shared" si="112"/>
        <v>-0.216973764539141</v>
      </c>
      <c r="V441" s="160">
        <f t="shared" si="112"/>
        <v>-0.40186410247024801</v>
      </c>
      <c r="W441" s="160">
        <f t="shared" si="112"/>
        <v>-0.12427452430735249</v>
      </c>
      <c r="X441" s="160">
        <f t="shared" si="112"/>
        <v>0.22160385896793766</v>
      </c>
      <c r="Y441" s="160">
        <f t="shared" si="112"/>
        <v>1.4679600569290663</v>
      </c>
      <c r="Z441" s="160">
        <f t="shared" si="112"/>
        <v>0.14041206730396955</v>
      </c>
      <c r="AA441" s="160">
        <f t="shared" si="112"/>
        <v>0.1644493076669632</v>
      </c>
      <c r="AB441" s="160">
        <f t="shared" si="112"/>
        <v>-7.2323213698009411E-2</v>
      </c>
      <c r="AC441" s="160">
        <f t="shared" si="112"/>
        <v>1.0777618526597614</v>
      </c>
      <c r="AD441" s="160">
        <f t="shared" si="112"/>
        <v>0.96253869826829486</v>
      </c>
      <c r="AE441" s="160">
        <f t="shared" si="112"/>
        <v>1.2137144584320332</v>
      </c>
      <c r="AF441" s="160">
        <f t="shared" si="112"/>
        <v>0.77892758538549567</v>
      </c>
      <c r="AG441" s="160">
        <f t="shared" si="112"/>
        <v>0.35112079497725585</v>
      </c>
      <c r="AH441" s="160">
        <f t="shared" si="112"/>
        <v>1.1003424347943502</v>
      </c>
      <c r="AI441" s="160">
        <f t="shared" si="112"/>
        <v>0.38974632526508085</v>
      </c>
      <c r="AJ441" s="160">
        <f t="shared" si="112"/>
        <v>0.69430007773505198</v>
      </c>
      <c r="AK441" s="160">
        <f t="shared" si="112"/>
        <v>0.96191546792880833</v>
      </c>
      <c r="AL441" s="160">
        <f t="shared" si="112"/>
        <v>0.53115102094574296</v>
      </c>
      <c r="AM441" s="160">
        <f t="shared" si="112"/>
        <v>-0.42150403371537293</v>
      </c>
      <c r="AN441" s="160">
        <f t="shared" si="112"/>
        <v>0.4727463277381096</v>
      </c>
      <c r="AO441" s="160">
        <f t="shared" si="112"/>
        <v>-0.34251332110610638</v>
      </c>
      <c r="AP441" s="160">
        <f t="shared" si="112"/>
        <v>-0.59312440126276411</v>
      </c>
      <c r="AQ441" s="160">
        <f t="shared" si="112"/>
        <v>0.74419825001640938</v>
      </c>
      <c r="AR441" s="160">
        <f t="shared" si="112"/>
        <v>7.9801855248515685E-2</v>
      </c>
      <c r="AS441" s="160">
        <f t="shared" si="112"/>
        <v>-0.22319488694121423</v>
      </c>
      <c r="AT441" s="160">
        <f t="shared" si="112"/>
        <v>0.35624017865330898</v>
      </c>
      <c r="AU441" s="160">
        <f t="shared" si="112"/>
        <v>0.22782368345742238</v>
      </c>
      <c r="AV441" s="160">
        <f t="shared" si="112"/>
        <v>1.7662055849651757</v>
      </c>
      <c r="AW441" s="160">
        <f t="shared" si="112"/>
        <v>0.44238662675105189</v>
      </c>
      <c r="AX441" s="160">
        <f t="shared" si="112"/>
        <v>1.008085946331033</v>
      </c>
      <c r="AY441" s="160">
        <f t="shared" si="112"/>
        <v>1.010399702458884</v>
      </c>
      <c r="AZ441" s="160">
        <f t="shared" si="112"/>
        <v>0.9683426393606156</v>
      </c>
      <c r="BA441" s="160">
        <f t="shared" si="112"/>
        <v>0.26032259053615342</v>
      </c>
      <c r="BB441" s="160" t="e">
        <f t="shared" si="112"/>
        <v>#DIV/0!</v>
      </c>
      <c r="BC441" s="160" t="e">
        <f t="shared" si="112"/>
        <v>#DIV/0!</v>
      </c>
      <c r="BD441" s="160" t="e">
        <f t="shared" si="112"/>
        <v>#DIV/0!</v>
      </c>
      <c r="BE441" s="160" t="e">
        <f t="shared" si="112"/>
        <v>#DIV/0!</v>
      </c>
      <c r="BF441" s="160" t="e">
        <f t="shared" si="112"/>
        <v>#DIV/0!</v>
      </c>
      <c r="BG441" s="160" t="e">
        <f t="shared" si="112"/>
        <v>#DIV/0!</v>
      </c>
      <c r="BH441" s="160" t="e">
        <f t="shared" si="112"/>
        <v>#DIV/0!</v>
      </c>
      <c r="BI441" s="160" t="e">
        <f t="shared" si="112"/>
        <v>#DIV/0!</v>
      </c>
      <c r="BJ441" s="160" t="e">
        <f t="shared" si="112"/>
        <v>#DIV/0!</v>
      </c>
      <c r="BK441" s="160" t="e">
        <f t="shared" si="112"/>
        <v>#DIV/0!</v>
      </c>
      <c r="BL441" s="160" t="e">
        <f t="shared" si="112"/>
        <v>#DIV/0!</v>
      </c>
      <c r="BM441" s="160" t="e">
        <f t="shared" si="112"/>
        <v>#DIV/0!</v>
      </c>
      <c r="BN441" s="160" t="e">
        <f t="shared" si="112"/>
        <v>#DIV/0!</v>
      </c>
      <c r="BO441" s="160" t="e">
        <f t="shared" si="112"/>
        <v>#DIV/0!</v>
      </c>
      <c r="BP441" s="160" t="e">
        <f t="shared" si="111"/>
        <v>#DIV/0!</v>
      </c>
      <c r="BQ441" s="160" t="e">
        <f t="shared" si="111"/>
        <v>#DIV/0!</v>
      </c>
      <c r="BR441" s="160" t="e">
        <f t="shared" si="111"/>
        <v>#DIV/0!</v>
      </c>
      <c r="BS441" s="160" t="e">
        <f t="shared" si="111"/>
        <v>#DIV/0!</v>
      </c>
      <c r="BT441" s="160" t="e">
        <f t="shared" si="111"/>
        <v>#DIV/0!</v>
      </c>
      <c r="BU441" s="160" t="e">
        <f t="shared" si="111"/>
        <v>#DIV/0!</v>
      </c>
      <c r="BV441" s="160" t="e">
        <f t="shared" si="111"/>
        <v>#DIV/0!</v>
      </c>
    </row>
    <row r="442" spans="1:74" x14ac:dyDescent="0.2">
      <c r="A442" s="71"/>
      <c r="B442" s="79">
        <f t="shared" ref="B442:B489" si="113">B195</f>
        <v>42035</v>
      </c>
      <c r="C442" s="160">
        <f t="shared" ref="C442:C489" si="114">(C195-C$246)/C$247</f>
        <v>-3.2867753605130362E-2</v>
      </c>
      <c r="D442" s="160">
        <f t="shared" si="112"/>
        <v>-1.9528437441997424E-2</v>
      </c>
      <c r="E442" s="160">
        <f t="shared" si="112"/>
        <v>0.74858218338487703</v>
      </c>
      <c r="F442" s="160">
        <f t="shared" si="112"/>
        <v>0.33358545120996019</v>
      </c>
      <c r="G442" s="160">
        <f t="shared" si="112"/>
        <v>0.55410894295919288</v>
      </c>
      <c r="H442" s="160">
        <f t="shared" si="112"/>
        <v>1.3355105836519714</v>
      </c>
      <c r="I442" s="160">
        <f t="shared" si="112"/>
        <v>1.3931745746430386</v>
      </c>
      <c r="J442" s="160">
        <f t="shared" si="112"/>
        <v>0.52716534697839901</v>
      </c>
      <c r="K442" s="160">
        <f t="shared" si="112"/>
        <v>0.59593107811237833</v>
      </c>
      <c r="L442" s="160">
        <f t="shared" si="112"/>
        <v>1.1248859008819012</v>
      </c>
      <c r="M442" s="160">
        <f t="shared" si="112"/>
        <v>1.1746232455796206</v>
      </c>
      <c r="N442" s="160">
        <f t="shared" si="112"/>
        <v>0.64701511988838811</v>
      </c>
      <c r="O442" s="160">
        <f t="shared" si="112"/>
        <v>1.3617768754966211</v>
      </c>
      <c r="P442" s="160">
        <f t="shared" si="112"/>
        <v>0.71131042623944885</v>
      </c>
      <c r="Q442" s="160">
        <f t="shared" si="112"/>
        <v>0.91502174260338243</v>
      </c>
      <c r="R442" s="160">
        <f t="shared" si="112"/>
        <v>0.69247190772470535</v>
      </c>
      <c r="S442" s="160">
        <f t="shared" si="112"/>
        <v>2.013242202321047</v>
      </c>
      <c r="T442" s="160">
        <f t="shared" si="112"/>
        <v>1.0734883406878302</v>
      </c>
      <c r="U442" s="160">
        <f t="shared" si="112"/>
        <v>-0.86710610721891201</v>
      </c>
      <c r="V442" s="160">
        <f t="shared" si="112"/>
        <v>-0.70330040994786625</v>
      </c>
      <c r="W442" s="160">
        <f t="shared" si="112"/>
        <v>1.5265190787066565</v>
      </c>
      <c r="X442" s="160">
        <f t="shared" si="112"/>
        <v>0.1404559832275768</v>
      </c>
      <c r="Y442" s="160">
        <f t="shared" si="112"/>
        <v>0.53636426102429113</v>
      </c>
      <c r="Z442" s="160">
        <f t="shared" si="112"/>
        <v>0.18582673439439579</v>
      </c>
      <c r="AA442" s="160">
        <f t="shared" si="112"/>
        <v>0.77876946046670426</v>
      </c>
      <c r="AB442" s="160">
        <f t="shared" si="112"/>
        <v>0.25347098320023753</v>
      </c>
      <c r="AC442" s="160">
        <f t="shared" si="112"/>
        <v>0.31074905135196762</v>
      </c>
      <c r="AD442" s="160">
        <f t="shared" si="112"/>
        <v>0.31620607222944164</v>
      </c>
      <c r="AE442" s="160">
        <f t="shared" si="112"/>
        <v>0.32426441489669927</v>
      </c>
      <c r="AF442" s="160">
        <f t="shared" si="112"/>
        <v>0.67723889023788741</v>
      </c>
      <c r="AG442" s="160">
        <f t="shared" si="112"/>
        <v>0.44659217874066959</v>
      </c>
      <c r="AH442" s="160">
        <f t="shared" si="112"/>
        <v>0.53087248087610284</v>
      </c>
      <c r="AI442" s="160">
        <f t="shared" si="112"/>
        <v>0.55305633132408327</v>
      </c>
      <c r="AJ442" s="160">
        <f t="shared" si="112"/>
        <v>0.60024023407659088</v>
      </c>
      <c r="AK442" s="160">
        <f t="shared" si="112"/>
        <v>0.61403102333918413</v>
      </c>
      <c r="AL442" s="160">
        <f t="shared" si="112"/>
        <v>0.52049473167803417</v>
      </c>
      <c r="AM442" s="160">
        <f t="shared" si="112"/>
        <v>0.27501595448965843</v>
      </c>
      <c r="AN442" s="160">
        <f t="shared" si="112"/>
        <v>0.46995294187863984</v>
      </c>
      <c r="AO442" s="160">
        <f t="shared" si="112"/>
        <v>-0.40071286758985608</v>
      </c>
      <c r="AP442" s="160">
        <f t="shared" si="112"/>
        <v>-0.35448074814683767</v>
      </c>
      <c r="AQ442" s="160">
        <f t="shared" si="112"/>
        <v>0.47732827962102192</v>
      </c>
      <c r="AR442" s="160">
        <f t="shared" si="112"/>
        <v>-0.21372605688946222</v>
      </c>
      <c r="AS442" s="160">
        <f t="shared" si="112"/>
        <v>-0.52504994970869645</v>
      </c>
      <c r="AT442" s="160">
        <f t="shared" si="112"/>
        <v>0.45366262938704544</v>
      </c>
      <c r="AU442" s="160">
        <f t="shared" si="112"/>
        <v>-0.39561067834032759</v>
      </c>
      <c r="AV442" s="160">
        <f t="shared" si="112"/>
        <v>0.28200385717332765</v>
      </c>
      <c r="AW442" s="160">
        <f t="shared" si="112"/>
        <v>0.59993428174544705</v>
      </c>
      <c r="AX442" s="160">
        <f t="shared" si="112"/>
        <v>0.42480056431370583</v>
      </c>
      <c r="AY442" s="160">
        <f t="shared" si="112"/>
        <v>0.73232948804892173</v>
      </c>
      <c r="AZ442" s="160">
        <f t="shared" si="112"/>
        <v>0.91593207216025929</v>
      </c>
      <c r="BA442" s="160">
        <f t="shared" si="112"/>
        <v>0.33382315941704849</v>
      </c>
      <c r="BB442" s="160" t="e">
        <f t="shared" si="112"/>
        <v>#DIV/0!</v>
      </c>
      <c r="BC442" s="160" t="e">
        <f t="shared" si="112"/>
        <v>#DIV/0!</v>
      </c>
      <c r="BD442" s="160" t="e">
        <f t="shared" si="112"/>
        <v>#DIV/0!</v>
      </c>
      <c r="BE442" s="160" t="e">
        <f t="shared" si="112"/>
        <v>#DIV/0!</v>
      </c>
      <c r="BF442" s="160" t="e">
        <f t="shared" si="112"/>
        <v>#DIV/0!</v>
      </c>
      <c r="BG442" s="160" t="e">
        <f t="shared" si="112"/>
        <v>#DIV/0!</v>
      </c>
      <c r="BH442" s="160" t="e">
        <f t="shared" si="112"/>
        <v>#DIV/0!</v>
      </c>
      <c r="BI442" s="160" t="e">
        <f t="shared" si="112"/>
        <v>#DIV/0!</v>
      </c>
      <c r="BJ442" s="160" t="e">
        <f t="shared" si="112"/>
        <v>#DIV/0!</v>
      </c>
      <c r="BK442" s="160" t="e">
        <f t="shared" si="112"/>
        <v>#DIV/0!</v>
      </c>
      <c r="BL442" s="160" t="e">
        <f t="shared" si="112"/>
        <v>#DIV/0!</v>
      </c>
      <c r="BM442" s="160" t="e">
        <f t="shared" si="112"/>
        <v>#DIV/0!</v>
      </c>
      <c r="BN442" s="160" t="e">
        <f t="shared" si="112"/>
        <v>#DIV/0!</v>
      </c>
      <c r="BO442" s="160" t="e">
        <f t="shared" si="112"/>
        <v>#DIV/0!</v>
      </c>
      <c r="BP442" s="160" t="e">
        <f t="shared" si="111"/>
        <v>#DIV/0!</v>
      </c>
      <c r="BQ442" s="160" t="e">
        <f t="shared" si="111"/>
        <v>#DIV/0!</v>
      </c>
      <c r="BR442" s="160" t="e">
        <f t="shared" si="111"/>
        <v>#DIV/0!</v>
      </c>
      <c r="BS442" s="160" t="e">
        <f t="shared" si="111"/>
        <v>#DIV/0!</v>
      </c>
      <c r="BT442" s="160" t="e">
        <f t="shared" si="111"/>
        <v>#DIV/0!</v>
      </c>
      <c r="BU442" s="160" t="e">
        <f t="shared" si="111"/>
        <v>#DIV/0!</v>
      </c>
      <c r="BV442" s="160" t="e">
        <f t="shared" si="111"/>
        <v>#DIV/0!</v>
      </c>
    </row>
    <row r="443" spans="1:74" x14ac:dyDescent="0.2">
      <c r="A443" s="71"/>
      <c r="B443" s="79">
        <f t="shared" si="113"/>
        <v>42063</v>
      </c>
      <c r="C443" s="160">
        <f t="shared" si="114"/>
        <v>0.70155738292834202</v>
      </c>
      <c r="D443" s="160">
        <f t="shared" ref="D443:R443" si="115">(D196-D$246)/D$247</f>
        <v>0.49691689197712019</v>
      </c>
      <c r="E443" s="160">
        <f t="shared" si="115"/>
        <v>0.70316885024690023</v>
      </c>
      <c r="F443" s="160">
        <f t="shared" si="115"/>
        <v>1.0324790312385905</v>
      </c>
      <c r="G443" s="160">
        <f t="shared" si="115"/>
        <v>0.92945408299478482</v>
      </c>
      <c r="H443" s="160">
        <f t="shared" si="115"/>
        <v>0.75910578913952675</v>
      </c>
      <c r="I443" s="160">
        <f t="shared" si="115"/>
        <v>9.1823904186133176E-2</v>
      </c>
      <c r="J443" s="160">
        <f t="shared" si="115"/>
        <v>0.22376878467917136</v>
      </c>
      <c r="K443" s="160">
        <f t="shared" si="115"/>
        <v>-6.8616737651626056E-2</v>
      </c>
      <c r="L443" s="160">
        <f t="shared" si="115"/>
        <v>-1.5203732949206674</v>
      </c>
      <c r="M443" s="160">
        <f t="shared" si="115"/>
        <v>-1.5093169272368434</v>
      </c>
      <c r="N443" s="160">
        <f t="shared" si="115"/>
        <v>-0.28855683881082295</v>
      </c>
      <c r="O443" s="160">
        <f t="shared" si="115"/>
        <v>-1.491475720272168</v>
      </c>
      <c r="P443" s="160">
        <f t="shared" si="115"/>
        <v>-0.62989564719493107</v>
      </c>
      <c r="Q443" s="160">
        <f t="shared" si="115"/>
        <v>-0.52900738758161914</v>
      </c>
      <c r="R443" s="160">
        <f t="shared" si="115"/>
        <v>-0.16017786718870181</v>
      </c>
      <c r="S443" s="160">
        <f t="shared" si="112"/>
        <v>-1.0075235680760322</v>
      </c>
      <c r="T443" s="160">
        <f t="shared" si="112"/>
        <v>-0.73601634994973131</v>
      </c>
      <c r="U443" s="160">
        <f t="shared" si="112"/>
        <v>1.3724533313749234</v>
      </c>
      <c r="V443" s="160">
        <f t="shared" si="112"/>
        <v>0.98516816080566383</v>
      </c>
      <c r="W443" s="160">
        <f t="shared" si="112"/>
        <v>-0.15752148183812609</v>
      </c>
      <c r="X443" s="160">
        <f t="shared" si="112"/>
        <v>-0.18436606403092926</v>
      </c>
      <c r="Y443" s="160">
        <f t="shared" si="112"/>
        <v>-0.63906499022277752</v>
      </c>
      <c r="Z443" s="160">
        <f t="shared" si="112"/>
        <v>-0.35987797814706013</v>
      </c>
      <c r="AA443" s="160">
        <f t="shared" si="112"/>
        <v>-3.2697083051223277E-2</v>
      </c>
      <c r="AB443" s="160">
        <f t="shared" si="112"/>
        <v>4.645692991059247E-2</v>
      </c>
      <c r="AC443" s="160">
        <f t="shared" si="112"/>
        <v>-0.65842178908979443</v>
      </c>
      <c r="AD443" s="160">
        <f t="shared" si="112"/>
        <v>-0.81733962313624275</v>
      </c>
      <c r="AE443" s="160">
        <f t="shared" si="112"/>
        <v>-0.17190329034347362</v>
      </c>
      <c r="AF443" s="160">
        <f t="shared" si="112"/>
        <v>-1.0450349210009866</v>
      </c>
      <c r="AG443" s="160">
        <f t="shared" si="112"/>
        <v>-0.41578441431792962</v>
      </c>
      <c r="AH443" s="160">
        <f t="shared" si="112"/>
        <v>-0.98638392887237336</v>
      </c>
      <c r="AI443" s="160">
        <f t="shared" si="112"/>
        <v>0.11873895225193877</v>
      </c>
      <c r="AJ443" s="160">
        <f t="shared" si="112"/>
        <v>0.21768794011050172</v>
      </c>
      <c r="AK443" s="160">
        <f t="shared" si="112"/>
        <v>0.25223344510418844</v>
      </c>
      <c r="AL443" s="160">
        <f t="shared" si="112"/>
        <v>0.24512636002977028</v>
      </c>
      <c r="AM443" s="160">
        <f t="shared" si="112"/>
        <v>5.1627204358529424E-2</v>
      </c>
      <c r="AN443" s="160">
        <f t="shared" si="112"/>
        <v>-7.2454357431159341E-2</v>
      </c>
      <c r="AO443" s="160">
        <f t="shared" si="112"/>
        <v>0.89058957001834027</v>
      </c>
      <c r="AP443" s="160">
        <f t="shared" si="112"/>
        <v>-0.20470938098685632</v>
      </c>
      <c r="AQ443" s="160">
        <f t="shared" si="112"/>
        <v>-0.35056662950868356</v>
      </c>
      <c r="AR443" s="160">
        <f t="shared" si="112"/>
        <v>0.26690244515354095</v>
      </c>
      <c r="AS443" s="160">
        <f t="shared" si="112"/>
        <v>-0.57274693589466807</v>
      </c>
      <c r="AT443" s="160">
        <f t="shared" si="112"/>
        <v>-0.41333429542759609</v>
      </c>
      <c r="AU443" s="160">
        <f t="shared" si="112"/>
        <v>0.11567954023596939</v>
      </c>
      <c r="AV443" s="160">
        <f t="shared" si="112"/>
        <v>0.60679677637150964</v>
      </c>
      <c r="AW443" s="160">
        <f t="shared" si="112"/>
        <v>-1.0093747116328147</v>
      </c>
      <c r="AX443" s="160">
        <f t="shared" si="112"/>
        <v>-0.83077791933792366</v>
      </c>
      <c r="AY443" s="160">
        <f t="shared" si="112"/>
        <v>0.29692612981368366</v>
      </c>
      <c r="AZ443" s="160">
        <f t="shared" si="112"/>
        <v>9.0230138776232025E-2</v>
      </c>
      <c r="BA443" s="160">
        <f t="shared" si="112"/>
        <v>-2.8994324019879555E-2</v>
      </c>
      <c r="BB443" s="160" t="e">
        <f t="shared" si="112"/>
        <v>#DIV/0!</v>
      </c>
      <c r="BC443" s="160" t="e">
        <f t="shared" si="112"/>
        <v>#DIV/0!</v>
      </c>
      <c r="BD443" s="160" t="e">
        <f t="shared" si="112"/>
        <v>#DIV/0!</v>
      </c>
      <c r="BE443" s="160" t="e">
        <f t="shared" si="112"/>
        <v>#DIV/0!</v>
      </c>
      <c r="BF443" s="160" t="e">
        <f t="shared" si="112"/>
        <v>#DIV/0!</v>
      </c>
      <c r="BG443" s="160" t="e">
        <f t="shared" si="112"/>
        <v>#DIV/0!</v>
      </c>
      <c r="BH443" s="160" t="e">
        <f t="shared" si="112"/>
        <v>#DIV/0!</v>
      </c>
      <c r="BI443" s="160" t="e">
        <f t="shared" si="112"/>
        <v>#DIV/0!</v>
      </c>
      <c r="BJ443" s="160" t="e">
        <f t="shared" si="112"/>
        <v>#DIV/0!</v>
      </c>
      <c r="BK443" s="160" t="e">
        <f t="shared" si="112"/>
        <v>#DIV/0!</v>
      </c>
      <c r="BL443" s="160" t="e">
        <f t="shared" si="112"/>
        <v>#DIV/0!</v>
      </c>
      <c r="BM443" s="160" t="e">
        <f t="shared" si="112"/>
        <v>#DIV/0!</v>
      </c>
      <c r="BN443" s="160" t="e">
        <f t="shared" si="112"/>
        <v>#DIV/0!</v>
      </c>
      <c r="BO443" s="160" t="e">
        <f t="shared" si="112"/>
        <v>#DIV/0!</v>
      </c>
      <c r="BP443" s="160" t="e">
        <f t="shared" si="111"/>
        <v>#DIV/0!</v>
      </c>
      <c r="BQ443" s="160" t="e">
        <f t="shared" si="111"/>
        <v>#DIV/0!</v>
      </c>
      <c r="BR443" s="160" t="e">
        <f t="shared" si="111"/>
        <v>#DIV/0!</v>
      </c>
      <c r="BS443" s="160" t="e">
        <f t="shared" si="111"/>
        <v>#DIV/0!</v>
      </c>
      <c r="BT443" s="160" t="e">
        <f t="shared" si="111"/>
        <v>#DIV/0!</v>
      </c>
      <c r="BU443" s="160" t="e">
        <f t="shared" si="111"/>
        <v>#DIV/0!</v>
      </c>
      <c r="BV443" s="160" t="e">
        <f t="shared" si="111"/>
        <v>#DIV/0!</v>
      </c>
    </row>
    <row r="444" spans="1:74" x14ac:dyDescent="0.2">
      <c r="A444" s="71"/>
      <c r="B444" s="79">
        <f t="shared" si="113"/>
        <v>42094</v>
      </c>
      <c r="C444" s="160">
        <f t="shared" si="114"/>
        <v>0.51777152580310715</v>
      </c>
      <c r="D444" s="160">
        <f t="shared" ref="D444:BO447" si="116">(D197-D$246)/D$247</f>
        <v>0.89398491882696018</v>
      </c>
      <c r="E444" s="160">
        <f t="shared" si="116"/>
        <v>0.54270118356069219</v>
      </c>
      <c r="F444" s="160">
        <f t="shared" si="116"/>
        <v>0.15045291259192731</v>
      </c>
      <c r="G444" s="160">
        <f t="shared" si="116"/>
        <v>-0.6686308866217483</v>
      </c>
      <c r="H444" s="160">
        <f t="shared" si="116"/>
        <v>1.3303003402388081</v>
      </c>
      <c r="I444" s="160">
        <f t="shared" si="116"/>
        <v>1.2401841103832631</v>
      </c>
      <c r="J444" s="160">
        <f t="shared" si="116"/>
        <v>0.38092504288327106</v>
      </c>
      <c r="K444" s="160">
        <f t="shared" si="116"/>
        <v>0.32263284088970573</v>
      </c>
      <c r="L444" s="160">
        <f t="shared" si="116"/>
        <v>0.99370508908015709</v>
      </c>
      <c r="M444" s="160">
        <f t="shared" si="116"/>
        <v>1.1068847278362575</v>
      </c>
      <c r="N444" s="160">
        <f t="shared" si="116"/>
        <v>0.94270264596061459</v>
      </c>
      <c r="O444" s="160">
        <f t="shared" si="116"/>
        <v>0.35472501323902439</v>
      </c>
      <c r="P444" s="160">
        <f t="shared" si="116"/>
        <v>1.3730187810307901</v>
      </c>
      <c r="Q444" s="160">
        <f t="shared" si="116"/>
        <v>1.2321809293642019</v>
      </c>
      <c r="R444" s="160">
        <f t="shared" si="116"/>
        <v>1.4993847365315369</v>
      </c>
      <c r="S444" s="160">
        <f t="shared" si="116"/>
        <v>1.5234708606602829</v>
      </c>
      <c r="T444" s="160">
        <f t="shared" si="116"/>
        <v>1.3294342945828108</v>
      </c>
      <c r="U444" s="160">
        <f t="shared" si="116"/>
        <v>-0.51094278654279035</v>
      </c>
      <c r="V444" s="160">
        <f t="shared" si="116"/>
        <v>-0.11619193113995842</v>
      </c>
      <c r="W444" s="160">
        <f t="shared" si="116"/>
        <v>0.10831473475406189</v>
      </c>
      <c r="X444" s="160">
        <f t="shared" si="116"/>
        <v>-0.36774005359476963</v>
      </c>
      <c r="Y444" s="160">
        <f t="shared" si="116"/>
        <v>-0.64694344226298239</v>
      </c>
      <c r="Z444" s="160">
        <f t="shared" si="116"/>
        <v>-0.68786190515417134</v>
      </c>
      <c r="AA444" s="160">
        <f t="shared" si="116"/>
        <v>-1.9800552267347029E-2</v>
      </c>
      <c r="AB444" s="160">
        <f t="shared" si="116"/>
        <v>8.2735959779333471E-2</v>
      </c>
      <c r="AC444" s="160">
        <f t="shared" si="116"/>
        <v>-0.43985954683847378</v>
      </c>
      <c r="AD444" s="160">
        <f t="shared" si="116"/>
        <v>-0.58390126523790509</v>
      </c>
      <c r="AE444" s="160">
        <f t="shared" si="116"/>
        <v>-5.0376156765172132E-2</v>
      </c>
      <c r="AF444" s="160">
        <f t="shared" si="116"/>
        <v>-9.0818071639831882E-2</v>
      </c>
      <c r="AG444" s="160">
        <f t="shared" si="116"/>
        <v>-0.16392848228023923</v>
      </c>
      <c r="AH444" s="160">
        <f t="shared" si="116"/>
        <v>-0.16621615436497761</v>
      </c>
      <c r="AI444" s="160">
        <f t="shared" si="116"/>
        <v>0.12330250051652426</v>
      </c>
      <c r="AJ444" s="160">
        <f t="shared" si="116"/>
        <v>0.31885970892758425</v>
      </c>
      <c r="AK444" s="160">
        <f t="shared" si="116"/>
        <v>0.34943887544991276</v>
      </c>
      <c r="AL444" s="160">
        <f t="shared" si="116"/>
        <v>0.33690826094919274</v>
      </c>
      <c r="AM444" s="160">
        <f t="shared" si="116"/>
        <v>1.2665190996672186E-2</v>
      </c>
      <c r="AN444" s="160">
        <f t="shared" si="116"/>
        <v>0.18078452222453287</v>
      </c>
      <c r="AO444" s="160">
        <f t="shared" si="116"/>
        <v>0.13763293738482857</v>
      </c>
      <c r="AP444" s="160">
        <f t="shared" si="116"/>
        <v>0.24713429065878065</v>
      </c>
      <c r="AQ444" s="160">
        <f t="shared" si="116"/>
        <v>0.33534316615048981</v>
      </c>
      <c r="AR444" s="160">
        <f t="shared" si="116"/>
        <v>7.9418421863045416E-2</v>
      </c>
      <c r="AS444" s="160">
        <f t="shared" si="116"/>
        <v>-0.4934113722496688</v>
      </c>
      <c r="AT444" s="160">
        <f t="shared" si="116"/>
        <v>0.18302317962653739</v>
      </c>
      <c r="AU444" s="160">
        <f t="shared" si="116"/>
        <v>0.13192998565110037</v>
      </c>
      <c r="AV444" s="160">
        <f t="shared" si="116"/>
        <v>0.87017957257148304</v>
      </c>
      <c r="AW444" s="160">
        <f t="shared" si="116"/>
        <v>-5.7176656618642969E-2</v>
      </c>
      <c r="AX444" s="160">
        <f t="shared" si="116"/>
        <v>-0.10374662693673664</v>
      </c>
      <c r="AY444" s="160">
        <f t="shared" si="116"/>
        <v>0.28650839414981361</v>
      </c>
      <c r="AZ444" s="160">
        <f t="shared" si="116"/>
        <v>-0.24674313085578339</v>
      </c>
      <c r="BA444" s="160">
        <f t="shared" si="116"/>
        <v>0.12430299399312844</v>
      </c>
      <c r="BB444" s="160" t="e">
        <f t="shared" si="116"/>
        <v>#DIV/0!</v>
      </c>
      <c r="BC444" s="160" t="e">
        <f t="shared" si="116"/>
        <v>#DIV/0!</v>
      </c>
      <c r="BD444" s="160" t="e">
        <f t="shared" si="116"/>
        <v>#DIV/0!</v>
      </c>
      <c r="BE444" s="160" t="e">
        <f t="shared" si="116"/>
        <v>#DIV/0!</v>
      </c>
      <c r="BF444" s="160" t="e">
        <f t="shared" si="116"/>
        <v>#DIV/0!</v>
      </c>
      <c r="BG444" s="160" t="e">
        <f t="shared" si="116"/>
        <v>#DIV/0!</v>
      </c>
      <c r="BH444" s="160" t="e">
        <f t="shared" si="116"/>
        <v>#DIV/0!</v>
      </c>
      <c r="BI444" s="160" t="e">
        <f t="shared" si="116"/>
        <v>#DIV/0!</v>
      </c>
      <c r="BJ444" s="160" t="e">
        <f t="shared" si="116"/>
        <v>#DIV/0!</v>
      </c>
      <c r="BK444" s="160" t="e">
        <f t="shared" si="116"/>
        <v>#DIV/0!</v>
      </c>
      <c r="BL444" s="160" t="e">
        <f t="shared" si="116"/>
        <v>#DIV/0!</v>
      </c>
      <c r="BM444" s="160" t="e">
        <f t="shared" si="116"/>
        <v>#DIV/0!</v>
      </c>
      <c r="BN444" s="160" t="e">
        <f t="shared" si="116"/>
        <v>#DIV/0!</v>
      </c>
      <c r="BO444" s="160" t="e">
        <f t="shared" si="116"/>
        <v>#DIV/0!</v>
      </c>
      <c r="BP444" s="160" t="e">
        <f t="shared" si="111"/>
        <v>#DIV/0!</v>
      </c>
      <c r="BQ444" s="160" t="e">
        <f t="shared" si="111"/>
        <v>#DIV/0!</v>
      </c>
      <c r="BR444" s="160" t="e">
        <f t="shared" si="111"/>
        <v>#DIV/0!</v>
      </c>
      <c r="BS444" s="160" t="e">
        <f t="shared" si="111"/>
        <v>#DIV/0!</v>
      </c>
      <c r="BT444" s="160" t="e">
        <f t="shared" si="111"/>
        <v>#DIV/0!</v>
      </c>
      <c r="BU444" s="160" t="e">
        <f t="shared" si="111"/>
        <v>#DIV/0!</v>
      </c>
      <c r="BV444" s="160" t="e">
        <f t="shared" si="111"/>
        <v>#DIV/0!</v>
      </c>
    </row>
    <row r="445" spans="1:74" x14ac:dyDescent="0.2">
      <c r="A445" s="71"/>
      <c r="B445" s="79">
        <f t="shared" si="113"/>
        <v>42124</v>
      </c>
      <c r="C445" s="160">
        <f t="shared" si="114"/>
        <v>-0.85014675757640856</v>
      </c>
      <c r="D445" s="160">
        <f t="shared" si="116"/>
        <v>-1.2634346849367168</v>
      </c>
      <c r="E445" s="160">
        <f t="shared" si="116"/>
        <v>-0.17159436468232517</v>
      </c>
      <c r="F445" s="160">
        <f t="shared" si="116"/>
        <v>0.2648065851439293</v>
      </c>
      <c r="G445" s="160">
        <f t="shared" si="116"/>
        <v>0.78326750496271202</v>
      </c>
      <c r="H445" s="160">
        <f t="shared" si="116"/>
        <v>-0.12725608605374478</v>
      </c>
      <c r="I445" s="160">
        <f t="shared" si="116"/>
        <v>-0.53828817201176693</v>
      </c>
      <c r="J445" s="160">
        <f t="shared" si="116"/>
        <v>-0.12432665831077577</v>
      </c>
      <c r="K445" s="160">
        <f t="shared" si="116"/>
        <v>0.57848403668147741</v>
      </c>
      <c r="L445" s="160">
        <f t="shared" si="116"/>
        <v>-1.0740886330166035</v>
      </c>
      <c r="M445" s="160">
        <f t="shared" si="116"/>
        <v>-1.2004688626703033</v>
      </c>
      <c r="N445" s="160">
        <f t="shared" si="116"/>
        <v>-0.71186812591643722</v>
      </c>
      <c r="O445" s="160">
        <f t="shared" si="116"/>
        <v>-0.43485390286931452</v>
      </c>
      <c r="P445" s="160">
        <f t="shared" si="116"/>
        <v>-0.66692459746205224</v>
      </c>
      <c r="Q445" s="160">
        <f t="shared" si="116"/>
        <v>-0.7308917140464074</v>
      </c>
      <c r="R445" s="160">
        <f t="shared" si="116"/>
        <v>-0.94520147743053529</v>
      </c>
      <c r="S445" s="160">
        <f t="shared" si="116"/>
        <v>-1.8932109030626967</v>
      </c>
      <c r="T445" s="160">
        <f t="shared" si="116"/>
        <v>-0.89732221005363588</v>
      </c>
      <c r="U445" s="160">
        <f t="shared" si="116"/>
        <v>9.7947141259589157E-2</v>
      </c>
      <c r="V445" s="160">
        <f t="shared" si="116"/>
        <v>0.58022840813762744</v>
      </c>
      <c r="W445" s="160">
        <f t="shared" si="116"/>
        <v>-1.1685251191053532</v>
      </c>
      <c r="X445" s="160">
        <f t="shared" si="116"/>
        <v>0.17729740705287031</v>
      </c>
      <c r="Y445" s="160">
        <f t="shared" si="116"/>
        <v>1.2093704287883</v>
      </c>
      <c r="Z445" s="160">
        <f t="shared" si="116"/>
        <v>0.12034353890003062</v>
      </c>
      <c r="AA445" s="160">
        <f t="shared" si="116"/>
        <v>4.6031183684902659E-2</v>
      </c>
      <c r="AB445" s="160">
        <f t="shared" si="116"/>
        <v>0.19173347726882523</v>
      </c>
      <c r="AC445" s="160">
        <f t="shared" si="116"/>
        <v>0.19028584870026791</v>
      </c>
      <c r="AD445" s="160">
        <f t="shared" si="116"/>
        <v>0.42720985661467487</v>
      </c>
      <c r="AE445" s="160">
        <f t="shared" si="116"/>
        <v>-0.26550523230061923</v>
      </c>
      <c r="AF445" s="160">
        <f t="shared" si="116"/>
        <v>-0.63449095449605797</v>
      </c>
      <c r="AG445" s="160">
        <f t="shared" si="116"/>
        <v>-0.18359872744931743</v>
      </c>
      <c r="AH445" s="160">
        <f t="shared" si="116"/>
        <v>-1.1618304391622156</v>
      </c>
      <c r="AI445" s="160">
        <f t="shared" si="116"/>
        <v>-0.41414489373245306</v>
      </c>
      <c r="AJ445" s="160">
        <f t="shared" si="116"/>
        <v>-0.65861143429140367</v>
      </c>
      <c r="AK445" s="160">
        <f t="shared" si="116"/>
        <v>-0.71319338924584919</v>
      </c>
      <c r="AL445" s="160">
        <f t="shared" si="116"/>
        <v>-0.36387723274321709</v>
      </c>
      <c r="AM445" s="160">
        <f t="shared" si="116"/>
        <v>-0.9533841321482921</v>
      </c>
      <c r="AN445" s="160">
        <f t="shared" si="116"/>
        <v>3.44701934876133E-2</v>
      </c>
      <c r="AO445" s="160">
        <f t="shared" si="116"/>
        <v>-1.4846794208496943</v>
      </c>
      <c r="AP445" s="160">
        <f t="shared" si="116"/>
        <v>3.8458401520728679E-2</v>
      </c>
      <c r="AQ445" s="160">
        <f t="shared" si="116"/>
        <v>-1.0977383582223912</v>
      </c>
      <c r="AR445" s="160">
        <f t="shared" si="116"/>
        <v>-0.33892356603722434</v>
      </c>
      <c r="AS445" s="160">
        <f t="shared" si="116"/>
        <v>-0.35826151419799163</v>
      </c>
      <c r="AT445" s="160">
        <f t="shared" si="116"/>
        <v>-0.24167926858271899</v>
      </c>
      <c r="AU445" s="160">
        <f t="shared" si="116"/>
        <v>-1.2032836527255173</v>
      </c>
      <c r="AV445" s="160">
        <f t="shared" si="116"/>
        <v>-1.2997862452381694</v>
      </c>
      <c r="AW445" s="160">
        <f t="shared" si="116"/>
        <v>0.42102183465670862</v>
      </c>
      <c r="AX445" s="160">
        <f t="shared" si="116"/>
        <v>-0.19421876439194211</v>
      </c>
      <c r="AY445" s="160">
        <f t="shared" si="116"/>
        <v>-1.3439618367127981</v>
      </c>
      <c r="AZ445" s="160">
        <f t="shared" si="116"/>
        <v>-1.4153833509954521</v>
      </c>
      <c r="BA445" s="160">
        <f t="shared" si="116"/>
        <v>-8.4695819623223881E-2</v>
      </c>
      <c r="BB445" s="160" t="e">
        <f t="shared" si="116"/>
        <v>#DIV/0!</v>
      </c>
      <c r="BC445" s="160" t="e">
        <f t="shared" si="116"/>
        <v>#DIV/0!</v>
      </c>
      <c r="BD445" s="160" t="e">
        <f t="shared" si="116"/>
        <v>#DIV/0!</v>
      </c>
      <c r="BE445" s="160" t="e">
        <f t="shared" si="116"/>
        <v>#DIV/0!</v>
      </c>
      <c r="BF445" s="160" t="e">
        <f t="shared" si="116"/>
        <v>#DIV/0!</v>
      </c>
      <c r="BG445" s="160" t="e">
        <f t="shared" si="116"/>
        <v>#DIV/0!</v>
      </c>
      <c r="BH445" s="160" t="e">
        <f t="shared" si="116"/>
        <v>#DIV/0!</v>
      </c>
      <c r="BI445" s="160" t="e">
        <f t="shared" si="116"/>
        <v>#DIV/0!</v>
      </c>
      <c r="BJ445" s="160" t="e">
        <f t="shared" si="116"/>
        <v>#DIV/0!</v>
      </c>
      <c r="BK445" s="160" t="e">
        <f t="shared" si="116"/>
        <v>#DIV/0!</v>
      </c>
      <c r="BL445" s="160" t="e">
        <f t="shared" si="116"/>
        <v>#DIV/0!</v>
      </c>
      <c r="BM445" s="160" t="e">
        <f t="shared" si="116"/>
        <v>#DIV/0!</v>
      </c>
      <c r="BN445" s="160" t="e">
        <f t="shared" si="116"/>
        <v>#DIV/0!</v>
      </c>
      <c r="BO445" s="160" t="e">
        <f t="shared" si="116"/>
        <v>#DIV/0!</v>
      </c>
      <c r="BP445" s="160" t="e">
        <f t="shared" si="111"/>
        <v>#DIV/0!</v>
      </c>
      <c r="BQ445" s="160" t="e">
        <f t="shared" si="111"/>
        <v>#DIV/0!</v>
      </c>
      <c r="BR445" s="160" t="e">
        <f t="shared" si="111"/>
        <v>#DIV/0!</v>
      </c>
      <c r="BS445" s="160" t="e">
        <f t="shared" si="111"/>
        <v>#DIV/0!</v>
      </c>
      <c r="BT445" s="160" t="e">
        <f t="shared" si="111"/>
        <v>#DIV/0!</v>
      </c>
      <c r="BU445" s="160" t="e">
        <f t="shared" si="111"/>
        <v>#DIV/0!</v>
      </c>
      <c r="BV445" s="160" t="e">
        <f t="shared" si="111"/>
        <v>#DIV/0!</v>
      </c>
    </row>
    <row r="446" spans="1:74" x14ac:dyDescent="0.2">
      <c r="A446" s="71"/>
      <c r="B446" s="79">
        <f t="shared" si="113"/>
        <v>42155</v>
      </c>
      <c r="C446" s="160">
        <f t="shared" si="114"/>
        <v>0.28237263904245169</v>
      </c>
      <c r="D446" s="160">
        <f t="shared" si="116"/>
        <v>0.28219543298405303</v>
      </c>
      <c r="E446" s="160">
        <f t="shared" si="116"/>
        <v>-0.22661772125743979</v>
      </c>
      <c r="F446" s="160">
        <f t="shared" si="116"/>
        <v>0.20562949882005638</v>
      </c>
      <c r="G446" s="160">
        <f t="shared" si="116"/>
        <v>-4.0307254652143652E-2</v>
      </c>
      <c r="H446" s="160">
        <f t="shared" si="116"/>
        <v>0.30526897300195166</v>
      </c>
      <c r="I446" s="160">
        <f t="shared" si="116"/>
        <v>0.19142689453539985</v>
      </c>
      <c r="J446" s="160">
        <f t="shared" si="116"/>
        <v>-0.63986578658126492</v>
      </c>
      <c r="K446" s="160">
        <f t="shared" si="116"/>
        <v>-0.89272403453769733</v>
      </c>
      <c r="L446" s="160">
        <f t="shared" si="116"/>
        <v>-0.93612241777849692</v>
      </c>
      <c r="M446" s="160">
        <f t="shared" si="116"/>
        <v>-0.77277420135190444</v>
      </c>
      <c r="N446" s="160">
        <f t="shared" si="116"/>
        <v>-0.17329238553353563</v>
      </c>
      <c r="O446" s="160">
        <f t="shared" si="116"/>
        <v>-0.9023599101091675</v>
      </c>
      <c r="P446" s="160">
        <f t="shared" si="116"/>
        <v>-0.18111094630175995</v>
      </c>
      <c r="Q446" s="160">
        <f t="shared" si="116"/>
        <v>8.2161978678699746E-2</v>
      </c>
      <c r="R446" s="160">
        <f t="shared" si="116"/>
        <v>0.27302176111271315</v>
      </c>
      <c r="S446" s="160">
        <f t="shared" si="116"/>
        <v>-7.7297355428498735E-2</v>
      </c>
      <c r="T446" s="160">
        <f t="shared" si="116"/>
        <v>-0.15076872893156673</v>
      </c>
      <c r="U446" s="160">
        <f t="shared" si="116"/>
        <v>0.20593389627384967</v>
      </c>
      <c r="V446" s="160">
        <f t="shared" si="116"/>
        <v>0.18795363688352287</v>
      </c>
      <c r="W446" s="160">
        <f t="shared" si="116"/>
        <v>-0.33500759820302017</v>
      </c>
      <c r="X446" s="160">
        <f t="shared" si="116"/>
        <v>5.4815827375124124E-2</v>
      </c>
      <c r="Y446" s="160">
        <f t="shared" si="116"/>
        <v>0.69311812952018337</v>
      </c>
      <c r="Z446" s="160">
        <f t="shared" si="116"/>
        <v>0.10747297455626068</v>
      </c>
      <c r="AA446" s="160">
        <f t="shared" si="116"/>
        <v>0.58274613741162196</v>
      </c>
      <c r="AB446" s="160">
        <f t="shared" si="116"/>
        <v>-0.11467289068295052</v>
      </c>
      <c r="AC446" s="160">
        <f t="shared" si="116"/>
        <v>0.71235346127397492</v>
      </c>
      <c r="AD446" s="160">
        <f t="shared" si="116"/>
        <v>0.62753704028549762</v>
      </c>
      <c r="AE446" s="160">
        <f t="shared" si="116"/>
        <v>0.82207748316922857</v>
      </c>
      <c r="AF446" s="160">
        <f t="shared" si="116"/>
        <v>0.88103361377377909</v>
      </c>
      <c r="AG446" s="160">
        <f t="shared" si="116"/>
        <v>0.32071660987489359</v>
      </c>
      <c r="AH446" s="160">
        <f t="shared" si="116"/>
        <v>0.7197034809224957</v>
      </c>
      <c r="AI446" s="160">
        <f t="shared" si="116"/>
        <v>0.81543376059145001</v>
      </c>
      <c r="AJ446" s="160">
        <f t="shared" si="116"/>
        <v>0.88301996148719508</v>
      </c>
      <c r="AK446" s="160">
        <f t="shared" si="116"/>
        <v>0.84879808660385714</v>
      </c>
      <c r="AL446" s="160">
        <f t="shared" si="116"/>
        <v>0.73361882501164677</v>
      </c>
      <c r="AM446" s="160">
        <f t="shared" si="116"/>
        <v>0.72047385329129587</v>
      </c>
      <c r="AN446" s="160">
        <f t="shared" si="116"/>
        <v>0.58847213813884458</v>
      </c>
      <c r="AO446" s="160">
        <f t="shared" si="116"/>
        <v>-0.37525056600321555</v>
      </c>
      <c r="AP446" s="160">
        <f t="shared" si="116"/>
        <v>1.3534346522906266</v>
      </c>
      <c r="AQ446" s="160">
        <f t="shared" si="116"/>
        <v>0.79831617637521046</v>
      </c>
      <c r="AR446" s="160">
        <f t="shared" si="116"/>
        <v>5.5889138894576654E-2</v>
      </c>
      <c r="AS446" s="160">
        <f t="shared" si="116"/>
        <v>-4.0453549675638911E-2</v>
      </c>
      <c r="AT446" s="160">
        <f t="shared" si="116"/>
        <v>1.1876984010655076</v>
      </c>
      <c r="AU446" s="160">
        <f t="shared" si="116"/>
        <v>1.3494713607505862</v>
      </c>
      <c r="AV446" s="160">
        <f t="shared" si="116"/>
        <v>1.3283624073653149</v>
      </c>
      <c r="AW446" s="160">
        <f t="shared" si="116"/>
        <v>0.65799222660169132</v>
      </c>
      <c r="AX446" s="160">
        <f t="shared" si="116"/>
        <v>0.68043748686680261</v>
      </c>
      <c r="AY446" s="160">
        <f t="shared" si="116"/>
        <v>0.89751146844061513</v>
      </c>
      <c r="AZ446" s="160">
        <f t="shared" si="116"/>
        <v>8.108583955426861E-2</v>
      </c>
      <c r="BA446" s="160">
        <f t="shared" si="116"/>
        <v>-0.23985455500063155</v>
      </c>
      <c r="BB446" s="160" t="e">
        <f t="shared" si="116"/>
        <v>#DIV/0!</v>
      </c>
      <c r="BC446" s="160" t="e">
        <f t="shared" si="116"/>
        <v>#DIV/0!</v>
      </c>
      <c r="BD446" s="160" t="e">
        <f t="shared" si="116"/>
        <v>#DIV/0!</v>
      </c>
      <c r="BE446" s="160" t="e">
        <f t="shared" si="116"/>
        <v>#DIV/0!</v>
      </c>
      <c r="BF446" s="160" t="e">
        <f t="shared" si="116"/>
        <v>#DIV/0!</v>
      </c>
      <c r="BG446" s="160" t="e">
        <f t="shared" si="116"/>
        <v>#DIV/0!</v>
      </c>
      <c r="BH446" s="160" t="e">
        <f t="shared" si="116"/>
        <v>#DIV/0!</v>
      </c>
      <c r="BI446" s="160" t="e">
        <f t="shared" si="116"/>
        <v>#DIV/0!</v>
      </c>
      <c r="BJ446" s="160" t="e">
        <f t="shared" si="116"/>
        <v>#DIV/0!</v>
      </c>
      <c r="BK446" s="160" t="e">
        <f t="shared" si="116"/>
        <v>#DIV/0!</v>
      </c>
      <c r="BL446" s="160" t="e">
        <f t="shared" si="116"/>
        <v>#DIV/0!</v>
      </c>
      <c r="BM446" s="160" t="e">
        <f t="shared" si="116"/>
        <v>#DIV/0!</v>
      </c>
      <c r="BN446" s="160" t="e">
        <f t="shared" si="116"/>
        <v>#DIV/0!</v>
      </c>
      <c r="BO446" s="160" t="e">
        <f t="shared" si="116"/>
        <v>#DIV/0!</v>
      </c>
      <c r="BP446" s="160" t="e">
        <f t="shared" si="111"/>
        <v>#DIV/0!</v>
      </c>
      <c r="BQ446" s="160" t="e">
        <f t="shared" si="111"/>
        <v>#DIV/0!</v>
      </c>
      <c r="BR446" s="160" t="e">
        <f t="shared" si="111"/>
        <v>#DIV/0!</v>
      </c>
      <c r="BS446" s="160" t="e">
        <f t="shared" si="111"/>
        <v>#DIV/0!</v>
      </c>
      <c r="BT446" s="160" t="e">
        <f t="shared" si="111"/>
        <v>#DIV/0!</v>
      </c>
      <c r="BU446" s="160" t="e">
        <f t="shared" si="111"/>
        <v>#DIV/0!</v>
      </c>
      <c r="BV446" s="160" t="e">
        <f t="shared" si="111"/>
        <v>#DIV/0!</v>
      </c>
    </row>
    <row r="447" spans="1:74" x14ac:dyDescent="0.2">
      <c r="A447" s="71"/>
      <c r="B447" s="79">
        <f t="shared" si="113"/>
        <v>42185</v>
      </c>
      <c r="C447" s="160">
        <f t="shared" si="114"/>
        <v>-1.3431077404101179</v>
      </c>
      <c r="D447" s="160">
        <f t="shared" si="116"/>
        <v>-0.84005212397052642</v>
      </c>
      <c r="E447" s="160">
        <f t="shared" si="116"/>
        <v>-1.3142010774703035</v>
      </c>
      <c r="F447" s="160">
        <f t="shared" si="116"/>
        <v>-1.0425638013088403</v>
      </c>
      <c r="G447" s="160">
        <f t="shared" si="116"/>
        <v>-1.8221124246368581</v>
      </c>
      <c r="H447" s="160">
        <f t="shared" si="116"/>
        <v>-1.1744795886838446</v>
      </c>
      <c r="I447" s="160">
        <f t="shared" si="116"/>
        <v>-0.43203260301730845</v>
      </c>
      <c r="J447" s="160">
        <f t="shared" si="116"/>
        <v>-1.4988161905896289</v>
      </c>
      <c r="K447" s="160">
        <f t="shared" si="116"/>
        <v>-1.1741425405053143</v>
      </c>
      <c r="L447" s="160">
        <f t="shared" si="116"/>
        <v>-1.2301510614221309</v>
      </c>
      <c r="M447" s="160">
        <f t="shared" si="116"/>
        <v>-1.4498136562417354</v>
      </c>
      <c r="N447" s="160">
        <f t="shared" si="116"/>
        <v>-1.7292532415411777</v>
      </c>
      <c r="O447" s="160">
        <f t="shared" si="116"/>
        <v>-1.348149232198111</v>
      </c>
      <c r="P447" s="160">
        <f t="shared" si="116"/>
        <v>-1.6594662838341427</v>
      </c>
      <c r="Q447" s="160">
        <f t="shared" si="116"/>
        <v>-1.4415385855659448</v>
      </c>
      <c r="R447" s="160">
        <f t="shared" si="116"/>
        <v>-1.6705877298660026</v>
      </c>
      <c r="S447" s="160">
        <f t="shared" si="116"/>
        <v>-1.9832401449948271</v>
      </c>
      <c r="T447" s="160">
        <f t="shared" si="116"/>
        <v>-1.6885277987338945</v>
      </c>
      <c r="U447" s="160">
        <f t="shared" si="116"/>
        <v>-0.62723062581503564</v>
      </c>
      <c r="V447" s="160">
        <f t="shared" si="116"/>
        <v>-0.66719658009388139</v>
      </c>
      <c r="W447" s="160">
        <f t="shared" si="116"/>
        <v>-1.9810865243412179</v>
      </c>
      <c r="X447" s="160">
        <f t="shared" si="116"/>
        <v>-0.26934725545281712</v>
      </c>
      <c r="Y447" s="160">
        <f t="shared" si="116"/>
        <v>-0.70238836883582212</v>
      </c>
      <c r="Z447" s="160">
        <f t="shared" si="116"/>
        <v>-1.3682613499086544</v>
      </c>
      <c r="AA447" s="160">
        <f t="shared" si="116"/>
        <v>-0.14298584120206123</v>
      </c>
      <c r="AB447" s="160">
        <f t="shared" si="116"/>
        <v>-2.3970151156418342E-2</v>
      </c>
      <c r="AC447" s="160">
        <f t="shared" si="116"/>
        <v>-0.16216319657684092</v>
      </c>
      <c r="AD447" s="160">
        <f t="shared" si="116"/>
        <v>-0.19318764747091413</v>
      </c>
      <c r="AE447" s="160">
        <f t="shared" si="116"/>
        <v>-0.14022475799410813</v>
      </c>
      <c r="AF447" s="160">
        <f t="shared" si="116"/>
        <v>0.24166872546465124</v>
      </c>
      <c r="AG447" s="160">
        <f t="shared" si="116"/>
        <v>-8.4594824199453633E-2</v>
      </c>
      <c r="AH447" s="160">
        <f t="shared" si="116"/>
        <v>0.42896182571716052</v>
      </c>
      <c r="AI447" s="160">
        <f t="shared" si="116"/>
        <v>-0.40335274126246912</v>
      </c>
      <c r="AJ447" s="160">
        <f t="shared" si="116"/>
        <v>-0.50914914200504613</v>
      </c>
      <c r="AK447" s="160">
        <f t="shared" si="116"/>
        <v>-0.46398788368479171</v>
      </c>
      <c r="AL447" s="160">
        <f t="shared" si="116"/>
        <v>-0.29880589711704647</v>
      </c>
      <c r="AM447" s="160">
        <f t="shared" si="116"/>
        <v>-0.9894926971953808</v>
      </c>
      <c r="AN447" s="160">
        <f t="shared" si="116"/>
        <v>-7.5398721899847018E-2</v>
      </c>
      <c r="AO447" s="160">
        <f t="shared" si="116"/>
        <v>-0.68443565669813577</v>
      </c>
      <c r="AP447" s="160">
        <f t="shared" si="116"/>
        <v>6.3605842275788887E-2</v>
      </c>
      <c r="AQ447" s="160">
        <f t="shared" si="116"/>
        <v>1.3194866179171766E-2</v>
      </c>
      <c r="AR447" s="160">
        <f t="shared" si="116"/>
        <v>-0.44470615232935379</v>
      </c>
      <c r="AS447" s="160">
        <f t="shared" si="116"/>
        <v>0.5999566348014751</v>
      </c>
      <c r="AT447" s="160">
        <f t="shared" si="116"/>
        <v>-0.1558737010626455</v>
      </c>
      <c r="AU447" s="160">
        <f t="shared" si="116"/>
        <v>-0.96958317096908209</v>
      </c>
      <c r="AV447" s="160">
        <f t="shared" si="116"/>
        <v>7.9090486058869577E-2</v>
      </c>
      <c r="AW447" s="160">
        <f t="shared" si="116"/>
        <v>-9.6529643520973513E-2</v>
      </c>
      <c r="AX447" s="160">
        <f t="shared" si="116"/>
        <v>-0.11469546945125188</v>
      </c>
      <c r="AY447" s="160">
        <f t="shared" si="116"/>
        <v>-0.10092187982624712</v>
      </c>
      <c r="AZ447" s="160">
        <f t="shared" si="116"/>
        <v>0.2702503628034395</v>
      </c>
      <c r="BA447" s="160">
        <f t="shared" si="116"/>
        <v>8.7140048130683184E-2</v>
      </c>
      <c r="BB447" s="160" t="e">
        <f t="shared" si="116"/>
        <v>#DIV/0!</v>
      </c>
      <c r="BC447" s="160" t="e">
        <f t="shared" si="116"/>
        <v>#DIV/0!</v>
      </c>
      <c r="BD447" s="160" t="e">
        <f t="shared" si="116"/>
        <v>#DIV/0!</v>
      </c>
      <c r="BE447" s="160" t="e">
        <f t="shared" si="116"/>
        <v>#DIV/0!</v>
      </c>
      <c r="BF447" s="160" t="e">
        <f t="shared" si="116"/>
        <v>#DIV/0!</v>
      </c>
      <c r="BG447" s="160" t="e">
        <f t="shared" si="116"/>
        <v>#DIV/0!</v>
      </c>
      <c r="BH447" s="160" t="e">
        <f t="shared" si="116"/>
        <v>#DIV/0!</v>
      </c>
      <c r="BI447" s="160" t="e">
        <f t="shared" si="116"/>
        <v>#DIV/0!</v>
      </c>
      <c r="BJ447" s="160" t="e">
        <f t="shared" si="116"/>
        <v>#DIV/0!</v>
      </c>
      <c r="BK447" s="160" t="e">
        <f t="shared" si="116"/>
        <v>#DIV/0!</v>
      </c>
      <c r="BL447" s="160" t="e">
        <f t="shared" si="116"/>
        <v>#DIV/0!</v>
      </c>
      <c r="BM447" s="160" t="e">
        <f t="shared" si="116"/>
        <v>#DIV/0!</v>
      </c>
      <c r="BN447" s="160" t="e">
        <f t="shared" si="116"/>
        <v>#DIV/0!</v>
      </c>
      <c r="BO447" s="160" t="e">
        <f t="shared" ref="BO447:BV450" si="117">(BO200-BO$246)/BO$247</f>
        <v>#DIV/0!</v>
      </c>
      <c r="BP447" s="160" t="e">
        <f t="shared" si="117"/>
        <v>#DIV/0!</v>
      </c>
      <c r="BQ447" s="160" t="e">
        <f t="shared" si="117"/>
        <v>#DIV/0!</v>
      </c>
      <c r="BR447" s="160" t="e">
        <f t="shared" si="117"/>
        <v>#DIV/0!</v>
      </c>
      <c r="BS447" s="160" t="e">
        <f t="shared" si="117"/>
        <v>#DIV/0!</v>
      </c>
      <c r="BT447" s="160" t="e">
        <f t="shared" si="117"/>
        <v>#DIV/0!</v>
      </c>
      <c r="BU447" s="160" t="e">
        <f t="shared" si="117"/>
        <v>#DIV/0!</v>
      </c>
      <c r="BV447" s="160" t="e">
        <f t="shared" si="117"/>
        <v>#DIV/0!</v>
      </c>
    </row>
    <row r="448" spans="1:74" x14ac:dyDescent="0.2">
      <c r="A448" s="71"/>
      <c r="B448" s="79">
        <f t="shared" si="113"/>
        <v>42216</v>
      </c>
      <c r="C448" s="160">
        <f t="shared" si="114"/>
        <v>0.49418650914802609</v>
      </c>
      <c r="D448" s="160">
        <f t="shared" ref="D448:BO451" si="118">(D201-D$246)/D$247</f>
        <v>-0.2376903449059444</v>
      </c>
      <c r="E448" s="160">
        <f t="shared" si="118"/>
        <v>0.8271435123423676</v>
      </c>
      <c r="F448" s="160">
        <f t="shared" si="118"/>
        <v>0.46328209366420192</v>
      </c>
      <c r="G448" s="160">
        <f t="shared" si="118"/>
        <v>0.51557467584256755</v>
      </c>
      <c r="H448" s="160">
        <f t="shared" si="118"/>
        <v>0.1296146121305238</v>
      </c>
      <c r="I448" s="160">
        <f t="shared" si="118"/>
        <v>-0.13457134173091567</v>
      </c>
      <c r="J448" s="160">
        <f t="shared" si="118"/>
        <v>-0.32813491561581343</v>
      </c>
      <c r="K448" s="160">
        <f t="shared" si="118"/>
        <v>-1.4292839229131773</v>
      </c>
      <c r="L448" s="160">
        <f t="shared" si="118"/>
        <v>0.11784488652988866</v>
      </c>
      <c r="M448" s="160">
        <f t="shared" si="118"/>
        <v>0.12173722461418411</v>
      </c>
      <c r="N448" s="160">
        <f t="shared" si="118"/>
        <v>-0.2204535578517367</v>
      </c>
      <c r="O448" s="160">
        <f t="shared" si="118"/>
        <v>-1.0512289017608412</v>
      </c>
      <c r="P448" s="160">
        <f t="shared" si="118"/>
        <v>-8.7886899825095136E-2</v>
      </c>
      <c r="Q448" s="160">
        <f t="shared" si="118"/>
        <v>-0.13508566555209631</v>
      </c>
      <c r="R448" s="160">
        <f t="shared" si="118"/>
        <v>-0.53162034117720991</v>
      </c>
      <c r="S448" s="160">
        <f t="shared" si="118"/>
        <v>0.31765721832218929</v>
      </c>
      <c r="T448" s="160">
        <f t="shared" si="118"/>
        <v>-8.1420086391549365E-2</v>
      </c>
      <c r="U448" s="160">
        <f t="shared" si="118"/>
        <v>0.37784900053193154</v>
      </c>
      <c r="V448" s="160">
        <f t="shared" si="118"/>
        <v>-0.78026594268300109</v>
      </c>
      <c r="W448" s="160">
        <f t="shared" si="118"/>
        <v>0.3476262329034161</v>
      </c>
      <c r="X448" s="160">
        <f t="shared" si="118"/>
        <v>2.8772832092620274E-2</v>
      </c>
      <c r="Y448" s="160">
        <f t="shared" si="118"/>
        <v>0.61784629800690971</v>
      </c>
      <c r="Z448" s="160">
        <f t="shared" si="118"/>
        <v>-7.1261907655369938E-2</v>
      </c>
      <c r="AA448" s="160">
        <f t="shared" si="118"/>
        <v>1.8335606063343775E-2</v>
      </c>
      <c r="AB448" s="160">
        <f t="shared" si="118"/>
        <v>-0.11152632312234025</v>
      </c>
      <c r="AC448" s="160">
        <f t="shared" si="118"/>
        <v>0.43082708460116187</v>
      </c>
      <c r="AD448" s="160">
        <f t="shared" si="118"/>
        <v>0.43385690162384083</v>
      </c>
      <c r="AE448" s="160">
        <f t="shared" si="118"/>
        <v>0.47523109619416676</v>
      </c>
      <c r="AF448" s="160">
        <f t="shared" si="118"/>
        <v>0.3388942058710564</v>
      </c>
      <c r="AG448" s="160">
        <f t="shared" si="118"/>
        <v>6.0832444092491486E-2</v>
      </c>
      <c r="AH448" s="160">
        <f t="shared" si="118"/>
        <v>0.34310966375413549</v>
      </c>
      <c r="AI448" s="160">
        <f t="shared" si="118"/>
        <v>-0.7381323413811911</v>
      </c>
      <c r="AJ448" s="160">
        <f t="shared" si="118"/>
        <v>-0.46119767776067888</v>
      </c>
      <c r="AK448" s="160">
        <f t="shared" si="118"/>
        <v>-0.60903625485972068</v>
      </c>
      <c r="AL448" s="160">
        <f t="shared" si="118"/>
        <v>-0.32486033814628701</v>
      </c>
      <c r="AM448" s="160">
        <f t="shared" si="118"/>
        <v>-0.28430305445876819</v>
      </c>
      <c r="AN448" s="160">
        <f t="shared" si="118"/>
        <v>1.4606719365733607E-2</v>
      </c>
      <c r="AO448" s="160">
        <f t="shared" si="118"/>
        <v>-0.16063973834438861</v>
      </c>
      <c r="AP448" s="160">
        <f t="shared" si="118"/>
        <v>0.51199675718286985</v>
      </c>
      <c r="AQ448" s="160">
        <f t="shared" si="118"/>
        <v>0.36422015915319195</v>
      </c>
      <c r="AR448" s="160">
        <f t="shared" si="118"/>
        <v>-0.4673297448624692</v>
      </c>
      <c r="AS448" s="160">
        <f t="shared" si="118"/>
        <v>0.96082609043086287</v>
      </c>
      <c r="AT448" s="160">
        <f t="shared" si="118"/>
        <v>0.14496332641590876</v>
      </c>
      <c r="AU448" s="160">
        <f t="shared" si="118"/>
        <v>-0.27834726810496013</v>
      </c>
      <c r="AV448" s="160">
        <f t="shared" si="118"/>
        <v>0.16032224722317895</v>
      </c>
      <c r="AW448" s="160">
        <f t="shared" si="118"/>
        <v>0.36546900692156936</v>
      </c>
      <c r="AX448" s="160">
        <f t="shared" si="118"/>
        <v>0.47230875899200275</v>
      </c>
      <c r="AY448" s="160">
        <f t="shared" si="118"/>
        <v>-0.23510518541238964</v>
      </c>
      <c r="AZ448" s="160">
        <f t="shared" si="118"/>
        <v>-0.53207772175570345</v>
      </c>
      <c r="BA448" s="160">
        <f t="shared" si="118"/>
        <v>0.64927186577910512</v>
      </c>
      <c r="BB448" s="160" t="e">
        <f t="shared" si="118"/>
        <v>#DIV/0!</v>
      </c>
      <c r="BC448" s="160" t="e">
        <f t="shared" si="118"/>
        <v>#DIV/0!</v>
      </c>
      <c r="BD448" s="160" t="e">
        <f t="shared" si="118"/>
        <v>#DIV/0!</v>
      </c>
      <c r="BE448" s="160" t="e">
        <f t="shared" si="118"/>
        <v>#DIV/0!</v>
      </c>
      <c r="BF448" s="160" t="e">
        <f t="shared" si="118"/>
        <v>#DIV/0!</v>
      </c>
      <c r="BG448" s="160" t="e">
        <f t="shared" si="118"/>
        <v>#DIV/0!</v>
      </c>
      <c r="BH448" s="160" t="e">
        <f t="shared" si="118"/>
        <v>#DIV/0!</v>
      </c>
      <c r="BI448" s="160" t="e">
        <f t="shared" si="118"/>
        <v>#DIV/0!</v>
      </c>
      <c r="BJ448" s="160" t="e">
        <f t="shared" si="118"/>
        <v>#DIV/0!</v>
      </c>
      <c r="BK448" s="160" t="e">
        <f t="shared" si="118"/>
        <v>#DIV/0!</v>
      </c>
      <c r="BL448" s="160" t="e">
        <f t="shared" si="118"/>
        <v>#DIV/0!</v>
      </c>
      <c r="BM448" s="160" t="e">
        <f t="shared" si="118"/>
        <v>#DIV/0!</v>
      </c>
      <c r="BN448" s="160" t="e">
        <f t="shared" si="118"/>
        <v>#DIV/0!</v>
      </c>
      <c r="BO448" s="160" t="e">
        <f t="shared" si="118"/>
        <v>#DIV/0!</v>
      </c>
      <c r="BP448" s="160" t="e">
        <f t="shared" si="117"/>
        <v>#DIV/0!</v>
      </c>
      <c r="BQ448" s="160" t="e">
        <f t="shared" si="117"/>
        <v>#DIV/0!</v>
      </c>
      <c r="BR448" s="160" t="e">
        <f t="shared" si="117"/>
        <v>#DIV/0!</v>
      </c>
      <c r="BS448" s="160" t="e">
        <f t="shared" si="117"/>
        <v>#DIV/0!</v>
      </c>
      <c r="BT448" s="160" t="e">
        <f t="shared" si="117"/>
        <v>#DIV/0!</v>
      </c>
      <c r="BU448" s="160" t="e">
        <f t="shared" si="117"/>
        <v>#DIV/0!</v>
      </c>
      <c r="BV448" s="160" t="e">
        <f t="shared" si="117"/>
        <v>#DIV/0!</v>
      </c>
    </row>
    <row r="449" spans="1:74" x14ac:dyDescent="0.2">
      <c r="A449" s="71"/>
      <c r="B449" s="79">
        <f t="shared" si="113"/>
        <v>42247</v>
      </c>
      <c r="C449" s="160">
        <f t="shared" si="114"/>
        <v>-1.3180404711754521</v>
      </c>
      <c r="D449" s="160">
        <f t="shared" si="118"/>
        <v>-1.0609705202577684</v>
      </c>
      <c r="E449" s="160">
        <f t="shared" si="118"/>
        <v>-1.3022179949078736</v>
      </c>
      <c r="F449" s="160">
        <f t="shared" si="118"/>
        <v>-0.65627988070654497</v>
      </c>
      <c r="G449" s="160">
        <f t="shared" si="118"/>
        <v>-1.7267691324868055</v>
      </c>
      <c r="H449" s="160">
        <f t="shared" si="118"/>
        <v>-1.1324456493455208</v>
      </c>
      <c r="I449" s="160">
        <f t="shared" si="118"/>
        <v>-0.53954948489845178</v>
      </c>
      <c r="J449" s="160">
        <f t="shared" si="118"/>
        <v>-2.3126687290367376</v>
      </c>
      <c r="K449" s="160">
        <f t="shared" si="118"/>
        <v>-1.6177123371250981</v>
      </c>
      <c r="L449" s="160">
        <f t="shared" si="118"/>
        <v>0.67270600969781869</v>
      </c>
      <c r="M449" s="160">
        <f t="shared" si="118"/>
        <v>0.61468206649518209</v>
      </c>
      <c r="N449" s="160">
        <f t="shared" si="118"/>
        <v>-9.2663155562847183E-2</v>
      </c>
      <c r="O449" s="160">
        <f t="shared" si="118"/>
        <v>-0.80476398042099595</v>
      </c>
      <c r="P449" s="160">
        <f t="shared" si="118"/>
        <v>-9.7174055744750687E-2</v>
      </c>
      <c r="Q449" s="160">
        <f t="shared" si="118"/>
        <v>-0.27603362572297463</v>
      </c>
      <c r="R449" s="160">
        <f t="shared" si="118"/>
        <v>-0.87124331723191528</v>
      </c>
      <c r="S449" s="160">
        <f t="shared" si="118"/>
        <v>-0.13510850586727957</v>
      </c>
      <c r="T449" s="160">
        <f t="shared" si="118"/>
        <v>-0.12637725912694614</v>
      </c>
      <c r="U449" s="160">
        <f t="shared" si="118"/>
        <v>-1.7046524573534689</v>
      </c>
      <c r="V449" s="160">
        <f t="shared" si="118"/>
        <v>-1.7264992366212475</v>
      </c>
      <c r="W449" s="160">
        <f t="shared" si="118"/>
        <v>-1.4674958361532315</v>
      </c>
      <c r="X449" s="160">
        <f t="shared" si="118"/>
        <v>0.10072325265294109</v>
      </c>
      <c r="Y449" s="160">
        <f t="shared" si="118"/>
        <v>0.62232171392778557</v>
      </c>
      <c r="Z449" s="160">
        <f t="shared" si="118"/>
        <v>-3.6481475041839927E-2</v>
      </c>
      <c r="AA449" s="160">
        <f t="shared" si="118"/>
        <v>0.13463710704090046</v>
      </c>
      <c r="AB449" s="160">
        <f t="shared" si="118"/>
        <v>0.13402922703725142</v>
      </c>
      <c r="AC449" s="160">
        <f t="shared" si="118"/>
        <v>-8.1108476448143285E-2</v>
      </c>
      <c r="AD449" s="160">
        <f t="shared" si="118"/>
        <v>-3.9699784866920509E-2</v>
      </c>
      <c r="AE449" s="160">
        <f t="shared" si="118"/>
        <v>-0.19116709498727405</v>
      </c>
      <c r="AF449" s="160">
        <f t="shared" si="118"/>
        <v>0.82554285991013932</v>
      </c>
      <c r="AG449" s="160">
        <f t="shared" si="118"/>
        <v>0.49100571514379532</v>
      </c>
      <c r="AH449" s="160">
        <f t="shared" si="118"/>
        <v>0.50349375286940345</v>
      </c>
      <c r="AI449" s="160">
        <f t="shared" si="118"/>
        <v>5.1249340461574193E-2</v>
      </c>
      <c r="AJ449" s="160">
        <f t="shared" si="118"/>
        <v>0.23234539328702661</v>
      </c>
      <c r="AK449" s="160">
        <f t="shared" si="118"/>
        <v>0.21975988640128072</v>
      </c>
      <c r="AL449" s="160">
        <f t="shared" si="118"/>
        <v>0.16659530567957231</v>
      </c>
      <c r="AM449" s="160">
        <f t="shared" si="118"/>
        <v>6.7047312390565175E-2</v>
      </c>
      <c r="AN449" s="160">
        <f t="shared" si="118"/>
        <v>0.2102800398104592</v>
      </c>
      <c r="AO449" s="160">
        <f t="shared" si="118"/>
        <v>-5.8790531997826634E-2</v>
      </c>
      <c r="AP449" s="160">
        <f t="shared" si="118"/>
        <v>-0.6640950077974821</v>
      </c>
      <c r="AQ449" s="160">
        <f t="shared" si="118"/>
        <v>-9.5591595704865012E-3</v>
      </c>
      <c r="AR449" s="160">
        <f t="shared" si="118"/>
        <v>-0.17012814958927575</v>
      </c>
      <c r="AS449" s="160">
        <f t="shared" si="118"/>
        <v>0.91448070039305329</v>
      </c>
      <c r="AT449" s="160">
        <f t="shared" si="118"/>
        <v>4.6367038730891701E-2</v>
      </c>
      <c r="AU449" s="160">
        <f t="shared" si="118"/>
        <v>-1.0011759510963687</v>
      </c>
      <c r="AV449" s="160">
        <f t="shared" si="118"/>
        <v>5.876790294414716E-2</v>
      </c>
      <c r="AW449" s="160">
        <f t="shared" si="118"/>
        <v>0.35141634727065241</v>
      </c>
      <c r="AX449" s="160">
        <f t="shared" si="118"/>
        <v>0.50400693108208805</v>
      </c>
      <c r="AY449" s="160">
        <f t="shared" si="118"/>
        <v>0.38087260326314099</v>
      </c>
      <c r="AZ449" s="160">
        <f t="shared" si="118"/>
        <v>0.74083171148991001</v>
      </c>
      <c r="BA449" s="160">
        <f t="shared" si="118"/>
        <v>0.47423798046257354</v>
      </c>
      <c r="BB449" s="160" t="e">
        <f t="shared" si="118"/>
        <v>#DIV/0!</v>
      </c>
      <c r="BC449" s="160" t="e">
        <f t="shared" si="118"/>
        <v>#DIV/0!</v>
      </c>
      <c r="BD449" s="160" t="e">
        <f t="shared" si="118"/>
        <v>#DIV/0!</v>
      </c>
      <c r="BE449" s="160" t="e">
        <f t="shared" si="118"/>
        <v>#DIV/0!</v>
      </c>
      <c r="BF449" s="160" t="e">
        <f t="shared" si="118"/>
        <v>#DIV/0!</v>
      </c>
      <c r="BG449" s="160" t="e">
        <f t="shared" si="118"/>
        <v>#DIV/0!</v>
      </c>
      <c r="BH449" s="160" t="e">
        <f t="shared" si="118"/>
        <v>#DIV/0!</v>
      </c>
      <c r="BI449" s="160" t="e">
        <f t="shared" si="118"/>
        <v>#DIV/0!</v>
      </c>
      <c r="BJ449" s="160" t="e">
        <f t="shared" si="118"/>
        <v>#DIV/0!</v>
      </c>
      <c r="BK449" s="160" t="e">
        <f t="shared" si="118"/>
        <v>#DIV/0!</v>
      </c>
      <c r="BL449" s="160" t="e">
        <f t="shared" si="118"/>
        <v>#DIV/0!</v>
      </c>
      <c r="BM449" s="160" t="e">
        <f t="shared" si="118"/>
        <v>#DIV/0!</v>
      </c>
      <c r="BN449" s="160" t="e">
        <f t="shared" si="118"/>
        <v>#DIV/0!</v>
      </c>
      <c r="BO449" s="160" t="e">
        <f t="shared" si="118"/>
        <v>#DIV/0!</v>
      </c>
      <c r="BP449" s="160" t="e">
        <f t="shared" si="117"/>
        <v>#DIV/0!</v>
      </c>
      <c r="BQ449" s="160" t="e">
        <f t="shared" si="117"/>
        <v>#DIV/0!</v>
      </c>
      <c r="BR449" s="160" t="e">
        <f t="shared" si="117"/>
        <v>#DIV/0!</v>
      </c>
      <c r="BS449" s="160" t="e">
        <f t="shared" si="117"/>
        <v>#DIV/0!</v>
      </c>
      <c r="BT449" s="160" t="e">
        <f t="shared" si="117"/>
        <v>#DIV/0!</v>
      </c>
      <c r="BU449" s="160" t="e">
        <f t="shared" si="117"/>
        <v>#DIV/0!</v>
      </c>
      <c r="BV449" s="160" t="e">
        <f t="shared" si="117"/>
        <v>#DIV/0!</v>
      </c>
    </row>
    <row r="450" spans="1:74" x14ac:dyDescent="0.2">
      <c r="A450" s="71"/>
      <c r="B450" s="79">
        <f t="shared" si="113"/>
        <v>42277</v>
      </c>
      <c r="C450" s="160">
        <f t="shared" si="114"/>
        <v>-0.50144382989635317</v>
      </c>
      <c r="D450" s="160">
        <f t="shared" si="118"/>
        <v>-0.8929258524374567</v>
      </c>
      <c r="E450" s="160">
        <f t="shared" si="118"/>
        <v>-0.87983300494405348</v>
      </c>
      <c r="F450" s="160">
        <f t="shared" si="118"/>
        <v>-0.64920050296844978</v>
      </c>
      <c r="G450" s="160">
        <f t="shared" si="118"/>
        <v>-0.98225553122206244</v>
      </c>
      <c r="H450" s="160">
        <f t="shared" si="118"/>
        <v>-1.4445070836638585</v>
      </c>
      <c r="I450" s="160">
        <f t="shared" si="118"/>
        <v>-0.64651515864952969</v>
      </c>
      <c r="J450" s="160">
        <f t="shared" si="118"/>
        <v>-0.66907101920428513</v>
      </c>
      <c r="K450" s="160">
        <f t="shared" si="118"/>
        <v>-0.49991329730792222</v>
      </c>
      <c r="L450" s="160">
        <f t="shared" si="118"/>
        <v>0.70539908099454673</v>
      </c>
      <c r="M450" s="160">
        <f t="shared" si="118"/>
        <v>0.62019564969372498</v>
      </c>
      <c r="N450" s="160">
        <f t="shared" si="118"/>
        <v>-0.61810333435107401</v>
      </c>
      <c r="O450" s="160">
        <f t="shared" si="118"/>
        <v>-0.34245136454184416</v>
      </c>
      <c r="P450" s="160">
        <f t="shared" si="118"/>
        <v>-0.38264000711756929</v>
      </c>
      <c r="Q450" s="160">
        <f t="shared" si="118"/>
        <v>-0.32963242512287794</v>
      </c>
      <c r="R450" s="160">
        <f t="shared" si="118"/>
        <v>-0.47356454565013462</v>
      </c>
      <c r="S450" s="160">
        <f t="shared" si="118"/>
        <v>0.30650268076651954</v>
      </c>
      <c r="T450" s="160">
        <f t="shared" si="118"/>
        <v>-0.25387879259147128</v>
      </c>
      <c r="U450" s="160">
        <f t="shared" si="118"/>
        <v>-0.82200393344923639</v>
      </c>
      <c r="V450" s="160">
        <f t="shared" si="118"/>
        <v>-1.1159947588457741</v>
      </c>
      <c r="W450" s="160">
        <f t="shared" si="118"/>
        <v>-0.3316117350420027</v>
      </c>
      <c r="X450" s="160">
        <f t="shared" si="118"/>
        <v>-0.13681777751186858</v>
      </c>
      <c r="Y450" s="160">
        <f t="shared" si="118"/>
        <v>-0.50733148526387106</v>
      </c>
      <c r="Z450" s="160">
        <f t="shared" si="118"/>
        <v>-0.65156036493517067</v>
      </c>
      <c r="AA450" s="160">
        <f t="shared" si="118"/>
        <v>0.10054823086924357</v>
      </c>
      <c r="AB450" s="160">
        <f t="shared" si="118"/>
        <v>0.12683617486303869</v>
      </c>
      <c r="AC450" s="160">
        <f t="shared" si="118"/>
        <v>0.35968876500442371</v>
      </c>
      <c r="AD450" s="160">
        <f t="shared" si="118"/>
        <v>0.34961973072574143</v>
      </c>
      <c r="AE450" s="160">
        <f t="shared" si="118"/>
        <v>0.28553281745954401</v>
      </c>
      <c r="AF450" s="160">
        <f t="shared" si="118"/>
        <v>-3.8346920583920148E-2</v>
      </c>
      <c r="AG450" s="160">
        <f t="shared" si="118"/>
        <v>4.4251818977433223E-2</v>
      </c>
      <c r="AH450" s="160">
        <f t="shared" si="118"/>
        <v>0.23014673848383768</v>
      </c>
      <c r="AI450" s="160">
        <f t="shared" si="118"/>
        <v>0.37171817913923705</v>
      </c>
      <c r="AJ450" s="160">
        <f t="shared" si="118"/>
        <v>0.47969619083495502</v>
      </c>
      <c r="AK450" s="160">
        <f t="shared" si="118"/>
        <v>0.48448383775992587</v>
      </c>
      <c r="AL450" s="160">
        <f t="shared" si="118"/>
        <v>0.41702675169119235</v>
      </c>
      <c r="AM450" s="160">
        <f t="shared" si="118"/>
        <v>0.20346969505117821</v>
      </c>
      <c r="AN450" s="160">
        <f t="shared" si="118"/>
        <v>0.36000208046477045</v>
      </c>
      <c r="AO450" s="160">
        <f t="shared" si="118"/>
        <v>-0.22975169979384136</v>
      </c>
      <c r="AP450" s="160">
        <f t="shared" si="118"/>
        <v>0.10461170006881311</v>
      </c>
      <c r="AQ450" s="160">
        <f t="shared" si="118"/>
        <v>0.47713780040327797</v>
      </c>
      <c r="AR450" s="160">
        <f t="shared" si="118"/>
        <v>6.3883771136674899E-2</v>
      </c>
      <c r="AS450" s="160">
        <f t="shared" si="118"/>
        <v>0.6925923825884911</v>
      </c>
      <c r="AT450" s="160">
        <f t="shared" si="118"/>
        <v>0.21895308036394173</v>
      </c>
      <c r="AU450" s="160">
        <f t="shared" si="118"/>
        <v>-0.61550199992518773</v>
      </c>
      <c r="AV450" s="160">
        <f t="shared" si="118"/>
        <v>0.5972447165158653</v>
      </c>
      <c r="AW450" s="160">
        <f t="shared" si="118"/>
        <v>2.8229808119227297E-2</v>
      </c>
      <c r="AX450" s="160">
        <f t="shared" si="118"/>
        <v>0.12853340233753394</v>
      </c>
      <c r="AY450" s="160">
        <f t="shared" si="118"/>
        <v>0.28058883133089396</v>
      </c>
      <c r="AZ450" s="160">
        <f t="shared" si="118"/>
        <v>0.44135882086121475</v>
      </c>
      <c r="BA450" s="160">
        <f t="shared" si="118"/>
        <v>0.97836689783485764</v>
      </c>
      <c r="BB450" s="160" t="e">
        <f t="shared" si="118"/>
        <v>#DIV/0!</v>
      </c>
      <c r="BC450" s="160" t="e">
        <f t="shared" si="118"/>
        <v>#DIV/0!</v>
      </c>
      <c r="BD450" s="160" t="e">
        <f t="shared" si="118"/>
        <v>#DIV/0!</v>
      </c>
      <c r="BE450" s="160" t="e">
        <f t="shared" si="118"/>
        <v>#DIV/0!</v>
      </c>
      <c r="BF450" s="160" t="e">
        <f t="shared" si="118"/>
        <v>#DIV/0!</v>
      </c>
      <c r="BG450" s="160" t="e">
        <f t="shared" si="118"/>
        <v>#DIV/0!</v>
      </c>
      <c r="BH450" s="160" t="e">
        <f t="shared" si="118"/>
        <v>#DIV/0!</v>
      </c>
      <c r="BI450" s="160" t="e">
        <f t="shared" si="118"/>
        <v>#DIV/0!</v>
      </c>
      <c r="BJ450" s="160" t="e">
        <f t="shared" si="118"/>
        <v>#DIV/0!</v>
      </c>
      <c r="BK450" s="160" t="e">
        <f t="shared" si="118"/>
        <v>#DIV/0!</v>
      </c>
      <c r="BL450" s="160" t="e">
        <f t="shared" si="118"/>
        <v>#DIV/0!</v>
      </c>
      <c r="BM450" s="160" t="e">
        <f t="shared" si="118"/>
        <v>#DIV/0!</v>
      </c>
      <c r="BN450" s="160" t="e">
        <f t="shared" si="118"/>
        <v>#DIV/0!</v>
      </c>
      <c r="BO450" s="160" t="e">
        <f t="shared" si="118"/>
        <v>#DIV/0!</v>
      </c>
      <c r="BP450" s="160" t="e">
        <f t="shared" si="117"/>
        <v>#DIV/0!</v>
      </c>
      <c r="BQ450" s="160" t="e">
        <f t="shared" si="117"/>
        <v>#DIV/0!</v>
      </c>
      <c r="BR450" s="160" t="e">
        <f t="shared" si="117"/>
        <v>#DIV/0!</v>
      </c>
      <c r="BS450" s="160" t="e">
        <f t="shared" si="117"/>
        <v>#DIV/0!</v>
      </c>
      <c r="BT450" s="160" t="e">
        <f t="shared" si="117"/>
        <v>#DIV/0!</v>
      </c>
      <c r="BU450" s="160" t="e">
        <f t="shared" si="117"/>
        <v>#DIV/0!</v>
      </c>
      <c r="BV450" s="160" t="e">
        <f t="shared" si="117"/>
        <v>#DIV/0!</v>
      </c>
    </row>
    <row r="451" spans="1:74" x14ac:dyDescent="0.2">
      <c r="A451" s="71"/>
      <c r="B451" s="79">
        <f t="shared" si="113"/>
        <v>42308</v>
      </c>
      <c r="C451" s="160">
        <f t="shared" si="114"/>
        <v>1.4440013276578658</v>
      </c>
      <c r="D451" s="160">
        <f t="shared" si="118"/>
        <v>0.50812503799956976</v>
      </c>
      <c r="E451" s="160">
        <f t="shared" si="118"/>
        <v>0.98704345363521806</v>
      </c>
      <c r="F451" s="160">
        <f t="shared" si="118"/>
        <v>0.48456253138120436</v>
      </c>
      <c r="G451" s="160">
        <f t="shared" si="118"/>
        <v>1.3373172274049832</v>
      </c>
      <c r="H451" s="160">
        <f t="shared" si="118"/>
        <v>1.8521249141542495</v>
      </c>
      <c r="I451" s="160">
        <f t="shared" si="118"/>
        <v>0.87026876894215766</v>
      </c>
      <c r="J451" s="160">
        <f t="shared" si="118"/>
        <v>0.85848738452845264</v>
      </c>
      <c r="K451" s="160">
        <f t="shared" si="118"/>
        <v>0.78526795651859826</v>
      </c>
      <c r="L451" s="160">
        <f t="shared" si="118"/>
        <v>-0.86996651850718387</v>
      </c>
      <c r="M451" s="160">
        <f t="shared" si="118"/>
        <v>-0.91125284145890284</v>
      </c>
      <c r="N451" s="160">
        <f t="shared" si="118"/>
        <v>8.4570085197502962E-2</v>
      </c>
      <c r="O451" s="160">
        <f t="shared" si="118"/>
        <v>0.42946122179462959</v>
      </c>
      <c r="P451" s="160">
        <f t="shared" si="118"/>
        <v>-0.10840434148792623</v>
      </c>
      <c r="Q451" s="160">
        <f t="shared" si="118"/>
        <v>-2.4091032588633387E-2</v>
      </c>
      <c r="R451" s="160">
        <f t="shared" si="118"/>
        <v>0.12022024331648519</v>
      </c>
      <c r="S451" s="160">
        <f t="shared" si="118"/>
        <v>-0.945692479336804</v>
      </c>
      <c r="T451" s="160">
        <f t="shared" si="118"/>
        <v>-6.8935899977068699E-2</v>
      </c>
      <c r="U451" s="160">
        <f t="shared" si="118"/>
        <v>1.9924798704579083</v>
      </c>
      <c r="V451" s="160">
        <f t="shared" si="118"/>
        <v>1.0992781721235705</v>
      </c>
      <c r="W451" s="160">
        <f t="shared" si="118"/>
        <v>-0.36156410660480215</v>
      </c>
      <c r="X451" s="160">
        <f t="shared" si="118"/>
        <v>-0.33843501882721966</v>
      </c>
      <c r="Y451" s="160">
        <f t="shared" si="118"/>
        <v>-0.17894160778784282</v>
      </c>
      <c r="Z451" s="160">
        <f t="shared" si="118"/>
        <v>-0.44187813253854025</v>
      </c>
      <c r="AA451" s="160">
        <f t="shared" si="118"/>
        <v>-0.78059911013389782</v>
      </c>
      <c r="AB451" s="160">
        <f t="shared" si="118"/>
        <v>-0.28453597521682339</v>
      </c>
      <c r="AC451" s="160">
        <f t="shared" si="118"/>
        <v>-0.7506292552413163</v>
      </c>
      <c r="AD451" s="160">
        <f t="shared" si="118"/>
        <v>-0.70029306421281656</v>
      </c>
      <c r="AE451" s="160">
        <f t="shared" si="118"/>
        <v>-0.7438026368347983</v>
      </c>
      <c r="AF451" s="160">
        <f t="shared" si="118"/>
        <v>-0.15966101743932012</v>
      </c>
      <c r="AG451" s="160">
        <f t="shared" si="118"/>
        <v>-0.3319072319028934</v>
      </c>
      <c r="AH451" s="160">
        <f t="shared" si="118"/>
        <v>-0.44522265462799243</v>
      </c>
      <c r="AI451" s="160">
        <f t="shared" si="118"/>
        <v>-0.8418221666717487</v>
      </c>
      <c r="AJ451" s="160">
        <f t="shared" si="118"/>
        <v>-0.71587763072187205</v>
      </c>
      <c r="AK451" s="160">
        <f t="shared" si="118"/>
        <v>-0.71794505257987706</v>
      </c>
      <c r="AL451" s="160">
        <f t="shared" si="118"/>
        <v>-0.71458930727893277</v>
      </c>
      <c r="AM451" s="160">
        <f t="shared" si="118"/>
        <v>-0.60874772949479339</v>
      </c>
      <c r="AN451" s="160">
        <f t="shared" si="118"/>
        <v>-0.55320991743060666</v>
      </c>
      <c r="AO451" s="160">
        <f t="shared" si="118"/>
        <v>-0.14608985172345118</v>
      </c>
      <c r="AP451" s="160">
        <f t="shared" si="118"/>
        <v>-1.1311454372516561</v>
      </c>
      <c r="AQ451" s="160">
        <f t="shared" si="118"/>
        <v>-0.31188111868461232</v>
      </c>
      <c r="AR451" s="160">
        <f t="shared" si="118"/>
        <v>-0.9703316966178247</v>
      </c>
      <c r="AS451" s="160">
        <f t="shared" si="118"/>
        <v>0.30152253987634176</v>
      </c>
      <c r="AT451" s="160">
        <f t="shared" si="118"/>
        <v>-0.7904489464334532</v>
      </c>
      <c r="AU451" s="160">
        <f t="shared" si="118"/>
        <v>-1.8010472025133408</v>
      </c>
      <c r="AV451" s="160">
        <f t="shared" si="118"/>
        <v>-0.2407783009561367</v>
      </c>
      <c r="AW451" s="160">
        <f t="shared" si="118"/>
        <v>-0.15274118338943243</v>
      </c>
      <c r="AX451" s="160">
        <f t="shared" si="118"/>
        <v>-7.7185410620928388E-2</v>
      </c>
      <c r="AY451" s="160">
        <f t="shared" si="118"/>
        <v>-0.57541101671529582</v>
      </c>
      <c r="AZ451" s="160">
        <f t="shared" si="118"/>
        <v>0.26483242999288731</v>
      </c>
      <c r="BA451" s="160">
        <f t="shared" si="118"/>
        <v>-0.91151527744109961</v>
      </c>
      <c r="BB451" s="160" t="e">
        <f t="shared" si="118"/>
        <v>#DIV/0!</v>
      </c>
      <c r="BC451" s="160" t="e">
        <f t="shared" si="118"/>
        <v>#DIV/0!</v>
      </c>
      <c r="BD451" s="160" t="e">
        <f t="shared" si="118"/>
        <v>#DIV/0!</v>
      </c>
      <c r="BE451" s="160" t="e">
        <f t="shared" si="118"/>
        <v>#DIV/0!</v>
      </c>
      <c r="BF451" s="160" t="e">
        <f t="shared" si="118"/>
        <v>#DIV/0!</v>
      </c>
      <c r="BG451" s="160" t="e">
        <f t="shared" si="118"/>
        <v>#DIV/0!</v>
      </c>
      <c r="BH451" s="160" t="e">
        <f t="shared" si="118"/>
        <v>#DIV/0!</v>
      </c>
      <c r="BI451" s="160" t="e">
        <f t="shared" si="118"/>
        <v>#DIV/0!</v>
      </c>
      <c r="BJ451" s="160" t="e">
        <f t="shared" si="118"/>
        <v>#DIV/0!</v>
      </c>
      <c r="BK451" s="160" t="e">
        <f t="shared" si="118"/>
        <v>#DIV/0!</v>
      </c>
      <c r="BL451" s="160" t="e">
        <f t="shared" si="118"/>
        <v>#DIV/0!</v>
      </c>
      <c r="BM451" s="160" t="e">
        <f t="shared" si="118"/>
        <v>#DIV/0!</v>
      </c>
      <c r="BN451" s="160" t="e">
        <f t="shared" si="118"/>
        <v>#DIV/0!</v>
      </c>
      <c r="BO451" s="160" t="e">
        <f t="shared" ref="BO451:BV454" si="119">(BO204-BO$246)/BO$247</f>
        <v>#DIV/0!</v>
      </c>
      <c r="BP451" s="160" t="e">
        <f t="shared" si="119"/>
        <v>#DIV/0!</v>
      </c>
      <c r="BQ451" s="160" t="e">
        <f t="shared" si="119"/>
        <v>#DIV/0!</v>
      </c>
      <c r="BR451" s="160" t="e">
        <f t="shared" si="119"/>
        <v>#DIV/0!</v>
      </c>
      <c r="BS451" s="160" t="e">
        <f t="shared" si="119"/>
        <v>#DIV/0!</v>
      </c>
      <c r="BT451" s="160" t="e">
        <f t="shared" si="119"/>
        <v>#DIV/0!</v>
      </c>
      <c r="BU451" s="160" t="e">
        <f t="shared" si="119"/>
        <v>#DIV/0!</v>
      </c>
      <c r="BV451" s="160" t="e">
        <f t="shared" si="119"/>
        <v>#DIV/0!</v>
      </c>
    </row>
    <row r="452" spans="1:74" x14ac:dyDescent="0.2">
      <c r="A452" s="71"/>
      <c r="B452" s="79">
        <f t="shared" si="113"/>
        <v>42338</v>
      </c>
      <c r="C452" s="160">
        <f t="shared" si="114"/>
        <v>0.57694068195406067</v>
      </c>
      <c r="D452" s="160">
        <f t="shared" ref="D452:BO455" si="120">(D205-D$246)/D$247</f>
        <v>0.73290730055783748</v>
      </c>
      <c r="E452" s="160">
        <f t="shared" si="120"/>
        <v>5.5297938353693454E-2</v>
      </c>
      <c r="F452" s="160">
        <f t="shared" si="120"/>
        <v>0.23315085070322134</v>
      </c>
      <c r="G452" s="160">
        <f t="shared" si="120"/>
        <v>-7.3501202696040283E-2</v>
      </c>
      <c r="H452" s="160">
        <f t="shared" si="120"/>
        <v>0.24704440016509985</v>
      </c>
      <c r="I452" s="160">
        <f t="shared" si="120"/>
        <v>0.69008503406144828</v>
      </c>
      <c r="J452" s="160">
        <f t="shared" si="120"/>
        <v>9.0647584484303767E-2</v>
      </c>
      <c r="K452" s="160">
        <f t="shared" si="120"/>
        <v>-0.48412771492349649</v>
      </c>
      <c r="L452" s="160">
        <f t="shared" si="120"/>
        <v>-2.666007396358324E-2</v>
      </c>
      <c r="M452" s="160">
        <f t="shared" si="120"/>
        <v>0.14000793692504282</v>
      </c>
      <c r="N452" s="160">
        <f t="shared" si="120"/>
        <v>-7.6291750939306582E-2</v>
      </c>
      <c r="O452" s="160">
        <f t="shared" si="120"/>
        <v>4.6540012290700351E-2</v>
      </c>
      <c r="P452" s="160">
        <f t="shared" si="120"/>
        <v>0.5375607310203212</v>
      </c>
      <c r="Q452" s="160">
        <f t="shared" si="120"/>
        <v>0.23316552386084555</v>
      </c>
      <c r="R452" s="160">
        <f t="shared" si="120"/>
        <v>0.71003232155564766</v>
      </c>
      <c r="S452" s="160">
        <f t="shared" si="120"/>
        <v>1.2307778012751205</v>
      </c>
      <c r="T452" s="160">
        <f t="shared" si="120"/>
        <v>0.45954931527073706</v>
      </c>
      <c r="U452" s="160">
        <f t="shared" si="120"/>
        <v>-4.8108610887504122E-2</v>
      </c>
      <c r="V452" s="160">
        <f t="shared" si="120"/>
        <v>-0.26493447424715849</v>
      </c>
      <c r="W452" s="160">
        <f t="shared" si="120"/>
        <v>0.70855584006405148</v>
      </c>
      <c r="X452" s="160">
        <f t="shared" si="120"/>
        <v>2.7205313635709553E-2</v>
      </c>
      <c r="Y452" s="160">
        <f t="shared" si="120"/>
        <v>0.67863534164338601</v>
      </c>
      <c r="Z452" s="160">
        <f t="shared" si="120"/>
        <v>-0.14511069403716281</v>
      </c>
      <c r="AA452" s="160">
        <f t="shared" si="120"/>
        <v>0.40477623739333612</v>
      </c>
      <c r="AB452" s="160">
        <f t="shared" si="120"/>
        <v>-0.10927706876112964</v>
      </c>
      <c r="AC452" s="160">
        <f t="shared" si="120"/>
        <v>-8.3413330056300139E-2</v>
      </c>
      <c r="AD452" s="160">
        <f t="shared" si="120"/>
        <v>-6.4201112462377197E-2</v>
      </c>
      <c r="AE452" s="160">
        <f t="shared" si="120"/>
        <v>-0.1472693403255049</v>
      </c>
      <c r="AF452" s="160">
        <f t="shared" si="120"/>
        <v>-7.6998998795140841E-2</v>
      </c>
      <c r="AG452" s="160">
        <f t="shared" si="120"/>
        <v>8.2036627426175707E-2</v>
      </c>
      <c r="AH452" s="160">
        <f t="shared" si="120"/>
        <v>0.11923871805872961</v>
      </c>
      <c r="AI452" s="160">
        <f t="shared" si="120"/>
        <v>0.47600204830505244</v>
      </c>
      <c r="AJ452" s="160">
        <f t="shared" si="120"/>
        <v>0.47421115408074899</v>
      </c>
      <c r="AK452" s="160">
        <f t="shared" si="120"/>
        <v>0.44573617413735162</v>
      </c>
      <c r="AL452" s="160">
        <f t="shared" si="120"/>
        <v>-0.13397340482974399</v>
      </c>
      <c r="AM452" s="160">
        <f t="shared" si="120"/>
        <v>0.87698274003315646</v>
      </c>
      <c r="AN452" s="160">
        <f t="shared" si="120"/>
        <v>4.80236773662681E-2</v>
      </c>
      <c r="AO452" s="160">
        <f t="shared" si="120"/>
        <v>0.94515164484685565</v>
      </c>
      <c r="AP452" s="160">
        <f t="shared" si="120"/>
        <v>-0.25892351361287996</v>
      </c>
      <c r="AQ452" s="160">
        <f t="shared" si="120"/>
        <v>-4.5878284618095219E-2</v>
      </c>
      <c r="AR452" s="160">
        <f t="shared" si="120"/>
        <v>-0.37247341792108596</v>
      </c>
      <c r="AS452" s="160">
        <f t="shared" si="120"/>
        <v>-0.20287483833006542</v>
      </c>
      <c r="AT452" s="160">
        <f t="shared" si="120"/>
        <v>0.31385577414446419</v>
      </c>
      <c r="AU452" s="160">
        <f t="shared" si="120"/>
        <v>-0.90163706378190889</v>
      </c>
      <c r="AV452" s="160">
        <f t="shared" si="120"/>
        <v>-0.36317910417252114</v>
      </c>
      <c r="AW452" s="160">
        <f t="shared" si="120"/>
        <v>0.41452997719623236</v>
      </c>
      <c r="AX452" s="160">
        <f t="shared" si="120"/>
        <v>0.16087394669675414</v>
      </c>
      <c r="AY452" s="160">
        <f t="shared" si="120"/>
        <v>0.44913441409460209</v>
      </c>
      <c r="AZ452" s="160">
        <f t="shared" si="120"/>
        <v>0.99391347503297411</v>
      </c>
      <c r="BA452" s="160">
        <f t="shared" si="120"/>
        <v>1.4335029726741475</v>
      </c>
      <c r="BB452" s="160" t="e">
        <f t="shared" si="120"/>
        <v>#DIV/0!</v>
      </c>
      <c r="BC452" s="160" t="e">
        <f t="shared" si="120"/>
        <v>#DIV/0!</v>
      </c>
      <c r="BD452" s="160" t="e">
        <f t="shared" si="120"/>
        <v>#DIV/0!</v>
      </c>
      <c r="BE452" s="160" t="e">
        <f t="shared" si="120"/>
        <v>#DIV/0!</v>
      </c>
      <c r="BF452" s="160" t="e">
        <f t="shared" si="120"/>
        <v>#DIV/0!</v>
      </c>
      <c r="BG452" s="160" t="e">
        <f t="shared" si="120"/>
        <v>#DIV/0!</v>
      </c>
      <c r="BH452" s="160" t="e">
        <f t="shared" si="120"/>
        <v>#DIV/0!</v>
      </c>
      <c r="BI452" s="160" t="e">
        <f t="shared" si="120"/>
        <v>#DIV/0!</v>
      </c>
      <c r="BJ452" s="160" t="e">
        <f t="shared" si="120"/>
        <v>#DIV/0!</v>
      </c>
      <c r="BK452" s="160" t="e">
        <f t="shared" si="120"/>
        <v>#DIV/0!</v>
      </c>
      <c r="BL452" s="160" t="e">
        <f t="shared" si="120"/>
        <v>#DIV/0!</v>
      </c>
      <c r="BM452" s="160" t="e">
        <f t="shared" si="120"/>
        <v>#DIV/0!</v>
      </c>
      <c r="BN452" s="160" t="e">
        <f t="shared" si="120"/>
        <v>#DIV/0!</v>
      </c>
      <c r="BO452" s="160" t="e">
        <f t="shared" si="120"/>
        <v>#DIV/0!</v>
      </c>
      <c r="BP452" s="160" t="e">
        <f t="shared" si="119"/>
        <v>#DIV/0!</v>
      </c>
      <c r="BQ452" s="160" t="e">
        <f t="shared" si="119"/>
        <v>#DIV/0!</v>
      </c>
      <c r="BR452" s="160" t="e">
        <f t="shared" si="119"/>
        <v>#DIV/0!</v>
      </c>
      <c r="BS452" s="160" t="e">
        <f t="shared" si="119"/>
        <v>#DIV/0!</v>
      </c>
      <c r="BT452" s="160" t="e">
        <f t="shared" si="119"/>
        <v>#DIV/0!</v>
      </c>
      <c r="BU452" s="160" t="e">
        <f t="shared" si="119"/>
        <v>#DIV/0!</v>
      </c>
      <c r="BV452" s="160" t="e">
        <f t="shared" si="119"/>
        <v>#DIV/0!</v>
      </c>
    </row>
    <row r="453" spans="1:74" x14ac:dyDescent="0.2">
      <c r="A453" s="71"/>
      <c r="B453" s="79">
        <f t="shared" si="113"/>
        <v>42369</v>
      </c>
      <c r="C453" s="160">
        <f t="shared" si="114"/>
        <v>-5.166500481352778E-2</v>
      </c>
      <c r="D453" s="160">
        <f t="shared" si="120"/>
        <v>-0.66884315286011031</v>
      </c>
      <c r="E453" s="160">
        <f t="shared" si="120"/>
        <v>-9.1876366955095809E-2</v>
      </c>
      <c r="F453" s="160">
        <f t="shared" si="120"/>
        <v>0.38922387626844285</v>
      </c>
      <c r="G453" s="160">
        <f t="shared" si="120"/>
        <v>-0.63206081381630963</v>
      </c>
      <c r="H453" s="160">
        <f t="shared" si="120"/>
        <v>0.50807425229569281</v>
      </c>
      <c r="I453" s="160">
        <f t="shared" si="120"/>
        <v>0.51733284260751089</v>
      </c>
      <c r="J453" s="160">
        <f t="shared" si="120"/>
        <v>0.73218736799790907</v>
      </c>
      <c r="K453" s="160">
        <f t="shared" si="120"/>
        <v>-0.20240515720464011</v>
      </c>
      <c r="L453" s="160">
        <f t="shared" si="120"/>
        <v>1.0230699907095047</v>
      </c>
      <c r="M453" s="160">
        <f t="shared" si="120"/>
        <v>0.93870828418813579</v>
      </c>
      <c r="N453" s="160">
        <f t="shared" si="120"/>
        <v>-0.22944504173921224</v>
      </c>
      <c r="O453" s="160">
        <f t="shared" si="120"/>
        <v>0.15096325346177994</v>
      </c>
      <c r="P453" s="160">
        <f t="shared" si="120"/>
        <v>6.3669278120134162E-3</v>
      </c>
      <c r="Q453" s="160">
        <f t="shared" si="120"/>
        <v>-9.7709477547712767E-2</v>
      </c>
      <c r="R453" s="160">
        <f t="shared" si="120"/>
        <v>0.13186824598881827</v>
      </c>
      <c r="S453" s="160">
        <f t="shared" si="120"/>
        <v>6.1223240460658301E-2</v>
      </c>
      <c r="T453" s="160">
        <f t="shared" si="120"/>
        <v>-5.0595731658622252E-2</v>
      </c>
      <c r="U453" s="160">
        <f t="shared" si="120"/>
        <v>-0.57205394153325451</v>
      </c>
      <c r="V453" s="160">
        <f t="shared" si="120"/>
        <v>-0.76627511107608981</v>
      </c>
      <c r="W453" s="160">
        <f t="shared" si="120"/>
        <v>-1.3352868505605922</v>
      </c>
      <c r="X453" s="160">
        <f t="shared" si="120"/>
        <v>-0.46492848909483847</v>
      </c>
      <c r="Y453" s="160">
        <f t="shared" si="120"/>
        <v>-0.4036715430728014</v>
      </c>
      <c r="Z453" s="160">
        <f t="shared" si="120"/>
        <v>-0.71744625768000425</v>
      </c>
      <c r="AA453" s="160">
        <f t="shared" si="120"/>
        <v>-1.0892723457086186</v>
      </c>
      <c r="AB453" s="160">
        <f t="shared" si="120"/>
        <v>-0.58534758040281099</v>
      </c>
      <c r="AC453" s="160">
        <f t="shared" si="120"/>
        <v>-2.0285940742229975</v>
      </c>
      <c r="AD453" s="160">
        <f t="shared" si="120"/>
        <v>-2.0761524910752738</v>
      </c>
      <c r="AE453" s="160">
        <f t="shared" si="120"/>
        <v>-1.6257216018008733</v>
      </c>
      <c r="AF453" s="160">
        <f t="shared" si="120"/>
        <v>-1.0276719404396013</v>
      </c>
      <c r="AG453" s="160">
        <f t="shared" si="120"/>
        <v>-0.55041780378113325</v>
      </c>
      <c r="AH453" s="160">
        <f t="shared" si="120"/>
        <v>-1.565013980368263</v>
      </c>
      <c r="AI453" s="160">
        <f t="shared" si="120"/>
        <v>-0.76299608064750812</v>
      </c>
      <c r="AJ453" s="160">
        <f t="shared" si="120"/>
        <v>-0.89449579168578275</v>
      </c>
      <c r="AK453" s="160">
        <f t="shared" si="120"/>
        <v>-1.1564023967404917</v>
      </c>
      <c r="AL453" s="160">
        <f t="shared" si="120"/>
        <v>-1.2095639781092691</v>
      </c>
      <c r="AM453" s="160">
        <f t="shared" si="120"/>
        <v>0.4579914599567107</v>
      </c>
      <c r="AN453" s="160">
        <f t="shared" si="120"/>
        <v>-0.80880302515697633</v>
      </c>
      <c r="AO453" s="160">
        <f t="shared" si="120"/>
        <v>1.3307236403016971</v>
      </c>
      <c r="AP453" s="160">
        <f t="shared" si="120"/>
        <v>-1.4062608726423296</v>
      </c>
      <c r="AQ453" s="160">
        <f t="shared" si="120"/>
        <v>-1.3501693302230382</v>
      </c>
      <c r="AR453" s="160">
        <f t="shared" si="120"/>
        <v>-0.39166634852541776</v>
      </c>
      <c r="AS453" s="160">
        <f t="shared" si="120"/>
        <v>-0.58903553545125309</v>
      </c>
      <c r="AT453" s="160">
        <f t="shared" si="120"/>
        <v>-1.3704579588136625</v>
      </c>
      <c r="AU453" s="160">
        <f t="shared" si="120"/>
        <v>-0.84977570164674043</v>
      </c>
      <c r="AV453" s="160">
        <f t="shared" si="120"/>
        <v>0.42001598521870481</v>
      </c>
      <c r="AW453" s="160">
        <f t="shared" si="120"/>
        <v>-1.1387763923563949</v>
      </c>
      <c r="AX453" s="160">
        <f t="shared" si="120"/>
        <v>-1.3794359577536712</v>
      </c>
      <c r="AY453" s="160">
        <f t="shared" si="120"/>
        <v>-0.69807954711025022</v>
      </c>
      <c r="AZ453" s="160">
        <f t="shared" si="120"/>
        <v>-0.33783264709602329</v>
      </c>
      <c r="BA453" s="160">
        <f t="shared" si="120"/>
        <v>-0.51551644743120917</v>
      </c>
      <c r="BB453" s="160" t="e">
        <f t="shared" si="120"/>
        <v>#DIV/0!</v>
      </c>
      <c r="BC453" s="160" t="e">
        <f t="shared" si="120"/>
        <v>#DIV/0!</v>
      </c>
      <c r="BD453" s="160" t="e">
        <f t="shared" si="120"/>
        <v>#DIV/0!</v>
      </c>
      <c r="BE453" s="160" t="e">
        <f t="shared" si="120"/>
        <v>#DIV/0!</v>
      </c>
      <c r="BF453" s="160" t="e">
        <f t="shared" si="120"/>
        <v>#DIV/0!</v>
      </c>
      <c r="BG453" s="160" t="e">
        <f t="shared" si="120"/>
        <v>#DIV/0!</v>
      </c>
      <c r="BH453" s="160" t="e">
        <f t="shared" si="120"/>
        <v>#DIV/0!</v>
      </c>
      <c r="BI453" s="160" t="e">
        <f t="shared" si="120"/>
        <v>#DIV/0!</v>
      </c>
      <c r="BJ453" s="160" t="e">
        <f t="shared" si="120"/>
        <v>#DIV/0!</v>
      </c>
      <c r="BK453" s="160" t="e">
        <f t="shared" si="120"/>
        <v>#DIV/0!</v>
      </c>
      <c r="BL453" s="160" t="e">
        <f t="shared" si="120"/>
        <v>#DIV/0!</v>
      </c>
      <c r="BM453" s="160" t="e">
        <f t="shared" si="120"/>
        <v>#DIV/0!</v>
      </c>
      <c r="BN453" s="160" t="e">
        <f t="shared" si="120"/>
        <v>#DIV/0!</v>
      </c>
      <c r="BO453" s="160" t="e">
        <f t="shared" si="120"/>
        <v>#DIV/0!</v>
      </c>
      <c r="BP453" s="160" t="e">
        <f t="shared" si="119"/>
        <v>#DIV/0!</v>
      </c>
      <c r="BQ453" s="160" t="e">
        <f t="shared" si="119"/>
        <v>#DIV/0!</v>
      </c>
      <c r="BR453" s="160" t="e">
        <f t="shared" si="119"/>
        <v>#DIV/0!</v>
      </c>
      <c r="BS453" s="160" t="e">
        <f t="shared" si="119"/>
        <v>#DIV/0!</v>
      </c>
      <c r="BT453" s="160" t="e">
        <f t="shared" si="119"/>
        <v>#DIV/0!</v>
      </c>
      <c r="BU453" s="160" t="e">
        <f t="shared" si="119"/>
        <v>#DIV/0!</v>
      </c>
      <c r="BV453" s="160" t="e">
        <f t="shared" si="119"/>
        <v>#DIV/0!</v>
      </c>
    </row>
    <row r="454" spans="1:74" x14ac:dyDescent="0.2">
      <c r="A454" s="71"/>
      <c r="B454" s="79">
        <f t="shared" si="113"/>
        <v>42400</v>
      </c>
      <c r="C454" s="160">
        <f t="shared" si="114"/>
        <v>-0.70948316428296265</v>
      </c>
      <c r="D454" s="160">
        <f t="shared" si="120"/>
        <v>-1.1661301998210247</v>
      </c>
      <c r="E454" s="160">
        <f t="shared" si="120"/>
        <v>-0.92786309204503958</v>
      </c>
      <c r="F454" s="160">
        <f t="shared" si="120"/>
        <v>-1.3501358926672922</v>
      </c>
      <c r="G454" s="160">
        <f t="shared" si="120"/>
        <v>-0.89809631805020218</v>
      </c>
      <c r="H454" s="160">
        <f t="shared" si="120"/>
        <v>-1.3700421484626861</v>
      </c>
      <c r="I454" s="160">
        <f t="shared" si="120"/>
        <v>-0.87029217398403091</v>
      </c>
      <c r="J454" s="160">
        <f t="shared" si="120"/>
        <v>-1.3724148259427063</v>
      </c>
      <c r="K454" s="160">
        <f t="shared" si="120"/>
        <v>-0.82307775391171101</v>
      </c>
      <c r="L454" s="160">
        <f t="shared" si="120"/>
        <v>1.6078337859345671</v>
      </c>
      <c r="M454" s="160">
        <f t="shared" si="120"/>
        <v>1.617005034029708</v>
      </c>
      <c r="N454" s="160">
        <f t="shared" si="120"/>
        <v>0.43391463265696034</v>
      </c>
      <c r="O454" s="160">
        <f t="shared" si="120"/>
        <v>0.84404379800869866</v>
      </c>
      <c r="P454" s="160">
        <f t="shared" si="120"/>
        <v>0.8647252429691874</v>
      </c>
      <c r="Q454" s="160">
        <f t="shared" si="120"/>
        <v>0.85892796829941032</v>
      </c>
      <c r="R454" s="160">
        <f t="shared" si="120"/>
        <v>-0.77920287689570111</v>
      </c>
      <c r="S454" s="160">
        <f t="shared" si="120"/>
        <v>1.4503673003169373</v>
      </c>
      <c r="T454" s="160">
        <f t="shared" si="120"/>
        <v>0.87821921997050989</v>
      </c>
      <c r="U454" s="160">
        <f t="shared" si="120"/>
        <v>-1.5106329645794567</v>
      </c>
      <c r="V454" s="160">
        <f t="shared" si="120"/>
        <v>-2.3177664136540588</v>
      </c>
      <c r="W454" s="160">
        <f t="shared" si="120"/>
        <v>0.44272699266596405</v>
      </c>
      <c r="X454" s="160">
        <f t="shared" si="120"/>
        <v>0.2107916876998196</v>
      </c>
      <c r="Y454" s="160">
        <f t="shared" si="120"/>
        <v>9.0055672216967392E-2</v>
      </c>
      <c r="Z454" s="160">
        <f t="shared" si="120"/>
        <v>-0.43607609426808736</v>
      </c>
      <c r="AA454" s="160">
        <f t="shared" si="120"/>
        <v>0.24405751950920251</v>
      </c>
      <c r="AB454" s="160">
        <f t="shared" si="120"/>
        <v>-7.4623173580627644E-2</v>
      </c>
      <c r="AC454" s="160">
        <f t="shared" si="120"/>
        <v>-0.45950135108346751</v>
      </c>
      <c r="AD454" s="160">
        <f t="shared" si="120"/>
        <v>-0.49810419444609733</v>
      </c>
      <c r="AE454" s="160">
        <f t="shared" si="120"/>
        <v>-0.35992672993868952</v>
      </c>
      <c r="AF454" s="160">
        <f t="shared" si="120"/>
        <v>0.3837565839288391</v>
      </c>
      <c r="AG454" s="160">
        <f t="shared" si="120"/>
        <v>4.4611331551707621E-2</v>
      </c>
      <c r="AH454" s="160">
        <f t="shared" si="120"/>
        <v>7.9065429073674642E-2</v>
      </c>
      <c r="AI454" s="160">
        <f t="shared" si="120"/>
        <v>-1.1373145876070434</v>
      </c>
      <c r="AJ454" s="160">
        <f t="shared" si="120"/>
        <v>-0.57379878715102461</v>
      </c>
      <c r="AK454" s="160">
        <f t="shared" si="120"/>
        <v>-0.31528791254105787</v>
      </c>
      <c r="AL454" s="160">
        <f t="shared" si="120"/>
        <v>-1.3435522866341971</v>
      </c>
      <c r="AM454" s="160">
        <f t="shared" si="120"/>
        <v>-0.47760737671330861</v>
      </c>
      <c r="AN454" s="160">
        <f t="shared" si="120"/>
        <v>-1.0657642919765677</v>
      </c>
      <c r="AO454" s="160">
        <f t="shared" si="120"/>
        <v>0.18492006890287521</v>
      </c>
      <c r="AP454" s="160">
        <f t="shared" si="120"/>
        <v>-0.20549344973362416</v>
      </c>
      <c r="AQ454" s="160">
        <f t="shared" si="120"/>
        <v>-0.66886828678086141</v>
      </c>
      <c r="AR454" s="160">
        <f t="shared" si="120"/>
        <v>0.13023199223676821</v>
      </c>
      <c r="AS454" s="160">
        <f t="shared" si="120"/>
        <v>-0.72551255879565335</v>
      </c>
      <c r="AT454" s="160">
        <f t="shared" si="120"/>
        <v>0.42424789244881456</v>
      </c>
      <c r="AU454" s="160">
        <f t="shared" si="120"/>
        <v>-0.58339207257949666</v>
      </c>
      <c r="AV454" s="160">
        <f t="shared" si="120"/>
        <v>-7.6276053466324822E-2</v>
      </c>
      <c r="AW454" s="160">
        <f t="shared" si="120"/>
        <v>1.4140406228350684</v>
      </c>
      <c r="AX454" s="160">
        <f t="shared" si="120"/>
        <v>1.1855805522602547</v>
      </c>
      <c r="AY454" s="160">
        <f t="shared" si="120"/>
        <v>0.30303080274266059</v>
      </c>
      <c r="AZ454" s="160">
        <f t="shared" si="120"/>
        <v>0.45098640363220671</v>
      </c>
      <c r="BA454" s="160">
        <f t="shared" si="120"/>
        <v>-1.1219767058220982</v>
      </c>
      <c r="BB454" s="160" t="e">
        <f t="shared" si="120"/>
        <v>#DIV/0!</v>
      </c>
      <c r="BC454" s="160" t="e">
        <f t="shared" si="120"/>
        <v>#DIV/0!</v>
      </c>
      <c r="BD454" s="160" t="e">
        <f t="shared" si="120"/>
        <v>#DIV/0!</v>
      </c>
      <c r="BE454" s="160" t="e">
        <f t="shared" si="120"/>
        <v>#DIV/0!</v>
      </c>
      <c r="BF454" s="160" t="e">
        <f t="shared" si="120"/>
        <v>#DIV/0!</v>
      </c>
      <c r="BG454" s="160" t="e">
        <f t="shared" si="120"/>
        <v>#DIV/0!</v>
      </c>
      <c r="BH454" s="160" t="e">
        <f t="shared" si="120"/>
        <v>#DIV/0!</v>
      </c>
      <c r="BI454" s="160" t="e">
        <f t="shared" si="120"/>
        <v>#DIV/0!</v>
      </c>
      <c r="BJ454" s="160" t="e">
        <f t="shared" si="120"/>
        <v>#DIV/0!</v>
      </c>
      <c r="BK454" s="160" t="e">
        <f t="shared" si="120"/>
        <v>#DIV/0!</v>
      </c>
      <c r="BL454" s="160" t="e">
        <f t="shared" si="120"/>
        <v>#DIV/0!</v>
      </c>
      <c r="BM454" s="160" t="e">
        <f t="shared" si="120"/>
        <v>#DIV/0!</v>
      </c>
      <c r="BN454" s="160" t="e">
        <f t="shared" si="120"/>
        <v>#DIV/0!</v>
      </c>
      <c r="BO454" s="160" t="e">
        <f t="shared" si="120"/>
        <v>#DIV/0!</v>
      </c>
      <c r="BP454" s="160" t="e">
        <f t="shared" si="119"/>
        <v>#DIV/0!</v>
      </c>
      <c r="BQ454" s="160" t="e">
        <f t="shared" si="119"/>
        <v>#DIV/0!</v>
      </c>
      <c r="BR454" s="160" t="e">
        <f t="shared" si="119"/>
        <v>#DIV/0!</v>
      </c>
      <c r="BS454" s="160" t="e">
        <f t="shared" si="119"/>
        <v>#DIV/0!</v>
      </c>
      <c r="BT454" s="160" t="e">
        <f t="shared" si="119"/>
        <v>#DIV/0!</v>
      </c>
      <c r="BU454" s="160" t="e">
        <f t="shared" si="119"/>
        <v>#DIV/0!</v>
      </c>
      <c r="BV454" s="160" t="e">
        <f t="shared" si="119"/>
        <v>#DIV/0!</v>
      </c>
    </row>
    <row r="455" spans="1:74" x14ac:dyDescent="0.2">
      <c r="A455" s="71"/>
      <c r="B455" s="79">
        <f t="shared" si="113"/>
        <v>42429</v>
      </c>
      <c r="C455" s="160">
        <f t="shared" si="114"/>
        <v>0.3910164056123937</v>
      </c>
      <c r="D455" s="160">
        <f t="shared" si="120"/>
        <v>0.43708515975439627</v>
      </c>
      <c r="E455" s="160">
        <f t="shared" si="120"/>
        <v>-9.0678942789400266E-2</v>
      </c>
      <c r="F455" s="160">
        <f t="shared" si="120"/>
        <v>0.27536720247310775</v>
      </c>
      <c r="G455" s="160">
        <f t="shared" si="120"/>
        <v>0.29675038083289029</v>
      </c>
      <c r="H455" s="160">
        <f t="shared" si="120"/>
        <v>-0.22790506927832244</v>
      </c>
      <c r="I455" s="160">
        <f t="shared" si="120"/>
        <v>0.12933061188580366</v>
      </c>
      <c r="J455" s="160">
        <f t="shared" si="120"/>
        <v>0.26845291289159579</v>
      </c>
      <c r="K455" s="160">
        <f t="shared" si="120"/>
        <v>0.23245229628710148</v>
      </c>
      <c r="L455" s="160">
        <f t="shared" si="120"/>
        <v>1.9932383119489381</v>
      </c>
      <c r="M455" s="160">
        <f t="shared" si="120"/>
        <v>1.735238796556241</v>
      </c>
      <c r="N455" s="160">
        <f t="shared" si="120"/>
        <v>0.86042935540244825</v>
      </c>
      <c r="O455" s="160">
        <f t="shared" si="120"/>
        <v>0.74630261733802283</v>
      </c>
      <c r="P455" s="160">
        <f t="shared" si="120"/>
        <v>1.0615722683880016</v>
      </c>
      <c r="Q455" s="160">
        <f t="shared" si="120"/>
        <v>0.79380924199823666</v>
      </c>
      <c r="R455" s="160">
        <f t="shared" si="120"/>
        <v>0.49188766690800478</v>
      </c>
      <c r="S455" s="160">
        <f t="shared" si="120"/>
        <v>1.2179882484111901</v>
      </c>
      <c r="T455" s="160">
        <f t="shared" si="120"/>
        <v>1.0180111409235164</v>
      </c>
      <c r="U455" s="160">
        <f t="shared" si="120"/>
        <v>-0.19261227752075458</v>
      </c>
      <c r="V455" s="160">
        <f t="shared" si="120"/>
        <v>-0.44736391501715284</v>
      </c>
      <c r="W455" s="160">
        <f t="shared" si="120"/>
        <v>0.78010909190481248</v>
      </c>
      <c r="X455" s="160">
        <f t="shared" si="120"/>
        <v>9.2392639699964141E-2</v>
      </c>
      <c r="Y455" s="160">
        <f t="shared" si="120"/>
        <v>-0.30824132681887878</v>
      </c>
      <c r="Z455" s="160">
        <f t="shared" si="120"/>
        <v>-0.48437127562780541</v>
      </c>
      <c r="AA455" s="160">
        <f t="shared" si="120"/>
        <v>-0.53485151345356641</v>
      </c>
      <c r="AB455" s="160">
        <f t="shared" si="120"/>
        <v>3.2545579855015334E-2</v>
      </c>
      <c r="AC455" s="160">
        <f t="shared" si="120"/>
        <v>-0.65766014475911672</v>
      </c>
      <c r="AD455" s="160">
        <f t="shared" si="120"/>
        <v>-0.79738245137199459</v>
      </c>
      <c r="AE455" s="160">
        <f t="shared" si="120"/>
        <v>-0.26959710564406253</v>
      </c>
      <c r="AF455" s="160">
        <f t="shared" si="120"/>
        <v>-0.34839691101005976</v>
      </c>
      <c r="AG455" s="160">
        <f t="shared" si="120"/>
        <v>-0.43140633705837383</v>
      </c>
      <c r="AH455" s="160">
        <f t="shared" si="120"/>
        <v>-0.7462633436223256</v>
      </c>
      <c r="AI455" s="160">
        <f t="shared" si="120"/>
        <v>-3.030436877502795E-2</v>
      </c>
      <c r="AJ455" s="160">
        <f t="shared" si="120"/>
        <v>0.14169267784690587</v>
      </c>
      <c r="AK455" s="160">
        <f t="shared" si="120"/>
        <v>-0.11638644505162697</v>
      </c>
      <c r="AL455" s="160">
        <f t="shared" si="120"/>
        <v>-9.6159294215161603E-2</v>
      </c>
      <c r="AM455" s="160">
        <f t="shared" si="120"/>
        <v>1.3134107527145846</v>
      </c>
      <c r="AN455" s="160">
        <f t="shared" si="120"/>
        <v>-0.29463382364211127</v>
      </c>
      <c r="AO455" s="160">
        <f t="shared" si="120"/>
        <v>2.3928653636301291</v>
      </c>
      <c r="AP455" s="160">
        <f t="shared" si="120"/>
        <v>-0.92835276131763655</v>
      </c>
      <c r="AQ455" s="160">
        <f t="shared" si="120"/>
        <v>-0.53760774551327162</v>
      </c>
      <c r="AR455" s="160">
        <f t="shared" si="120"/>
        <v>0.16433604098899404</v>
      </c>
      <c r="AS455" s="160">
        <f t="shared" si="120"/>
        <v>-0.52125746543580176</v>
      </c>
      <c r="AT455" s="160">
        <f t="shared" si="120"/>
        <v>-0.12580994926293182</v>
      </c>
      <c r="AU455" s="160">
        <f t="shared" si="120"/>
        <v>-0.85727467355029285</v>
      </c>
      <c r="AV455" s="160">
        <f t="shared" si="120"/>
        <v>0.34742768455155165</v>
      </c>
      <c r="AW455" s="160">
        <f t="shared" si="120"/>
        <v>0.25043206630572629</v>
      </c>
      <c r="AX455" s="160">
        <f t="shared" si="120"/>
        <v>2.9940180832785025E-2</v>
      </c>
      <c r="AY455" s="160">
        <f t="shared" si="120"/>
        <v>0.32631795502223737</v>
      </c>
      <c r="AZ455" s="160">
        <f t="shared" si="120"/>
        <v>0.54810902064429579</v>
      </c>
      <c r="BA455" s="160">
        <f t="shared" si="120"/>
        <v>-0.7182972048377525</v>
      </c>
      <c r="BB455" s="160" t="e">
        <f t="shared" si="120"/>
        <v>#DIV/0!</v>
      </c>
      <c r="BC455" s="160" t="e">
        <f t="shared" si="120"/>
        <v>#DIV/0!</v>
      </c>
      <c r="BD455" s="160" t="e">
        <f t="shared" si="120"/>
        <v>#DIV/0!</v>
      </c>
      <c r="BE455" s="160" t="e">
        <f t="shared" si="120"/>
        <v>#DIV/0!</v>
      </c>
      <c r="BF455" s="160" t="e">
        <f t="shared" si="120"/>
        <v>#DIV/0!</v>
      </c>
      <c r="BG455" s="160" t="e">
        <f t="shared" si="120"/>
        <v>#DIV/0!</v>
      </c>
      <c r="BH455" s="160" t="e">
        <f t="shared" si="120"/>
        <v>#DIV/0!</v>
      </c>
      <c r="BI455" s="160" t="e">
        <f t="shared" si="120"/>
        <v>#DIV/0!</v>
      </c>
      <c r="BJ455" s="160" t="e">
        <f t="shared" si="120"/>
        <v>#DIV/0!</v>
      </c>
      <c r="BK455" s="160" t="e">
        <f t="shared" si="120"/>
        <v>#DIV/0!</v>
      </c>
      <c r="BL455" s="160" t="e">
        <f t="shared" si="120"/>
        <v>#DIV/0!</v>
      </c>
      <c r="BM455" s="160" t="e">
        <f t="shared" si="120"/>
        <v>#DIV/0!</v>
      </c>
      <c r="BN455" s="160" t="e">
        <f t="shared" si="120"/>
        <v>#DIV/0!</v>
      </c>
      <c r="BO455" s="160" t="e">
        <f t="shared" ref="BO455:BV458" si="121">(BO208-BO$246)/BO$247</f>
        <v>#DIV/0!</v>
      </c>
      <c r="BP455" s="160" t="e">
        <f t="shared" si="121"/>
        <v>#DIV/0!</v>
      </c>
      <c r="BQ455" s="160" t="e">
        <f t="shared" si="121"/>
        <v>#DIV/0!</v>
      </c>
      <c r="BR455" s="160" t="e">
        <f t="shared" si="121"/>
        <v>#DIV/0!</v>
      </c>
      <c r="BS455" s="160" t="e">
        <f t="shared" si="121"/>
        <v>#DIV/0!</v>
      </c>
      <c r="BT455" s="160" t="e">
        <f t="shared" si="121"/>
        <v>#DIV/0!</v>
      </c>
      <c r="BU455" s="160" t="e">
        <f t="shared" si="121"/>
        <v>#DIV/0!</v>
      </c>
      <c r="BV455" s="160" t="e">
        <f t="shared" si="121"/>
        <v>#DIV/0!</v>
      </c>
    </row>
    <row r="456" spans="1:74" x14ac:dyDescent="0.2">
      <c r="A456" s="71"/>
      <c r="B456" s="79">
        <f t="shared" si="113"/>
        <v>42460</v>
      </c>
      <c r="C456" s="160">
        <f t="shared" si="114"/>
        <v>0.76251825812740337</v>
      </c>
      <c r="D456" s="160">
        <f t="shared" ref="D456:BO459" si="122">(D209-D$246)/D$247</f>
        <v>0.84142066544327054</v>
      </c>
      <c r="E456" s="160">
        <f t="shared" si="122"/>
        <v>0.69349074107906561</v>
      </c>
      <c r="F456" s="160">
        <f t="shared" si="122"/>
        <v>0.8714685898171316</v>
      </c>
      <c r="G456" s="160">
        <f t="shared" si="122"/>
        <v>0.33197246493479943</v>
      </c>
      <c r="H456" s="160">
        <f t="shared" si="122"/>
        <v>0.29117301947553592</v>
      </c>
      <c r="I456" s="160">
        <f t="shared" si="122"/>
        <v>0.52942753570842482</v>
      </c>
      <c r="J456" s="160">
        <f t="shared" si="122"/>
        <v>1.5446080034560905</v>
      </c>
      <c r="K456" s="160">
        <f t="shared" si="122"/>
        <v>1.6970622148406689</v>
      </c>
      <c r="L456" s="160">
        <f t="shared" si="122"/>
        <v>-0.35041084804224637</v>
      </c>
      <c r="M456" s="160">
        <f t="shared" si="122"/>
        <v>-0.38247961660653668</v>
      </c>
      <c r="N456" s="160">
        <f t="shared" si="122"/>
        <v>0.37665434067804426</v>
      </c>
      <c r="O456" s="160">
        <f t="shared" si="122"/>
        <v>1.4869267117757627</v>
      </c>
      <c r="P456" s="160">
        <f t="shared" si="122"/>
        <v>-0.25461779596955364</v>
      </c>
      <c r="Q456" s="160">
        <f t="shared" si="122"/>
        <v>-0.12428752400900986</v>
      </c>
      <c r="R456" s="160">
        <f t="shared" si="122"/>
        <v>-0.17528396335286975</v>
      </c>
      <c r="S456" s="160">
        <f t="shared" si="122"/>
        <v>-1.6681368161744057</v>
      </c>
      <c r="T456" s="160">
        <f t="shared" si="122"/>
        <v>-0.34645845397764125</v>
      </c>
      <c r="U456" s="160">
        <f t="shared" si="122"/>
        <v>1.6302911573630563</v>
      </c>
      <c r="V456" s="160">
        <f t="shared" si="122"/>
        <v>1.3008795152642521</v>
      </c>
      <c r="W456" s="160">
        <f t="shared" si="122"/>
        <v>-0.98777586712976873</v>
      </c>
      <c r="X456" s="160">
        <f t="shared" si="122"/>
        <v>-0.30101093078536523</v>
      </c>
      <c r="Y456" s="160">
        <f t="shared" si="122"/>
        <v>-7.0441883276115197E-2</v>
      </c>
      <c r="Z456" s="160">
        <f t="shared" si="122"/>
        <v>-1.0736231766445503</v>
      </c>
      <c r="AA456" s="160">
        <f t="shared" si="122"/>
        <v>-0.82719930354527271</v>
      </c>
      <c r="AB456" s="160">
        <f t="shared" si="122"/>
        <v>-0.95820936255201061</v>
      </c>
      <c r="AC456" s="160">
        <f t="shared" si="122"/>
        <v>-0.68909510072814006</v>
      </c>
      <c r="AD456" s="160">
        <f t="shared" si="122"/>
        <v>-0.55741107799175749</v>
      </c>
      <c r="AE456" s="160">
        <f t="shared" si="122"/>
        <v>-0.7651035433885619</v>
      </c>
      <c r="AF456" s="160">
        <f t="shared" si="122"/>
        <v>-1.1293379209122181</v>
      </c>
      <c r="AG456" s="160">
        <f t="shared" si="122"/>
        <v>-0.99317690756570054</v>
      </c>
      <c r="AH456" s="160">
        <f t="shared" si="122"/>
        <v>-1.1690569002814393</v>
      </c>
      <c r="AI456" s="160">
        <f t="shared" si="122"/>
        <v>-0.75306703087052695</v>
      </c>
      <c r="AJ456" s="160">
        <f t="shared" si="122"/>
        <v>-0.47113771918333347</v>
      </c>
      <c r="AK456" s="160">
        <f t="shared" si="122"/>
        <v>-0.43379109906276425</v>
      </c>
      <c r="AL456" s="160">
        <f t="shared" si="122"/>
        <v>-0.52464753558872623</v>
      </c>
      <c r="AM456" s="160">
        <f t="shared" si="122"/>
        <v>-0.15451024328403395</v>
      </c>
      <c r="AN456" s="160">
        <f t="shared" si="122"/>
        <v>-0.8973753576464728</v>
      </c>
      <c r="AO456" s="160">
        <f t="shared" si="122"/>
        <v>1.0470008511934175</v>
      </c>
      <c r="AP456" s="160">
        <f t="shared" si="122"/>
        <v>-1.7163898411660183</v>
      </c>
      <c r="AQ456" s="160">
        <f t="shared" si="122"/>
        <v>-0.64036578523197363</v>
      </c>
      <c r="AR456" s="160">
        <f t="shared" si="122"/>
        <v>-1.4801077992844869</v>
      </c>
      <c r="AS456" s="160">
        <f t="shared" si="122"/>
        <v>-0.58213557884944322</v>
      </c>
      <c r="AT456" s="160">
        <f t="shared" si="122"/>
        <v>-0.86860638935924062</v>
      </c>
      <c r="AU456" s="160">
        <f t="shared" si="122"/>
        <v>-1.7254471294081246</v>
      </c>
      <c r="AV456" s="160">
        <f t="shared" si="122"/>
        <v>7.3494339751240308E-3</v>
      </c>
      <c r="AW456" s="160">
        <f t="shared" si="122"/>
        <v>6.143108784197121E-2</v>
      </c>
      <c r="AX456" s="160">
        <f t="shared" si="122"/>
        <v>-5.2272019512906318E-2</v>
      </c>
      <c r="AY456" s="160">
        <f t="shared" si="122"/>
        <v>-0.61283795248891082</v>
      </c>
      <c r="AZ456" s="160">
        <f t="shared" si="122"/>
        <v>0.22407802710959757</v>
      </c>
      <c r="BA456" s="160">
        <f t="shared" si="122"/>
        <v>-1.3269433855851402</v>
      </c>
      <c r="BB456" s="160" t="e">
        <f t="shared" si="122"/>
        <v>#DIV/0!</v>
      </c>
      <c r="BC456" s="160" t="e">
        <f t="shared" si="122"/>
        <v>#DIV/0!</v>
      </c>
      <c r="BD456" s="160" t="e">
        <f t="shared" si="122"/>
        <v>#DIV/0!</v>
      </c>
      <c r="BE456" s="160" t="e">
        <f t="shared" si="122"/>
        <v>#DIV/0!</v>
      </c>
      <c r="BF456" s="160" t="e">
        <f t="shared" si="122"/>
        <v>#DIV/0!</v>
      </c>
      <c r="BG456" s="160" t="e">
        <f t="shared" si="122"/>
        <v>#DIV/0!</v>
      </c>
      <c r="BH456" s="160" t="e">
        <f t="shared" si="122"/>
        <v>#DIV/0!</v>
      </c>
      <c r="BI456" s="160" t="e">
        <f t="shared" si="122"/>
        <v>#DIV/0!</v>
      </c>
      <c r="BJ456" s="160" t="e">
        <f t="shared" si="122"/>
        <v>#DIV/0!</v>
      </c>
      <c r="BK456" s="160" t="e">
        <f t="shared" si="122"/>
        <v>#DIV/0!</v>
      </c>
      <c r="BL456" s="160" t="e">
        <f t="shared" si="122"/>
        <v>#DIV/0!</v>
      </c>
      <c r="BM456" s="160" t="e">
        <f t="shared" si="122"/>
        <v>#DIV/0!</v>
      </c>
      <c r="BN456" s="160" t="e">
        <f t="shared" si="122"/>
        <v>#DIV/0!</v>
      </c>
      <c r="BO456" s="160" t="e">
        <f t="shared" si="122"/>
        <v>#DIV/0!</v>
      </c>
      <c r="BP456" s="160" t="e">
        <f t="shared" si="121"/>
        <v>#DIV/0!</v>
      </c>
      <c r="BQ456" s="160" t="e">
        <f t="shared" si="121"/>
        <v>#DIV/0!</v>
      </c>
      <c r="BR456" s="160" t="e">
        <f t="shared" si="121"/>
        <v>#DIV/0!</v>
      </c>
      <c r="BS456" s="160" t="e">
        <f t="shared" si="121"/>
        <v>#DIV/0!</v>
      </c>
      <c r="BT456" s="160" t="e">
        <f t="shared" si="121"/>
        <v>#DIV/0!</v>
      </c>
      <c r="BU456" s="160" t="e">
        <f t="shared" si="121"/>
        <v>#DIV/0!</v>
      </c>
      <c r="BV456" s="160" t="e">
        <f t="shared" si="121"/>
        <v>#DIV/0!</v>
      </c>
    </row>
    <row r="457" spans="1:74" x14ac:dyDescent="0.2">
      <c r="A457" s="71"/>
      <c r="B457" s="79">
        <f t="shared" si="113"/>
        <v>42490</v>
      </c>
      <c r="C457" s="160">
        <f t="shared" si="114"/>
        <v>-0.49208345116969532</v>
      </c>
      <c r="D457" s="160">
        <f t="shared" si="122"/>
        <v>-0.20999906963686127</v>
      </c>
      <c r="E457" s="160">
        <f t="shared" si="122"/>
        <v>-1.7326968427313842E-2</v>
      </c>
      <c r="F457" s="160">
        <f t="shared" si="122"/>
        <v>-0.27308390953765294</v>
      </c>
      <c r="G457" s="160">
        <f t="shared" si="122"/>
        <v>0.35757397874130986</v>
      </c>
      <c r="H457" s="160">
        <f t="shared" si="122"/>
        <v>0.59272197122259518</v>
      </c>
      <c r="I457" s="160">
        <f t="shared" si="122"/>
        <v>0.41464869996733206</v>
      </c>
      <c r="J457" s="160">
        <f t="shared" si="122"/>
        <v>-0.12818990857239917</v>
      </c>
      <c r="K457" s="160">
        <f t="shared" si="122"/>
        <v>-0.41610056146348467</v>
      </c>
      <c r="L457" s="160">
        <f t="shared" si="122"/>
        <v>-0.1980549597737101</v>
      </c>
      <c r="M457" s="160">
        <f t="shared" si="122"/>
        <v>-0.35369695930017142</v>
      </c>
      <c r="N457" s="160">
        <f t="shared" si="122"/>
        <v>0.34330705896711333</v>
      </c>
      <c r="O457" s="160">
        <f t="shared" si="122"/>
        <v>-0.20128595889886461</v>
      </c>
      <c r="P457" s="160">
        <f t="shared" si="122"/>
        <v>-0.24199618784067101</v>
      </c>
      <c r="Q457" s="160">
        <f t="shared" si="122"/>
        <v>-0.20434987579155958</v>
      </c>
      <c r="R457" s="160">
        <f t="shared" si="122"/>
        <v>-0.5011306544284051</v>
      </c>
      <c r="S457" s="160">
        <f t="shared" si="122"/>
        <v>-0.85557449025523202</v>
      </c>
      <c r="T457" s="160">
        <f t="shared" si="122"/>
        <v>-0.29875642161594579</v>
      </c>
      <c r="U457" s="160">
        <f t="shared" si="122"/>
        <v>-1.0597629543524632E-2</v>
      </c>
      <c r="V457" s="160">
        <f t="shared" si="122"/>
        <v>0.26794420177420247</v>
      </c>
      <c r="W457" s="160">
        <f t="shared" si="122"/>
        <v>-0.35889773089964505</v>
      </c>
      <c r="X457" s="160">
        <f t="shared" si="122"/>
        <v>0.61864412449535</v>
      </c>
      <c r="Y457" s="160">
        <f t="shared" si="122"/>
        <v>1.2395977003316554</v>
      </c>
      <c r="Z457" s="160">
        <f t="shared" si="122"/>
        <v>0.55578187682838687</v>
      </c>
      <c r="AA457" s="160">
        <f t="shared" si="122"/>
        <v>2.9435391689714666E-2</v>
      </c>
      <c r="AB457" s="160">
        <f t="shared" si="122"/>
        <v>-9.3876123087857449E-2</v>
      </c>
      <c r="AC457" s="160">
        <f t="shared" si="122"/>
        <v>-0.96679765749187208</v>
      </c>
      <c r="AD457" s="160">
        <f t="shared" si="122"/>
        <v>-0.60905755634290748</v>
      </c>
      <c r="AE457" s="160">
        <f t="shared" si="122"/>
        <v>-1.5713295477188254</v>
      </c>
      <c r="AF457" s="160">
        <f t="shared" si="122"/>
        <v>0.10970859788715037</v>
      </c>
      <c r="AG457" s="160">
        <f t="shared" si="122"/>
        <v>-0.18621264638875334</v>
      </c>
      <c r="AH457" s="160">
        <f t="shared" si="122"/>
        <v>0.19439702603911216</v>
      </c>
      <c r="AI457" s="160">
        <f t="shared" si="122"/>
        <v>-0.44311696031011494</v>
      </c>
      <c r="AJ457" s="160">
        <f t="shared" si="122"/>
        <v>-0.3543804507078045</v>
      </c>
      <c r="AK457" s="160">
        <f t="shared" si="122"/>
        <v>-0.72994540934464713</v>
      </c>
      <c r="AL457" s="160">
        <f t="shared" si="122"/>
        <v>-0.98639605756058291</v>
      </c>
      <c r="AM457" s="160">
        <f t="shared" si="122"/>
        <v>1.5044363600499284</v>
      </c>
      <c r="AN457" s="160">
        <f t="shared" si="122"/>
        <v>-0.47335354649822764</v>
      </c>
      <c r="AO457" s="160">
        <f t="shared" si="122"/>
        <v>2.7529750574983303</v>
      </c>
      <c r="AP457" s="160">
        <f t="shared" si="122"/>
        <v>-0.76720348559037721</v>
      </c>
      <c r="AQ457" s="160">
        <f t="shared" si="122"/>
        <v>-0.56815543726066209</v>
      </c>
      <c r="AR457" s="160">
        <f t="shared" si="122"/>
        <v>-0.65782928209551372</v>
      </c>
      <c r="AS457" s="160">
        <f t="shared" si="122"/>
        <v>-0.58230012596396763</v>
      </c>
      <c r="AT457" s="160">
        <f t="shared" si="122"/>
        <v>-9.7488496537902827E-2</v>
      </c>
      <c r="AU457" s="160">
        <f t="shared" si="122"/>
        <v>-0.27426030441994664</v>
      </c>
      <c r="AV457" s="160">
        <f t="shared" si="122"/>
        <v>-1.4153550690341143</v>
      </c>
      <c r="AW457" s="160">
        <f t="shared" si="122"/>
        <v>0.92019859998914233</v>
      </c>
      <c r="AX457" s="160">
        <f t="shared" si="122"/>
        <v>0.84410636773660497</v>
      </c>
      <c r="AY457" s="160">
        <f t="shared" si="122"/>
        <v>-0.60934834482862354</v>
      </c>
      <c r="AZ457" s="160">
        <f t="shared" si="122"/>
        <v>-0.35298303606277465</v>
      </c>
      <c r="BA457" s="160">
        <f t="shared" si="122"/>
        <v>-0.81297732847375237</v>
      </c>
      <c r="BB457" s="160" t="e">
        <f t="shared" si="122"/>
        <v>#DIV/0!</v>
      </c>
      <c r="BC457" s="160" t="e">
        <f t="shared" si="122"/>
        <v>#DIV/0!</v>
      </c>
      <c r="BD457" s="160" t="e">
        <f t="shared" si="122"/>
        <v>#DIV/0!</v>
      </c>
      <c r="BE457" s="160" t="e">
        <f t="shared" si="122"/>
        <v>#DIV/0!</v>
      </c>
      <c r="BF457" s="160" t="e">
        <f t="shared" si="122"/>
        <v>#DIV/0!</v>
      </c>
      <c r="BG457" s="160" t="e">
        <f t="shared" si="122"/>
        <v>#DIV/0!</v>
      </c>
      <c r="BH457" s="160" t="e">
        <f t="shared" si="122"/>
        <v>#DIV/0!</v>
      </c>
      <c r="BI457" s="160" t="e">
        <f t="shared" si="122"/>
        <v>#DIV/0!</v>
      </c>
      <c r="BJ457" s="160" t="e">
        <f t="shared" si="122"/>
        <v>#DIV/0!</v>
      </c>
      <c r="BK457" s="160" t="e">
        <f t="shared" si="122"/>
        <v>#DIV/0!</v>
      </c>
      <c r="BL457" s="160" t="e">
        <f t="shared" si="122"/>
        <v>#DIV/0!</v>
      </c>
      <c r="BM457" s="160" t="e">
        <f t="shared" si="122"/>
        <v>#DIV/0!</v>
      </c>
      <c r="BN457" s="160" t="e">
        <f t="shared" si="122"/>
        <v>#DIV/0!</v>
      </c>
      <c r="BO457" s="160" t="e">
        <f t="shared" si="122"/>
        <v>#DIV/0!</v>
      </c>
      <c r="BP457" s="160" t="e">
        <f t="shared" si="121"/>
        <v>#DIV/0!</v>
      </c>
      <c r="BQ457" s="160" t="e">
        <f t="shared" si="121"/>
        <v>#DIV/0!</v>
      </c>
      <c r="BR457" s="160" t="e">
        <f t="shared" si="121"/>
        <v>#DIV/0!</v>
      </c>
      <c r="BS457" s="160" t="e">
        <f t="shared" si="121"/>
        <v>#DIV/0!</v>
      </c>
      <c r="BT457" s="160" t="e">
        <f t="shared" si="121"/>
        <v>#DIV/0!</v>
      </c>
      <c r="BU457" s="160" t="e">
        <f t="shared" si="121"/>
        <v>#DIV/0!</v>
      </c>
      <c r="BV457" s="160" t="e">
        <f t="shared" si="121"/>
        <v>#DIV/0!</v>
      </c>
    </row>
    <row r="458" spans="1:74" x14ac:dyDescent="0.2">
      <c r="A458" s="71"/>
      <c r="B458" s="79">
        <f t="shared" si="113"/>
        <v>42521</v>
      </c>
      <c r="C458" s="160">
        <f t="shared" si="114"/>
        <v>0.5493772315373282</v>
      </c>
      <c r="D458" s="160">
        <f t="shared" si="122"/>
        <v>0.38329615772434039</v>
      </c>
      <c r="E458" s="160">
        <f t="shared" si="122"/>
        <v>-1.1632505741377641E-2</v>
      </c>
      <c r="F458" s="160">
        <f t="shared" si="122"/>
        <v>0.29503085229305587</v>
      </c>
      <c r="G458" s="160">
        <f t="shared" si="122"/>
        <v>-8.5288293174250629E-4</v>
      </c>
      <c r="H458" s="160">
        <f t="shared" si="122"/>
        <v>-0.15574349012836106</v>
      </c>
      <c r="I458" s="160">
        <f t="shared" si="122"/>
        <v>4.3309931701250325E-2</v>
      </c>
      <c r="J458" s="160">
        <f t="shared" si="122"/>
        <v>-0.46576257137860211</v>
      </c>
      <c r="K458" s="160">
        <f t="shared" si="122"/>
        <v>-0.74469704554919824</v>
      </c>
      <c r="L458" s="160">
        <f t="shared" si="122"/>
        <v>-0.49416220389378768</v>
      </c>
      <c r="M458" s="160">
        <f t="shared" si="122"/>
        <v>-0.37883155059761953</v>
      </c>
      <c r="N458" s="160">
        <f t="shared" si="122"/>
        <v>5.5113634983352512E-2</v>
      </c>
      <c r="O458" s="160">
        <f t="shared" si="122"/>
        <v>-1.5038384985960704</v>
      </c>
      <c r="P458" s="160">
        <f t="shared" si="122"/>
        <v>-2.5259224698363714E-2</v>
      </c>
      <c r="Q458" s="160">
        <f t="shared" si="122"/>
        <v>7.068081128926286E-2</v>
      </c>
      <c r="R458" s="160">
        <f t="shared" si="122"/>
        <v>0.34793941660160899</v>
      </c>
      <c r="S458" s="160">
        <f t="shared" si="122"/>
        <v>-0.21615492268916836</v>
      </c>
      <c r="T458" s="160">
        <f t="shared" si="122"/>
        <v>-1.8133952094264906E-5</v>
      </c>
      <c r="U458" s="160">
        <f t="shared" si="122"/>
        <v>0.33416972460055977</v>
      </c>
      <c r="V458" s="160">
        <f t="shared" si="122"/>
        <v>4.2344773642927581E-2</v>
      </c>
      <c r="W458" s="160">
        <f t="shared" si="122"/>
        <v>-0.97379511801788621</v>
      </c>
      <c r="X458" s="160">
        <f t="shared" si="122"/>
        <v>-0.51711514324033681</v>
      </c>
      <c r="Y458" s="160">
        <f t="shared" si="122"/>
        <v>-1.2647714157174366</v>
      </c>
      <c r="Z458" s="160">
        <f t="shared" si="122"/>
        <v>-0.96438288183532461</v>
      </c>
      <c r="AA458" s="160">
        <f t="shared" si="122"/>
        <v>0.74014813493233866</v>
      </c>
      <c r="AB458" s="160">
        <f t="shared" si="122"/>
        <v>0.63736275410504761</v>
      </c>
      <c r="AC458" s="160">
        <f t="shared" si="122"/>
        <v>-0.50158620430014733</v>
      </c>
      <c r="AD458" s="160">
        <f t="shared" si="122"/>
        <v>-0.62506635243202113</v>
      </c>
      <c r="AE458" s="160">
        <f t="shared" si="122"/>
        <v>-0.15320016058082486</v>
      </c>
      <c r="AF458" s="160">
        <f t="shared" si="122"/>
        <v>-1.1276184608886143E-2</v>
      </c>
      <c r="AG458" s="160">
        <f t="shared" si="122"/>
        <v>0.26439394397944277</v>
      </c>
      <c r="AH458" s="160">
        <f t="shared" si="122"/>
        <v>-0.65864416717996144</v>
      </c>
      <c r="AI458" s="160">
        <f t="shared" si="122"/>
        <v>1.0992739865640206</v>
      </c>
      <c r="AJ458" s="160">
        <f t="shared" si="122"/>
        <v>0.83446423072192255</v>
      </c>
      <c r="AK458" s="160">
        <f t="shared" si="122"/>
        <v>0.93824970504582816</v>
      </c>
      <c r="AL458" s="160">
        <f t="shared" si="122"/>
        <v>1.1178649742792808</v>
      </c>
      <c r="AM458" s="160">
        <f t="shared" si="122"/>
        <v>-0.19174511025331703</v>
      </c>
      <c r="AN458" s="160">
        <f t="shared" si="122"/>
        <v>0.7659146005010441</v>
      </c>
      <c r="AO458" s="160">
        <f t="shared" si="122"/>
        <v>-0.70626048662954199</v>
      </c>
      <c r="AP458" s="160">
        <f t="shared" si="122"/>
        <v>0.54310127592006008</v>
      </c>
      <c r="AQ458" s="160">
        <f t="shared" si="122"/>
        <v>1.1131349411703082</v>
      </c>
      <c r="AR458" s="160">
        <f t="shared" si="122"/>
        <v>0.63479695262725033</v>
      </c>
      <c r="AS458" s="160">
        <f t="shared" si="122"/>
        <v>-0.28547132194703784</v>
      </c>
      <c r="AT458" s="160">
        <f t="shared" si="122"/>
        <v>0.40299229803605935</v>
      </c>
      <c r="AU458" s="160">
        <f t="shared" si="122"/>
        <v>0.68112578413951164</v>
      </c>
      <c r="AV458" s="160">
        <f t="shared" si="122"/>
        <v>1.3531273335185896</v>
      </c>
      <c r="AW458" s="160">
        <f t="shared" si="122"/>
        <v>-0.6899410163081956</v>
      </c>
      <c r="AX458" s="160">
        <f t="shared" si="122"/>
        <v>-0.25521035606734566</v>
      </c>
      <c r="AY458" s="160">
        <f t="shared" si="122"/>
        <v>1.2308721007888532</v>
      </c>
      <c r="AZ458" s="160">
        <f t="shared" si="122"/>
        <v>1.0849678752505307</v>
      </c>
      <c r="BA458" s="160">
        <f t="shared" si="122"/>
        <v>0.21222743914754885</v>
      </c>
      <c r="BB458" s="160" t="e">
        <f t="shared" si="122"/>
        <v>#DIV/0!</v>
      </c>
      <c r="BC458" s="160" t="e">
        <f t="shared" si="122"/>
        <v>#DIV/0!</v>
      </c>
      <c r="BD458" s="160" t="e">
        <f t="shared" si="122"/>
        <v>#DIV/0!</v>
      </c>
      <c r="BE458" s="160" t="e">
        <f t="shared" si="122"/>
        <v>#DIV/0!</v>
      </c>
      <c r="BF458" s="160" t="e">
        <f t="shared" si="122"/>
        <v>#DIV/0!</v>
      </c>
      <c r="BG458" s="160" t="e">
        <f t="shared" si="122"/>
        <v>#DIV/0!</v>
      </c>
      <c r="BH458" s="160" t="e">
        <f t="shared" si="122"/>
        <v>#DIV/0!</v>
      </c>
      <c r="BI458" s="160" t="e">
        <f t="shared" si="122"/>
        <v>#DIV/0!</v>
      </c>
      <c r="BJ458" s="160" t="e">
        <f t="shared" si="122"/>
        <v>#DIV/0!</v>
      </c>
      <c r="BK458" s="160" t="e">
        <f t="shared" si="122"/>
        <v>#DIV/0!</v>
      </c>
      <c r="BL458" s="160" t="e">
        <f t="shared" si="122"/>
        <v>#DIV/0!</v>
      </c>
      <c r="BM458" s="160" t="e">
        <f t="shared" si="122"/>
        <v>#DIV/0!</v>
      </c>
      <c r="BN458" s="160" t="e">
        <f t="shared" si="122"/>
        <v>#DIV/0!</v>
      </c>
      <c r="BO458" s="160" t="e">
        <f t="shared" si="122"/>
        <v>#DIV/0!</v>
      </c>
      <c r="BP458" s="160" t="e">
        <f t="shared" si="121"/>
        <v>#DIV/0!</v>
      </c>
      <c r="BQ458" s="160" t="e">
        <f t="shared" si="121"/>
        <v>#DIV/0!</v>
      </c>
      <c r="BR458" s="160" t="e">
        <f t="shared" si="121"/>
        <v>#DIV/0!</v>
      </c>
      <c r="BS458" s="160" t="e">
        <f t="shared" si="121"/>
        <v>#DIV/0!</v>
      </c>
      <c r="BT458" s="160" t="e">
        <f t="shared" si="121"/>
        <v>#DIV/0!</v>
      </c>
      <c r="BU458" s="160" t="e">
        <f t="shared" si="121"/>
        <v>#DIV/0!</v>
      </c>
      <c r="BV458" s="160" t="e">
        <f t="shared" si="121"/>
        <v>#DIV/0!</v>
      </c>
    </row>
    <row r="459" spans="1:74" x14ac:dyDescent="0.2">
      <c r="A459" s="71"/>
      <c r="B459" s="79">
        <f t="shared" si="113"/>
        <v>42551</v>
      </c>
      <c r="C459" s="160">
        <f t="shared" si="114"/>
        <v>2.2154314437278337</v>
      </c>
      <c r="D459" s="160">
        <f t="shared" si="122"/>
        <v>1.5920056949759587</v>
      </c>
      <c r="E459" s="160">
        <f t="shared" si="122"/>
        <v>0.67426540197111828</v>
      </c>
      <c r="F459" s="160">
        <f t="shared" si="122"/>
        <v>-0.42858200857428003</v>
      </c>
      <c r="G459" s="160">
        <f t="shared" si="122"/>
        <v>1.251570791936657</v>
      </c>
      <c r="H459" s="160">
        <f t="shared" si="122"/>
        <v>1.4040051679652983</v>
      </c>
      <c r="I459" s="160">
        <f t="shared" si="122"/>
        <v>1.6724731895458793</v>
      </c>
      <c r="J459" s="160">
        <f t="shared" si="122"/>
        <v>1.831561848615159</v>
      </c>
      <c r="K459" s="160">
        <f t="shared" si="122"/>
        <v>2.3723558633657453</v>
      </c>
      <c r="L459" s="160">
        <f t="shared" si="122"/>
        <v>4.8956177392725877</v>
      </c>
      <c r="M459" s="160">
        <f t="shared" si="122"/>
        <v>4.7820334156681117</v>
      </c>
      <c r="N459" s="160">
        <f t="shared" si="122"/>
        <v>3.4724632219410623</v>
      </c>
      <c r="O459" s="160">
        <f t="shared" si="122"/>
        <v>4.6962448867381115</v>
      </c>
      <c r="P459" s="160">
        <f t="shared" si="122"/>
        <v>3.811821345811651</v>
      </c>
      <c r="Q459" s="160">
        <f t="shared" si="122"/>
        <v>3.252191168933372</v>
      </c>
      <c r="R459" s="160">
        <f t="shared" si="122"/>
        <v>3.0802073314870411</v>
      </c>
      <c r="S459" s="160">
        <f t="shared" si="122"/>
        <v>3.9055355989288913</v>
      </c>
      <c r="T459" s="160">
        <f t="shared" si="122"/>
        <v>3.8160080257368447</v>
      </c>
      <c r="U459" s="160">
        <f t="shared" si="122"/>
        <v>-7.1378395901276037E-2</v>
      </c>
      <c r="V459" s="160">
        <f t="shared" si="122"/>
        <v>-0.41757609341584312</v>
      </c>
      <c r="W459" s="160">
        <f t="shared" si="122"/>
        <v>1.3142024023867027</v>
      </c>
      <c r="X459" s="160">
        <f t="shared" si="122"/>
        <v>7.0697355125404454E-2</v>
      </c>
      <c r="Y459" s="160">
        <f t="shared" si="122"/>
        <v>-0.21907197192445624</v>
      </c>
      <c r="Z459" s="160">
        <f t="shared" si="122"/>
        <v>-0.85306669850914496</v>
      </c>
      <c r="AA459" s="160">
        <f t="shared" si="122"/>
        <v>-0.46136541483680588</v>
      </c>
      <c r="AB459" s="160">
        <f t="shared" si="122"/>
        <v>-5.9773617537312151E-3</v>
      </c>
      <c r="AC459" s="160">
        <f t="shared" si="122"/>
        <v>-1.0749400299373133</v>
      </c>
      <c r="AD459" s="160">
        <f t="shared" si="122"/>
        <v>-0.88841720221281006</v>
      </c>
      <c r="AE459" s="160">
        <f t="shared" si="122"/>
        <v>-1.4981575548834334</v>
      </c>
      <c r="AF459" s="160">
        <f t="shared" si="122"/>
        <v>-0.14111754789631384</v>
      </c>
      <c r="AG459" s="160">
        <f t="shared" si="122"/>
        <v>-8.8922344543161752E-2</v>
      </c>
      <c r="AH459" s="160">
        <f t="shared" si="122"/>
        <v>-0.90578230373539237</v>
      </c>
      <c r="AI459" s="160">
        <f t="shared" si="122"/>
        <v>-2.7717253238428975E-2</v>
      </c>
      <c r="AJ459" s="160">
        <f t="shared" si="122"/>
        <v>-9.9916712283616357E-2</v>
      </c>
      <c r="AK459" s="160">
        <f t="shared" si="122"/>
        <v>-0.15311011652704154</v>
      </c>
      <c r="AL459" s="160">
        <f t="shared" si="122"/>
        <v>-0.14245478805575917</v>
      </c>
      <c r="AM459" s="160">
        <f t="shared" si="122"/>
        <v>7.918731208487835E-2</v>
      </c>
      <c r="AN459" s="160">
        <f t="shared" si="122"/>
        <v>-0.18141870016422731</v>
      </c>
      <c r="AO459" s="160">
        <f t="shared" si="122"/>
        <v>1.3270861686464628</v>
      </c>
      <c r="AP459" s="160">
        <f t="shared" si="122"/>
        <v>-1.1649775780921237</v>
      </c>
      <c r="AQ459" s="160">
        <f t="shared" si="122"/>
        <v>-1.2614584867625849</v>
      </c>
      <c r="AR459" s="160">
        <f t="shared" si="122"/>
        <v>-6.1905350008667627E-2</v>
      </c>
      <c r="AS459" s="160">
        <f t="shared" si="122"/>
        <v>0.59572211617928439</v>
      </c>
      <c r="AT459" s="160">
        <f t="shared" si="122"/>
        <v>-0.49429258804567561</v>
      </c>
      <c r="AU459" s="160">
        <f t="shared" si="122"/>
        <v>-0.99212745919828682</v>
      </c>
      <c r="AV459" s="160">
        <f t="shared" si="122"/>
        <v>-0.11633691385289979</v>
      </c>
      <c r="AW459" s="160">
        <f t="shared" si="122"/>
        <v>1.8662130822999168E-2</v>
      </c>
      <c r="AX459" s="160">
        <f t="shared" si="122"/>
        <v>-0.18022556669233242</v>
      </c>
      <c r="AY459" s="160">
        <f t="shared" si="122"/>
        <v>-0.32465287436589946</v>
      </c>
      <c r="AZ459" s="160">
        <f t="shared" si="122"/>
        <v>7.8761271643583194E-2</v>
      </c>
      <c r="BA459" s="160">
        <f t="shared" si="122"/>
        <v>-1.0496793315435509</v>
      </c>
      <c r="BB459" s="160" t="e">
        <f t="shared" si="122"/>
        <v>#DIV/0!</v>
      </c>
      <c r="BC459" s="160" t="e">
        <f t="shared" si="122"/>
        <v>#DIV/0!</v>
      </c>
      <c r="BD459" s="160" t="e">
        <f t="shared" si="122"/>
        <v>#DIV/0!</v>
      </c>
      <c r="BE459" s="160" t="e">
        <f t="shared" si="122"/>
        <v>#DIV/0!</v>
      </c>
      <c r="BF459" s="160" t="e">
        <f t="shared" si="122"/>
        <v>#DIV/0!</v>
      </c>
      <c r="BG459" s="160" t="e">
        <f t="shared" si="122"/>
        <v>#DIV/0!</v>
      </c>
      <c r="BH459" s="160" t="e">
        <f t="shared" si="122"/>
        <v>#DIV/0!</v>
      </c>
      <c r="BI459" s="160" t="e">
        <f t="shared" si="122"/>
        <v>#DIV/0!</v>
      </c>
      <c r="BJ459" s="160" t="e">
        <f t="shared" si="122"/>
        <v>#DIV/0!</v>
      </c>
      <c r="BK459" s="160" t="e">
        <f t="shared" si="122"/>
        <v>#DIV/0!</v>
      </c>
      <c r="BL459" s="160" t="e">
        <f t="shared" si="122"/>
        <v>#DIV/0!</v>
      </c>
      <c r="BM459" s="160" t="e">
        <f t="shared" si="122"/>
        <v>#DIV/0!</v>
      </c>
      <c r="BN459" s="160" t="e">
        <f t="shared" si="122"/>
        <v>#DIV/0!</v>
      </c>
      <c r="BO459" s="160" t="e">
        <f t="shared" ref="BO459:BV462" si="123">(BO212-BO$246)/BO$247</f>
        <v>#DIV/0!</v>
      </c>
      <c r="BP459" s="160" t="e">
        <f t="shared" si="123"/>
        <v>#DIV/0!</v>
      </c>
      <c r="BQ459" s="160" t="e">
        <f t="shared" si="123"/>
        <v>#DIV/0!</v>
      </c>
      <c r="BR459" s="160" t="e">
        <f t="shared" si="123"/>
        <v>#DIV/0!</v>
      </c>
      <c r="BS459" s="160" t="e">
        <f t="shared" si="123"/>
        <v>#DIV/0!</v>
      </c>
      <c r="BT459" s="160" t="e">
        <f t="shared" si="123"/>
        <v>#DIV/0!</v>
      </c>
      <c r="BU459" s="160" t="e">
        <f t="shared" si="123"/>
        <v>#DIV/0!</v>
      </c>
      <c r="BV459" s="160" t="e">
        <f t="shared" si="123"/>
        <v>#DIV/0!</v>
      </c>
    </row>
    <row r="460" spans="1:74" x14ac:dyDescent="0.2">
      <c r="A460" s="71"/>
      <c r="B460" s="79">
        <f t="shared" si="113"/>
        <v>42582</v>
      </c>
      <c r="C460" s="160">
        <f t="shared" si="114"/>
        <v>1.0020738108869065</v>
      </c>
      <c r="D460" s="160">
        <f t="shared" ref="D460:BO463" si="124">(D213-D$246)/D$247</f>
        <v>0.98218679543763143</v>
      </c>
      <c r="E460" s="160">
        <f t="shared" si="124"/>
        <v>1.0930203233295994</v>
      </c>
      <c r="F460" s="160">
        <f t="shared" si="124"/>
        <v>1.2864091503696893</v>
      </c>
      <c r="G460" s="160">
        <f t="shared" si="124"/>
        <v>0.84162176439594472</v>
      </c>
      <c r="H460" s="160">
        <f t="shared" si="124"/>
        <v>1.6588033736835361</v>
      </c>
      <c r="I460" s="160">
        <f t="shared" si="124"/>
        <v>1.1960016728459961</v>
      </c>
      <c r="J460" s="160">
        <f t="shared" si="124"/>
        <v>1.3971798917468932</v>
      </c>
      <c r="K460" s="160">
        <f t="shared" si="124"/>
        <v>0.92314976202040278</v>
      </c>
      <c r="L460" s="160">
        <f t="shared" si="124"/>
        <v>0.25948578717255377</v>
      </c>
      <c r="M460" s="160">
        <f t="shared" si="124"/>
        <v>0.39333754333250681</v>
      </c>
      <c r="N460" s="160">
        <f t="shared" si="124"/>
        <v>0.93212685435948228</v>
      </c>
      <c r="O460" s="160">
        <f t="shared" si="124"/>
        <v>0.54096669315037327</v>
      </c>
      <c r="P460" s="160">
        <f t="shared" si="124"/>
        <v>0.46706937524040543</v>
      </c>
      <c r="Q460" s="160">
        <f t="shared" si="124"/>
        <v>0.50527066665316656</v>
      </c>
      <c r="R460" s="160">
        <f t="shared" si="124"/>
        <v>1.0603124216364075</v>
      </c>
      <c r="S460" s="160">
        <f t="shared" si="124"/>
        <v>0.32624070141323808</v>
      </c>
      <c r="T460" s="160">
        <f t="shared" si="124"/>
        <v>0.44382643760722412</v>
      </c>
      <c r="U460" s="160">
        <f t="shared" si="124"/>
        <v>0.84177364336296778</v>
      </c>
      <c r="V460" s="160">
        <f t="shared" si="124"/>
        <v>0.95864371304119667</v>
      </c>
      <c r="W460" s="160">
        <f t="shared" si="124"/>
        <v>0.27651513463294985</v>
      </c>
      <c r="X460" s="160">
        <f t="shared" si="124"/>
        <v>-0.26306288090012242</v>
      </c>
      <c r="Y460" s="160">
        <f t="shared" si="124"/>
        <v>-0.64739061588223956</v>
      </c>
      <c r="Z460" s="160">
        <f t="shared" si="124"/>
        <v>-0.68567922243720536</v>
      </c>
      <c r="AA460" s="160">
        <f t="shared" si="124"/>
        <v>0.25136660750038886</v>
      </c>
      <c r="AB460" s="160">
        <f t="shared" si="124"/>
        <v>0.31568136577174466</v>
      </c>
      <c r="AC460" s="160">
        <f t="shared" si="124"/>
        <v>0.79321087681914904</v>
      </c>
      <c r="AD460" s="160">
        <f t="shared" si="124"/>
        <v>0.61519660684924915</v>
      </c>
      <c r="AE460" s="160">
        <f t="shared" si="124"/>
        <v>1.0691017134078764</v>
      </c>
      <c r="AF460" s="160">
        <f t="shared" si="124"/>
        <v>0.25392423987446266</v>
      </c>
      <c r="AG460" s="160">
        <f t="shared" si="124"/>
        <v>0.42015982778093547</v>
      </c>
      <c r="AH460" s="160">
        <f t="shared" si="124"/>
        <v>0.69392688578131012</v>
      </c>
      <c r="AI460" s="160">
        <f t="shared" si="124"/>
        <v>-0.1075978007386776</v>
      </c>
      <c r="AJ460" s="160">
        <f t="shared" si="124"/>
        <v>0.25836065255222934</v>
      </c>
      <c r="AK460" s="160">
        <f t="shared" si="124"/>
        <v>0.53112392822723131</v>
      </c>
      <c r="AL460" s="160">
        <f t="shared" si="124"/>
        <v>0.37632757022284596</v>
      </c>
      <c r="AM460" s="160">
        <f t="shared" si="124"/>
        <v>-1.2038820839367503</v>
      </c>
      <c r="AN460" s="160">
        <f t="shared" si="124"/>
        <v>0.45347003278269693</v>
      </c>
      <c r="AO460" s="160">
        <f t="shared" si="124"/>
        <v>-1.6701904752666465</v>
      </c>
      <c r="AP460" s="160">
        <f t="shared" si="124"/>
        <v>1.2423887505957856</v>
      </c>
      <c r="AQ460" s="160">
        <f t="shared" si="124"/>
        <v>1.100276250052993</v>
      </c>
      <c r="AR460" s="160">
        <f t="shared" si="124"/>
        <v>0.69996774606538648</v>
      </c>
      <c r="AS460" s="160">
        <f t="shared" si="124"/>
        <v>1.0320968468902054</v>
      </c>
      <c r="AT460" s="160">
        <f t="shared" si="124"/>
        <v>8.0048983183196684E-2</v>
      </c>
      <c r="AU460" s="160">
        <f t="shared" si="124"/>
        <v>0.73448734725458742</v>
      </c>
      <c r="AV460" s="160">
        <f t="shared" si="124"/>
        <v>1.286089193450521</v>
      </c>
      <c r="AW460" s="160">
        <f t="shared" si="124"/>
        <v>-1.0239098089187284</v>
      </c>
      <c r="AX460" s="160">
        <f t="shared" si="124"/>
        <v>-0.44702071285724687</v>
      </c>
      <c r="AY460" s="160">
        <f t="shared" si="124"/>
        <v>0.34032416022844136</v>
      </c>
      <c r="AZ460" s="160">
        <f t="shared" si="124"/>
        <v>-0.14526327076442028</v>
      </c>
      <c r="BA460" s="160">
        <f t="shared" si="124"/>
        <v>1.0320107044143092</v>
      </c>
      <c r="BB460" s="160" t="e">
        <f t="shared" si="124"/>
        <v>#DIV/0!</v>
      </c>
      <c r="BC460" s="160" t="e">
        <f t="shared" si="124"/>
        <v>#DIV/0!</v>
      </c>
      <c r="BD460" s="160" t="e">
        <f t="shared" si="124"/>
        <v>#DIV/0!</v>
      </c>
      <c r="BE460" s="160" t="e">
        <f t="shared" si="124"/>
        <v>#DIV/0!</v>
      </c>
      <c r="BF460" s="160" t="e">
        <f t="shared" si="124"/>
        <v>#DIV/0!</v>
      </c>
      <c r="BG460" s="160" t="e">
        <f t="shared" si="124"/>
        <v>#DIV/0!</v>
      </c>
      <c r="BH460" s="160" t="e">
        <f t="shared" si="124"/>
        <v>#DIV/0!</v>
      </c>
      <c r="BI460" s="160" t="e">
        <f t="shared" si="124"/>
        <v>#DIV/0!</v>
      </c>
      <c r="BJ460" s="160" t="e">
        <f t="shared" si="124"/>
        <v>#DIV/0!</v>
      </c>
      <c r="BK460" s="160" t="e">
        <f t="shared" si="124"/>
        <v>#DIV/0!</v>
      </c>
      <c r="BL460" s="160" t="e">
        <f t="shared" si="124"/>
        <v>#DIV/0!</v>
      </c>
      <c r="BM460" s="160" t="e">
        <f t="shared" si="124"/>
        <v>#DIV/0!</v>
      </c>
      <c r="BN460" s="160" t="e">
        <f t="shared" si="124"/>
        <v>#DIV/0!</v>
      </c>
      <c r="BO460" s="160" t="e">
        <f t="shared" si="124"/>
        <v>#DIV/0!</v>
      </c>
      <c r="BP460" s="160" t="e">
        <f t="shared" si="123"/>
        <v>#DIV/0!</v>
      </c>
      <c r="BQ460" s="160" t="e">
        <f t="shared" si="123"/>
        <v>#DIV/0!</v>
      </c>
      <c r="BR460" s="160" t="e">
        <f t="shared" si="123"/>
        <v>#DIV/0!</v>
      </c>
      <c r="BS460" s="160" t="e">
        <f t="shared" si="123"/>
        <v>#DIV/0!</v>
      </c>
      <c r="BT460" s="160" t="e">
        <f t="shared" si="123"/>
        <v>#DIV/0!</v>
      </c>
      <c r="BU460" s="160" t="e">
        <f t="shared" si="123"/>
        <v>#DIV/0!</v>
      </c>
      <c r="BV460" s="160" t="e">
        <f t="shared" si="123"/>
        <v>#DIV/0!</v>
      </c>
    </row>
    <row r="461" spans="1:74" x14ac:dyDescent="0.2">
      <c r="A461" s="71"/>
      <c r="B461" s="79">
        <f t="shared" si="113"/>
        <v>42613</v>
      </c>
      <c r="C461" s="160">
        <f t="shared" si="114"/>
        <v>4.7128180582661792E-2</v>
      </c>
      <c r="D461" s="160">
        <f t="shared" si="124"/>
        <v>0.10775223125401878</v>
      </c>
      <c r="E461" s="160">
        <f t="shared" si="124"/>
        <v>0.10331391409398619</v>
      </c>
      <c r="F461" s="160">
        <f t="shared" si="124"/>
        <v>0.18818288993473109</v>
      </c>
      <c r="G461" s="160">
        <f t="shared" si="124"/>
        <v>0.12127959385162877</v>
      </c>
      <c r="H461" s="160">
        <f t="shared" si="124"/>
        <v>0.14753532309204717</v>
      </c>
      <c r="I461" s="160">
        <f t="shared" si="124"/>
        <v>-0.81337375507357557</v>
      </c>
      <c r="J461" s="160">
        <f t="shared" si="124"/>
        <v>-0.35817901954539688</v>
      </c>
      <c r="K461" s="160">
        <f t="shared" si="124"/>
        <v>0.42914318540937191</v>
      </c>
      <c r="L461" s="160">
        <f t="shared" si="124"/>
        <v>-0.2549863849960034</v>
      </c>
      <c r="M461" s="160">
        <f t="shared" si="124"/>
        <v>-0.10987321468061495</v>
      </c>
      <c r="N461" s="160">
        <f t="shared" si="124"/>
        <v>0.69193836551681176</v>
      </c>
      <c r="O461" s="160">
        <f t="shared" si="124"/>
        <v>7.8239840487144788E-2</v>
      </c>
      <c r="P461" s="160">
        <f t="shared" si="124"/>
        <v>0.39876720925222447</v>
      </c>
      <c r="Q461" s="160">
        <f t="shared" si="124"/>
        <v>0.28450684623353384</v>
      </c>
      <c r="R461" s="160">
        <f t="shared" si="124"/>
        <v>0.35638693331214627</v>
      </c>
      <c r="S461" s="160">
        <f t="shared" si="124"/>
        <v>-0.49683704621373104</v>
      </c>
      <c r="T461" s="160">
        <f t="shared" si="124"/>
        <v>0.4126973048104825</v>
      </c>
      <c r="U461" s="160">
        <f t="shared" si="124"/>
        <v>-9.9089780578951889E-2</v>
      </c>
      <c r="V461" s="160">
        <f t="shared" si="124"/>
        <v>0.14985061624347931</v>
      </c>
      <c r="W461" s="160">
        <f t="shared" si="124"/>
        <v>-1.3720703517433599</v>
      </c>
      <c r="X461" s="160">
        <f t="shared" si="124"/>
        <v>-0.20578080247035926</v>
      </c>
      <c r="Y461" s="160">
        <f t="shared" si="124"/>
        <v>-0.75633999902855087</v>
      </c>
      <c r="Z461" s="160">
        <f t="shared" si="124"/>
        <v>-1.0210237369266131</v>
      </c>
      <c r="AA461" s="160">
        <f t="shared" si="124"/>
        <v>-0.11577540310666723</v>
      </c>
      <c r="AB461" s="160">
        <f t="shared" si="124"/>
        <v>-0.13012541298366223</v>
      </c>
      <c r="AC461" s="160">
        <f t="shared" si="124"/>
        <v>-1.4871334541458647</v>
      </c>
      <c r="AD461" s="160">
        <f t="shared" si="124"/>
        <v>-1.5891186877146908</v>
      </c>
      <c r="AE461" s="160">
        <f t="shared" si="124"/>
        <v>-0.98940492697034121</v>
      </c>
      <c r="AF461" s="160">
        <f t="shared" si="124"/>
        <v>-0.46918641626265967</v>
      </c>
      <c r="AG461" s="160">
        <f t="shared" si="124"/>
        <v>-3.3730012796071039E-2</v>
      </c>
      <c r="AH461" s="160">
        <f t="shared" si="124"/>
        <v>-0.95135670566909913</v>
      </c>
      <c r="AI461" s="160">
        <f t="shared" si="124"/>
        <v>-7.7282170404154985E-2</v>
      </c>
      <c r="AJ461" s="160">
        <f t="shared" si="124"/>
        <v>3.3278477144997605E-2</v>
      </c>
      <c r="AK461" s="160">
        <f t="shared" si="124"/>
        <v>0.14346266549370379</v>
      </c>
      <c r="AL461" s="160">
        <f t="shared" si="124"/>
        <v>3.9823393426781865E-2</v>
      </c>
      <c r="AM461" s="160">
        <f t="shared" si="124"/>
        <v>-0.3630397770707629</v>
      </c>
      <c r="AN461" s="160">
        <f t="shared" si="124"/>
        <v>-0.16391444179159101</v>
      </c>
      <c r="AO461" s="160">
        <f t="shared" si="124"/>
        <v>6.4883504280141446E-2</v>
      </c>
      <c r="AP461" s="160">
        <f t="shared" si="124"/>
        <v>-0.62500692310795314</v>
      </c>
      <c r="AQ461" s="160">
        <f t="shared" si="124"/>
        <v>-0.39043394539950765</v>
      </c>
      <c r="AR461" s="160">
        <f t="shared" si="124"/>
        <v>0.34927905679960997</v>
      </c>
      <c r="AS461" s="160">
        <f t="shared" si="124"/>
        <v>1.0450581031716011</v>
      </c>
      <c r="AT461" s="160">
        <f t="shared" si="124"/>
        <v>-0.27894986552860235</v>
      </c>
      <c r="AU461" s="160">
        <f t="shared" si="124"/>
        <v>0.38327335027252307</v>
      </c>
      <c r="AV461" s="160">
        <f t="shared" si="124"/>
        <v>0.72136491859614371</v>
      </c>
      <c r="AW461" s="160">
        <f t="shared" si="124"/>
        <v>-0.19701578767960543</v>
      </c>
      <c r="AX461" s="160">
        <f t="shared" si="124"/>
        <v>-0.42578108283119387</v>
      </c>
      <c r="AY461" s="160">
        <f t="shared" si="124"/>
        <v>0.14971788676150619</v>
      </c>
      <c r="AZ461" s="160">
        <f t="shared" si="124"/>
        <v>-3.4128131726543921E-2</v>
      </c>
      <c r="BA461" s="160">
        <f t="shared" si="124"/>
        <v>-0.91743534284193073</v>
      </c>
      <c r="BB461" s="160" t="e">
        <f t="shared" si="124"/>
        <v>#DIV/0!</v>
      </c>
      <c r="BC461" s="160" t="e">
        <f t="shared" si="124"/>
        <v>#DIV/0!</v>
      </c>
      <c r="BD461" s="160" t="e">
        <f t="shared" si="124"/>
        <v>#DIV/0!</v>
      </c>
      <c r="BE461" s="160" t="e">
        <f t="shared" si="124"/>
        <v>#DIV/0!</v>
      </c>
      <c r="BF461" s="160" t="e">
        <f t="shared" si="124"/>
        <v>#DIV/0!</v>
      </c>
      <c r="BG461" s="160" t="e">
        <f t="shared" si="124"/>
        <v>#DIV/0!</v>
      </c>
      <c r="BH461" s="160" t="e">
        <f t="shared" si="124"/>
        <v>#DIV/0!</v>
      </c>
      <c r="BI461" s="160" t="e">
        <f t="shared" si="124"/>
        <v>#DIV/0!</v>
      </c>
      <c r="BJ461" s="160" t="e">
        <f t="shared" si="124"/>
        <v>#DIV/0!</v>
      </c>
      <c r="BK461" s="160" t="e">
        <f t="shared" si="124"/>
        <v>#DIV/0!</v>
      </c>
      <c r="BL461" s="160" t="e">
        <f t="shared" si="124"/>
        <v>#DIV/0!</v>
      </c>
      <c r="BM461" s="160" t="e">
        <f t="shared" si="124"/>
        <v>#DIV/0!</v>
      </c>
      <c r="BN461" s="160" t="e">
        <f t="shared" si="124"/>
        <v>#DIV/0!</v>
      </c>
      <c r="BO461" s="160" t="e">
        <f t="shared" si="124"/>
        <v>#DIV/0!</v>
      </c>
      <c r="BP461" s="160" t="e">
        <f t="shared" si="123"/>
        <v>#DIV/0!</v>
      </c>
      <c r="BQ461" s="160" t="e">
        <f t="shared" si="123"/>
        <v>#DIV/0!</v>
      </c>
      <c r="BR461" s="160" t="e">
        <f t="shared" si="123"/>
        <v>#DIV/0!</v>
      </c>
      <c r="BS461" s="160" t="e">
        <f t="shared" si="123"/>
        <v>#DIV/0!</v>
      </c>
      <c r="BT461" s="160" t="e">
        <f t="shared" si="123"/>
        <v>#DIV/0!</v>
      </c>
      <c r="BU461" s="160" t="e">
        <f t="shared" si="123"/>
        <v>#DIV/0!</v>
      </c>
      <c r="BV461" s="160" t="e">
        <f t="shared" si="123"/>
        <v>#DIV/0!</v>
      </c>
    </row>
    <row r="462" spans="1:74" x14ac:dyDescent="0.2">
      <c r="A462" s="71"/>
      <c r="B462" s="79">
        <f t="shared" si="113"/>
        <v>42643</v>
      </c>
      <c r="C462" s="160">
        <f t="shared" si="114"/>
        <v>0.18323319257448242</v>
      </c>
      <c r="D462" s="160">
        <f t="shared" si="124"/>
        <v>0.15717124183274869</v>
      </c>
      <c r="E462" s="160">
        <f t="shared" si="124"/>
        <v>0.33161931692178831</v>
      </c>
      <c r="F462" s="160">
        <f t="shared" si="124"/>
        <v>0.48048485046071709</v>
      </c>
      <c r="G462" s="160">
        <f t="shared" si="124"/>
        <v>0.51665617596012192</v>
      </c>
      <c r="H462" s="160">
        <f t="shared" si="124"/>
        <v>0.62601906732524948</v>
      </c>
      <c r="I462" s="160">
        <f t="shared" si="124"/>
        <v>1.3641823007096143</v>
      </c>
      <c r="J462" s="160">
        <f t="shared" si="124"/>
        <v>0.62642897624247784</v>
      </c>
      <c r="K462" s="160">
        <f t="shared" si="124"/>
        <v>0.30461019246604021</v>
      </c>
      <c r="L462" s="160">
        <f t="shared" si="124"/>
        <v>0.60804354631132662</v>
      </c>
      <c r="M462" s="160">
        <f t="shared" si="124"/>
        <v>0.55729138897302122</v>
      </c>
      <c r="N462" s="160">
        <f t="shared" si="124"/>
        <v>0.47937557218985505</v>
      </c>
      <c r="O462" s="160">
        <f t="shared" si="124"/>
        <v>0.66565994681460561</v>
      </c>
      <c r="P462" s="160">
        <f t="shared" si="124"/>
        <v>0.27778652554674249</v>
      </c>
      <c r="Q462" s="160">
        <f t="shared" si="124"/>
        <v>0.14385594946092481</v>
      </c>
      <c r="R462" s="160">
        <f t="shared" si="124"/>
        <v>0.63223014140434552</v>
      </c>
      <c r="S462" s="160">
        <f t="shared" si="124"/>
        <v>0.12451052664746942</v>
      </c>
      <c r="T462" s="160">
        <f t="shared" si="124"/>
        <v>0.18916819407335336</v>
      </c>
      <c r="U462" s="160">
        <f t="shared" si="124"/>
        <v>-0.11024862869767099</v>
      </c>
      <c r="V462" s="160">
        <f t="shared" si="124"/>
        <v>0.20597271871925624</v>
      </c>
      <c r="W462" s="160">
        <f t="shared" si="124"/>
        <v>-0.55056297592586489</v>
      </c>
      <c r="X462" s="160">
        <f t="shared" si="124"/>
        <v>-0.71989327797615232</v>
      </c>
      <c r="Y462" s="160">
        <f t="shared" si="124"/>
        <v>-0.51793757018602182</v>
      </c>
      <c r="Z462" s="160">
        <f t="shared" si="124"/>
        <v>-0.38310911569208855</v>
      </c>
      <c r="AA462" s="160">
        <f t="shared" si="124"/>
        <v>-0.84353438032531258</v>
      </c>
      <c r="AB462" s="160">
        <f t="shared" si="124"/>
        <v>-0.45533224009612183</v>
      </c>
      <c r="AC462" s="160">
        <f t="shared" si="124"/>
        <v>-0.12164811710668913</v>
      </c>
      <c r="AD462" s="160">
        <f t="shared" si="124"/>
        <v>-0.12147823222747481</v>
      </c>
      <c r="AE462" s="160">
        <f t="shared" si="124"/>
        <v>-0.20597975928142825</v>
      </c>
      <c r="AF462" s="160">
        <f t="shared" si="124"/>
        <v>-0.94289865803592776</v>
      </c>
      <c r="AG462" s="160">
        <f t="shared" si="124"/>
        <v>-0.61367266624427297</v>
      </c>
      <c r="AH462" s="160">
        <f t="shared" si="124"/>
        <v>-0.45349439671811115</v>
      </c>
      <c r="AI462" s="160">
        <f t="shared" si="124"/>
        <v>-1.0829421853953214</v>
      </c>
      <c r="AJ462" s="160">
        <f t="shared" si="124"/>
        <v>-1.0850759899328679</v>
      </c>
      <c r="AK462" s="160">
        <f t="shared" si="124"/>
        <v>-0.69116563805091413</v>
      </c>
      <c r="AL462" s="160">
        <f t="shared" si="124"/>
        <v>-1.1430139632572074</v>
      </c>
      <c r="AM462" s="160">
        <f t="shared" si="124"/>
        <v>-2.0279320267159431</v>
      </c>
      <c r="AN462" s="160">
        <f t="shared" si="124"/>
        <v>-1.0780508566608735</v>
      </c>
      <c r="AO462" s="160">
        <f t="shared" si="124"/>
        <v>-1.8520640580283643</v>
      </c>
      <c r="AP462" s="160">
        <f t="shared" si="124"/>
        <v>0.35510618242681768</v>
      </c>
      <c r="AQ462" s="160">
        <f t="shared" si="124"/>
        <v>-0.98092120090299206</v>
      </c>
      <c r="AR462" s="160">
        <f t="shared" si="124"/>
        <v>0.15059731452403438</v>
      </c>
      <c r="AS462" s="160">
        <f t="shared" si="124"/>
        <v>0.76227858245723745</v>
      </c>
      <c r="AT462" s="160">
        <f t="shared" si="124"/>
        <v>-0.67617619313555788</v>
      </c>
      <c r="AU462" s="160">
        <f t="shared" si="124"/>
        <v>-7.4168090966038616E-2</v>
      </c>
      <c r="AV462" s="160">
        <f t="shared" si="124"/>
        <v>1.196877748519809</v>
      </c>
      <c r="AW462" s="160">
        <f t="shared" si="124"/>
        <v>-0.87835906105018391</v>
      </c>
      <c r="AX462" s="160">
        <f t="shared" si="124"/>
        <v>-0.91913058603303244</v>
      </c>
      <c r="AY462" s="160">
        <f t="shared" si="124"/>
        <v>-0.62340217854387903</v>
      </c>
      <c r="AZ462" s="160">
        <f t="shared" si="124"/>
        <v>-0.8503251588698707</v>
      </c>
      <c r="BA462" s="160">
        <f t="shared" si="124"/>
        <v>-1.8579961985659552</v>
      </c>
      <c r="BB462" s="160" t="e">
        <f t="shared" si="124"/>
        <v>#DIV/0!</v>
      </c>
      <c r="BC462" s="160" t="e">
        <f t="shared" si="124"/>
        <v>#DIV/0!</v>
      </c>
      <c r="BD462" s="160" t="e">
        <f t="shared" si="124"/>
        <v>#DIV/0!</v>
      </c>
      <c r="BE462" s="160" t="e">
        <f t="shared" si="124"/>
        <v>#DIV/0!</v>
      </c>
      <c r="BF462" s="160" t="e">
        <f t="shared" si="124"/>
        <v>#DIV/0!</v>
      </c>
      <c r="BG462" s="160" t="e">
        <f t="shared" si="124"/>
        <v>#DIV/0!</v>
      </c>
      <c r="BH462" s="160" t="e">
        <f t="shared" si="124"/>
        <v>#DIV/0!</v>
      </c>
      <c r="BI462" s="160" t="e">
        <f t="shared" si="124"/>
        <v>#DIV/0!</v>
      </c>
      <c r="BJ462" s="160" t="e">
        <f t="shared" si="124"/>
        <v>#DIV/0!</v>
      </c>
      <c r="BK462" s="160" t="e">
        <f t="shared" si="124"/>
        <v>#DIV/0!</v>
      </c>
      <c r="BL462" s="160" t="e">
        <f t="shared" si="124"/>
        <v>#DIV/0!</v>
      </c>
      <c r="BM462" s="160" t="e">
        <f t="shared" si="124"/>
        <v>#DIV/0!</v>
      </c>
      <c r="BN462" s="160" t="e">
        <f t="shared" si="124"/>
        <v>#DIV/0!</v>
      </c>
      <c r="BO462" s="160" t="e">
        <f t="shared" si="124"/>
        <v>#DIV/0!</v>
      </c>
      <c r="BP462" s="160" t="e">
        <f t="shared" si="123"/>
        <v>#DIV/0!</v>
      </c>
      <c r="BQ462" s="160" t="e">
        <f t="shared" si="123"/>
        <v>#DIV/0!</v>
      </c>
      <c r="BR462" s="160" t="e">
        <f t="shared" si="123"/>
        <v>#DIV/0!</v>
      </c>
      <c r="BS462" s="160" t="e">
        <f t="shared" si="123"/>
        <v>#DIV/0!</v>
      </c>
      <c r="BT462" s="160" t="e">
        <f t="shared" si="123"/>
        <v>#DIV/0!</v>
      </c>
      <c r="BU462" s="160" t="e">
        <f t="shared" si="123"/>
        <v>#DIV/0!</v>
      </c>
      <c r="BV462" s="160" t="e">
        <f t="shared" si="123"/>
        <v>#DIV/0!</v>
      </c>
    </row>
    <row r="463" spans="1:74" x14ac:dyDescent="0.2">
      <c r="A463" s="71"/>
      <c r="B463" s="79">
        <f t="shared" si="113"/>
        <v>42674</v>
      </c>
      <c r="C463" s="160">
        <f t="shared" si="114"/>
        <v>0.88491630411981204</v>
      </c>
      <c r="D463" s="160">
        <f t="shared" si="124"/>
        <v>0.10483886010912981</v>
      </c>
      <c r="E463" s="160">
        <f t="shared" si="124"/>
        <v>0.62955878156894707</v>
      </c>
      <c r="F463" s="160">
        <f t="shared" si="124"/>
        <v>-3.2386812785769312E-2</v>
      </c>
      <c r="G463" s="160">
        <f t="shared" si="124"/>
        <v>4.0530257158570247E-2</v>
      </c>
      <c r="H463" s="160">
        <f t="shared" si="124"/>
        <v>1.7222676621255117</v>
      </c>
      <c r="I463" s="160">
        <f t="shared" si="124"/>
        <v>1.5106947241639312</v>
      </c>
      <c r="J463" s="160">
        <f t="shared" si="124"/>
        <v>0.59688876168491922</v>
      </c>
      <c r="K463" s="160">
        <f t="shared" si="124"/>
        <v>1.0243818839209691</v>
      </c>
      <c r="L463" s="160">
        <f t="shared" si="124"/>
        <v>0.65151349415651538</v>
      </c>
      <c r="M463" s="160">
        <f t="shared" si="124"/>
        <v>1.0916391393907097</v>
      </c>
      <c r="N463" s="160">
        <f t="shared" si="124"/>
        <v>1.8851412627029793</v>
      </c>
      <c r="O463" s="160">
        <f t="shared" si="124"/>
        <v>1.1501322154921256</v>
      </c>
      <c r="P463" s="160">
        <f t="shared" si="124"/>
        <v>1.5700849558749361</v>
      </c>
      <c r="Q463" s="160">
        <f t="shared" si="124"/>
        <v>1.8098401443192436</v>
      </c>
      <c r="R463" s="160">
        <f t="shared" si="124"/>
        <v>1.8019004691919966</v>
      </c>
      <c r="S463" s="160">
        <f t="shared" si="124"/>
        <v>1.5286378418403721</v>
      </c>
      <c r="T463" s="160">
        <f t="shared" si="124"/>
        <v>1.5425320507550679</v>
      </c>
      <c r="U463" s="160">
        <f t="shared" si="124"/>
        <v>-0.62754743316249018</v>
      </c>
      <c r="V463" s="160">
        <f t="shared" si="124"/>
        <v>-0.60693594969070297</v>
      </c>
      <c r="W463" s="160">
        <f t="shared" si="124"/>
        <v>-1.1941600886461037</v>
      </c>
      <c r="X463" s="160">
        <f t="shared" si="124"/>
        <v>8.398174182098038E-2</v>
      </c>
      <c r="Y463" s="160">
        <f t="shared" si="124"/>
        <v>0.26348968892929819</v>
      </c>
      <c r="Z463" s="160">
        <f t="shared" si="124"/>
        <v>0.13359577085198177</v>
      </c>
      <c r="AA463" s="160">
        <f t="shared" si="124"/>
        <v>-0.4755372658165532</v>
      </c>
      <c r="AB463" s="160">
        <f t="shared" si="124"/>
        <v>-0.19995183831097138</v>
      </c>
      <c r="AC463" s="160">
        <f t="shared" si="124"/>
        <v>-0.22074983115767918</v>
      </c>
      <c r="AD463" s="160">
        <f t="shared" si="124"/>
        <v>-0.16420893298253836</v>
      </c>
      <c r="AE463" s="160">
        <f t="shared" si="124"/>
        <v>-0.16579837142364234</v>
      </c>
      <c r="AF463" s="160">
        <f t="shared" si="124"/>
        <v>-0.15829124466509165</v>
      </c>
      <c r="AG463" s="160">
        <f t="shared" si="124"/>
        <v>-0.29750539116848784</v>
      </c>
      <c r="AH463" s="160">
        <f t="shared" si="124"/>
        <v>-1.1289271289505549</v>
      </c>
      <c r="AI463" s="160">
        <f t="shared" si="124"/>
        <v>-0.26925028303661697</v>
      </c>
      <c r="AJ463" s="160">
        <f t="shared" si="124"/>
        <v>-0.61782566858125731</v>
      </c>
      <c r="AK463" s="160">
        <f t="shared" si="124"/>
        <v>-0.77724090054829997</v>
      </c>
      <c r="AL463" s="160">
        <f t="shared" si="124"/>
        <v>-0.9082597907268728</v>
      </c>
      <c r="AM463" s="160">
        <f t="shared" si="124"/>
        <v>0.30262808025908722</v>
      </c>
      <c r="AN463" s="160">
        <f t="shared" si="124"/>
        <v>-0.69412896159398085</v>
      </c>
      <c r="AO463" s="160">
        <f t="shared" si="124"/>
        <v>0.7196284022223256</v>
      </c>
      <c r="AP463" s="160">
        <f t="shared" si="124"/>
        <v>-2.3792138990323286</v>
      </c>
      <c r="AQ463" s="160">
        <f t="shared" si="124"/>
        <v>-1.3481638799129922</v>
      </c>
      <c r="AR463" s="160">
        <f t="shared" si="124"/>
        <v>5.3491155993700711E-2</v>
      </c>
      <c r="AS463" s="160">
        <f t="shared" si="124"/>
        <v>0.48117605373879774</v>
      </c>
      <c r="AT463" s="160">
        <f t="shared" si="124"/>
        <v>-0.59871787713064506</v>
      </c>
      <c r="AU463" s="160">
        <f t="shared" si="124"/>
        <v>-0.16307181096218187</v>
      </c>
      <c r="AV463" s="160">
        <f t="shared" si="124"/>
        <v>1.4496204836655464</v>
      </c>
      <c r="AW463" s="160">
        <f t="shared" si="124"/>
        <v>0.71403312458090462</v>
      </c>
      <c r="AX463" s="160">
        <f t="shared" si="124"/>
        <v>0.54941354655950114</v>
      </c>
      <c r="AY463" s="160">
        <f t="shared" si="124"/>
        <v>0.13897298417930112</v>
      </c>
      <c r="AZ463" s="160">
        <f t="shared" si="124"/>
        <v>-2.3656491170873824E-2</v>
      </c>
      <c r="BA463" s="160">
        <f t="shared" si="124"/>
        <v>-0.85203382555309137</v>
      </c>
      <c r="BB463" s="160" t="e">
        <f t="shared" si="124"/>
        <v>#DIV/0!</v>
      </c>
      <c r="BC463" s="160" t="e">
        <f t="shared" si="124"/>
        <v>#DIV/0!</v>
      </c>
      <c r="BD463" s="160" t="e">
        <f t="shared" si="124"/>
        <v>#DIV/0!</v>
      </c>
      <c r="BE463" s="160" t="e">
        <f t="shared" si="124"/>
        <v>#DIV/0!</v>
      </c>
      <c r="BF463" s="160" t="e">
        <f t="shared" si="124"/>
        <v>#DIV/0!</v>
      </c>
      <c r="BG463" s="160" t="e">
        <f t="shared" si="124"/>
        <v>#DIV/0!</v>
      </c>
      <c r="BH463" s="160" t="e">
        <f t="shared" si="124"/>
        <v>#DIV/0!</v>
      </c>
      <c r="BI463" s="160" t="e">
        <f t="shared" si="124"/>
        <v>#DIV/0!</v>
      </c>
      <c r="BJ463" s="160" t="e">
        <f t="shared" si="124"/>
        <v>#DIV/0!</v>
      </c>
      <c r="BK463" s="160" t="e">
        <f t="shared" si="124"/>
        <v>#DIV/0!</v>
      </c>
      <c r="BL463" s="160" t="e">
        <f t="shared" si="124"/>
        <v>#DIV/0!</v>
      </c>
      <c r="BM463" s="160" t="e">
        <f t="shared" si="124"/>
        <v>#DIV/0!</v>
      </c>
      <c r="BN463" s="160" t="e">
        <f t="shared" si="124"/>
        <v>#DIV/0!</v>
      </c>
      <c r="BO463" s="160" t="e">
        <f t="shared" ref="BO463:BV466" si="125">(BO216-BO$246)/BO$247</f>
        <v>#DIV/0!</v>
      </c>
      <c r="BP463" s="160" t="e">
        <f t="shared" si="125"/>
        <v>#DIV/0!</v>
      </c>
      <c r="BQ463" s="160" t="e">
        <f t="shared" si="125"/>
        <v>#DIV/0!</v>
      </c>
      <c r="BR463" s="160" t="e">
        <f t="shared" si="125"/>
        <v>#DIV/0!</v>
      </c>
      <c r="BS463" s="160" t="e">
        <f t="shared" si="125"/>
        <v>#DIV/0!</v>
      </c>
      <c r="BT463" s="160" t="e">
        <f t="shared" si="125"/>
        <v>#DIV/0!</v>
      </c>
      <c r="BU463" s="160" t="e">
        <f t="shared" si="125"/>
        <v>#DIV/0!</v>
      </c>
      <c r="BV463" s="160" t="e">
        <f t="shared" si="125"/>
        <v>#DIV/0!</v>
      </c>
    </row>
    <row r="464" spans="1:74" x14ac:dyDescent="0.2">
      <c r="A464" s="71"/>
      <c r="B464" s="79">
        <f t="shared" si="113"/>
        <v>42704</v>
      </c>
      <c r="C464" s="160">
        <f t="shared" si="114"/>
        <v>0.20232788633737875</v>
      </c>
      <c r="D464" s="160">
        <f t="shared" ref="D464:BO467" si="126">(D217-D$246)/D$247</f>
        <v>1.1949759138542797</v>
      </c>
      <c r="E464" s="160">
        <f t="shared" si="126"/>
        <v>-1.2865687859336197</v>
      </c>
      <c r="F464" s="160">
        <f t="shared" si="126"/>
        <v>-1.0892276248644825</v>
      </c>
      <c r="G464" s="160">
        <f t="shared" si="126"/>
        <v>-0.6147253918943828</v>
      </c>
      <c r="H464" s="160">
        <f t="shared" si="126"/>
        <v>-1.2258798520009819</v>
      </c>
      <c r="I464" s="160">
        <f t="shared" si="126"/>
        <v>-1.678491697704247</v>
      </c>
      <c r="J464" s="160">
        <f t="shared" si="126"/>
        <v>-0.65236964051986268</v>
      </c>
      <c r="K464" s="160">
        <f t="shared" si="126"/>
        <v>-1.4737387194546077</v>
      </c>
      <c r="L464" s="160">
        <f t="shared" si="126"/>
        <v>-2.8202613833375487</v>
      </c>
      <c r="M464" s="160">
        <f t="shared" si="126"/>
        <v>-2.6809454276076354</v>
      </c>
      <c r="N464" s="160">
        <f t="shared" si="126"/>
        <v>-1.7144413202391391</v>
      </c>
      <c r="O464" s="160">
        <f t="shared" si="126"/>
        <v>-2.9317171184006692</v>
      </c>
      <c r="P464" s="160">
        <f t="shared" si="126"/>
        <v>-2.044518329535062</v>
      </c>
      <c r="Q464" s="160">
        <f t="shared" si="126"/>
        <v>-1.4924198886512889</v>
      </c>
      <c r="R464" s="160">
        <f t="shared" si="126"/>
        <v>-0.62774526966841671</v>
      </c>
      <c r="S464" s="160">
        <f t="shared" si="126"/>
        <v>-1.0867908019293788</v>
      </c>
      <c r="T464" s="160">
        <f t="shared" si="126"/>
        <v>-2.0817376217170156</v>
      </c>
      <c r="U464" s="160">
        <f t="shared" si="126"/>
        <v>0.79435571448418374</v>
      </c>
      <c r="V464" s="160">
        <f t="shared" si="126"/>
        <v>0.31242004413069396</v>
      </c>
      <c r="W464" s="160">
        <f t="shared" si="126"/>
        <v>-0.52431260010213199</v>
      </c>
      <c r="X464" s="160">
        <f t="shared" si="126"/>
        <v>-0.38416538795780353</v>
      </c>
      <c r="Y464" s="160">
        <f t="shared" si="126"/>
        <v>-0.20644852830529109</v>
      </c>
      <c r="Z464" s="160">
        <f t="shared" si="126"/>
        <v>-0.37512810929208074</v>
      </c>
      <c r="AA464" s="160">
        <f t="shared" si="126"/>
        <v>-0.94649033435462215</v>
      </c>
      <c r="AB464" s="160">
        <f t="shared" si="126"/>
        <v>-0.67034050675203294</v>
      </c>
      <c r="AC464" s="160">
        <f t="shared" si="126"/>
        <v>-3.5637278864632757E-3</v>
      </c>
      <c r="AD464" s="160">
        <f t="shared" si="126"/>
        <v>7.0914732744387227E-2</v>
      </c>
      <c r="AE464" s="160">
        <f t="shared" si="126"/>
        <v>-0.27198864889456159</v>
      </c>
      <c r="AF464" s="160">
        <f t="shared" si="126"/>
        <v>-0.56612558251057632</v>
      </c>
      <c r="AG464" s="160">
        <f t="shared" si="126"/>
        <v>-0.85246166441597271</v>
      </c>
      <c r="AH464" s="160">
        <f t="shared" si="126"/>
        <v>-1.2828159323284767</v>
      </c>
      <c r="AI464" s="160">
        <f t="shared" si="126"/>
        <v>-1.7335153114735484</v>
      </c>
      <c r="AJ464" s="160">
        <f t="shared" si="126"/>
        <v>-1.745802614797856</v>
      </c>
      <c r="AK464" s="160">
        <f t="shared" si="126"/>
        <v>-1.6609958539439491</v>
      </c>
      <c r="AL464" s="160">
        <f t="shared" si="126"/>
        <v>-1.6552050575004493</v>
      </c>
      <c r="AM464" s="160">
        <f t="shared" si="126"/>
        <v>-1.4785093341463413</v>
      </c>
      <c r="AN464" s="160">
        <f t="shared" si="126"/>
        <v>-1.6417262381890927</v>
      </c>
      <c r="AO464" s="160">
        <f t="shared" si="126"/>
        <v>-0.85903429614938487</v>
      </c>
      <c r="AP464" s="160">
        <f t="shared" si="126"/>
        <v>-0.23093489087373073</v>
      </c>
      <c r="AQ464" s="160">
        <f t="shared" si="126"/>
        <v>-1.4584888492032244</v>
      </c>
      <c r="AR464" s="160">
        <f t="shared" si="126"/>
        <v>-0.32303368361798024</v>
      </c>
      <c r="AS464" s="160">
        <f t="shared" si="126"/>
        <v>-0.43777579716468107</v>
      </c>
      <c r="AT464" s="160">
        <f t="shared" si="126"/>
        <v>-1.4509945897108465</v>
      </c>
      <c r="AU464" s="160">
        <f t="shared" si="126"/>
        <v>-0.57101330594058042</v>
      </c>
      <c r="AV464" s="160">
        <f t="shared" si="126"/>
        <v>0.37265029673553363</v>
      </c>
      <c r="AW464" s="160">
        <f t="shared" si="126"/>
        <v>-1.1762867406766859</v>
      </c>
      <c r="AX464" s="160">
        <f t="shared" si="126"/>
        <v>-1.3213857048497195</v>
      </c>
      <c r="AY464" s="160">
        <f t="shared" si="126"/>
        <v>-1.8085059622508621</v>
      </c>
      <c r="AZ464" s="160">
        <f t="shared" si="126"/>
        <v>-2.3538003694675087</v>
      </c>
      <c r="BA464" s="160">
        <f t="shared" si="126"/>
        <v>-1.1944994806993285</v>
      </c>
      <c r="BB464" s="160" t="e">
        <f t="shared" si="126"/>
        <v>#DIV/0!</v>
      </c>
      <c r="BC464" s="160" t="e">
        <f t="shared" si="126"/>
        <v>#DIV/0!</v>
      </c>
      <c r="BD464" s="160" t="e">
        <f t="shared" si="126"/>
        <v>#DIV/0!</v>
      </c>
      <c r="BE464" s="160" t="e">
        <f t="shared" si="126"/>
        <v>#DIV/0!</v>
      </c>
      <c r="BF464" s="160" t="e">
        <f t="shared" si="126"/>
        <v>#DIV/0!</v>
      </c>
      <c r="BG464" s="160" t="e">
        <f t="shared" si="126"/>
        <v>#DIV/0!</v>
      </c>
      <c r="BH464" s="160" t="e">
        <f t="shared" si="126"/>
        <v>#DIV/0!</v>
      </c>
      <c r="BI464" s="160" t="e">
        <f t="shared" si="126"/>
        <v>#DIV/0!</v>
      </c>
      <c r="BJ464" s="160" t="e">
        <f t="shared" si="126"/>
        <v>#DIV/0!</v>
      </c>
      <c r="BK464" s="160" t="e">
        <f t="shared" si="126"/>
        <v>#DIV/0!</v>
      </c>
      <c r="BL464" s="160" t="e">
        <f t="shared" si="126"/>
        <v>#DIV/0!</v>
      </c>
      <c r="BM464" s="160" t="e">
        <f t="shared" si="126"/>
        <v>#DIV/0!</v>
      </c>
      <c r="BN464" s="160" t="e">
        <f t="shared" si="126"/>
        <v>#DIV/0!</v>
      </c>
      <c r="BO464" s="160" t="e">
        <f t="shared" si="126"/>
        <v>#DIV/0!</v>
      </c>
      <c r="BP464" s="160" t="e">
        <f t="shared" si="125"/>
        <v>#DIV/0!</v>
      </c>
      <c r="BQ464" s="160" t="e">
        <f t="shared" si="125"/>
        <v>#DIV/0!</v>
      </c>
      <c r="BR464" s="160" t="e">
        <f t="shared" si="125"/>
        <v>#DIV/0!</v>
      </c>
      <c r="BS464" s="160" t="e">
        <f t="shared" si="125"/>
        <v>#DIV/0!</v>
      </c>
      <c r="BT464" s="160" t="e">
        <f t="shared" si="125"/>
        <v>#DIV/0!</v>
      </c>
      <c r="BU464" s="160" t="e">
        <f t="shared" si="125"/>
        <v>#DIV/0!</v>
      </c>
      <c r="BV464" s="160" t="e">
        <f t="shared" si="125"/>
        <v>#DIV/0!</v>
      </c>
    </row>
    <row r="465" spans="1:74" x14ac:dyDescent="0.2">
      <c r="A465" s="71"/>
      <c r="B465" s="79">
        <f t="shared" si="113"/>
        <v>42735</v>
      </c>
      <c r="C465" s="160">
        <f t="shared" si="114"/>
        <v>0.67544100004092178</v>
      </c>
      <c r="D465" s="160">
        <f t="shared" si="126"/>
        <v>0.50264856306226946</v>
      </c>
      <c r="E465" s="160">
        <f t="shared" si="126"/>
        <v>1.4524811856681534</v>
      </c>
      <c r="F465" s="160">
        <f t="shared" si="126"/>
        <v>1.0141065927962143</v>
      </c>
      <c r="G465" s="160">
        <f t="shared" si="126"/>
        <v>1.4282879706922011</v>
      </c>
      <c r="H465" s="160">
        <f t="shared" si="126"/>
        <v>0.46109014553958966</v>
      </c>
      <c r="I465" s="160">
        <f t="shared" si="126"/>
        <v>0.55064662230433059</v>
      </c>
      <c r="J465" s="160">
        <f t="shared" si="126"/>
        <v>-2.7614670480498454E-2</v>
      </c>
      <c r="K465" s="160">
        <f t="shared" si="126"/>
        <v>0.12116349531131586</v>
      </c>
      <c r="L465" s="160">
        <f t="shared" si="126"/>
        <v>-1.378932633672534E-2</v>
      </c>
      <c r="M465" s="160">
        <f t="shared" si="126"/>
        <v>0.17019853828355519</v>
      </c>
      <c r="N465" s="160">
        <f t="shared" si="126"/>
        <v>0.89214261324113631</v>
      </c>
      <c r="O465" s="160">
        <f t="shared" si="126"/>
        <v>0.41767983272549786</v>
      </c>
      <c r="P465" s="160">
        <f t="shared" si="126"/>
        <v>0.54849723566176711</v>
      </c>
      <c r="Q465" s="160">
        <f t="shared" si="126"/>
        <v>0.50130802666748775</v>
      </c>
      <c r="R465" s="160">
        <f t="shared" si="126"/>
        <v>0.60219594419910838</v>
      </c>
      <c r="S465" s="160">
        <f t="shared" si="126"/>
        <v>0.61799989676932165</v>
      </c>
      <c r="T465" s="160">
        <f t="shared" si="126"/>
        <v>0.5521931865725862</v>
      </c>
      <c r="U465" s="160">
        <f t="shared" si="126"/>
        <v>0.34361201566515237</v>
      </c>
      <c r="V465" s="160">
        <f t="shared" si="126"/>
        <v>0.13152213600475599</v>
      </c>
      <c r="W465" s="160">
        <f t="shared" si="126"/>
        <v>0.3512647155295876</v>
      </c>
      <c r="X465" s="160">
        <f t="shared" si="126"/>
        <v>0.3345539566607017</v>
      </c>
      <c r="Y465" s="160">
        <f t="shared" si="126"/>
        <v>0.41212385017230807</v>
      </c>
      <c r="Z465" s="160">
        <f t="shared" si="126"/>
        <v>5.4194330111728257E-2</v>
      </c>
      <c r="AA465" s="160">
        <f t="shared" si="126"/>
        <v>-1.2960590978898399</v>
      </c>
      <c r="AB465" s="160">
        <f t="shared" si="126"/>
        <v>-0.68043906175081703</v>
      </c>
      <c r="AC465" s="160">
        <f t="shared" si="126"/>
        <v>2.7910781510995009E-2</v>
      </c>
      <c r="AD465" s="160">
        <f t="shared" si="126"/>
        <v>0.21108566596058351</v>
      </c>
      <c r="AE465" s="160">
        <f t="shared" si="126"/>
        <v>-0.53722699250345474</v>
      </c>
      <c r="AF465" s="160">
        <f t="shared" si="126"/>
        <v>-0.60840312121157147</v>
      </c>
      <c r="AG465" s="160">
        <f t="shared" si="126"/>
        <v>-0.78458412197174066</v>
      </c>
      <c r="AH465" s="160">
        <f t="shared" si="126"/>
        <v>-0.74710969776661329</v>
      </c>
      <c r="AI465" s="160">
        <f t="shared" si="126"/>
        <v>-1.6372241736989117</v>
      </c>
      <c r="AJ465" s="160">
        <f t="shared" si="126"/>
        <v>-1.0775946420023819</v>
      </c>
      <c r="AK465" s="160">
        <f t="shared" si="126"/>
        <v>-1.0700389172682159</v>
      </c>
      <c r="AL465" s="160">
        <f t="shared" si="126"/>
        <v>-1.5981754439426905</v>
      </c>
      <c r="AM465" s="160">
        <f t="shared" si="126"/>
        <v>-0.24292752423880964</v>
      </c>
      <c r="AN465" s="160">
        <f t="shared" si="126"/>
        <v>-1.5251456935223946</v>
      </c>
      <c r="AO465" s="160">
        <f t="shared" si="126"/>
        <v>0.61777919587576358</v>
      </c>
      <c r="AP465" s="160">
        <f t="shared" si="126"/>
        <v>-0.784248950474429</v>
      </c>
      <c r="AQ465" s="160">
        <f t="shared" si="126"/>
        <v>-1.8162406735293528</v>
      </c>
      <c r="AR465" s="160">
        <f t="shared" si="126"/>
        <v>-0.92080962958023604</v>
      </c>
      <c r="AS465" s="160">
        <f t="shared" si="126"/>
        <v>-0.43777579716468107</v>
      </c>
      <c r="AT465" s="160">
        <f t="shared" si="126"/>
        <v>-0.77140587516424097</v>
      </c>
      <c r="AU465" s="160">
        <f t="shared" si="126"/>
        <v>-2.1205397060065088</v>
      </c>
      <c r="AV465" s="160">
        <f t="shared" si="126"/>
        <v>-0.42205693158486968</v>
      </c>
      <c r="AW465" s="160">
        <f t="shared" si="126"/>
        <v>0.21478979899575279</v>
      </c>
      <c r="AX465" s="160">
        <f t="shared" si="126"/>
        <v>0.10353492410458695</v>
      </c>
      <c r="AY465" s="160">
        <f t="shared" si="126"/>
        <v>-1.1318063981913771</v>
      </c>
      <c r="AZ465" s="160">
        <f t="shared" si="126"/>
        <v>-0.57974886781187951</v>
      </c>
      <c r="BA465" s="160">
        <f t="shared" si="126"/>
        <v>-3.2566730793080731</v>
      </c>
      <c r="BB465" s="160" t="e">
        <f t="shared" si="126"/>
        <v>#DIV/0!</v>
      </c>
      <c r="BC465" s="160" t="e">
        <f t="shared" si="126"/>
        <v>#DIV/0!</v>
      </c>
      <c r="BD465" s="160" t="e">
        <f t="shared" si="126"/>
        <v>#DIV/0!</v>
      </c>
      <c r="BE465" s="160" t="e">
        <f t="shared" si="126"/>
        <v>#DIV/0!</v>
      </c>
      <c r="BF465" s="160" t="e">
        <f t="shared" si="126"/>
        <v>#DIV/0!</v>
      </c>
      <c r="BG465" s="160" t="e">
        <f t="shared" si="126"/>
        <v>#DIV/0!</v>
      </c>
      <c r="BH465" s="160" t="e">
        <f t="shared" si="126"/>
        <v>#DIV/0!</v>
      </c>
      <c r="BI465" s="160" t="e">
        <f t="shared" si="126"/>
        <v>#DIV/0!</v>
      </c>
      <c r="BJ465" s="160" t="e">
        <f t="shared" si="126"/>
        <v>#DIV/0!</v>
      </c>
      <c r="BK465" s="160" t="e">
        <f t="shared" si="126"/>
        <v>#DIV/0!</v>
      </c>
      <c r="BL465" s="160" t="e">
        <f t="shared" si="126"/>
        <v>#DIV/0!</v>
      </c>
      <c r="BM465" s="160" t="e">
        <f t="shared" si="126"/>
        <v>#DIV/0!</v>
      </c>
      <c r="BN465" s="160" t="e">
        <f t="shared" si="126"/>
        <v>#DIV/0!</v>
      </c>
      <c r="BO465" s="160" t="e">
        <f t="shared" si="126"/>
        <v>#DIV/0!</v>
      </c>
      <c r="BP465" s="160" t="e">
        <f t="shared" si="125"/>
        <v>#DIV/0!</v>
      </c>
      <c r="BQ465" s="160" t="e">
        <f t="shared" si="125"/>
        <v>#DIV/0!</v>
      </c>
      <c r="BR465" s="160" t="e">
        <f t="shared" si="125"/>
        <v>#DIV/0!</v>
      </c>
      <c r="BS465" s="160" t="e">
        <f t="shared" si="125"/>
        <v>#DIV/0!</v>
      </c>
      <c r="BT465" s="160" t="e">
        <f t="shared" si="125"/>
        <v>#DIV/0!</v>
      </c>
      <c r="BU465" s="160" t="e">
        <f t="shared" si="125"/>
        <v>#DIV/0!</v>
      </c>
      <c r="BV465" s="160" t="e">
        <f t="shared" si="125"/>
        <v>#DIV/0!</v>
      </c>
    </row>
    <row r="466" spans="1:74" x14ac:dyDescent="0.2">
      <c r="A466" s="71"/>
      <c r="B466" s="79">
        <f t="shared" si="113"/>
        <v>42766</v>
      </c>
      <c r="C466" s="160">
        <f t="shared" si="114"/>
        <v>-0.13582448864672481</v>
      </c>
      <c r="D466" s="160">
        <f t="shared" si="126"/>
        <v>-0.32025129004004982</v>
      </c>
      <c r="E466" s="160">
        <f t="shared" si="126"/>
        <v>-2.5466891877328039E-2</v>
      </c>
      <c r="F466" s="160">
        <f t="shared" si="126"/>
        <v>0.10639561408536211</v>
      </c>
      <c r="G466" s="160">
        <f t="shared" si="126"/>
        <v>-0.2949661012102674</v>
      </c>
      <c r="H466" s="160">
        <f t="shared" si="126"/>
        <v>0.31728034078495493</v>
      </c>
      <c r="I466" s="160">
        <f t="shared" si="126"/>
        <v>0.24441808613260166</v>
      </c>
      <c r="J466" s="160">
        <f t="shared" si="126"/>
        <v>0.57171180968050272</v>
      </c>
      <c r="K466" s="160">
        <f t="shared" si="126"/>
        <v>0.47995333542892327</v>
      </c>
      <c r="L466" s="160">
        <f t="shared" si="126"/>
        <v>-0.39940036158975634</v>
      </c>
      <c r="M466" s="160">
        <f t="shared" si="126"/>
        <v>-0.51693815283661637</v>
      </c>
      <c r="N466" s="160">
        <f t="shared" si="126"/>
        <v>-0.33302526412556027</v>
      </c>
      <c r="O466" s="160">
        <f t="shared" si="126"/>
        <v>0.12877326230115915</v>
      </c>
      <c r="P466" s="160">
        <f t="shared" si="126"/>
        <v>-0.4960608970532086</v>
      </c>
      <c r="Q466" s="160">
        <f t="shared" si="126"/>
        <v>-0.46023005232357883</v>
      </c>
      <c r="R466" s="160">
        <f t="shared" si="126"/>
        <v>-0.29227315309955337</v>
      </c>
      <c r="S466" s="160">
        <f t="shared" si="126"/>
        <v>-1.0580087390278732</v>
      </c>
      <c r="T466" s="160">
        <f t="shared" si="126"/>
        <v>-0.53905878991561895</v>
      </c>
      <c r="U466" s="160">
        <f t="shared" si="126"/>
        <v>0.39670882030364268</v>
      </c>
      <c r="V466" s="160">
        <f t="shared" si="126"/>
        <v>0.59863941847283431</v>
      </c>
      <c r="W466" s="160">
        <f t="shared" si="126"/>
        <v>-0.62644533422055604</v>
      </c>
      <c r="X466" s="160">
        <f t="shared" si="126"/>
        <v>-0.31407836607212186</v>
      </c>
      <c r="Y466" s="160">
        <f t="shared" si="126"/>
        <v>5.4367040922828229E-2</v>
      </c>
      <c r="Z466" s="160">
        <f t="shared" si="126"/>
        <v>-0.14506905441907375</v>
      </c>
      <c r="AA466" s="160">
        <f t="shared" si="126"/>
        <v>0.87775770671903997</v>
      </c>
      <c r="AB466" s="160">
        <f t="shared" si="126"/>
        <v>-0.34295353050298971</v>
      </c>
      <c r="AC466" s="160">
        <f t="shared" si="126"/>
        <v>-1.8273233543514955E-2</v>
      </c>
      <c r="AD466" s="160">
        <f t="shared" si="126"/>
        <v>-3.2529621317432436E-2</v>
      </c>
      <c r="AE466" s="160">
        <f t="shared" si="126"/>
        <v>0.1707612015903551</v>
      </c>
      <c r="AF466" s="160">
        <f t="shared" si="126"/>
        <v>0.80044970313460384</v>
      </c>
      <c r="AG466" s="160">
        <f t="shared" si="126"/>
        <v>0.63844566879529763</v>
      </c>
      <c r="AH466" s="160">
        <f t="shared" si="126"/>
        <v>1.0234717167422385</v>
      </c>
      <c r="AI466" s="160">
        <f t="shared" si="126"/>
        <v>0.72853997553603866</v>
      </c>
      <c r="AJ466" s="160">
        <f t="shared" si="126"/>
        <v>0.73813043048395954</v>
      </c>
      <c r="AK466" s="160">
        <f t="shared" si="126"/>
        <v>1.0410911124270203</v>
      </c>
      <c r="AL466" s="160">
        <f t="shared" si="126"/>
        <v>0.42749568423600787</v>
      </c>
      <c r="AM466" s="160">
        <f t="shared" si="126"/>
        <v>-0.39297489560540005</v>
      </c>
      <c r="AN466" s="160">
        <f t="shared" si="126"/>
        <v>0.37683692272681785</v>
      </c>
      <c r="AO466" s="160">
        <f t="shared" si="126"/>
        <v>-1.6410907020247716</v>
      </c>
      <c r="AP466" s="160">
        <f t="shared" si="126"/>
        <v>-0.12627563479784026</v>
      </c>
      <c r="AQ466" s="160">
        <f t="shared" si="126"/>
        <v>1.6148481331853823</v>
      </c>
      <c r="AR466" s="160">
        <f t="shared" si="126"/>
        <v>-0.66654768420626664</v>
      </c>
      <c r="AS466" s="160">
        <f t="shared" si="126"/>
        <v>-0.37991886099368199</v>
      </c>
      <c r="AT466" s="160">
        <f t="shared" si="126"/>
        <v>0.96454926173892619</v>
      </c>
      <c r="AU466" s="160">
        <f t="shared" si="126"/>
        <v>0.86140757175734461</v>
      </c>
      <c r="AV466" s="160">
        <f t="shared" si="126"/>
        <v>1.6182268219562017</v>
      </c>
      <c r="AW466" s="160">
        <f t="shared" si="126"/>
        <v>0.97360030598678193</v>
      </c>
      <c r="AX466" s="160">
        <f t="shared" si="126"/>
        <v>1.0005554137861541</v>
      </c>
      <c r="AY466" s="160">
        <f t="shared" si="126"/>
        <v>1.7038078200206075</v>
      </c>
      <c r="AZ466" s="160">
        <f t="shared" si="126"/>
        <v>1.9955729647181817</v>
      </c>
      <c r="BA466" s="160">
        <f t="shared" si="126"/>
        <v>1.7333895618007145</v>
      </c>
      <c r="BB466" s="160" t="e">
        <f t="shared" si="126"/>
        <v>#DIV/0!</v>
      </c>
      <c r="BC466" s="160" t="e">
        <f t="shared" si="126"/>
        <v>#DIV/0!</v>
      </c>
      <c r="BD466" s="160" t="e">
        <f t="shared" si="126"/>
        <v>#DIV/0!</v>
      </c>
      <c r="BE466" s="160" t="e">
        <f t="shared" si="126"/>
        <v>#DIV/0!</v>
      </c>
      <c r="BF466" s="160" t="e">
        <f t="shared" si="126"/>
        <v>#DIV/0!</v>
      </c>
      <c r="BG466" s="160" t="e">
        <f t="shared" si="126"/>
        <v>#DIV/0!</v>
      </c>
      <c r="BH466" s="160" t="e">
        <f t="shared" si="126"/>
        <v>#DIV/0!</v>
      </c>
      <c r="BI466" s="160" t="e">
        <f t="shared" si="126"/>
        <v>#DIV/0!</v>
      </c>
      <c r="BJ466" s="160" t="e">
        <f t="shared" si="126"/>
        <v>#DIV/0!</v>
      </c>
      <c r="BK466" s="160" t="e">
        <f t="shared" si="126"/>
        <v>#DIV/0!</v>
      </c>
      <c r="BL466" s="160" t="e">
        <f t="shared" si="126"/>
        <v>#DIV/0!</v>
      </c>
      <c r="BM466" s="160" t="e">
        <f t="shared" si="126"/>
        <v>#DIV/0!</v>
      </c>
      <c r="BN466" s="160" t="e">
        <f t="shared" si="126"/>
        <v>#DIV/0!</v>
      </c>
      <c r="BO466" s="160" t="e">
        <f t="shared" si="126"/>
        <v>#DIV/0!</v>
      </c>
      <c r="BP466" s="160" t="e">
        <f t="shared" si="125"/>
        <v>#DIV/0!</v>
      </c>
      <c r="BQ466" s="160" t="e">
        <f t="shared" si="125"/>
        <v>#DIV/0!</v>
      </c>
      <c r="BR466" s="160" t="e">
        <f t="shared" si="125"/>
        <v>#DIV/0!</v>
      </c>
      <c r="BS466" s="160" t="e">
        <f t="shared" si="125"/>
        <v>#DIV/0!</v>
      </c>
      <c r="BT466" s="160" t="e">
        <f t="shared" si="125"/>
        <v>#DIV/0!</v>
      </c>
      <c r="BU466" s="160" t="e">
        <f t="shared" si="125"/>
        <v>#DIV/0!</v>
      </c>
      <c r="BV466" s="160" t="e">
        <f t="shared" si="125"/>
        <v>#DIV/0!</v>
      </c>
    </row>
    <row r="467" spans="1:74" x14ac:dyDescent="0.2">
      <c r="A467" s="71"/>
      <c r="B467" s="79">
        <f t="shared" si="113"/>
        <v>42794</v>
      </c>
      <c r="C467" s="160">
        <f t="shared" si="114"/>
        <v>1.3106583082238739</v>
      </c>
      <c r="D467" s="160">
        <f t="shared" si="126"/>
        <v>0.59225299908264895</v>
      </c>
      <c r="E467" s="160">
        <f t="shared" si="126"/>
        <v>0.43518435746053957</v>
      </c>
      <c r="F467" s="160">
        <f t="shared" si="126"/>
        <v>0.48337914207481208</v>
      </c>
      <c r="G467" s="160">
        <f t="shared" si="126"/>
        <v>0.91517493581986986</v>
      </c>
      <c r="H467" s="160">
        <f t="shared" si="126"/>
        <v>0.57197676132147535</v>
      </c>
      <c r="I467" s="160">
        <f t="shared" si="126"/>
        <v>0.91348657755799934</v>
      </c>
      <c r="J467" s="160">
        <f t="shared" si="126"/>
        <v>0.80317714586373334</v>
      </c>
      <c r="K467" s="160">
        <f t="shared" si="126"/>
        <v>0.72823397758261654</v>
      </c>
      <c r="L467" s="160">
        <f t="shared" si="126"/>
        <v>0.6644387122320764</v>
      </c>
      <c r="M467" s="160">
        <f t="shared" si="126"/>
        <v>0.69161624537096644</v>
      </c>
      <c r="N467" s="160">
        <f t="shared" si="126"/>
        <v>0.81459659843765642</v>
      </c>
      <c r="O467" s="160">
        <f t="shared" si="126"/>
        <v>1.0807417909907882</v>
      </c>
      <c r="P467" s="160">
        <f t="shared" si="126"/>
        <v>0.73714078342209999</v>
      </c>
      <c r="Q467" s="160">
        <f t="shared" si="126"/>
        <v>0.78167559696272404</v>
      </c>
      <c r="R467" s="160">
        <f t="shared" si="126"/>
        <v>0.83244500531878962</v>
      </c>
      <c r="S467" s="160">
        <f t="shared" si="126"/>
        <v>0.69577506272591805</v>
      </c>
      <c r="T467" s="160">
        <f t="shared" si="126"/>
        <v>0.85208799483992692</v>
      </c>
      <c r="U467" s="160">
        <f t="shared" si="126"/>
        <v>0.87707388111414497</v>
      </c>
      <c r="V467" s="160">
        <f t="shared" si="126"/>
        <v>0.24911649042074477</v>
      </c>
      <c r="W467" s="160">
        <f t="shared" si="126"/>
        <v>0.27937195969363116</v>
      </c>
      <c r="X467" s="160">
        <f t="shared" si="126"/>
        <v>-0.31717639508815526</v>
      </c>
      <c r="Y467" s="160">
        <f t="shared" si="126"/>
        <v>-0.13846017205458219</v>
      </c>
      <c r="Z467" s="160">
        <f t="shared" si="126"/>
        <v>-1.2154988724268663</v>
      </c>
      <c r="AA467" s="160">
        <f t="shared" si="126"/>
        <v>-1.1417549252680144</v>
      </c>
      <c r="AB467" s="160">
        <f t="shared" si="126"/>
        <v>-0.82132994056424624</v>
      </c>
      <c r="AC467" s="160">
        <f t="shared" si="126"/>
        <v>-1.3800361876274625</v>
      </c>
      <c r="AD467" s="160">
        <f t="shared" si="126"/>
        <v>-1.3513375100183418</v>
      </c>
      <c r="AE467" s="160">
        <f t="shared" si="126"/>
        <v>-1.2214173944644529</v>
      </c>
      <c r="AF467" s="160">
        <f t="shared" si="126"/>
        <v>-0.39274380580563667</v>
      </c>
      <c r="AG467" s="160">
        <f t="shared" si="126"/>
        <v>-0.55709758378128527</v>
      </c>
      <c r="AH467" s="160">
        <f t="shared" si="126"/>
        <v>-0.70596889303434029</v>
      </c>
      <c r="AI467" s="160">
        <f t="shared" si="126"/>
        <v>-0.73397301323377917</v>
      </c>
      <c r="AJ467" s="160">
        <f t="shared" si="126"/>
        <v>-0.23305301098331521</v>
      </c>
      <c r="AK467" s="160">
        <f t="shared" si="126"/>
        <v>-0.29687324903566198</v>
      </c>
      <c r="AL467" s="160">
        <f t="shared" si="126"/>
        <v>-0.81263485809153746</v>
      </c>
      <c r="AM467" s="160">
        <f t="shared" si="126"/>
        <v>0.68344186971221388</v>
      </c>
      <c r="AN467" s="160">
        <f t="shared" si="126"/>
        <v>-0.76647336915450803</v>
      </c>
      <c r="AO467" s="160">
        <f t="shared" si="126"/>
        <v>0.5268424044949046</v>
      </c>
      <c r="AP467" s="160">
        <f t="shared" si="126"/>
        <v>-1.6340287424826589</v>
      </c>
      <c r="AQ467" s="160">
        <f t="shared" si="126"/>
        <v>-0.74389644856252746</v>
      </c>
      <c r="AR467" s="160">
        <f t="shared" si="126"/>
        <v>-1.447217792995706</v>
      </c>
      <c r="AS467" s="160">
        <f t="shared" si="126"/>
        <v>-0.36548761266143143</v>
      </c>
      <c r="AT467" s="160">
        <f t="shared" si="126"/>
        <v>-0.84129986148155278</v>
      </c>
      <c r="AU467" s="160">
        <f t="shared" si="126"/>
        <v>-1.7802302707679463</v>
      </c>
      <c r="AV467" s="160">
        <f t="shared" si="126"/>
        <v>0.28284909478151088</v>
      </c>
      <c r="AW467" s="160">
        <f t="shared" si="126"/>
        <v>-0.18813646344835502</v>
      </c>
      <c r="AX467" s="160">
        <f t="shared" si="126"/>
        <v>-0.57718398927380243</v>
      </c>
      <c r="AY467" s="160">
        <f t="shared" si="126"/>
        <v>-0.27910598469973225</v>
      </c>
      <c r="AZ467" s="160">
        <f t="shared" si="126"/>
        <v>0.47165576725468999</v>
      </c>
      <c r="BA467" s="160">
        <f t="shared" si="126"/>
        <v>-1.8164566028505358</v>
      </c>
      <c r="BB467" s="160" t="e">
        <f t="shared" si="126"/>
        <v>#DIV/0!</v>
      </c>
      <c r="BC467" s="160" t="e">
        <f t="shared" si="126"/>
        <v>#DIV/0!</v>
      </c>
      <c r="BD467" s="160" t="e">
        <f t="shared" si="126"/>
        <v>#DIV/0!</v>
      </c>
      <c r="BE467" s="160" t="e">
        <f t="shared" si="126"/>
        <v>#DIV/0!</v>
      </c>
      <c r="BF467" s="160" t="e">
        <f t="shared" si="126"/>
        <v>#DIV/0!</v>
      </c>
      <c r="BG467" s="160" t="e">
        <f t="shared" si="126"/>
        <v>#DIV/0!</v>
      </c>
      <c r="BH467" s="160" t="e">
        <f t="shared" si="126"/>
        <v>#DIV/0!</v>
      </c>
      <c r="BI467" s="160" t="e">
        <f t="shared" si="126"/>
        <v>#DIV/0!</v>
      </c>
      <c r="BJ467" s="160" t="e">
        <f t="shared" si="126"/>
        <v>#DIV/0!</v>
      </c>
      <c r="BK467" s="160" t="e">
        <f t="shared" si="126"/>
        <v>#DIV/0!</v>
      </c>
      <c r="BL467" s="160" t="e">
        <f t="shared" si="126"/>
        <v>#DIV/0!</v>
      </c>
      <c r="BM467" s="160" t="e">
        <f t="shared" si="126"/>
        <v>#DIV/0!</v>
      </c>
      <c r="BN467" s="160" t="e">
        <f t="shared" si="126"/>
        <v>#DIV/0!</v>
      </c>
      <c r="BO467" s="160" t="e">
        <f t="shared" ref="BO467:BV470" si="127">(BO220-BO$246)/BO$247</f>
        <v>#DIV/0!</v>
      </c>
      <c r="BP467" s="160" t="e">
        <f t="shared" si="127"/>
        <v>#DIV/0!</v>
      </c>
      <c r="BQ467" s="160" t="e">
        <f t="shared" si="127"/>
        <v>#DIV/0!</v>
      </c>
      <c r="BR467" s="160" t="e">
        <f t="shared" si="127"/>
        <v>#DIV/0!</v>
      </c>
      <c r="BS467" s="160" t="e">
        <f t="shared" si="127"/>
        <v>#DIV/0!</v>
      </c>
      <c r="BT467" s="160" t="e">
        <f t="shared" si="127"/>
        <v>#DIV/0!</v>
      </c>
      <c r="BU467" s="160" t="e">
        <f t="shared" si="127"/>
        <v>#DIV/0!</v>
      </c>
      <c r="BV467" s="160" t="e">
        <f t="shared" si="127"/>
        <v>#DIV/0!</v>
      </c>
    </row>
    <row r="468" spans="1:74" x14ac:dyDescent="0.2">
      <c r="A468" s="71"/>
      <c r="B468" s="79">
        <f t="shared" si="113"/>
        <v>42825</v>
      </c>
      <c r="C468" s="160">
        <f t="shared" si="114"/>
        <v>-0.49510059860734729</v>
      </c>
      <c r="D468" s="160">
        <f t="shared" ref="D468:BO471" si="128">(D221-D$246)/D$247</f>
        <v>-0.50462246559845358</v>
      </c>
      <c r="E468" s="160">
        <f t="shared" si="128"/>
        <v>0.69374978119068731</v>
      </c>
      <c r="F468" s="160">
        <f t="shared" si="128"/>
        <v>0.22070800666191942</v>
      </c>
      <c r="G468" s="160">
        <f t="shared" si="128"/>
        <v>-4.1074681277812324E-2</v>
      </c>
      <c r="H468" s="160">
        <f t="shared" si="128"/>
        <v>-0.51378352530216131</v>
      </c>
      <c r="I468" s="160">
        <f t="shared" si="128"/>
        <v>-0.48880062675716385</v>
      </c>
      <c r="J468" s="160">
        <f t="shared" si="128"/>
        <v>5.2452825269734549E-2</v>
      </c>
      <c r="K468" s="160">
        <f t="shared" si="128"/>
        <v>2.8371029489106279E-2</v>
      </c>
      <c r="L468" s="160">
        <f t="shared" si="128"/>
        <v>-0.60730497878967682</v>
      </c>
      <c r="M468" s="160">
        <f t="shared" si="128"/>
        <v>-0.69452745457342091</v>
      </c>
      <c r="N468" s="160">
        <f t="shared" si="128"/>
        <v>-0.8080016069577115</v>
      </c>
      <c r="O468" s="160">
        <f t="shared" si="128"/>
        <v>-0.14625551772121992</v>
      </c>
      <c r="P468" s="160">
        <f t="shared" si="128"/>
        <v>-0.67338160245912382</v>
      </c>
      <c r="Q468" s="160">
        <f t="shared" si="128"/>
        <v>-0.62176064605593495</v>
      </c>
      <c r="R468" s="160">
        <f t="shared" si="128"/>
        <v>-0.46868122733866729</v>
      </c>
      <c r="S468" s="160">
        <f t="shared" si="128"/>
        <v>-0.86368788251145467</v>
      </c>
      <c r="T468" s="160">
        <f t="shared" si="128"/>
        <v>-0.6726363959141678</v>
      </c>
      <c r="U468" s="160">
        <f t="shared" si="128"/>
        <v>-0.10172524616328493</v>
      </c>
      <c r="V468" s="160">
        <f t="shared" si="128"/>
        <v>0.14984417520735233</v>
      </c>
      <c r="W468" s="160">
        <f t="shared" si="128"/>
        <v>-0.62198464866225878</v>
      </c>
      <c r="X468" s="160">
        <f t="shared" si="128"/>
        <v>-0.65347935116078515</v>
      </c>
      <c r="Y468" s="160">
        <f t="shared" si="128"/>
        <v>0.19592365523442959</v>
      </c>
      <c r="Z468" s="160">
        <f t="shared" si="128"/>
        <v>-0.71081802319677867</v>
      </c>
      <c r="AA468" s="160">
        <f t="shared" si="128"/>
        <v>-1.2619995852696324</v>
      </c>
      <c r="AB468" s="160">
        <f t="shared" si="128"/>
        <v>-0.86038211085465333</v>
      </c>
      <c r="AC468" s="160">
        <f t="shared" si="128"/>
        <v>0.38466656087131273</v>
      </c>
      <c r="AD468" s="160">
        <f t="shared" si="128"/>
        <v>0.44733696797631955</v>
      </c>
      <c r="AE468" s="160">
        <f t="shared" si="128"/>
        <v>5.6102956077119313E-2</v>
      </c>
      <c r="AF468" s="160">
        <f t="shared" si="128"/>
        <v>-0.75174132122263648</v>
      </c>
      <c r="AG468" s="160">
        <f t="shared" si="128"/>
        <v>-0.78648787322890457</v>
      </c>
      <c r="AH468" s="160">
        <f t="shared" si="128"/>
        <v>-0.51758623487682454</v>
      </c>
      <c r="AI468" s="160">
        <f t="shared" si="128"/>
        <v>-1.1408974972229151</v>
      </c>
      <c r="AJ468" s="160">
        <f t="shared" si="128"/>
        <v>-1.0257951100819875</v>
      </c>
      <c r="AK468" s="160">
        <f t="shared" si="128"/>
        <v>-0.77316131163513568</v>
      </c>
      <c r="AL468" s="160">
        <f t="shared" si="128"/>
        <v>-1.0535378648264355</v>
      </c>
      <c r="AM468" s="160">
        <f t="shared" si="128"/>
        <v>-1.3383163045859747</v>
      </c>
      <c r="AN468" s="160">
        <f t="shared" si="128"/>
        <v>-1.2597470365603161</v>
      </c>
      <c r="AO468" s="160">
        <f t="shared" si="128"/>
        <v>-0.47709977234977752</v>
      </c>
      <c r="AP468" s="160">
        <f t="shared" si="128"/>
        <v>-0.71084789034233675</v>
      </c>
      <c r="AQ468" s="160">
        <f t="shared" si="128"/>
        <v>-0.99438780790761383</v>
      </c>
      <c r="AR468" s="160">
        <f t="shared" si="128"/>
        <v>-0.77092923839117777</v>
      </c>
      <c r="AS468" s="160">
        <f t="shared" si="128"/>
        <v>-0.32940530518288241</v>
      </c>
      <c r="AT468" s="160">
        <f t="shared" si="128"/>
        <v>-0.6499030876111731</v>
      </c>
      <c r="AU468" s="160">
        <f t="shared" si="128"/>
        <v>-0.90766232137761682</v>
      </c>
      <c r="AV468" s="160">
        <f t="shared" si="128"/>
        <v>1.1315353758245552</v>
      </c>
      <c r="AW468" s="160">
        <f t="shared" si="128"/>
        <v>7.091801906692205E-2</v>
      </c>
      <c r="AX468" s="160">
        <f t="shared" si="128"/>
        <v>4.2585254705914538E-2</v>
      </c>
      <c r="AY468" s="160">
        <f t="shared" si="128"/>
        <v>-0.72045025689285458</v>
      </c>
      <c r="AZ468" s="160">
        <f t="shared" si="128"/>
        <v>-0.56534733825586003</v>
      </c>
      <c r="BA468" s="160">
        <f t="shared" si="128"/>
        <v>-0.91645326784079673</v>
      </c>
      <c r="BB468" s="160" t="e">
        <f t="shared" si="128"/>
        <v>#DIV/0!</v>
      </c>
      <c r="BC468" s="160" t="e">
        <f t="shared" si="128"/>
        <v>#DIV/0!</v>
      </c>
      <c r="BD468" s="160" t="e">
        <f t="shared" si="128"/>
        <v>#DIV/0!</v>
      </c>
      <c r="BE468" s="160" t="e">
        <f t="shared" si="128"/>
        <v>#DIV/0!</v>
      </c>
      <c r="BF468" s="160" t="e">
        <f t="shared" si="128"/>
        <v>#DIV/0!</v>
      </c>
      <c r="BG468" s="160" t="e">
        <f t="shared" si="128"/>
        <v>#DIV/0!</v>
      </c>
      <c r="BH468" s="160" t="e">
        <f t="shared" si="128"/>
        <v>#DIV/0!</v>
      </c>
      <c r="BI468" s="160" t="e">
        <f t="shared" si="128"/>
        <v>#DIV/0!</v>
      </c>
      <c r="BJ468" s="160" t="e">
        <f t="shared" si="128"/>
        <v>#DIV/0!</v>
      </c>
      <c r="BK468" s="160" t="e">
        <f t="shared" si="128"/>
        <v>#DIV/0!</v>
      </c>
      <c r="BL468" s="160" t="e">
        <f t="shared" si="128"/>
        <v>#DIV/0!</v>
      </c>
      <c r="BM468" s="160" t="e">
        <f t="shared" si="128"/>
        <v>#DIV/0!</v>
      </c>
      <c r="BN468" s="160" t="e">
        <f t="shared" si="128"/>
        <v>#DIV/0!</v>
      </c>
      <c r="BO468" s="160" t="e">
        <f t="shared" si="128"/>
        <v>#DIV/0!</v>
      </c>
      <c r="BP468" s="160" t="e">
        <f t="shared" si="127"/>
        <v>#DIV/0!</v>
      </c>
      <c r="BQ468" s="160" t="e">
        <f t="shared" si="127"/>
        <v>#DIV/0!</v>
      </c>
      <c r="BR468" s="160" t="e">
        <f t="shared" si="127"/>
        <v>#DIV/0!</v>
      </c>
      <c r="BS468" s="160" t="e">
        <f t="shared" si="127"/>
        <v>#DIV/0!</v>
      </c>
      <c r="BT468" s="160" t="e">
        <f t="shared" si="127"/>
        <v>#DIV/0!</v>
      </c>
      <c r="BU468" s="160" t="e">
        <f t="shared" si="127"/>
        <v>#DIV/0!</v>
      </c>
      <c r="BV468" s="160" t="e">
        <f t="shared" si="127"/>
        <v>#DIV/0!</v>
      </c>
    </row>
    <row r="469" spans="1:74" x14ac:dyDescent="0.2">
      <c r="A469" s="71"/>
      <c r="B469" s="79">
        <f t="shared" si="113"/>
        <v>42855</v>
      </c>
      <c r="C469" s="160">
        <f t="shared" si="114"/>
        <v>-0.70688567073552688</v>
      </c>
      <c r="D469" s="160">
        <f t="shared" si="128"/>
        <v>-0.66456572651000889</v>
      </c>
      <c r="E469" s="160">
        <f t="shared" si="128"/>
        <v>0.10363541437983005</v>
      </c>
      <c r="F469" s="160">
        <f t="shared" si="128"/>
        <v>0.55896436741063904</v>
      </c>
      <c r="G469" s="160">
        <f t="shared" si="128"/>
        <v>-0.4178964872592939</v>
      </c>
      <c r="H469" s="160">
        <f t="shared" si="128"/>
        <v>-0.62930487432199766</v>
      </c>
      <c r="I469" s="160">
        <f t="shared" si="128"/>
        <v>-0.48597601891137748</v>
      </c>
      <c r="J469" s="160">
        <f t="shared" si="128"/>
        <v>-0.74297357375801365</v>
      </c>
      <c r="K469" s="160">
        <f t="shared" si="128"/>
        <v>-0.37559330433099519</v>
      </c>
      <c r="L469" s="160">
        <f t="shared" si="128"/>
        <v>-0.91546303804949813</v>
      </c>
      <c r="M469" s="160">
        <f t="shared" si="128"/>
        <v>-1.0154144647099104</v>
      </c>
      <c r="N469" s="160">
        <f t="shared" si="128"/>
        <v>-0.84399993198686241</v>
      </c>
      <c r="O469" s="160">
        <f t="shared" si="128"/>
        <v>-1.1690277738541872</v>
      </c>
      <c r="P469" s="160">
        <f t="shared" si="128"/>
        <v>-1.0338341699526206</v>
      </c>
      <c r="Q469" s="160">
        <f t="shared" si="128"/>
        <v>-0.90580919605106625</v>
      </c>
      <c r="R469" s="160">
        <f t="shared" si="128"/>
        <v>-1.208002204469989</v>
      </c>
      <c r="S469" s="160">
        <f t="shared" si="128"/>
        <v>-1.2832391503696106</v>
      </c>
      <c r="T469" s="160">
        <f t="shared" si="128"/>
        <v>-0.95706023132202123</v>
      </c>
      <c r="U469" s="160">
        <f t="shared" si="128"/>
        <v>0.14093326707349352</v>
      </c>
      <c r="V469" s="160">
        <f t="shared" si="128"/>
        <v>9.2313703153019705E-2</v>
      </c>
      <c r="W469" s="160">
        <f t="shared" si="128"/>
        <v>-0.20102663435528426</v>
      </c>
      <c r="X469" s="160">
        <f t="shared" si="128"/>
        <v>0.42406638552682641</v>
      </c>
      <c r="Y469" s="160">
        <f t="shared" si="128"/>
        <v>0.89630993798275405</v>
      </c>
      <c r="Z469" s="160">
        <f t="shared" si="128"/>
        <v>0.75640018132268239</v>
      </c>
      <c r="AA469" s="160">
        <f t="shared" si="128"/>
        <v>-0.89182454923312704</v>
      </c>
      <c r="AB469" s="160">
        <f t="shared" si="128"/>
        <v>-0.7180353466144993</v>
      </c>
      <c r="AC469" s="160">
        <f t="shared" si="128"/>
        <v>5.9432570585089856E-2</v>
      </c>
      <c r="AD469" s="160">
        <f t="shared" si="128"/>
        <v>0.19118916687574536</v>
      </c>
      <c r="AE469" s="160">
        <f t="shared" si="128"/>
        <v>-0.39092097513597246</v>
      </c>
      <c r="AF469" s="160">
        <f t="shared" si="128"/>
        <v>-0.24973007347844248</v>
      </c>
      <c r="AG469" s="160">
        <f t="shared" si="128"/>
        <v>-0.24306236907314674</v>
      </c>
      <c r="AH469" s="160">
        <f t="shared" si="128"/>
        <v>-0.27184480979567704</v>
      </c>
      <c r="AI469" s="160">
        <f t="shared" si="128"/>
        <v>-2.1017373233786749</v>
      </c>
      <c r="AJ469" s="160">
        <f t="shared" si="128"/>
        <v>-1.9261192983741917</v>
      </c>
      <c r="AK469" s="160">
        <f t="shared" si="128"/>
        <v>-2.3161604010161954</v>
      </c>
      <c r="AL469" s="160">
        <f t="shared" si="128"/>
        <v>-2.2220300879420884</v>
      </c>
      <c r="AM469" s="160">
        <f t="shared" si="128"/>
        <v>0.41528373026092474</v>
      </c>
      <c r="AN469" s="160">
        <f t="shared" si="128"/>
        <v>-1.9122698347961806</v>
      </c>
      <c r="AO469" s="160">
        <f t="shared" si="128"/>
        <v>0.97425141808873039</v>
      </c>
      <c r="AP469" s="160">
        <f t="shared" si="128"/>
        <v>-0.39966715926225704</v>
      </c>
      <c r="AQ469" s="160">
        <f t="shared" si="128"/>
        <v>-1.3554179115883307</v>
      </c>
      <c r="AR469" s="160">
        <f t="shared" si="128"/>
        <v>0.1814078945560619</v>
      </c>
      <c r="AS469" s="160">
        <f t="shared" si="128"/>
        <v>-0.45223343406533384</v>
      </c>
      <c r="AT469" s="160">
        <f t="shared" si="128"/>
        <v>-1.3308719103115674</v>
      </c>
      <c r="AU469" s="160">
        <f t="shared" si="128"/>
        <v>-0.37816733844446743</v>
      </c>
      <c r="AV469" s="160">
        <f t="shared" si="128"/>
        <v>-7.5659467884824264E-2</v>
      </c>
      <c r="AW469" s="160">
        <f t="shared" si="128"/>
        <v>-0.77395363746975532</v>
      </c>
      <c r="AX469" s="160">
        <f t="shared" si="128"/>
        <v>-0.99421544669506889</v>
      </c>
      <c r="AY469" s="160">
        <f t="shared" si="128"/>
        <v>-1.5249654935321564</v>
      </c>
      <c r="AZ469" s="160">
        <f t="shared" si="128"/>
        <v>-1.6099144658426308</v>
      </c>
      <c r="BA469" s="160">
        <f t="shared" si="128"/>
        <v>-2.4217272785171051</v>
      </c>
      <c r="BB469" s="160" t="e">
        <f t="shared" si="128"/>
        <v>#DIV/0!</v>
      </c>
      <c r="BC469" s="160" t="e">
        <f t="shared" si="128"/>
        <v>#DIV/0!</v>
      </c>
      <c r="BD469" s="160" t="e">
        <f t="shared" si="128"/>
        <v>#DIV/0!</v>
      </c>
      <c r="BE469" s="160" t="e">
        <f t="shared" si="128"/>
        <v>#DIV/0!</v>
      </c>
      <c r="BF469" s="160" t="e">
        <f t="shared" si="128"/>
        <v>#DIV/0!</v>
      </c>
      <c r="BG469" s="160" t="e">
        <f t="shared" si="128"/>
        <v>#DIV/0!</v>
      </c>
      <c r="BH469" s="160" t="e">
        <f t="shared" si="128"/>
        <v>#DIV/0!</v>
      </c>
      <c r="BI469" s="160" t="e">
        <f t="shared" si="128"/>
        <v>#DIV/0!</v>
      </c>
      <c r="BJ469" s="160" t="e">
        <f t="shared" si="128"/>
        <v>#DIV/0!</v>
      </c>
      <c r="BK469" s="160" t="e">
        <f t="shared" si="128"/>
        <v>#DIV/0!</v>
      </c>
      <c r="BL469" s="160" t="e">
        <f t="shared" si="128"/>
        <v>#DIV/0!</v>
      </c>
      <c r="BM469" s="160" t="e">
        <f t="shared" si="128"/>
        <v>#DIV/0!</v>
      </c>
      <c r="BN469" s="160" t="e">
        <f t="shared" si="128"/>
        <v>#DIV/0!</v>
      </c>
      <c r="BO469" s="160" t="e">
        <f t="shared" si="128"/>
        <v>#DIV/0!</v>
      </c>
      <c r="BP469" s="160" t="e">
        <f t="shared" si="127"/>
        <v>#DIV/0!</v>
      </c>
      <c r="BQ469" s="160" t="e">
        <f t="shared" si="127"/>
        <v>#DIV/0!</v>
      </c>
      <c r="BR469" s="160" t="e">
        <f t="shared" si="127"/>
        <v>#DIV/0!</v>
      </c>
      <c r="BS469" s="160" t="e">
        <f t="shared" si="127"/>
        <v>#DIV/0!</v>
      </c>
      <c r="BT469" s="160" t="e">
        <f t="shared" si="127"/>
        <v>#DIV/0!</v>
      </c>
      <c r="BU469" s="160" t="e">
        <f t="shared" si="127"/>
        <v>#DIV/0!</v>
      </c>
      <c r="BV469" s="160" t="e">
        <f t="shared" si="127"/>
        <v>#DIV/0!</v>
      </c>
    </row>
    <row r="470" spans="1:74" x14ac:dyDescent="0.2">
      <c r="B470" s="79">
        <f t="shared" si="113"/>
        <v>42886</v>
      </c>
      <c r="C470" s="160">
        <f t="shared" si="114"/>
        <v>0.31604055770835748</v>
      </c>
      <c r="D470" s="160">
        <f t="shared" si="128"/>
        <v>-0.38518141040057391</v>
      </c>
      <c r="E470" s="160">
        <f t="shared" si="128"/>
        <v>1.1429523035312039</v>
      </c>
      <c r="F470" s="160">
        <f t="shared" si="128"/>
        <v>0.86324036356923062</v>
      </c>
      <c r="G470" s="160">
        <f t="shared" si="128"/>
        <v>1.321564267891975</v>
      </c>
      <c r="H470" s="160">
        <f t="shared" si="128"/>
        <v>0.75401104885333503</v>
      </c>
      <c r="I470" s="160">
        <f t="shared" si="128"/>
        <v>0.77789380060053992</v>
      </c>
      <c r="J470" s="160">
        <f t="shared" si="128"/>
        <v>-0.29854793042952493</v>
      </c>
      <c r="K470" s="160">
        <f t="shared" si="128"/>
        <v>0.47963366340804753</v>
      </c>
      <c r="L470" s="160">
        <f t="shared" si="128"/>
        <v>0.61834609449134514</v>
      </c>
      <c r="M470" s="160">
        <f t="shared" si="128"/>
        <v>0.65762064063372272</v>
      </c>
      <c r="N470" s="160">
        <f t="shared" si="128"/>
        <v>0.37144829577242949</v>
      </c>
      <c r="O470" s="160">
        <f t="shared" si="128"/>
        <v>0.54520982534782503</v>
      </c>
      <c r="P470" s="160">
        <f t="shared" si="128"/>
        <v>0.25067340590390369</v>
      </c>
      <c r="Q470" s="160">
        <f t="shared" si="128"/>
        <v>8.8828204753073778E-2</v>
      </c>
      <c r="R470" s="160">
        <f t="shared" si="128"/>
        <v>6.3072526589163611E-2</v>
      </c>
      <c r="S470" s="160">
        <f t="shared" si="128"/>
        <v>8.7321721773173169E-3</v>
      </c>
      <c r="T470" s="160">
        <f t="shared" si="128"/>
        <v>0.10838172740673109</v>
      </c>
      <c r="U470" s="160">
        <f t="shared" si="128"/>
        <v>0.21398527199649128</v>
      </c>
      <c r="V470" s="160">
        <f t="shared" si="128"/>
        <v>-9.2207842840583684E-2</v>
      </c>
      <c r="W470" s="160">
        <f t="shared" si="128"/>
        <v>-0.23410501448069093</v>
      </c>
      <c r="X470" s="160">
        <f t="shared" si="128"/>
        <v>0.10818231223026012</v>
      </c>
      <c r="Y470" s="160">
        <f t="shared" si="128"/>
        <v>-0.22761937646516267</v>
      </c>
      <c r="Z470" s="160">
        <f t="shared" si="128"/>
        <v>0.11302455433256009</v>
      </c>
      <c r="AA470" s="160">
        <f t="shared" si="128"/>
        <v>-6.7429008599044649E-3</v>
      </c>
      <c r="AB470" s="160">
        <f t="shared" si="128"/>
        <v>-0.61058014108879799</v>
      </c>
      <c r="AC470" s="160">
        <f t="shared" si="128"/>
        <v>1.3736337596018302</v>
      </c>
      <c r="AD470" s="160">
        <f t="shared" si="128"/>
        <v>1.6867042327431279</v>
      </c>
      <c r="AE470" s="160">
        <f t="shared" si="128"/>
        <v>0.21363365295698633</v>
      </c>
      <c r="AF470" s="160">
        <f t="shared" si="128"/>
        <v>0.42229038543652686</v>
      </c>
      <c r="AG470" s="160">
        <f t="shared" si="128"/>
        <v>4.2312102424100564E-2</v>
      </c>
      <c r="AH470" s="160">
        <f t="shared" si="128"/>
        <v>-3.1764600078104388E-2</v>
      </c>
      <c r="AI470" s="160">
        <f t="shared" si="128"/>
        <v>-0.46485108743050635</v>
      </c>
      <c r="AJ470" s="160">
        <f t="shared" si="128"/>
        <v>-0.35468890216381599</v>
      </c>
      <c r="AK470" s="160">
        <f t="shared" si="128"/>
        <v>-0.48154733458127918</v>
      </c>
      <c r="AL470" s="160">
        <f t="shared" si="128"/>
        <v>-0.69696106134293256</v>
      </c>
      <c r="AM470" s="160">
        <f t="shared" si="128"/>
        <v>0.74129775356725869</v>
      </c>
      <c r="AN470" s="160">
        <f t="shared" si="128"/>
        <v>-0.97998661199311943</v>
      </c>
      <c r="AO470" s="160">
        <f t="shared" si="128"/>
        <v>0.87240221174216848</v>
      </c>
      <c r="AP470" s="160">
        <f t="shared" si="128"/>
        <v>-0.38768945693794388</v>
      </c>
      <c r="AQ470" s="160">
        <f t="shared" si="128"/>
        <v>1.1389763742552022</v>
      </c>
      <c r="AR470" s="160">
        <f t="shared" si="128"/>
        <v>-0.71652829683612507</v>
      </c>
      <c r="AS470" s="160">
        <f t="shared" si="128"/>
        <v>-0.24980508407959762</v>
      </c>
      <c r="AT470" s="160">
        <f t="shared" si="128"/>
        <v>-0.44739250545098008</v>
      </c>
      <c r="AU470" s="160">
        <f t="shared" si="128"/>
        <v>-0.41037614874079437</v>
      </c>
      <c r="AV470" s="160">
        <f t="shared" si="128"/>
        <v>0.64873634998381036</v>
      </c>
      <c r="AW470" s="160">
        <f t="shared" si="128"/>
        <v>-0.23315429883957062</v>
      </c>
      <c r="AX470" s="160">
        <f t="shared" si="128"/>
        <v>-4.5225644203373931E-2</v>
      </c>
      <c r="AY470" s="160">
        <f t="shared" si="128"/>
        <v>-0.46098105293906577</v>
      </c>
      <c r="AZ470" s="160">
        <f t="shared" si="128"/>
        <v>-0.25289461911412808</v>
      </c>
      <c r="BA470" s="160">
        <f t="shared" si="128"/>
        <v>-0.2985380615350961</v>
      </c>
      <c r="BB470" s="160" t="e">
        <f t="shared" si="128"/>
        <v>#DIV/0!</v>
      </c>
      <c r="BC470" s="160" t="e">
        <f t="shared" si="128"/>
        <v>#DIV/0!</v>
      </c>
      <c r="BD470" s="160" t="e">
        <f t="shared" si="128"/>
        <v>#DIV/0!</v>
      </c>
      <c r="BE470" s="160" t="e">
        <f t="shared" si="128"/>
        <v>#DIV/0!</v>
      </c>
      <c r="BF470" s="160" t="e">
        <f t="shared" si="128"/>
        <v>#DIV/0!</v>
      </c>
      <c r="BG470" s="160" t="e">
        <f t="shared" si="128"/>
        <v>#DIV/0!</v>
      </c>
      <c r="BH470" s="160" t="e">
        <f t="shared" si="128"/>
        <v>#DIV/0!</v>
      </c>
      <c r="BI470" s="160" t="e">
        <f t="shared" si="128"/>
        <v>#DIV/0!</v>
      </c>
      <c r="BJ470" s="160" t="e">
        <f t="shared" si="128"/>
        <v>#DIV/0!</v>
      </c>
      <c r="BK470" s="160" t="e">
        <f t="shared" si="128"/>
        <v>#DIV/0!</v>
      </c>
      <c r="BL470" s="160" t="e">
        <f t="shared" si="128"/>
        <v>#DIV/0!</v>
      </c>
      <c r="BM470" s="160" t="e">
        <f t="shared" si="128"/>
        <v>#DIV/0!</v>
      </c>
      <c r="BN470" s="160" t="e">
        <f t="shared" si="128"/>
        <v>#DIV/0!</v>
      </c>
      <c r="BO470" s="160" t="e">
        <f t="shared" si="128"/>
        <v>#DIV/0!</v>
      </c>
      <c r="BP470" s="160" t="e">
        <f t="shared" si="127"/>
        <v>#DIV/0!</v>
      </c>
      <c r="BQ470" s="160" t="e">
        <f t="shared" si="127"/>
        <v>#DIV/0!</v>
      </c>
      <c r="BR470" s="160" t="e">
        <f t="shared" si="127"/>
        <v>#DIV/0!</v>
      </c>
      <c r="BS470" s="160" t="e">
        <f t="shared" si="127"/>
        <v>#DIV/0!</v>
      </c>
      <c r="BT470" s="160" t="e">
        <f t="shared" si="127"/>
        <v>#DIV/0!</v>
      </c>
      <c r="BU470" s="160" t="e">
        <f t="shared" si="127"/>
        <v>#DIV/0!</v>
      </c>
      <c r="BV470" s="160" t="e">
        <f t="shared" si="127"/>
        <v>#DIV/0!</v>
      </c>
    </row>
    <row r="471" spans="1:74" x14ac:dyDescent="0.2">
      <c r="A471" s="72"/>
      <c r="B471" s="79">
        <f t="shared" si="113"/>
        <v>42916</v>
      </c>
      <c r="C471" s="160">
        <f t="shared" si="114"/>
        <v>-0.27846538125826004</v>
      </c>
      <c r="D471" s="160">
        <f t="shared" si="128"/>
        <v>9.9263980976828814E-2</v>
      </c>
      <c r="E471" s="160">
        <f t="shared" si="128"/>
        <v>-0.51700169105043847</v>
      </c>
      <c r="F471" s="160">
        <f t="shared" si="128"/>
        <v>-0.63333175490326099</v>
      </c>
      <c r="G471" s="160">
        <f t="shared" si="128"/>
        <v>-0.94328604906473956</v>
      </c>
      <c r="H471" s="160">
        <f t="shared" si="128"/>
        <v>-0.10685782970694109</v>
      </c>
      <c r="I471" s="160">
        <f t="shared" si="128"/>
        <v>-0.18528979119461245</v>
      </c>
      <c r="J471" s="160">
        <f t="shared" si="128"/>
        <v>2.084563094342461E-2</v>
      </c>
      <c r="K471" s="160">
        <f t="shared" si="128"/>
        <v>-0.18616207921641162</v>
      </c>
      <c r="L471" s="160">
        <f t="shared" si="128"/>
        <v>-0.70587322785908968</v>
      </c>
      <c r="M471" s="160">
        <f t="shared" si="128"/>
        <v>-0.65114405788933705</v>
      </c>
      <c r="N471" s="160">
        <f t="shared" si="128"/>
        <v>-0.63384284277563008</v>
      </c>
      <c r="O471" s="160">
        <f t="shared" si="128"/>
        <v>-0.55777600509580483</v>
      </c>
      <c r="P471" s="160">
        <f t="shared" si="128"/>
        <v>-0.70283554834595297</v>
      </c>
      <c r="Q471" s="160">
        <f t="shared" si="128"/>
        <v>-0.53046001519027297</v>
      </c>
      <c r="R471" s="160">
        <f t="shared" si="128"/>
        <v>-0.3392339611879307</v>
      </c>
      <c r="S471" s="160">
        <f t="shared" si="128"/>
        <v>-0.89651396017925244</v>
      </c>
      <c r="T471" s="160">
        <f t="shared" si="128"/>
        <v>-0.72966506514209417</v>
      </c>
      <c r="U471" s="160">
        <f t="shared" si="128"/>
        <v>2.3610943471730247E-2</v>
      </c>
      <c r="V471" s="160">
        <f t="shared" si="128"/>
        <v>0.13993935417790268</v>
      </c>
      <c r="W471" s="160">
        <f t="shared" si="128"/>
        <v>-0.93866509946451415</v>
      </c>
      <c r="X471" s="160">
        <f t="shared" si="128"/>
        <v>0.40161232839478778</v>
      </c>
      <c r="Y471" s="160">
        <f t="shared" si="128"/>
        <v>-0.2228285584482356</v>
      </c>
      <c r="Z471" s="160">
        <f t="shared" si="128"/>
        <v>-1.2767393036816606</v>
      </c>
      <c r="AA471" s="160">
        <f t="shared" si="128"/>
        <v>1.5664887129686333</v>
      </c>
      <c r="AB471" s="160">
        <f t="shared" si="128"/>
        <v>1.4219824043528444</v>
      </c>
      <c r="AC471" s="160">
        <f t="shared" si="128"/>
        <v>1.6384966997468891</v>
      </c>
      <c r="AD471" s="160">
        <f t="shared" si="128"/>
        <v>1.4524747652266221</v>
      </c>
      <c r="AE471" s="160">
        <f t="shared" si="128"/>
        <v>2.1389917598917623</v>
      </c>
      <c r="AF471" s="160">
        <f t="shared" si="128"/>
        <v>0.86650578340604356</v>
      </c>
      <c r="AG471" s="160">
        <f t="shared" si="128"/>
        <v>0.92698133833795948</v>
      </c>
      <c r="AH471" s="160">
        <f t="shared" si="128"/>
        <v>2.4116494598349041</v>
      </c>
      <c r="AI471" s="160">
        <f t="shared" si="128"/>
        <v>0.57930882424031971</v>
      </c>
      <c r="AJ471" s="160">
        <f t="shared" si="128"/>
        <v>0.94841138760924637</v>
      </c>
      <c r="AK471" s="160">
        <f t="shared" si="128"/>
        <v>1.2688759723807153</v>
      </c>
      <c r="AL471" s="160">
        <f t="shared" si="128"/>
        <v>1.4771617044910164</v>
      </c>
      <c r="AM471" s="160">
        <f t="shared" si="128"/>
        <v>-1.0164647083331273</v>
      </c>
      <c r="AN471" s="160">
        <f t="shared" si="128"/>
        <v>1.0427442570498</v>
      </c>
      <c r="AO471" s="160">
        <f t="shared" si="128"/>
        <v>-0.78992233469993212</v>
      </c>
      <c r="AP471" s="160">
        <f t="shared" si="128"/>
        <v>0.81891219140780924</v>
      </c>
      <c r="AQ471" s="160">
        <f t="shared" si="128"/>
        <v>1.5945159827347652</v>
      </c>
      <c r="AR471" s="160">
        <f t="shared" si="128"/>
        <v>0.39695012431889898</v>
      </c>
      <c r="AS471" s="160">
        <f t="shared" si="128"/>
        <v>0.47902968015117292</v>
      </c>
      <c r="AT471" s="160">
        <f t="shared" si="128"/>
        <v>1.5111204018509092</v>
      </c>
      <c r="AU471" s="160">
        <f t="shared" si="128"/>
        <v>-0.87787183355756815</v>
      </c>
      <c r="AV471" s="160">
        <f t="shared" si="128"/>
        <v>-0.44183602105783554</v>
      </c>
      <c r="AW471" s="160">
        <f t="shared" si="128"/>
        <v>1.6208123339980463</v>
      </c>
      <c r="AX471" s="160">
        <f t="shared" si="128"/>
        <v>1.7700437115157739</v>
      </c>
      <c r="AY471" s="160">
        <f t="shared" si="128"/>
        <v>1.3330012323619442</v>
      </c>
      <c r="AZ471" s="160">
        <f t="shared" si="128"/>
        <v>1.2951508939063849</v>
      </c>
      <c r="BA471" s="160">
        <f t="shared" si="128"/>
        <v>1.4595434157994214</v>
      </c>
      <c r="BB471" s="160" t="e">
        <f t="shared" si="128"/>
        <v>#DIV/0!</v>
      </c>
      <c r="BC471" s="160" t="e">
        <f t="shared" si="128"/>
        <v>#DIV/0!</v>
      </c>
      <c r="BD471" s="160" t="e">
        <f t="shared" si="128"/>
        <v>#DIV/0!</v>
      </c>
      <c r="BE471" s="160" t="e">
        <f t="shared" si="128"/>
        <v>#DIV/0!</v>
      </c>
      <c r="BF471" s="160" t="e">
        <f t="shared" si="128"/>
        <v>#DIV/0!</v>
      </c>
      <c r="BG471" s="160" t="e">
        <f t="shared" si="128"/>
        <v>#DIV/0!</v>
      </c>
      <c r="BH471" s="160" t="e">
        <f t="shared" si="128"/>
        <v>#DIV/0!</v>
      </c>
      <c r="BI471" s="160" t="e">
        <f t="shared" si="128"/>
        <v>#DIV/0!</v>
      </c>
      <c r="BJ471" s="160" t="e">
        <f t="shared" si="128"/>
        <v>#DIV/0!</v>
      </c>
      <c r="BK471" s="160" t="e">
        <f t="shared" si="128"/>
        <v>#DIV/0!</v>
      </c>
      <c r="BL471" s="160" t="e">
        <f t="shared" si="128"/>
        <v>#DIV/0!</v>
      </c>
      <c r="BM471" s="160" t="e">
        <f t="shared" si="128"/>
        <v>#DIV/0!</v>
      </c>
      <c r="BN471" s="160" t="e">
        <f t="shared" si="128"/>
        <v>#DIV/0!</v>
      </c>
      <c r="BO471" s="160" t="e">
        <f t="shared" ref="BO471:BV474" si="129">(BO224-BO$246)/BO$247</f>
        <v>#DIV/0!</v>
      </c>
      <c r="BP471" s="160" t="e">
        <f t="shared" si="129"/>
        <v>#DIV/0!</v>
      </c>
      <c r="BQ471" s="160" t="e">
        <f t="shared" si="129"/>
        <v>#DIV/0!</v>
      </c>
      <c r="BR471" s="160" t="e">
        <f t="shared" si="129"/>
        <v>#DIV/0!</v>
      </c>
      <c r="BS471" s="160" t="e">
        <f t="shared" si="129"/>
        <v>#DIV/0!</v>
      </c>
      <c r="BT471" s="160" t="e">
        <f t="shared" si="129"/>
        <v>#DIV/0!</v>
      </c>
      <c r="BU471" s="160" t="e">
        <f t="shared" si="129"/>
        <v>#DIV/0!</v>
      </c>
      <c r="BV471" s="160" t="e">
        <f t="shared" si="129"/>
        <v>#DIV/0!</v>
      </c>
    </row>
    <row r="472" spans="1:74" x14ac:dyDescent="0.2">
      <c r="A472" s="72"/>
      <c r="B472" s="79">
        <f t="shared" si="113"/>
        <v>42947</v>
      </c>
      <c r="C472" s="160">
        <f t="shared" si="114"/>
        <v>-2.251390777363867E-2</v>
      </c>
      <c r="D472" s="160">
        <f t="shared" ref="D472:BO475" si="130">(D225-D$246)/D$247</f>
        <v>-0.25106241711137894</v>
      </c>
      <c r="E472" s="160">
        <f t="shared" si="130"/>
        <v>0.24000665865772622</v>
      </c>
      <c r="F472" s="160">
        <f t="shared" si="130"/>
        <v>0.43999367126501365</v>
      </c>
      <c r="G472" s="160">
        <f t="shared" si="130"/>
        <v>0.19001741350143475</v>
      </c>
      <c r="H472" s="160">
        <f t="shared" si="130"/>
        <v>1.9741852897163823E-2</v>
      </c>
      <c r="I472" s="160">
        <f t="shared" si="130"/>
        <v>0.10305262273547187</v>
      </c>
      <c r="J472" s="160">
        <f t="shared" si="130"/>
        <v>0.38735854946417825</v>
      </c>
      <c r="K472" s="160">
        <f t="shared" si="130"/>
        <v>0.68050714643968702</v>
      </c>
      <c r="L472" s="160">
        <f t="shared" si="130"/>
        <v>-2.636513623881287E-2</v>
      </c>
      <c r="M472" s="160">
        <f t="shared" si="130"/>
        <v>-9.9202130733816771E-2</v>
      </c>
      <c r="N472" s="160">
        <f t="shared" si="130"/>
        <v>-0.28645728952842042</v>
      </c>
      <c r="O472" s="160">
        <f t="shared" si="130"/>
        <v>0.1832026118055517</v>
      </c>
      <c r="P472" s="160">
        <f t="shared" si="130"/>
        <v>-0.45127383178621755</v>
      </c>
      <c r="Q472" s="160">
        <f t="shared" si="130"/>
        <v>-0.35764055008268147</v>
      </c>
      <c r="R472" s="160">
        <f t="shared" si="130"/>
        <v>-0.2627532655350488</v>
      </c>
      <c r="S472" s="160">
        <f t="shared" si="130"/>
        <v>-0.49863262481996479</v>
      </c>
      <c r="T472" s="160">
        <f t="shared" si="130"/>
        <v>-0.51598524872572549</v>
      </c>
      <c r="U472" s="160">
        <f t="shared" si="130"/>
        <v>0.38789768673649322</v>
      </c>
      <c r="V472" s="160">
        <f t="shared" si="130"/>
        <v>0.41977854623076555</v>
      </c>
      <c r="W472" s="160">
        <f t="shared" si="130"/>
        <v>0.16577122272696579</v>
      </c>
      <c r="X472" s="160">
        <f t="shared" si="130"/>
        <v>-4.3229555495901309E-2</v>
      </c>
      <c r="Y472" s="160">
        <f t="shared" si="130"/>
        <v>0.23364476780618756</v>
      </c>
      <c r="Z472" s="160">
        <f t="shared" si="130"/>
        <v>-6.8667478789118136E-2</v>
      </c>
      <c r="AA472" s="160">
        <f t="shared" si="130"/>
        <v>1.3513395702374449</v>
      </c>
      <c r="AB472" s="160">
        <f t="shared" si="130"/>
        <v>0.94956830593993913</v>
      </c>
      <c r="AC472" s="160">
        <f t="shared" si="130"/>
        <v>0.73488182586152162</v>
      </c>
      <c r="AD472" s="160">
        <f t="shared" si="130"/>
        <v>0.85768593791181669</v>
      </c>
      <c r="AE472" s="160">
        <f t="shared" si="130"/>
        <v>0.46644546033029294</v>
      </c>
      <c r="AF472" s="160">
        <f t="shared" si="130"/>
        <v>0.34560466635666337</v>
      </c>
      <c r="AG472" s="160">
        <f t="shared" si="130"/>
        <v>0.36919394070543166</v>
      </c>
      <c r="AH472" s="160">
        <f t="shared" si="130"/>
        <v>0.34889752962750936</v>
      </c>
      <c r="AI472" s="160">
        <f t="shared" si="130"/>
        <v>2.2318388510780159E-2</v>
      </c>
      <c r="AJ472" s="160">
        <f t="shared" si="130"/>
        <v>0.30494310372877043</v>
      </c>
      <c r="AK472" s="160">
        <f t="shared" si="130"/>
        <v>0.22430421952289417</v>
      </c>
      <c r="AL472" s="160">
        <f t="shared" si="130"/>
        <v>0.76602863386299613</v>
      </c>
      <c r="AM472" s="160">
        <f t="shared" si="130"/>
        <v>-0.39029536680612875</v>
      </c>
      <c r="AN472" s="160">
        <f t="shared" si="130"/>
        <v>0.89908585030180832</v>
      </c>
      <c r="AO472" s="160">
        <f t="shared" si="130"/>
        <v>-2.2415815445483073E-2</v>
      </c>
      <c r="AP472" s="160">
        <f t="shared" si="130"/>
        <v>1.8576897264065373</v>
      </c>
      <c r="AQ472" s="160">
        <f t="shared" si="130"/>
        <v>1.8356214620639468</v>
      </c>
      <c r="AR472" s="160">
        <f t="shared" si="130"/>
        <v>0.58777933098978774</v>
      </c>
      <c r="AS472" s="160">
        <f t="shared" si="130"/>
        <v>0.92436150734474987</v>
      </c>
      <c r="AT472" s="160">
        <f t="shared" si="130"/>
        <v>0.45934414424298697</v>
      </c>
      <c r="AU472" s="160">
        <f t="shared" si="130"/>
        <v>1.2734851545921073</v>
      </c>
      <c r="AV472" s="160">
        <f t="shared" si="130"/>
        <v>-0.13091220797519423</v>
      </c>
      <c r="AW472" s="160">
        <f t="shared" si="130"/>
        <v>-0.47554757633868761</v>
      </c>
      <c r="AX472" s="160">
        <f t="shared" si="130"/>
        <v>-0.15101604321719089</v>
      </c>
      <c r="AY472" s="160">
        <f t="shared" si="130"/>
        <v>-0.10980757458311316</v>
      </c>
      <c r="AZ472" s="160">
        <f t="shared" si="130"/>
        <v>-1.2118887942599654</v>
      </c>
      <c r="BA472" s="160">
        <f t="shared" si="130"/>
        <v>2.0026803038958851</v>
      </c>
      <c r="BB472" s="160" t="e">
        <f t="shared" si="130"/>
        <v>#DIV/0!</v>
      </c>
      <c r="BC472" s="160" t="e">
        <f t="shared" si="130"/>
        <v>#DIV/0!</v>
      </c>
      <c r="BD472" s="160" t="e">
        <f t="shared" si="130"/>
        <v>#DIV/0!</v>
      </c>
      <c r="BE472" s="160" t="e">
        <f t="shared" si="130"/>
        <v>#DIV/0!</v>
      </c>
      <c r="BF472" s="160" t="e">
        <f t="shared" si="130"/>
        <v>#DIV/0!</v>
      </c>
      <c r="BG472" s="160" t="e">
        <f t="shared" si="130"/>
        <v>#DIV/0!</v>
      </c>
      <c r="BH472" s="160" t="e">
        <f t="shared" si="130"/>
        <v>#DIV/0!</v>
      </c>
      <c r="BI472" s="160" t="e">
        <f t="shared" si="130"/>
        <v>#DIV/0!</v>
      </c>
      <c r="BJ472" s="160" t="e">
        <f t="shared" si="130"/>
        <v>#DIV/0!</v>
      </c>
      <c r="BK472" s="160" t="e">
        <f t="shared" si="130"/>
        <v>#DIV/0!</v>
      </c>
      <c r="BL472" s="160" t="e">
        <f t="shared" si="130"/>
        <v>#DIV/0!</v>
      </c>
      <c r="BM472" s="160" t="e">
        <f t="shared" si="130"/>
        <v>#DIV/0!</v>
      </c>
      <c r="BN472" s="160" t="e">
        <f t="shared" si="130"/>
        <v>#DIV/0!</v>
      </c>
      <c r="BO472" s="160" t="e">
        <f t="shared" si="130"/>
        <v>#DIV/0!</v>
      </c>
      <c r="BP472" s="160" t="e">
        <f t="shared" si="129"/>
        <v>#DIV/0!</v>
      </c>
      <c r="BQ472" s="160" t="e">
        <f t="shared" si="129"/>
        <v>#DIV/0!</v>
      </c>
      <c r="BR472" s="160" t="e">
        <f t="shared" si="129"/>
        <v>#DIV/0!</v>
      </c>
      <c r="BS472" s="160" t="e">
        <f t="shared" si="129"/>
        <v>#DIV/0!</v>
      </c>
      <c r="BT472" s="160" t="e">
        <f t="shared" si="129"/>
        <v>#DIV/0!</v>
      </c>
      <c r="BU472" s="160" t="e">
        <f t="shared" si="129"/>
        <v>#DIV/0!</v>
      </c>
      <c r="BV472" s="160" t="e">
        <f t="shared" si="129"/>
        <v>#DIV/0!</v>
      </c>
    </row>
    <row r="473" spans="1:74" x14ac:dyDescent="0.2">
      <c r="A473" s="72"/>
      <c r="B473" s="79">
        <f t="shared" si="113"/>
        <v>42978</v>
      </c>
      <c r="C473" s="160">
        <f t="shared" si="114"/>
        <v>0.50513243718504741</v>
      </c>
      <c r="D473" s="160">
        <f t="shared" si="130"/>
        <v>8.1670642412908959E-2</v>
      </c>
      <c r="E473" s="160">
        <f t="shared" si="130"/>
        <v>0.45662401555375259</v>
      </c>
      <c r="F473" s="160">
        <f t="shared" si="130"/>
        <v>0.33026335154106329</v>
      </c>
      <c r="G473" s="160">
        <f t="shared" si="130"/>
        <v>0.29161542451131656</v>
      </c>
      <c r="H473" s="160">
        <f t="shared" si="130"/>
        <v>0.42532204456527739</v>
      </c>
      <c r="I473" s="160">
        <f t="shared" si="130"/>
        <v>0.76860673697771764</v>
      </c>
      <c r="J473" s="160">
        <f t="shared" si="130"/>
        <v>0.32952863614334299</v>
      </c>
      <c r="K473" s="160">
        <f t="shared" si="130"/>
        <v>0.68897105882487319</v>
      </c>
      <c r="L473" s="160">
        <f t="shared" si="130"/>
        <v>1.0931245142445145</v>
      </c>
      <c r="M473" s="160">
        <f t="shared" si="130"/>
        <v>1.1608779794283872</v>
      </c>
      <c r="N473" s="160">
        <f t="shared" si="130"/>
        <v>0.80549120234900407</v>
      </c>
      <c r="O473" s="160">
        <f t="shared" si="130"/>
        <v>0.77686459078679315</v>
      </c>
      <c r="P473" s="160">
        <f t="shared" si="130"/>
        <v>0.94185404778641491</v>
      </c>
      <c r="Q473" s="160">
        <f t="shared" si="130"/>
        <v>0.75161701367257883</v>
      </c>
      <c r="R473" s="160">
        <f t="shared" si="130"/>
        <v>0.87527351425793543</v>
      </c>
      <c r="S473" s="160">
        <f t="shared" si="130"/>
        <v>0.91382918883068442</v>
      </c>
      <c r="T473" s="160">
        <f t="shared" si="130"/>
        <v>0.94572924104281131</v>
      </c>
      <c r="U473" s="160">
        <f t="shared" si="130"/>
        <v>-5.3508639992319723E-2</v>
      </c>
      <c r="V473" s="160">
        <f t="shared" si="130"/>
        <v>2.9171399752687732E-2</v>
      </c>
      <c r="W473" s="160">
        <f t="shared" si="130"/>
        <v>0.27411492425636408</v>
      </c>
      <c r="X473" s="160">
        <f t="shared" si="130"/>
        <v>-0.17505539767591943</v>
      </c>
      <c r="Y473" s="160">
        <f t="shared" si="130"/>
        <v>-0.41793153717531917</v>
      </c>
      <c r="Z473" s="160">
        <f t="shared" si="130"/>
        <v>-0.91891039422463616</v>
      </c>
      <c r="AA473" s="160">
        <f t="shared" si="130"/>
        <v>1.1884291776562719E-2</v>
      </c>
      <c r="AB473" s="160">
        <f t="shared" si="130"/>
        <v>0.32265841759576752</v>
      </c>
      <c r="AC473" s="160">
        <f t="shared" si="130"/>
        <v>-1.2066826851111103</v>
      </c>
      <c r="AD473" s="160">
        <f t="shared" si="130"/>
        <v>-1.2032148290600932</v>
      </c>
      <c r="AE473" s="160">
        <f t="shared" si="130"/>
        <v>-0.96800125447463259</v>
      </c>
      <c r="AF473" s="160">
        <f t="shared" si="130"/>
        <v>-0.36211649722007477</v>
      </c>
      <c r="AG473" s="160">
        <f t="shared" si="130"/>
        <v>-0.21055190917949421</v>
      </c>
      <c r="AH473" s="160">
        <f t="shared" si="130"/>
        <v>-1.6555630663346204</v>
      </c>
      <c r="AI473" s="160">
        <f t="shared" si="130"/>
        <v>5.651231414463781E-2</v>
      </c>
      <c r="AJ473" s="160">
        <f t="shared" si="130"/>
        <v>-9.2887810530330628E-2</v>
      </c>
      <c r="AK473" s="160">
        <f t="shared" si="130"/>
        <v>1.4321166534465336E-2</v>
      </c>
      <c r="AL473" s="160">
        <f t="shared" si="130"/>
        <v>0.24155004244884817</v>
      </c>
      <c r="AM473" s="160">
        <f t="shared" si="130"/>
        <v>-1.0028045488200188</v>
      </c>
      <c r="AN473" s="160">
        <f t="shared" si="130"/>
        <v>0.28084836470631813</v>
      </c>
      <c r="AO473" s="160">
        <f t="shared" si="130"/>
        <v>-1.3282681396746168</v>
      </c>
      <c r="AP473" s="160">
        <f t="shared" si="130"/>
        <v>-6.9299883122514491E-2</v>
      </c>
      <c r="AQ473" s="160">
        <f t="shared" si="130"/>
        <v>-1.1307763827372097</v>
      </c>
      <c r="AR473" s="160">
        <f t="shared" si="130"/>
        <v>0.58458919728697067</v>
      </c>
      <c r="AS473" s="160">
        <f t="shared" si="130"/>
        <v>0.93116248849263483</v>
      </c>
      <c r="AT473" s="160">
        <f t="shared" si="130"/>
        <v>0.10647010205569202</v>
      </c>
      <c r="AU473" s="160">
        <f t="shared" si="130"/>
        <v>-9.3386717710436024E-2</v>
      </c>
      <c r="AV473" s="160">
        <f t="shared" si="130"/>
        <v>0.14990152167838985</v>
      </c>
      <c r="AW473" s="160">
        <f t="shared" si="130"/>
        <v>0.24638174322813991</v>
      </c>
      <c r="AX473" s="160">
        <f t="shared" si="130"/>
        <v>-0.13774472418168912</v>
      </c>
      <c r="AY473" s="160">
        <f t="shared" si="130"/>
        <v>0.1120059138996909</v>
      </c>
      <c r="AZ473" s="160">
        <f t="shared" si="130"/>
        <v>-3.0234976402390867E-2</v>
      </c>
      <c r="BA473" s="160">
        <f t="shared" si="130"/>
        <v>0.30245768049185978</v>
      </c>
      <c r="BB473" s="160" t="e">
        <f t="shared" si="130"/>
        <v>#DIV/0!</v>
      </c>
      <c r="BC473" s="160" t="e">
        <f t="shared" si="130"/>
        <v>#DIV/0!</v>
      </c>
      <c r="BD473" s="160" t="e">
        <f t="shared" si="130"/>
        <v>#DIV/0!</v>
      </c>
      <c r="BE473" s="160" t="e">
        <f t="shared" si="130"/>
        <v>#DIV/0!</v>
      </c>
      <c r="BF473" s="160" t="e">
        <f t="shared" si="130"/>
        <v>#DIV/0!</v>
      </c>
      <c r="BG473" s="160" t="e">
        <f t="shared" si="130"/>
        <v>#DIV/0!</v>
      </c>
      <c r="BH473" s="160" t="e">
        <f t="shared" si="130"/>
        <v>#DIV/0!</v>
      </c>
      <c r="BI473" s="160" t="e">
        <f t="shared" si="130"/>
        <v>#DIV/0!</v>
      </c>
      <c r="BJ473" s="160" t="e">
        <f t="shared" si="130"/>
        <v>#DIV/0!</v>
      </c>
      <c r="BK473" s="160" t="e">
        <f t="shared" si="130"/>
        <v>#DIV/0!</v>
      </c>
      <c r="BL473" s="160" t="e">
        <f t="shared" si="130"/>
        <v>#DIV/0!</v>
      </c>
      <c r="BM473" s="160" t="e">
        <f t="shared" si="130"/>
        <v>#DIV/0!</v>
      </c>
      <c r="BN473" s="160" t="e">
        <f t="shared" si="130"/>
        <v>#DIV/0!</v>
      </c>
      <c r="BO473" s="160" t="e">
        <f t="shared" si="130"/>
        <v>#DIV/0!</v>
      </c>
      <c r="BP473" s="160" t="e">
        <f t="shared" si="129"/>
        <v>#DIV/0!</v>
      </c>
      <c r="BQ473" s="160" t="e">
        <f t="shared" si="129"/>
        <v>#DIV/0!</v>
      </c>
      <c r="BR473" s="160" t="e">
        <f t="shared" si="129"/>
        <v>#DIV/0!</v>
      </c>
      <c r="BS473" s="160" t="e">
        <f t="shared" si="129"/>
        <v>#DIV/0!</v>
      </c>
      <c r="BT473" s="160" t="e">
        <f t="shared" si="129"/>
        <v>#DIV/0!</v>
      </c>
      <c r="BU473" s="160" t="e">
        <f t="shared" si="129"/>
        <v>#DIV/0!</v>
      </c>
      <c r="BV473" s="160" t="e">
        <f t="shared" si="129"/>
        <v>#DIV/0!</v>
      </c>
    </row>
    <row r="474" spans="1:74" x14ac:dyDescent="0.2">
      <c r="A474" s="73"/>
      <c r="B474" s="79">
        <f t="shared" si="113"/>
        <v>43008</v>
      </c>
      <c r="C474" s="160">
        <f t="shared" si="114"/>
        <v>-0.57410036499044781</v>
      </c>
      <c r="D474" s="160">
        <f t="shared" si="130"/>
        <v>4.880651103061568E-2</v>
      </c>
      <c r="E474" s="160">
        <f t="shared" si="130"/>
        <v>-0.19591360958310233</v>
      </c>
      <c r="F474" s="160">
        <f t="shared" si="130"/>
        <v>-0.132878543867951</v>
      </c>
      <c r="G474" s="160">
        <f t="shared" si="130"/>
        <v>-0.20193416666686725</v>
      </c>
      <c r="H474" s="160">
        <f t="shared" si="130"/>
        <v>-0.48589220597512173</v>
      </c>
      <c r="I474" s="160">
        <f t="shared" si="130"/>
        <v>-0.59250655254276108</v>
      </c>
      <c r="J474" s="160">
        <f t="shared" si="130"/>
        <v>-1.0985281965655342</v>
      </c>
      <c r="K474" s="160">
        <f t="shared" si="130"/>
        <v>-0.94077447641201428</v>
      </c>
      <c r="L474" s="160">
        <f t="shared" si="130"/>
        <v>-1.975831378735639</v>
      </c>
      <c r="M474" s="160">
        <f t="shared" si="130"/>
        <v>-2.0023208236410763</v>
      </c>
      <c r="N474" s="160">
        <f t="shared" si="130"/>
        <v>-1.3958438451800934</v>
      </c>
      <c r="O474" s="160">
        <f t="shared" si="130"/>
        <v>-1.5243681396481752</v>
      </c>
      <c r="P474" s="160">
        <f t="shared" si="130"/>
        <v>-1.5179805952765446</v>
      </c>
      <c r="Q474" s="160">
        <f t="shared" si="130"/>
        <v>-1.2706909333000653</v>
      </c>
      <c r="R474" s="160">
        <f t="shared" si="130"/>
        <v>-1.1229092083131842</v>
      </c>
      <c r="S474" s="160">
        <f t="shared" si="130"/>
        <v>-1.7903759127978136</v>
      </c>
      <c r="T474" s="160">
        <f t="shared" si="130"/>
        <v>-1.499164914936614</v>
      </c>
      <c r="U474" s="160">
        <f t="shared" si="130"/>
        <v>0.38839892885160332</v>
      </c>
      <c r="V474" s="160">
        <f t="shared" si="130"/>
        <v>0.38843969944381956</v>
      </c>
      <c r="W474" s="160">
        <f t="shared" si="130"/>
        <v>-0.93064972164626403</v>
      </c>
      <c r="X474" s="160">
        <f t="shared" si="130"/>
        <v>0.55365377689115691</v>
      </c>
      <c r="Y474" s="160">
        <f t="shared" si="130"/>
        <v>0.99574853571399735</v>
      </c>
      <c r="Z474" s="160">
        <f t="shared" si="130"/>
        <v>0.61998571025861826</v>
      </c>
      <c r="AA474" s="160">
        <f t="shared" si="130"/>
        <v>0.13486799899766122</v>
      </c>
      <c r="AB474" s="160">
        <f t="shared" si="130"/>
        <v>-0.23571026697556291</v>
      </c>
      <c r="AC474" s="160">
        <f t="shared" si="130"/>
        <v>1.5160433118733918</v>
      </c>
      <c r="AD474" s="160">
        <f t="shared" si="130"/>
        <v>1.9868290483813889</v>
      </c>
      <c r="AE474" s="160">
        <f t="shared" si="130"/>
        <v>-7.5382490865660692E-2</v>
      </c>
      <c r="AF474" s="160">
        <f t="shared" si="130"/>
        <v>1.1167416808244561</v>
      </c>
      <c r="AG474" s="160">
        <f t="shared" si="130"/>
        <v>0.39172120031026242</v>
      </c>
      <c r="AH474" s="160">
        <f t="shared" si="130"/>
        <v>1.5104192117717292</v>
      </c>
      <c r="AI474" s="160">
        <f t="shared" si="130"/>
        <v>-0.11887517642159424</v>
      </c>
      <c r="AJ474" s="160">
        <f t="shared" si="130"/>
        <v>-7.5715158706839952E-2</v>
      </c>
      <c r="AK474" s="160">
        <f t="shared" si="130"/>
        <v>-0.4691608796420525</v>
      </c>
      <c r="AL474" s="160">
        <f t="shared" si="130"/>
        <v>-0.39780250661866023</v>
      </c>
      <c r="AM474" s="160">
        <f t="shared" si="130"/>
        <v>1.3003654919180576</v>
      </c>
      <c r="AN474" s="160">
        <f t="shared" si="130"/>
        <v>-2.3736658510745291E-2</v>
      </c>
      <c r="AO474" s="160">
        <f t="shared" si="130"/>
        <v>1.2070496040237291</v>
      </c>
      <c r="AP474" s="160">
        <f t="shared" si="130"/>
        <v>0.88737530064638304</v>
      </c>
      <c r="AQ474" s="160">
        <f t="shared" si="130"/>
        <v>0.26042730298689915</v>
      </c>
      <c r="AR474" s="160">
        <f t="shared" si="130"/>
        <v>-0.49044297046130275</v>
      </c>
      <c r="AS474" s="160">
        <f t="shared" si="130"/>
        <v>0.77619682345826579</v>
      </c>
      <c r="AT474" s="160">
        <f t="shared" si="130"/>
        <v>0.64698882389853785</v>
      </c>
      <c r="AU474" s="160">
        <f t="shared" si="130"/>
        <v>-1.0486444130582817</v>
      </c>
      <c r="AV474" s="160">
        <f t="shared" si="130"/>
        <v>-0.95381331642450851</v>
      </c>
      <c r="AW474" s="160">
        <f t="shared" si="130"/>
        <v>1.0519391337746156</v>
      </c>
      <c r="AX474" s="160">
        <f t="shared" si="130"/>
        <v>0.60529230366072051</v>
      </c>
      <c r="AY474" s="160">
        <f t="shared" si="130"/>
        <v>-0.48892861245273628</v>
      </c>
      <c r="AZ474" s="160">
        <f t="shared" si="130"/>
        <v>7.9937806198690869E-2</v>
      </c>
      <c r="BA474" s="160">
        <f t="shared" si="130"/>
        <v>0.82200783779790465</v>
      </c>
      <c r="BB474" s="160" t="e">
        <f t="shared" si="130"/>
        <v>#DIV/0!</v>
      </c>
      <c r="BC474" s="160" t="e">
        <f t="shared" si="130"/>
        <v>#DIV/0!</v>
      </c>
      <c r="BD474" s="160" t="e">
        <f t="shared" si="130"/>
        <v>#DIV/0!</v>
      </c>
      <c r="BE474" s="160" t="e">
        <f t="shared" si="130"/>
        <v>#DIV/0!</v>
      </c>
      <c r="BF474" s="160" t="e">
        <f t="shared" si="130"/>
        <v>#DIV/0!</v>
      </c>
      <c r="BG474" s="160" t="e">
        <f t="shared" si="130"/>
        <v>#DIV/0!</v>
      </c>
      <c r="BH474" s="160" t="e">
        <f t="shared" si="130"/>
        <v>#DIV/0!</v>
      </c>
      <c r="BI474" s="160" t="e">
        <f t="shared" si="130"/>
        <v>#DIV/0!</v>
      </c>
      <c r="BJ474" s="160" t="e">
        <f t="shared" si="130"/>
        <v>#DIV/0!</v>
      </c>
      <c r="BK474" s="160" t="e">
        <f t="shared" si="130"/>
        <v>#DIV/0!</v>
      </c>
      <c r="BL474" s="160" t="e">
        <f t="shared" si="130"/>
        <v>#DIV/0!</v>
      </c>
      <c r="BM474" s="160" t="e">
        <f t="shared" si="130"/>
        <v>#DIV/0!</v>
      </c>
      <c r="BN474" s="160" t="e">
        <f t="shared" si="130"/>
        <v>#DIV/0!</v>
      </c>
      <c r="BO474" s="160" t="e">
        <f t="shared" si="130"/>
        <v>#DIV/0!</v>
      </c>
      <c r="BP474" s="160" t="e">
        <f t="shared" si="129"/>
        <v>#DIV/0!</v>
      </c>
      <c r="BQ474" s="160" t="e">
        <f t="shared" si="129"/>
        <v>#DIV/0!</v>
      </c>
      <c r="BR474" s="160" t="e">
        <f t="shared" si="129"/>
        <v>#DIV/0!</v>
      </c>
      <c r="BS474" s="160" t="e">
        <f t="shared" si="129"/>
        <v>#DIV/0!</v>
      </c>
      <c r="BT474" s="160" t="e">
        <f t="shared" si="129"/>
        <v>#DIV/0!</v>
      </c>
      <c r="BU474" s="160" t="e">
        <f t="shared" si="129"/>
        <v>#DIV/0!</v>
      </c>
      <c r="BV474" s="160" t="e">
        <f t="shared" si="129"/>
        <v>#DIV/0!</v>
      </c>
    </row>
    <row r="475" spans="1:74" x14ac:dyDescent="0.2">
      <c r="A475" s="72"/>
      <c r="B475" s="79">
        <f t="shared" si="113"/>
        <v>43039</v>
      </c>
      <c r="C475" s="160">
        <f t="shared" si="114"/>
        <v>0.65884634830525701</v>
      </c>
      <c r="D475" s="160">
        <f t="shared" si="130"/>
        <v>0.26288290255767133</v>
      </c>
      <c r="E475" s="160">
        <f t="shared" si="130"/>
        <v>0.15600606268261677</v>
      </c>
      <c r="F475" s="160">
        <f t="shared" si="130"/>
        <v>0.11137280881180357</v>
      </c>
      <c r="G475" s="160">
        <f t="shared" si="130"/>
        <v>0.29102113404136098</v>
      </c>
      <c r="H475" s="160">
        <f t="shared" si="130"/>
        <v>1.2451643779740764</v>
      </c>
      <c r="I475" s="160">
        <f t="shared" si="130"/>
        <v>0.80386229585693036</v>
      </c>
      <c r="J475" s="160">
        <f t="shared" si="130"/>
        <v>0.275415836919296</v>
      </c>
      <c r="K475" s="160">
        <f t="shared" si="130"/>
        <v>0.65673955508350979</v>
      </c>
      <c r="L475" s="160">
        <f t="shared" si="130"/>
        <v>-5.8282126492490191E-2</v>
      </c>
      <c r="M475" s="160">
        <f t="shared" si="130"/>
        <v>5.046615121661182E-3</v>
      </c>
      <c r="N475" s="160">
        <f t="shared" si="130"/>
        <v>0.16817671151490526</v>
      </c>
      <c r="O475" s="160">
        <f t="shared" si="130"/>
        <v>-0.43953720027596038</v>
      </c>
      <c r="P475" s="160">
        <f t="shared" si="130"/>
        <v>9.7374853272088363E-2</v>
      </c>
      <c r="Q475" s="160">
        <f t="shared" si="130"/>
        <v>0.18846744666642454</v>
      </c>
      <c r="R475" s="160">
        <f t="shared" si="130"/>
        <v>0.49537400525471231</v>
      </c>
      <c r="S475" s="160">
        <f t="shared" si="130"/>
        <v>0.83540062052627706</v>
      </c>
      <c r="T475" s="160">
        <f t="shared" si="130"/>
        <v>0.11996361038700293</v>
      </c>
      <c r="U475" s="160">
        <f t="shared" si="130"/>
        <v>0.45310502594739566</v>
      </c>
      <c r="V475" s="160">
        <f t="shared" si="130"/>
        <v>0.2294018898356979</v>
      </c>
      <c r="W475" s="160">
        <f t="shared" si="130"/>
        <v>1.1296329388363275</v>
      </c>
      <c r="X475" s="160">
        <f t="shared" si="130"/>
        <v>0.23829523623217244</v>
      </c>
      <c r="Y475" s="160">
        <f t="shared" si="130"/>
        <v>-0.28445269032649934</v>
      </c>
      <c r="Z475" s="160">
        <f t="shared" si="130"/>
        <v>-1.2911254628329967E-2</v>
      </c>
      <c r="AA475" s="160">
        <f t="shared" si="130"/>
        <v>0.85927761283093429</v>
      </c>
      <c r="AB475" s="160">
        <f t="shared" si="130"/>
        <v>0.63656350217447744</v>
      </c>
      <c r="AC475" s="160">
        <f t="shared" si="130"/>
        <v>0.20278321467335408</v>
      </c>
      <c r="AD475" s="160">
        <f t="shared" si="130"/>
        <v>6.2081364383871754E-2</v>
      </c>
      <c r="AE475" s="160">
        <f t="shared" si="130"/>
        <v>0.75334390539181717</v>
      </c>
      <c r="AF475" s="160">
        <f t="shared" si="130"/>
        <v>0.29239994713833373</v>
      </c>
      <c r="AG475" s="160">
        <f t="shared" si="130"/>
        <v>0.31060597046382693</v>
      </c>
      <c r="AH475" s="160">
        <f t="shared" si="130"/>
        <v>0.30408705442229889</v>
      </c>
      <c r="AI475" s="160">
        <f t="shared" si="130"/>
        <v>0.722047092080352</v>
      </c>
      <c r="AJ475" s="160">
        <f t="shared" si="130"/>
        <v>0.82759893818978048</v>
      </c>
      <c r="AK475" s="160">
        <f t="shared" si="130"/>
        <v>0.90590974252195988</v>
      </c>
      <c r="AL475" s="160">
        <f t="shared" si="130"/>
        <v>0.75454872805495343</v>
      </c>
      <c r="AM475" s="160">
        <f t="shared" si="130"/>
        <v>0.25262447576374258</v>
      </c>
      <c r="AN475" s="160">
        <f t="shared" si="130"/>
        <v>0.57753306900249746</v>
      </c>
      <c r="AO475" s="160">
        <f t="shared" si="130"/>
        <v>-0.21520181317290393</v>
      </c>
      <c r="AP475" s="160">
        <f t="shared" si="130"/>
        <v>-1.1594856776666185</v>
      </c>
      <c r="AQ475" s="160">
        <f t="shared" si="130"/>
        <v>0.67214656153579511</v>
      </c>
      <c r="AR475" s="160">
        <f t="shared" si="130"/>
        <v>0.35686314854350976</v>
      </c>
      <c r="AS475" s="160">
        <f t="shared" si="130"/>
        <v>0.42519093957826515</v>
      </c>
      <c r="AT475" s="160">
        <f t="shared" si="130"/>
        <v>0.21709409340557337</v>
      </c>
      <c r="AU475" s="160">
        <f t="shared" si="130"/>
        <v>1.2144163537470228E-2</v>
      </c>
      <c r="AV475" s="160">
        <f t="shared" si="130"/>
        <v>0.56425634063023156</v>
      </c>
      <c r="AW475" s="160">
        <f t="shared" si="130"/>
        <v>0.52196605221727066</v>
      </c>
      <c r="AX475" s="160">
        <f t="shared" si="130"/>
        <v>0.86744602291463935</v>
      </c>
      <c r="AY475" s="160">
        <f t="shared" si="130"/>
        <v>0.87903031571178658</v>
      </c>
      <c r="AZ475" s="160">
        <f t="shared" si="130"/>
        <v>0.79608833685478098</v>
      </c>
      <c r="BA475" s="160">
        <f t="shared" si="130"/>
        <v>-9.1993078838056977E-2</v>
      </c>
      <c r="BB475" s="160" t="e">
        <f t="shared" si="130"/>
        <v>#DIV/0!</v>
      </c>
      <c r="BC475" s="160" t="e">
        <f t="shared" si="130"/>
        <v>#DIV/0!</v>
      </c>
      <c r="BD475" s="160" t="e">
        <f t="shared" si="130"/>
        <v>#DIV/0!</v>
      </c>
      <c r="BE475" s="160" t="e">
        <f t="shared" si="130"/>
        <v>#DIV/0!</v>
      </c>
      <c r="BF475" s="160" t="e">
        <f t="shared" si="130"/>
        <v>#DIV/0!</v>
      </c>
      <c r="BG475" s="160" t="e">
        <f t="shared" si="130"/>
        <v>#DIV/0!</v>
      </c>
      <c r="BH475" s="160" t="e">
        <f t="shared" si="130"/>
        <v>#DIV/0!</v>
      </c>
      <c r="BI475" s="160" t="e">
        <f t="shared" si="130"/>
        <v>#DIV/0!</v>
      </c>
      <c r="BJ475" s="160" t="e">
        <f t="shared" si="130"/>
        <v>#DIV/0!</v>
      </c>
      <c r="BK475" s="160" t="e">
        <f t="shared" si="130"/>
        <v>#DIV/0!</v>
      </c>
      <c r="BL475" s="160" t="e">
        <f t="shared" si="130"/>
        <v>#DIV/0!</v>
      </c>
      <c r="BM475" s="160" t="e">
        <f t="shared" si="130"/>
        <v>#DIV/0!</v>
      </c>
      <c r="BN475" s="160" t="e">
        <f t="shared" si="130"/>
        <v>#DIV/0!</v>
      </c>
      <c r="BO475" s="160" t="e">
        <f t="shared" ref="BO475:BV478" si="131">(BO228-BO$246)/BO$247</f>
        <v>#DIV/0!</v>
      </c>
      <c r="BP475" s="160" t="e">
        <f t="shared" si="131"/>
        <v>#DIV/0!</v>
      </c>
      <c r="BQ475" s="160" t="e">
        <f t="shared" si="131"/>
        <v>#DIV/0!</v>
      </c>
      <c r="BR475" s="160" t="e">
        <f t="shared" si="131"/>
        <v>#DIV/0!</v>
      </c>
      <c r="BS475" s="160" t="e">
        <f t="shared" si="131"/>
        <v>#DIV/0!</v>
      </c>
      <c r="BT475" s="160" t="e">
        <f t="shared" si="131"/>
        <v>#DIV/0!</v>
      </c>
      <c r="BU475" s="160" t="e">
        <f t="shared" si="131"/>
        <v>#DIV/0!</v>
      </c>
      <c r="BV475" s="160" t="e">
        <f t="shared" si="131"/>
        <v>#DIV/0!</v>
      </c>
    </row>
    <row r="476" spans="1:74" x14ac:dyDescent="0.2">
      <c r="A476" s="71"/>
      <c r="B476" s="79">
        <f t="shared" si="113"/>
        <v>43069</v>
      </c>
      <c r="C476" s="160">
        <f t="shared" si="114"/>
        <v>0.14420459527470014</v>
      </c>
      <c r="D476" s="160">
        <f t="shared" ref="D476:BO479" si="132">(D229-D$246)/D$247</f>
        <v>-1.1165825699855216E-2</v>
      </c>
      <c r="E476" s="160">
        <f t="shared" si="132"/>
        <v>-0.46521295829326098</v>
      </c>
      <c r="F476" s="160">
        <f t="shared" si="132"/>
        <v>-0.48278237825421</v>
      </c>
      <c r="G476" s="160">
        <f t="shared" si="132"/>
        <v>-0.58470379558418939</v>
      </c>
      <c r="H476" s="160">
        <f t="shared" si="132"/>
        <v>0.16796572418462191</v>
      </c>
      <c r="I476" s="160">
        <f t="shared" si="132"/>
        <v>0.21010157740035806</v>
      </c>
      <c r="J476" s="160">
        <f t="shared" si="132"/>
        <v>-0.21462737411141505</v>
      </c>
      <c r="K476" s="160">
        <f t="shared" si="132"/>
        <v>-0.50044076511654922</v>
      </c>
      <c r="L476" s="160">
        <f t="shared" si="132"/>
        <v>-0.27438377340064779</v>
      </c>
      <c r="M476" s="160">
        <f t="shared" si="132"/>
        <v>-0.47868899163497497</v>
      </c>
      <c r="N476" s="160">
        <f t="shared" si="132"/>
        <v>-0.97974719626397411</v>
      </c>
      <c r="O476" s="160">
        <f t="shared" si="132"/>
        <v>-4.0120295726407566E-2</v>
      </c>
      <c r="P476" s="160">
        <f t="shared" si="132"/>
        <v>-0.91970678383748328</v>
      </c>
      <c r="Q476" s="160">
        <f t="shared" si="132"/>
        <v>-0.81451305756078773</v>
      </c>
      <c r="R476" s="160">
        <f t="shared" si="132"/>
        <v>-0.59802438041648942</v>
      </c>
      <c r="S476" s="160">
        <f t="shared" si="132"/>
        <v>-0.92637979142511662</v>
      </c>
      <c r="T476" s="160">
        <f t="shared" si="132"/>
        <v>-0.97792446948135225</v>
      </c>
      <c r="U476" s="160">
        <f t="shared" si="132"/>
        <v>0.64785034951543607</v>
      </c>
      <c r="V476" s="160">
        <f t="shared" si="132"/>
        <v>0.1954002660301504</v>
      </c>
      <c r="W476" s="160">
        <f t="shared" si="132"/>
        <v>-0.43964201807011122</v>
      </c>
      <c r="X476" s="160">
        <f t="shared" si="132"/>
        <v>-0.2720755309128659</v>
      </c>
      <c r="Y476" s="160">
        <f t="shared" si="132"/>
        <v>-0.24694028373270482</v>
      </c>
      <c r="Z476" s="160">
        <f t="shared" si="132"/>
        <v>-0.80899628179104999</v>
      </c>
      <c r="AA476" s="160">
        <f t="shared" si="132"/>
        <v>0.61093140547334013</v>
      </c>
      <c r="AB476" s="160">
        <f t="shared" si="132"/>
        <v>0.24483040902945089</v>
      </c>
      <c r="AC476" s="160">
        <f t="shared" si="132"/>
        <v>-0.51396418739635086</v>
      </c>
      <c r="AD476" s="160">
        <f t="shared" si="132"/>
        <v>-0.61183520296780214</v>
      </c>
      <c r="AE476" s="160">
        <f t="shared" si="132"/>
        <v>-0.12670723316640156</v>
      </c>
      <c r="AF476" s="160">
        <f t="shared" si="132"/>
        <v>0.38671674813112306</v>
      </c>
      <c r="AG476" s="160">
        <f t="shared" si="132"/>
        <v>7.5818294321011379E-2</v>
      </c>
      <c r="AH476" s="160">
        <f t="shared" si="132"/>
        <v>-0.13366497268324526</v>
      </c>
      <c r="AI476" s="160">
        <f t="shared" si="132"/>
        <v>-0.14425670166063972</v>
      </c>
      <c r="AJ476" s="160">
        <f t="shared" si="132"/>
        <v>-5.3161828219718599E-2</v>
      </c>
      <c r="AK476" s="160">
        <f t="shared" si="132"/>
        <v>0.12185193692579566</v>
      </c>
      <c r="AL476" s="160">
        <f t="shared" si="132"/>
        <v>0.68827779959792779</v>
      </c>
      <c r="AM476" s="160">
        <f t="shared" si="132"/>
        <v>-1.3834645667123695</v>
      </c>
      <c r="AN476" s="160">
        <f t="shared" si="132"/>
        <v>0.28547526601127743</v>
      </c>
      <c r="AO476" s="160">
        <f t="shared" si="132"/>
        <v>-1.146394556912899</v>
      </c>
      <c r="AP476" s="160">
        <f t="shared" si="132"/>
        <v>-0.4177044022170926</v>
      </c>
      <c r="AQ476" s="160">
        <f t="shared" si="132"/>
        <v>-0.23109951849568755</v>
      </c>
      <c r="AR476" s="160">
        <f t="shared" si="132"/>
        <v>-0.45821552968929075</v>
      </c>
      <c r="AS476" s="160">
        <f t="shared" si="132"/>
        <v>0.24654814582454701</v>
      </c>
      <c r="AT476" s="160">
        <f t="shared" si="132"/>
        <v>-0.54119985605204379</v>
      </c>
      <c r="AU476" s="160">
        <f t="shared" si="132"/>
        <v>-0.65911433739841641</v>
      </c>
      <c r="AV476" s="160">
        <f t="shared" si="132"/>
        <v>-0.24889735734361593</v>
      </c>
      <c r="AW476" s="160">
        <f t="shared" si="132"/>
        <v>-0.76614231340011407</v>
      </c>
      <c r="AX476" s="160">
        <f t="shared" si="132"/>
        <v>-0.65387915652731554</v>
      </c>
      <c r="AY476" s="160">
        <f t="shared" si="132"/>
        <v>-0.11847421206446775</v>
      </c>
      <c r="AZ476" s="160">
        <f t="shared" si="132"/>
        <v>0.1857816066416258</v>
      </c>
      <c r="BA476" s="160">
        <f t="shared" si="132"/>
        <v>-0.46593598431375949</v>
      </c>
      <c r="BB476" s="160" t="e">
        <f t="shared" si="132"/>
        <v>#DIV/0!</v>
      </c>
      <c r="BC476" s="160" t="e">
        <f t="shared" si="132"/>
        <v>#DIV/0!</v>
      </c>
      <c r="BD476" s="160" t="e">
        <f t="shared" si="132"/>
        <v>#DIV/0!</v>
      </c>
      <c r="BE476" s="160" t="e">
        <f t="shared" si="132"/>
        <v>#DIV/0!</v>
      </c>
      <c r="BF476" s="160" t="e">
        <f t="shared" si="132"/>
        <v>#DIV/0!</v>
      </c>
      <c r="BG476" s="160" t="e">
        <f t="shared" si="132"/>
        <v>#DIV/0!</v>
      </c>
      <c r="BH476" s="160" t="e">
        <f t="shared" si="132"/>
        <v>#DIV/0!</v>
      </c>
      <c r="BI476" s="160" t="e">
        <f t="shared" si="132"/>
        <v>#DIV/0!</v>
      </c>
      <c r="BJ476" s="160" t="e">
        <f t="shared" si="132"/>
        <v>#DIV/0!</v>
      </c>
      <c r="BK476" s="160" t="e">
        <f t="shared" si="132"/>
        <v>#DIV/0!</v>
      </c>
      <c r="BL476" s="160" t="e">
        <f t="shared" si="132"/>
        <v>#DIV/0!</v>
      </c>
      <c r="BM476" s="160" t="e">
        <f t="shared" si="132"/>
        <v>#DIV/0!</v>
      </c>
      <c r="BN476" s="160" t="e">
        <f t="shared" si="132"/>
        <v>#DIV/0!</v>
      </c>
      <c r="BO476" s="160" t="e">
        <f t="shared" si="132"/>
        <v>#DIV/0!</v>
      </c>
      <c r="BP476" s="160" t="e">
        <f t="shared" si="131"/>
        <v>#DIV/0!</v>
      </c>
      <c r="BQ476" s="160" t="e">
        <f t="shared" si="131"/>
        <v>#DIV/0!</v>
      </c>
      <c r="BR476" s="160" t="e">
        <f t="shared" si="131"/>
        <v>#DIV/0!</v>
      </c>
      <c r="BS476" s="160" t="e">
        <f t="shared" si="131"/>
        <v>#DIV/0!</v>
      </c>
      <c r="BT476" s="160" t="e">
        <f t="shared" si="131"/>
        <v>#DIV/0!</v>
      </c>
      <c r="BU476" s="160" t="e">
        <f t="shared" si="131"/>
        <v>#DIV/0!</v>
      </c>
      <c r="BV476" s="160" t="e">
        <f t="shared" si="131"/>
        <v>#DIV/0!</v>
      </c>
    </row>
    <row r="477" spans="1:74" x14ac:dyDescent="0.2">
      <c r="A477" s="71"/>
      <c r="B477" s="79">
        <f t="shared" si="113"/>
        <v>43100</v>
      </c>
      <c r="C477" s="160">
        <f t="shared" si="114"/>
        <v>0.15067877122752218</v>
      </c>
      <c r="D477" s="160">
        <f t="shared" si="132"/>
        <v>-0.10020867750437118</v>
      </c>
      <c r="E477" s="160">
        <f t="shared" si="132"/>
        <v>-4.3859644529941122E-2</v>
      </c>
      <c r="F477" s="160">
        <f t="shared" si="132"/>
        <v>0.50616648139548759</v>
      </c>
      <c r="G477" s="160">
        <f t="shared" si="132"/>
        <v>1.3126456521753904</v>
      </c>
      <c r="H477" s="160">
        <f t="shared" si="132"/>
        <v>9.5127258699243766E-2</v>
      </c>
      <c r="I477" s="160">
        <f t="shared" si="132"/>
        <v>0.21772176003309596</v>
      </c>
      <c r="J477" s="160">
        <f t="shared" si="132"/>
        <v>0.62221548571728813</v>
      </c>
      <c r="K477" s="160">
        <f t="shared" si="132"/>
        <v>0.53986598165620947</v>
      </c>
      <c r="L477" s="160">
        <f t="shared" si="132"/>
        <v>-7.450744571199247E-2</v>
      </c>
      <c r="M477" s="160">
        <f t="shared" si="132"/>
        <v>1.3279798588652202E-2</v>
      </c>
      <c r="N477" s="160">
        <f t="shared" si="132"/>
        <v>-7.0433354233802661E-2</v>
      </c>
      <c r="O477" s="160">
        <f t="shared" si="132"/>
        <v>0.32738684856079669</v>
      </c>
      <c r="P477" s="160">
        <f t="shared" si="132"/>
        <v>-0.16431866366605169</v>
      </c>
      <c r="Q477" s="160">
        <f t="shared" si="132"/>
        <v>-7.7016595915631411E-2</v>
      </c>
      <c r="R477" s="160">
        <f t="shared" si="132"/>
        <v>0.30965791786610425</v>
      </c>
      <c r="S477" s="160">
        <f t="shared" si="132"/>
        <v>7.8332458143731645E-2</v>
      </c>
      <c r="T477" s="160">
        <f t="shared" si="132"/>
        <v>-0.12541960911979333</v>
      </c>
      <c r="U477" s="160">
        <f t="shared" si="132"/>
        <v>0.14173965886303186</v>
      </c>
      <c r="V477" s="160">
        <f t="shared" si="132"/>
        <v>0.34277657773386122</v>
      </c>
      <c r="W477" s="160">
        <f t="shared" si="132"/>
        <v>0.15385973007704401</v>
      </c>
      <c r="X477" s="160">
        <f t="shared" si="132"/>
        <v>-0.32343575571337069</v>
      </c>
      <c r="Y477" s="160">
        <f t="shared" si="132"/>
        <v>-0.67510696466762621</v>
      </c>
      <c r="Z477" s="160">
        <f t="shared" si="132"/>
        <v>-1.5931559964545166</v>
      </c>
      <c r="AA477" s="160">
        <f t="shared" si="132"/>
        <v>3.1736925890857567E-2</v>
      </c>
      <c r="AB477" s="160">
        <f t="shared" si="132"/>
        <v>0.29821054193071772</v>
      </c>
      <c r="AC477" s="160">
        <f t="shared" si="132"/>
        <v>0.28692020109102762</v>
      </c>
      <c r="AD477" s="160">
        <f t="shared" si="132"/>
        <v>0.33724206392401274</v>
      </c>
      <c r="AE477" s="160">
        <f t="shared" si="132"/>
        <v>-1.4663932258695762E-2</v>
      </c>
      <c r="AF477" s="160">
        <f t="shared" si="132"/>
        <v>-0.19043343572159099</v>
      </c>
      <c r="AG477" s="160">
        <f t="shared" si="132"/>
        <v>-0.24797412632535965</v>
      </c>
      <c r="AH477" s="160">
        <f t="shared" si="132"/>
        <v>0.23459117301153518</v>
      </c>
      <c r="AI477" s="160">
        <f t="shared" si="132"/>
        <v>0.1198186778189743</v>
      </c>
      <c r="AJ477" s="160">
        <f t="shared" si="132"/>
        <v>2.6175993735954396E-2</v>
      </c>
      <c r="AK477" s="160">
        <f t="shared" si="132"/>
        <v>0.16660760334220837</v>
      </c>
      <c r="AL477" s="160">
        <f t="shared" si="132"/>
        <v>5.9366479527293466E-2</v>
      </c>
      <c r="AM477" s="160">
        <f t="shared" si="132"/>
        <v>-0.64321354361116345</v>
      </c>
      <c r="AN477" s="160">
        <f t="shared" si="132"/>
        <v>0.24942557290062242</v>
      </c>
      <c r="AO477" s="160">
        <f t="shared" si="132"/>
        <v>-6.606547530829536E-2</v>
      </c>
      <c r="AP477" s="160">
        <f t="shared" si="132"/>
        <v>0.66617348568803603</v>
      </c>
      <c r="AQ477" s="160">
        <f t="shared" si="132"/>
        <v>0.2639370808348494</v>
      </c>
      <c r="AR477" s="160">
        <f t="shared" si="132"/>
        <v>0.46181791482887902</v>
      </c>
      <c r="AS477" s="160">
        <f t="shared" si="132"/>
        <v>-0.43777579716468107</v>
      </c>
      <c r="AT477" s="160">
        <f t="shared" si="132"/>
        <v>4.8177125639850209E-2</v>
      </c>
      <c r="AU477" s="160">
        <f t="shared" si="132"/>
        <v>0.10014467403901262</v>
      </c>
      <c r="AV477" s="160">
        <f t="shared" si="132"/>
        <v>0.4886953174498746</v>
      </c>
      <c r="AW477" s="160">
        <f t="shared" si="132"/>
        <v>-0.41736000941512352</v>
      </c>
      <c r="AX477" s="160">
        <f t="shared" si="132"/>
        <v>-0.32429236725457872</v>
      </c>
      <c r="AY477" s="160">
        <f t="shared" si="132"/>
        <v>-7.6786182986941259E-2</v>
      </c>
      <c r="AZ477" s="160">
        <f t="shared" si="132"/>
        <v>-0.2412547902523707</v>
      </c>
      <c r="BA477" s="160">
        <f t="shared" si="132"/>
        <v>0.16710844297452654</v>
      </c>
      <c r="BB477" s="160" t="e">
        <f t="shared" si="132"/>
        <v>#DIV/0!</v>
      </c>
      <c r="BC477" s="160" t="e">
        <f t="shared" si="132"/>
        <v>#DIV/0!</v>
      </c>
      <c r="BD477" s="160" t="e">
        <f t="shared" si="132"/>
        <v>#DIV/0!</v>
      </c>
      <c r="BE477" s="160" t="e">
        <f t="shared" si="132"/>
        <v>#DIV/0!</v>
      </c>
      <c r="BF477" s="160" t="e">
        <f t="shared" si="132"/>
        <v>#DIV/0!</v>
      </c>
      <c r="BG477" s="160" t="e">
        <f t="shared" si="132"/>
        <v>#DIV/0!</v>
      </c>
      <c r="BH477" s="160" t="e">
        <f t="shared" si="132"/>
        <v>#DIV/0!</v>
      </c>
      <c r="BI477" s="160" t="e">
        <f t="shared" si="132"/>
        <v>#DIV/0!</v>
      </c>
      <c r="BJ477" s="160" t="e">
        <f t="shared" si="132"/>
        <v>#DIV/0!</v>
      </c>
      <c r="BK477" s="160" t="e">
        <f t="shared" si="132"/>
        <v>#DIV/0!</v>
      </c>
      <c r="BL477" s="160" t="e">
        <f t="shared" si="132"/>
        <v>#DIV/0!</v>
      </c>
      <c r="BM477" s="160" t="e">
        <f t="shared" si="132"/>
        <v>#DIV/0!</v>
      </c>
      <c r="BN477" s="160" t="e">
        <f t="shared" si="132"/>
        <v>#DIV/0!</v>
      </c>
      <c r="BO477" s="160" t="e">
        <f t="shared" si="132"/>
        <v>#DIV/0!</v>
      </c>
      <c r="BP477" s="160" t="e">
        <f t="shared" si="131"/>
        <v>#DIV/0!</v>
      </c>
      <c r="BQ477" s="160" t="e">
        <f t="shared" si="131"/>
        <v>#DIV/0!</v>
      </c>
      <c r="BR477" s="160" t="e">
        <f t="shared" si="131"/>
        <v>#DIV/0!</v>
      </c>
      <c r="BS477" s="160" t="e">
        <f t="shared" si="131"/>
        <v>#DIV/0!</v>
      </c>
      <c r="BT477" s="160" t="e">
        <f t="shared" si="131"/>
        <v>#DIV/0!</v>
      </c>
      <c r="BU477" s="160" t="e">
        <f t="shared" si="131"/>
        <v>#DIV/0!</v>
      </c>
      <c r="BV477" s="160" t="e">
        <f t="shared" si="131"/>
        <v>#DIV/0!</v>
      </c>
    </row>
    <row r="478" spans="1:74" x14ac:dyDescent="0.2">
      <c r="A478" s="71"/>
      <c r="B478" s="79">
        <f t="shared" si="113"/>
        <v>43131</v>
      </c>
      <c r="C478" s="160">
        <f t="shared" si="114"/>
        <v>-2.0070903259697885E-3</v>
      </c>
      <c r="D478" s="160">
        <f t="shared" si="132"/>
        <v>-0.68885386511181079</v>
      </c>
      <c r="E478" s="160">
        <f t="shared" si="132"/>
        <v>0.13901592626051085</v>
      </c>
      <c r="F478" s="160">
        <f t="shared" si="132"/>
        <v>-5.5741661044435981E-2</v>
      </c>
      <c r="G478" s="160">
        <f t="shared" si="132"/>
        <v>-0.65653597306762634</v>
      </c>
      <c r="H478" s="160">
        <f t="shared" si="132"/>
        <v>-0.23015387071414806</v>
      </c>
      <c r="I478" s="160">
        <f t="shared" si="132"/>
        <v>-0.34083332912980607</v>
      </c>
      <c r="J478" s="160">
        <f t="shared" si="132"/>
        <v>-0.43563468914671666</v>
      </c>
      <c r="K478" s="160">
        <f t="shared" si="132"/>
        <v>0.41121143986987996</v>
      </c>
      <c r="L478" s="160">
        <f t="shared" si="132"/>
        <v>-1.3473078287664406</v>
      </c>
      <c r="M478" s="160">
        <f t="shared" si="132"/>
        <v>-1.7182497134935195</v>
      </c>
      <c r="N478" s="160">
        <f t="shared" si="132"/>
        <v>-1.7199810257896344</v>
      </c>
      <c r="O478" s="160">
        <f t="shared" si="132"/>
        <v>-0.89879845951335491</v>
      </c>
      <c r="P478" s="160">
        <f t="shared" si="132"/>
        <v>-1.9683929039468027</v>
      </c>
      <c r="Q478" s="160">
        <f t="shared" si="132"/>
        <v>-1.7611248043773626</v>
      </c>
      <c r="R478" s="160">
        <f t="shared" si="132"/>
        <v>-1.1091026568297053</v>
      </c>
      <c r="S478" s="160">
        <f t="shared" si="132"/>
        <v>-1.0076266623880474</v>
      </c>
      <c r="T478" s="160">
        <f t="shared" si="132"/>
        <v>-2.0321005645769836</v>
      </c>
      <c r="U478" s="160">
        <f t="shared" si="132"/>
        <v>1.3438187645793351</v>
      </c>
      <c r="V478" s="160">
        <f t="shared" si="132"/>
        <v>1.0407710850176846</v>
      </c>
      <c r="W478" s="160">
        <f t="shared" si="132"/>
        <v>1.7008727038947502</v>
      </c>
      <c r="X478" s="160">
        <f t="shared" si="132"/>
        <v>-0.5807594557687632</v>
      </c>
      <c r="Y478" s="160">
        <f t="shared" si="132"/>
        <v>-3.8847101563470856</v>
      </c>
      <c r="Z478" s="160">
        <f t="shared" si="132"/>
        <v>-3.0800672332473282</v>
      </c>
      <c r="AA478" s="160">
        <f t="shared" si="132"/>
        <v>-8.216792193376142E-2</v>
      </c>
      <c r="AB478" s="160">
        <f t="shared" si="132"/>
        <v>0.23130004952886993</v>
      </c>
      <c r="AC478" s="160">
        <f t="shared" si="132"/>
        <v>-2.070786107718825</v>
      </c>
      <c r="AD478" s="160">
        <f t="shared" si="132"/>
        <v>-2.1723980035795605</v>
      </c>
      <c r="AE478" s="160">
        <f t="shared" si="132"/>
        <v>-1.7326241420074926</v>
      </c>
      <c r="AF478" s="160">
        <f t="shared" si="132"/>
        <v>-0.82537898119461606</v>
      </c>
      <c r="AG478" s="160">
        <f t="shared" si="132"/>
        <v>-0.12312581133416635</v>
      </c>
      <c r="AH478" s="160">
        <f t="shared" si="132"/>
        <v>-0.74781956775101921</v>
      </c>
      <c r="AI478" s="160">
        <f t="shared" si="132"/>
        <v>-0.63345194291155527</v>
      </c>
      <c r="AJ478" s="160">
        <f t="shared" si="132"/>
        <v>-0.69384691797475551</v>
      </c>
      <c r="AK478" s="160">
        <f t="shared" si="132"/>
        <v>-0.6352668626959691</v>
      </c>
      <c r="AL478" s="160">
        <f t="shared" si="132"/>
        <v>-0.30443453631889278</v>
      </c>
      <c r="AM478" s="160">
        <f t="shared" si="132"/>
        <v>-1.2296780307721034</v>
      </c>
      <c r="AN478" s="160">
        <f t="shared" si="132"/>
        <v>-0.25053331264280754</v>
      </c>
      <c r="AO478" s="160">
        <f t="shared" si="132"/>
        <v>-0.94997108753024384</v>
      </c>
      <c r="AP478" s="160">
        <f t="shared" si="132"/>
        <v>-0.13564665970775897</v>
      </c>
      <c r="AQ478" s="160">
        <f t="shared" si="132"/>
        <v>0.50681764809353169</v>
      </c>
      <c r="AR478" s="160">
        <f t="shared" si="132"/>
        <v>-0.28069427637817518</v>
      </c>
      <c r="AS478" s="160">
        <f t="shared" si="132"/>
        <v>-0.23155165682523407</v>
      </c>
      <c r="AT478" s="160">
        <f t="shared" si="132"/>
        <v>-0.79252771671009892</v>
      </c>
      <c r="AU478" s="160">
        <f t="shared" si="132"/>
        <v>-0.85180411434562786</v>
      </c>
      <c r="AV478" s="160">
        <f t="shared" si="132"/>
        <v>-0.66966273330125803</v>
      </c>
      <c r="AW478" s="160">
        <f t="shared" si="132"/>
        <v>-1.052173961170709</v>
      </c>
      <c r="AX478" s="160">
        <f t="shared" si="132"/>
        <v>-1.2738899495273879</v>
      </c>
      <c r="AY478" s="160">
        <f t="shared" si="132"/>
        <v>-0.48315213066534707</v>
      </c>
      <c r="AZ478" s="160">
        <f t="shared" si="132"/>
        <v>-0.1122689004113275</v>
      </c>
      <c r="BA478" s="160">
        <f t="shared" si="132"/>
        <v>-1.0923606701591038</v>
      </c>
      <c r="BB478" s="160" t="e">
        <f t="shared" si="132"/>
        <v>#DIV/0!</v>
      </c>
      <c r="BC478" s="160" t="e">
        <f t="shared" si="132"/>
        <v>#DIV/0!</v>
      </c>
      <c r="BD478" s="160" t="e">
        <f t="shared" si="132"/>
        <v>#DIV/0!</v>
      </c>
      <c r="BE478" s="160" t="e">
        <f t="shared" si="132"/>
        <v>#DIV/0!</v>
      </c>
      <c r="BF478" s="160" t="e">
        <f t="shared" si="132"/>
        <v>#DIV/0!</v>
      </c>
      <c r="BG478" s="160" t="e">
        <f t="shared" si="132"/>
        <v>#DIV/0!</v>
      </c>
      <c r="BH478" s="160" t="e">
        <f t="shared" si="132"/>
        <v>#DIV/0!</v>
      </c>
      <c r="BI478" s="160" t="e">
        <f t="shared" si="132"/>
        <v>#DIV/0!</v>
      </c>
      <c r="BJ478" s="160" t="e">
        <f t="shared" si="132"/>
        <v>#DIV/0!</v>
      </c>
      <c r="BK478" s="160" t="e">
        <f t="shared" si="132"/>
        <v>#DIV/0!</v>
      </c>
      <c r="BL478" s="160" t="e">
        <f t="shared" si="132"/>
        <v>#DIV/0!</v>
      </c>
      <c r="BM478" s="160" t="e">
        <f t="shared" si="132"/>
        <v>#DIV/0!</v>
      </c>
      <c r="BN478" s="160" t="e">
        <f t="shared" si="132"/>
        <v>#DIV/0!</v>
      </c>
      <c r="BO478" s="160" t="e">
        <f t="shared" si="132"/>
        <v>#DIV/0!</v>
      </c>
      <c r="BP478" s="160" t="e">
        <f t="shared" si="131"/>
        <v>#DIV/0!</v>
      </c>
      <c r="BQ478" s="160" t="e">
        <f t="shared" si="131"/>
        <v>#DIV/0!</v>
      </c>
      <c r="BR478" s="160" t="e">
        <f t="shared" si="131"/>
        <v>#DIV/0!</v>
      </c>
      <c r="BS478" s="160" t="e">
        <f t="shared" si="131"/>
        <v>#DIV/0!</v>
      </c>
      <c r="BT478" s="160" t="e">
        <f t="shared" si="131"/>
        <v>#DIV/0!</v>
      </c>
      <c r="BU478" s="160" t="e">
        <f t="shared" si="131"/>
        <v>#DIV/0!</v>
      </c>
      <c r="BV478" s="160" t="e">
        <f t="shared" si="131"/>
        <v>#DIV/0!</v>
      </c>
    </row>
    <row r="479" spans="1:74" x14ac:dyDescent="0.2">
      <c r="A479" s="71"/>
      <c r="B479" s="79">
        <f t="shared" si="113"/>
        <v>43159</v>
      </c>
      <c r="C479" s="160">
        <f t="shared" si="114"/>
        <v>-0.33719372859580021</v>
      </c>
      <c r="D479" s="160">
        <f t="shared" si="132"/>
        <v>-0.42852382048256293</v>
      </c>
      <c r="E479" s="160">
        <f t="shared" si="132"/>
        <v>-0.72599953738832568</v>
      </c>
      <c r="F479" s="160">
        <f t="shared" si="132"/>
        <v>-0.60688624742406105</v>
      </c>
      <c r="G479" s="160">
        <f t="shared" si="132"/>
        <v>-1.0786397320822263</v>
      </c>
      <c r="H479" s="160">
        <f t="shared" si="132"/>
        <v>0.28090731154221998</v>
      </c>
      <c r="I479" s="160">
        <f t="shared" si="132"/>
        <v>0.26619650983968757</v>
      </c>
      <c r="J479" s="160">
        <f t="shared" si="132"/>
        <v>-0.24096818047577276</v>
      </c>
      <c r="K479" s="160">
        <f t="shared" si="132"/>
        <v>-0.50064128930452401</v>
      </c>
      <c r="L479" s="160">
        <f t="shared" si="132"/>
        <v>0.88162825667157008</v>
      </c>
      <c r="M479" s="160">
        <f t="shared" si="132"/>
        <v>0.7412192080821749</v>
      </c>
      <c r="N479" s="160">
        <f t="shared" si="132"/>
        <v>0.35888028003977218</v>
      </c>
      <c r="O479" s="160">
        <f t="shared" si="132"/>
        <v>0.4256774867582751</v>
      </c>
      <c r="P479" s="160">
        <f t="shared" si="132"/>
        <v>0.41219892947941617</v>
      </c>
      <c r="Q479" s="160">
        <f t="shared" si="132"/>
        <v>0.44566244339427391</v>
      </c>
      <c r="R479" s="160">
        <f t="shared" si="132"/>
        <v>0.23576521407170878</v>
      </c>
      <c r="S479" s="160">
        <f t="shared" si="132"/>
        <v>-0.44499873596173112</v>
      </c>
      <c r="T479" s="160">
        <f t="shared" si="132"/>
        <v>0.29837303042109753</v>
      </c>
      <c r="U479" s="160">
        <f t="shared" si="132"/>
        <v>-1.0857195254251997</v>
      </c>
      <c r="V479" s="160">
        <f t="shared" si="132"/>
        <v>-1.0781871120473892</v>
      </c>
      <c r="W479" s="160">
        <f t="shared" si="132"/>
        <v>-2.9922584822760898</v>
      </c>
      <c r="X479" s="160">
        <f t="shared" si="132"/>
        <v>-1.0541435005669788</v>
      </c>
      <c r="Y479" s="160">
        <f t="shared" si="132"/>
        <v>0.59067875525108504</v>
      </c>
      <c r="Z479" s="160">
        <f t="shared" si="132"/>
        <v>-0.14681417800198288</v>
      </c>
      <c r="AA479" s="160">
        <f t="shared" si="132"/>
        <v>-0.43166346834446206</v>
      </c>
      <c r="AB479" s="160">
        <f t="shared" si="132"/>
        <v>-5.0328391299325786E-2</v>
      </c>
      <c r="AC479" s="160">
        <f t="shared" si="132"/>
        <v>-2.4745060660878271</v>
      </c>
      <c r="AD479" s="160">
        <f t="shared" si="132"/>
        <v>-2.7243500486403223</v>
      </c>
      <c r="AE479" s="160">
        <f t="shared" si="132"/>
        <v>-1.4541935756005586</v>
      </c>
      <c r="AF479" s="160">
        <f t="shared" si="132"/>
        <v>-1.9328280207454238</v>
      </c>
      <c r="AG479" s="160">
        <f t="shared" si="132"/>
        <v>-0.83049638868236597</v>
      </c>
      <c r="AH479" s="160">
        <f t="shared" si="132"/>
        <v>-2.1102282420542613</v>
      </c>
      <c r="AI479" s="160">
        <f t="shared" si="132"/>
        <v>0.33326166676978825</v>
      </c>
      <c r="AJ479" s="160">
        <f t="shared" si="132"/>
        <v>0.15357308233908951</v>
      </c>
      <c r="AK479" s="160">
        <f t="shared" si="132"/>
        <v>0.27374797640061155</v>
      </c>
      <c r="AL479" s="160">
        <f t="shared" si="132"/>
        <v>0.64135157422473643</v>
      </c>
      <c r="AM479" s="160">
        <f t="shared" si="132"/>
        <v>-0.5398703283445816</v>
      </c>
      <c r="AN479" s="160">
        <f t="shared" si="132"/>
        <v>-0.13264249867294883</v>
      </c>
      <c r="AO479" s="160">
        <f t="shared" si="132"/>
        <v>0.20310742717904701</v>
      </c>
      <c r="AP479" s="160">
        <f t="shared" si="132"/>
        <v>0.26787245622172606</v>
      </c>
      <c r="AQ479" s="160">
        <f t="shared" si="132"/>
        <v>0.40414672067813157</v>
      </c>
      <c r="AR479" s="160">
        <f t="shared" si="132"/>
        <v>0.25041218322215869</v>
      </c>
      <c r="AS479" s="160">
        <f t="shared" si="132"/>
        <v>-0.15639379443845647</v>
      </c>
      <c r="AT479" s="160">
        <f t="shared" si="132"/>
        <v>1.9642633243807193E-2</v>
      </c>
      <c r="AU479" s="160">
        <f t="shared" si="132"/>
        <v>-0.20527065439519113</v>
      </c>
      <c r="AV479" s="160">
        <f t="shared" si="132"/>
        <v>0.94413131384083315</v>
      </c>
      <c r="AW479" s="160">
        <f t="shared" si="132"/>
        <v>-0.58201066363367382</v>
      </c>
      <c r="AX479" s="160">
        <f t="shared" si="132"/>
        <v>-0.68259475494444932</v>
      </c>
      <c r="AY479" s="160">
        <f t="shared" si="132"/>
        <v>0.54729759076659301</v>
      </c>
      <c r="AZ479" s="160">
        <f t="shared" si="132"/>
        <v>0.63918073363550687</v>
      </c>
      <c r="BA479" s="160">
        <f t="shared" si="132"/>
        <v>0.25622376574700251</v>
      </c>
      <c r="BB479" s="160" t="e">
        <f t="shared" si="132"/>
        <v>#DIV/0!</v>
      </c>
      <c r="BC479" s="160" t="e">
        <f t="shared" si="132"/>
        <v>#DIV/0!</v>
      </c>
      <c r="BD479" s="160" t="e">
        <f t="shared" si="132"/>
        <v>#DIV/0!</v>
      </c>
      <c r="BE479" s="160" t="e">
        <f t="shared" si="132"/>
        <v>#DIV/0!</v>
      </c>
      <c r="BF479" s="160" t="e">
        <f t="shared" si="132"/>
        <v>#DIV/0!</v>
      </c>
      <c r="BG479" s="160" t="e">
        <f t="shared" si="132"/>
        <v>#DIV/0!</v>
      </c>
      <c r="BH479" s="160" t="e">
        <f t="shared" si="132"/>
        <v>#DIV/0!</v>
      </c>
      <c r="BI479" s="160" t="e">
        <f t="shared" si="132"/>
        <v>#DIV/0!</v>
      </c>
      <c r="BJ479" s="160" t="e">
        <f t="shared" si="132"/>
        <v>#DIV/0!</v>
      </c>
      <c r="BK479" s="160" t="e">
        <f t="shared" si="132"/>
        <v>#DIV/0!</v>
      </c>
      <c r="BL479" s="160" t="e">
        <f t="shared" si="132"/>
        <v>#DIV/0!</v>
      </c>
      <c r="BM479" s="160" t="e">
        <f t="shared" si="132"/>
        <v>#DIV/0!</v>
      </c>
      <c r="BN479" s="160" t="e">
        <f t="shared" si="132"/>
        <v>#DIV/0!</v>
      </c>
      <c r="BO479" s="160" t="e">
        <f t="shared" ref="BO479:BV482" si="133">(BO232-BO$246)/BO$247</f>
        <v>#DIV/0!</v>
      </c>
      <c r="BP479" s="160" t="e">
        <f t="shared" si="133"/>
        <v>#DIV/0!</v>
      </c>
      <c r="BQ479" s="160" t="e">
        <f t="shared" si="133"/>
        <v>#DIV/0!</v>
      </c>
      <c r="BR479" s="160" t="e">
        <f t="shared" si="133"/>
        <v>#DIV/0!</v>
      </c>
      <c r="BS479" s="160" t="e">
        <f t="shared" si="133"/>
        <v>#DIV/0!</v>
      </c>
      <c r="BT479" s="160" t="e">
        <f t="shared" si="133"/>
        <v>#DIV/0!</v>
      </c>
      <c r="BU479" s="160" t="e">
        <f t="shared" si="133"/>
        <v>#DIV/0!</v>
      </c>
      <c r="BV479" s="160" t="e">
        <f t="shared" si="133"/>
        <v>#DIV/0!</v>
      </c>
    </row>
    <row r="480" spans="1:74" x14ac:dyDescent="0.2">
      <c r="A480" s="71"/>
      <c r="B480" s="79">
        <f t="shared" si="113"/>
        <v>43190</v>
      </c>
      <c r="C480" s="160">
        <f t="shared" si="114"/>
        <v>-1.2850734400605976</v>
      </c>
      <c r="D480" s="160">
        <f t="shared" ref="D480:BO483" si="134">(D233-D$246)/D$247</f>
        <v>-0.3766868185650154</v>
      </c>
      <c r="E480" s="160">
        <f t="shared" si="134"/>
        <v>-0.83991257325964674</v>
      </c>
      <c r="F480" s="160">
        <f t="shared" si="134"/>
        <v>-0.76967908933545492</v>
      </c>
      <c r="G480" s="160">
        <f t="shared" si="134"/>
        <v>-0.72726910356014429</v>
      </c>
      <c r="H480" s="160">
        <f t="shared" si="134"/>
        <v>-1.0531914216117599</v>
      </c>
      <c r="I480" s="160">
        <f t="shared" si="134"/>
        <v>-0.74578525069478441</v>
      </c>
      <c r="J480" s="160">
        <f t="shared" si="134"/>
        <v>-1.4308918033913032</v>
      </c>
      <c r="K480" s="160">
        <f t="shared" si="134"/>
        <v>-0.89791339981280771</v>
      </c>
      <c r="L480" s="160">
        <f t="shared" si="134"/>
        <v>-0.32608684310995739</v>
      </c>
      <c r="M480" s="160">
        <f t="shared" si="134"/>
        <v>-0.51864963142382281</v>
      </c>
      <c r="N480" s="160">
        <f t="shared" si="134"/>
        <v>-1.065421806555463</v>
      </c>
      <c r="O480" s="160">
        <f t="shared" si="134"/>
        <v>-0.39469702320798578</v>
      </c>
      <c r="P480" s="160">
        <f t="shared" si="134"/>
        <v>-0.92004800939288467</v>
      </c>
      <c r="Q480" s="160">
        <f t="shared" si="134"/>
        <v>-0.95343594027774015</v>
      </c>
      <c r="R480" s="160">
        <f t="shared" si="134"/>
        <v>-1.246656714820878</v>
      </c>
      <c r="S480" s="160">
        <f t="shared" si="134"/>
        <v>-1.0748597108948053</v>
      </c>
      <c r="T480" s="160">
        <f t="shared" si="134"/>
        <v>-0.92484279833876015</v>
      </c>
      <c r="U480" s="160">
        <f t="shared" si="134"/>
        <v>-0.76825953902464306</v>
      </c>
      <c r="V480" s="160">
        <f t="shared" si="134"/>
        <v>-0.52999581371909554</v>
      </c>
      <c r="W480" s="160">
        <f t="shared" si="134"/>
        <v>-0.70260776697785943</v>
      </c>
      <c r="X480" s="160">
        <f t="shared" si="134"/>
        <v>-0.38611429706878914</v>
      </c>
      <c r="Y480" s="160">
        <f t="shared" si="134"/>
        <v>0.202367591604526</v>
      </c>
      <c r="Z480" s="160">
        <f t="shared" si="134"/>
        <v>0.75429031275144376</v>
      </c>
      <c r="AA480" s="160">
        <f t="shared" si="134"/>
        <v>0.51074867206041741</v>
      </c>
      <c r="AB480" s="160">
        <f t="shared" si="134"/>
        <v>0.4711158609361879</v>
      </c>
      <c r="AC480" s="160">
        <f t="shared" si="134"/>
        <v>-0.58175391718490488</v>
      </c>
      <c r="AD480" s="160">
        <f t="shared" si="134"/>
        <v>-0.69821013112329233</v>
      </c>
      <c r="AE480" s="160">
        <f t="shared" si="134"/>
        <v>-0.10554197628886443</v>
      </c>
      <c r="AF480" s="160">
        <f t="shared" si="134"/>
        <v>0.20829377804118035</v>
      </c>
      <c r="AG480" s="160">
        <f t="shared" si="134"/>
        <v>8.1679965042855907E-2</v>
      </c>
      <c r="AH480" s="160">
        <f t="shared" si="134"/>
        <v>-2.0472818626801326E-2</v>
      </c>
      <c r="AI480" s="160">
        <f t="shared" si="134"/>
        <v>0.32259966316581917</v>
      </c>
      <c r="AJ480" s="160">
        <f t="shared" si="134"/>
        <v>0.30031717633280308</v>
      </c>
      <c r="AK480" s="160">
        <f t="shared" si="134"/>
        <v>9.8359435124155292E-2</v>
      </c>
      <c r="AL480" s="160">
        <f t="shared" si="134"/>
        <v>0.64306497557885212</v>
      </c>
      <c r="AM480" s="160">
        <f t="shared" si="134"/>
        <v>0.36189369067076671</v>
      </c>
      <c r="AN480" s="160">
        <f t="shared" si="134"/>
        <v>0.49784299027086309</v>
      </c>
      <c r="AO480" s="160">
        <f t="shared" si="134"/>
        <v>0.10489569248771936</v>
      </c>
      <c r="AP480" s="160">
        <f t="shared" si="134"/>
        <v>0.3717316116356697</v>
      </c>
      <c r="AQ480" s="160">
        <f t="shared" si="134"/>
        <v>0.67736343033321111</v>
      </c>
      <c r="AR480" s="160">
        <f t="shared" si="134"/>
        <v>0.3789835557779892</v>
      </c>
      <c r="AS480" s="160">
        <f t="shared" si="134"/>
        <v>-0.17756019587333427</v>
      </c>
      <c r="AT480" s="160">
        <f t="shared" si="134"/>
        <v>0.56789229754265047</v>
      </c>
      <c r="AU480" s="160">
        <f t="shared" si="134"/>
        <v>0.7209319194037177</v>
      </c>
      <c r="AV480" s="160">
        <f t="shared" si="134"/>
        <v>0.29283626126518514</v>
      </c>
      <c r="AW480" s="160">
        <f t="shared" si="134"/>
        <v>0.62232648085914199</v>
      </c>
      <c r="AX480" s="160">
        <f t="shared" si="134"/>
        <v>0.46623695143073957</v>
      </c>
      <c r="AY480" s="160">
        <f t="shared" si="134"/>
        <v>0.35584387597721145</v>
      </c>
      <c r="AZ480" s="160">
        <f t="shared" si="134"/>
        <v>-0.22009383129746227</v>
      </c>
      <c r="BA480" s="160">
        <f t="shared" si="134"/>
        <v>0.67394705050273007</v>
      </c>
      <c r="BB480" s="160" t="e">
        <f t="shared" si="134"/>
        <v>#DIV/0!</v>
      </c>
      <c r="BC480" s="160" t="e">
        <f t="shared" si="134"/>
        <v>#DIV/0!</v>
      </c>
      <c r="BD480" s="160" t="e">
        <f t="shared" si="134"/>
        <v>#DIV/0!</v>
      </c>
      <c r="BE480" s="160" t="e">
        <f t="shared" si="134"/>
        <v>#DIV/0!</v>
      </c>
      <c r="BF480" s="160" t="e">
        <f t="shared" si="134"/>
        <v>#DIV/0!</v>
      </c>
      <c r="BG480" s="160" t="e">
        <f t="shared" si="134"/>
        <v>#DIV/0!</v>
      </c>
      <c r="BH480" s="160" t="e">
        <f t="shared" si="134"/>
        <v>#DIV/0!</v>
      </c>
      <c r="BI480" s="160" t="e">
        <f t="shared" si="134"/>
        <v>#DIV/0!</v>
      </c>
      <c r="BJ480" s="160" t="e">
        <f t="shared" si="134"/>
        <v>#DIV/0!</v>
      </c>
      <c r="BK480" s="160" t="e">
        <f t="shared" si="134"/>
        <v>#DIV/0!</v>
      </c>
      <c r="BL480" s="160" t="e">
        <f t="shared" si="134"/>
        <v>#DIV/0!</v>
      </c>
      <c r="BM480" s="160" t="e">
        <f t="shared" si="134"/>
        <v>#DIV/0!</v>
      </c>
      <c r="BN480" s="160" t="e">
        <f t="shared" si="134"/>
        <v>#DIV/0!</v>
      </c>
      <c r="BO480" s="160" t="e">
        <f t="shared" si="134"/>
        <v>#DIV/0!</v>
      </c>
      <c r="BP480" s="160" t="e">
        <f t="shared" si="133"/>
        <v>#DIV/0!</v>
      </c>
      <c r="BQ480" s="160" t="e">
        <f t="shared" si="133"/>
        <v>#DIV/0!</v>
      </c>
      <c r="BR480" s="160" t="e">
        <f t="shared" si="133"/>
        <v>#DIV/0!</v>
      </c>
      <c r="BS480" s="160" t="e">
        <f t="shared" si="133"/>
        <v>#DIV/0!</v>
      </c>
      <c r="BT480" s="160" t="e">
        <f t="shared" si="133"/>
        <v>#DIV/0!</v>
      </c>
      <c r="BU480" s="160" t="e">
        <f t="shared" si="133"/>
        <v>#DIV/0!</v>
      </c>
      <c r="BV480" s="160" t="e">
        <f t="shared" si="133"/>
        <v>#DIV/0!</v>
      </c>
    </row>
    <row r="481" spans="1:74" x14ac:dyDescent="0.2">
      <c r="A481" s="71"/>
      <c r="B481" s="79">
        <f t="shared" si="113"/>
        <v>43220</v>
      </c>
      <c r="C481" s="160">
        <f t="shared" si="114"/>
        <v>0.42009260340230309</v>
      </c>
      <c r="D481" s="160">
        <f t="shared" si="134"/>
        <v>0.24749991272702845</v>
      </c>
      <c r="E481" s="160">
        <f t="shared" si="134"/>
        <v>0.78259631494270943</v>
      </c>
      <c r="F481" s="160">
        <f t="shared" si="134"/>
        <v>0.71931047421408434</v>
      </c>
      <c r="G481" s="160">
        <f t="shared" si="134"/>
        <v>1.77521535724942</v>
      </c>
      <c r="H481" s="160">
        <f t="shared" si="134"/>
        <v>0.50708813139524378</v>
      </c>
      <c r="I481" s="160">
        <f t="shared" si="134"/>
        <v>0.28066870787555542</v>
      </c>
      <c r="J481" s="160">
        <f t="shared" si="134"/>
        <v>0.85013429583755484</v>
      </c>
      <c r="K481" s="160">
        <f t="shared" si="134"/>
        <v>7.9557675940482561E-2</v>
      </c>
      <c r="L481" s="160">
        <f t="shared" si="134"/>
        <v>-0.24597404091778824</v>
      </c>
      <c r="M481" s="160">
        <f t="shared" si="134"/>
        <v>-0.10175563525988397</v>
      </c>
      <c r="N481" s="160">
        <f t="shared" si="134"/>
        <v>0.31688167585046728</v>
      </c>
      <c r="O481" s="160">
        <f t="shared" si="134"/>
        <v>-0.33770978479455976</v>
      </c>
      <c r="P481" s="160">
        <f t="shared" si="134"/>
        <v>5.5028956673672358E-2</v>
      </c>
      <c r="Q481" s="160">
        <f t="shared" si="134"/>
        <v>7.4479703123748658E-2</v>
      </c>
      <c r="R481" s="160">
        <f t="shared" si="134"/>
        <v>0.60545242866076687</v>
      </c>
      <c r="S481" s="160">
        <f t="shared" si="134"/>
        <v>0.56235412644507921</v>
      </c>
      <c r="T481" s="160">
        <f t="shared" si="134"/>
        <v>-3.008660608225688E-2</v>
      </c>
      <c r="U481" s="160">
        <f t="shared" si="134"/>
        <v>-3.4482438745776063E-2</v>
      </c>
      <c r="V481" s="160">
        <f t="shared" si="134"/>
        <v>-9.3591637793339538E-2</v>
      </c>
      <c r="W481" s="160">
        <f t="shared" si="134"/>
        <v>-0.12508124159971576</v>
      </c>
      <c r="X481" s="160">
        <f t="shared" si="134"/>
        <v>9.5715523906217723E-2</v>
      </c>
      <c r="Y481" s="160">
        <f t="shared" si="134"/>
        <v>0.2647298781165463</v>
      </c>
      <c r="Z481" s="160">
        <f t="shared" si="134"/>
        <v>0.54008657405273652</v>
      </c>
      <c r="AA481" s="160">
        <f t="shared" si="134"/>
        <v>0.35092696718527011</v>
      </c>
      <c r="AB481" s="160">
        <f t="shared" si="134"/>
        <v>8.2433920272672434E-2</v>
      </c>
      <c r="AC481" s="160">
        <f t="shared" si="134"/>
        <v>0.66582600911337098</v>
      </c>
      <c r="AD481" s="160">
        <f t="shared" si="134"/>
        <v>0.6068390095316426</v>
      </c>
      <c r="AE481" s="160">
        <f t="shared" si="134"/>
        <v>-6.1421169171695031E-2</v>
      </c>
      <c r="AF481" s="160">
        <f t="shared" si="134"/>
        <v>0.21115719082293535</v>
      </c>
      <c r="AG481" s="160">
        <f t="shared" si="134"/>
        <v>0.16885372467641205</v>
      </c>
      <c r="AH481" s="160">
        <f t="shared" si="134"/>
        <v>0.72236439640512307</v>
      </c>
      <c r="AI481" s="160">
        <f t="shared" si="134"/>
        <v>8.5199076568714671E-2</v>
      </c>
      <c r="AJ481" s="160">
        <f t="shared" si="134"/>
        <v>0.41304161073439433</v>
      </c>
      <c r="AK481" s="160">
        <f t="shared" si="134"/>
        <v>0.54921277394178813</v>
      </c>
      <c r="AL481" s="160">
        <f t="shared" si="134"/>
        <v>0.50841763775600557</v>
      </c>
      <c r="AM481" s="160">
        <f t="shared" si="134"/>
        <v>-0.65916276868345292</v>
      </c>
      <c r="AN481" s="160">
        <f t="shared" si="134"/>
        <v>0.6307058987004267</v>
      </c>
      <c r="AO481" s="160">
        <f t="shared" si="134"/>
        <v>-1.3246306680193825</v>
      </c>
      <c r="AP481" s="160">
        <f t="shared" si="134"/>
        <v>2.541551446798164E-3</v>
      </c>
      <c r="AQ481" s="160">
        <f t="shared" si="134"/>
        <v>-0.35723611616091927</v>
      </c>
      <c r="AR481" s="160">
        <f t="shared" si="134"/>
        <v>0.34522367053318787</v>
      </c>
      <c r="AS481" s="160">
        <f t="shared" si="134"/>
        <v>-0.27997860333154223</v>
      </c>
      <c r="AT481" s="160">
        <f t="shared" si="134"/>
        <v>0.1102501070425531</v>
      </c>
      <c r="AU481" s="160">
        <f t="shared" si="134"/>
        <v>0.51144120281890648</v>
      </c>
      <c r="AV481" s="160">
        <f t="shared" si="134"/>
        <v>0.9568077736742423</v>
      </c>
      <c r="AW481" s="160">
        <f t="shared" si="134"/>
        <v>-0.12928349385168345</v>
      </c>
      <c r="AX481" s="160">
        <f t="shared" si="134"/>
        <v>-2.9097084413541405E-2</v>
      </c>
      <c r="AY481" s="160">
        <f t="shared" si="134"/>
        <v>0.45197081378492265</v>
      </c>
      <c r="AZ481" s="160">
        <f t="shared" si="134"/>
        <v>0.20050788963234503</v>
      </c>
      <c r="BA481" s="160">
        <f t="shared" si="134"/>
        <v>0.77414205189917418</v>
      </c>
      <c r="BB481" s="160" t="e">
        <f t="shared" si="134"/>
        <v>#DIV/0!</v>
      </c>
      <c r="BC481" s="160" t="e">
        <f t="shared" si="134"/>
        <v>#DIV/0!</v>
      </c>
      <c r="BD481" s="160" t="e">
        <f t="shared" si="134"/>
        <v>#DIV/0!</v>
      </c>
      <c r="BE481" s="160" t="e">
        <f t="shared" si="134"/>
        <v>#DIV/0!</v>
      </c>
      <c r="BF481" s="160" t="e">
        <f t="shared" si="134"/>
        <v>#DIV/0!</v>
      </c>
      <c r="BG481" s="160" t="e">
        <f t="shared" si="134"/>
        <v>#DIV/0!</v>
      </c>
      <c r="BH481" s="160" t="e">
        <f t="shared" si="134"/>
        <v>#DIV/0!</v>
      </c>
      <c r="BI481" s="160" t="e">
        <f t="shared" si="134"/>
        <v>#DIV/0!</v>
      </c>
      <c r="BJ481" s="160" t="e">
        <f t="shared" si="134"/>
        <v>#DIV/0!</v>
      </c>
      <c r="BK481" s="160" t="e">
        <f t="shared" si="134"/>
        <v>#DIV/0!</v>
      </c>
      <c r="BL481" s="160" t="e">
        <f t="shared" si="134"/>
        <v>#DIV/0!</v>
      </c>
      <c r="BM481" s="160" t="e">
        <f t="shared" si="134"/>
        <v>#DIV/0!</v>
      </c>
      <c r="BN481" s="160" t="e">
        <f t="shared" si="134"/>
        <v>#DIV/0!</v>
      </c>
      <c r="BO481" s="160" t="e">
        <f t="shared" si="134"/>
        <v>#DIV/0!</v>
      </c>
      <c r="BP481" s="160" t="e">
        <f t="shared" si="133"/>
        <v>#DIV/0!</v>
      </c>
      <c r="BQ481" s="160" t="e">
        <f t="shared" si="133"/>
        <v>#DIV/0!</v>
      </c>
      <c r="BR481" s="160" t="e">
        <f t="shared" si="133"/>
        <v>#DIV/0!</v>
      </c>
      <c r="BS481" s="160" t="e">
        <f t="shared" si="133"/>
        <v>#DIV/0!</v>
      </c>
      <c r="BT481" s="160" t="e">
        <f t="shared" si="133"/>
        <v>#DIV/0!</v>
      </c>
      <c r="BU481" s="160" t="e">
        <f t="shared" si="133"/>
        <v>#DIV/0!</v>
      </c>
      <c r="BV481" s="160" t="e">
        <f t="shared" si="133"/>
        <v>#DIV/0!</v>
      </c>
    </row>
    <row r="482" spans="1:74" x14ac:dyDescent="0.2">
      <c r="A482" s="71"/>
      <c r="B482" s="79">
        <f t="shared" si="113"/>
        <v>43251</v>
      </c>
      <c r="C482" s="160">
        <f t="shared" si="114"/>
        <v>1.4238667020111853</v>
      </c>
      <c r="D482" s="160">
        <f t="shared" si="134"/>
        <v>1.667425905897479</v>
      </c>
      <c r="E482" s="160">
        <f t="shared" si="134"/>
        <v>-0.25123789678526653</v>
      </c>
      <c r="F482" s="160">
        <f t="shared" si="134"/>
        <v>0.19409494592023402</v>
      </c>
      <c r="G482" s="160">
        <f t="shared" si="134"/>
        <v>0.63347641948692546</v>
      </c>
      <c r="H482" s="160">
        <f t="shared" si="134"/>
        <v>0.51059561981784951</v>
      </c>
      <c r="I482" s="160">
        <f t="shared" si="134"/>
        <v>0.58130854816115174</v>
      </c>
      <c r="J482" s="160">
        <f t="shared" si="134"/>
        <v>0.6166548229546106</v>
      </c>
      <c r="K482" s="160">
        <f t="shared" si="134"/>
        <v>-0.21303018136803248</v>
      </c>
      <c r="L482" s="160">
        <f t="shared" si="134"/>
        <v>0.80140016554354077</v>
      </c>
      <c r="M482" s="160">
        <f t="shared" si="134"/>
        <v>0.95575365088984487</v>
      </c>
      <c r="N482" s="160">
        <f t="shared" si="134"/>
        <v>0.4608615809262116</v>
      </c>
      <c r="O482" s="160">
        <f t="shared" si="134"/>
        <v>-0.24456506620145979</v>
      </c>
      <c r="P482" s="160">
        <f t="shared" si="134"/>
        <v>0.73435872220118437</v>
      </c>
      <c r="Q482" s="160">
        <f t="shared" si="134"/>
        <v>0.67004721981708537</v>
      </c>
      <c r="R482" s="160">
        <f t="shared" si="134"/>
        <v>1.7019124077861056</v>
      </c>
      <c r="S482" s="160">
        <f t="shared" si="134"/>
        <v>1.0089921719599177</v>
      </c>
      <c r="T482" s="160">
        <f t="shared" si="134"/>
        <v>0.65731434134144262</v>
      </c>
      <c r="U482" s="160">
        <f t="shared" si="134"/>
        <v>0.49146442650953193</v>
      </c>
      <c r="V482" s="160">
        <f t="shared" si="134"/>
        <v>0.36061371314259255</v>
      </c>
      <c r="W482" s="160">
        <f t="shared" si="134"/>
        <v>-0.46667117401214175</v>
      </c>
      <c r="X482" s="160">
        <f t="shared" si="134"/>
        <v>-0.13538269517993209</v>
      </c>
      <c r="Y482" s="160">
        <f t="shared" si="134"/>
        <v>-0.1185960049805332</v>
      </c>
      <c r="Z482" s="160">
        <f t="shared" si="134"/>
        <v>-0.73317709750245308</v>
      </c>
      <c r="AA482" s="160">
        <f t="shared" si="134"/>
        <v>0.35219624344353678</v>
      </c>
      <c r="AB482" s="160">
        <f t="shared" si="134"/>
        <v>0.1159155445650701</v>
      </c>
      <c r="AC482" s="160">
        <f t="shared" si="134"/>
        <v>-3.234224212133946E-2</v>
      </c>
      <c r="AD482" s="160">
        <f t="shared" si="134"/>
        <v>8.6168263554800742E-2</v>
      </c>
      <c r="AE482" s="160">
        <f t="shared" si="134"/>
        <v>-7.0047821914622332E-2</v>
      </c>
      <c r="AF482" s="160">
        <f t="shared" si="134"/>
        <v>0.47832105352612758</v>
      </c>
      <c r="AG482" s="160">
        <f t="shared" si="134"/>
        <v>0.26174441887442806</v>
      </c>
      <c r="AH482" s="160">
        <f t="shared" si="134"/>
        <v>0.49095196428540611</v>
      </c>
      <c r="AI482" s="160">
        <f t="shared" si="134"/>
        <v>0.50087265941048265</v>
      </c>
      <c r="AJ482" s="160">
        <f t="shared" si="134"/>
        <v>0.2289939692490921</v>
      </c>
      <c r="AK482" s="160">
        <f t="shared" si="134"/>
        <v>0.21018623630453845</v>
      </c>
      <c r="AL482" s="160">
        <f t="shared" si="134"/>
        <v>9.6738886647594655E-2</v>
      </c>
      <c r="AM482" s="160">
        <f t="shared" si="134"/>
        <v>0.25233105513081538</v>
      </c>
      <c r="AN482" s="160">
        <f t="shared" si="134"/>
        <v>4.2521392124816135E-2</v>
      </c>
      <c r="AO482" s="160">
        <f t="shared" si="134"/>
        <v>6.8520975935375844E-2</v>
      </c>
      <c r="AP482" s="160">
        <f t="shared" si="134"/>
        <v>1.8775160122838034E-2</v>
      </c>
      <c r="AQ482" s="160">
        <f t="shared" si="134"/>
        <v>-0.13927842034038274</v>
      </c>
      <c r="AR482" s="160">
        <f t="shared" si="134"/>
        <v>-0.26143125839320641</v>
      </c>
      <c r="AS482" s="160">
        <f t="shared" si="134"/>
        <v>-0.15683478439085474</v>
      </c>
      <c r="AT482" s="160">
        <f t="shared" si="134"/>
        <v>0.45803458835639055</v>
      </c>
      <c r="AU482" s="160">
        <f t="shared" si="134"/>
        <v>-0.61775786309320624</v>
      </c>
      <c r="AV482" s="160">
        <f t="shared" si="134"/>
        <v>-5.1197034003555623E-2</v>
      </c>
      <c r="AW482" s="160">
        <f t="shared" si="134"/>
        <v>0.54383601690531302</v>
      </c>
      <c r="AX482" s="160">
        <f t="shared" si="134"/>
        <v>0.49032409267422156</v>
      </c>
      <c r="AY482" s="160">
        <f t="shared" si="134"/>
        <v>0.5203519278166312</v>
      </c>
      <c r="AZ482" s="160">
        <f t="shared" si="134"/>
        <v>0.91725952128162869</v>
      </c>
      <c r="BA482" s="160">
        <f t="shared" si="134"/>
        <v>-0.12301520327493223</v>
      </c>
      <c r="BB482" s="160" t="e">
        <f t="shared" si="134"/>
        <v>#DIV/0!</v>
      </c>
      <c r="BC482" s="160" t="e">
        <f t="shared" si="134"/>
        <v>#DIV/0!</v>
      </c>
      <c r="BD482" s="160" t="e">
        <f t="shared" si="134"/>
        <v>#DIV/0!</v>
      </c>
      <c r="BE482" s="160" t="e">
        <f t="shared" si="134"/>
        <v>#DIV/0!</v>
      </c>
      <c r="BF482" s="160" t="e">
        <f t="shared" si="134"/>
        <v>#DIV/0!</v>
      </c>
      <c r="BG482" s="160" t="e">
        <f t="shared" si="134"/>
        <v>#DIV/0!</v>
      </c>
      <c r="BH482" s="160" t="e">
        <f t="shared" si="134"/>
        <v>#DIV/0!</v>
      </c>
      <c r="BI482" s="160" t="e">
        <f t="shared" si="134"/>
        <v>#DIV/0!</v>
      </c>
      <c r="BJ482" s="160" t="e">
        <f t="shared" si="134"/>
        <v>#DIV/0!</v>
      </c>
      <c r="BK482" s="160" t="e">
        <f t="shared" si="134"/>
        <v>#DIV/0!</v>
      </c>
      <c r="BL482" s="160" t="e">
        <f t="shared" si="134"/>
        <v>#DIV/0!</v>
      </c>
      <c r="BM482" s="160" t="e">
        <f t="shared" si="134"/>
        <v>#DIV/0!</v>
      </c>
      <c r="BN482" s="160" t="e">
        <f t="shared" si="134"/>
        <v>#DIV/0!</v>
      </c>
      <c r="BO482" s="160" t="e">
        <f t="shared" si="134"/>
        <v>#DIV/0!</v>
      </c>
      <c r="BP482" s="160" t="e">
        <f t="shared" si="133"/>
        <v>#DIV/0!</v>
      </c>
      <c r="BQ482" s="160" t="e">
        <f t="shared" si="133"/>
        <v>#DIV/0!</v>
      </c>
      <c r="BR482" s="160" t="e">
        <f t="shared" si="133"/>
        <v>#DIV/0!</v>
      </c>
      <c r="BS482" s="160" t="e">
        <f t="shared" si="133"/>
        <v>#DIV/0!</v>
      </c>
      <c r="BT482" s="160" t="e">
        <f t="shared" si="133"/>
        <v>#DIV/0!</v>
      </c>
      <c r="BU482" s="160" t="e">
        <f t="shared" si="133"/>
        <v>#DIV/0!</v>
      </c>
      <c r="BV482" s="160" t="e">
        <f t="shared" si="133"/>
        <v>#DIV/0!</v>
      </c>
    </row>
    <row r="483" spans="1:74" x14ac:dyDescent="0.2">
      <c r="A483" s="71"/>
      <c r="B483" s="79">
        <f t="shared" si="113"/>
        <v>43281</v>
      </c>
      <c r="C483" s="160">
        <f t="shared" si="114"/>
        <v>0.1877619489455194</v>
      </c>
      <c r="D483" s="160">
        <f t="shared" si="134"/>
        <v>8.8378522422304651E-2</v>
      </c>
      <c r="E483" s="160">
        <f t="shared" si="134"/>
        <v>-9.1515366900610046E-2</v>
      </c>
      <c r="F483" s="160">
        <f t="shared" si="134"/>
        <v>-0.27658165790269462</v>
      </c>
      <c r="G483" s="160">
        <f t="shared" si="134"/>
        <v>-0.1987001913815977</v>
      </c>
      <c r="H483" s="160">
        <f t="shared" si="134"/>
        <v>-0.57172736017624037</v>
      </c>
      <c r="I483" s="160">
        <f t="shared" si="134"/>
        <v>-0.70418721669848383</v>
      </c>
      <c r="J483" s="160">
        <f t="shared" si="134"/>
        <v>-0.38934063501543548</v>
      </c>
      <c r="K483" s="160">
        <f t="shared" si="134"/>
        <v>-0.85811649966595016</v>
      </c>
      <c r="L483" s="160">
        <f t="shared" si="134"/>
        <v>-0.13654138871113353</v>
      </c>
      <c r="M483" s="160">
        <f t="shared" si="134"/>
        <v>-9.1285966639731153E-2</v>
      </c>
      <c r="N483" s="160">
        <f t="shared" si="134"/>
        <v>-0.2145424396299376</v>
      </c>
      <c r="O483" s="160">
        <f t="shared" si="134"/>
        <v>-0.83919215992139307</v>
      </c>
      <c r="P483" s="160">
        <f t="shared" si="134"/>
        <v>-0.15720987527937413</v>
      </c>
      <c r="Q483" s="160">
        <f t="shared" si="134"/>
        <v>-0.14747072046592735</v>
      </c>
      <c r="R483" s="160">
        <f t="shared" si="134"/>
        <v>-0.31730138744046427</v>
      </c>
      <c r="S483" s="160">
        <f t="shared" si="134"/>
        <v>-2.461724651408664E-2</v>
      </c>
      <c r="T483" s="160">
        <f t="shared" si="134"/>
        <v>-0.30280611292799342</v>
      </c>
      <c r="U483" s="160">
        <f t="shared" si="134"/>
        <v>3.7193322180292893E-2</v>
      </c>
      <c r="V483" s="160">
        <f t="shared" si="134"/>
        <v>-0.60999004370099741</v>
      </c>
      <c r="W483" s="160">
        <f t="shared" si="134"/>
        <v>-0.44357460454070941</v>
      </c>
      <c r="X483" s="160">
        <f t="shared" si="134"/>
        <v>-0.21358665244559316</v>
      </c>
      <c r="Y483" s="160">
        <f t="shared" si="134"/>
        <v>0.43776327142606608</v>
      </c>
      <c r="Z483" s="160">
        <f t="shared" si="134"/>
        <v>9.3955123128084322E-2</v>
      </c>
      <c r="AA483" s="160">
        <f t="shared" si="134"/>
        <v>-0.32945431098251982</v>
      </c>
      <c r="AB483" s="160">
        <f t="shared" si="134"/>
        <v>-0.20753017873747517</v>
      </c>
      <c r="AC483" s="160">
        <f t="shared" si="134"/>
        <v>-2.6661037150726263E-2</v>
      </c>
      <c r="AD483" s="160">
        <f t="shared" si="134"/>
        <v>-1.9032140032374825E-2</v>
      </c>
      <c r="AE483" s="160">
        <f t="shared" si="134"/>
        <v>-6.3603412625169137E-2</v>
      </c>
      <c r="AF483" s="160">
        <f t="shared" si="134"/>
        <v>-0.13129239523183939</v>
      </c>
      <c r="AG483" s="160">
        <f t="shared" si="134"/>
        <v>-0.17422800479266229</v>
      </c>
      <c r="AH483" s="160">
        <f t="shared" si="134"/>
        <v>0.29451179962370433</v>
      </c>
      <c r="AI483" s="160">
        <f t="shared" si="134"/>
        <v>-0.23219226191332665</v>
      </c>
      <c r="AJ483" s="160">
        <f t="shared" si="134"/>
        <v>-8.7657379664526719E-2</v>
      </c>
      <c r="AK483" s="160">
        <f t="shared" si="134"/>
        <v>0.11571379758408078</v>
      </c>
      <c r="AL483" s="160">
        <f t="shared" si="134"/>
        <v>-0.27344737860742224</v>
      </c>
      <c r="AM483" s="160">
        <f t="shared" si="134"/>
        <v>-0.65715654186173134</v>
      </c>
      <c r="AN483" s="160">
        <f t="shared" si="134"/>
        <v>-0.24470246165350329</v>
      </c>
      <c r="AO483" s="160">
        <f t="shared" si="134"/>
        <v>-0.94269614421977499</v>
      </c>
      <c r="AP483" s="160">
        <f t="shared" si="134"/>
        <v>-0.61688784686175102</v>
      </c>
      <c r="AQ483" s="160">
        <f t="shared" si="134"/>
        <v>-0.20371529869609567</v>
      </c>
      <c r="AR483" s="160">
        <f t="shared" si="134"/>
        <v>-0.16570739498587511</v>
      </c>
      <c r="AS483" s="160">
        <f t="shared" si="134"/>
        <v>0.58778480368760944</v>
      </c>
      <c r="AT483" s="160">
        <f t="shared" si="134"/>
        <v>-0.42933622011541361</v>
      </c>
      <c r="AU483" s="160">
        <f t="shared" si="134"/>
        <v>-5.4261834000352512E-2</v>
      </c>
      <c r="AV483" s="160">
        <f t="shared" si="134"/>
        <v>1.0986143263659884</v>
      </c>
      <c r="AW483" s="160">
        <f t="shared" si="134"/>
        <v>-0.43358386539641081</v>
      </c>
      <c r="AX483" s="160">
        <f t="shared" si="134"/>
        <v>-0.42695958450218258</v>
      </c>
      <c r="AY483" s="160">
        <f t="shared" si="134"/>
        <v>8.9278073920782949E-2</v>
      </c>
      <c r="AZ483" s="160">
        <f t="shared" si="134"/>
        <v>5.9565742102481535E-2</v>
      </c>
      <c r="BA483" s="160">
        <f t="shared" si="134"/>
        <v>-0.46228220560636507</v>
      </c>
      <c r="BB483" s="160" t="e">
        <f t="shared" si="134"/>
        <v>#DIV/0!</v>
      </c>
      <c r="BC483" s="160" t="e">
        <f t="shared" si="134"/>
        <v>#DIV/0!</v>
      </c>
      <c r="BD483" s="160" t="e">
        <f t="shared" si="134"/>
        <v>#DIV/0!</v>
      </c>
      <c r="BE483" s="160" t="e">
        <f t="shared" si="134"/>
        <v>#DIV/0!</v>
      </c>
      <c r="BF483" s="160" t="e">
        <f t="shared" si="134"/>
        <v>#DIV/0!</v>
      </c>
      <c r="BG483" s="160" t="e">
        <f t="shared" si="134"/>
        <v>#DIV/0!</v>
      </c>
      <c r="BH483" s="160" t="e">
        <f t="shared" si="134"/>
        <v>#DIV/0!</v>
      </c>
      <c r="BI483" s="160" t="e">
        <f t="shared" si="134"/>
        <v>#DIV/0!</v>
      </c>
      <c r="BJ483" s="160" t="e">
        <f t="shared" si="134"/>
        <v>#DIV/0!</v>
      </c>
      <c r="BK483" s="160" t="e">
        <f t="shared" si="134"/>
        <v>#DIV/0!</v>
      </c>
      <c r="BL483" s="160" t="e">
        <f t="shared" si="134"/>
        <v>#DIV/0!</v>
      </c>
      <c r="BM483" s="160" t="e">
        <f t="shared" si="134"/>
        <v>#DIV/0!</v>
      </c>
      <c r="BN483" s="160" t="e">
        <f t="shared" si="134"/>
        <v>#DIV/0!</v>
      </c>
      <c r="BO483" s="160" t="e">
        <f t="shared" ref="BO483:BV486" si="135">(BO236-BO$246)/BO$247</f>
        <v>#DIV/0!</v>
      </c>
      <c r="BP483" s="160" t="e">
        <f t="shared" si="135"/>
        <v>#DIV/0!</v>
      </c>
      <c r="BQ483" s="160" t="e">
        <f t="shared" si="135"/>
        <v>#DIV/0!</v>
      </c>
      <c r="BR483" s="160" t="e">
        <f t="shared" si="135"/>
        <v>#DIV/0!</v>
      </c>
      <c r="BS483" s="160" t="e">
        <f t="shared" si="135"/>
        <v>#DIV/0!</v>
      </c>
      <c r="BT483" s="160" t="e">
        <f t="shared" si="135"/>
        <v>#DIV/0!</v>
      </c>
      <c r="BU483" s="160" t="e">
        <f t="shared" si="135"/>
        <v>#DIV/0!</v>
      </c>
      <c r="BV483" s="160" t="e">
        <f t="shared" si="135"/>
        <v>#DIV/0!</v>
      </c>
    </row>
    <row r="484" spans="1:74" x14ac:dyDescent="0.2">
      <c r="A484" s="71"/>
      <c r="B484" s="79">
        <f t="shared" si="113"/>
        <v>43312</v>
      </c>
      <c r="C484" s="160">
        <f t="shared" si="114"/>
        <v>0.93917139698505026</v>
      </c>
      <c r="D484" s="160">
        <f t="shared" ref="D484:BO487" si="136">(D237-D$246)/D$247</f>
        <v>0.25995792758327607</v>
      </c>
      <c r="E484" s="160">
        <f t="shared" si="136"/>
        <v>0.9702383701773859</v>
      </c>
      <c r="F484" s="160">
        <f t="shared" si="136"/>
        <v>0.27021522020707256</v>
      </c>
      <c r="G484" s="160">
        <f t="shared" si="136"/>
        <v>0.29946415937737764</v>
      </c>
      <c r="H484" s="160">
        <f t="shared" si="136"/>
        <v>0.13404420721449797</v>
      </c>
      <c r="I484" s="160">
        <f t="shared" si="136"/>
        <v>-0.22299488410670534</v>
      </c>
      <c r="J484" s="160">
        <f t="shared" si="136"/>
        <v>0.33931099901692757</v>
      </c>
      <c r="K484" s="160">
        <f t="shared" si="136"/>
        <v>0.37030440524592534</v>
      </c>
      <c r="L484" s="160">
        <f t="shared" si="136"/>
        <v>-0.13440147915445269</v>
      </c>
      <c r="M484" s="160">
        <f t="shared" si="136"/>
        <v>-4.4674711818710579E-3</v>
      </c>
      <c r="N484" s="160">
        <f t="shared" si="136"/>
        <v>0.57408702051110427</v>
      </c>
      <c r="O484" s="160">
        <f t="shared" si="136"/>
        <v>0.45527383179205455</v>
      </c>
      <c r="P484" s="160">
        <f t="shared" si="136"/>
        <v>0.25289064186018778</v>
      </c>
      <c r="Q484" s="160">
        <f t="shared" si="136"/>
        <v>0.44380501677170525</v>
      </c>
      <c r="R484" s="160">
        <f t="shared" si="136"/>
        <v>0.18582005507791108</v>
      </c>
      <c r="S484" s="160">
        <f t="shared" si="136"/>
        <v>-4.6403739147171219E-2</v>
      </c>
      <c r="T484" s="160">
        <f t="shared" si="136"/>
        <v>0.47970140304827119</v>
      </c>
      <c r="U484" s="160">
        <f t="shared" si="136"/>
        <v>0.78878926908079194</v>
      </c>
      <c r="V484" s="160">
        <f t="shared" si="136"/>
        <v>-1.1797115763833422E-2</v>
      </c>
      <c r="W484" s="160">
        <f t="shared" si="136"/>
        <v>-0.43563068813603251</v>
      </c>
      <c r="X484" s="160">
        <f t="shared" si="136"/>
        <v>0.13954592521361742</v>
      </c>
      <c r="Y484" s="160">
        <f t="shared" si="136"/>
        <v>0.92138380690439259</v>
      </c>
      <c r="Z484" s="160">
        <f t="shared" si="136"/>
        <v>0.26493673239738585</v>
      </c>
      <c r="AA484" s="160">
        <f t="shared" si="136"/>
        <v>0.23010097608750435</v>
      </c>
      <c r="AB484" s="160">
        <f t="shared" si="136"/>
        <v>2.0095937289639442E-2</v>
      </c>
      <c r="AC484" s="160">
        <f t="shared" si="136"/>
        <v>0.46621725537329406</v>
      </c>
      <c r="AD484" s="160">
        <f t="shared" si="136"/>
        <v>0.42721912032271275</v>
      </c>
      <c r="AE484" s="160">
        <f t="shared" si="136"/>
        <v>0.68316698187240676</v>
      </c>
      <c r="AF484" s="160">
        <f t="shared" si="136"/>
        <v>0.36091531811266819</v>
      </c>
      <c r="AG484" s="160">
        <f t="shared" si="136"/>
        <v>0.10600335752634589</v>
      </c>
      <c r="AH484" s="160">
        <f t="shared" si="136"/>
        <v>-0.13331794487364709</v>
      </c>
      <c r="AI484" s="160">
        <f t="shared" si="136"/>
        <v>3.3750859771284024E-2</v>
      </c>
      <c r="AJ484" s="160">
        <f t="shared" si="136"/>
        <v>1.6932958692351223E-3</v>
      </c>
      <c r="AK484" s="160">
        <f t="shared" si="136"/>
        <v>5.1746986949187848E-2</v>
      </c>
      <c r="AL484" s="160">
        <f t="shared" si="136"/>
        <v>0.15093407703320885</v>
      </c>
      <c r="AM484" s="160">
        <f t="shared" si="136"/>
        <v>-0.23164550026819483</v>
      </c>
      <c r="AN484" s="160">
        <f t="shared" si="136"/>
        <v>-0.24488534008743632</v>
      </c>
      <c r="AO484" s="160">
        <f t="shared" si="136"/>
        <v>-0.68079818504290146</v>
      </c>
      <c r="AP484" s="160">
        <f t="shared" si="136"/>
        <v>-0.36090343993733998</v>
      </c>
      <c r="AQ484" s="160">
        <f t="shared" si="136"/>
        <v>-0.19361652696805276</v>
      </c>
      <c r="AR484" s="160">
        <f t="shared" si="136"/>
        <v>3.0946706707544541E-2</v>
      </c>
      <c r="AS484" s="160">
        <f t="shared" si="136"/>
        <v>0.90618074311923202</v>
      </c>
      <c r="AT484" s="160">
        <f t="shared" si="136"/>
        <v>-0.1176818405695802</v>
      </c>
      <c r="AU484" s="160">
        <f t="shared" si="136"/>
        <v>0.19610264254554607</v>
      </c>
      <c r="AV484" s="160">
        <f t="shared" si="136"/>
        <v>0.60510682883398204</v>
      </c>
      <c r="AW484" s="160">
        <f t="shared" si="136"/>
        <v>-8.2534629336183246E-2</v>
      </c>
      <c r="AX484" s="160">
        <f t="shared" si="136"/>
        <v>8.5584516215863757E-2</v>
      </c>
      <c r="AY484" s="160">
        <f t="shared" si="136"/>
        <v>0.18351174076876958</v>
      </c>
      <c r="AZ484" s="160">
        <f t="shared" si="136"/>
        <v>-7.5305040878093601E-2</v>
      </c>
      <c r="BA484" s="160">
        <f t="shared" si="136"/>
        <v>-0.45920889925394759</v>
      </c>
      <c r="BB484" s="160" t="e">
        <f t="shared" si="136"/>
        <v>#DIV/0!</v>
      </c>
      <c r="BC484" s="160" t="e">
        <f t="shared" si="136"/>
        <v>#DIV/0!</v>
      </c>
      <c r="BD484" s="160" t="e">
        <f t="shared" si="136"/>
        <v>#DIV/0!</v>
      </c>
      <c r="BE484" s="160" t="e">
        <f t="shared" si="136"/>
        <v>#DIV/0!</v>
      </c>
      <c r="BF484" s="160" t="e">
        <f t="shared" si="136"/>
        <v>#DIV/0!</v>
      </c>
      <c r="BG484" s="160" t="e">
        <f t="shared" si="136"/>
        <v>#DIV/0!</v>
      </c>
      <c r="BH484" s="160" t="e">
        <f t="shared" si="136"/>
        <v>#DIV/0!</v>
      </c>
      <c r="BI484" s="160" t="e">
        <f t="shared" si="136"/>
        <v>#DIV/0!</v>
      </c>
      <c r="BJ484" s="160" t="e">
        <f t="shared" si="136"/>
        <v>#DIV/0!</v>
      </c>
      <c r="BK484" s="160" t="e">
        <f t="shared" si="136"/>
        <v>#DIV/0!</v>
      </c>
      <c r="BL484" s="160" t="e">
        <f t="shared" si="136"/>
        <v>#DIV/0!</v>
      </c>
      <c r="BM484" s="160" t="e">
        <f t="shared" si="136"/>
        <v>#DIV/0!</v>
      </c>
      <c r="BN484" s="160" t="e">
        <f t="shared" si="136"/>
        <v>#DIV/0!</v>
      </c>
      <c r="BO484" s="160" t="e">
        <f t="shared" si="136"/>
        <v>#DIV/0!</v>
      </c>
      <c r="BP484" s="160" t="e">
        <f t="shared" si="135"/>
        <v>#DIV/0!</v>
      </c>
      <c r="BQ484" s="160" t="e">
        <f t="shared" si="135"/>
        <v>#DIV/0!</v>
      </c>
      <c r="BR484" s="160" t="e">
        <f t="shared" si="135"/>
        <v>#DIV/0!</v>
      </c>
      <c r="BS484" s="160" t="e">
        <f t="shared" si="135"/>
        <v>#DIV/0!</v>
      </c>
      <c r="BT484" s="160" t="e">
        <f t="shared" si="135"/>
        <v>#DIV/0!</v>
      </c>
      <c r="BU484" s="160" t="e">
        <f t="shared" si="135"/>
        <v>#DIV/0!</v>
      </c>
      <c r="BV484" s="160" t="e">
        <f t="shared" si="135"/>
        <v>#DIV/0!</v>
      </c>
    </row>
    <row r="485" spans="1:74" x14ac:dyDescent="0.2">
      <c r="A485" s="71"/>
      <c r="B485" s="79">
        <f t="shared" si="113"/>
        <v>43343</v>
      </c>
      <c r="C485" s="160">
        <f t="shared" si="114"/>
        <v>1.0463722987752528</v>
      </c>
      <c r="D485" s="160">
        <f t="shared" si="136"/>
        <v>0.95430043151907973</v>
      </c>
      <c r="E485" s="160">
        <f t="shared" si="136"/>
        <v>-0.35057141571243955</v>
      </c>
      <c r="F485" s="160">
        <f t="shared" si="136"/>
        <v>-0.16108222016637705</v>
      </c>
      <c r="G485" s="160">
        <f t="shared" si="136"/>
        <v>-0.9465486887671587</v>
      </c>
      <c r="H485" s="160">
        <f t="shared" si="136"/>
        <v>0.25608136501169459</v>
      </c>
      <c r="I485" s="160">
        <f t="shared" si="136"/>
        <v>-2.164341477076968E-2</v>
      </c>
      <c r="J485" s="160">
        <f t="shared" si="136"/>
        <v>-0.30668411390119793</v>
      </c>
      <c r="K485" s="160">
        <f t="shared" si="136"/>
        <v>-0.4703707501095758</v>
      </c>
      <c r="L485" s="160">
        <f t="shared" si="136"/>
        <v>0.30262879211895372</v>
      </c>
      <c r="M485" s="160">
        <f t="shared" si="136"/>
        <v>0.38577589034209209</v>
      </c>
      <c r="N485" s="160">
        <f t="shared" si="136"/>
        <v>-0.21369812880740424</v>
      </c>
      <c r="O485" s="160">
        <f t="shared" si="136"/>
        <v>-0.75073061331204671</v>
      </c>
      <c r="P485" s="160">
        <f t="shared" si="136"/>
        <v>-4.9015682203141314E-2</v>
      </c>
      <c r="Q485" s="160">
        <f t="shared" si="136"/>
        <v>-0.15011207364573376</v>
      </c>
      <c r="R485" s="160">
        <f t="shared" si="136"/>
        <v>0.41337021018400549</v>
      </c>
      <c r="S485" s="160">
        <f t="shared" si="136"/>
        <v>0.43907993263838013</v>
      </c>
      <c r="T485" s="160">
        <f t="shared" si="136"/>
        <v>-0.33703806181694651</v>
      </c>
      <c r="U485" s="160">
        <f t="shared" si="136"/>
        <v>0.71689479953632562</v>
      </c>
      <c r="V485" s="160">
        <f t="shared" si="136"/>
        <v>-5.6106539267855478E-2</v>
      </c>
      <c r="W485" s="160">
        <f t="shared" si="136"/>
        <v>3.8677525604439031E-2</v>
      </c>
      <c r="X485" s="160">
        <f t="shared" si="136"/>
        <v>0.17744950021714254</v>
      </c>
      <c r="Y485" s="160">
        <f t="shared" si="136"/>
        <v>-0.75744869281850291</v>
      </c>
      <c r="Z485" s="160">
        <f t="shared" si="136"/>
        <v>-1.1863649959025611</v>
      </c>
      <c r="AA485" s="160">
        <f t="shared" si="136"/>
        <v>0.11415940787039977</v>
      </c>
      <c r="AB485" s="160">
        <f t="shared" si="136"/>
        <v>-1.492078893465041E-2</v>
      </c>
      <c r="AC485" s="160">
        <f t="shared" si="136"/>
        <v>0.80159424499697562</v>
      </c>
      <c r="AD485" s="160">
        <f t="shared" si="136"/>
        <v>0.69041599162904876</v>
      </c>
      <c r="AE485" s="160">
        <f t="shared" si="136"/>
        <v>0.95009151483532728</v>
      </c>
      <c r="AF485" s="160">
        <f t="shared" si="136"/>
        <v>3.540373569481938E-3</v>
      </c>
      <c r="AG485" s="160">
        <f t="shared" si="136"/>
        <v>-5.8194021229632263E-2</v>
      </c>
      <c r="AH485" s="160">
        <f t="shared" si="136"/>
        <v>0.35765369145483988</v>
      </c>
      <c r="AI485" s="160">
        <f t="shared" si="136"/>
        <v>-8.733206977451273E-2</v>
      </c>
      <c r="AJ485" s="160">
        <f t="shared" si="136"/>
        <v>-0.21486728994747839</v>
      </c>
      <c r="AK485" s="160">
        <f t="shared" si="136"/>
        <v>-0.13971634385950793</v>
      </c>
      <c r="AL485" s="160">
        <f t="shared" si="136"/>
        <v>-0.29055693263177829</v>
      </c>
      <c r="AM485" s="160">
        <f t="shared" si="136"/>
        <v>-0.2650167655684732</v>
      </c>
      <c r="AN485" s="160">
        <f t="shared" si="136"/>
        <v>-0.48962155870556956</v>
      </c>
      <c r="AO485" s="160">
        <f t="shared" si="136"/>
        <v>-0.18973951158626343</v>
      </c>
      <c r="AP485" s="160">
        <f t="shared" si="136"/>
        <v>-0.32162250616111682</v>
      </c>
      <c r="AQ485" s="160">
        <f t="shared" si="136"/>
        <v>-0.11034787560182972</v>
      </c>
      <c r="AR485" s="160">
        <f t="shared" si="136"/>
        <v>-0.15527874438818559</v>
      </c>
      <c r="AS485" s="160">
        <f t="shared" si="136"/>
        <v>0.91223419326647759</v>
      </c>
      <c r="AT485" s="160">
        <f t="shared" si="136"/>
        <v>-0.19660283780351503</v>
      </c>
      <c r="AU485" s="160">
        <f t="shared" si="136"/>
        <v>6.3209977445199517E-2</v>
      </c>
      <c r="AV485" s="160">
        <f t="shared" si="136"/>
        <v>0.68469324743809135</v>
      </c>
      <c r="AW485" s="160">
        <f t="shared" si="136"/>
        <v>-0.18058253828329376</v>
      </c>
      <c r="AX485" s="160">
        <f t="shared" si="136"/>
        <v>4.4602585608091223E-2</v>
      </c>
      <c r="AY485" s="160">
        <f t="shared" si="136"/>
        <v>0.15200443728008634</v>
      </c>
      <c r="AZ485" s="160">
        <f t="shared" si="136"/>
        <v>-0.12748374121794254</v>
      </c>
      <c r="BA485" s="160">
        <f t="shared" si="136"/>
        <v>-1.1061316829865737</v>
      </c>
      <c r="BB485" s="160" t="e">
        <f t="shared" si="136"/>
        <v>#DIV/0!</v>
      </c>
      <c r="BC485" s="160" t="e">
        <f t="shared" si="136"/>
        <v>#DIV/0!</v>
      </c>
      <c r="BD485" s="160" t="e">
        <f t="shared" si="136"/>
        <v>#DIV/0!</v>
      </c>
      <c r="BE485" s="160" t="e">
        <f t="shared" si="136"/>
        <v>#DIV/0!</v>
      </c>
      <c r="BF485" s="160" t="e">
        <f t="shared" si="136"/>
        <v>#DIV/0!</v>
      </c>
      <c r="BG485" s="160" t="e">
        <f t="shared" si="136"/>
        <v>#DIV/0!</v>
      </c>
      <c r="BH485" s="160" t="e">
        <f t="shared" si="136"/>
        <v>#DIV/0!</v>
      </c>
      <c r="BI485" s="160" t="e">
        <f t="shared" si="136"/>
        <v>#DIV/0!</v>
      </c>
      <c r="BJ485" s="160" t="e">
        <f t="shared" si="136"/>
        <v>#DIV/0!</v>
      </c>
      <c r="BK485" s="160" t="e">
        <f t="shared" si="136"/>
        <v>#DIV/0!</v>
      </c>
      <c r="BL485" s="160" t="e">
        <f t="shared" si="136"/>
        <v>#DIV/0!</v>
      </c>
      <c r="BM485" s="160" t="e">
        <f t="shared" si="136"/>
        <v>#DIV/0!</v>
      </c>
      <c r="BN485" s="160" t="e">
        <f t="shared" si="136"/>
        <v>#DIV/0!</v>
      </c>
      <c r="BO485" s="160" t="e">
        <f t="shared" si="136"/>
        <v>#DIV/0!</v>
      </c>
      <c r="BP485" s="160" t="e">
        <f t="shared" si="135"/>
        <v>#DIV/0!</v>
      </c>
      <c r="BQ485" s="160" t="e">
        <f t="shared" si="135"/>
        <v>#DIV/0!</v>
      </c>
      <c r="BR485" s="160" t="e">
        <f t="shared" si="135"/>
        <v>#DIV/0!</v>
      </c>
      <c r="BS485" s="160" t="e">
        <f t="shared" si="135"/>
        <v>#DIV/0!</v>
      </c>
      <c r="BT485" s="160" t="e">
        <f t="shared" si="135"/>
        <v>#DIV/0!</v>
      </c>
      <c r="BU485" s="160" t="e">
        <f t="shared" si="135"/>
        <v>#DIV/0!</v>
      </c>
      <c r="BV485" s="160" t="e">
        <f t="shared" si="135"/>
        <v>#DIV/0!</v>
      </c>
    </row>
    <row r="486" spans="1:74" x14ac:dyDescent="0.2">
      <c r="A486" s="71"/>
      <c r="B486" s="79">
        <f t="shared" si="113"/>
        <v>43373</v>
      </c>
      <c r="C486" s="160">
        <f t="shared" si="114"/>
        <v>-0.19046665875156624</v>
      </c>
      <c r="D486" s="160">
        <f t="shared" si="136"/>
        <v>-0.70748315549034679</v>
      </c>
      <c r="E486" s="160">
        <f t="shared" si="136"/>
        <v>-0.27842541851979152</v>
      </c>
      <c r="F486" s="160">
        <f t="shared" si="136"/>
        <v>-0.74445373271900672</v>
      </c>
      <c r="G486" s="160">
        <f t="shared" si="136"/>
        <v>0.22213114639215314</v>
      </c>
      <c r="H486" s="160">
        <f t="shared" si="136"/>
        <v>0.53237380695492409</v>
      </c>
      <c r="I486" s="160">
        <f t="shared" si="136"/>
        <v>4.4963419223943785E-2</v>
      </c>
      <c r="J486" s="160">
        <f t="shared" si="136"/>
        <v>-0.441080831736889</v>
      </c>
      <c r="K486" s="160">
        <f t="shared" si="136"/>
        <v>-0.39113374373400889</v>
      </c>
      <c r="L486" s="160">
        <f t="shared" si="136"/>
        <v>-0.81374511461838428</v>
      </c>
      <c r="M486" s="160">
        <f t="shared" si="136"/>
        <v>-0.76356762318788962</v>
      </c>
      <c r="N486" s="160">
        <f t="shared" si="136"/>
        <v>1.9270789052442661E-2</v>
      </c>
      <c r="O486" s="160">
        <f t="shared" si="136"/>
        <v>7.6993669126635661E-2</v>
      </c>
      <c r="P486" s="160">
        <f t="shared" si="136"/>
        <v>-0.27345193396574391</v>
      </c>
      <c r="Q486" s="160">
        <f t="shared" si="136"/>
        <v>-0.11029889777839863</v>
      </c>
      <c r="R486" s="160">
        <f t="shared" si="136"/>
        <v>-0.71650950185339701</v>
      </c>
      <c r="S486" s="160">
        <f t="shared" si="136"/>
        <v>-0.5133678482917422</v>
      </c>
      <c r="T486" s="160">
        <f t="shared" si="136"/>
        <v>-3.3189618393651039E-2</v>
      </c>
      <c r="U486" s="160">
        <f t="shared" si="136"/>
        <v>-2.0089611826605697E-2</v>
      </c>
      <c r="V486" s="160">
        <f t="shared" si="136"/>
        <v>-0.51915940725364995</v>
      </c>
      <c r="W486" s="160">
        <f t="shared" si="136"/>
        <v>-0.53637336528402924</v>
      </c>
      <c r="X486" s="160">
        <f t="shared" si="136"/>
        <v>-0.37698066578237222</v>
      </c>
      <c r="Y486" s="160">
        <f t="shared" si="136"/>
        <v>0.30617187598261542</v>
      </c>
      <c r="Z486" s="160">
        <f t="shared" si="136"/>
        <v>0.31331352147354868</v>
      </c>
      <c r="AA486" s="160">
        <f t="shared" si="136"/>
        <v>-0.18401990794278003</v>
      </c>
      <c r="AB486" s="160">
        <f t="shared" si="136"/>
        <v>-0.29734032355320639</v>
      </c>
      <c r="AC486" s="160">
        <f t="shared" si="136"/>
        <v>-0.19972339763297858</v>
      </c>
      <c r="AD486" s="160">
        <f t="shared" si="136"/>
        <v>-0.37114472263983989</v>
      </c>
      <c r="AE486" s="160">
        <f t="shared" si="136"/>
        <v>0.11063320102440385</v>
      </c>
      <c r="AF486" s="160">
        <f t="shared" si="136"/>
        <v>-0.43195542514773155</v>
      </c>
      <c r="AG486" s="160">
        <f t="shared" si="136"/>
        <v>-0.19371286348640043</v>
      </c>
      <c r="AH486" s="160">
        <f t="shared" si="136"/>
        <v>-0.19966233021298649</v>
      </c>
      <c r="AI486" s="160">
        <f t="shared" si="136"/>
        <v>-0.10784254385766355</v>
      </c>
      <c r="AJ486" s="160">
        <f t="shared" si="136"/>
        <v>-0.14041775613178814</v>
      </c>
      <c r="AK486" s="160">
        <f t="shared" si="136"/>
        <v>0.11088494613207321</v>
      </c>
      <c r="AL486" s="160">
        <f t="shared" si="136"/>
        <v>-5.8335422425396605E-2</v>
      </c>
      <c r="AM486" s="160">
        <f t="shared" si="136"/>
        <v>-0.98165149219866232</v>
      </c>
      <c r="AN486" s="160">
        <f t="shared" si="136"/>
        <v>-0.32074617537427202</v>
      </c>
      <c r="AO486" s="160">
        <f t="shared" si="136"/>
        <v>-0.93905867256454068</v>
      </c>
      <c r="AP486" s="160">
        <f t="shared" si="136"/>
        <v>-7.0022580917608962E-2</v>
      </c>
      <c r="AQ486" s="160">
        <f t="shared" si="136"/>
        <v>0.92639298335490139</v>
      </c>
      <c r="AR486" s="160">
        <f t="shared" si="136"/>
        <v>-0.46069432506465952</v>
      </c>
      <c r="AS486" s="160">
        <f t="shared" si="136"/>
        <v>0.76509747119245863</v>
      </c>
      <c r="AT486" s="160">
        <f t="shared" si="136"/>
        <v>7.2107502063010693E-3</v>
      </c>
      <c r="AU486" s="160">
        <f t="shared" si="136"/>
        <v>-0.29130637877946153</v>
      </c>
      <c r="AV486" s="160">
        <f t="shared" si="136"/>
        <v>0.1854521710824589</v>
      </c>
      <c r="AW486" s="160">
        <f t="shared" si="136"/>
        <v>0.1850413391114327</v>
      </c>
      <c r="AX486" s="160">
        <f t="shared" si="136"/>
        <v>3.2867127059144713E-2</v>
      </c>
      <c r="AY486" s="160">
        <f t="shared" si="136"/>
        <v>-8.7898746706975409E-2</v>
      </c>
      <c r="AZ486" s="160">
        <f t="shared" si="136"/>
        <v>-0.22303637761803211</v>
      </c>
      <c r="BA486" s="160">
        <f t="shared" si="136"/>
        <v>-0.3326673821671996</v>
      </c>
      <c r="BB486" s="160" t="e">
        <f t="shared" si="136"/>
        <v>#DIV/0!</v>
      </c>
      <c r="BC486" s="160" t="e">
        <f t="shared" si="136"/>
        <v>#DIV/0!</v>
      </c>
      <c r="BD486" s="160" t="e">
        <f t="shared" si="136"/>
        <v>#DIV/0!</v>
      </c>
      <c r="BE486" s="160" t="e">
        <f t="shared" si="136"/>
        <v>#DIV/0!</v>
      </c>
      <c r="BF486" s="160" t="e">
        <f t="shared" si="136"/>
        <v>#DIV/0!</v>
      </c>
      <c r="BG486" s="160" t="e">
        <f t="shared" si="136"/>
        <v>#DIV/0!</v>
      </c>
      <c r="BH486" s="160" t="e">
        <f t="shared" si="136"/>
        <v>#DIV/0!</v>
      </c>
      <c r="BI486" s="160" t="e">
        <f t="shared" si="136"/>
        <v>#DIV/0!</v>
      </c>
      <c r="BJ486" s="160" t="e">
        <f t="shared" si="136"/>
        <v>#DIV/0!</v>
      </c>
      <c r="BK486" s="160" t="e">
        <f t="shared" si="136"/>
        <v>#DIV/0!</v>
      </c>
      <c r="BL486" s="160" t="e">
        <f t="shared" si="136"/>
        <v>#DIV/0!</v>
      </c>
      <c r="BM486" s="160" t="e">
        <f t="shared" si="136"/>
        <v>#DIV/0!</v>
      </c>
      <c r="BN486" s="160" t="e">
        <f t="shared" si="136"/>
        <v>#DIV/0!</v>
      </c>
      <c r="BO486" s="160" t="e">
        <f t="shared" si="136"/>
        <v>#DIV/0!</v>
      </c>
      <c r="BP486" s="160" t="e">
        <f t="shared" si="135"/>
        <v>#DIV/0!</v>
      </c>
      <c r="BQ486" s="160" t="e">
        <f t="shared" si="135"/>
        <v>#DIV/0!</v>
      </c>
      <c r="BR486" s="160" t="e">
        <f t="shared" si="135"/>
        <v>#DIV/0!</v>
      </c>
      <c r="BS486" s="160" t="e">
        <f t="shared" si="135"/>
        <v>#DIV/0!</v>
      </c>
      <c r="BT486" s="160" t="e">
        <f t="shared" si="135"/>
        <v>#DIV/0!</v>
      </c>
      <c r="BU486" s="160" t="e">
        <f t="shared" si="135"/>
        <v>#DIV/0!</v>
      </c>
      <c r="BV486" s="160" t="e">
        <f t="shared" si="135"/>
        <v>#DIV/0!</v>
      </c>
    </row>
    <row r="487" spans="1:74" x14ac:dyDescent="0.2">
      <c r="A487" s="71"/>
      <c r="B487" s="79">
        <f t="shared" si="113"/>
        <v>43404</v>
      </c>
      <c r="C487" s="160">
        <f t="shared" si="114"/>
        <v>-1.4859407033208984</v>
      </c>
      <c r="D487" s="160">
        <f t="shared" si="136"/>
        <v>-1.902797620140797</v>
      </c>
      <c r="E487" s="160">
        <f t="shared" si="136"/>
        <v>-1.4692227670176894</v>
      </c>
      <c r="F487" s="160">
        <f t="shared" si="136"/>
        <v>-1.9015349217625721</v>
      </c>
      <c r="G487" s="160">
        <f t="shared" si="136"/>
        <v>-1.4641447112374171</v>
      </c>
      <c r="H487" s="160">
        <f t="shared" si="136"/>
        <v>-1.7375213449513371</v>
      </c>
      <c r="I487" s="160">
        <f t="shared" si="136"/>
        <v>-1.8689969147413357</v>
      </c>
      <c r="J487" s="160">
        <f t="shared" si="136"/>
        <v>-1.6249614240479697</v>
      </c>
      <c r="K487" s="160">
        <f t="shared" si="136"/>
        <v>-1.5084203597421562</v>
      </c>
      <c r="L487" s="160">
        <f t="shared" si="136"/>
        <v>0.27845164623245594</v>
      </c>
      <c r="M487" s="160">
        <f t="shared" si="136"/>
        <v>0.20515268415620472</v>
      </c>
      <c r="N487" s="160">
        <f t="shared" si="136"/>
        <v>-0.21380153270680927</v>
      </c>
      <c r="O487" s="160">
        <f t="shared" si="136"/>
        <v>9.6268015922210168E-2</v>
      </c>
      <c r="P487" s="160">
        <f t="shared" si="136"/>
        <v>7.6657145640159519E-2</v>
      </c>
      <c r="Q487" s="160">
        <f t="shared" si="136"/>
        <v>6.7614589254035601E-2</v>
      </c>
      <c r="R487" s="160">
        <f t="shared" si="136"/>
        <v>-1.3346787773435251</v>
      </c>
      <c r="S487" s="160">
        <f t="shared" si="136"/>
        <v>-0.16366047794607169</v>
      </c>
      <c r="T487" s="160">
        <f t="shared" si="136"/>
        <v>-6.7045428639197074E-2</v>
      </c>
      <c r="U487" s="160">
        <f t="shared" si="136"/>
        <v>-1.9308872868406273</v>
      </c>
      <c r="V487" s="160">
        <f t="shared" si="136"/>
        <v>-2.3577515088358063</v>
      </c>
      <c r="W487" s="160">
        <f t="shared" si="136"/>
        <v>-1.713990679082992</v>
      </c>
      <c r="X487" s="160">
        <f t="shared" si="136"/>
        <v>0.28391270213270592</v>
      </c>
      <c r="Y487" s="160">
        <f t="shared" si="136"/>
        <v>0.30617187598261542</v>
      </c>
      <c r="Z487" s="160">
        <f t="shared" si="136"/>
        <v>0.31331352147354868</v>
      </c>
      <c r="AA487" s="160">
        <f t="shared" si="136"/>
        <v>0.21095274102810019</v>
      </c>
      <c r="AB487" s="160">
        <f t="shared" si="136"/>
        <v>0.24075603654081568</v>
      </c>
      <c r="AC487" s="160">
        <f t="shared" si="136"/>
        <v>1.0190353243589496</v>
      </c>
      <c r="AD487" s="160">
        <f t="shared" si="136"/>
        <v>0.93601420413548653</v>
      </c>
      <c r="AE487" s="160">
        <f t="shared" si="136"/>
        <v>1.2295885801479502</v>
      </c>
      <c r="AF487" s="160">
        <f t="shared" si="136"/>
        <v>3.0585946349211555E-2</v>
      </c>
      <c r="AG487" s="160">
        <f t="shared" si="136"/>
        <v>0.12212224844194446</v>
      </c>
      <c r="AH487" s="160">
        <f t="shared" si="136"/>
        <v>0.62753006003055811</v>
      </c>
      <c r="AI487" s="160">
        <f t="shared" si="136"/>
        <v>0.36972230173223081</v>
      </c>
      <c r="AJ487" s="160">
        <f t="shared" si="136"/>
        <v>0.32876076902185075</v>
      </c>
      <c r="AK487" s="160">
        <f t="shared" si="136"/>
        <v>0.37215541916780592</v>
      </c>
      <c r="AL487" s="160">
        <f t="shared" si="136"/>
        <v>0.12448822425350356</v>
      </c>
      <c r="AM487" s="160">
        <f t="shared" si="136"/>
        <v>0.13431171350511986</v>
      </c>
      <c r="AN487" s="160">
        <f t="shared" si="136"/>
        <v>0.12595475968869024</v>
      </c>
      <c r="AO487" s="160">
        <f t="shared" si="136"/>
        <v>0.68689115732521633</v>
      </c>
      <c r="AP487" s="160">
        <f t="shared" si="136"/>
        <v>0.47329553173614924</v>
      </c>
      <c r="AQ487" s="160">
        <f t="shared" si="136"/>
        <v>0.13179612141327621</v>
      </c>
      <c r="AR487" s="160">
        <f t="shared" si="136"/>
        <v>-5.1795904450517806E-3</v>
      </c>
      <c r="AS487" s="160">
        <f t="shared" si="136"/>
        <v>0.45068673831363781</v>
      </c>
      <c r="AT487" s="160">
        <f t="shared" si="136"/>
        <v>0.34264603791995846</v>
      </c>
      <c r="AU487" s="160">
        <f t="shared" si="136"/>
        <v>-0.44071126288039175</v>
      </c>
      <c r="AV487" s="160">
        <f t="shared" si="136"/>
        <v>0.29641122659711344</v>
      </c>
      <c r="AW487" s="160">
        <f t="shared" si="136"/>
        <v>6.2977246073186791E-2</v>
      </c>
      <c r="AX487" s="160">
        <f t="shared" si="136"/>
        <v>0.22982127676373865</v>
      </c>
      <c r="AY487" s="160">
        <f t="shared" si="136"/>
        <v>0.26910349430921665</v>
      </c>
      <c r="AZ487" s="160">
        <f t="shared" si="136"/>
        <v>0.23408037232034618</v>
      </c>
      <c r="BA487" s="160">
        <f t="shared" si="136"/>
        <v>5.514347637095051E-2</v>
      </c>
      <c r="BB487" s="160" t="e">
        <f t="shared" si="136"/>
        <v>#DIV/0!</v>
      </c>
      <c r="BC487" s="160" t="e">
        <f t="shared" si="136"/>
        <v>#DIV/0!</v>
      </c>
      <c r="BD487" s="160" t="e">
        <f t="shared" si="136"/>
        <v>#DIV/0!</v>
      </c>
      <c r="BE487" s="160" t="e">
        <f t="shared" si="136"/>
        <v>#DIV/0!</v>
      </c>
      <c r="BF487" s="160" t="e">
        <f t="shared" si="136"/>
        <v>#DIV/0!</v>
      </c>
      <c r="BG487" s="160" t="e">
        <f t="shared" si="136"/>
        <v>#DIV/0!</v>
      </c>
      <c r="BH487" s="160" t="e">
        <f t="shared" si="136"/>
        <v>#DIV/0!</v>
      </c>
      <c r="BI487" s="160" t="e">
        <f t="shared" si="136"/>
        <v>#DIV/0!</v>
      </c>
      <c r="BJ487" s="160" t="e">
        <f t="shared" si="136"/>
        <v>#DIV/0!</v>
      </c>
      <c r="BK487" s="160" t="e">
        <f t="shared" si="136"/>
        <v>#DIV/0!</v>
      </c>
      <c r="BL487" s="160" t="e">
        <f t="shared" si="136"/>
        <v>#DIV/0!</v>
      </c>
      <c r="BM487" s="160" t="e">
        <f t="shared" si="136"/>
        <v>#DIV/0!</v>
      </c>
      <c r="BN487" s="160" t="e">
        <f t="shared" si="136"/>
        <v>#DIV/0!</v>
      </c>
      <c r="BO487" s="160" t="e">
        <f t="shared" ref="BO487:BV489" si="137">(BO240-BO$246)/BO$247</f>
        <v>#DIV/0!</v>
      </c>
      <c r="BP487" s="160" t="e">
        <f t="shared" si="137"/>
        <v>#DIV/0!</v>
      </c>
      <c r="BQ487" s="160" t="e">
        <f t="shared" si="137"/>
        <v>#DIV/0!</v>
      </c>
      <c r="BR487" s="160" t="e">
        <f t="shared" si="137"/>
        <v>#DIV/0!</v>
      </c>
      <c r="BS487" s="160" t="e">
        <f t="shared" si="137"/>
        <v>#DIV/0!</v>
      </c>
      <c r="BT487" s="160" t="e">
        <f t="shared" si="137"/>
        <v>#DIV/0!</v>
      </c>
      <c r="BU487" s="160" t="e">
        <f t="shared" si="137"/>
        <v>#DIV/0!</v>
      </c>
      <c r="BV487" s="160" t="e">
        <f t="shared" si="137"/>
        <v>#DIV/0!</v>
      </c>
    </row>
    <row r="488" spans="1:74" x14ac:dyDescent="0.2">
      <c r="A488" s="71"/>
      <c r="B488" s="79">
        <f t="shared" si="113"/>
        <v>43434</v>
      </c>
      <c r="C488" s="160">
        <f t="shared" si="114"/>
        <v>0.3659541483038149</v>
      </c>
      <c r="D488" s="160">
        <f t="shared" ref="D488:BO489" si="138">(D241-D$246)/D$247</f>
        <v>0.18269825325941089</v>
      </c>
      <c r="E488" s="160">
        <f t="shared" si="138"/>
        <v>-0.24785500546323347</v>
      </c>
      <c r="F488" s="160">
        <f t="shared" si="138"/>
        <v>-0.92429541439000551</v>
      </c>
      <c r="G488" s="160">
        <f t="shared" si="138"/>
        <v>-0.55560226934033985</v>
      </c>
      <c r="H488" s="160">
        <f t="shared" si="138"/>
        <v>5.1085085778878637E-3</v>
      </c>
      <c r="I488" s="160">
        <f t="shared" si="138"/>
        <v>0.46850316192153574</v>
      </c>
      <c r="J488" s="160">
        <f t="shared" si="138"/>
        <v>0.43079131460390524</v>
      </c>
      <c r="K488" s="160">
        <f t="shared" si="138"/>
        <v>0.6249334630002541</v>
      </c>
      <c r="L488" s="160">
        <f t="shared" si="138"/>
        <v>3.3564825235923683E-2</v>
      </c>
      <c r="M488" s="160">
        <f t="shared" si="138"/>
        <v>-1.9882904685147706E-2</v>
      </c>
      <c r="N488" s="160">
        <f t="shared" si="138"/>
        <v>-0.63416902387694452</v>
      </c>
      <c r="O488" s="160">
        <f t="shared" si="138"/>
        <v>0.58345106441648964</v>
      </c>
      <c r="P488" s="160">
        <f t="shared" si="138"/>
        <v>-0.33738650160611594</v>
      </c>
      <c r="Q488" s="160">
        <f t="shared" si="138"/>
        <v>-0.2611944931576885</v>
      </c>
      <c r="R488" s="160">
        <f t="shared" si="138"/>
        <v>-0.30494296297016321</v>
      </c>
      <c r="S488" s="160">
        <f t="shared" si="138"/>
        <v>-0.3610065519521401</v>
      </c>
      <c r="T488" s="160">
        <f t="shared" si="138"/>
        <v>-0.330363511757234</v>
      </c>
      <c r="U488" s="160">
        <f t="shared" si="138"/>
        <v>0.36490547974968485</v>
      </c>
      <c r="V488" s="160">
        <f t="shared" si="138"/>
        <v>-0.33205308092021424</v>
      </c>
      <c r="W488" s="160">
        <f t="shared" si="138"/>
        <v>-0.68376267659782564</v>
      </c>
      <c r="X488" s="160">
        <f t="shared" si="138"/>
        <v>-0.66224795291588767</v>
      </c>
      <c r="Y488" s="160">
        <f t="shared" si="138"/>
        <v>0.4029266566215674</v>
      </c>
      <c r="Z488" s="160">
        <f t="shared" si="138"/>
        <v>0.26157413681812569</v>
      </c>
      <c r="AA488" s="160">
        <f t="shared" si="138"/>
        <v>-0.25477531532605963</v>
      </c>
      <c r="AB488" s="160">
        <f t="shared" si="138"/>
        <v>-0.34332778090210381</v>
      </c>
      <c r="AC488" s="160">
        <f t="shared" si="138"/>
        <v>0.3104257085767882</v>
      </c>
      <c r="AD488" s="160">
        <f t="shared" si="138"/>
        <v>0.29944756717833881</v>
      </c>
      <c r="AE488" s="160">
        <f t="shared" si="138"/>
        <v>0.19510746561133294</v>
      </c>
      <c r="AF488" s="160">
        <f t="shared" si="138"/>
        <v>0.40646519573312062</v>
      </c>
      <c r="AG488" s="160">
        <f t="shared" si="138"/>
        <v>3.8037371012287109E-2</v>
      </c>
      <c r="AH488" s="160">
        <f t="shared" si="138"/>
        <v>3.135113196834733E-2</v>
      </c>
      <c r="AI488" s="160">
        <f t="shared" si="138"/>
        <v>-5.4638828300091341E-2</v>
      </c>
      <c r="AJ488" s="160">
        <f t="shared" si="138"/>
        <v>-2.79159814603979E-2</v>
      </c>
      <c r="AK488" s="160">
        <f t="shared" si="138"/>
        <v>-1.5065734062073172E-2</v>
      </c>
      <c r="AL488" s="160">
        <f t="shared" si="138"/>
        <v>-0.39047517800412385</v>
      </c>
      <c r="AM488" s="160">
        <f t="shared" si="138"/>
        <v>0.2495832472319926</v>
      </c>
      <c r="AN488" s="160">
        <f t="shared" si="138"/>
        <v>-0.36012178843395565</v>
      </c>
      <c r="AO488" s="160">
        <f t="shared" si="138"/>
        <v>0.59959183759959178</v>
      </c>
      <c r="AP488" s="160">
        <f t="shared" si="138"/>
        <v>6.1808169545985149E-2</v>
      </c>
      <c r="AQ488" s="160">
        <f t="shared" si="138"/>
        <v>0.43413249956016114</v>
      </c>
      <c r="AR488" s="160">
        <f t="shared" si="138"/>
        <v>-0.13657587318672323</v>
      </c>
      <c r="AS488" s="160">
        <f t="shared" si="138"/>
        <v>0.24190676890642018</v>
      </c>
      <c r="AT488" s="160">
        <f t="shared" si="138"/>
        <v>-2.0982465034190767E-2</v>
      </c>
      <c r="AU488" s="160">
        <f t="shared" si="138"/>
        <v>-0.15254455811488929</v>
      </c>
      <c r="AV488" s="160">
        <f t="shared" si="138"/>
        <v>0.24037048591552423</v>
      </c>
      <c r="AW488" s="160">
        <f t="shared" si="138"/>
        <v>-4.6006434372621481E-2</v>
      </c>
      <c r="AX488" s="160">
        <f t="shared" si="138"/>
        <v>-0.10419798314090424</v>
      </c>
      <c r="AY488" s="160">
        <f t="shared" si="138"/>
        <v>-5.3111953739507375E-2</v>
      </c>
      <c r="AZ488" s="160">
        <f t="shared" si="138"/>
        <v>4.4551865851088786E-2</v>
      </c>
      <c r="BA488" s="160">
        <f t="shared" si="138"/>
        <v>-1.1909853498649119</v>
      </c>
      <c r="BB488" s="160" t="e">
        <f t="shared" si="138"/>
        <v>#DIV/0!</v>
      </c>
      <c r="BC488" s="160" t="e">
        <f t="shared" si="138"/>
        <v>#DIV/0!</v>
      </c>
      <c r="BD488" s="160" t="e">
        <f t="shared" si="138"/>
        <v>#DIV/0!</v>
      </c>
      <c r="BE488" s="160" t="e">
        <f t="shared" si="138"/>
        <v>#DIV/0!</v>
      </c>
      <c r="BF488" s="160" t="e">
        <f t="shared" si="138"/>
        <v>#DIV/0!</v>
      </c>
      <c r="BG488" s="160" t="e">
        <f t="shared" si="138"/>
        <v>#DIV/0!</v>
      </c>
      <c r="BH488" s="160" t="e">
        <f t="shared" si="138"/>
        <v>#DIV/0!</v>
      </c>
      <c r="BI488" s="160" t="e">
        <f t="shared" si="138"/>
        <v>#DIV/0!</v>
      </c>
      <c r="BJ488" s="160" t="e">
        <f t="shared" si="138"/>
        <v>#DIV/0!</v>
      </c>
      <c r="BK488" s="160" t="e">
        <f t="shared" si="138"/>
        <v>#DIV/0!</v>
      </c>
      <c r="BL488" s="160" t="e">
        <f t="shared" si="138"/>
        <v>#DIV/0!</v>
      </c>
      <c r="BM488" s="160" t="e">
        <f t="shared" si="138"/>
        <v>#DIV/0!</v>
      </c>
      <c r="BN488" s="160" t="e">
        <f t="shared" si="138"/>
        <v>#DIV/0!</v>
      </c>
      <c r="BO488" s="160" t="e">
        <f t="shared" si="138"/>
        <v>#DIV/0!</v>
      </c>
      <c r="BP488" s="160" t="e">
        <f t="shared" si="137"/>
        <v>#DIV/0!</v>
      </c>
      <c r="BQ488" s="160" t="e">
        <f t="shared" si="137"/>
        <v>#DIV/0!</v>
      </c>
      <c r="BR488" s="160" t="e">
        <f t="shared" si="137"/>
        <v>#DIV/0!</v>
      </c>
      <c r="BS488" s="160" t="e">
        <f t="shared" si="137"/>
        <v>#DIV/0!</v>
      </c>
      <c r="BT488" s="160" t="e">
        <f t="shared" si="137"/>
        <v>#DIV/0!</v>
      </c>
      <c r="BU488" s="160" t="e">
        <f t="shared" si="137"/>
        <v>#DIV/0!</v>
      </c>
      <c r="BV488" s="160" t="e">
        <f t="shared" si="137"/>
        <v>#DIV/0!</v>
      </c>
    </row>
    <row r="489" spans="1:74" x14ac:dyDescent="0.2">
      <c r="A489" s="71"/>
      <c r="B489" s="79">
        <f t="shared" si="113"/>
        <v>43465</v>
      </c>
      <c r="C489" s="160">
        <f t="shared" si="114"/>
        <v>-2.5514582757638684</v>
      </c>
      <c r="D489" s="160">
        <f t="shared" si="138"/>
        <v>-2.5144297657344477</v>
      </c>
      <c r="E489" s="160">
        <f t="shared" si="138"/>
        <v>-1.2295277339119559</v>
      </c>
      <c r="F489" s="160">
        <f t="shared" si="138"/>
        <v>-1.3857913456587199</v>
      </c>
      <c r="G489" s="160">
        <f t="shared" si="138"/>
        <v>-1.1911338300269481</v>
      </c>
      <c r="H489" s="160">
        <f t="shared" si="138"/>
        <v>-1.7770950594658081</v>
      </c>
      <c r="I489" s="160">
        <f t="shared" si="138"/>
        <v>-2.0907928332164003</v>
      </c>
      <c r="J489" s="160">
        <f t="shared" si="138"/>
        <v>-0.60567974632152011</v>
      </c>
      <c r="K489" s="160">
        <f t="shared" si="138"/>
        <v>-0.7033031837457594</v>
      </c>
      <c r="L489" s="160">
        <f t="shared" si="138"/>
        <v>0.79774109542155724</v>
      </c>
      <c r="M489" s="160">
        <f t="shared" si="138"/>
        <v>0.63090691697551382</v>
      </c>
      <c r="N489" s="160">
        <f t="shared" si="138"/>
        <v>-0.60921170845443939</v>
      </c>
      <c r="O489" s="160">
        <f t="shared" si="138"/>
        <v>0.25408853577774371</v>
      </c>
      <c r="P489" s="160">
        <f t="shared" si="138"/>
        <v>0.15862812873196361</v>
      </c>
      <c r="Q489" s="160">
        <f t="shared" si="138"/>
        <v>0.11085225538657568</v>
      </c>
      <c r="R489" s="160">
        <f t="shared" si="138"/>
        <v>-1.8137149669943673</v>
      </c>
      <c r="S489" s="160">
        <f t="shared" si="138"/>
        <v>-0.15586264409380832</v>
      </c>
      <c r="T489" s="160">
        <f t="shared" si="138"/>
        <v>0.14913708148053192</v>
      </c>
      <c r="U489" s="160">
        <f t="shared" si="138"/>
        <v>-2.4642010223420581</v>
      </c>
      <c r="V489" s="160">
        <f t="shared" si="138"/>
        <v>-1.9792881667661422</v>
      </c>
      <c r="W489" s="160">
        <f t="shared" si="138"/>
        <v>-0.17482025772379892</v>
      </c>
      <c r="X489" s="160">
        <f t="shared" si="138"/>
        <v>-3.3385113046482534E-2</v>
      </c>
      <c r="Y489" s="160">
        <f t="shared" si="138"/>
        <v>-0.86277458066937651</v>
      </c>
      <c r="Z489" s="160">
        <f t="shared" si="138"/>
        <v>-1.2487494770511982</v>
      </c>
      <c r="AA489" s="160">
        <f t="shared" si="138"/>
        <v>0.12574295994012658</v>
      </c>
      <c r="AB489" s="160">
        <f t="shared" si="138"/>
        <v>2.6529110242352119E-3</v>
      </c>
      <c r="AC489" s="160">
        <f t="shared" si="138"/>
        <v>-0.71166288560862434</v>
      </c>
      <c r="AD489" s="160">
        <f t="shared" si="138"/>
        <v>-0.80615212492043031</v>
      </c>
      <c r="AE489" s="160">
        <f t="shared" si="138"/>
        <v>-0.29896172111289898</v>
      </c>
      <c r="AF489" s="160">
        <f t="shared" si="138"/>
        <v>-0.34453356437431482</v>
      </c>
      <c r="AG489" s="160">
        <f t="shared" si="138"/>
        <v>-0.13661632340684945</v>
      </c>
      <c r="AH489" s="160">
        <f t="shared" si="138"/>
        <v>-0.34266429547090294</v>
      </c>
      <c r="AI489" s="160">
        <f t="shared" si="138"/>
        <v>0.14841699421232699</v>
      </c>
      <c r="AJ489" s="160">
        <f t="shared" si="138"/>
        <v>9.260050032449911E-2</v>
      </c>
      <c r="AK489" s="160">
        <f t="shared" si="138"/>
        <v>0.34785958461890532</v>
      </c>
      <c r="AL489" s="160">
        <f t="shared" si="138"/>
        <v>0.26860229053032436</v>
      </c>
      <c r="AM489" s="160">
        <f t="shared" si="138"/>
        <v>-0.94572811489319297</v>
      </c>
      <c r="AN489" s="160">
        <f t="shared" si="138"/>
        <v>-0.15323122032732917</v>
      </c>
      <c r="AO489" s="160">
        <f t="shared" si="138"/>
        <v>-1.28098100815657</v>
      </c>
      <c r="AP489" s="160">
        <f t="shared" si="138"/>
        <v>-6.0476362622909875E-2</v>
      </c>
      <c r="AQ489" s="160">
        <f t="shared" si="138"/>
        <v>0.27540664897320422</v>
      </c>
      <c r="AR489" s="160">
        <f t="shared" si="138"/>
        <v>-0.31324321585044068</v>
      </c>
      <c r="AS489" s="160">
        <f t="shared" si="138"/>
        <v>-0.43777579716468107</v>
      </c>
      <c r="AT489" s="160">
        <f t="shared" si="138"/>
        <v>-5.063460032084495E-2</v>
      </c>
      <c r="AU489" s="160">
        <f t="shared" si="138"/>
        <v>0.12877794771291801</v>
      </c>
      <c r="AV489" s="160">
        <f t="shared" si="138"/>
        <v>0.48821883653952952</v>
      </c>
      <c r="AW489" s="160">
        <f t="shared" si="138"/>
        <v>-0.29706526277806555</v>
      </c>
      <c r="AX489" s="160">
        <f t="shared" si="138"/>
        <v>-0.18951246555725529</v>
      </c>
      <c r="AY489" s="160">
        <f t="shared" si="138"/>
        <v>0.32127373527760811</v>
      </c>
      <c r="AZ489" s="160">
        <f t="shared" si="138"/>
        <v>0.1797292479319792</v>
      </c>
      <c r="BA489" s="160">
        <f t="shared" si="138"/>
        <v>-6.4975608328066925E-2</v>
      </c>
      <c r="BB489" s="160" t="e">
        <f t="shared" si="138"/>
        <v>#DIV/0!</v>
      </c>
      <c r="BC489" s="160" t="e">
        <f t="shared" si="138"/>
        <v>#DIV/0!</v>
      </c>
      <c r="BD489" s="160" t="e">
        <f t="shared" si="138"/>
        <v>#DIV/0!</v>
      </c>
      <c r="BE489" s="160" t="e">
        <f t="shared" si="138"/>
        <v>#DIV/0!</v>
      </c>
      <c r="BF489" s="160" t="e">
        <f t="shared" si="138"/>
        <v>#DIV/0!</v>
      </c>
      <c r="BG489" s="160" t="e">
        <f t="shared" si="138"/>
        <v>#DIV/0!</v>
      </c>
      <c r="BH489" s="160" t="e">
        <f t="shared" si="138"/>
        <v>#DIV/0!</v>
      </c>
      <c r="BI489" s="160" t="e">
        <f t="shared" si="138"/>
        <v>#DIV/0!</v>
      </c>
      <c r="BJ489" s="160" t="e">
        <f t="shared" si="138"/>
        <v>#DIV/0!</v>
      </c>
      <c r="BK489" s="160" t="e">
        <f t="shared" si="138"/>
        <v>#DIV/0!</v>
      </c>
      <c r="BL489" s="160" t="e">
        <f t="shared" si="138"/>
        <v>#DIV/0!</v>
      </c>
      <c r="BM489" s="160" t="e">
        <f t="shared" si="138"/>
        <v>#DIV/0!</v>
      </c>
      <c r="BN489" s="160" t="e">
        <f t="shared" si="138"/>
        <v>#DIV/0!</v>
      </c>
      <c r="BO489" s="160" t="e">
        <f t="shared" si="138"/>
        <v>#DIV/0!</v>
      </c>
      <c r="BP489" s="160" t="e">
        <f t="shared" si="137"/>
        <v>#DIV/0!</v>
      </c>
      <c r="BQ489" s="160" t="e">
        <f t="shared" si="137"/>
        <v>#DIV/0!</v>
      </c>
      <c r="BR489" s="160" t="e">
        <f t="shared" si="137"/>
        <v>#DIV/0!</v>
      </c>
      <c r="BS489" s="160" t="e">
        <f t="shared" si="137"/>
        <v>#DIV/0!</v>
      </c>
      <c r="BT489" s="160" t="e">
        <f t="shared" si="137"/>
        <v>#DIV/0!</v>
      </c>
      <c r="BU489" s="160" t="e">
        <f t="shared" si="137"/>
        <v>#DIV/0!</v>
      </c>
      <c r="BV489" s="160" t="e">
        <f t="shared" si="137"/>
        <v>#DIV/0!</v>
      </c>
    </row>
    <row r="490" spans="1:74" x14ac:dyDescent="0.2">
      <c r="C490" s="224"/>
    </row>
    <row r="491" spans="1:74" x14ac:dyDescent="0.2">
      <c r="A491" s="72" t="s">
        <v>133</v>
      </c>
    </row>
    <row r="492" spans="1:74" x14ac:dyDescent="0.2">
      <c r="A492" s="71" t="str">
        <f t="array" ref="A492:A563">TRANSPOSE(C2:BV2)</f>
        <v>US Equity</v>
      </c>
      <c r="C492" s="69">
        <f>SUMPRODUCT('Monthly Returns'!$BI$4:$BI$243,$C$250:$C$489,C$250:C$489)</f>
        <v>0.99999999999999956</v>
      </c>
      <c r="D492" s="69">
        <f>SUMPRODUCT('Monthly Returns'!$BI$4:$BI$243,$C$250:$C$489,D$250:D$489)</f>
        <v>0.86051728951653661</v>
      </c>
      <c r="E492" s="69">
        <f>SUMPRODUCT('Monthly Returns'!$BI$4:$BI$243,$C$250:$C$489,E$250:E$489)</f>
        <v>0.74989975203622738</v>
      </c>
      <c r="F492" s="69">
        <f>SUMPRODUCT('Monthly Returns'!$BI$4:$BI$243,$C$250:$C$489,F$250:F$489)</f>
        <v>0.6725493665248643</v>
      </c>
      <c r="G492" s="69">
        <f>SUMPRODUCT('Monthly Returns'!$BI$4:$BI$243,$C$250:$C$489,G$250:G$489)</f>
        <v>0.73729779322579914</v>
      </c>
      <c r="H492" s="69">
        <f>SUMPRODUCT('Monthly Returns'!$BI$4:$BI$243,$C$250:$C$489,H$250:H$489)</f>
        <v>0.63014917528403325</v>
      </c>
      <c r="I492" s="69">
        <f>SUMPRODUCT('Monthly Returns'!$BI$4:$BI$243,$C$250:$C$489,I$250:I$489)</f>
        <v>0.4967026692970033</v>
      </c>
      <c r="J492" s="69">
        <f>SUMPRODUCT('Monthly Returns'!$BI$4:$BI$243,$C$250:$C$489,J$250:J$489)</f>
        <v>0.69939938753065178</v>
      </c>
      <c r="K492" s="69">
        <f>SUMPRODUCT('Monthly Returns'!$BI$4:$BI$243,$C$250:$C$489,K$250:K$489)</f>
        <v>0.6629041723660315</v>
      </c>
      <c r="L492" s="69">
        <f>SUMPRODUCT('Monthly Returns'!$BI$4:$BI$243,$C$250:$C$489,L$250:L$489)</f>
        <v>0.18965816743484606</v>
      </c>
      <c r="M492" s="69">
        <f>SUMPRODUCT('Monthly Returns'!$BI$4:$BI$243,$C$250:$C$489,M$250:M$489)</f>
        <v>0.25986134687199974</v>
      </c>
      <c r="N492" s="69">
        <f>SUMPRODUCT('Monthly Returns'!$BI$4:$BI$243,$C$250:$C$489,N$250:N$489)</f>
        <v>0.65174802984003866</v>
      </c>
      <c r="O492" s="69">
        <f>SUMPRODUCT('Monthly Returns'!$BI$4:$BI$243,$C$250:$C$489,O$250:O$489)</f>
        <v>0.50063056843107601</v>
      </c>
      <c r="P492" s="69">
        <f>SUMPRODUCT('Monthly Returns'!$BI$4:$BI$243,$C$250:$C$489,P$250:P$489)</f>
        <v>0.5339341669620199</v>
      </c>
      <c r="Q492" s="69">
        <f>SUMPRODUCT('Monthly Returns'!$BI$4:$BI$243,$C$250:$C$489,Q$250:Q$489)</f>
        <v>0.50537280167476806</v>
      </c>
      <c r="R492" s="69">
        <f>SUMPRODUCT('Monthly Returns'!$BI$4:$BI$243,$C$250:$C$489,R$250:R$489)</f>
        <v>0.79367598057440381</v>
      </c>
      <c r="S492" s="69">
        <f>SUMPRODUCT('Monthly Returns'!$BI$4:$BI$243,$C$250:$C$489,S$250:S$489)</f>
        <v>0.35664607012616134</v>
      </c>
      <c r="T492" s="69">
        <f>SUMPRODUCT('Monthly Returns'!$BI$4:$BI$243,$C$250:$C$489,T$250:T$489)</f>
        <v>0.50982510024973882</v>
      </c>
      <c r="U492" s="69">
        <f>SUMPRODUCT('Monthly Returns'!$BI$4:$BI$243,$C$250:$C$489,U$250:U$489)</f>
        <v>0.78697548316574129</v>
      </c>
      <c r="V492" s="69">
        <f>SUMPRODUCT('Monthly Returns'!$BI$4:$BI$243,$C$250:$C$489,V$250:V$489)</f>
        <v>0.56105630109783211</v>
      </c>
      <c r="W492" s="69">
        <f>SUMPRODUCT('Monthly Returns'!$BI$4:$BI$243,$C$250:$C$489,W$250:W$489)</f>
        <v>0.17077627222103778</v>
      </c>
      <c r="X492" s="69">
        <f>SUMPRODUCT('Monthly Returns'!$BI$4:$BI$243,$C$250:$C$489,X$250:X$489)</f>
        <v>-2.5512318751165643E-2</v>
      </c>
      <c r="Y492" s="69">
        <f>SUMPRODUCT('Monthly Returns'!$BI$4:$BI$243,$C$250:$C$489,Y$250:Y$489)</f>
        <v>1.4684087630073254E-2</v>
      </c>
      <c r="Z492" s="69">
        <f>SUMPRODUCT('Monthly Returns'!$BI$4:$BI$243,$C$250:$C$489,Z$250:Z$489)</f>
        <v>-3.5770242350580232E-2</v>
      </c>
      <c r="AA492" s="69">
        <f>SUMPRODUCT('Monthly Returns'!$BI$4:$BI$243,$C$250:$C$489,AA$250:AA$489)</f>
        <v>7.5000536944852467E-2</v>
      </c>
      <c r="AB492" s="69">
        <f>SUMPRODUCT('Monthly Returns'!$BI$4:$BI$243,$C$250:$C$489,AB$250:AB$489)</f>
        <v>4.9324813498034303E-2</v>
      </c>
      <c r="AC492" s="69">
        <f>SUMPRODUCT('Monthly Returns'!$BI$4:$BI$243,$C$250:$C$489,AC$250:AC$489)</f>
        <v>-1.2889753841731931E-2</v>
      </c>
      <c r="AD492" s="69">
        <f>SUMPRODUCT('Monthly Returns'!$BI$4:$BI$243,$C$250:$C$489,AD$250:AD$489)</f>
        <v>-1.9245890861771638E-2</v>
      </c>
      <c r="AE492" s="69">
        <f>SUMPRODUCT('Monthly Returns'!$BI$4:$BI$243,$C$250:$C$489,AE$250:AE$489)</f>
        <v>5.3373693661617457E-3</v>
      </c>
      <c r="AF492" s="69">
        <f>SUMPRODUCT('Monthly Returns'!$BI$4:$BI$243,$C$250:$C$489,AF$250:AF$489)</f>
        <v>2.7406350684081905E-2</v>
      </c>
      <c r="AG492" s="69">
        <f>SUMPRODUCT('Monthly Returns'!$BI$4:$BI$243,$C$250:$C$489,AG$250:AG$489)</f>
        <v>3.56039157664884E-2</v>
      </c>
      <c r="AH492" s="69">
        <f>SUMPRODUCT('Monthly Returns'!$BI$4:$BI$243,$C$250:$C$489,AH$250:AH$489)</f>
        <v>-5.8119468491084916E-2</v>
      </c>
      <c r="AI492" s="69">
        <f>SUMPRODUCT('Monthly Returns'!$BI$4:$BI$243,$C$250:$C$489,AI$250:AI$489)</f>
        <v>1.8478739238797753E-2</v>
      </c>
      <c r="AJ492" s="69">
        <f>SUMPRODUCT('Monthly Returns'!$BI$4:$BI$243,$C$250:$C$489,AJ$250:AJ$489)</f>
        <v>2.2233149566499542E-2</v>
      </c>
      <c r="AK492" s="69">
        <f>SUMPRODUCT('Monthly Returns'!$BI$4:$BI$243,$C$250:$C$489,AK$250:AK$489)</f>
        <v>4.1256297825157232E-2</v>
      </c>
      <c r="AL492" s="69">
        <f>SUMPRODUCT('Monthly Returns'!$BI$4:$BI$243,$C$250:$C$489,AL$250:AL$489)</f>
        <v>2.0947106395700653E-2</v>
      </c>
      <c r="AM492" s="69">
        <f>SUMPRODUCT('Monthly Returns'!$BI$4:$BI$243,$C$250:$C$489,AM$250:AM$489)</f>
        <v>-2.939409507376433E-3</v>
      </c>
      <c r="AN492" s="69">
        <f>SUMPRODUCT('Monthly Returns'!$BI$4:$BI$243,$C$250:$C$489,AN$250:AN$489)</f>
        <v>-6.6304245060700047E-4</v>
      </c>
      <c r="AO492" s="69">
        <f>SUMPRODUCT('Monthly Returns'!$BI$4:$BI$243,$C$250:$C$489,AO$250:AO$489)</f>
        <v>-7.1088482464530672E-3</v>
      </c>
      <c r="AP492" s="69">
        <f>SUMPRODUCT('Monthly Returns'!$BI$4:$BI$243,$C$250:$C$489,AP$250:AP$489)</f>
        <v>-2.9165762608398548E-2</v>
      </c>
      <c r="AQ492" s="69">
        <f>SUMPRODUCT('Monthly Returns'!$BI$4:$BI$243,$C$250:$C$489,AQ$250:AQ$489)</f>
        <v>-8.5044277772887162E-3</v>
      </c>
      <c r="AR492" s="69">
        <f>SUMPRODUCT('Monthly Returns'!$BI$4:$BI$243,$C$250:$C$489,AR$250:AR$489)</f>
        <v>2.0593590136181179E-2</v>
      </c>
      <c r="AS492" s="69">
        <f>SUMPRODUCT('Monthly Returns'!$BI$4:$BI$243,$C$250:$C$489,AS$250:AS$489)</f>
        <v>-3.9790691189923857E-2</v>
      </c>
      <c r="AT492" s="69">
        <f>SUMPRODUCT('Monthly Returns'!$BI$4:$BI$243,$C$250:$C$489,AT$250:AT$489)</f>
        <v>2.4724276114724841E-2</v>
      </c>
      <c r="AU492" s="69">
        <f>SUMPRODUCT('Monthly Returns'!$BI$4:$BI$243,$C$250:$C$489,AU$250:AU$489)</f>
        <v>-3.0128461674990906E-2</v>
      </c>
      <c r="AV492" s="69">
        <f>SUMPRODUCT('Monthly Returns'!$BI$4:$BI$243,$C$250:$C$489,AV$250:AV$489)</f>
        <v>6.2019134741552698E-2</v>
      </c>
      <c r="AW492" s="69">
        <f>SUMPRODUCT('Monthly Returns'!$BI$4:$BI$243,$C$250:$C$489,AW$250:AW$489)</f>
        <v>4.0075353738673367E-2</v>
      </c>
      <c r="AX492" s="69">
        <f>SUMPRODUCT('Monthly Returns'!$BI$4:$BI$243,$C$250:$C$489,AX$250:AX$489)</f>
        <v>2.7927846792652096E-2</v>
      </c>
      <c r="AY492" s="69">
        <f>SUMPRODUCT('Monthly Returns'!$BI$4:$BI$243,$C$250:$C$489,AY$250:AY$489)</f>
        <v>5.2298716355198539E-2</v>
      </c>
      <c r="AZ492" s="69">
        <f>SUMPRODUCT('Monthly Returns'!$BI$4:$BI$243,$C$250:$C$489,AZ$250:AZ$489)</f>
        <v>2.258608630643244E-2</v>
      </c>
      <c r="BA492" s="69">
        <f>SUMPRODUCT('Monthly Returns'!$BI$4:$BI$243,$C$250:$C$489,BA$250:BA$489)</f>
        <v>-9.6447301323201326E-2</v>
      </c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</row>
    <row r="493" spans="1:74" x14ac:dyDescent="0.2">
      <c r="A493" s="71" t="str">
        <v>US Small Cap Equity</v>
      </c>
      <c r="C493" s="69">
        <f>SUMPRODUCT('Monthly Returns'!$BI$4:$BI$243,$D$250:$D$489,C$250:C$489)</f>
        <v>0.86051728951653672</v>
      </c>
      <c r="D493" s="69">
        <f>SUMPRODUCT('Monthly Returns'!$BI$4:$BI$243,$D$250:$D$489,D$250:D$489)</f>
        <v>1</v>
      </c>
      <c r="E493" s="69">
        <f>SUMPRODUCT('Monthly Returns'!$BI$4:$BI$243,$D$250:$D$489,E$250:E$489)</f>
        <v>0.685262186350166</v>
      </c>
      <c r="F493" s="69">
        <f>SUMPRODUCT('Monthly Returns'!$BI$4:$BI$243,$D$250:$D$489,F$250:F$489)</f>
        <v>0.69465611186373211</v>
      </c>
      <c r="G493" s="69">
        <f>SUMPRODUCT('Monthly Returns'!$BI$4:$BI$243,$D$250:$D$489,G$250:G$489)</f>
        <v>0.63681263086391626</v>
      </c>
      <c r="H493" s="69">
        <f>SUMPRODUCT('Monthly Returns'!$BI$4:$BI$243,$D$250:$D$489,H$250:H$489)</f>
        <v>0.54634315934693356</v>
      </c>
      <c r="I493" s="69">
        <f>SUMPRODUCT('Monthly Returns'!$BI$4:$BI$243,$D$250:$D$489,I$250:I$489)</f>
        <v>0.43392761928319867</v>
      </c>
      <c r="J493" s="69">
        <f>SUMPRODUCT('Monthly Returns'!$BI$4:$BI$243,$D$250:$D$489,J$250:J$489)</f>
        <v>0.65311917540634967</v>
      </c>
      <c r="K493" s="69">
        <f>SUMPRODUCT('Monthly Returns'!$BI$4:$BI$243,$D$250:$D$489,K$250:K$489)</f>
        <v>0.621325125242014</v>
      </c>
      <c r="L493" s="69">
        <f>SUMPRODUCT('Monthly Returns'!$BI$4:$BI$243,$D$250:$D$489,L$250:L$489)</f>
        <v>7.6976038606741792E-2</v>
      </c>
      <c r="M493" s="69">
        <f>SUMPRODUCT('Monthly Returns'!$BI$4:$BI$243,$D$250:$D$489,M$250:M$489)</f>
        <v>0.14141867715088771</v>
      </c>
      <c r="N493" s="69">
        <f>SUMPRODUCT('Monthly Returns'!$BI$4:$BI$243,$D$250:$D$489,N$250:N$489)</f>
        <v>0.59243715011471298</v>
      </c>
      <c r="O493" s="69">
        <f>SUMPRODUCT('Monthly Returns'!$BI$4:$BI$243,$D$250:$D$489,O$250:O$489)</f>
        <v>0.40903170784284776</v>
      </c>
      <c r="P493" s="69">
        <f>SUMPRODUCT('Monthly Returns'!$BI$4:$BI$243,$D$250:$D$489,P$250:P$489)</f>
        <v>0.45018983305449328</v>
      </c>
      <c r="Q493" s="69">
        <f>SUMPRODUCT('Monthly Returns'!$BI$4:$BI$243,$D$250:$D$489,Q$250:Q$489)</f>
        <v>0.42801255455179837</v>
      </c>
      <c r="R493" s="69">
        <f>SUMPRODUCT('Monthly Returns'!$BI$4:$BI$243,$D$250:$D$489,R$250:R$489)</f>
        <v>0.77861266427729414</v>
      </c>
      <c r="S493" s="69">
        <f>SUMPRODUCT('Monthly Returns'!$BI$4:$BI$243,$D$250:$D$489,S$250:S$489)</f>
        <v>0.27503084456779253</v>
      </c>
      <c r="T493" s="69">
        <f>SUMPRODUCT('Monthly Returns'!$BI$4:$BI$243,$D$250:$D$489,T$250:T$489)</f>
        <v>0.41944446696579413</v>
      </c>
      <c r="U493" s="69">
        <f>SUMPRODUCT('Monthly Returns'!$BI$4:$BI$243,$D$250:$D$489,U$250:U$489)</f>
        <v>0.72068731726512092</v>
      </c>
      <c r="V493" s="69">
        <f>SUMPRODUCT('Monthly Returns'!$BI$4:$BI$243,$D$250:$D$489,V$250:V$489)</f>
        <v>0.66829281940984564</v>
      </c>
      <c r="W493" s="69">
        <f>SUMPRODUCT('Monthly Returns'!$BI$4:$BI$243,$D$250:$D$489,W$250:W$489)</f>
        <v>0.21191811913160305</v>
      </c>
      <c r="X493" s="69">
        <f>SUMPRODUCT('Monthly Returns'!$BI$4:$BI$243,$D$250:$D$489,X$250:X$489)</f>
        <v>-1.8757223730372218E-2</v>
      </c>
      <c r="Y493" s="69">
        <f>SUMPRODUCT('Monthly Returns'!$BI$4:$BI$243,$D$250:$D$489,Y$250:Y$489)</f>
        <v>6.5771959761043566E-2</v>
      </c>
      <c r="Z493" s="69">
        <f>SUMPRODUCT('Monthly Returns'!$BI$4:$BI$243,$D$250:$D$489,Z$250:Z$489)</f>
        <v>4.7133101720663109E-2</v>
      </c>
      <c r="AA493" s="69">
        <f>SUMPRODUCT('Monthly Returns'!$BI$4:$BI$243,$D$250:$D$489,AA$250:AA$489)</f>
        <v>7.6330266912035274E-2</v>
      </c>
      <c r="AB493" s="69">
        <f>SUMPRODUCT('Monthly Returns'!$BI$4:$BI$243,$D$250:$D$489,AB$250:AB$489)</f>
        <v>3.9766121492029592E-2</v>
      </c>
      <c r="AC493" s="69">
        <f>SUMPRODUCT('Monthly Returns'!$BI$4:$BI$243,$D$250:$D$489,AC$250:AC$489)</f>
        <v>1.6351945929370497E-2</v>
      </c>
      <c r="AD493" s="69">
        <f>SUMPRODUCT('Monthly Returns'!$BI$4:$BI$243,$D$250:$D$489,AD$250:AD$489)</f>
        <v>1.7418688696454219E-2</v>
      </c>
      <c r="AE493" s="69">
        <f>SUMPRODUCT('Monthly Returns'!$BI$4:$BI$243,$D$250:$D$489,AE$250:AE$489)</f>
        <v>1.3799171957318477E-2</v>
      </c>
      <c r="AF493" s="69">
        <f>SUMPRODUCT('Monthly Returns'!$BI$4:$BI$243,$D$250:$D$489,AF$250:AF$489)</f>
        <v>9.0013354703209508E-2</v>
      </c>
      <c r="AG493" s="69">
        <f>SUMPRODUCT('Monthly Returns'!$BI$4:$BI$243,$D$250:$D$489,AG$250:AG$489)</f>
        <v>7.1414967810016605E-2</v>
      </c>
      <c r="AH493" s="69">
        <f>SUMPRODUCT('Monthly Returns'!$BI$4:$BI$243,$D$250:$D$489,AH$250:AH$489)</f>
        <v>3.8824949370474399E-4</v>
      </c>
      <c r="AI493" s="69">
        <f>SUMPRODUCT('Monthly Returns'!$BI$4:$BI$243,$D$250:$D$489,AI$250:AI$489)</f>
        <v>3.4069725037580802E-2</v>
      </c>
      <c r="AJ493" s="69">
        <f>SUMPRODUCT('Monthly Returns'!$BI$4:$BI$243,$D$250:$D$489,AJ$250:AJ$489)</f>
        <v>2.3778349872927342E-2</v>
      </c>
      <c r="AK493" s="69">
        <f>SUMPRODUCT('Monthly Returns'!$BI$4:$BI$243,$D$250:$D$489,AK$250:AK$489)</f>
        <v>3.3139873933633032E-2</v>
      </c>
      <c r="AL493" s="69">
        <f>SUMPRODUCT('Monthly Returns'!$BI$4:$BI$243,$D$250:$D$489,AL$250:AL$489)</f>
        <v>2.1169969890640378E-2</v>
      </c>
      <c r="AM493" s="69">
        <f>SUMPRODUCT('Monthly Returns'!$BI$4:$BI$243,$D$250:$D$489,AM$250:AM$489)</f>
        <v>1.612658300593868E-2</v>
      </c>
      <c r="AN493" s="69">
        <f>SUMPRODUCT('Monthly Returns'!$BI$4:$BI$243,$D$250:$D$489,AN$250:AN$489)</f>
        <v>-3.8664693883764941E-3</v>
      </c>
      <c r="AO493" s="69">
        <f>SUMPRODUCT('Monthly Returns'!$BI$4:$BI$243,$D$250:$D$489,AO$250:AO$489)</f>
        <v>1.2139690411923997E-2</v>
      </c>
      <c r="AP493" s="69">
        <f>SUMPRODUCT('Monthly Returns'!$BI$4:$BI$243,$D$250:$D$489,AP$250:AP$489)</f>
        <v>9.2165523743714898E-3</v>
      </c>
      <c r="AQ493" s="69">
        <f>SUMPRODUCT('Monthly Returns'!$BI$4:$BI$243,$D$250:$D$489,AQ$250:AQ$489)</f>
        <v>8.5101514169196729E-4</v>
      </c>
      <c r="AR493" s="69">
        <f>SUMPRODUCT('Monthly Returns'!$BI$4:$BI$243,$D$250:$D$489,AR$250:AR$489)</f>
        <v>2.3234073576689974E-2</v>
      </c>
      <c r="AS493" s="69">
        <f>SUMPRODUCT('Monthly Returns'!$BI$4:$BI$243,$D$250:$D$489,AS$250:AS$489)</f>
        <v>-7.6705476898058664E-2</v>
      </c>
      <c r="AT493" s="69">
        <f>SUMPRODUCT('Monthly Returns'!$BI$4:$BI$243,$D$250:$D$489,AT$250:AT$489)</f>
        <v>4.0605299945077812E-2</v>
      </c>
      <c r="AU493" s="69">
        <f>SUMPRODUCT('Monthly Returns'!$BI$4:$BI$243,$D$250:$D$489,AU$250:AU$489)</f>
        <v>8.6954880780333657E-3</v>
      </c>
      <c r="AV493" s="69">
        <f>SUMPRODUCT('Monthly Returns'!$BI$4:$BI$243,$D$250:$D$489,AV$250:AV$489)</f>
        <v>1.0538022897019973E-2</v>
      </c>
      <c r="AW493" s="69">
        <f>SUMPRODUCT('Monthly Returns'!$BI$4:$BI$243,$D$250:$D$489,AW$250:AW$489)</f>
        <v>4.8914716048525687E-2</v>
      </c>
      <c r="AX493" s="69">
        <f>SUMPRODUCT('Monthly Returns'!$BI$4:$BI$243,$D$250:$D$489,AX$250:AX$489)</f>
        <v>2.9824531508650762E-2</v>
      </c>
      <c r="AY493" s="69">
        <f>SUMPRODUCT('Monthly Returns'!$BI$4:$BI$243,$D$250:$D$489,AY$250:AY$489)</f>
        <v>3.656920322688894E-2</v>
      </c>
      <c r="AZ493" s="69">
        <f>SUMPRODUCT('Monthly Returns'!$BI$4:$BI$243,$D$250:$D$489,AZ$250:AZ$489)</f>
        <v>3.5647433784823006E-3</v>
      </c>
      <c r="BA493" s="69">
        <f>SUMPRODUCT('Monthly Returns'!$BI$4:$BI$243,$D$250:$D$489,BA$250:BA$489)</f>
        <v>-7.9517263298553659E-2</v>
      </c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</row>
    <row r="494" spans="1:74" x14ac:dyDescent="0.2">
      <c r="A494" s="71" t="str">
        <v>Europe Ex-UK Equity</v>
      </c>
      <c r="C494" s="69">
        <f>SUMPRODUCT('Monthly Returns'!$BI$4:$BI$243,$E$250:$E$489,C$250:C$489)</f>
        <v>0.7498997520362275</v>
      </c>
      <c r="D494" s="69">
        <f>SUMPRODUCT('Monthly Returns'!$BI$4:$BI$243,$E$250:$E$489,D$250:D$489)</f>
        <v>0.685262186350166</v>
      </c>
      <c r="E494" s="69">
        <f>SUMPRODUCT('Monthly Returns'!$BI$4:$BI$243,$E$250:$E$489,E$250:E$489)</f>
        <v>0.99999999999999967</v>
      </c>
      <c r="F494" s="69">
        <f>SUMPRODUCT('Monthly Returns'!$BI$4:$BI$243,$E$250:$E$489,F$250:F$489)</f>
        <v>0.89439531437703279</v>
      </c>
      <c r="G494" s="69">
        <f>SUMPRODUCT('Monthly Returns'!$BI$4:$BI$243,$E$250:$E$489,G$250:G$489)</f>
        <v>0.86584550499971868</v>
      </c>
      <c r="H494" s="69">
        <f>SUMPRODUCT('Monthly Returns'!$BI$4:$BI$243,$E$250:$E$489,H$250:H$489)</f>
        <v>0.56536094364069833</v>
      </c>
      <c r="I494" s="69">
        <f>SUMPRODUCT('Monthly Returns'!$BI$4:$BI$243,$E$250:$E$489,I$250:I$489)</f>
        <v>0.39988825332961581</v>
      </c>
      <c r="J494" s="69">
        <f>SUMPRODUCT('Monthly Returns'!$BI$4:$BI$243,$E$250:$E$489,J$250:J$489)</f>
        <v>0.74890629421855071</v>
      </c>
      <c r="K494" s="69">
        <f>SUMPRODUCT('Monthly Returns'!$BI$4:$BI$243,$E$250:$E$489,K$250:K$489)</f>
        <v>0.74785521643990938</v>
      </c>
      <c r="L494" s="69">
        <f>SUMPRODUCT('Monthly Returns'!$BI$4:$BI$243,$E$250:$E$489,L$250:L$489)</f>
        <v>5.3620524616678295E-2</v>
      </c>
      <c r="M494" s="69">
        <f>SUMPRODUCT('Monthly Returns'!$BI$4:$BI$243,$E$250:$E$489,M$250:M$489)</f>
        <v>9.9859087736210606E-2</v>
      </c>
      <c r="N494" s="69">
        <f>SUMPRODUCT('Monthly Returns'!$BI$4:$BI$243,$E$250:$E$489,N$250:N$489)</f>
        <v>0.56927165093325272</v>
      </c>
      <c r="O494" s="69">
        <f>SUMPRODUCT('Monthly Returns'!$BI$4:$BI$243,$E$250:$E$489,O$250:O$489)</f>
        <v>0.48178833540968075</v>
      </c>
      <c r="P494" s="69">
        <f>SUMPRODUCT('Monthly Returns'!$BI$4:$BI$243,$E$250:$E$489,P$250:P$489)</f>
        <v>0.45711204919817455</v>
      </c>
      <c r="Q494" s="69">
        <f>SUMPRODUCT('Monthly Returns'!$BI$4:$BI$243,$E$250:$E$489,Q$250:Q$489)</f>
        <v>0.40684499562592852</v>
      </c>
      <c r="R494" s="69">
        <f>SUMPRODUCT('Monthly Returns'!$BI$4:$BI$243,$E$250:$E$489,R$250:R$489)</f>
        <v>0.57795364580698849</v>
      </c>
      <c r="S494" s="69">
        <f>SUMPRODUCT('Monthly Returns'!$BI$4:$BI$243,$E$250:$E$489,S$250:S$489)</f>
        <v>0.11495777961015113</v>
      </c>
      <c r="T494" s="69">
        <f>SUMPRODUCT('Monthly Returns'!$BI$4:$BI$243,$E$250:$E$489,T$250:T$489)</f>
        <v>0.39157284808816539</v>
      </c>
      <c r="U494" s="69">
        <f>SUMPRODUCT('Monthly Returns'!$BI$4:$BI$243,$E$250:$E$489,U$250:U$489)</f>
        <v>0.75921915918525362</v>
      </c>
      <c r="V494" s="69">
        <f>SUMPRODUCT('Monthly Returns'!$BI$4:$BI$243,$E$250:$E$489,V$250:V$489)</f>
        <v>0.69753248538791379</v>
      </c>
      <c r="W494" s="69">
        <f>SUMPRODUCT('Monthly Returns'!$BI$4:$BI$243,$E$250:$E$489,W$250:W$489)</f>
        <v>0.30687713285064866</v>
      </c>
      <c r="X494" s="69">
        <f>SUMPRODUCT('Monthly Returns'!$BI$4:$BI$243,$E$250:$E$489,X$250:X$489)</f>
        <v>9.1820462463147998E-2</v>
      </c>
      <c r="Y494" s="69">
        <f>SUMPRODUCT('Monthly Returns'!$BI$4:$BI$243,$E$250:$E$489,Y$250:Y$489)</f>
        <v>2.5717584772312223E-2</v>
      </c>
      <c r="Z494" s="69">
        <f>SUMPRODUCT('Monthly Returns'!$BI$4:$BI$243,$E$250:$E$489,Z$250:Z$489)</f>
        <v>2.5957413106338076E-2</v>
      </c>
      <c r="AA494" s="69">
        <f>SUMPRODUCT('Monthly Returns'!$BI$4:$BI$243,$E$250:$E$489,AA$250:AA$489)</f>
        <v>0.13842133289605119</v>
      </c>
      <c r="AB494" s="69">
        <f>SUMPRODUCT('Monthly Returns'!$BI$4:$BI$243,$E$250:$E$489,AB$250:AB$489)</f>
        <v>8.4696093640543146E-2</v>
      </c>
      <c r="AC494" s="69">
        <f>SUMPRODUCT('Monthly Returns'!$BI$4:$BI$243,$E$250:$E$489,AC$250:AC$489)</f>
        <v>5.4580175809230289E-2</v>
      </c>
      <c r="AD494" s="69">
        <f>SUMPRODUCT('Monthly Returns'!$BI$4:$BI$243,$E$250:$E$489,AD$250:AD$489)</f>
        <v>5.1141114533064427E-2</v>
      </c>
      <c r="AE494" s="69">
        <f>SUMPRODUCT('Monthly Returns'!$BI$4:$BI$243,$E$250:$E$489,AE$250:AE$489)</f>
        <v>4.5609713013661048E-2</v>
      </c>
      <c r="AF494" s="69">
        <f>SUMPRODUCT('Monthly Returns'!$BI$4:$BI$243,$E$250:$E$489,AF$250:AF$489)</f>
        <v>7.9272294168893781E-2</v>
      </c>
      <c r="AG494" s="69">
        <f>SUMPRODUCT('Monthly Returns'!$BI$4:$BI$243,$E$250:$E$489,AG$250:AG$489)</f>
        <v>8.2668439643653141E-2</v>
      </c>
      <c r="AH494" s="69">
        <f>SUMPRODUCT('Monthly Returns'!$BI$4:$BI$243,$E$250:$E$489,AH$250:AH$489)</f>
        <v>5.8271150800659297E-2</v>
      </c>
      <c r="AI494" s="69">
        <f>SUMPRODUCT('Monthly Returns'!$BI$4:$BI$243,$E$250:$E$489,AI$250:AI$489)</f>
        <v>-1.2503174985952709E-2</v>
      </c>
      <c r="AJ494" s="69">
        <f>SUMPRODUCT('Monthly Returns'!$BI$4:$BI$243,$E$250:$E$489,AJ$250:AJ$489)</f>
        <v>8.9924711136888016E-3</v>
      </c>
      <c r="AK494" s="69">
        <f>SUMPRODUCT('Monthly Returns'!$BI$4:$BI$243,$E$250:$E$489,AK$250:AK$489)</f>
        <v>1.9015347821020441E-2</v>
      </c>
      <c r="AL494" s="69">
        <f>SUMPRODUCT('Monthly Returns'!$BI$4:$BI$243,$E$250:$E$489,AL$250:AL$489)</f>
        <v>5.6475616589072106E-3</v>
      </c>
      <c r="AM494" s="69">
        <f>SUMPRODUCT('Monthly Returns'!$BI$4:$BI$243,$E$250:$E$489,AM$250:AM$489)</f>
        <v>-1.3548762145894689E-2</v>
      </c>
      <c r="AN494" s="69">
        <f>SUMPRODUCT('Monthly Returns'!$BI$4:$BI$243,$E$250:$E$489,AN$250:AN$489)</f>
        <v>2.4013142282605867E-2</v>
      </c>
      <c r="AO494" s="69">
        <f>SUMPRODUCT('Monthly Returns'!$BI$4:$BI$243,$E$250:$E$489,AO$250:AO$489)</f>
        <v>-3.9866379660729166E-2</v>
      </c>
      <c r="AP494" s="69">
        <f>SUMPRODUCT('Monthly Returns'!$BI$4:$BI$243,$E$250:$E$489,AP$250:AP$489)</f>
        <v>9.113573674573984E-2</v>
      </c>
      <c r="AQ494" s="69">
        <f>SUMPRODUCT('Monthly Returns'!$BI$4:$BI$243,$E$250:$E$489,AQ$250:AQ$489)</f>
        <v>4.9818372472225189E-2</v>
      </c>
      <c r="AR494" s="69">
        <f>SUMPRODUCT('Monthly Returns'!$BI$4:$BI$243,$E$250:$E$489,AR$250:AR$489)</f>
        <v>5.7170589926422981E-2</v>
      </c>
      <c r="AS494" s="69">
        <f>SUMPRODUCT('Monthly Returns'!$BI$4:$BI$243,$E$250:$E$489,AS$250:AS$489)</f>
        <v>-2.4069016969495614E-2</v>
      </c>
      <c r="AT494" s="69">
        <f>SUMPRODUCT('Monthly Returns'!$BI$4:$BI$243,$E$250:$E$489,AT$250:AT$489)</f>
        <v>8.9171179626415187E-2</v>
      </c>
      <c r="AU494" s="69">
        <f>SUMPRODUCT('Monthly Returns'!$BI$4:$BI$243,$E$250:$E$489,AU$250:AU$489)</f>
        <v>4.5741595640582111E-2</v>
      </c>
      <c r="AV494" s="69">
        <f>SUMPRODUCT('Monthly Returns'!$BI$4:$BI$243,$E$250:$E$489,AV$250:AV$489)</f>
        <v>-3.2094834893826613E-2</v>
      </c>
      <c r="AW494" s="69">
        <f>SUMPRODUCT('Monthly Returns'!$BI$4:$BI$243,$E$250:$E$489,AW$250:AW$489)</f>
        <v>0.11068121377567762</v>
      </c>
      <c r="AX494" s="69">
        <f>SUMPRODUCT('Monthly Returns'!$BI$4:$BI$243,$E$250:$E$489,AX$250:AX$489)</f>
        <v>0.10692484653540069</v>
      </c>
      <c r="AY494" s="69">
        <f>SUMPRODUCT('Monthly Returns'!$BI$4:$BI$243,$E$250:$E$489,AY$250:AY$489)</f>
        <v>3.3682579782164747E-2</v>
      </c>
      <c r="AZ494" s="69">
        <f>SUMPRODUCT('Monthly Returns'!$BI$4:$BI$243,$E$250:$E$489,AZ$250:AZ$489)</f>
        <v>-2.0584853596091704E-2</v>
      </c>
      <c r="BA494" s="69">
        <f>SUMPRODUCT('Monthly Returns'!$BI$4:$BI$243,$E$250:$E$489,BA$250:BA$489)</f>
        <v>-4.6078236444663724E-2</v>
      </c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</row>
    <row r="495" spans="1:74" x14ac:dyDescent="0.2">
      <c r="A495" s="71" t="str">
        <v>Europe Small Cap Equity</v>
      </c>
      <c r="C495" s="69">
        <f>SUMPRODUCT('Monthly Returns'!$BI$4:$BI$243,$F$250:$F$489,C$250:C$489)</f>
        <v>0.67254936652486419</v>
      </c>
      <c r="D495" s="69">
        <f>SUMPRODUCT('Monthly Returns'!$BI$4:$BI$243,$F$250:$F$489,D$250:D$489)</f>
        <v>0.69465611186373211</v>
      </c>
      <c r="E495" s="69">
        <f>SUMPRODUCT('Monthly Returns'!$BI$4:$BI$243,$F$250:$F$489,E$250:E$489)</f>
        <v>0.89439531437703279</v>
      </c>
      <c r="F495" s="69">
        <f>SUMPRODUCT('Monthly Returns'!$BI$4:$BI$243,$F$250:$F$489,F$250:F$489)</f>
        <v>0.99999999999999944</v>
      </c>
      <c r="G495" s="69">
        <f>SUMPRODUCT('Monthly Returns'!$BI$4:$BI$243,$F$250:$F$489,G$250:G$489)</f>
        <v>0.82939613943884172</v>
      </c>
      <c r="H495" s="69">
        <f>SUMPRODUCT('Monthly Returns'!$BI$4:$BI$243,$F$250:$F$489,H$250:H$489)</f>
        <v>0.52796664965534512</v>
      </c>
      <c r="I495" s="69">
        <f>SUMPRODUCT('Monthly Returns'!$BI$4:$BI$243,$F$250:$F$489,I$250:I$489)</f>
        <v>0.40872240962042516</v>
      </c>
      <c r="J495" s="69">
        <f>SUMPRODUCT('Monthly Returns'!$BI$4:$BI$243,$F$250:$F$489,J$250:J$489)</f>
        <v>0.73815835925889695</v>
      </c>
      <c r="K495" s="69">
        <f>SUMPRODUCT('Monthly Returns'!$BI$4:$BI$243,$F$250:$F$489,K$250:K$489)</f>
        <v>0.73494491904958803</v>
      </c>
      <c r="L495" s="69">
        <f>SUMPRODUCT('Monthly Returns'!$BI$4:$BI$243,$F$250:$F$489,L$250:L$489)</f>
        <v>-5.4757174194032462E-2</v>
      </c>
      <c r="M495" s="69">
        <f>SUMPRODUCT('Monthly Returns'!$BI$4:$BI$243,$F$250:$F$489,M$250:M$489)</f>
        <v>-8.3062226130382055E-3</v>
      </c>
      <c r="N495" s="69">
        <f>SUMPRODUCT('Monthly Returns'!$BI$4:$BI$243,$F$250:$F$489,N$250:N$489)</f>
        <v>0.53481539221548857</v>
      </c>
      <c r="O495" s="69">
        <f>SUMPRODUCT('Monthly Returns'!$BI$4:$BI$243,$F$250:$F$489,O$250:O$489)</f>
        <v>0.35344400625587347</v>
      </c>
      <c r="P495" s="69">
        <f>SUMPRODUCT('Monthly Returns'!$BI$4:$BI$243,$F$250:$F$489,P$250:P$489)</f>
        <v>0.39963461123474087</v>
      </c>
      <c r="Q495" s="69">
        <f>SUMPRODUCT('Monthly Returns'!$BI$4:$BI$243,$F$250:$F$489,Q$250:Q$489)</f>
        <v>0.35987762795077366</v>
      </c>
      <c r="R495" s="69">
        <f>SUMPRODUCT('Monthly Returns'!$BI$4:$BI$243,$F$250:$F$489,R$250:R$489)</f>
        <v>0.55498015131627221</v>
      </c>
      <c r="S495" s="69">
        <f>SUMPRODUCT('Monthly Returns'!$BI$4:$BI$243,$F$250:$F$489,S$250:S$489)</f>
        <v>2.1369151513489091E-2</v>
      </c>
      <c r="T495" s="69">
        <f>SUMPRODUCT('Monthly Returns'!$BI$4:$BI$243,$F$250:$F$489,T$250:T$489)</f>
        <v>0.31326309558498511</v>
      </c>
      <c r="U495" s="69">
        <f>SUMPRODUCT('Monthly Returns'!$BI$4:$BI$243,$F$250:$F$489,U$250:U$489)</f>
        <v>0.74475289789398891</v>
      </c>
      <c r="V495" s="69">
        <f>SUMPRODUCT('Monthly Returns'!$BI$4:$BI$243,$F$250:$F$489,V$250:V$489)</f>
        <v>0.78152137403870692</v>
      </c>
      <c r="W495" s="69">
        <f>SUMPRODUCT('Monthly Returns'!$BI$4:$BI$243,$F$250:$F$489,W$250:W$489)</f>
        <v>0.30448032479310655</v>
      </c>
      <c r="X495" s="69">
        <f>SUMPRODUCT('Monthly Returns'!$BI$4:$BI$243,$F$250:$F$489,X$250:X$489)</f>
        <v>7.3639347782328543E-2</v>
      </c>
      <c r="Y495" s="69">
        <f>SUMPRODUCT('Monthly Returns'!$BI$4:$BI$243,$F$250:$F$489,Y$250:Y$489)</f>
        <v>4.4266080859823295E-2</v>
      </c>
      <c r="Z495" s="69">
        <f>SUMPRODUCT('Monthly Returns'!$BI$4:$BI$243,$F$250:$F$489,Z$250:Z$489)</f>
        <v>3.8814160865558514E-2</v>
      </c>
      <c r="AA495" s="69">
        <f>SUMPRODUCT('Monthly Returns'!$BI$4:$BI$243,$F$250:$F$489,AA$250:AA$489)</f>
        <v>0.12887794426811922</v>
      </c>
      <c r="AB495" s="69">
        <f>SUMPRODUCT('Monthly Returns'!$BI$4:$BI$243,$F$250:$F$489,AB$250:AB$489)</f>
        <v>7.4779011621552205E-2</v>
      </c>
      <c r="AC495" s="69">
        <f>SUMPRODUCT('Monthly Returns'!$BI$4:$BI$243,$F$250:$F$489,AC$250:AC$489)</f>
        <v>3.7741356257187456E-2</v>
      </c>
      <c r="AD495" s="69">
        <f>SUMPRODUCT('Monthly Returns'!$BI$4:$BI$243,$F$250:$F$489,AD$250:AD$489)</f>
        <v>4.263803639758066E-2</v>
      </c>
      <c r="AE495" s="69">
        <f>SUMPRODUCT('Monthly Returns'!$BI$4:$BI$243,$F$250:$F$489,AE$250:AE$489)</f>
        <v>1.5315986996772574E-2</v>
      </c>
      <c r="AF495" s="69">
        <f>SUMPRODUCT('Monthly Returns'!$BI$4:$BI$243,$F$250:$F$489,AF$250:AF$489)</f>
        <v>8.8493135331145306E-2</v>
      </c>
      <c r="AG495" s="69">
        <f>SUMPRODUCT('Monthly Returns'!$BI$4:$BI$243,$F$250:$F$489,AG$250:AG$489)</f>
        <v>7.8254963052604071E-2</v>
      </c>
      <c r="AH495" s="69">
        <f>SUMPRODUCT('Monthly Returns'!$BI$4:$BI$243,$F$250:$F$489,AH$250:AH$489)</f>
        <v>6.0085984742369057E-2</v>
      </c>
      <c r="AI495" s="69">
        <f>SUMPRODUCT('Monthly Returns'!$BI$4:$BI$243,$F$250:$F$489,AI$250:AI$489)</f>
        <v>3.0482229479628174E-4</v>
      </c>
      <c r="AJ495" s="69">
        <f>SUMPRODUCT('Monthly Returns'!$BI$4:$BI$243,$F$250:$F$489,AJ$250:AJ$489)</f>
        <v>1.6315834839512898E-2</v>
      </c>
      <c r="AK495" s="69">
        <f>SUMPRODUCT('Monthly Returns'!$BI$4:$BI$243,$F$250:$F$489,AK$250:AK$489)</f>
        <v>1.3925853748174939E-2</v>
      </c>
      <c r="AL495" s="69">
        <f>SUMPRODUCT('Monthly Returns'!$BI$4:$BI$243,$F$250:$F$489,AL$250:AL$489)</f>
        <v>1.6657853711612366E-2</v>
      </c>
      <c r="AM495" s="69">
        <f>SUMPRODUCT('Monthly Returns'!$BI$4:$BI$243,$F$250:$F$489,AM$250:AM$489)</f>
        <v>2.0596426247253382E-2</v>
      </c>
      <c r="AN495" s="69">
        <f>SUMPRODUCT('Monthly Returns'!$BI$4:$BI$243,$F$250:$F$489,AN$250:AN$489)</f>
        <v>2.8285643281166038E-2</v>
      </c>
      <c r="AO495" s="69">
        <f>SUMPRODUCT('Monthly Returns'!$BI$4:$BI$243,$F$250:$F$489,AO$250:AO$489)</f>
        <v>-7.9632369067802675E-3</v>
      </c>
      <c r="AP495" s="69">
        <f>SUMPRODUCT('Monthly Returns'!$BI$4:$BI$243,$F$250:$F$489,AP$250:AP$489)</f>
        <v>9.7914988387659191E-2</v>
      </c>
      <c r="AQ495" s="69">
        <f>SUMPRODUCT('Monthly Returns'!$BI$4:$BI$243,$F$250:$F$489,AQ$250:AQ$489)</f>
        <v>4.7178419630634551E-2</v>
      </c>
      <c r="AR495" s="69">
        <f>SUMPRODUCT('Monthly Returns'!$BI$4:$BI$243,$F$250:$F$489,AR$250:AR$489)</f>
        <v>5.2415205081250603E-2</v>
      </c>
      <c r="AS495" s="69">
        <f>SUMPRODUCT('Monthly Returns'!$BI$4:$BI$243,$F$250:$F$489,AS$250:AS$489)</f>
        <v>-7.650585664182312E-2</v>
      </c>
      <c r="AT495" s="69">
        <f>SUMPRODUCT('Monthly Returns'!$BI$4:$BI$243,$F$250:$F$489,AT$250:AT$489)</f>
        <v>7.3059609592416724E-2</v>
      </c>
      <c r="AU495" s="69">
        <f>SUMPRODUCT('Monthly Returns'!$BI$4:$BI$243,$F$250:$F$489,AU$250:AU$489)</f>
        <v>5.581644409597325E-2</v>
      </c>
      <c r="AV495" s="69">
        <f>SUMPRODUCT('Monthly Returns'!$BI$4:$BI$243,$F$250:$F$489,AV$250:AV$489)</f>
        <v>-1.2918219352090208E-2</v>
      </c>
      <c r="AW495" s="69">
        <f>SUMPRODUCT('Monthly Returns'!$BI$4:$BI$243,$F$250:$F$489,AW$250:AW$489)</f>
        <v>6.7547025967851893E-2</v>
      </c>
      <c r="AX495" s="69">
        <f>SUMPRODUCT('Monthly Returns'!$BI$4:$BI$243,$F$250:$F$489,AX$250:AX$489)</f>
        <v>6.4331423328912424E-2</v>
      </c>
      <c r="AY495" s="69">
        <f>SUMPRODUCT('Monthly Returns'!$BI$4:$BI$243,$F$250:$F$489,AY$250:AY$489)</f>
        <v>2.6591693410631695E-2</v>
      </c>
      <c r="AZ495" s="69">
        <f>SUMPRODUCT('Monthly Returns'!$BI$4:$BI$243,$F$250:$F$489,AZ$250:AZ$489)</f>
        <v>-2.2338544557638451E-2</v>
      </c>
      <c r="BA495" s="69">
        <f>SUMPRODUCT('Monthly Returns'!$BI$4:$BI$243,$F$250:$F$489,BA$250:BA$489)</f>
        <v>-7.5301221479437573E-3</v>
      </c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</row>
    <row r="496" spans="1:74" x14ac:dyDescent="0.2">
      <c r="A496" s="71" t="str">
        <v>UK Equity</v>
      </c>
      <c r="C496" s="69">
        <f>SUMPRODUCT('Monthly Returns'!$BI$4:$BI$243,$G$250:$G$489,C$250:C$489)</f>
        <v>0.73729779322579914</v>
      </c>
      <c r="D496" s="69">
        <f>SUMPRODUCT('Monthly Returns'!$BI$4:$BI$243,$G$250:$G$489,D$250:D$489)</f>
        <v>0.63681263086391615</v>
      </c>
      <c r="E496" s="69">
        <f>SUMPRODUCT('Monthly Returns'!$BI$4:$BI$243,$G$250:$G$489,E$250:E$489)</f>
        <v>0.86584550499971846</v>
      </c>
      <c r="F496" s="69">
        <f>SUMPRODUCT('Monthly Returns'!$BI$4:$BI$243,$G$250:$G$489,F$250:F$489)</f>
        <v>0.82939613943884172</v>
      </c>
      <c r="G496" s="69">
        <f>SUMPRODUCT('Monthly Returns'!$BI$4:$BI$243,$G$250:$G$489,G$250:G$489)</f>
        <v>1.0000000000000007</v>
      </c>
      <c r="H496" s="69">
        <f>SUMPRODUCT('Monthly Returns'!$BI$4:$BI$243,$G$250:$G$489,H$250:H$489)</f>
        <v>0.53634868946637215</v>
      </c>
      <c r="I496" s="69">
        <f>SUMPRODUCT('Monthly Returns'!$BI$4:$BI$243,$G$250:$G$489,I$250:I$489)</f>
        <v>0.36899744436255522</v>
      </c>
      <c r="J496" s="69">
        <f>SUMPRODUCT('Monthly Returns'!$BI$4:$BI$243,$G$250:$G$489,J$250:J$489)</f>
        <v>0.75427662738922163</v>
      </c>
      <c r="K496" s="69">
        <f>SUMPRODUCT('Monthly Returns'!$BI$4:$BI$243,$G$250:$G$489,K$250:K$489)</f>
        <v>0.70716188591154094</v>
      </c>
      <c r="L496" s="69">
        <f>SUMPRODUCT('Monthly Returns'!$BI$4:$BI$243,$G$250:$G$489,L$250:L$489)</f>
        <v>-4.4586797267462024E-3</v>
      </c>
      <c r="M496" s="69">
        <f>SUMPRODUCT('Monthly Returns'!$BI$4:$BI$243,$G$250:$G$489,M$250:M$489)</f>
        <v>4.9615333096001364E-2</v>
      </c>
      <c r="N496" s="69">
        <f>SUMPRODUCT('Monthly Returns'!$BI$4:$BI$243,$G$250:$G$489,N$250:N$489)</f>
        <v>0.54736382370962622</v>
      </c>
      <c r="O496" s="69">
        <f>SUMPRODUCT('Monthly Returns'!$BI$4:$BI$243,$G$250:$G$489,O$250:O$489)</f>
        <v>0.42053292413148841</v>
      </c>
      <c r="P496" s="69">
        <f>SUMPRODUCT('Monthly Returns'!$BI$4:$BI$243,$G$250:$G$489,P$250:P$489)</f>
        <v>0.43047095796193097</v>
      </c>
      <c r="Q496" s="69">
        <f>SUMPRODUCT('Monthly Returns'!$BI$4:$BI$243,$G$250:$G$489,Q$250:Q$489)</f>
        <v>0.39038905158470982</v>
      </c>
      <c r="R496" s="69">
        <f>SUMPRODUCT('Monthly Returns'!$BI$4:$BI$243,$G$250:$G$489,R$250:R$489)</f>
        <v>0.56011113471049734</v>
      </c>
      <c r="S496" s="69">
        <f>SUMPRODUCT('Monthly Returns'!$BI$4:$BI$243,$G$250:$G$489,S$250:S$489)</f>
        <v>0.10925081743114246</v>
      </c>
      <c r="T496" s="69">
        <f>SUMPRODUCT('Monthly Returns'!$BI$4:$BI$243,$G$250:$G$489,T$250:T$489)</f>
        <v>0.37044190968782287</v>
      </c>
      <c r="U496" s="69">
        <f>SUMPRODUCT('Monthly Returns'!$BI$4:$BI$243,$G$250:$G$489,U$250:U$489)</f>
        <v>0.75032893760434649</v>
      </c>
      <c r="V496" s="69">
        <f>SUMPRODUCT('Monthly Returns'!$BI$4:$BI$243,$G$250:$G$489,V$250:V$489)</f>
        <v>0.68434895117340666</v>
      </c>
      <c r="W496" s="69">
        <f>SUMPRODUCT('Monthly Returns'!$BI$4:$BI$243,$G$250:$G$489,W$250:W$489)</f>
        <v>0.30505678323145202</v>
      </c>
      <c r="X496" s="69">
        <f>SUMPRODUCT('Monthly Returns'!$BI$4:$BI$243,$G$250:$G$489,X$250:X$489)</f>
        <v>8.5964058573070018E-2</v>
      </c>
      <c r="Y496" s="69">
        <f>SUMPRODUCT('Monthly Returns'!$BI$4:$BI$243,$G$250:$G$489,Y$250:Y$489)</f>
        <v>9.6187340668759405E-2</v>
      </c>
      <c r="Z496" s="69">
        <f>SUMPRODUCT('Monthly Returns'!$BI$4:$BI$243,$G$250:$G$489,Z$250:Z$489)</f>
        <v>6.0765504320781219E-2</v>
      </c>
      <c r="AA496" s="69">
        <f>SUMPRODUCT('Monthly Returns'!$BI$4:$BI$243,$G$250:$G$489,AA$250:AA$489)</f>
        <v>0.1374028867424244</v>
      </c>
      <c r="AB496" s="69">
        <f>SUMPRODUCT('Monthly Returns'!$BI$4:$BI$243,$G$250:$G$489,AB$250:AB$489)</f>
        <v>8.7361271419360662E-2</v>
      </c>
      <c r="AC496" s="69">
        <f>SUMPRODUCT('Monthly Returns'!$BI$4:$BI$243,$G$250:$G$489,AC$250:AC$489)</f>
        <v>8.4009001234259709E-2</v>
      </c>
      <c r="AD496" s="69">
        <f>SUMPRODUCT('Monthly Returns'!$BI$4:$BI$243,$G$250:$G$489,AD$250:AD$489)</f>
        <v>9.1966220446357425E-2</v>
      </c>
      <c r="AE496" s="69">
        <f>SUMPRODUCT('Monthly Returns'!$BI$4:$BI$243,$G$250:$G$489,AE$250:AE$489)</f>
        <v>3.8271748381573281E-2</v>
      </c>
      <c r="AF496" s="69">
        <f>SUMPRODUCT('Monthly Returns'!$BI$4:$BI$243,$G$250:$G$489,AF$250:AF$489)</f>
        <v>8.2982021441188478E-2</v>
      </c>
      <c r="AG496" s="69">
        <f>SUMPRODUCT('Monthly Returns'!$BI$4:$BI$243,$G$250:$G$489,AG$250:AG$489)</f>
        <v>7.6064938497519732E-2</v>
      </c>
      <c r="AH496" s="69">
        <f>SUMPRODUCT('Monthly Returns'!$BI$4:$BI$243,$G$250:$G$489,AH$250:AH$489)</f>
        <v>4.798608639422576E-2</v>
      </c>
      <c r="AI496" s="69">
        <f>SUMPRODUCT('Monthly Returns'!$BI$4:$BI$243,$G$250:$G$489,AI$250:AI$489)</f>
        <v>4.2990223465203606E-3</v>
      </c>
      <c r="AJ496" s="69">
        <f>SUMPRODUCT('Monthly Returns'!$BI$4:$BI$243,$G$250:$G$489,AJ$250:AJ$489)</f>
        <v>2.3805710626432258E-2</v>
      </c>
      <c r="AK496" s="69">
        <f>SUMPRODUCT('Monthly Returns'!$BI$4:$BI$243,$G$250:$G$489,AK$250:AK$489)</f>
        <v>2.9639453008142184E-2</v>
      </c>
      <c r="AL496" s="69">
        <f>SUMPRODUCT('Monthly Returns'!$BI$4:$BI$243,$G$250:$G$489,AL$250:AL$489)</f>
        <v>1.7047267548208692E-2</v>
      </c>
      <c r="AM496" s="69">
        <f>SUMPRODUCT('Monthly Returns'!$BI$4:$BI$243,$G$250:$G$489,AM$250:AM$489)</f>
        <v>2.120352434934333E-2</v>
      </c>
      <c r="AN496" s="69">
        <f>SUMPRODUCT('Monthly Returns'!$BI$4:$BI$243,$G$250:$G$489,AN$250:AN$489)</f>
        <v>4.2066417705167156E-2</v>
      </c>
      <c r="AO496" s="69">
        <f>SUMPRODUCT('Monthly Returns'!$BI$4:$BI$243,$G$250:$G$489,AO$250:AO$489)</f>
        <v>-2.5904889182454944E-2</v>
      </c>
      <c r="AP496" s="69">
        <f>SUMPRODUCT('Monthly Returns'!$BI$4:$BI$243,$G$250:$G$489,AP$250:AP$489)</f>
        <v>9.5370496303440577E-2</v>
      </c>
      <c r="AQ496" s="69">
        <f>SUMPRODUCT('Monthly Returns'!$BI$4:$BI$243,$G$250:$G$489,AQ$250:AQ$489)</f>
        <v>2.3872722156731115E-3</v>
      </c>
      <c r="AR496" s="69">
        <f>SUMPRODUCT('Monthly Returns'!$BI$4:$BI$243,$G$250:$G$489,AR$250:AR$489)</f>
        <v>6.8286079638984101E-2</v>
      </c>
      <c r="AS496" s="69">
        <f>SUMPRODUCT('Monthly Returns'!$BI$4:$BI$243,$G$250:$G$489,AS$250:AS$489)</f>
        <v>-5.7284238919697264E-2</v>
      </c>
      <c r="AT496" s="69">
        <f>SUMPRODUCT('Monthly Returns'!$BI$4:$BI$243,$G$250:$G$489,AT$250:AT$489)</f>
        <v>0.10811607503857049</v>
      </c>
      <c r="AU496" s="69">
        <f>SUMPRODUCT('Monthly Returns'!$BI$4:$BI$243,$G$250:$G$489,AU$250:AU$489)</f>
        <v>5.2691354996538965E-2</v>
      </c>
      <c r="AV496" s="69">
        <f>SUMPRODUCT('Monthly Returns'!$BI$4:$BI$243,$G$250:$G$489,AV$250:AV$489)</f>
        <v>-3.9437240251705155E-2</v>
      </c>
      <c r="AW496" s="69">
        <f>SUMPRODUCT('Monthly Returns'!$BI$4:$BI$243,$G$250:$G$489,AW$250:AW$489)</f>
        <v>0.14974825474642739</v>
      </c>
      <c r="AX496" s="69">
        <f>SUMPRODUCT('Monthly Returns'!$BI$4:$BI$243,$G$250:$G$489,AX$250:AX$489)</f>
        <v>0.11689154101793563</v>
      </c>
      <c r="AY496" s="69">
        <f>SUMPRODUCT('Monthly Returns'!$BI$4:$BI$243,$G$250:$G$489,AY$250:AY$489)</f>
        <v>1.7008079915571329E-2</v>
      </c>
      <c r="AZ496" s="69">
        <f>SUMPRODUCT('Monthly Returns'!$BI$4:$BI$243,$G$250:$G$489,AZ$250:AZ$489)</f>
        <v>-5.188592320736253E-2</v>
      </c>
      <c r="BA496" s="69">
        <f>SUMPRODUCT('Monthly Returns'!$BI$4:$BI$243,$G$250:$G$489,BA$250:BA$489)</f>
        <v>-9.4341637090350604E-3</v>
      </c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</row>
    <row r="497" spans="1:74" x14ac:dyDescent="0.2">
      <c r="A497" s="71" t="str">
        <v>Japan Equity</v>
      </c>
      <c r="C497" s="69">
        <f>SUMPRODUCT('Monthly Returns'!$BI$4:$BI$243,$H$250:$H$489,C$250:C$489)</f>
        <v>0.63014917528403325</v>
      </c>
      <c r="D497" s="69">
        <f>SUMPRODUCT('Monthly Returns'!$BI$4:$BI$243,$H$250:$H$489,D$250:D$489)</f>
        <v>0.54634315934693356</v>
      </c>
      <c r="E497" s="69">
        <f>SUMPRODUCT('Monthly Returns'!$BI$4:$BI$243,$H$250:$H$489,E$250:E$489)</f>
        <v>0.56536094364069855</v>
      </c>
      <c r="F497" s="69">
        <f>SUMPRODUCT('Monthly Returns'!$BI$4:$BI$243,$H$250:$H$489,F$250:F$489)</f>
        <v>0.52796664965534512</v>
      </c>
      <c r="G497" s="69">
        <f>SUMPRODUCT('Monthly Returns'!$BI$4:$BI$243,$H$250:$H$489,G$250:G$489)</f>
        <v>0.53634868946637215</v>
      </c>
      <c r="H497" s="69">
        <f>SUMPRODUCT('Monthly Returns'!$BI$4:$BI$243,$H$250:$H$489,H$250:H$489)</f>
        <v>1.0000000000000004</v>
      </c>
      <c r="I497" s="69">
        <f>SUMPRODUCT('Monthly Returns'!$BI$4:$BI$243,$H$250:$H$489,I$250:I$489)</f>
        <v>0.87424992169398819</v>
      </c>
      <c r="J497" s="69">
        <f>SUMPRODUCT('Monthly Returns'!$BI$4:$BI$243,$H$250:$H$489,J$250:J$489)</f>
        <v>0.57465730704865303</v>
      </c>
      <c r="K497" s="69">
        <f>SUMPRODUCT('Monthly Returns'!$BI$4:$BI$243,$H$250:$H$489,K$250:K$489)</f>
        <v>0.57256434818070057</v>
      </c>
      <c r="L497" s="69">
        <f>SUMPRODUCT('Monthly Returns'!$BI$4:$BI$243,$H$250:$H$489,L$250:L$489)</f>
        <v>0.19167397066589509</v>
      </c>
      <c r="M497" s="69">
        <f>SUMPRODUCT('Monthly Returns'!$BI$4:$BI$243,$H$250:$H$489,M$250:M$489)</f>
        <v>0.24076342606892626</v>
      </c>
      <c r="N497" s="69">
        <f>SUMPRODUCT('Monthly Returns'!$BI$4:$BI$243,$H$250:$H$489,N$250:N$489)</f>
        <v>0.52139332341159284</v>
      </c>
      <c r="O497" s="69">
        <f>SUMPRODUCT('Monthly Returns'!$BI$4:$BI$243,$H$250:$H$489,O$250:O$489)</f>
        <v>0.44555782852450482</v>
      </c>
      <c r="P497" s="69">
        <f>SUMPRODUCT('Monthly Returns'!$BI$4:$BI$243,$H$250:$H$489,P$250:P$489)</f>
        <v>0.43167801649586846</v>
      </c>
      <c r="Q497" s="69">
        <f>SUMPRODUCT('Monthly Returns'!$BI$4:$BI$243,$H$250:$H$489,Q$250:Q$489)</f>
        <v>0.42936446723634442</v>
      </c>
      <c r="R497" s="69">
        <f>SUMPRODUCT('Monthly Returns'!$BI$4:$BI$243,$H$250:$H$489,R$250:R$489)</f>
        <v>0.6393168325350389</v>
      </c>
      <c r="S497" s="69">
        <f>SUMPRODUCT('Monthly Returns'!$BI$4:$BI$243,$H$250:$H$489,S$250:S$489)</f>
        <v>0.31731410862189235</v>
      </c>
      <c r="T497" s="69">
        <f>SUMPRODUCT('Monthly Returns'!$BI$4:$BI$243,$H$250:$H$489,T$250:T$489)</f>
        <v>0.44006088615861794</v>
      </c>
      <c r="U497" s="69">
        <f>SUMPRODUCT('Monthly Returns'!$BI$4:$BI$243,$H$250:$H$489,U$250:U$489)</f>
        <v>0.46842847255510073</v>
      </c>
      <c r="V497" s="69">
        <f>SUMPRODUCT('Monthly Returns'!$BI$4:$BI$243,$H$250:$H$489,V$250:V$489)</f>
        <v>0.46331934035714512</v>
      </c>
      <c r="W497" s="69">
        <f>SUMPRODUCT('Monthly Returns'!$BI$4:$BI$243,$H$250:$H$489,W$250:W$489)</f>
        <v>0.21499575935713111</v>
      </c>
      <c r="X497" s="69">
        <f>SUMPRODUCT('Monthly Returns'!$BI$4:$BI$243,$H$250:$H$489,X$250:X$489)</f>
        <v>-3.0510415942435986E-2</v>
      </c>
      <c r="Y497" s="69">
        <f>SUMPRODUCT('Monthly Returns'!$BI$4:$BI$243,$H$250:$H$489,Y$250:Y$489)</f>
        <v>3.1924274397484603E-2</v>
      </c>
      <c r="Z497" s="69">
        <f>SUMPRODUCT('Monthly Returns'!$BI$4:$BI$243,$H$250:$H$489,Z$250:Z$489)</f>
        <v>-9.7386042164577177E-3</v>
      </c>
      <c r="AA497" s="69">
        <f>SUMPRODUCT('Monthly Returns'!$BI$4:$BI$243,$H$250:$H$489,AA$250:AA$489)</f>
        <v>1.1614273114008264E-2</v>
      </c>
      <c r="AB497" s="69">
        <f>SUMPRODUCT('Monthly Returns'!$BI$4:$BI$243,$H$250:$H$489,AB$250:AB$489)</f>
        <v>-2.7270873295264876E-2</v>
      </c>
      <c r="AC497" s="69">
        <f>SUMPRODUCT('Monthly Returns'!$BI$4:$BI$243,$H$250:$H$489,AC$250:AC$489)</f>
        <v>4.4262539649057471E-2</v>
      </c>
      <c r="AD497" s="69">
        <f>SUMPRODUCT('Monthly Returns'!$BI$4:$BI$243,$H$250:$H$489,AD$250:AD$489)</f>
        <v>5.0706384133279811E-2</v>
      </c>
      <c r="AE497" s="69">
        <f>SUMPRODUCT('Monthly Returns'!$BI$4:$BI$243,$H$250:$H$489,AE$250:AE$489)</f>
        <v>1.8396883339426143E-2</v>
      </c>
      <c r="AF497" s="69">
        <f>SUMPRODUCT('Monthly Returns'!$BI$4:$BI$243,$H$250:$H$489,AF$250:AF$489)</f>
        <v>-1.6610085300775571E-2</v>
      </c>
      <c r="AG497" s="69">
        <f>SUMPRODUCT('Monthly Returns'!$BI$4:$BI$243,$H$250:$H$489,AG$250:AG$489)</f>
        <v>-6.9125914159155234E-3</v>
      </c>
      <c r="AH497" s="69">
        <f>SUMPRODUCT('Monthly Returns'!$BI$4:$BI$243,$H$250:$H$489,AH$250:AH$489)</f>
        <v>-4.5494073965775934E-2</v>
      </c>
      <c r="AI497" s="69">
        <f>SUMPRODUCT('Monthly Returns'!$BI$4:$BI$243,$H$250:$H$489,AI$250:AI$489)</f>
        <v>-8.0142219546922334E-3</v>
      </c>
      <c r="AJ497" s="69">
        <f>SUMPRODUCT('Monthly Returns'!$BI$4:$BI$243,$H$250:$H$489,AJ$250:AJ$489)</f>
        <v>-1.4494977782385436E-3</v>
      </c>
      <c r="AK497" s="69">
        <f>SUMPRODUCT('Monthly Returns'!$BI$4:$BI$243,$H$250:$H$489,AK$250:AK$489)</f>
        <v>9.7471769393684023E-3</v>
      </c>
      <c r="AL497" s="69">
        <f>SUMPRODUCT('Monthly Returns'!$BI$4:$BI$243,$H$250:$H$489,AL$250:AL$489)</f>
        <v>-3.1661788643004785E-2</v>
      </c>
      <c r="AM497" s="69">
        <f>SUMPRODUCT('Monthly Returns'!$BI$4:$BI$243,$H$250:$H$489,AM$250:AM$489)</f>
        <v>8.3112900455786912E-2</v>
      </c>
      <c r="AN497" s="69">
        <f>SUMPRODUCT('Monthly Returns'!$BI$4:$BI$243,$H$250:$H$489,AN$250:AN$489)</f>
        <v>-7.0124250254326295E-2</v>
      </c>
      <c r="AO497" s="69">
        <f>SUMPRODUCT('Monthly Returns'!$BI$4:$BI$243,$H$250:$H$489,AO$250:AO$489)</f>
        <v>7.4417801774874157E-2</v>
      </c>
      <c r="AP497" s="69">
        <f>SUMPRODUCT('Monthly Returns'!$BI$4:$BI$243,$H$250:$H$489,AP$250:AP$489)</f>
        <v>-6.3230936039067306E-2</v>
      </c>
      <c r="AQ497" s="69">
        <f>SUMPRODUCT('Monthly Returns'!$BI$4:$BI$243,$H$250:$H$489,AQ$250:AQ$489)</f>
        <v>1.3778678169691286E-2</v>
      </c>
      <c r="AR497" s="69">
        <f>SUMPRODUCT('Monthly Returns'!$BI$4:$BI$243,$H$250:$H$489,AR$250:AR$489)</f>
        <v>-3.0656963487516269E-2</v>
      </c>
      <c r="AS497" s="69">
        <f>SUMPRODUCT('Monthly Returns'!$BI$4:$BI$243,$H$250:$H$489,AS$250:AS$489)</f>
        <v>-1.1984909299386833E-2</v>
      </c>
      <c r="AT497" s="69">
        <f>SUMPRODUCT('Monthly Returns'!$BI$4:$BI$243,$H$250:$H$489,AT$250:AT$489)</f>
        <v>7.8255612271090329E-3</v>
      </c>
      <c r="AU497" s="69">
        <f>SUMPRODUCT('Monthly Returns'!$BI$4:$BI$243,$H$250:$H$489,AU$250:AU$489)</f>
        <v>-1.0608557101447718E-2</v>
      </c>
      <c r="AV497" s="69">
        <f>SUMPRODUCT('Monthly Returns'!$BI$4:$BI$243,$H$250:$H$489,AV$250:AV$489)</f>
        <v>6.7658322444580976E-2</v>
      </c>
      <c r="AW497" s="69">
        <f>SUMPRODUCT('Monthly Returns'!$BI$4:$BI$243,$H$250:$H$489,AW$250:AW$489)</f>
        <v>6.3894303682617823E-2</v>
      </c>
      <c r="AX497" s="69">
        <f>SUMPRODUCT('Monthly Returns'!$BI$4:$BI$243,$H$250:$H$489,AX$250:AX$489)</f>
        <v>4.4209617115388282E-2</v>
      </c>
      <c r="AY497" s="69">
        <f>SUMPRODUCT('Monthly Returns'!$BI$4:$BI$243,$H$250:$H$489,AY$250:AY$489)</f>
        <v>1.1676075720384939E-2</v>
      </c>
      <c r="AZ497" s="69">
        <f>SUMPRODUCT('Monthly Returns'!$BI$4:$BI$243,$H$250:$H$489,AZ$250:AZ$489)</f>
        <v>8.3304336175665326E-3</v>
      </c>
      <c r="BA497" s="69">
        <f>SUMPRODUCT('Monthly Returns'!$BI$4:$BI$243,$H$250:$H$489,BA$250:BA$489)</f>
        <v>-8.9310113207305267E-2</v>
      </c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</row>
    <row r="498" spans="1:74" x14ac:dyDescent="0.2">
      <c r="A498" s="71" t="str">
        <v>Japan Small Cap Equity</v>
      </c>
      <c r="C498" s="69">
        <f>SUMPRODUCT('Monthly Returns'!$BI$4:$BI$243,$I$250:$I$489,C$250:C$489)</f>
        <v>0.4967026692970033</v>
      </c>
      <c r="D498" s="69">
        <f>SUMPRODUCT('Monthly Returns'!$BI$4:$BI$243,$I$250:$I$489,D$250:D$489)</f>
        <v>0.43392761928319867</v>
      </c>
      <c r="E498" s="69">
        <f>SUMPRODUCT('Monthly Returns'!$BI$4:$BI$243,$I$250:$I$489,E$250:E$489)</f>
        <v>0.39988825332961586</v>
      </c>
      <c r="F498" s="69">
        <f>SUMPRODUCT('Monthly Returns'!$BI$4:$BI$243,$I$250:$I$489,F$250:F$489)</f>
        <v>0.40872240962042516</v>
      </c>
      <c r="G498" s="69">
        <f>SUMPRODUCT('Monthly Returns'!$BI$4:$BI$243,$I$250:$I$489,G$250:G$489)</f>
        <v>0.36899744436255522</v>
      </c>
      <c r="H498" s="69">
        <f>SUMPRODUCT('Monthly Returns'!$BI$4:$BI$243,$I$250:$I$489,H$250:H$489)</f>
        <v>0.87424992169398807</v>
      </c>
      <c r="I498" s="69">
        <f>SUMPRODUCT('Monthly Returns'!$BI$4:$BI$243,$I$250:$I$489,I$250:I$489)</f>
        <v>1</v>
      </c>
      <c r="J498" s="69">
        <f>SUMPRODUCT('Monthly Returns'!$BI$4:$BI$243,$I$250:$I$489,J$250:J$489)</f>
        <v>0.4635814647895109</v>
      </c>
      <c r="K498" s="69">
        <f>SUMPRODUCT('Monthly Returns'!$BI$4:$BI$243,$I$250:$I$489,K$250:K$489)</f>
        <v>0.45105834944734463</v>
      </c>
      <c r="L498" s="69">
        <f>SUMPRODUCT('Monthly Returns'!$BI$4:$BI$243,$I$250:$I$489,L$250:L$489)</f>
        <v>0.32674851228858875</v>
      </c>
      <c r="M498" s="69">
        <f>SUMPRODUCT('Monthly Returns'!$BI$4:$BI$243,$I$250:$I$489,M$250:M$489)</f>
        <v>0.35586965275003024</v>
      </c>
      <c r="N498" s="69">
        <f>SUMPRODUCT('Monthly Returns'!$BI$4:$BI$243,$I$250:$I$489,N$250:N$489)</f>
        <v>0.44353750644653489</v>
      </c>
      <c r="O498" s="69">
        <f>SUMPRODUCT('Monthly Returns'!$BI$4:$BI$243,$I$250:$I$489,O$250:O$489)</f>
        <v>0.44064716692169426</v>
      </c>
      <c r="P498" s="69">
        <f>SUMPRODUCT('Monthly Returns'!$BI$4:$BI$243,$I$250:$I$489,P$250:P$489)</f>
        <v>0.40512320089728665</v>
      </c>
      <c r="Q498" s="69">
        <f>SUMPRODUCT('Monthly Returns'!$BI$4:$BI$243,$I$250:$I$489,Q$250:Q$489)</f>
        <v>0.38662741300252124</v>
      </c>
      <c r="R498" s="69">
        <f>SUMPRODUCT('Monthly Returns'!$BI$4:$BI$243,$I$250:$I$489,R$250:R$489)</f>
        <v>0.56855919212544859</v>
      </c>
      <c r="S498" s="69">
        <f>SUMPRODUCT('Monthly Returns'!$BI$4:$BI$243,$I$250:$I$489,S$250:S$489)</f>
        <v>0.36378428294135479</v>
      </c>
      <c r="T498" s="69">
        <f>SUMPRODUCT('Monthly Returns'!$BI$4:$BI$243,$I$250:$I$489,T$250:T$489)</f>
        <v>0.42254448561072977</v>
      </c>
      <c r="U498" s="69">
        <f>SUMPRODUCT('Monthly Returns'!$BI$4:$BI$243,$I$250:$I$489,U$250:U$489)</f>
        <v>0.29293546589883701</v>
      </c>
      <c r="V498" s="69">
        <f>SUMPRODUCT('Monthly Returns'!$BI$4:$BI$243,$I$250:$I$489,V$250:V$489)</f>
        <v>0.30438222348007965</v>
      </c>
      <c r="W498" s="69">
        <f>SUMPRODUCT('Monthly Returns'!$BI$4:$BI$243,$I$250:$I$489,W$250:W$489)</f>
        <v>0.1762969514422838</v>
      </c>
      <c r="X498" s="69">
        <f>SUMPRODUCT('Monthly Returns'!$BI$4:$BI$243,$I$250:$I$489,X$250:X$489)</f>
        <v>-5.6294406356718597E-2</v>
      </c>
      <c r="Y498" s="69">
        <f>SUMPRODUCT('Monthly Returns'!$BI$4:$BI$243,$I$250:$I$489,Y$250:Y$489)</f>
        <v>3.5438120046983719E-2</v>
      </c>
      <c r="Z498" s="69">
        <f>SUMPRODUCT('Monthly Returns'!$BI$4:$BI$243,$I$250:$I$489,Z$250:Z$489)</f>
        <v>-9.7284236054262334E-3</v>
      </c>
      <c r="AA498" s="69">
        <f>SUMPRODUCT('Monthly Returns'!$BI$4:$BI$243,$I$250:$I$489,AA$250:AA$489)</f>
        <v>9.2065854824530946E-3</v>
      </c>
      <c r="AB498" s="69">
        <f>SUMPRODUCT('Monthly Returns'!$BI$4:$BI$243,$I$250:$I$489,AB$250:AB$489)</f>
        <v>-3.1684493720490835E-2</v>
      </c>
      <c r="AC498" s="69">
        <f>SUMPRODUCT('Monthly Returns'!$BI$4:$BI$243,$I$250:$I$489,AC$250:AC$489)</f>
        <v>9.8668242545216396E-3</v>
      </c>
      <c r="AD498" s="69">
        <f>SUMPRODUCT('Monthly Returns'!$BI$4:$BI$243,$I$250:$I$489,AD$250:AD$489)</f>
        <v>1.9919492598854966E-2</v>
      </c>
      <c r="AE498" s="69">
        <f>SUMPRODUCT('Monthly Returns'!$BI$4:$BI$243,$I$250:$I$489,AE$250:AE$489)</f>
        <v>-2.3759441477304313E-2</v>
      </c>
      <c r="AF498" s="69">
        <f>SUMPRODUCT('Monthly Returns'!$BI$4:$BI$243,$I$250:$I$489,AF$250:AF$489)</f>
        <v>8.6162112951919893E-3</v>
      </c>
      <c r="AG498" s="69">
        <f>SUMPRODUCT('Monthly Returns'!$BI$4:$BI$243,$I$250:$I$489,AG$250:AG$489)</f>
        <v>7.796618662971622E-3</v>
      </c>
      <c r="AH498" s="69">
        <f>SUMPRODUCT('Monthly Returns'!$BI$4:$BI$243,$I$250:$I$489,AH$250:AH$489)</f>
        <v>-3.2709273460148541E-2</v>
      </c>
      <c r="AI498" s="69">
        <f>SUMPRODUCT('Monthly Returns'!$BI$4:$BI$243,$I$250:$I$489,AI$250:AI$489)</f>
        <v>5.3322381054227751E-3</v>
      </c>
      <c r="AJ498" s="69">
        <f>SUMPRODUCT('Monthly Returns'!$BI$4:$BI$243,$I$250:$I$489,AJ$250:AJ$489)</f>
        <v>1.6130022324790109E-2</v>
      </c>
      <c r="AK498" s="69">
        <f>SUMPRODUCT('Monthly Returns'!$BI$4:$BI$243,$I$250:$I$489,AK$250:AK$489)</f>
        <v>1.5069198199823245E-2</v>
      </c>
      <c r="AL498" s="69">
        <f>SUMPRODUCT('Monthly Returns'!$BI$4:$BI$243,$I$250:$I$489,AL$250:AL$489)</f>
        <v>-2.4435419775948368E-2</v>
      </c>
      <c r="AM498" s="69">
        <f>SUMPRODUCT('Monthly Returns'!$BI$4:$BI$243,$I$250:$I$489,AM$250:AM$489)</f>
        <v>0.11363231050185685</v>
      </c>
      <c r="AN498" s="69">
        <f>SUMPRODUCT('Monthly Returns'!$BI$4:$BI$243,$I$250:$I$489,AN$250:AN$489)</f>
        <v>-4.4882312547829234E-2</v>
      </c>
      <c r="AO498" s="69">
        <f>SUMPRODUCT('Monthly Returns'!$BI$4:$BI$243,$I$250:$I$489,AO$250:AO$489)</f>
        <v>8.8002032608999026E-2</v>
      </c>
      <c r="AP498" s="69">
        <f>SUMPRODUCT('Monthly Returns'!$BI$4:$BI$243,$I$250:$I$489,AP$250:AP$489)</f>
        <v>-5.1466030970344433E-2</v>
      </c>
      <c r="AQ498" s="69">
        <f>SUMPRODUCT('Monthly Returns'!$BI$4:$BI$243,$I$250:$I$489,AQ$250:AQ$489)</f>
        <v>3.362448999859835E-2</v>
      </c>
      <c r="AR498" s="69">
        <f>SUMPRODUCT('Monthly Returns'!$BI$4:$BI$243,$I$250:$I$489,AR$250:AR$489)</f>
        <v>-4.871011651656789E-2</v>
      </c>
      <c r="AS498" s="69">
        <f>SUMPRODUCT('Monthly Returns'!$BI$4:$BI$243,$I$250:$I$489,AS$250:AS$489)</f>
        <v>-3.7004132051485839E-2</v>
      </c>
      <c r="AT498" s="69">
        <f>SUMPRODUCT('Monthly Returns'!$BI$4:$BI$243,$I$250:$I$489,AT$250:AT$489)</f>
        <v>3.9290866053022415E-3</v>
      </c>
      <c r="AU498" s="69">
        <f>SUMPRODUCT('Monthly Returns'!$BI$4:$BI$243,$I$250:$I$489,AU$250:AU$489)</f>
        <v>-3.3028144753131879E-2</v>
      </c>
      <c r="AV498" s="69">
        <f>SUMPRODUCT('Monthly Returns'!$BI$4:$BI$243,$I$250:$I$489,AV$250:AV$489)</f>
        <v>5.0543740455219276E-2</v>
      </c>
      <c r="AW498" s="69">
        <f>SUMPRODUCT('Monthly Returns'!$BI$4:$BI$243,$I$250:$I$489,AW$250:AW$489)</f>
        <v>3.7158001258731116E-2</v>
      </c>
      <c r="AX498" s="69">
        <f>SUMPRODUCT('Monthly Returns'!$BI$4:$BI$243,$I$250:$I$489,AX$250:AX$489)</f>
        <v>2.4702964306623793E-2</v>
      </c>
      <c r="AY498" s="69">
        <f>SUMPRODUCT('Monthly Returns'!$BI$4:$BI$243,$I$250:$I$489,AY$250:AY$489)</f>
        <v>1.2161563297453201E-2</v>
      </c>
      <c r="AZ498" s="69">
        <f>SUMPRODUCT('Monthly Returns'!$BI$4:$BI$243,$I$250:$I$489,AZ$250:AZ$489)</f>
        <v>4.3454379587207916E-2</v>
      </c>
      <c r="BA498" s="69">
        <f>SUMPRODUCT('Monthly Returns'!$BI$4:$BI$243,$I$250:$I$489,BA$250:BA$489)</f>
        <v>-9.7471217440107644E-2</v>
      </c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</row>
    <row r="499" spans="1:74" x14ac:dyDescent="0.2">
      <c r="A499" s="71" t="str">
        <v>Developed Market Pacific Ex-Japan Equity</v>
      </c>
      <c r="C499" s="69">
        <f>SUMPRODUCT('Monthly Returns'!$BI$4:$BI$243,$J$250:$J$489,C$250:C$489)</f>
        <v>0.69939938753065178</v>
      </c>
      <c r="D499" s="69">
        <f>SUMPRODUCT('Monthly Returns'!$BI$4:$BI$243,$J$250:$J$489,D$250:D$489)</f>
        <v>0.65311917540634967</v>
      </c>
      <c r="E499" s="69">
        <f>SUMPRODUCT('Monthly Returns'!$BI$4:$BI$243,$J$250:$J$489,E$250:E$489)</f>
        <v>0.74890629421855048</v>
      </c>
      <c r="F499" s="69">
        <f>SUMPRODUCT('Monthly Returns'!$BI$4:$BI$243,$J$250:$J$489,F$250:F$489)</f>
        <v>0.73815835925889695</v>
      </c>
      <c r="G499" s="69">
        <f>SUMPRODUCT('Monthly Returns'!$BI$4:$BI$243,$J$250:$J$489,G$250:G$489)</f>
        <v>0.75427662738922185</v>
      </c>
      <c r="H499" s="69">
        <f>SUMPRODUCT('Monthly Returns'!$BI$4:$BI$243,$J$250:$J$489,H$250:H$489)</f>
        <v>0.57465730704865303</v>
      </c>
      <c r="I499" s="69">
        <f>SUMPRODUCT('Monthly Returns'!$BI$4:$BI$243,$J$250:$J$489,I$250:I$489)</f>
        <v>0.4635814647895109</v>
      </c>
      <c r="J499" s="69">
        <f>SUMPRODUCT('Monthly Returns'!$BI$4:$BI$243,$J$250:$J$489,J$250:J$489)</f>
        <v>1.0000000000000007</v>
      </c>
      <c r="K499" s="69">
        <f>SUMPRODUCT('Monthly Returns'!$BI$4:$BI$243,$J$250:$J$489,K$250:K$489)</f>
        <v>0.88341877018554282</v>
      </c>
      <c r="L499" s="69">
        <f>SUMPRODUCT('Monthly Returns'!$BI$4:$BI$243,$J$250:$J$489,L$250:L$489)</f>
        <v>0.15167913663151461</v>
      </c>
      <c r="M499" s="69">
        <f>SUMPRODUCT('Monthly Returns'!$BI$4:$BI$243,$J$250:$J$489,M$250:M$489)</f>
        <v>0.19606975876398905</v>
      </c>
      <c r="N499" s="69">
        <f>SUMPRODUCT('Monthly Returns'!$BI$4:$BI$243,$J$250:$J$489,N$250:N$489)</f>
        <v>0.61245013694481543</v>
      </c>
      <c r="O499" s="69">
        <f>SUMPRODUCT('Monthly Returns'!$BI$4:$BI$243,$J$250:$J$489,O$250:O$489)</f>
        <v>0.62253276023916615</v>
      </c>
      <c r="P499" s="69">
        <f>SUMPRODUCT('Monthly Returns'!$BI$4:$BI$243,$J$250:$J$489,P$250:P$489)</f>
        <v>0.54995232244156234</v>
      </c>
      <c r="Q499" s="69">
        <f>SUMPRODUCT('Monthly Returns'!$BI$4:$BI$243,$J$250:$J$489,Q$250:Q$489)</f>
        <v>0.50919727878538679</v>
      </c>
      <c r="R499" s="69">
        <f>SUMPRODUCT('Monthly Returns'!$BI$4:$BI$243,$J$250:$J$489,R$250:R$489)</f>
        <v>0.63081341288083626</v>
      </c>
      <c r="S499" s="69">
        <f>SUMPRODUCT('Monthly Returns'!$BI$4:$BI$243,$J$250:$J$489,S$250:S$489)</f>
        <v>0.17583974102339278</v>
      </c>
      <c r="T499" s="69">
        <f>SUMPRODUCT('Monthly Returns'!$BI$4:$BI$243,$J$250:$J$489,T$250:T$489)</f>
        <v>0.49463660821032485</v>
      </c>
      <c r="U499" s="69">
        <f>SUMPRODUCT('Monthly Returns'!$BI$4:$BI$243,$J$250:$J$489,U$250:U$489)</f>
        <v>0.66963428269981529</v>
      </c>
      <c r="V499" s="69">
        <f>SUMPRODUCT('Monthly Returns'!$BI$4:$BI$243,$J$250:$J$489,V$250:V$489)</f>
        <v>0.68902837256561933</v>
      </c>
      <c r="W499" s="69">
        <f>SUMPRODUCT('Monthly Returns'!$BI$4:$BI$243,$J$250:$J$489,W$250:W$489)</f>
        <v>0.31977670144737858</v>
      </c>
      <c r="X499" s="69">
        <f>SUMPRODUCT('Monthly Returns'!$BI$4:$BI$243,$J$250:$J$489,X$250:X$489)</f>
        <v>2.6166844728424406E-2</v>
      </c>
      <c r="Y499" s="69">
        <f>SUMPRODUCT('Monthly Returns'!$BI$4:$BI$243,$J$250:$J$489,Y$250:Y$489)</f>
        <v>5.1706970556274212E-2</v>
      </c>
      <c r="Z499" s="69">
        <f>SUMPRODUCT('Monthly Returns'!$BI$4:$BI$243,$J$250:$J$489,Z$250:Z$489)</f>
        <v>4.0888150151583025E-3</v>
      </c>
      <c r="AA499" s="69">
        <f>SUMPRODUCT('Monthly Returns'!$BI$4:$BI$243,$J$250:$J$489,AA$250:AA$489)</f>
        <v>0.11004223008304509</v>
      </c>
      <c r="AB499" s="69">
        <f>SUMPRODUCT('Monthly Returns'!$BI$4:$BI$243,$J$250:$J$489,AB$250:AB$489)</f>
        <v>8.6377409750819187E-2</v>
      </c>
      <c r="AC499" s="69">
        <f>SUMPRODUCT('Monthly Returns'!$BI$4:$BI$243,$J$250:$J$489,AC$250:AC$489)</f>
        <v>1.929169941651785E-2</v>
      </c>
      <c r="AD499" s="69">
        <f>SUMPRODUCT('Monthly Returns'!$BI$4:$BI$243,$J$250:$J$489,AD$250:AD$489)</f>
        <v>1.4111007838600814E-2</v>
      </c>
      <c r="AE499" s="69">
        <f>SUMPRODUCT('Monthly Returns'!$BI$4:$BI$243,$J$250:$J$489,AE$250:AE$489)</f>
        <v>2.8496865575645049E-2</v>
      </c>
      <c r="AF499" s="69">
        <f>SUMPRODUCT('Monthly Returns'!$BI$4:$BI$243,$J$250:$J$489,AF$250:AF$489)</f>
        <v>5.5777316338779213E-2</v>
      </c>
      <c r="AG499" s="69">
        <f>SUMPRODUCT('Monthly Returns'!$BI$4:$BI$243,$J$250:$J$489,AG$250:AG$489)</f>
        <v>6.5545737704884005E-2</v>
      </c>
      <c r="AH499" s="69">
        <f>SUMPRODUCT('Monthly Returns'!$BI$4:$BI$243,$J$250:$J$489,AH$250:AH$489)</f>
        <v>1.8557204303436735E-2</v>
      </c>
      <c r="AI499" s="69">
        <f>SUMPRODUCT('Monthly Returns'!$BI$4:$BI$243,$J$250:$J$489,AI$250:AI$489)</f>
        <v>4.4496075122367723E-2</v>
      </c>
      <c r="AJ499" s="69">
        <f>SUMPRODUCT('Monthly Returns'!$BI$4:$BI$243,$J$250:$J$489,AJ$250:AJ$489)</f>
        <v>4.6691406065854542E-2</v>
      </c>
      <c r="AK499" s="69">
        <f>SUMPRODUCT('Monthly Returns'!$BI$4:$BI$243,$J$250:$J$489,AK$250:AK$489)</f>
        <v>6.4265900913719073E-2</v>
      </c>
      <c r="AL499" s="69">
        <f>SUMPRODUCT('Monthly Returns'!$BI$4:$BI$243,$J$250:$J$489,AL$250:AL$489)</f>
        <v>4.7477147760286227E-2</v>
      </c>
      <c r="AM499" s="69">
        <f>SUMPRODUCT('Monthly Returns'!$BI$4:$BI$243,$J$250:$J$489,AM$250:AM$489)</f>
        <v>1.24150795982559E-2</v>
      </c>
      <c r="AN499" s="69">
        <f>SUMPRODUCT('Monthly Returns'!$BI$4:$BI$243,$J$250:$J$489,AN$250:AN$489)</f>
        <v>4.0476522991675555E-2</v>
      </c>
      <c r="AO499" s="69">
        <f>SUMPRODUCT('Monthly Returns'!$BI$4:$BI$243,$J$250:$J$489,AO$250:AO$489)</f>
        <v>-1.5500792138292675E-2</v>
      </c>
      <c r="AP499" s="69">
        <f>SUMPRODUCT('Monthly Returns'!$BI$4:$BI$243,$J$250:$J$489,AP$250:AP$489)</f>
        <v>6.1390257504446107E-2</v>
      </c>
      <c r="AQ499" s="69">
        <f>SUMPRODUCT('Monthly Returns'!$BI$4:$BI$243,$J$250:$J$489,AQ$250:AQ$489)</f>
        <v>3.7523868675450579E-2</v>
      </c>
      <c r="AR499" s="69">
        <f>SUMPRODUCT('Monthly Returns'!$BI$4:$BI$243,$J$250:$J$489,AR$250:AR$489)</f>
        <v>9.9374141092429397E-2</v>
      </c>
      <c r="AS499" s="69">
        <f>SUMPRODUCT('Monthly Returns'!$BI$4:$BI$243,$J$250:$J$489,AS$250:AS$489)</f>
        <v>-4.5343029946825278E-2</v>
      </c>
      <c r="AT499" s="69">
        <f>SUMPRODUCT('Monthly Returns'!$BI$4:$BI$243,$J$250:$J$489,AT$250:AT$489)</f>
        <v>0.10838617627076842</v>
      </c>
      <c r="AU499" s="69">
        <f>SUMPRODUCT('Monthly Returns'!$BI$4:$BI$243,$J$250:$J$489,AU$250:AU$489)</f>
        <v>0.1026720550442389</v>
      </c>
      <c r="AV499" s="69">
        <f>SUMPRODUCT('Monthly Returns'!$BI$4:$BI$243,$J$250:$J$489,AV$250:AV$489)</f>
        <v>1.509277763165054E-3</v>
      </c>
      <c r="AW499" s="69">
        <f>SUMPRODUCT('Monthly Returns'!$BI$4:$BI$243,$J$250:$J$489,AW$250:AW$489)</f>
        <v>0.12634886305267876</v>
      </c>
      <c r="AX499" s="69">
        <f>SUMPRODUCT('Monthly Returns'!$BI$4:$BI$243,$J$250:$J$489,AX$250:AX$489)</f>
        <v>9.4817752816539813E-2</v>
      </c>
      <c r="AY499" s="69">
        <f>SUMPRODUCT('Monthly Returns'!$BI$4:$BI$243,$J$250:$J$489,AY$250:AY$489)</f>
        <v>8.229512963507607E-2</v>
      </c>
      <c r="AZ499" s="69">
        <f>SUMPRODUCT('Monthly Returns'!$BI$4:$BI$243,$J$250:$J$489,AZ$250:AZ$489)</f>
        <v>8.9743037526035224E-3</v>
      </c>
      <c r="BA499" s="69">
        <f>SUMPRODUCT('Monthly Returns'!$BI$4:$BI$243,$J$250:$J$489,BA$250:BA$489)</f>
        <v>-4.5529789213263304E-2</v>
      </c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</row>
    <row r="500" spans="1:74" x14ac:dyDescent="0.2">
      <c r="A500" s="71" t="str">
        <v>Global Emerging Markets Equity</v>
      </c>
      <c r="C500" s="69">
        <f>SUMPRODUCT('Monthly Returns'!$BI$4:$BI$243,$K$250:$K$489,C$250:C$489)</f>
        <v>0.6629041723660315</v>
      </c>
      <c r="D500" s="69">
        <f>SUMPRODUCT('Monthly Returns'!$BI$4:$BI$243,$K$250:$K$489,D$250:D$489)</f>
        <v>0.621325125242014</v>
      </c>
      <c r="E500" s="69">
        <f>SUMPRODUCT('Monthly Returns'!$BI$4:$BI$243,$K$250:$K$489,E$250:E$489)</f>
        <v>0.74785521643990938</v>
      </c>
      <c r="F500" s="69">
        <f>SUMPRODUCT('Monthly Returns'!$BI$4:$BI$243,$K$250:$K$489,F$250:F$489)</f>
        <v>0.73494491904958814</v>
      </c>
      <c r="G500" s="69">
        <f>SUMPRODUCT('Monthly Returns'!$BI$4:$BI$243,$K$250:$K$489,G$250:G$489)</f>
        <v>0.70716188591154094</v>
      </c>
      <c r="H500" s="69">
        <f>SUMPRODUCT('Monthly Returns'!$BI$4:$BI$243,$K$250:$K$489,H$250:H$489)</f>
        <v>0.57256434818070057</v>
      </c>
      <c r="I500" s="69">
        <f>SUMPRODUCT('Monthly Returns'!$BI$4:$BI$243,$K$250:$K$489,I$250:I$489)</f>
        <v>0.45105834944734463</v>
      </c>
      <c r="J500" s="69">
        <f>SUMPRODUCT('Monthly Returns'!$BI$4:$BI$243,$K$250:$K$489,J$250:J$489)</f>
        <v>0.88341877018554282</v>
      </c>
      <c r="K500" s="69">
        <f>SUMPRODUCT('Monthly Returns'!$BI$4:$BI$243,$K$250:$K$489,K$250:K$489)</f>
        <v>1.0000000000000002</v>
      </c>
      <c r="L500" s="69">
        <f>SUMPRODUCT('Monthly Returns'!$BI$4:$BI$243,$K$250:$K$489,L$250:L$489)</f>
        <v>0.14707948676985677</v>
      </c>
      <c r="M500" s="69">
        <f>SUMPRODUCT('Monthly Returns'!$BI$4:$BI$243,$K$250:$K$489,M$250:M$489)</f>
        <v>0.18629138548094815</v>
      </c>
      <c r="N500" s="69">
        <f>SUMPRODUCT('Monthly Returns'!$BI$4:$BI$243,$K$250:$K$489,N$250:N$489)</f>
        <v>0.63023697150734126</v>
      </c>
      <c r="O500" s="69">
        <f>SUMPRODUCT('Monthly Returns'!$BI$4:$BI$243,$K$250:$K$489,O$250:O$489)</f>
        <v>0.65494161041111498</v>
      </c>
      <c r="P500" s="69">
        <f>SUMPRODUCT('Monthly Returns'!$BI$4:$BI$243,$K$250:$K$489,P$250:P$489)</f>
        <v>0.55721503284180318</v>
      </c>
      <c r="Q500" s="69">
        <f>SUMPRODUCT('Monthly Returns'!$BI$4:$BI$243,$K$250:$K$489,Q$250:Q$489)</f>
        <v>0.51971042857028171</v>
      </c>
      <c r="R500" s="69">
        <f>SUMPRODUCT('Monthly Returns'!$BI$4:$BI$243,$K$250:$K$489,R$250:R$489)</f>
        <v>0.64403570842766145</v>
      </c>
      <c r="S500" s="69">
        <f>SUMPRODUCT('Monthly Returns'!$BI$4:$BI$243,$K$250:$K$489,S$250:S$489)</f>
        <v>0.19411126452813682</v>
      </c>
      <c r="T500" s="69">
        <f>SUMPRODUCT('Monthly Returns'!$BI$4:$BI$243,$K$250:$K$489,T$250:T$489)</f>
        <v>0.50726655812254162</v>
      </c>
      <c r="U500" s="69">
        <f>SUMPRODUCT('Monthly Returns'!$BI$4:$BI$243,$K$250:$K$489,U$250:U$489)</f>
        <v>0.63881831146683221</v>
      </c>
      <c r="V500" s="69">
        <f>SUMPRODUCT('Monthly Returns'!$BI$4:$BI$243,$K$250:$K$489,V$250:V$489)</f>
        <v>0.71225941640417101</v>
      </c>
      <c r="W500" s="69">
        <f>SUMPRODUCT('Monthly Returns'!$BI$4:$BI$243,$K$250:$K$489,W$250:W$489)</f>
        <v>0.3669242156923318</v>
      </c>
      <c r="X500" s="69">
        <f>SUMPRODUCT('Monthly Returns'!$BI$4:$BI$243,$K$250:$K$489,X$250:X$489)</f>
        <v>1.6938384767570529E-2</v>
      </c>
      <c r="Y500" s="69">
        <f>SUMPRODUCT('Monthly Returns'!$BI$4:$BI$243,$K$250:$K$489,Y$250:Y$489)</f>
        <v>-1.9012516980390075E-2</v>
      </c>
      <c r="Z500" s="69">
        <f>SUMPRODUCT('Monthly Returns'!$BI$4:$BI$243,$K$250:$K$489,Z$250:Z$489)</f>
        <v>-2.075436355320847E-2</v>
      </c>
      <c r="AA500" s="69">
        <f>SUMPRODUCT('Monthly Returns'!$BI$4:$BI$243,$K$250:$K$489,AA$250:AA$489)</f>
        <v>8.1084364456176908E-2</v>
      </c>
      <c r="AB500" s="69">
        <f>SUMPRODUCT('Monthly Returns'!$BI$4:$BI$243,$K$250:$K$489,AB$250:AB$489)</f>
        <v>6.7387237184913087E-2</v>
      </c>
      <c r="AC500" s="69">
        <f>SUMPRODUCT('Monthly Returns'!$BI$4:$BI$243,$K$250:$K$489,AC$250:AC$489)</f>
        <v>-2.3697011325151937E-2</v>
      </c>
      <c r="AD500" s="69">
        <f>SUMPRODUCT('Monthly Returns'!$BI$4:$BI$243,$K$250:$K$489,AD$250:AD$489)</f>
        <v>-2.5170687920778576E-2</v>
      </c>
      <c r="AE500" s="69">
        <f>SUMPRODUCT('Monthly Returns'!$BI$4:$BI$243,$K$250:$K$489,AE$250:AE$489)</f>
        <v>-2.2636059586474844E-2</v>
      </c>
      <c r="AF500" s="69">
        <f>SUMPRODUCT('Monthly Returns'!$BI$4:$BI$243,$K$250:$K$489,AF$250:AF$489)</f>
        <v>3.3455778064102687E-2</v>
      </c>
      <c r="AG500" s="69">
        <f>SUMPRODUCT('Monthly Returns'!$BI$4:$BI$243,$K$250:$K$489,AG$250:AG$489)</f>
        <v>3.9800154055885162E-2</v>
      </c>
      <c r="AH500" s="69">
        <f>SUMPRODUCT('Monthly Returns'!$BI$4:$BI$243,$K$250:$K$489,AH$250:AH$489)</f>
        <v>-3.8610346612670529E-2</v>
      </c>
      <c r="AI500" s="69">
        <f>SUMPRODUCT('Monthly Returns'!$BI$4:$BI$243,$K$250:$K$489,AI$250:AI$489)</f>
        <v>2.659053553142824E-2</v>
      </c>
      <c r="AJ500" s="69">
        <f>SUMPRODUCT('Monthly Returns'!$BI$4:$BI$243,$K$250:$K$489,AJ$250:AJ$489)</f>
        <v>2.2155694492804735E-2</v>
      </c>
      <c r="AK500" s="69">
        <f>SUMPRODUCT('Monthly Returns'!$BI$4:$BI$243,$K$250:$K$489,AK$250:AK$489)</f>
        <v>3.1357156729322169E-2</v>
      </c>
      <c r="AL500" s="69">
        <f>SUMPRODUCT('Monthly Returns'!$BI$4:$BI$243,$K$250:$K$489,AL$250:AL$489)</f>
        <v>2.3183320948670511E-2</v>
      </c>
      <c r="AM500" s="69">
        <f>SUMPRODUCT('Monthly Returns'!$BI$4:$BI$243,$K$250:$K$489,AM$250:AM$489)</f>
        <v>3.2690997708523968E-2</v>
      </c>
      <c r="AN500" s="69">
        <f>SUMPRODUCT('Monthly Returns'!$BI$4:$BI$243,$K$250:$K$489,AN$250:AN$489)</f>
        <v>1.2786223558209346E-2</v>
      </c>
      <c r="AO500" s="69">
        <f>SUMPRODUCT('Monthly Returns'!$BI$4:$BI$243,$K$250:$K$489,AO$250:AO$489)</f>
        <v>4.8263769789907762E-2</v>
      </c>
      <c r="AP500" s="69">
        <f>SUMPRODUCT('Monthly Returns'!$BI$4:$BI$243,$K$250:$K$489,AP$250:AP$489)</f>
        <v>1.7490943687855622E-2</v>
      </c>
      <c r="AQ500" s="69">
        <f>SUMPRODUCT('Monthly Returns'!$BI$4:$BI$243,$K$250:$K$489,AQ$250:AQ$489)</f>
        <v>1.6300599862453587E-2</v>
      </c>
      <c r="AR500" s="69">
        <f>SUMPRODUCT('Monthly Returns'!$BI$4:$BI$243,$K$250:$K$489,AR$250:AR$489)</f>
        <v>6.8421983540280853E-2</v>
      </c>
      <c r="AS500" s="69">
        <f>SUMPRODUCT('Monthly Returns'!$BI$4:$BI$243,$K$250:$K$489,AS$250:AS$489)</f>
        <v>-2.9496692783268972E-2</v>
      </c>
      <c r="AT500" s="69">
        <f>SUMPRODUCT('Monthly Returns'!$BI$4:$BI$243,$K$250:$K$489,AT$250:AT$489)</f>
        <v>5.805835410247441E-2</v>
      </c>
      <c r="AU500" s="69">
        <f>SUMPRODUCT('Monthly Returns'!$BI$4:$BI$243,$K$250:$K$489,AU$250:AU$489)</f>
        <v>6.320581656588603E-2</v>
      </c>
      <c r="AV500" s="69">
        <f>SUMPRODUCT('Monthly Returns'!$BI$4:$BI$243,$K$250:$K$489,AV$250:AV$489)</f>
        <v>-4.1911474690695796E-2</v>
      </c>
      <c r="AW500" s="69">
        <f>SUMPRODUCT('Monthly Returns'!$BI$4:$BI$243,$K$250:$K$489,AW$250:AW$489)</f>
        <v>8.5972410635988289E-2</v>
      </c>
      <c r="AX500" s="69">
        <f>SUMPRODUCT('Monthly Returns'!$BI$4:$BI$243,$K$250:$K$489,AX$250:AX$489)</f>
        <v>6.2440858818333139E-2</v>
      </c>
      <c r="AY500" s="69">
        <f>SUMPRODUCT('Monthly Returns'!$BI$4:$BI$243,$K$250:$K$489,AY$250:AY$489)</f>
        <v>3.2423315513604022E-2</v>
      </c>
      <c r="AZ500" s="69">
        <f>SUMPRODUCT('Monthly Returns'!$BI$4:$BI$243,$K$250:$K$489,AZ$250:AZ$489)</f>
        <v>-1.1322413326019265E-2</v>
      </c>
      <c r="BA500" s="69">
        <f>SUMPRODUCT('Monthly Returns'!$BI$4:$BI$243,$K$250:$K$489,BA$250:BA$489)</f>
        <v>-6.8288182360878372E-2</v>
      </c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</row>
    <row r="501" spans="1:74" x14ac:dyDescent="0.2">
      <c r="A501" s="71" t="str">
        <v>Global Developed Market Sovereign Fixed Income</v>
      </c>
      <c r="C501" s="69">
        <f>SUMPRODUCT('Monthly Returns'!$BI$4:$BI$243,$L$250:$L$489,C$250:C$489)</f>
        <v>0.18965816743484606</v>
      </c>
      <c r="D501" s="69">
        <f>SUMPRODUCT('Monthly Returns'!$BI$4:$BI$243,$L$250:$L$489,D$250:D$489)</f>
        <v>7.6976038606741792E-2</v>
      </c>
      <c r="E501" s="69">
        <f>SUMPRODUCT('Monthly Returns'!$BI$4:$BI$243,$L$250:$L$489,E$250:E$489)</f>
        <v>5.3620524616678267E-2</v>
      </c>
      <c r="F501" s="69">
        <f>SUMPRODUCT('Monthly Returns'!$BI$4:$BI$243,$L$250:$L$489,F$250:F$489)</f>
        <v>-5.475717419403249E-2</v>
      </c>
      <c r="G501" s="69">
        <f>SUMPRODUCT('Monthly Returns'!$BI$4:$BI$243,$L$250:$L$489,G$250:G$489)</f>
        <v>-4.4586797267461651E-3</v>
      </c>
      <c r="H501" s="69">
        <f>SUMPRODUCT('Monthly Returns'!$BI$4:$BI$243,$L$250:$L$489,H$250:H$489)</f>
        <v>0.19167397066589509</v>
      </c>
      <c r="I501" s="69">
        <f>SUMPRODUCT('Monthly Returns'!$BI$4:$BI$243,$L$250:$L$489,I$250:I$489)</f>
        <v>0.32674851228858875</v>
      </c>
      <c r="J501" s="69">
        <f>SUMPRODUCT('Monthly Returns'!$BI$4:$BI$243,$L$250:$L$489,J$250:J$489)</f>
        <v>0.15167913663151464</v>
      </c>
      <c r="K501" s="69">
        <f>SUMPRODUCT('Monthly Returns'!$BI$4:$BI$243,$L$250:$L$489,K$250:K$489)</f>
        <v>0.14707948676985677</v>
      </c>
      <c r="L501" s="69">
        <f>SUMPRODUCT('Monthly Returns'!$BI$4:$BI$243,$L$250:$L$489,L$250:L$489)</f>
        <v>1.0000000000000004</v>
      </c>
      <c r="M501" s="69">
        <f>SUMPRODUCT('Monthly Returns'!$BI$4:$BI$243,$L$250:$L$489,M$250:M$489)</f>
        <v>0.98852587706150552</v>
      </c>
      <c r="N501" s="69">
        <f>SUMPRODUCT('Monthly Returns'!$BI$4:$BI$243,$L$250:$L$489,N$250:N$489)</f>
        <v>0.50989960316296001</v>
      </c>
      <c r="O501" s="69">
        <f>SUMPRODUCT('Monthly Returns'!$BI$4:$BI$243,$L$250:$L$489,O$250:O$489)</f>
        <v>0.67779918839429143</v>
      </c>
      <c r="P501" s="69">
        <f>SUMPRODUCT('Monthly Returns'!$BI$4:$BI$243,$L$250:$L$489,P$250:P$489)</f>
        <v>0.62869007616655948</v>
      </c>
      <c r="Q501" s="69">
        <f>SUMPRODUCT('Monthly Returns'!$BI$4:$BI$243,$L$250:$L$489,Q$250:Q$489)</f>
        <v>0.55601851400704438</v>
      </c>
      <c r="R501" s="69">
        <f>SUMPRODUCT('Monthly Returns'!$BI$4:$BI$243,$L$250:$L$489,R$250:R$489)</f>
        <v>0.43139340686459043</v>
      </c>
      <c r="S501" s="69">
        <f>SUMPRODUCT('Monthly Returns'!$BI$4:$BI$243,$L$250:$L$489,S$250:S$489)</f>
        <v>0.7511822467582322</v>
      </c>
      <c r="T501" s="69">
        <f>SUMPRODUCT('Monthly Returns'!$BI$4:$BI$243,$L$250:$L$489,T$250:T$489)</f>
        <v>0.68618181769437103</v>
      </c>
      <c r="U501" s="69">
        <f>SUMPRODUCT('Monthly Returns'!$BI$4:$BI$243,$L$250:$L$489,U$250:U$489)</f>
        <v>-0.3015416988429408</v>
      </c>
      <c r="V501" s="69">
        <f>SUMPRODUCT('Monthly Returns'!$BI$4:$BI$243,$L$250:$L$489,V$250:V$489)</f>
        <v>-0.36559431466465403</v>
      </c>
      <c r="W501" s="69">
        <f>SUMPRODUCT('Monthly Returns'!$BI$4:$BI$243,$L$250:$L$489,W$250:W$489)</f>
        <v>0.10251608205054769</v>
      </c>
      <c r="X501" s="69">
        <f>SUMPRODUCT('Monthly Returns'!$BI$4:$BI$243,$L$250:$L$489,X$250:X$489)</f>
        <v>-7.4322687200530257E-2</v>
      </c>
      <c r="Y501" s="69">
        <f>SUMPRODUCT('Monthly Returns'!$BI$4:$BI$243,$L$250:$L$489,Y$250:Y$489)</f>
        <v>7.0347158630710574E-2</v>
      </c>
      <c r="Z501" s="69">
        <f>SUMPRODUCT('Monthly Returns'!$BI$4:$BI$243,$L$250:$L$489,Z$250:Z$489)</f>
        <v>4.3432682753349633E-2</v>
      </c>
      <c r="AA501" s="69">
        <f>SUMPRODUCT('Monthly Returns'!$BI$4:$BI$243,$L$250:$L$489,AA$250:AA$489)</f>
        <v>-4.7559660975056081E-2</v>
      </c>
      <c r="AB501" s="69">
        <f>SUMPRODUCT('Monthly Returns'!$BI$4:$BI$243,$L$250:$L$489,AB$250:AB$489)</f>
        <v>-6.5576459534996429E-3</v>
      </c>
      <c r="AC501" s="69">
        <f>SUMPRODUCT('Monthly Returns'!$BI$4:$BI$243,$L$250:$L$489,AC$250:AC$489)</f>
        <v>-0.11781818118578992</v>
      </c>
      <c r="AD501" s="69">
        <f>SUMPRODUCT('Monthly Returns'!$BI$4:$BI$243,$L$250:$L$489,AD$250:AD$489)</f>
        <v>-0.12492947529723668</v>
      </c>
      <c r="AE501" s="69">
        <f>SUMPRODUCT('Monthly Returns'!$BI$4:$BI$243,$L$250:$L$489,AE$250:AE$489)</f>
        <v>-7.8595069649690832E-2</v>
      </c>
      <c r="AF501" s="69">
        <f>SUMPRODUCT('Monthly Returns'!$BI$4:$BI$243,$L$250:$L$489,AF$250:AF$489)</f>
        <v>-3.2088276142318607E-2</v>
      </c>
      <c r="AG501" s="69">
        <f>SUMPRODUCT('Monthly Returns'!$BI$4:$BI$243,$L$250:$L$489,AG$250:AG$489)</f>
        <v>-4.4019727706262344E-3</v>
      </c>
      <c r="AH501" s="69">
        <f>SUMPRODUCT('Monthly Returns'!$BI$4:$BI$243,$L$250:$L$489,AH$250:AH$489)</f>
        <v>-0.11572659538123718</v>
      </c>
      <c r="AI501" s="69">
        <f>SUMPRODUCT('Monthly Returns'!$BI$4:$BI$243,$L$250:$L$489,AI$250:AI$489)</f>
        <v>7.0289894695562211E-2</v>
      </c>
      <c r="AJ501" s="69">
        <f>SUMPRODUCT('Monthly Returns'!$BI$4:$BI$243,$L$250:$L$489,AJ$250:AJ$489)</f>
        <v>9.0270291639197919E-2</v>
      </c>
      <c r="AK501" s="69">
        <f>SUMPRODUCT('Monthly Returns'!$BI$4:$BI$243,$L$250:$L$489,AK$250:AK$489)</f>
        <v>8.3095992204855237E-2</v>
      </c>
      <c r="AL501" s="69">
        <f>SUMPRODUCT('Monthly Returns'!$BI$4:$BI$243,$L$250:$L$489,AL$250:AL$489)</f>
        <v>4.1598561920741121E-2</v>
      </c>
      <c r="AM501" s="69">
        <f>SUMPRODUCT('Monthly Returns'!$BI$4:$BI$243,$L$250:$L$489,AM$250:AM$489)</f>
        <v>0.13254493318744898</v>
      </c>
      <c r="AN501" s="69">
        <f>SUMPRODUCT('Monthly Returns'!$BI$4:$BI$243,$L$250:$L$489,AN$250:AN$489)</f>
        <v>2.0036787628318075E-2</v>
      </c>
      <c r="AO501" s="69">
        <f>SUMPRODUCT('Monthly Returns'!$BI$4:$BI$243,$L$250:$L$489,AO$250:AO$489)</f>
        <v>0.16141518193453189</v>
      </c>
      <c r="AP501" s="69">
        <f>SUMPRODUCT('Monthly Returns'!$BI$4:$BI$243,$L$250:$L$489,AP$250:AP$489)</f>
        <v>-7.2697507273563833E-2</v>
      </c>
      <c r="AQ501" s="69">
        <f>SUMPRODUCT('Monthly Returns'!$BI$4:$BI$243,$L$250:$L$489,AQ$250:AQ$489)</f>
        <v>9.3300014761556749E-3</v>
      </c>
      <c r="AR501" s="69">
        <f>SUMPRODUCT('Monthly Returns'!$BI$4:$BI$243,$L$250:$L$489,AR$250:AR$489)</f>
        <v>-2.0791129083407928E-2</v>
      </c>
      <c r="AS501" s="69">
        <f>SUMPRODUCT('Monthly Returns'!$BI$4:$BI$243,$L$250:$L$489,AS$250:AS$489)</f>
        <v>-2.3130415354002877E-2</v>
      </c>
      <c r="AT501" s="69">
        <f>SUMPRODUCT('Monthly Returns'!$BI$4:$BI$243,$L$250:$L$489,AT$250:AT$489)</f>
        <v>-9.8082069251275682E-3</v>
      </c>
      <c r="AU501" s="69">
        <f>SUMPRODUCT('Monthly Returns'!$BI$4:$BI$243,$L$250:$L$489,AU$250:AU$489)</f>
        <v>-6.1571337273634612E-2</v>
      </c>
      <c r="AV501" s="69">
        <f>SUMPRODUCT('Monthly Returns'!$BI$4:$BI$243,$L$250:$L$489,AV$250:AV$489)</f>
        <v>-2.911464174961716E-2</v>
      </c>
      <c r="AW501" s="69">
        <f>SUMPRODUCT('Monthly Returns'!$BI$4:$BI$243,$L$250:$L$489,AW$250:AW$489)</f>
        <v>-3.9309086688147234E-2</v>
      </c>
      <c r="AX501" s="69">
        <f>SUMPRODUCT('Monthly Returns'!$BI$4:$BI$243,$L$250:$L$489,AX$250:AX$489)</f>
        <v>-1.1522785054330686E-2</v>
      </c>
      <c r="AY501" s="69">
        <f>SUMPRODUCT('Monthly Returns'!$BI$4:$BI$243,$L$250:$L$489,AY$250:AY$489)</f>
        <v>5.9411612636969424E-2</v>
      </c>
      <c r="AZ501" s="69">
        <f>SUMPRODUCT('Monthly Returns'!$BI$4:$BI$243,$L$250:$L$489,AZ$250:AZ$489)</f>
        <v>0.11267577825248901</v>
      </c>
      <c r="BA501" s="69">
        <f>SUMPRODUCT('Monthly Returns'!$BI$4:$BI$243,$L$250:$L$489,BA$250:BA$489)</f>
        <v>-9.8844857902049457E-2</v>
      </c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</row>
    <row r="502" spans="1:74" x14ac:dyDescent="0.2">
      <c r="A502" s="71" t="str">
        <v>Global Developed Market Aggregate Fixed Income</v>
      </c>
      <c r="C502" s="69">
        <f>SUMPRODUCT('Monthly Returns'!$BI$4:$BI$243,$M$250:$M$489,C$250:C$489)</f>
        <v>0.25986134687199974</v>
      </c>
      <c r="D502" s="69">
        <f>SUMPRODUCT('Monthly Returns'!$BI$4:$BI$243,$M$250:$M$489,D$250:D$489)</f>
        <v>0.14141867715088768</v>
      </c>
      <c r="E502" s="69">
        <f>SUMPRODUCT('Monthly Returns'!$BI$4:$BI$243,$M$250:$M$489,E$250:E$489)</f>
        <v>9.9859087736210606E-2</v>
      </c>
      <c r="F502" s="69">
        <f>SUMPRODUCT('Monthly Returns'!$BI$4:$BI$243,$M$250:$M$489,F$250:F$489)</f>
        <v>-8.3062226130381743E-3</v>
      </c>
      <c r="G502" s="69">
        <f>SUMPRODUCT('Monthly Returns'!$BI$4:$BI$243,$M$250:$M$489,G$250:G$489)</f>
        <v>4.9615333096001392E-2</v>
      </c>
      <c r="H502" s="69">
        <f>SUMPRODUCT('Monthly Returns'!$BI$4:$BI$243,$M$250:$M$489,H$250:H$489)</f>
        <v>0.24076342606892626</v>
      </c>
      <c r="I502" s="69">
        <f>SUMPRODUCT('Monthly Returns'!$BI$4:$BI$243,$M$250:$M$489,I$250:I$489)</f>
        <v>0.3558696527500303</v>
      </c>
      <c r="J502" s="69">
        <f>SUMPRODUCT('Monthly Returns'!$BI$4:$BI$243,$M$250:$M$489,J$250:J$489)</f>
        <v>0.19606975876398905</v>
      </c>
      <c r="K502" s="69">
        <f>SUMPRODUCT('Monthly Returns'!$BI$4:$BI$243,$M$250:$M$489,K$250:K$489)</f>
        <v>0.1862913854809482</v>
      </c>
      <c r="L502" s="69">
        <f>SUMPRODUCT('Monthly Returns'!$BI$4:$BI$243,$M$250:$M$489,L$250:L$489)</f>
        <v>0.98852587706150574</v>
      </c>
      <c r="M502" s="69">
        <f>SUMPRODUCT('Monthly Returns'!$BI$4:$BI$243,$M$250:$M$489,M$250:M$489)</f>
        <v>1.0000000000000002</v>
      </c>
      <c r="N502" s="69">
        <f>SUMPRODUCT('Monthly Returns'!$BI$4:$BI$243,$M$250:$M$489,N$250:N$489)</f>
        <v>0.58959758129744588</v>
      </c>
      <c r="O502" s="69">
        <f>SUMPRODUCT('Monthly Returns'!$BI$4:$BI$243,$M$250:$M$489,O$250:O$489)</f>
        <v>0.70488171859797266</v>
      </c>
      <c r="P502" s="69">
        <f>SUMPRODUCT('Monthly Returns'!$BI$4:$BI$243,$M$250:$M$489,P$250:P$489)</f>
        <v>0.69486022757329213</v>
      </c>
      <c r="Q502" s="69">
        <f>SUMPRODUCT('Monthly Returns'!$BI$4:$BI$243,$M$250:$M$489,Q$250:Q$489)</f>
        <v>0.62947131349782603</v>
      </c>
      <c r="R502" s="69">
        <f>SUMPRODUCT('Monthly Returns'!$BI$4:$BI$243,$M$250:$M$489,R$250:R$489)</f>
        <v>0.5142061565622833</v>
      </c>
      <c r="S502" s="69">
        <f>SUMPRODUCT('Monthly Returns'!$BI$4:$BI$243,$M$250:$M$489,S$250:S$489)</f>
        <v>0.79617155247620885</v>
      </c>
      <c r="T502" s="69">
        <f>SUMPRODUCT('Monthly Returns'!$BI$4:$BI$243,$M$250:$M$489,T$250:T$489)</f>
        <v>0.75440062857108292</v>
      </c>
      <c r="U502" s="69">
        <f>SUMPRODUCT('Monthly Returns'!$BI$4:$BI$243,$M$250:$M$489,U$250:U$489)</f>
        <v>-0.27089859974480751</v>
      </c>
      <c r="V502" s="69">
        <f>SUMPRODUCT('Monthly Returns'!$BI$4:$BI$243,$M$250:$M$489,V$250:V$489)</f>
        <v>-0.33803847254672292</v>
      </c>
      <c r="W502" s="69">
        <f>SUMPRODUCT('Monthly Returns'!$BI$4:$BI$243,$M$250:$M$489,W$250:W$489)</f>
        <v>8.7177248986593903E-2</v>
      </c>
      <c r="X502" s="69">
        <f>SUMPRODUCT('Monthly Returns'!$BI$4:$BI$243,$M$250:$M$489,X$250:X$489)</f>
        <v>-7.8094180911434455E-2</v>
      </c>
      <c r="Y502" s="69">
        <f>SUMPRODUCT('Monthly Returns'!$BI$4:$BI$243,$M$250:$M$489,Y$250:Y$489)</f>
        <v>7.009384683777678E-2</v>
      </c>
      <c r="Z502" s="69">
        <f>SUMPRODUCT('Monthly Returns'!$BI$4:$BI$243,$M$250:$M$489,Z$250:Z$489)</f>
        <v>4.3450644335257159E-2</v>
      </c>
      <c r="AA502" s="69">
        <f>SUMPRODUCT('Monthly Returns'!$BI$4:$BI$243,$M$250:$M$489,AA$250:AA$489)</f>
        <v>-4.9867250080071521E-2</v>
      </c>
      <c r="AB502" s="69">
        <f>SUMPRODUCT('Monthly Returns'!$BI$4:$BI$243,$M$250:$M$489,AB$250:AB$489)</f>
        <v>-1.7918429444876087E-2</v>
      </c>
      <c r="AC502" s="69">
        <f>SUMPRODUCT('Monthly Returns'!$BI$4:$BI$243,$M$250:$M$489,AC$250:AC$489)</f>
        <v>-0.10654838771619463</v>
      </c>
      <c r="AD502" s="69">
        <f>SUMPRODUCT('Monthly Returns'!$BI$4:$BI$243,$M$250:$M$489,AD$250:AD$489)</f>
        <v>-0.11228900552606579</v>
      </c>
      <c r="AE502" s="69">
        <f>SUMPRODUCT('Monthly Returns'!$BI$4:$BI$243,$M$250:$M$489,AE$250:AE$489)</f>
        <v>-7.3278549063035991E-2</v>
      </c>
      <c r="AF502" s="69">
        <f>SUMPRODUCT('Monthly Returns'!$BI$4:$BI$243,$M$250:$M$489,AF$250:AF$489)</f>
        <v>-2.9423294186208322E-2</v>
      </c>
      <c r="AG502" s="69">
        <f>SUMPRODUCT('Monthly Returns'!$BI$4:$BI$243,$M$250:$M$489,AG$250:AG$489)</f>
        <v>-7.6410299637714868E-3</v>
      </c>
      <c r="AH502" s="69">
        <f>SUMPRODUCT('Monthly Returns'!$BI$4:$BI$243,$M$250:$M$489,AH$250:AH$489)</f>
        <v>-0.11345344446572486</v>
      </c>
      <c r="AI502" s="69">
        <f>SUMPRODUCT('Monthly Returns'!$BI$4:$BI$243,$M$250:$M$489,AI$250:AI$489)</f>
        <v>6.1521806320875679E-2</v>
      </c>
      <c r="AJ502" s="69">
        <f>SUMPRODUCT('Monthly Returns'!$BI$4:$BI$243,$M$250:$M$489,AJ$250:AJ$489)</f>
        <v>8.8447442312822269E-2</v>
      </c>
      <c r="AK502" s="69">
        <f>SUMPRODUCT('Monthly Returns'!$BI$4:$BI$243,$M$250:$M$489,AK$250:AK$489)</f>
        <v>8.4682920301870246E-2</v>
      </c>
      <c r="AL502" s="69">
        <f>SUMPRODUCT('Monthly Returns'!$BI$4:$BI$243,$M$250:$M$489,AL$250:AL$489)</f>
        <v>3.2963731700085985E-2</v>
      </c>
      <c r="AM502" s="69">
        <f>SUMPRODUCT('Monthly Returns'!$BI$4:$BI$243,$M$250:$M$489,AM$250:AM$489)</f>
        <v>0.12881761034329117</v>
      </c>
      <c r="AN502" s="69">
        <f>SUMPRODUCT('Monthly Returns'!$BI$4:$BI$243,$M$250:$M$489,AN$250:AN$489)</f>
        <v>3.8193800491140399E-3</v>
      </c>
      <c r="AO502" s="69">
        <f>SUMPRODUCT('Monthly Returns'!$BI$4:$BI$243,$M$250:$M$489,AO$250:AO$489)</f>
        <v>0.15221199108263528</v>
      </c>
      <c r="AP502" s="69">
        <f>SUMPRODUCT('Monthly Returns'!$BI$4:$BI$243,$M$250:$M$489,AP$250:AP$489)</f>
        <v>-8.2199754686398049E-2</v>
      </c>
      <c r="AQ502" s="69">
        <f>SUMPRODUCT('Monthly Returns'!$BI$4:$BI$243,$M$250:$M$489,AQ$250:AQ$489)</f>
        <v>-7.7178522126929291E-4</v>
      </c>
      <c r="AR502" s="69">
        <f>SUMPRODUCT('Monthly Returns'!$BI$4:$BI$243,$M$250:$M$489,AR$250:AR$489)</f>
        <v>-1.9413370803246677E-2</v>
      </c>
      <c r="AS502" s="69">
        <f>SUMPRODUCT('Monthly Returns'!$BI$4:$BI$243,$M$250:$M$489,AS$250:AS$489)</f>
        <v>-3.77206468265954E-2</v>
      </c>
      <c r="AT502" s="69">
        <f>SUMPRODUCT('Monthly Returns'!$BI$4:$BI$243,$M$250:$M$489,AT$250:AT$489)</f>
        <v>-8.0378790127345889E-3</v>
      </c>
      <c r="AU502" s="69">
        <f>SUMPRODUCT('Monthly Returns'!$BI$4:$BI$243,$M$250:$M$489,AU$250:AU$489)</f>
        <v>-4.438342183641205E-2</v>
      </c>
      <c r="AV502" s="69">
        <f>SUMPRODUCT('Monthly Returns'!$BI$4:$BI$243,$M$250:$M$489,AV$250:AV$489)</f>
        <v>1.8035352327646728E-3</v>
      </c>
      <c r="AW502" s="69">
        <f>SUMPRODUCT('Monthly Returns'!$BI$4:$BI$243,$M$250:$M$489,AW$250:AW$489)</f>
        <v>-3.0330632863604472E-2</v>
      </c>
      <c r="AX502" s="69">
        <f>SUMPRODUCT('Monthly Returns'!$BI$4:$BI$243,$M$250:$M$489,AX$250:AX$489)</f>
        <v>-3.6966427028354547E-3</v>
      </c>
      <c r="AY502" s="69">
        <f>SUMPRODUCT('Monthly Returns'!$BI$4:$BI$243,$M$250:$M$489,AY$250:AY$489)</f>
        <v>6.9625106096664474E-2</v>
      </c>
      <c r="AZ502" s="69">
        <f>SUMPRODUCT('Monthly Returns'!$BI$4:$BI$243,$M$250:$M$489,AZ$250:AZ$489)</f>
        <v>0.11784810738772829</v>
      </c>
      <c r="BA502" s="69">
        <f>SUMPRODUCT('Monthly Returns'!$BI$4:$BI$243,$M$250:$M$489,BA$250:BA$489)</f>
        <v>-0.10657431646389799</v>
      </c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</row>
    <row r="503" spans="1:74" x14ac:dyDescent="0.2">
      <c r="A503" s="71" t="str">
        <v>Global High Yield Fixed Income</v>
      </c>
      <c r="C503" s="69">
        <f>SUMPRODUCT('Monthly Returns'!$BI$4:$BI$243,$N$250:$N$489,C$250:C$489)</f>
        <v>0.65174802984003877</v>
      </c>
      <c r="D503" s="69">
        <f>SUMPRODUCT('Monthly Returns'!$BI$4:$BI$243,$N$250:$N$489,D$250:D$489)</f>
        <v>0.59243715011471287</v>
      </c>
      <c r="E503" s="69">
        <f>SUMPRODUCT('Monthly Returns'!$BI$4:$BI$243,$N$250:$N$489,E$250:E$489)</f>
        <v>0.56927165093325272</v>
      </c>
      <c r="F503" s="69">
        <f>SUMPRODUCT('Monthly Returns'!$BI$4:$BI$243,$N$250:$N$489,F$250:F$489)</f>
        <v>0.53481539221548857</v>
      </c>
      <c r="G503" s="69">
        <f>SUMPRODUCT('Monthly Returns'!$BI$4:$BI$243,$N$250:$N$489,G$250:G$489)</f>
        <v>0.54736382370962622</v>
      </c>
      <c r="H503" s="69">
        <f>SUMPRODUCT('Monthly Returns'!$BI$4:$BI$243,$N$250:$N$489,H$250:H$489)</f>
        <v>0.52139332341159272</v>
      </c>
      <c r="I503" s="69">
        <f>SUMPRODUCT('Monthly Returns'!$BI$4:$BI$243,$N$250:$N$489,I$250:I$489)</f>
        <v>0.44353750644653489</v>
      </c>
      <c r="J503" s="69">
        <f>SUMPRODUCT('Monthly Returns'!$BI$4:$BI$243,$N$250:$N$489,J$250:J$489)</f>
        <v>0.61245013694481543</v>
      </c>
      <c r="K503" s="69">
        <f>SUMPRODUCT('Monthly Returns'!$BI$4:$BI$243,$N$250:$N$489,K$250:K$489)</f>
        <v>0.63023697150734126</v>
      </c>
      <c r="L503" s="69">
        <f>SUMPRODUCT('Monthly Returns'!$BI$4:$BI$243,$N$250:$N$489,L$250:L$489)</f>
        <v>0.50989960316296001</v>
      </c>
      <c r="M503" s="69">
        <f>SUMPRODUCT('Monthly Returns'!$BI$4:$BI$243,$N$250:$N$489,M$250:M$489)</f>
        <v>0.58959758129744588</v>
      </c>
      <c r="N503" s="69">
        <f>SUMPRODUCT('Monthly Returns'!$BI$4:$BI$243,$N$250:$N$489,N$250:N$489)</f>
        <v>1.0000000000000007</v>
      </c>
      <c r="O503" s="69">
        <f>SUMPRODUCT('Monthly Returns'!$BI$4:$BI$243,$N$250:$N$489,O$250:O$489)</f>
        <v>0.75904974829346006</v>
      </c>
      <c r="P503" s="69">
        <f>SUMPRODUCT('Monthly Returns'!$BI$4:$BI$243,$N$250:$N$489,P$250:P$489)</f>
        <v>0.89545720132001771</v>
      </c>
      <c r="Q503" s="69">
        <f>SUMPRODUCT('Monthly Returns'!$BI$4:$BI$243,$N$250:$N$489,Q$250:Q$489)</f>
        <v>0.85385781978591679</v>
      </c>
      <c r="R503" s="69">
        <f>SUMPRODUCT('Monthly Returns'!$BI$4:$BI$243,$N$250:$N$489,R$250:R$489)</f>
        <v>0.75979995361721486</v>
      </c>
      <c r="S503" s="69">
        <f>SUMPRODUCT('Monthly Returns'!$BI$4:$BI$243,$N$250:$N$489,S$250:S$489)</f>
        <v>0.51924125796359266</v>
      </c>
      <c r="T503" s="69">
        <f>SUMPRODUCT('Monthly Returns'!$BI$4:$BI$243,$N$250:$N$489,T$250:T$489)</f>
        <v>0.88498528632846019</v>
      </c>
      <c r="U503" s="69">
        <f>SUMPRODUCT('Monthly Returns'!$BI$4:$BI$243,$N$250:$N$489,U$250:U$489)</f>
        <v>0.29756535790914257</v>
      </c>
      <c r="V503" s="69">
        <f>SUMPRODUCT('Monthly Returns'!$BI$4:$BI$243,$N$250:$N$489,V$250:V$489)</f>
        <v>0.26780880370070492</v>
      </c>
      <c r="W503" s="69">
        <f>SUMPRODUCT('Monthly Returns'!$BI$4:$BI$243,$N$250:$N$489,W$250:W$489)</f>
        <v>8.5639703943214796E-2</v>
      </c>
      <c r="X503" s="69">
        <f>SUMPRODUCT('Monthly Returns'!$BI$4:$BI$243,$N$250:$N$489,X$250:X$489)</f>
        <v>-3.2856030745017369E-2</v>
      </c>
      <c r="Y503" s="69">
        <f>SUMPRODUCT('Monthly Returns'!$BI$4:$BI$243,$N$250:$N$489,Y$250:Y$489)</f>
        <v>7.1918284221027556E-2</v>
      </c>
      <c r="Z503" s="69">
        <f>SUMPRODUCT('Monthly Returns'!$BI$4:$BI$243,$N$250:$N$489,Z$250:Z$489)</f>
        <v>7.526938703976653E-2</v>
      </c>
      <c r="AA503" s="69">
        <f>SUMPRODUCT('Monthly Returns'!$BI$4:$BI$243,$N$250:$N$489,AA$250:AA$489)</f>
        <v>1.3608869092289583E-2</v>
      </c>
      <c r="AB503" s="69">
        <f>SUMPRODUCT('Monthly Returns'!$BI$4:$BI$243,$N$250:$N$489,AB$250:AB$489)</f>
        <v>-5.4810060667378089E-3</v>
      </c>
      <c r="AC503" s="69">
        <f>SUMPRODUCT('Monthly Returns'!$BI$4:$BI$243,$N$250:$N$489,AC$250:AC$489)</f>
        <v>-4.6784853309402671E-2</v>
      </c>
      <c r="AD503" s="69">
        <f>SUMPRODUCT('Monthly Returns'!$BI$4:$BI$243,$N$250:$N$489,AD$250:AD$489)</f>
        <v>-4.9621361130441938E-2</v>
      </c>
      <c r="AE503" s="69">
        <f>SUMPRODUCT('Monthly Returns'!$BI$4:$BI$243,$N$250:$N$489,AE$250:AE$489)</f>
        <v>-3.8399139247259281E-2</v>
      </c>
      <c r="AF503" s="69">
        <f>SUMPRODUCT('Monthly Returns'!$BI$4:$BI$243,$N$250:$N$489,AF$250:AF$489)</f>
        <v>3.6922431959374785E-3</v>
      </c>
      <c r="AG503" s="69">
        <f>SUMPRODUCT('Monthly Returns'!$BI$4:$BI$243,$N$250:$N$489,AG$250:AG$489)</f>
        <v>6.2855386170648387E-3</v>
      </c>
      <c r="AH503" s="69">
        <f>SUMPRODUCT('Monthly Returns'!$BI$4:$BI$243,$N$250:$N$489,AH$250:AH$489)</f>
        <v>-6.2383351723177737E-2</v>
      </c>
      <c r="AI503" s="69">
        <f>SUMPRODUCT('Monthly Returns'!$BI$4:$BI$243,$N$250:$N$489,AI$250:AI$489)</f>
        <v>5.2134076540408067E-2</v>
      </c>
      <c r="AJ503" s="69">
        <f>SUMPRODUCT('Monthly Returns'!$BI$4:$BI$243,$N$250:$N$489,AJ$250:AJ$489)</f>
        <v>6.8320741599534135E-2</v>
      </c>
      <c r="AK503" s="69">
        <f>SUMPRODUCT('Monthly Returns'!$BI$4:$BI$243,$N$250:$N$489,AK$250:AK$489)</f>
        <v>6.4015389868986139E-2</v>
      </c>
      <c r="AL503" s="69">
        <f>SUMPRODUCT('Monthly Returns'!$BI$4:$BI$243,$N$250:$N$489,AL$250:AL$489)</f>
        <v>1.3933930230849278E-2</v>
      </c>
      <c r="AM503" s="69">
        <f>SUMPRODUCT('Monthly Returns'!$BI$4:$BI$243,$N$250:$N$489,AM$250:AM$489)</f>
        <v>0.16294296879924622</v>
      </c>
      <c r="AN503" s="69">
        <f>SUMPRODUCT('Monthly Returns'!$BI$4:$BI$243,$N$250:$N$489,AN$250:AN$489)</f>
        <v>-2.9693852436399101E-2</v>
      </c>
      <c r="AO503" s="69">
        <f>SUMPRODUCT('Monthly Returns'!$BI$4:$BI$243,$N$250:$N$489,AO$250:AO$489)</f>
        <v>0.15903763539665336</v>
      </c>
      <c r="AP503" s="69">
        <f>SUMPRODUCT('Monthly Returns'!$BI$4:$BI$243,$N$250:$N$489,AP$250:AP$489)</f>
        <v>-4.0835203915898829E-2</v>
      </c>
      <c r="AQ503" s="69">
        <f>SUMPRODUCT('Monthly Returns'!$BI$4:$BI$243,$N$250:$N$489,AQ$250:AQ$489)</f>
        <v>-1.5197381105210569E-2</v>
      </c>
      <c r="AR503" s="69">
        <f>SUMPRODUCT('Monthly Returns'!$BI$4:$BI$243,$N$250:$N$489,AR$250:AR$489)</f>
        <v>1.713229604244957E-2</v>
      </c>
      <c r="AS503" s="69">
        <f>SUMPRODUCT('Monthly Returns'!$BI$4:$BI$243,$N$250:$N$489,AS$250:AS$489)</f>
        <v>-0.14482124086786682</v>
      </c>
      <c r="AT503" s="69">
        <f>SUMPRODUCT('Monthly Returns'!$BI$4:$BI$243,$N$250:$N$489,AT$250:AT$489)</f>
        <v>3.652050997863953E-2</v>
      </c>
      <c r="AU503" s="69">
        <f>SUMPRODUCT('Monthly Returns'!$BI$4:$BI$243,$N$250:$N$489,AU$250:AU$489)</f>
        <v>2.9301759463732244E-2</v>
      </c>
      <c r="AV503" s="69">
        <f>SUMPRODUCT('Monthly Returns'!$BI$4:$BI$243,$N$250:$N$489,AV$250:AV$489)</f>
        <v>4.4074757723399895E-2</v>
      </c>
      <c r="AW503" s="69">
        <f>SUMPRODUCT('Monthly Returns'!$BI$4:$BI$243,$N$250:$N$489,AW$250:AW$489)</f>
        <v>4.7352604490253081E-2</v>
      </c>
      <c r="AX503" s="69">
        <f>SUMPRODUCT('Monthly Returns'!$BI$4:$BI$243,$N$250:$N$489,AX$250:AX$489)</f>
        <v>4.6205522734488441E-2</v>
      </c>
      <c r="AY503" s="69">
        <f>SUMPRODUCT('Monthly Returns'!$BI$4:$BI$243,$N$250:$N$489,AY$250:AY$489)</f>
        <v>6.4719483461488106E-2</v>
      </c>
      <c r="AZ503" s="69">
        <f>SUMPRODUCT('Monthly Returns'!$BI$4:$BI$243,$N$250:$N$489,AZ$250:AZ$489)</f>
        <v>5.8847909346695586E-2</v>
      </c>
      <c r="BA503" s="69">
        <f>SUMPRODUCT('Monthly Returns'!$BI$4:$BI$243,$N$250:$N$489,BA$250:BA$489)</f>
        <v>-0.10082573319446404</v>
      </c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</row>
    <row r="504" spans="1:74" x14ac:dyDescent="0.2">
      <c r="A504" s="71" t="str">
        <v>Emerging Markets Local Currency Fixed Income</v>
      </c>
      <c r="C504" s="69">
        <f>SUMPRODUCT('Monthly Returns'!$BI$4:$BI$243,$O$250:$O$489,C$250:C$489)</f>
        <v>0.50063056843107601</v>
      </c>
      <c r="D504" s="69">
        <f>SUMPRODUCT('Monthly Returns'!$BI$4:$BI$243,$O$250:$O$489,D$250:D$489)</f>
        <v>0.40903170784284776</v>
      </c>
      <c r="E504" s="69">
        <f>SUMPRODUCT('Monthly Returns'!$BI$4:$BI$243,$O$250:$O$489,E$250:E$489)</f>
        <v>0.4817883354096808</v>
      </c>
      <c r="F504" s="69">
        <f>SUMPRODUCT('Monthly Returns'!$BI$4:$BI$243,$O$250:$O$489,F$250:F$489)</f>
        <v>0.35344400625587352</v>
      </c>
      <c r="G504" s="69">
        <f>SUMPRODUCT('Monthly Returns'!$BI$4:$BI$243,$O$250:$O$489,G$250:G$489)</f>
        <v>0.42053292413148835</v>
      </c>
      <c r="H504" s="69">
        <f>SUMPRODUCT('Monthly Returns'!$BI$4:$BI$243,$O$250:$O$489,H$250:H$489)</f>
        <v>0.44555782852450482</v>
      </c>
      <c r="I504" s="69">
        <f>SUMPRODUCT('Monthly Returns'!$BI$4:$BI$243,$O$250:$O$489,I$250:I$489)</f>
        <v>0.44064716692169431</v>
      </c>
      <c r="J504" s="69">
        <f>SUMPRODUCT('Monthly Returns'!$BI$4:$BI$243,$O$250:$O$489,J$250:J$489)</f>
        <v>0.62253276023916615</v>
      </c>
      <c r="K504" s="69">
        <f>SUMPRODUCT('Monthly Returns'!$BI$4:$BI$243,$O$250:$O$489,K$250:K$489)</f>
        <v>0.65494161041111498</v>
      </c>
      <c r="L504" s="69">
        <f>SUMPRODUCT('Monthly Returns'!$BI$4:$BI$243,$O$250:$O$489,L$250:L$489)</f>
        <v>0.67779918839429154</v>
      </c>
      <c r="M504" s="69">
        <f>SUMPRODUCT('Monthly Returns'!$BI$4:$BI$243,$O$250:$O$489,M$250:M$489)</f>
        <v>0.70488171859797266</v>
      </c>
      <c r="N504" s="69">
        <f>SUMPRODUCT('Monthly Returns'!$BI$4:$BI$243,$O$250:$O$489,N$250:N$489)</f>
        <v>0.75904974829346006</v>
      </c>
      <c r="O504" s="69">
        <f>SUMPRODUCT('Monthly Returns'!$BI$4:$BI$243,$O$250:$O$489,O$250:O$489)</f>
        <v>0.99999999999999967</v>
      </c>
      <c r="P504" s="69">
        <f>SUMPRODUCT('Monthly Returns'!$BI$4:$BI$243,$O$250:$O$489,P$250:P$489)</f>
        <v>0.78345975716993332</v>
      </c>
      <c r="Q504" s="69">
        <f>SUMPRODUCT('Monthly Returns'!$BI$4:$BI$243,$O$250:$O$489,Q$250:Q$489)</f>
        <v>0.71079493950873174</v>
      </c>
      <c r="R504" s="69">
        <f>SUMPRODUCT('Monthly Returns'!$BI$4:$BI$243,$O$250:$O$489,R$250:R$489)</f>
        <v>0.59874619783343475</v>
      </c>
      <c r="S504" s="69">
        <f>SUMPRODUCT('Monthly Returns'!$BI$4:$BI$243,$O$250:$O$489,S$250:S$489)</f>
        <v>0.50287187091070396</v>
      </c>
      <c r="T504" s="69">
        <f>SUMPRODUCT('Monthly Returns'!$BI$4:$BI$243,$O$250:$O$489,T$250:T$489)</f>
        <v>0.80573588955490005</v>
      </c>
      <c r="U504" s="69">
        <f>SUMPRODUCT('Monthly Returns'!$BI$4:$BI$243,$O$250:$O$489,U$250:U$489)</f>
        <v>0.18914992038051301</v>
      </c>
      <c r="V504" s="69">
        <f>SUMPRODUCT('Monthly Returns'!$BI$4:$BI$243,$O$250:$O$489,V$250:V$489)</f>
        <v>0.15060813854082458</v>
      </c>
      <c r="W504" s="69">
        <f>SUMPRODUCT('Monthly Returns'!$BI$4:$BI$243,$O$250:$O$489,W$250:W$489)</f>
        <v>0.14656343610810713</v>
      </c>
      <c r="X504" s="69">
        <f>SUMPRODUCT('Monthly Returns'!$BI$4:$BI$243,$O$250:$O$489,X$250:X$489)</f>
        <v>-4.4168311614142294E-2</v>
      </c>
      <c r="Y504" s="69">
        <f>SUMPRODUCT('Monthly Returns'!$BI$4:$BI$243,$O$250:$O$489,Y$250:Y$489)</f>
        <v>8.9754865155120836E-2</v>
      </c>
      <c r="Z504" s="69">
        <f>SUMPRODUCT('Monthly Returns'!$BI$4:$BI$243,$O$250:$O$489,Z$250:Z$489)</f>
        <v>6.2935478346071841E-2</v>
      </c>
      <c r="AA504" s="69">
        <f>SUMPRODUCT('Monthly Returns'!$BI$4:$BI$243,$O$250:$O$489,AA$250:AA$489)</f>
        <v>-5.8645727001802031E-3</v>
      </c>
      <c r="AB504" s="69">
        <f>SUMPRODUCT('Monthly Returns'!$BI$4:$BI$243,$O$250:$O$489,AB$250:AB$489)</f>
        <v>-1.0408071519126724E-2</v>
      </c>
      <c r="AC504" s="69">
        <f>SUMPRODUCT('Monthly Returns'!$BI$4:$BI$243,$O$250:$O$489,AC$250:AC$489)</f>
        <v>-8.8202061911433469E-2</v>
      </c>
      <c r="AD504" s="69">
        <f>SUMPRODUCT('Monthly Returns'!$BI$4:$BI$243,$O$250:$O$489,AD$250:AD$489)</f>
        <v>-8.520688765117343E-2</v>
      </c>
      <c r="AE504" s="69">
        <f>SUMPRODUCT('Monthly Returns'!$BI$4:$BI$243,$O$250:$O$489,AE$250:AE$489)</f>
        <v>-8.3645899244606373E-2</v>
      </c>
      <c r="AF504" s="69">
        <f>SUMPRODUCT('Monthly Returns'!$BI$4:$BI$243,$O$250:$O$489,AF$250:AF$489)</f>
        <v>4.4734315099028083E-3</v>
      </c>
      <c r="AG504" s="69">
        <f>SUMPRODUCT('Monthly Returns'!$BI$4:$BI$243,$O$250:$O$489,AG$250:AG$489)</f>
        <v>7.6333744119961612E-3</v>
      </c>
      <c r="AH504" s="69">
        <f>SUMPRODUCT('Monthly Returns'!$BI$4:$BI$243,$O$250:$O$489,AH$250:AH$489)</f>
        <v>-7.5249482123161876E-2</v>
      </c>
      <c r="AI504" s="69">
        <f>SUMPRODUCT('Monthly Returns'!$BI$4:$BI$243,$O$250:$O$489,AI$250:AI$489)</f>
        <v>4.3836139464279979E-2</v>
      </c>
      <c r="AJ504" s="69">
        <f>SUMPRODUCT('Monthly Returns'!$BI$4:$BI$243,$O$250:$O$489,AJ$250:AJ$489)</f>
        <v>6.4856716193697192E-2</v>
      </c>
      <c r="AK504" s="69">
        <f>SUMPRODUCT('Monthly Returns'!$BI$4:$BI$243,$O$250:$O$489,AK$250:AK$489)</f>
        <v>7.3576376435285001E-2</v>
      </c>
      <c r="AL504" s="69">
        <f>SUMPRODUCT('Monthly Returns'!$BI$4:$BI$243,$O$250:$O$489,AL$250:AL$489)</f>
        <v>2.6201734239810762E-2</v>
      </c>
      <c r="AM504" s="69">
        <f>SUMPRODUCT('Monthly Returns'!$BI$4:$BI$243,$O$250:$O$489,AM$250:AM$489)</f>
        <v>0.10244695485705776</v>
      </c>
      <c r="AN504" s="69">
        <f>SUMPRODUCT('Monthly Returns'!$BI$4:$BI$243,$O$250:$O$489,AN$250:AN$489)</f>
        <v>-2.1950815333898272E-2</v>
      </c>
      <c r="AO504" s="69">
        <f>SUMPRODUCT('Monthly Returns'!$BI$4:$BI$243,$O$250:$O$489,AO$250:AO$489)</f>
        <v>0.13602718187251822</v>
      </c>
      <c r="AP504" s="69">
        <f>SUMPRODUCT('Monthly Returns'!$BI$4:$BI$243,$O$250:$O$489,AP$250:AP$489)</f>
        <v>-6.9004414465281882E-2</v>
      </c>
      <c r="AQ504" s="69">
        <f>SUMPRODUCT('Monthly Returns'!$BI$4:$BI$243,$O$250:$O$489,AQ$250:AQ$489)</f>
        <v>5.1265133970712015E-3</v>
      </c>
      <c r="AR504" s="69">
        <f>SUMPRODUCT('Monthly Returns'!$BI$4:$BI$243,$O$250:$O$489,AR$250:AR$489)</f>
        <v>-2.3150082171418212E-2</v>
      </c>
      <c r="AS504" s="69">
        <f>SUMPRODUCT('Monthly Returns'!$BI$4:$BI$243,$O$250:$O$489,AS$250:AS$489)</f>
        <v>-7.4092359703231608E-2</v>
      </c>
      <c r="AT504" s="69">
        <f>SUMPRODUCT('Monthly Returns'!$BI$4:$BI$243,$O$250:$O$489,AT$250:AT$489)</f>
        <v>2.9817647869182843E-2</v>
      </c>
      <c r="AU504" s="69">
        <f>SUMPRODUCT('Monthly Returns'!$BI$4:$BI$243,$O$250:$O$489,AU$250:AU$489)</f>
        <v>-4.4525162985410607E-2</v>
      </c>
      <c r="AV504" s="69">
        <f>SUMPRODUCT('Monthly Returns'!$BI$4:$BI$243,$O$250:$O$489,AV$250:AV$489)</f>
        <v>-3.1462419155613562E-2</v>
      </c>
      <c r="AW504" s="69">
        <f>SUMPRODUCT('Monthly Returns'!$BI$4:$BI$243,$O$250:$O$489,AW$250:AW$489)</f>
        <v>6.1196131506935238E-2</v>
      </c>
      <c r="AX504" s="69">
        <f>SUMPRODUCT('Monthly Returns'!$BI$4:$BI$243,$O$250:$O$489,AX$250:AX$489)</f>
        <v>3.7641675856092335E-2</v>
      </c>
      <c r="AY504" s="69">
        <f>SUMPRODUCT('Monthly Returns'!$BI$4:$BI$243,$O$250:$O$489,AY$250:AY$489)</f>
        <v>5.8097547509566569E-2</v>
      </c>
      <c r="AZ504" s="69">
        <f>SUMPRODUCT('Monthly Returns'!$BI$4:$BI$243,$O$250:$O$489,AZ$250:AZ$489)</f>
        <v>0.10374224339387372</v>
      </c>
      <c r="BA504" s="69">
        <f>SUMPRODUCT('Monthly Returns'!$BI$4:$BI$243,$O$250:$O$489,BA$250:BA$489)</f>
        <v>-0.12149531063908499</v>
      </c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</row>
    <row r="505" spans="1:74" x14ac:dyDescent="0.2">
      <c r="A505" s="71" t="str">
        <v>Emerging Markets Hard Currency Fixed Income</v>
      </c>
      <c r="C505" s="69">
        <f>SUMPRODUCT('Monthly Returns'!$BI$4:$BI$243,$P$250:$P$489,C$250:C$489)</f>
        <v>0.53393416696201967</v>
      </c>
      <c r="D505" s="69">
        <f>SUMPRODUCT('Monthly Returns'!$BI$4:$BI$243,$P$250:$P$489,D$250:D$489)</f>
        <v>0.45018983305449328</v>
      </c>
      <c r="E505" s="69">
        <f>SUMPRODUCT('Monthly Returns'!$BI$4:$BI$243,$P$250:$P$489,E$250:E$489)</f>
        <v>0.4571120491981745</v>
      </c>
      <c r="F505" s="69">
        <f>SUMPRODUCT('Monthly Returns'!$BI$4:$BI$243,$P$250:$P$489,F$250:F$489)</f>
        <v>0.39963461123474087</v>
      </c>
      <c r="G505" s="69">
        <f>SUMPRODUCT('Monthly Returns'!$BI$4:$BI$243,$P$250:$P$489,G$250:G$489)</f>
        <v>0.43047095796193102</v>
      </c>
      <c r="H505" s="69">
        <f>SUMPRODUCT('Monthly Returns'!$BI$4:$BI$243,$P$250:$P$489,H$250:H$489)</f>
        <v>0.43167801649586846</v>
      </c>
      <c r="I505" s="69">
        <f>SUMPRODUCT('Monthly Returns'!$BI$4:$BI$243,$P$250:$P$489,I$250:I$489)</f>
        <v>0.40512320089728665</v>
      </c>
      <c r="J505" s="69">
        <f>SUMPRODUCT('Monthly Returns'!$BI$4:$BI$243,$P$250:$P$489,J$250:J$489)</f>
        <v>0.54995232244156234</v>
      </c>
      <c r="K505" s="69">
        <f>SUMPRODUCT('Monthly Returns'!$BI$4:$BI$243,$P$250:$P$489,K$250:K$489)</f>
        <v>0.55721503284180318</v>
      </c>
      <c r="L505" s="69">
        <f>SUMPRODUCT('Monthly Returns'!$BI$4:$BI$243,$P$250:$P$489,L$250:L$489)</f>
        <v>0.62869007616655948</v>
      </c>
      <c r="M505" s="69">
        <f>SUMPRODUCT('Monthly Returns'!$BI$4:$BI$243,$P$250:$P$489,M$250:M$489)</f>
        <v>0.69486022757329213</v>
      </c>
      <c r="N505" s="69">
        <f>SUMPRODUCT('Monthly Returns'!$BI$4:$BI$243,$P$250:$P$489,N$250:N$489)</f>
        <v>0.89545720132001771</v>
      </c>
      <c r="O505" s="69">
        <f>SUMPRODUCT('Monthly Returns'!$BI$4:$BI$243,$P$250:$P$489,O$250:O$489)</f>
        <v>0.78345975716993321</v>
      </c>
      <c r="P505" s="69">
        <f>SUMPRODUCT('Monthly Returns'!$BI$4:$BI$243,$P$250:$P$489,P$250:P$489)</f>
        <v>1.0000000000000004</v>
      </c>
      <c r="Q505" s="69">
        <f>SUMPRODUCT('Monthly Returns'!$BI$4:$BI$243,$P$250:$P$489,Q$250:Q$489)</f>
        <v>0.94317106789079175</v>
      </c>
      <c r="R505" s="69">
        <f>SUMPRODUCT('Monthly Returns'!$BI$4:$BI$243,$P$250:$P$489,R$250:R$489)</f>
        <v>0.68183619971328102</v>
      </c>
      <c r="S505" s="69">
        <f>SUMPRODUCT('Monthly Returns'!$BI$4:$BI$243,$P$250:$P$489,S$250:S$489)</f>
        <v>0.56107301801121834</v>
      </c>
      <c r="T505" s="69">
        <f>SUMPRODUCT('Monthly Returns'!$BI$4:$BI$243,$P$250:$P$489,T$250:T$489)</f>
        <v>0.96338281832518924</v>
      </c>
      <c r="U505" s="69">
        <f>SUMPRODUCT('Monthly Returns'!$BI$4:$BI$243,$P$250:$P$489,U$250:U$489)</f>
        <v>0.15635205142572092</v>
      </c>
      <c r="V505" s="69">
        <f>SUMPRODUCT('Monthly Returns'!$BI$4:$BI$243,$P$250:$P$489,V$250:V$489)</f>
        <v>0.13660116552182672</v>
      </c>
      <c r="W505" s="69">
        <f>SUMPRODUCT('Monthly Returns'!$BI$4:$BI$243,$P$250:$P$489,W$250:W$489)</f>
        <v>0.10264801941685009</v>
      </c>
      <c r="X505" s="69">
        <f>SUMPRODUCT('Monthly Returns'!$BI$4:$BI$243,$P$250:$P$489,X$250:X$489)</f>
        <v>-2.6807209870236697E-2</v>
      </c>
      <c r="Y505" s="69">
        <f>SUMPRODUCT('Monthly Returns'!$BI$4:$BI$243,$P$250:$P$489,Y$250:Y$489)</f>
        <v>7.1313460615496135E-2</v>
      </c>
      <c r="Z505" s="69">
        <f>SUMPRODUCT('Monthly Returns'!$BI$4:$BI$243,$P$250:$P$489,Z$250:Z$489)</f>
        <v>7.3149907237654771E-2</v>
      </c>
      <c r="AA505" s="69">
        <f>SUMPRODUCT('Monthly Returns'!$BI$4:$BI$243,$P$250:$P$489,AA$250:AA$489)</f>
        <v>5.0704445125115457E-3</v>
      </c>
      <c r="AB505" s="69">
        <f>SUMPRODUCT('Monthly Returns'!$BI$4:$BI$243,$P$250:$P$489,AB$250:AB$489)</f>
        <v>4.9784276268009346E-3</v>
      </c>
      <c r="AC505" s="69">
        <f>SUMPRODUCT('Monthly Returns'!$BI$4:$BI$243,$P$250:$P$489,AC$250:AC$489)</f>
        <v>-6.4141539151040747E-2</v>
      </c>
      <c r="AD505" s="69">
        <f>SUMPRODUCT('Monthly Returns'!$BI$4:$BI$243,$P$250:$P$489,AD$250:AD$489)</f>
        <v>-6.6132420688984894E-2</v>
      </c>
      <c r="AE505" s="69">
        <f>SUMPRODUCT('Monthly Returns'!$BI$4:$BI$243,$P$250:$P$489,AE$250:AE$489)</f>
        <v>-5.1603558388212234E-2</v>
      </c>
      <c r="AF505" s="69">
        <f>SUMPRODUCT('Monthly Returns'!$BI$4:$BI$243,$P$250:$P$489,AF$250:AF$489)</f>
        <v>4.1921019607515124E-3</v>
      </c>
      <c r="AG505" s="69">
        <f>SUMPRODUCT('Monthly Returns'!$BI$4:$BI$243,$P$250:$P$489,AG$250:AG$489)</f>
        <v>7.6664519394852521E-3</v>
      </c>
      <c r="AH505" s="69">
        <f>SUMPRODUCT('Monthly Returns'!$BI$4:$BI$243,$P$250:$P$489,AH$250:AH$489)</f>
        <v>-5.9437312552093786E-2</v>
      </c>
      <c r="AI505" s="69">
        <f>SUMPRODUCT('Monthly Returns'!$BI$4:$BI$243,$P$250:$P$489,AI$250:AI$489)</f>
        <v>8.1146840765424624E-2</v>
      </c>
      <c r="AJ505" s="69">
        <f>SUMPRODUCT('Monthly Returns'!$BI$4:$BI$243,$P$250:$P$489,AJ$250:AJ$489)</f>
        <v>8.2347080142950044E-2</v>
      </c>
      <c r="AK505" s="69">
        <f>SUMPRODUCT('Monthly Returns'!$BI$4:$BI$243,$P$250:$P$489,AK$250:AK$489)</f>
        <v>8.5127463284718333E-2</v>
      </c>
      <c r="AL505" s="69">
        <f>SUMPRODUCT('Monthly Returns'!$BI$4:$BI$243,$P$250:$P$489,AL$250:AL$489)</f>
        <v>2.332862354989107E-2</v>
      </c>
      <c r="AM505" s="69">
        <f>SUMPRODUCT('Monthly Returns'!$BI$4:$BI$243,$P$250:$P$489,AM$250:AM$489)</f>
        <v>0.1567495807538703</v>
      </c>
      <c r="AN505" s="69">
        <f>SUMPRODUCT('Monthly Returns'!$BI$4:$BI$243,$P$250:$P$489,AN$250:AN$489)</f>
        <v>-1.405900498477366E-2</v>
      </c>
      <c r="AO505" s="69">
        <f>SUMPRODUCT('Monthly Returns'!$BI$4:$BI$243,$P$250:$P$489,AO$250:AO$489)</f>
        <v>0.17574088513583286</v>
      </c>
      <c r="AP505" s="69">
        <f>SUMPRODUCT('Monthly Returns'!$BI$4:$BI$243,$P$250:$P$489,AP$250:AP$489)</f>
        <v>-2.8953544150256028E-2</v>
      </c>
      <c r="AQ505" s="69">
        <f>SUMPRODUCT('Monthly Returns'!$BI$4:$BI$243,$P$250:$P$489,AQ$250:AQ$489)</f>
        <v>-8.7505315046658462E-3</v>
      </c>
      <c r="AR505" s="69">
        <f>SUMPRODUCT('Monthly Returns'!$BI$4:$BI$243,$P$250:$P$489,AR$250:AR$489)</f>
        <v>3.2027926198632879E-2</v>
      </c>
      <c r="AS505" s="69">
        <f>SUMPRODUCT('Monthly Returns'!$BI$4:$BI$243,$P$250:$P$489,AS$250:AS$489)</f>
        <v>-9.6593874474232747E-2</v>
      </c>
      <c r="AT505" s="69">
        <f>SUMPRODUCT('Monthly Returns'!$BI$4:$BI$243,$P$250:$P$489,AT$250:AT$489)</f>
        <v>5.9838584208787668E-2</v>
      </c>
      <c r="AU505" s="69">
        <f>SUMPRODUCT('Monthly Returns'!$BI$4:$BI$243,$P$250:$P$489,AU$250:AU$489)</f>
        <v>2.7357898496671161E-2</v>
      </c>
      <c r="AV505" s="69">
        <f>SUMPRODUCT('Monthly Returns'!$BI$4:$BI$243,$P$250:$P$489,AV$250:AV$489)</f>
        <v>9.5954587995251573E-3</v>
      </c>
      <c r="AW505" s="69">
        <f>SUMPRODUCT('Monthly Returns'!$BI$4:$BI$243,$P$250:$P$489,AW$250:AW$489)</f>
        <v>6.7312500613847789E-2</v>
      </c>
      <c r="AX505" s="69">
        <f>SUMPRODUCT('Monthly Returns'!$BI$4:$BI$243,$P$250:$P$489,AX$250:AX$489)</f>
        <v>5.7746673893631986E-2</v>
      </c>
      <c r="AY505" s="69">
        <f>SUMPRODUCT('Monthly Returns'!$BI$4:$BI$243,$P$250:$P$489,AY$250:AY$489)</f>
        <v>8.6398772200902571E-2</v>
      </c>
      <c r="AZ505" s="69">
        <f>SUMPRODUCT('Monthly Returns'!$BI$4:$BI$243,$P$250:$P$489,AZ$250:AZ$489)</f>
        <v>8.8773485040051905E-2</v>
      </c>
      <c r="BA505" s="69">
        <f>SUMPRODUCT('Monthly Returns'!$BI$4:$BI$243,$P$250:$P$489,BA$250:BA$489)</f>
        <v>-0.10372317995879937</v>
      </c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</row>
    <row r="506" spans="1:74" x14ac:dyDescent="0.2">
      <c r="A506" s="71" t="str">
        <v>Emerging Markets Corporate Fixed Income</v>
      </c>
      <c r="C506" s="69">
        <f>SUMPRODUCT('Monthly Returns'!$BI$4:$BI$243,$Q$250:$Q$489,C$250:C$489)</f>
        <v>0.50537280167476806</v>
      </c>
      <c r="D506" s="69">
        <f>SUMPRODUCT('Monthly Returns'!$BI$4:$BI$243,$Q$250:$Q$489,D$250:D$489)</f>
        <v>0.42801255455179837</v>
      </c>
      <c r="E506" s="69">
        <f>SUMPRODUCT('Monthly Returns'!$BI$4:$BI$243,$Q$250:$Q$489,E$250:E$489)</f>
        <v>0.40684499562592852</v>
      </c>
      <c r="F506" s="69">
        <f>SUMPRODUCT('Monthly Returns'!$BI$4:$BI$243,$Q$250:$Q$489,F$250:F$489)</f>
        <v>0.3598776279507736</v>
      </c>
      <c r="G506" s="69">
        <f>SUMPRODUCT('Monthly Returns'!$BI$4:$BI$243,$Q$250:$Q$489,G$250:G$489)</f>
        <v>0.39038905158470977</v>
      </c>
      <c r="H506" s="69">
        <f>SUMPRODUCT('Monthly Returns'!$BI$4:$BI$243,$Q$250:$Q$489,H$250:H$489)</f>
        <v>0.42936446723634442</v>
      </c>
      <c r="I506" s="69">
        <f>SUMPRODUCT('Monthly Returns'!$BI$4:$BI$243,$Q$250:$Q$489,I$250:I$489)</f>
        <v>0.38662741300252124</v>
      </c>
      <c r="J506" s="69">
        <f>SUMPRODUCT('Monthly Returns'!$BI$4:$BI$243,$Q$250:$Q$489,J$250:J$489)</f>
        <v>0.50919727878538679</v>
      </c>
      <c r="K506" s="69">
        <f>SUMPRODUCT('Monthly Returns'!$BI$4:$BI$243,$Q$250:$Q$489,K$250:K$489)</f>
        <v>0.51971042857028171</v>
      </c>
      <c r="L506" s="69">
        <f>SUMPRODUCT('Monthly Returns'!$BI$4:$BI$243,$Q$250:$Q$489,L$250:L$489)</f>
        <v>0.55601851400704438</v>
      </c>
      <c r="M506" s="69">
        <f>SUMPRODUCT('Monthly Returns'!$BI$4:$BI$243,$Q$250:$Q$489,M$250:M$489)</f>
        <v>0.62947131349782592</v>
      </c>
      <c r="N506" s="69">
        <f>SUMPRODUCT('Monthly Returns'!$BI$4:$BI$243,$Q$250:$Q$489,N$250:N$489)</f>
        <v>0.8538578197859169</v>
      </c>
      <c r="O506" s="69">
        <f>SUMPRODUCT('Monthly Returns'!$BI$4:$BI$243,$Q$250:$Q$489,O$250:O$489)</f>
        <v>0.71079493950873174</v>
      </c>
      <c r="P506" s="69">
        <f>SUMPRODUCT('Monthly Returns'!$BI$4:$BI$243,$Q$250:$Q$489,P$250:P$489)</f>
        <v>0.94317106789079175</v>
      </c>
      <c r="Q506" s="69">
        <f>SUMPRODUCT('Monthly Returns'!$BI$4:$BI$243,$Q$250:$Q$489,Q$250:Q$489)</f>
        <v>1.0000000000000002</v>
      </c>
      <c r="R506" s="69">
        <f>SUMPRODUCT('Monthly Returns'!$BI$4:$BI$243,$Q$250:$Q$489,R$250:R$489)</f>
        <v>0.65491437909797889</v>
      </c>
      <c r="S506" s="69">
        <f>SUMPRODUCT('Monthly Returns'!$BI$4:$BI$243,$Q$250:$Q$489,S$250:S$489)</f>
        <v>0.52527688659091987</v>
      </c>
      <c r="T506" s="69">
        <f>SUMPRODUCT('Monthly Returns'!$BI$4:$BI$243,$Q$250:$Q$489,T$250:T$489)</f>
        <v>0.9284069565717139</v>
      </c>
      <c r="U506" s="69">
        <f>SUMPRODUCT('Monthly Returns'!$BI$4:$BI$243,$Q$250:$Q$489,U$250:U$489)</f>
        <v>0.14028056779407089</v>
      </c>
      <c r="V506" s="69">
        <f>SUMPRODUCT('Monthly Returns'!$BI$4:$BI$243,$Q$250:$Q$489,V$250:V$489)</f>
        <v>0.1274137374848722</v>
      </c>
      <c r="W506" s="69">
        <f>SUMPRODUCT('Monthly Returns'!$BI$4:$BI$243,$Q$250:$Q$489,W$250:W$489)</f>
        <v>6.7127491165788339E-2</v>
      </c>
      <c r="X506" s="69">
        <f>SUMPRODUCT('Monthly Returns'!$BI$4:$BI$243,$Q$250:$Q$489,X$250:X$489)</f>
        <v>-3.9374605787810282E-2</v>
      </c>
      <c r="Y506" s="69">
        <f>SUMPRODUCT('Monthly Returns'!$BI$4:$BI$243,$Q$250:$Q$489,Y$250:Y$489)</f>
        <v>6.415051891807276E-2</v>
      </c>
      <c r="Z506" s="69">
        <f>SUMPRODUCT('Monthly Returns'!$BI$4:$BI$243,$Q$250:$Q$489,Z$250:Z$489)</f>
        <v>6.4665282703541674E-2</v>
      </c>
      <c r="AA506" s="69">
        <f>SUMPRODUCT('Monthly Returns'!$BI$4:$BI$243,$Q$250:$Q$489,AA$250:AA$489)</f>
        <v>1.0052055505130475E-2</v>
      </c>
      <c r="AB506" s="69">
        <f>SUMPRODUCT('Monthly Returns'!$BI$4:$BI$243,$Q$250:$Q$489,AB$250:AB$489)</f>
        <v>1.2714392167959025E-2</v>
      </c>
      <c r="AC506" s="69">
        <f>SUMPRODUCT('Monthly Returns'!$BI$4:$BI$243,$Q$250:$Q$489,AC$250:AC$489)</f>
        <v>-3.7000697305399212E-2</v>
      </c>
      <c r="AD506" s="69">
        <f>SUMPRODUCT('Monthly Returns'!$BI$4:$BI$243,$Q$250:$Q$489,AD$250:AD$489)</f>
        <v>-4.1942986448367206E-2</v>
      </c>
      <c r="AE506" s="69">
        <f>SUMPRODUCT('Monthly Returns'!$BI$4:$BI$243,$Q$250:$Q$489,AE$250:AE$489)</f>
        <v>-2.1967859606054983E-2</v>
      </c>
      <c r="AF506" s="69">
        <f>SUMPRODUCT('Monthly Returns'!$BI$4:$BI$243,$Q$250:$Q$489,AF$250:AF$489)</f>
        <v>2.0530024547147211E-3</v>
      </c>
      <c r="AG506" s="69">
        <f>SUMPRODUCT('Monthly Returns'!$BI$4:$BI$243,$Q$250:$Q$489,AG$250:AG$489)</f>
        <v>5.9646201696932329E-3</v>
      </c>
      <c r="AH506" s="69">
        <f>SUMPRODUCT('Monthly Returns'!$BI$4:$BI$243,$Q$250:$Q$489,AH$250:AH$489)</f>
        <v>-6.0300454860134828E-2</v>
      </c>
      <c r="AI506" s="69">
        <f>SUMPRODUCT('Monthly Returns'!$BI$4:$BI$243,$Q$250:$Q$489,AI$250:AI$489)</f>
        <v>7.460951575095516E-2</v>
      </c>
      <c r="AJ506" s="69">
        <f>SUMPRODUCT('Monthly Returns'!$BI$4:$BI$243,$Q$250:$Q$489,AJ$250:AJ$489)</f>
        <v>8.4323956431890931E-2</v>
      </c>
      <c r="AK506" s="69">
        <f>SUMPRODUCT('Monthly Returns'!$BI$4:$BI$243,$Q$250:$Q$489,AK$250:AK$489)</f>
        <v>8.8992576939330159E-2</v>
      </c>
      <c r="AL506" s="69">
        <f>SUMPRODUCT('Monthly Returns'!$BI$4:$BI$243,$Q$250:$Q$489,AL$250:AL$489)</f>
        <v>2.9178657963852536E-2</v>
      </c>
      <c r="AM506" s="69">
        <f>SUMPRODUCT('Monthly Returns'!$BI$4:$BI$243,$Q$250:$Q$489,AM$250:AM$489)</f>
        <v>0.16321668244593665</v>
      </c>
      <c r="AN506" s="69">
        <f>SUMPRODUCT('Monthly Returns'!$BI$4:$BI$243,$Q$250:$Q$489,AN$250:AN$489)</f>
        <v>-2.1069511390327644E-2</v>
      </c>
      <c r="AO506" s="69">
        <f>SUMPRODUCT('Monthly Returns'!$BI$4:$BI$243,$Q$250:$Q$489,AO$250:AO$489)</f>
        <v>0.18203042410839115</v>
      </c>
      <c r="AP506" s="69">
        <f>SUMPRODUCT('Monthly Returns'!$BI$4:$BI$243,$Q$250:$Q$489,AP$250:AP$489)</f>
        <v>-2.0035760793616623E-2</v>
      </c>
      <c r="AQ506" s="69">
        <f>SUMPRODUCT('Monthly Returns'!$BI$4:$BI$243,$Q$250:$Q$489,AQ$250:AQ$489)</f>
        <v>1.7484615053597271E-2</v>
      </c>
      <c r="AR506" s="69">
        <f>SUMPRODUCT('Monthly Returns'!$BI$4:$BI$243,$Q$250:$Q$489,AR$250:AR$489)</f>
        <v>5.2992284748901913E-2</v>
      </c>
      <c r="AS506" s="69">
        <f>SUMPRODUCT('Monthly Returns'!$BI$4:$BI$243,$Q$250:$Q$489,AS$250:AS$489)</f>
        <v>-0.10893855871413484</v>
      </c>
      <c r="AT506" s="69">
        <f>SUMPRODUCT('Monthly Returns'!$BI$4:$BI$243,$Q$250:$Q$489,AT$250:AT$489)</f>
        <v>6.8948688880354339E-2</v>
      </c>
      <c r="AU506" s="69">
        <f>SUMPRODUCT('Monthly Returns'!$BI$4:$BI$243,$Q$250:$Q$489,AU$250:AU$489)</f>
        <v>5.1255762031336839E-2</v>
      </c>
      <c r="AV506" s="69">
        <f>SUMPRODUCT('Monthly Returns'!$BI$4:$BI$243,$Q$250:$Q$489,AV$250:AV$489)</f>
        <v>5.4184950997983379E-2</v>
      </c>
      <c r="AW506" s="69">
        <f>SUMPRODUCT('Monthly Returns'!$BI$4:$BI$243,$Q$250:$Q$489,AW$250:AW$489)</f>
        <v>7.1702250626544131E-2</v>
      </c>
      <c r="AX506" s="69">
        <f>SUMPRODUCT('Monthly Returns'!$BI$4:$BI$243,$Q$250:$Q$489,AX$250:AX$489)</f>
        <v>7.0677380099440537E-2</v>
      </c>
      <c r="AY506" s="69">
        <f>SUMPRODUCT('Monthly Returns'!$BI$4:$BI$243,$Q$250:$Q$489,AY$250:AY$489)</f>
        <v>0.10585692597987598</v>
      </c>
      <c r="AZ506" s="69">
        <f>SUMPRODUCT('Monthly Returns'!$BI$4:$BI$243,$Q$250:$Q$489,AZ$250:AZ$489)</f>
        <v>9.5739499835814923E-2</v>
      </c>
      <c r="BA506" s="69">
        <f>SUMPRODUCT('Monthly Returns'!$BI$4:$BI$243,$Q$250:$Q$489,BA$250:BA$489)</f>
        <v>-9.7718718461973025E-2</v>
      </c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</row>
    <row r="507" spans="1:74" x14ac:dyDescent="0.2">
      <c r="A507" s="71" t="str">
        <v>Long-Short Equity</v>
      </c>
      <c r="C507" s="69">
        <f>SUMPRODUCT('Monthly Returns'!$BI$4:$BI$243,$R$250:$R$489,C$250:C$489)</f>
        <v>0.79367598057440381</v>
      </c>
      <c r="D507" s="69">
        <f>SUMPRODUCT('Monthly Returns'!$BI$4:$BI$243,$R$250:$R$489,D$250:D$489)</f>
        <v>0.77861266427729414</v>
      </c>
      <c r="E507" s="69">
        <f>SUMPRODUCT('Monthly Returns'!$BI$4:$BI$243,$R$250:$R$489,E$250:E$489)</f>
        <v>0.57795364580698838</v>
      </c>
      <c r="F507" s="69">
        <f>SUMPRODUCT('Monthly Returns'!$BI$4:$BI$243,$R$250:$R$489,F$250:F$489)</f>
        <v>0.55498015131627221</v>
      </c>
      <c r="G507" s="69">
        <f>SUMPRODUCT('Monthly Returns'!$BI$4:$BI$243,$R$250:$R$489,G$250:G$489)</f>
        <v>0.56011113471049734</v>
      </c>
      <c r="H507" s="69">
        <f>SUMPRODUCT('Monthly Returns'!$BI$4:$BI$243,$R$250:$R$489,H$250:H$489)</f>
        <v>0.63931683253503879</v>
      </c>
      <c r="I507" s="69">
        <f>SUMPRODUCT('Monthly Returns'!$BI$4:$BI$243,$R$250:$R$489,I$250:I$489)</f>
        <v>0.56855919212544859</v>
      </c>
      <c r="J507" s="69">
        <f>SUMPRODUCT('Monthly Returns'!$BI$4:$BI$243,$R$250:$R$489,J$250:J$489)</f>
        <v>0.63081341288083626</v>
      </c>
      <c r="K507" s="69">
        <f>SUMPRODUCT('Monthly Returns'!$BI$4:$BI$243,$R$250:$R$489,K$250:K$489)</f>
        <v>0.64403570842766156</v>
      </c>
      <c r="L507" s="69">
        <f>SUMPRODUCT('Monthly Returns'!$BI$4:$BI$243,$R$250:$R$489,L$250:L$489)</f>
        <v>0.43139340686459032</v>
      </c>
      <c r="M507" s="69">
        <f>SUMPRODUCT('Monthly Returns'!$BI$4:$BI$243,$R$250:$R$489,M$250:M$489)</f>
        <v>0.5142061565622833</v>
      </c>
      <c r="N507" s="69">
        <f>SUMPRODUCT('Monthly Returns'!$BI$4:$BI$243,$R$250:$R$489,N$250:N$489)</f>
        <v>0.75979995361721486</v>
      </c>
      <c r="O507" s="69">
        <f>SUMPRODUCT('Monthly Returns'!$BI$4:$BI$243,$R$250:$R$489,O$250:O$489)</f>
        <v>0.59874619783343475</v>
      </c>
      <c r="P507" s="69">
        <f>SUMPRODUCT('Monthly Returns'!$BI$4:$BI$243,$R$250:$R$489,P$250:P$489)</f>
        <v>0.68183619971328102</v>
      </c>
      <c r="Q507" s="69">
        <f>SUMPRODUCT('Monthly Returns'!$BI$4:$BI$243,$R$250:$R$489,Q$250:Q$489)</f>
        <v>0.654914379097979</v>
      </c>
      <c r="R507" s="69">
        <f>SUMPRODUCT('Monthly Returns'!$BI$4:$BI$243,$R$250:$R$489,R$250:R$489)</f>
        <v>0.99999999999999911</v>
      </c>
      <c r="S507" s="69">
        <f>SUMPRODUCT('Monthly Returns'!$BI$4:$BI$243,$R$250:$R$489,S$250:S$489)</f>
        <v>0.68789089724797536</v>
      </c>
      <c r="T507" s="69">
        <f>SUMPRODUCT('Monthly Returns'!$BI$4:$BI$243,$R$250:$R$489,T$250:T$489)</f>
        <v>0.69202196444261155</v>
      </c>
      <c r="U507" s="69">
        <f>SUMPRODUCT('Monthly Returns'!$BI$4:$BI$243,$R$250:$R$489,U$250:U$489)</f>
        <v>0.38269269606123585</v>
      </c>
      <c r="V507" s="69">
        <f>SUMPRODUCT('Monthly Returns'!$BI$4:$BI$243,$R$250:$R$489,V$250:V$489)</f>
        <v>0.44023611931011181</v>
      </c>
      <c r="W507" s="69">
        <f>SUMPRODUCT('Monthly Returns'!$BI$4:$BI$243,$R$250:$R$489,W$250:W$489)</f>
        <v>0.25512913395023545</v>
      </c>
      <c r="X507" s="69">
        <f>SUMPRODUCT('Monthly Returns'!$BI$4:$BI$243,$R$250:$R$489,X$250:X$489)</f>
        <v>-7.7689591065391042E-2</v>
      </c>
      <c r="Y507" s="69">
        <f>SUMPRODUCT('Monthly Returns'!$BI$4:$BI$243,$R$250:$R$489,Y$250:Y$489)</f>
        <v>1.766194951000357E-2</v>
      </c>
      <c r="Z507" s="69">
        <f>SUMPRODUCT('Monthly Returns'!$BI$4:$BI$243,$R$250:$R$489,Z$250:Z$489)</f>
        <v>-2.1550185839019055E-2</v>
      </c>
      <c r="AA507" s="69">
        <f>SUMPRODUCT('Monthly Returns'!$BI$4:$BI$243,$R$250:$R$489,AA$250:AA$489)</f>
        <v>-1.2618830942033652E-2</v>
      </c>
      <c r="AB507" s="69">
        <f>SUMPRODUCT('Monthly Returns'!$BI$4:$BI$243,$R$250:$R$489,AB$250:AB$489)</f>
        <v>-2.1464386791778471E-2</v>
      </c>
      <c r="AC507" s="69">
        <f>SUMPRODUCT('Monthly Returns'!$BI$4:$BI$243,$R$250:$R$489,AC$250:AC$489)</f>
        <v>-3.1086813781544591E-2</v>
      </c>
      <c r="AD507" s="69">
        <f>SUMPRODUCT('Monthly Returns'!$BI$4:$BI$243,$R$250:$R$489,AD$250:AD$489)</f>
        <v>-3.2829979290066078E-2</v>
      </c>
      <c r="AE507" s="69">
        <f>SUMPRODUCT('Monthly Returns'!$BI$4:$BI$243,$R$250:$R$489,AE$250:AE$489)</f>
        <v>-2.4339568431556238E-2</v>
      </c>
      <c r="AF507" s="69">
        <f>SUMPRODUCT('Monthly Returns'!$BI$4:$BI$243,$R$250:$R$489,AF$250:AF$489)</f>
        <v>-3.5160123194985515E-3</v>
      </c>
      <c r="AG507" s="69">
        <f>SUMPRODUCT('Monthly Returns'!$BI$4:$BI$243,$R$250:$R$489,AG$250:AG$489)</f>
        <v>5.1585938056424793E-3</v>
      </c>
      <c r="AH507" s="69">
        <f>SUMPRODUCT('Monthly Returns'!$BI$4:$BI$243,$R$250:$R$489,AH$250:AH$489)</f>
        <v>-0.10724322561962323</v>
      </c>
      <c r="AI507" s="69">
        <f>SUMPRODUCT('Monthly Returns'!$BI$4:$BI$243,$R$250:$R$489,AI$250:AI$489)</f>
        <v>4.5179079073333912E-2</v>
      </c>
      <c r="AJ507" s="69">
        <f>SUMPRODUCT('Monthly Returns'!$BI$4:$BI$243,$R$250:$R$489,AJ$250:AJ$489)</f>
        <v>4.3478798864213943E-2</v>
      </c>
      <c r="AK507" s="69">
        <f>SUMPRODUCT('Monthly Returns'!$BI$4:$BI$243,$R$250:$R$489,AK$250:AK$489)</f>
        <v>6.4193987253886586E-2</v>
      </c>
      <c r="AL507" s="69">
        <f>SUMPRODUCT('Monthly Returns'!$BI$4:$BI$243,$R$250:$R$489,AL$250:AL$489)</f>
        <v>1.5524021528085739E-2</v>
      </c>
      <c r="AM507" s="69">
        <f>SUMPRODUCT('Monthly Returns'!$BI$4:$BI$243,$R$250:$R$489,AM$250:AM$489)</f>
        <v>5.8576842771733681E-2</v>
      </c>
      <c r="AN507" s="69">
        <f>SUMPRODUCT('Monthly Returns'!$BI$4:$BI$243,$R$250:$R$489,AN$250:AN$489)</f>
        <v>-3.4998645662716266E-2</v>
      </c>
      <c r="AO507" s="69">
        <f>SUMPRODUCT('Monthly Returns'!$BI$4:$BI$243,$R$250:$R$489,AO$250:AO$489)</f>
        <v>5.9641516760969043E-2</v>
      </c>
      <c r="AP507" s="69">
        <f>SUMPRODUCT('Monthly Returns'!$BI$4:$BI$243,$R$250:$R$489,AP$250:AP$489)</f>
        <v>-6.213549870368465E-2</v>
      </c>
      <c r="AQ507" s="69">
        <f>SUMPRODUCT('Monthly Returns'!$BI$4:$BI$243,$R$250:$R$489,AQ$250:AQ$489)</f>
        <v>-3.6545152081564211E-2</v>
      </c>
      <c r="AR507" s="69">
        <f>SUMPRODUCT('Monthly Returns'!$BI$4:$BI$243,$R$250:$R$489,AR$250:AR$489)</f>
        <v>-4.1903027949501733E-3</v>
      </c>
      <c r="AS507" s="69">
        <f>SUMPRODUCT('Monthly Returns'!$BI$4:$BI$243,$R$250:$R$489,AS$250:AS$489)</f>
        <v>-6.2936755587047907E-2</v>
      </c>
      <c r="AT507" s="69">
        <f>SUMPRODUCT('Monthly Returns'!$BI$4:$BI$243,$R$250:$R$489,AT$250:AT$489)</f>
        <v>-6.3758069255983154E-3</v>
      </c>
      <c r="AU507" s="69">
        <f>SUMPRODUCT('Monthly Returns'!$BI$4:$BI$243,$R$250:$R$489,AU$250:AU$489)</f>
        <v>1.5530544373790842E-2</v>
      </c>
      <c r="AV507" s="69">
        <f>SUMPRODUCT('Monthly Returns'!$BI$4:$BI$243,$R$250:$R$489,AV$250:AV$489)</f>
        <v>6.4317369174216946E-2</v>
      </c>
      <c r="AW507" s="69">
        <f>SUMPRODUCT('Monthly Returns'!$BI$4:$BI$243,$R$250:$R$489,AW$250:AW$489)</f>
        <v>-1.6112766814777833E-2</v>
      </c>
      <c r="AX507" s="69">
        <f>SUMPRODUCT('Monthly Returns'!$BI$4:$BI$243,$R$250:$R$489,AX$250:AX$489)</f>
        <v>-9.5616888496310448E-3</v>
      </c>
      <c r="AY507" s="69">
        <f>SUMPRODUCT('Monthly Returns'!$BI$4:$BI$243,$R$250:$R$489,AY$250:AY$489)</f>
        <v>5.1666035990175857E-2</v>
      </c>
      <c r="AZ507" s="69">
        <f>SUMPRODUCT('Monthly Returns'!$BI$4:$BI$243,$R$250:$R$489,AZ$250:AZ$489)</f>
        <v>5.3216784959506332E-2</v>
      </c>
      <c r="BA507" s="69">
        <f>SUMPRODUCT('Monthly Returns'!$BI$4:$BI$243,$R$250:$R$489,BA$250:BA$489)</f>
        <v>-0.11259785885279656</v>
      </c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</row>
    <row r="508" spans="1:74" x14ac:dyDescent="0.2">
      <c r="A508" s="71" t="str">
        <v>Global Macro</v>
      </c>
      <c r="C508" s="69">
        <f>SUMPRODUCT('Monthly Returns'!$BI$4:$BI$243,$S$250:$S$489,C$250:C$489)</f>
        <v>0.35664607012616134</v>
      </c>
      <c r="D508" s="69">
        <f>SUMPRODUCT('Monthly Returns'!$BI$4:$BI$243,$S$250:$S$489,D$250:D$489)</f>
        <v>0.27503084456779253</v>
      </c>
      <c r="E508" s="69">
        <f>SUMPRODUCT('Monthly Returns'!$BI$4:$BI$243,$S$250:$S$489,E$250:E$489)</f>
        <v>0.11495777961015111</v>
      </c>
      <c r="F508" s="69">
        <f>SUMPRODUCT('Monthly Returns'!$BI$4:$BI$243,$S$250:$S$489,F$250:F$489)</f>
        <v>2.1369151513489077E-2</v>
      </c>
      <c r="G508" s="69">
        <f>SUMPRODUCT('Monthly Returns'!$BI$4:$BI$243,$S$250:$S$489,G$250:G$489)</f>
        <v>0.10925081743114246</v>
      </c>
      <c r="H508" s="69">
        <f>SUMPRODUCT('Monthly Returns'!$BI$4:$BI$243,$S$250:$S$489,H$250:H$489)</f>
        <v>0.31731410862189241</v>
      </c>
      <c r="I508" s="69">
        <f>SUMPRODUCT('Monthly Returns'!$BI$4:$BI$243,$S$250:$S$489,I$250:I$489)</f>
        <v>0.36378428294135484</v>
      </c>
      <c r="J508" s="69">
        <f>SUMPRODUCT('Monthly Returns'!$BI$4:$BI$243,$S$250:$S$489,J$250:J$489)</f>
        <v>0.17583974102339278</v>
      </c>
      <c r="K508" s="69">
        <f>SUMPRODUCT('Monthly Returns'!$BI$4:$BI$243,$S$250:$S$489,K$250:K$489)</f>
        <v>0.19411126452813685</v>
      </c>
      <c r="L508" s="69">
        <f>SUMPRODUCT('Monthly Returns'!$BI$4:$BI$243,$S$250:$S$489,L$250:L$489)</f>
        <v>0.75118224675823231</v>
      </c>
      <c r="M508" s="69">
        <f>SUMPRODUCT('Monthly Returns'!$BI$4:$BI$243,$S$250:$S$489,M$250:M$489)</f>
        <v>0.79617155247620885</v>
      </c>
      <c r="N508" s="69">
        <f>SUMPRODUCT('Monthly Returns'!$BI$4:$BI$243,$S$250:$S$489,N$250:N$489)</f>
        <v>0.51924125796359266</v>
      </c>
      <c r="O508" s="69">
        <f>SUMPRODUCT('Monthly Returns'!$BI$4:$BI$243,$S$250:$S$489,O$250:O$489)</f>
        <v>0.50287187091070396</v>
      </c>
      <c r="P508" s="69">
        <f>SUMPRODUCT('Monthly Returns'!$BI$4:$BI$243,$S$250:$S$489,P$250:P$489)</f>
        <v>0.56107301801121834</v>
      </c>
      <c r="Q508" s="69">
        <f>SUMPRODUCT('Monthly Returns'!$BI$4:$BI$243,$S$250:$S$489,Q$250:Q$489)</f>
        <v>0.52527688659091998</v>
      </c>
      <c r="R508" s="69">
        <f>SUMPRODUCT('Monthly Returns'!$BI$4:$BI$243,$S$250:$S$489,R$250:R$489)</f>
        <v>0.68789089724797536</v>
      </c>
      <c r="S508" s="69">
        <f>SUMPRODUCT('Monthly Returns'!$BI$4:$BI$243,$S$250:$S$489,S$250:S$489)</f>
        <v>1.0000000000000009</v>
      </c>
      <c r="T508" s="69">
        <f>SUMPRODUCT('Monthly Returns'!$BI$4:$BI$243,$S$250:$S$489,T$250:T$489)</f>
        <v>0.64477299233294649</v>
      </c>
      <c r="U508" s="69">
        <f>SUMPRODUCT('Monthly Returns'!$BI$4:$BI$243,$S$250:$S$489,U$250:U$489)</f>
        <v>-0.20826698151182754</v>
      </c>
      <c r="V508" s="69">
        <f>SUMPRODUCT('Monthly Returns'!$BI$4:$BI$243,$S$250:$S$489,V$250:V$489)</f>
        <v>-0.20032360166587118</v>
      </c>
      <c r="W508" s="69">
        <f>SUMPRODUCT('Monthly Returns'!$BI$4:$BI$243,$S$250:$S$489,W$250:W$489)</f>
        <v>0.39441163756805642</v>
      </c>
      <c r="X508" s="69">
        <f>SUMPRODUCT('Monthly Returns'!$BI$4:$BI$243,$S$250:$S$489,X$250:X$489)</f>
        <v>-4.3782516480960078E-2</v>
      </c>
      <c r="Y508" s="69">
        <f>SUMPRODUCT('Monthly Returns'!$BI$4:$BI$243,$S$250:$S$489,Y$250:Y$489)</f>
        <v>2.3078412198454933E-2</v>
      </c>
      <c r="Z508" s="69">
        <f>SUMPRODUCT('Monthly Returns'!$BI$4:$BI$243,$S$250:$S$489,Z$250:Z$489)</f>
        <v>2.0324863356652675E-2</v>
      </c>
      <c r="AA508" s="69">
        <f>SUMPRODUCT('Monthly Returns'!$BI$4:$BI$243,$S$250:$S$489,AA$250:AA$489)</f>
        <v>-6.2589717089526029E-2</v>
      </c>
      <c r="AB508" s="69">
        <f>SUMPRODUCT('Monthly Returns'!$BI$4:$BI$243,$S$250:$S$489,AB$250:AB$489)</f>
        <v>-3.9904330950071273E-2</v>
      </c>
      <c r="AC508" s="69">
        <f>SUMPRODUCT('Monthly Returns'!$BI$4:$BI$243,$S$250:$S$489,AC$250:AC$489)</f>
        <v>-2.0876603119499453E-2</v>
      </c>
      <c r="AD508" s="69">
        <f>SUMPRODUCT('Monthly Returns'!$BI$4:$BI$243,$S$250:$S$489,AD$250:AD$489)</f>
        <v>-2.510357784742237E-2</v>
      </c>
      <c r="AE508" s="69">
        <f>SUMPRODUCT('Monthly Returns'!$BI$4:$BI$243,$S$250:$S$489,AE$250:AE$489)</f>
        <v>-8.5238309989510951E-3</v>
      </c>
      <c r="AF508" s="69">
        <f>SUMPRODUCT('Monthly Returns'!$BI$4:$BI$243,$S$250:$S$489,AF$250:AF$489)</f>
        <v>-1.9343411364287709E-2</v>
      </c>
      <c r="AG508" s="69">
        <f>SUMPRODUCT('Monthly Returns'!$BI$4:$BI$243,$S$250:$S$489,AG$250:AG$489)</f>
        <v>5.1599226756855318E-3</v>
      </c>
      <c r="AH508" s="69">
        <f>SUMPRODUCT('Monthly Returns'!$BI$4:$BI$243,$S$250:$S$489,AH$250:AH$489)</f>
        <v>-0.10743304646667527</v>
      </c>
      <c r="AI508" s="69">
        <f>SUMPRODUCT('Monthly Returns'!$BI$4:$BI$243,$S$250:$S$489,AI$250:AI$489)</f>
        <v>5.9970252476841797E-2</v>
      </c>
      <c r="AJ508" s="69">
        <f>SUMPRODUCT('Monthly Returns'!$BI$4:$BI$243,$S$250:$S$489,AJ$250:AJ$489)</f>
        <v>7.2120351110437908E-2</v>
      </c>
      <c r="AK508" s="69">
        <f>SUMPRODUCT('Monthly Returns'!$BI$4:$BI$243,$S$250:$S$489,AK$250:AK$489)</f>
        <v>7.708643109944216E-2</v>
      </c>
      <c r="AL508" s="69">
        <f>SUMPRODUCT('Monthly Returns'!$BI$4:$BI$243,$S$250:$S$489,AL$250:AL$489)</f>
        <v>8.7502828435781568E-3</v>
      </c>
      <c r="AM508" s="69">
        <f>SUMPRODUCT('Monthly Returns'!$BI$4:$BI$243,$S$250:$S$489,AM$250:AM$489)</f>
        <v>0.11852455631461045</v>
      </c>
      <c r="AN508" s="69">
        <f>SUMPRODUCT('Monthly Returns'!$BI$4:$BI$243,$S$250:$S$489,AN$250:AN$489)</f>
        <v>-1.2857246610861423E-2</v>
      </c>
      <c r="AO508" s="69">
        <f>SUMPRODUCT('Monthly Returns'!$BI$4:$BI$243,$S$250:$S$489,AO$250:AO$489)</f>
        <v>0.10333869980424853</v>
      </c>
      <c r="AP508" s="69">
        <f>SUMPRODUCT('Monthly Returns'!$BI$4:$BI$243,$S$250:$S$489,AP$250:AP$489)</f>
        <v>-9.3362207661451688E-2</v>
      </c>
      <c r="AQ508" s="69">
        <f>SUMPRODUCT('Monthly Returns'!$BI$4:$BI$243,$S$250:$S$489,AQ$250:AQ$489)</f>
        <v>-4.4390930683319688E-2</v>
      </c>
      <c r="AR508" s="69">
        <f>SUMPRODUCT('Monthly Returns'!$BI$4:$BI$243,$S$250:$S$489,AR$250:AR$489)</f>
        <v>-1.6196435250588975E-2</v>
      </c>
      <c r="AS508" s="69">
        <f>SUMPRODUCT('Monthly Returns'!$BI$4:$BI$243,$S$250:$S$489,AS$250:AS$489)</f>
        <v>-3.0979477175501483E-2</v>
      </c>
      <c r="AT508" s="69">
        <f>SUMPRODUCT('Monthly Returns'!$BI$4:$BI$243,$S$250:$S$489,AT$250:AT$489)</f>
        <v>-3.3231691521889192E-2</v>
      </c>
      <c r="AU508" s="69">
        <f>SUMPRODUCT('Monthly Returns'!$BI$4:$BI$243,$S$250:$S$489,AU$250:AU$489)</f>
        <v>-8.7290365027646588E-3</v>
      </c>
      <c r="AV508" s="69">
        <f>SUMPRODUCT('Monthly Returns'!$BI$4:$BI$243,$S$250:$S$489,AV$250:AV$489)</f>
        <v>1.985720608780181E-2</v>
      </c>
      <c r="AW508" s="69">
        <f>SUMPRODUCT('Monthly Returns'!$BI$4:$BI$243,$S$250:$S$489,AW$250:AW$489)</f>
        <v>-6.0311190201979288E-2</v>
      </c>
      <c r="AX508" s="69">
        <f>SUMPRODUCT('Monthly Returns'!$BI$4:$BI$243,$S$250:$S$489,AX$250:AX$489)</f>
        <v>-2.1709116801971639E-2</v>
      </c>
      <c r="AY508" s="69">
        <f>SUMPRODUCT('Monthly Returns'!$BI$4:$BI$243,$S$250:$S$489,AY$250:AY$489)</f>
        <v>4.5508041120802777E-2</v>
      </c>
      <c r="AZ508" s="69">
        <f>SUMPRODUCT('Monthly Returns'!$BI$4:$BI$243,$S$250:$S$489,AZ$250:AZ$489)</f>
        <v>7.3188860838732175E-2</v>
      </c>
      <c r="BA508" s="69">
        <f>SUMPRODUCT('Monthly Returns'!$BI$4:$BI$243,$S$250:$S$489,BA$250:BA$489)</f>
        <v>-9.8702502358956848E-2</v>
      </c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</row>
    <row r="509" spans="1:74" x14ac:dyDescent="0.2">
      <c r="A509" s="71" t="str">
        <v>Emerging Debt Agg USD</v>
      </c>
      <c r="C509" s="69">
        <f>SUMPRODUCT('Monthly Returns'!$BI$4:$BI$243,$T$250:$T$489,C$250:C$489)</f>
        <v>0.50982510024973882</v>
      </c>
      <c r="D509" s="69">
        <f>SUMPRODUCT('Monthly Returns'!$BI$4:$BI$243,$T$250:$T$489,D$250:D$489)</f>
        <v>0.41944446696579413</v>
      </c>
      <c r="E509" s="69">
        <f>SUMPRODUCT('Monthly Returns'!$BI$4:$BI$243,$T$250:$T$489,E$250:E$489)</f>
        <v>0.39157284808816539</v>
      </c>
      <c r="F509" s="69">
        <f>SUMPRODUCT('Monthly Returns'!$BI$4:$BI$243,$T$250:$T$489,F$250:F$489)</f>
        <v>0.31326309558498511</v>
      </c>
      <c r="G509" s="69">
        <f>SUMPRODUCT('Monthly Returns'!$BI$4:$BI$243,$T$250:$T$489,G$250:G$489)</f>
        <v>0.37044190968782292</v>
      </c>
      <c r="H509" s="69">
        <f>SUMPRODUCT('Monthly Returns'!$BI$4:$BI$243,$T$250:$T$489,H$250:H$489)</f>
        <v>0.44006088615861788</v>
      </c>
      <c r="I509" s="69">
        <f>SUMPRODUCT('Monthly Returns'!$BI$4:$BI$243,$T$250:$T$489,I$250:I$489)</f>
        <v>0.42254448561072977</v>
      </c>
      <c r="J509" s="69">
        <f>SUMPRODUCT('Monthly Returns'!$BI$4:$BI$243,$T$250:$T$489,J$250:J$489)</f>
        <v>0.49463660821032485</v>
      </c>
      <c r="K509" s="69">
        <f>SUMPRODUCT('Monthly Returns'!$BI$4:$BI$243,$T$250:$T$489,K$250:K$489)</f>
        <v>0.50726655812254151</v>
      </c>
      <c r="L509" s="69">
        <f>SUMPRODUCT('Monthly Returns'!$BI$4:$BI$243,$T$250:$T$489,L$250:L$489)</f>
        <v>0.68618181769437103</v>
      </c>
      <c r="M509" s="69">
        <f>SUMPRODUCT('Monthly Returns'!$BI$4:$BI$243,$T$250:$T$489,M$250:M$489)</f>
        <v>0.75440062857108292</v>
      </c>
      <c r="N509" s="69">
        <f>SUMPRODUCT('Monthly Returns'!$BI$4:$BI$243,$T$250:$T$489,N$250:N$489)</f>
        <v>0.88498528632846007</v>
      </c>
      <c r="O509" s="69">
        <f>SUMPRODUCT('Monthly Returns'!$BI$4:$BI$243,$T$250:$T$489,O$250:O$489)</f>
        <v>0.80573588955490028</v>
      </c>
      <c r="P509" s="69">
        <f>SUMPRODUCT('Monthly Returns'!$BI$4:$BI$243,$T$250:$T$489,P$250:P$489)</f>
        <v>0.96338281832518913</v>
      </c>
      <c r="Q509" s="69">
        <f>SUMPRODUCT('Monthly Returns'!$BI$4:$BI$243,$T$250:$T$489,Q$250:Q$489)</f>
        <v>0.92840695657171401</v>
      </c>
      <c r="R509" s="69">
        <f>SUMPRODUCT('Monthly Returns'!$BI$4:$BI$243,$T$250:$T$489,R$250:R$489)</f>
        <v>0.69202196444261166</v>
      </c>
      <c r="S509" s="69">
        <f>SUMPRODUCT('Monthly Returns'!$BI$4:$BI$243,$T$250:$T$489,S$250:S$489)</f>
        <v>0.64477299233294638</v>
      </c>
      <c r="T509" s="69">
        <f>SUMPRODUCT('Monthly Returns'!$BI$4:$BI$243,$T$250:$T$489,T$250:T$489)</f>
        <v>0.99999999999999978</v>
      </c>
      <c r="U509" s="69">
        <f>SUMPRODUCT('Monthly Returns'!$BI$4:$BI$243,$T$250:$T$489,U$250:U$489)</f>
        <v>7.0500660380399816E-2</v>
      </c>
      <c r="V509" s="69">
        <f>SUMPRODUCT('Monthly Returns'!$BI$4:$BI$243,$T$250:$T$489,V$250:V$489)</f>
        <v>3.7579737914747641E-2</v>
      </c>
      <c r="W509" s="69">
        <f>SUMPRODUCT('Monthly Returns'!$BI$4:$BI$243,$T$250:$T$489,W$250:W$489)</f>
        <v>8.6313868286368084E-2</v>
      </c>
      <c r="X509" s="69">
        <f>SUMPRODUCT('Monthly Returns'!$BI$4:$BI$243,$T$250:$T$489,X$250:X$489)</f>
        <v>-2.4751268441868476E-2</v>
      </c>
      <c r="Y509" s="69">
        <f>SUMPRODUCT('Monthly Returns'!$BI$4:$BI$243,$T$250:$T$489,Y$250:Y$489)</f>
        <v>9.6074838654847131E-2</v>
      </c>
      <c r="Z509" s="69">
        <f>SUMPRODUCT('Monthly Returns'!$BI$4:$BI$243,$T$250:$T$489,Z$250:Z$489)</f>
        <v>8.3076500595235678E-2</v>
      </c>
      <c r="AA509" s="69">
        <f>SUMPRODUCT('Monthly Returns'!$BI$4:$BI$243,$T$250:$T$489,AA$250:AA$489)</f>
        <v>-8.5613083753527542E-3</v>
      </c>
      <c r="AB509" s="69">
        <f>SUMPRODUCT('Monthly Returns'!$BI$4:$BI$243,$T$250:$T$489,AB$250:AB$489)</f>
        <v>-5.2334438723191995E-3</v>
      </c>
      <c r="AC509" s="69">
        <f>SUMPRODUCT('Monthly Returns'!$BI$4:$BI$243,$T$250:$T$489,AC$250:AC$489)</f>
        <v>-4.8236786238087047E-2</v>
      </c>
      <c r="AD509" s="69">
        <f>SUMPRODUCT('Monthly Returns'!$BI$4:$BI$243,$T$250:$T$489,AD$250:AD$489)</f>
        <v>-5.1931233731072265E-2</v>
      </c>
      <c r="AE509" s="69">
        <f>SUMPRODUCT('Monthly Returns'!$BI$4:$BI$243,$T$250:$T$489,AE$250:AE$489)</f>
        <v>-3.4857734512991033E-2</v>
      </c>
      <c r="AF509" s="69">
        <f>SUMPRODUCT('Monthly Returns'!$BI$4:$BI$243,$T$250:$T$489,AF$250:AF$489)</f>
        <v>4.6872686457376132E-3</v>
      </c>
      <c r="AG509" s="69">
        <f>SUMPRODUCT('Monthly Returns'!$BI$4:$BI$243,$T$250:$T$489,AG$250:AG$489)</f>
        <v>5.9921582901907846E-3</v>
      </c>
      <c r="AH509" s="69">
        <f>SUMPRODUCT('Monthly Returns'!$BI$4:$BI$243,$T$250:$T$489,AH$250:AH$489)</f>
        <v>-6.2871042431740035E-2</v>
      </c>
      <c r="AI509" s="69">
        <f>SUMPRODUCT('Monthly Returns'!$BI$4:$BI$243,$T$250:$T$489,AI$250:AI$489)</f>
        <v>7.6811722527700424E-2</v>
      </c>
      <c r="AJ509" s="69">
        <f>SUMPRODUCT('Monthly Returns'!$BI$4:$BI$243,$T$250:$T$489,AJ$250:AJ$489)</f>
        <v>8.5987132437512256E-2</v>
      </c>
      <c r="AK509" s="69">
        <f>SUMPRODUCT('Monthly Returns'!$BI$4:$BI$243,$T$250:$T$489,AK$250:AK$489)</f>
        <v>8.8861599311864395E-2</v>
      </c>
      <c r="AL509" s="69">
        <f>SUMPRODUCT('Monthly Returns'!$BI$4:$BI$243,$T$250:$T$489,AL$250:AL$489)</f>
        <v>2.6378602800042325E-2</v>
      </c>
      <c r="AM509" s="69">
        <f>SUMPRODUCT('Monthly Returns'!$BI$4:$BI$243,$T$250:$T$489,AM$250:AM$489)</f>
        <v>0.16274464812659439</v>
      </c>
      <c r="AN509" s="69">
        <f>SUMPRODUCT('Monthly Returns'!$BI$4:$BI$243,$T$250:$T$489,AN$250:AN$489)</f>
        <v>-1.941024980537669E-2</v>
      </c>
      <c r="AO509" s="69">
        <f>SUMPRODUCT('Monthly Returns'!$BI$4:$BI$243,$T$250:$T$489,AO$250:AO$489)</f>
        <v>0.17363325011094605</v>
      </c>
      <c r="AP509" s="69">
        <f>SUMPRODUCT('Monthly Returns'!$BI$4:$BI$243,$T$250:$T$489,AP$250:AP$489)</f>
        <v>-5.9896739631304499E-2</v>
      </c>
      <c r="AQ509" s="69">
        <f>SUMPRODUCT('Monthly Returns'!$BI$4:$BI$243,$T$250:$T$489,AQ$250:AQ$489)</f>
        <v>-1.0607519743336289E-2</v>
      </c>
      <c r="AR509" s="69">
        <f>SUMPRODUCT('Monthly Returns'!$BI$4:$BI$243,$T$250:$T$489,AR$250:AR$489)</f>
        <v>3.4012797137456044E-2</v>
      </c>
      <c r="AS509" s="69">
        <f>SUMPRODUCT('Monthly Returns'!$BI$4:$BI$243,$T$250:$T$489,AS$250:AS$489)</f>
        <v>-7.5771894120432531E-2</v>
      </c>
      <c r="AT509" s="69">
        <f>SUMPRODUCT('Monthly Returns'!$BI$4:$BI$243,$T$250:$T$489,AT$250:AT$489)</f>
        <v>4.6428267042216947E-2</v>
      </c>
      <c r="AU509" s="69">
        <f>SUMPRODUCT('Monthly Returns'!$BI$4:$BI$243,$T$250:$T$489,AU$250:AU$489)</f>
        <v>3.4087225455288375E-2</v>
      </c>
      <c r="AV509" s="69">
        <f>SUMPRODUCT('Monthly Returns'!$BI$4:$BI$243,$T$250:$T$489,AV$250:AV$489)</f>
        <v>3.5905762091145051E-2</v>
      </c>
      <c r="AW509" s="69">
        <f>SUMPRODUCT('Monthly Returns'!$BI$4:$BI$243,$T$250:$T$489,AW$250:AW$489)</f>
        <v>5.7451984809749092E-2</v>
      </c>
      <c r="AX509" s="69">
        <f>SUMPRODUCT('Monthly Returns'!$BI$4:$BI$243,$T$250:$T$489,AX$250:AX$489)</f>
        <v>5.6717662351372891E-2</v>
      </c>
      <c r="AY509" s="69">
        <f>SUMPRODUCT('Monthly Returns'!$BI$4:$BI$243,$T$250:$T$489,AY$250:AY$489)</f>
        <v>9.490774726574186E-2</v>
      </c>
      <c r="AZ509" s="69">
        <f>SUMPRODUCT('Monthly Returns'!$BI$4:$BI$243,$T$250:$T$489,AZ$250:AZ$489)</f>
        <v>9.9520032296721142E-2</v>
      </c>
      <c r="BA509" s="69">
        <f>SUMPRODUCT('Monthly Returns'!$BI$4:$BI$243,$T$250:$T$489,BA$250:BA$489)</f>
        <v>-0.11123496078747552</v>
      </c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</row>
    <row r="510" spans="1:74" x14ac:dyDescent="0.2">
      <c r="A510" s="71" t="str">
        <v>US Equity_USD</v>
      </c>
      <c r="C510" s="69">
        <f>SUMPRODUCT('Monthly Returns'!$BI$4:$BI$243,$U$250:$U$489,C$250:C$489)</f>
        <v>0.78697548316574129</v>
      </c>
      <c r="D510" s="69">
        <f>SUMPRODUCT('Monthly Returns'!$BI$4:$BI$243,$U$250:$U$489,D$250:D$489)</f>
        <v>0.72068731726512092</v>
      </c>
      <c r="E510" s="69">
        <f>SUMPRODUCT('Monthly Returns'!$BI$4:$BI$243,$U$250:$U$489,E$250:E$489)</f>
        <v>0.75921915918525373</v>
      </c>
      <c r="F510" s="69">
        <f>SUMPRODUCT('Monthly Returns'!$BI$4:$BI$243,$U$250:$U$489,F$250:F$489)</f>
        <v>0.74475289789398891</v>
      </c>
      <c r="G510" s="69">
        <f>SUMPRODUCT('Monthly Returns'!$BI$4:$BI$243,$U$250:$U$489,G$250:G$489)</f>
        <v>0.75032893760434649</v>
      </c>
      <c r="H510" s="69">
        <f>SUMPRODUCT('Monthly Returns'!$BI$4:$BI$243,$U$250:$U$489,H$250:H$489)</f>
        <v>0.46842847255510078</v>
      </c>
      <c r="I510" s="69">
        <f>SUMPRODUCT('Monthly Returns'!$BI$4:$BI$243,$U$250:$U$489,I$250:I$489)</f>
        <v>0.29293546589883701</v>
      </c>
      <c r="J510" s="69">
        <f>SUMPRODUCT('Monthly Returns'!$BI$4:$BI$243,$U$250:$U$489,J$250:J$489)</f>
        <v>0.6696342826998154</v>
      </c>
      <c r="K510" s="69">
        <f>SUMPRODUCT('Monthly Returns'!$BI$4:$BI$243,$U$250:$U$489,K$250:K$489)</f>
        <v>0.63881831146683221</v>
      </c>
      <c r="L510" s="69">
        <f>SUMPRODUCT('Monthly Returns'!$BI$4:$BI$243,$U$250:$U$489,L$250:L$489)</f>
        <v>-0.3015416988429408</v>
      </c>
      <c r="M510" s="69">
        <f>SUMPRODUCT('Monthly Returns'!$BI$4:$BI$243,$U$250:$U$489,M$250:M$489)</f>
        <v>-0.27089859974480746</v>
      </c>
      <c r="N510" s="69">
        <f>SUMPRODUCT('Monthly Returns'!$BI$4:$BI$243,$U$250:$U$489,N$250:N$489)</f>
        <v>0.29756535790914251</v>
      </c>
      <c r="O510" s="69">
        <f>SUMPRODUCT('Monthly Returns'!$BI$4:$BI$243,$U$250:$U$489,O$250:O$489)</f>
        <v>0.18914992038051304</v>
      </c>
      <c r="P510" s="69">
        <f>SUMPRODUCT('Monthly Returns'!$BI$4:$BI$243,$U$250:$U$489,P$250:P$489)</f>
        <v>0.15635205142572092</v>
      </c>
      <c r="Q510" s="69">
        <f>SUMPRODUCT('Monthly Returns'!$BI$4:$BI$243,$U$250:$U$489,Q$250:Q$489)</f>
        <v>0.14028056779407083</v>
      </c>
      <c r="R510" s="69">
        <f>SUMPRODUCT('Monthly Returns'!$BI$4:$BI$243,$U$250:$U$489,R$250:R$489)</f>
        <v>0.38269269606123579</v>
      </c>
      <c r="S510" s="69">
        <f>SUMPRODUCT('Monthly Returns'!$BI$4:$BI$243,$U$250:$U$489,S$250:S$489)</f>
        <v>-0.20826698151182754</v>
      </c>
      <c r="T510" s="69">
        <f>SUMPRODUCT('Monthly Returns'!$BI$4:$BI$243,$U$250:$U$489,T$250:T$489)</f>
        <v>7.0500660380399816E-2</v>
      </c>
      <c r="U510" s="69">
        <f>SUMPRODUCT('Monthly Returns'!$BI$4:$BI$243,$U$250:$U$489,U$250:U$489)</f>
        <v>0.99999999999999967</v>
      </c>
      <c r="V510" s="69">
        <f>SUMPRODUCT('Monthly Returns'!$BI$4:$BI$243,$U$250:$U$489,V$250:V$489)</f>
        <v>0.83503908364769064</v>
      </c>
      <c r="W510" s="69">
        <f>SUMPRODUCT('Monthly Returns'!$BI$4:$BI$243,$U$250:$U$489,W$250:W$489)</f>
        <v>0.24584282964236118</v>
      </c>
      <c r="X510" s="69">
        <f>SUMPRODUCT('Monthly Returns'!$BI$4:$BI$243,$U$250:$U$489,X$250:X$489)</f>
        <v>6.1321098442364552E-2</v>
      </c>
      <c r="Y510" s="69">
        <f>SUMPRODUCT('Monthly Returns'!$BI$4:$BI$243,$U$250:$U$489,Y$250:Y$489)</f>
        <v>-1.0614163652376041E-2</v>
      </c>
      <c r="Z510" s="69">
        <f>SUMPRODUCT('Monthly Returns'!$BI$4:$BI$243,$U$250:$U$489,Z$250:Z$489)</f>
        <v>-3.614490065860012E-2</v>
      </c>
      <c r="AA510" s="69">
        <f>SUMPRODUCT('Monthly Returns'!$BI$4:$BI$243,$U$250:$U$489,AA$250:AA$489)</f>
        <v>0.15213353286074649</v>
      </c>
      <c r="AB510" s="69">
        <f>SUMPRODUCT('Monthly Returns'!$BI$4:$BI$243,$U$250:$U$489,AB$250:AB$489)</f>
        <v>0.1127062270215576</v>
      </c>
      <c r="AC510" s="69">
        <f>SUMPRODUCT('Monthly Returns'!$BI$4:$BI$243,$U$250:$U$489,AC$250:AC$489)</f>
        <v>4.7198052250082972E-2</v>
      </c>
      <c r="AD510" s="69">
        <f>SUMPRODUCT('Monthly Returns'!$BI$4:$BI$243,$U$250:$U$489,AD$250:AD$489)</f>
        <v>4.4225605262940643E-2</v>
      </c>
      <c r="AE510" s="69">
        <f>SUMPRODUCT('Monthly Returns'!$BI$4:$BI$243,$U$250:$U$489,AE$250:AE$489)</f>
        <v>5.1561016934372914E-2</v>
      </c>
      <c r="AF510" s="69">
        <f>SUMPRODUCT('Monthly Returns'!$BI$4:$BI$243,$U$250:$U$489,AF$250:AF$489)</f>
        <v>7.1571817950829772E-2</v>
      </c>
      <c r="AG510" s="69">
        <f>SUMPRODUCT('Monthly Returns'!$BI$4:$BI$243,$U$250:$U$489,AG$250:AG$489)</f>
        <v>7.3341502119035187E-2</v>
      </c>
      <c r="AH510" s="69">
        <f>SUMPRODUCT('Monthly Returns'!$BI$4:$BI$243,$U$250:$U$489,AH$250:AH$489)</f>
        <v>4.5679257359023444E-2</v>
      </c>
      <c r="AI510" s="69">
        <f>SUMPRODUCT('Monthly Returns'!$BI$4:$BI$243,$U$250:$U$489,AI$250:AI$489)</f>
        <v>-8.1864715292956792E-4</v>
      </c>
      <c r="AJ510" s="69">
        <f>SUMPRODUCT('Monthly Returns'!$BI$4:$BI$243,$U$250:$U$489,AJ$250:AJ$489)</f>
        <v>-4.0593511322023204E-3</v>
      </c>
      <c r="AK510" s="69">
        <f>SUMPRODUCT('Monthly Returns'!$BI$4:$BI$243,$U$250:$U$489,AK$250:AK$489)</f>
        <v>1.064842782374931E-2</v>
      </c>
      <c r="AL510" s="69">
        <f>SUMPRODUCT('Monthly Returns'!$BI$4:$BI$243,$U$250:$U$489,AL$250:AL$489)</f>
        <v>2.9621549705656582E-2</v>
      </c>
      <c r="AM510" s="69">
        <f>SUMPRODUCT('Monthly Returns'!$BI$4:$BI$243,$U$250:$U$489,AM$250:AM$489)</f>
        <v>-6.314648987332383E-2</v>
      </c>
      <c r="AN510" s="69">
        <f>SUMPRODUCT('Monthly Returns'!$BI$4:$BI$243,$U$250:$U$489,AN$250:AN$489)</f>
        <v>4.3711565123404718E-2</v>
      </c>
      <c r="AO510" s="69">
        <f>SUMPRODUCT('Monthly Returns'!$BI$4:$BI$243,$U$250:$U$489,AO$250:AO$489)</f>
        <v>-8.3652972607228454E-2</v>
      </c>
      <c r="AP510" s="69">
        <f>SUMPRODUCT('Monthly Returns'!$BI$4:$BI$243,$U$250:$U$489,AP$250:AP$489)</f>
        <v>7.2572672184487846E-2</v>
      </c>
      <c r="AQ510" s="69">
        <f>SUMPRODUCT('Monthly Returns'!$BI$4:$BI$243,$U$250:$U$489,AQ$250:AQ$489)</f>
        <v>4.5099322396989341E-2</v>
      </c>
      <c r="AR510" s="69">
        <f>SUMPRODUCT('Monthly Returns'!$BI$4:$BI$243,$U$250:$U$489,AR$250:AR$489)</f>
        <v>5.077873367125374E-2</v>
      </c>
      <c r="AS510" s="69">
        <f>SUMPRODUCT('Monthly Returns'!$BI$4:$BI$243,$U$250:$U$489,AS$250:AS$489)</f>
        <v>-1.2740548065542747E-2</v>
      </c>
      <c r="AT510" s="69">
        <f>SUMPRODUCT('Monthly Returns'!$BI$4:$BI$243,$U$250:$U$489,AT$250:AT$489)</f>
        <v>7.2738444528817989E-2</v>
      </c>
      <c r="AU510" s="69">
        <f>SUMPRODUCT('Monthly Returns'!$BI$4:$BI$243,$U$250:$U$489,AU$250:AU$489)</f>
        <v>-1.1725912744174057E-2</v>
      </c>
      <c r="AV510" s="69">
        <f>SUMPRODUCT('Monthly Returns'!$BI$4:$BI$243,$U$250:$U$489,AV$250:AV$489)</f>
        <v>-3.2919342312519057E-2</v>
      </c>
      <c r="AW510" s="69">
        <f>SUMPRODUCT('Monthly Returns'!$BI$4:$BI$243,$U$250:$U$489,AW$250:AW$489)</f>
        <v>9.7169818985099438E-2</v>
      </c>
      <c r="AX510" s="69">
        <f>SUMPRODUCT('Monthly Returns'!$BI$4:$BI$243,$U$250:$U$489,AX$250:AX$489)</f>
        <v>6.4001070195478085E-2</v>
      </c>
      <c r="AY510" s="69">
        <f>SUMPRODUCT('Monthly Returns'!$BI$4:$BI$243,$U$250:$U$489,AY$250:AY$489)</f>
        <v>1.8400545632141295E-2</v>
      </c>
      <c r="AZ510" s="69">
        <f>SUMPRODUCT('Monthly Returns'!$BI$4:$BI$243,$U$250:$U$489,AZ$250:AZ$489)</f>
        <v>-4.3004156859252893E-2</v>
      </c>
      <c r="BA510" s="69">
        <f>SUMPRODUCT('Monthly Returns'!$BI$4:$BI$243,$U$250:$U$489,BA$250:BA$489)</f>
        <v>-1.4487603329477398E-2</v>
      </c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</row>
    <row r="511" spans="1:74" x14ac:dyDescent="0.2">
      <c r="A511" s="71" t="str">
        <v>Long-Short Equity_USD</v>
      </c>
      <c r="C511" s="69">
        <f>SUMPRODUCT('Monthly Returns'!$BI$4:$BI$243,$V$250:$V$489,C$250:C$489)</f>
        <v>0.56105630109783222</v>
      </c>
      <c r="D511" s="69">
        <f>SUMPRODUCT('Monthly Returns'!$BI$4:$BI$243,$V$250:$V$489,D$250:D$489)</f>
        <v>0.66829281940984564</v>
      </c>
      <c r="E511" s="69">
        <f>SUMPRODUCT('Monthly Returns'!$BI$4:$BI$243,$V$250:$V$489,E$250:E$489)</f>
        <v>0.69753248538791379</v>
      </c>
      <c r="F511" s="69">
        <f>SUMPRODUCT('Monthly Returns'!$BI$4:$BI$243,$V$250:$V$489,F$250:F$489)</f>
        <v>0.78152137403870692</v>
      </c>
      <c r="G511" s="69">
        <f>SUMPRODUCT('Monthly Returns'!$BI$4:$BI$243,$V$250:$V$489,G$250:G$489)</f>
        <v>0.68434895117340666</v>
      </c>
      <c r="H511" s="69">
        <f>SUMPRODUCT('Monthly Returns'!$BI$4:$BI$243,$V$250:$V$489,H$250:H$489)</f>
        <v>0.46331934035714512</v>
      </c>
      <c r="I511" s="69">
        <f>SUMPRODUCT('Monthly Returns'!$BI$4:$BI$243,$V$250:$V$489,I$250:I$489)</f>
        <v>0.30438222348007965</v>
      </c>
      <c r="J511" s="69">
        <f>SUMPRODUCT('Monthly Returns'!$BI$4:$BI$243,$V$250:$V$489,J$250:J$489)</f>
        <v>0.68902837256561944</v>
      </c>
      <c r="K511" s="69">
        <f>SUMPRODUCT('Monthly Returns'!$BI$4:$BI$243,$V$250:$V$489,K$250:K$489)</f>
        <v>0.71225941640417101</v>
      </c>
      <c r="L511" s="69">
        <f>SUMPRODUCT('Monthly Returns'!$BI$4:$BI$243,$V$250:$V$489,L$250:L$489)</f>
        <v>-0.36559431466465403</v>
      </c>
      <c r="M511" s="69">
        <f>SUMPRODUCT('Monthly Returns'!$BI$4:$BI$243,$V$250:$V$489,M$250:M$489)</f>
        <v>-0.33803847254672292</v>
      </c>
      <c r="N511" s="69">
        <f>SUMPRODUCT('Monthly Returns'!$BI$4:$BI$243,$V$250:$V$489,N$250:N$489)</f>
        <v>0.26780880370070487</v>
      </c>
      <c r="O511" s="69">
        <f>SUMPRODUCT('Monthly Returns'!$BI$4:$BI$243,$V$250:$V$489,O$250:O$489)</f>
        <v>0.15060813854082453</v>
      </c>
      <c r="P511" s="69">
        <f>SUMPRODUCT('Monthly Returns'!$BI$4:$BI$243,$V$250:$V$489,P$250:P$489)</f>
        <v>0.13660116552182672</v>
      </c>
      <c r="Q511" s="69">
        <f>SUMPRODUCT('Monthly Returns'!$BI$4:$BI$243,$V$250:$V$489,Q$250:Q$489)</f>
        <v>0.1274137374848722</v>
      </c>
      <c r="R511" s="69">
        <f>SUMPRODUCT('Monthly Returns'!$BI$4:$BI$243,$V$250:$V$489,R$250:R$489)</f>
        <v>0.44023611931011181</v>
      </c>
      <c r="S511" s="69">
        <f>SUMPRODUCT('Monthly Returns'!$BI$4:$BI$243,$V$250:$V$489,S$250:S$489)</f>
        <v>-0.20032360166587115</v>
      </c>
      <c r="T511" s="69">
        <f>SUMPRODUCT('Monthly Returns'!$BI$4:$BI$243,$V$250:$V$489,T$250:T$489)</f>
        <v>3.7579737914747641E-2</v>
      </c>
      <c r="U511" s="69">
        <f>SUMPRODUCT('Monthly Returns'!$BI$4:$BI$243,$V$250:$V$489,U$250:U$489)</f>
        <v>0.83503908364769064</v>
      </c>
      <c r="V511" s="69">
        <f>SUMPRODUCT('Monthly Returns'!$BI$4:$BI$243,$V$250:$V$489,V$250:V$489)</f>
        <v>0.99999999999999911</v>
      </c>
      <c r="W511" s="69">
        <f>SUMPRODUCT('Monthly Returns'!$BI$4:$BI$243,$V$250:$V$489,W$250:W$489)</f>
        <v>0.42639991916105302</v>
      </c>
      <c r="X511" s="69">
        <f>SUMPRODUCT('Monthly Returns'!$BI$4:$BI$243,$V$250:$V$489,X$250:X$489)</f>
        <v>6.1285097689236831E-2</v>
      </c>
      <c r="Y511" s="69">
        <f>SUMPRODUCT('Monthly Returns'!$BI$4:$BI$243,$V$250:$V$489,Y$250:Y$489)</f>
        <v>-2.3979249457454582E-2</v>
      </c>
      <c r="Z511" s="69">
        <f>SUMPRODUCT('Monthly Returns'!$BI$4:$BI$243,$V$250:$V$489,Z$250:Z$489)</f>
        <v>-2.673561496479885E-2</v>
      </c>
      <c r="AA511" s="69">
        <f>SUMPRODUCT('Monthly Returns'!$BI$4:$BI$243,$V$250:$V$489,AA$250:AA$489)</f>
        <v>0.12226129954378416</v>
      </c>
      <c r="AB511" s="69">
        <f>SUMPRODUCT('Monthly Returns'!$BI$4:$BI$243,$V$250:$V$489,AB$250:AB$489)</f>
        <v>8.7444745189958997E-2</v>
      </c>
      <c r="AC511" s="69">
        <f>SUMPRODUCT('Monthly Returns'!$BI$4:$BI$243,$V$250:$V$489,AC$250:AC$489)</f>
        <v>6.908534713493647E-2</v>
      </c>
      <c r="AD511" s="69">
        <f>SUMPRODUCT('Monthly Returns'!$BI$4:$BI$243,$V$250:$V$489,AD$250:AD$489)</f>
        <v>7.3029625641743257E-2</v>
      </c>
      <c r="AE511" s="69">
        <f>SUMPRODUCT('Monthly Returns'!$BI$4:$BI$243,$V$250:$V$489,AE$250:AE$489)</f>
        <v>5.2148487707596752E-2</v>
      </c>
      <c r="AF511" s="69">
        <f>SUMPRODUCT('Monthly Returns'!$BI$4:$BI$243,$V$250:$V$489,AF$250:AF$489)</f>
        <v>7.54829889473322E-2</v>
      </c>
      <c r="AG511" s="69">
        <f>SUMPRODUCT('Monthly Returns'!$BI$4:$BI$243,$V$250:$V$489,AG$250:AG$489)</f>
        <v>7.4214940974638738E-2</v>
      </c>
      <c r="AH511" s="69">
        <f>SUMPRODUCT('Monthly Returns'!$BI$4:$BI$243,$V$250:$V$489,AH$250:AH$489)</f>
        <v>5.9587287397230161E-2</v>
      </c>
      <c r="AI511" s="69">
        <f>SUMPRODUCT('Monthly Returns'!$BI$4:$BI$243,$V$250:$V$489,AI$250:AI$489)</f>
        <v>2.0545842922424354E-2</v>
      </c>
      <c r="AJ511" s="69">
        <f>SUMPRODUCT('Monthly Returns'!$BI$4:$BI$243,$V$250:$V$489,AJ$250:AJ$489)</f>
        <v>4.8802828406416289E-3</v>
      </c>
      <c r="AK511" s="69">
        <f>SUMPRODUCT('Monthly Returns'!$BI$4:$BI$243,$V$250:$V$489,AK$250:AK$489)</f>
        <v>2.0925468549848957E-2</v>
      </c>
      <c r="AL511" s="69">
        <f>SUMPRODUCT('Monthly Returns'!$BI$4:$BI$243,$V$250:$V$489,AL$250:AL$489)</f>
        <v>3.5059804286332694E-2</v>
      </c>
      <c r="AM511" s="69">
        <f>SUMPRODUCT('Monthly Returns'!$BI$4:$BI$243,$V$250:$V$489,AM$250:AM$489)</f>
        <v>-3.6658745236698556E-2</v>
      </c>
      <c r="AN511" s="69">
        <f>SUMPRODUCT('Monthly Returns'!$BI$4:$BI$243,$V$250:$V$489,AN$250:AN$489)</f>
        <v>3.8464866592245794E-2</v>
      </c>
      <c r="AO511" s="69">
        <f>SUMPRODUCT('Monthly Returns'!$BI$4:$BI$243,$V$250:$V$489,AO$250:AO$489)</f>
        <v>-6.2007582697474771E-2</v>
      </c>
      <c r="AP511" s="69">
        <f>SUMPRODUCT('Monthly Returns'!$BI$4:$BI$243,$V$250:$V$489,AP$250:AP$489)</f>
        <v>0.1075078510971121</v>
      </c>
      <c r="AQ511" s="69">
        <f>SUMPRODUCT('Monthly Returns'!$BI$4:$BI$243,$V$250:$V$489,AQ$250:AQ$489)</f>
        <v>5.2560174187653075E-2</v>
      </c>
      <c r="AR511" s="69">
        <f>SUMPRODUCT('Monthly Returns'!$BI$4:$BI$243,$V$250:$V$489,AR$250:AR$489)</f>
        <v>5.0202756927720457E-2</v>
      </c>
      <c r="AS511" s="69">
        <f>SUMPRODUCT('Monthly Returns'!$BI$4:$BI$243,$V$250:$V$489,AS$250:AS$489)</f>
        <v>-2.1783476785036227E-2</v>
      </c>
      <c r="AT511" s="69">
        <f>SUMPRODUCT('Monthly Returns'!$BI$4:$BI$243,$V$250:$V$489,AT$250:AT$489)</f>
        <v>7.9065170332045548E-2</v>
      </c>
      <c r="AU511" s="69">
        <f>SUMPRODUCT('Monthly Returns'!$BI$4:$BI$243,$V$250:$V$489,AU$250:AU$489)</f>
        <v>5.1707169050174709E-2</v>
      </c>
      <c r="AV511" s="69">
        <f>SUMPRODUCT('Monthly Returns'!$BI$4:$BI$243,$V$250:$V$489,AV$250:AV$489)</f>
        <v>-8.9673700036974141E-2</v>
      </c>
      <c r="AW511" s="69">
        <f>SUMPRODUCT('Monthly Returns'!$BI$4:$BI$243,$V$250:$V$489,AW$250:AW$489)</f>
        <v>8.3984809298930915E-2</v>
      </c>
      <c r="AX511" s="69">
        <f>SUMPRODUCT('Monthly Returns'!$BI$4:$BI$243,$V$250:$V$489,AX$250:AX$489)</f>
        <v>5.3859267612661528E-2</v>
      </c>
      <c r="AY511" s="69">
        <f>SUMPRODUCT('Monthly Returns'!$BI$4:$BI$243,$V$250:$V$489,AY$250:AY$489)</f>
        <v>2.2332984354623648E-3</v>
      </c>
      <c r="AZ511" s="69">
        <f>SUMPRODUCT('Monthly Returns'!$BI$4:$BI$243,$V$250:$V$489,AZ$250:AZ$489)</f>
        <v>-5.3398332563890483E-2</v>
      </c>
      <c r="BA511" s="69">
        <f>SUMPRODUCT('Monthly Returns'!$BI$4:$BI$243,$V$250:$V$489,BA$250:BA$489)</f>
        <v>1.2692057054044496E-2</v>
      </c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</row>
    <row r="512" spans="1:74" x14ac:dyDescent="0.2">
      <c r="A512" s="71" t="str">
        <v>Global Macro_USD</v>
      </c>
      <c r="C512" s="69">
        <f>SUMPRODUCT('Monthly Returns'!$BI$4:$BI$243,$W$250:$W$489,C$250:C$489)</f>
        <v>0.17077627222103778</v>
      </c>
      <c r="D512" s="69">
        <f>SUMPRODUCT('Monthly Returns'!$BI$4:$BI$243,$W$250:$W$489,D$250:D$489)</f>
        <v>0.21191811913160305</v>
      </c>
      <c r="E512" s="69">
        <f>SUMPRODUCT('Monthly Returns'!$BI$4:$BI$243,$W$250:$W$489,E$250:E$489)</f>
        <v>0.30687713285064866</v>
      </c>
      <c r="F512" s="69">
        <f>SUMPRODUCT('Monthly Returns'!$BI$4:$BI$243,$W$250:$W$489,F$250:F$489)</f>
        <v>0.30448032479310655</v>
      </c>
      <c r="G512" s="69">
        <f>SUMPRODUCT('Monthly Returns'!$BI$4:$BI$243,$W$250:$W$489,G$250:G$489)</f>
        <v>0.30505678323145197</v>
      </c>
      <c r="H512" s="69">
        <f>SUMPRODUCT('Monthly Returns'!$BI$4:$BI$243,$W$250:$W$489,H$250:H$489)</f>
        <v>0.21499575935713117</v>
      </c>
      <c r="I512" s="69">
        <f>SUMPRODUCT('Monthly Returns'!$BI$4:$BI$243,$W$250:$W$489,I$250:I$489)</f>
        <v>0.1762969514422838</v>
      </c>
      <c r="J512" s="69">
        <f>SUMPRODUCT('Monthly Returns'!$BI$4:$BI$243,$W$250:$W$489,J$250:J$489)</f>
        <v>0.31977670144737858</v>
      </c>
      <c r="K512" s="69">
        <f>SUMPRODUCT('Monthly Returns'!$BI$4:$BI$243,$W$250:$W$489,K$250:K$489)</f>
        <v>0.3669242156923318</v>
      </c>
      <c r="L512" s="69">
        <f>SUMPRODUCT('Monthly Returns'!$BI$4:$BI$243,$W$250:$W$489,L$250:L$489)</f>
        <v>0.10251608205054769</v>
      </c>
      <c r="M512" s="69">
        <f>SUMPRODUCT('Monthly Returns'!$BI$4:$BI$243,$W$250:$W$489,M$250:M$489)</f>
        <v>8.7177248986593903E-2</v>
      </c>
      <c r="N512" s="69">
        <f>SUMPRODUCT('Monthly Returns'!$BI$4:$BI$243,$W$250:$W$489,N$250:N$489)</f>
        <v>8.5639703943214809E-2</v>
      </c>
      <c r="O512" s="69">
        <f>SUMPRODUCT('Monthly Returns'!$BI$4:$BI$243,$W$250:$W$489,O$250:O$489)</f>
        <v>0.1465634361081071</v>
      </c>
      <c r="P512" s="69">
        <f>SUMPRODUCT('Monthly Returns'!$BI$4:$BI$243,$W$250:$W$489,P$250:P$489)</f>
        <v>0.10264801941685008</v>
      </c>
      <c r="Q512" s="69">
        <f>SUMPRODUCT('Monthly Returns'!$BI$4:$BI$243,$W$250:$W$489,Q$250:Q$489)</f>
        <v>6.7127491165788339E-2</v>
      </c>
      <c r="R512" s="69">
        <f>SUMPRODUCT('Monthly Returns'!$BI$4:$BI$243,$W$250:$W$489,R$250:R$489)</f>
        <v>0.25512913395023545</v>
      </c>
      <c r="S512" s="69">
        <f>SUMPRODUCT('Monthly Returns'!$BI$4:$BI$243,$W$250:$W$489,S$250:S$489)</f>
        <v>0.39441163756805642</v>
      </c>
      <c r="T512" s="69">
        <f>SUMPRODUCT('Monthly Returns'!$BI$4:$BI$243,$W$250:$W$489,T$250:T$489)</f>
        <v>8.6313868286368084E-2</v>
      </c>
      <c r="U512" s="69">
        <f>SUMPRODUCT('Monthly Returns'!$BI$4:$BI$243,$W$250:$W$489,U$250:U$489)</f>
        <v>0.24584282964236118</v>
      </c>
      <c r="V512" s="69">
        <f>SUMPRODUCT('Monthly Returns'!$BI$4:$BI$243,$W$250:$W$489,V$250:V$489)</f>
        <v>0.42639991916105302</v>
      </c>
      <c r="W512" s="69">
        <f>SUMPRODUCT('Monthly Returns'!$BI$4:$BI$243,$W$250:$W$489,W$250:W$489)</f>
        <v>0.99999999999999978</v>
      </c>
      <c r="X512" s="69">
        <f>SUMPRODUCT('Monthly Returns'!$BI$4:$BI$243,$W$250:$W$489,X$250:X$489)</f>
        <v>0.15292734646366132</v>
      </c>
      <c r="Y512" s="69">
        <f>SUMPRODUCT('Monthly Returns'!$BI$4:$BI$243,$W$250:$W$489,Y$250:Y$489)</f>
        <v>-2.5596644814792468E-2</v>
      </c>
      <c r="Z512" s="69">
        <f>SUMPRODUCT('Monthly Returns'!$BI$4:$BI$243,$W$250:$W$489,Z$250:Z$489)</f>
        <v>3.5718151094202399E-2</v>
      </c>
      <c r="AA512" s="69">
        <f>SUMPRODUCT('Monthly Returns'!$BI$4:$BI$243,$W$250:$W$489,AA$250:AA$489)</f>
        <v>9.7208713413393238E-2</v>
      </c>
      <c r="AB512" s="69">
        <f>SUMPRODUCT('Monthly Returns'!$BI$4:$BI$243,$W$250:$W$489,AB$250:AB$489)</f>
        <v>0.1062863136965637</v>
      </c>
      <c r="AC512" s="69">
        <f>SUMPRODUCT('Monthly Returns'!$BI$4:$BI$243,$W$250:$W$489,AC$250:AC$489)</f>
        <v>0.11984454553791023</v>
      </c>
      <c r="AD512" s="69">
        <f>SUMPRODUCT('Monthly Returns'!$BI$4:$BI$243,$W$250:$W$489,AD$250:AD$489)</f>
        <v>0.11999108518278803</v>
      </c>
      <c r="AE512" s="69">
        <f>SUMPRODUCT('Monthly Returns'!$BI$4:$BI$243,$W$250:$W$489,AE$250:AE$489)</f>
        <v>0.10782509700427721</v>
      </c>
      <c r="AF512" s="69">
        <f>SUMPRODUCT('Monthly Returns'!$BI$4:$BI$243,$W$250:$W$489,AF$250:AF$489)</f>
        <v>8.839563958593781E-2</v>
      </c>
      <c r="AG512" s="69">
        <f>SUMPRODUCT('Monthly Returns'!$BI$4:$BI$243,$W$250:$W$489,AG$250:AG$489)</f>
        <v>0.12006669510141432</v>
      </c>
      <c r="AH512" s="69">
        <f>SUMPRODUCT('Monthly Returns'!$BI$4:$BI$243,$W$250:$W$489,AH$250:AH$489)</f>
        <v>7.7513572104649486E-2</v>
      </c>
      <c r="AI512" s="69">
        <f>SUMPRODUCT('Monthly Returns'!$BI$4:$BI$243,$W$250:$W$489,AI$250:AI$489)</f>
        <v>7.4629242539704807E-2</v>
      </c>
      <c r="AJ512" s="69">
        <f>SUMPRODUCT('Monthly Returns'!$BI$4:$BI$243,$W$250:$W$489,AJ$250:AJ$489)</f>
        <v>7.2662183767667102E-2</v>
      </c>
      <c r="AK512" s="69">
        <f>SUMPRODUCT('Monthly Returns'!$BI$4:$BI$243,$W$250:$W$489,AK$250:AK$489)</f>
        <v>7.0874270712081189E-2</v>
      </c>
      <c r="AL512" s="69">
        <f>SUMPRODUCT('Monthly Returns'!$BI$4:$BI$243,$W$250:$W$489,AL$250:AL$489)</f>
        <v>5.0480778377373102E-2</v>
      </c>
      <c r="AM512" s="69">
        <f>SUMPRODUCT('Monthly Returns'!$BI$4:$BI$243,$W$250:$W$489,AM$250:AM$489)</f>
        <v>6.7273111404224706E-2</v>
      </c>
      <c r="AN512" s="69">
        <f>SUMPRODUCT('Monthly Returns'!$BI$4:$BI$243,$W$250:$W$489,AN$250:AN$489)</f>
        <v>0.10313742663422439</v>
      </c>
      <c r="AO512" s="69">
        <f>SUMPRODUCT('Monthly Returns'!$BI$4:$BI$243,$W$250:$W$489,AO$250:AO$489)</f>
        <v>-8.9971078952107283E-4</v>
      </c>
      <c r="AP512" s="69">
        <f>SUMPRODUCT('Monthly Returns'!$BI$4:$BI$243,$W$250:$W$489,AP$250:AP$489)</f>
        <v>9.8112633803815477E-2</v>
      </c>
      <c r="AQ512" s="69">
        <f>SUMPRODUCT('Monthly Returns'!$BI$4:$BI$243,$W$250:$W$489,AQ$250:AQ$489)</f>
        <v>6.3264544127093661E-2</v>
      </c>
      <c r="AR512" s="69">
        <f>SUMPRODUCT('Monthly Returns'!$BI$4:$BI$243,$W$250:$W$489,AR$250:AR$489)</f>
        <v>6.4752462181298556E-2</v>
      </c>
      <c r="AS512" s="69">
        <f>SUMPRODUCT('Monthly Returns'!$BI$4:$BI$243,$W$250:$W$489,AS$250:AS$489)</f>
        <v>2.3508153703112888E-2</v>
      </c>
      <c r="AT512" s="69">
        <f>SUMPRODUCT('Monthly Returns'!$BI$4:$BI$243,$W$250:$W$489,AT$250:AT$489)</f>
        <v>7.3512829659703002E-2</v>
      </c>
      <c r="AU512" s="69">
        <f>SUMPRODUCT('Monthly Returns'!$BI$4:$BI$243,$W$250:$W$489,AU$250:AU$489)</f>
        <v>4.0483279574049735E-2</v>
      </c>
      <c r="AV512" s="69">
        <f>SUMPRODUCT('Monthly Returns'!$BI$4:$BI$243,$W$250:$W$489,AV$250:AV$489)</f>
        <v>-0.21898184928450948</v>
      </c>
      <c r="AW512" s="69">
        <f>SUMPRODUCT('Monthly Returns'!$BI$4:$BI$243,$W$250:$W$489,AW$250:AW$489)</f>
        <v>4.5337813944706505E-2</v>
      </c>
      <c r="AX512" s="69">
        <f>SUMPRODUCT('Monthly Returns'!$BI$4:$BI$243,$W$250:$W$489,AX$250:AX$489)</f>
        <v>6.0298464760280668E-2</v>
      </c>
      <c r="AY512" s="69">
        <f>SUMPRODUCT('Monthly Returns'!$BI$4:$BI$243,$W$250:$W$489,AY$250:AY$489)</f>
        <v>2.759733111645111E-3</v>
      </c>
      <c r="AZ512" s="69">
        <f>SUMPRODUCT('Monthly Returns'!$BI$4:$BI$243,$W$250:$W$489,AZ$250:AZ$489)</f>
        <v>-3.8253442100516358E-2</v>
      </c>
      <c r="BA512" s="69">
        <f>SUMPRODUCT('Monthly Returns'!$BI$4:$BI$243,$W$250:$W$489,BA$250:BA$489)</f>
        <v>3.0486010026013911E-2</v>
      </c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</row>
    <row r="513" spans="1:74" x14ac:dyDescent="0.2">
      <c r="A513" s="71" t="str">
        <v>EXTRA</v>
      </c>
      <c r="C513" s="69">
        <f>SUMPRODUCT('Monthly Returns'!$BI$4:$BI$243,$X$250:$X$489,C$250:C$489)</f>
        <v>-2.5512318751165653E-2</v>
      </c>
      <c r="D513" s="69">
        <f>SUMPRODUCT('Monthly Returns'!$BI$4:$BI$243,$X$250:$X$489,D$250:D$489)</f>
        <v>-1.8757223730372224E-2</v>
      </c>
      <c r="E513" s="69">
        <f>SUMPRODUCT('Monthly Returns'!$BI$4:$BI$243,$X$250:$X$489,E$250:E$489)</f>
        <v>9.1820462463148025E-2</v>
      </c>
      <c r="F513" s="69">
        <f>SUMPRODUCT('Monthly Returns'!$BI$4:$BI$243,$X$250:$X$489,F$250:F$489)</f>
        <v>7.3639347782328543E-2</v>
      </c>
      <c r="G513" s="69">
        <f>SUMPRODUCT('Monthly Returns'!$BI$4:$BI$243,$X$250:$X$489,G$250:G$489)</f>
        <v>8.5964058573070018E-2</v>
      </c>
      <c r="H513" s="69">
        <f>SUMPRODUCT('Monthly Returns'!$BI$4:$BI$243,$X$250:$X$489,H$250:H$489)</f>
        <v>-3.0510415942435993E-2</v>
      </c>
      <c r="I513" s="69">
        <f>SUMPRODUCT('Monthly Returns'!$BI$4:$BI$243,$X$250:$X$489,I$250:I$489)</f>
        <v>-5.6294406356718611E-2</v>
      </c>
      <c r="J513" s="69">
        <f>SUMPRODUCT('Monthly Returns'!$BI$4:$BI$243,$X$250:$X$489,J$250:J$489)</f>
        <v>2.6166844728424413E-2</v>
      </c>
      <c r="K513" s="69">
        <f>SUMPRODUCT('Monthly Returns'!$BI$4:$BI$243,$X$250:$X$489,K$250:K$489)</f>
        <v>1.6938384767570508E-2</v>
      </c>
      <c r="L513" s="69">
        <f>SUMPRODUCT('Monthly Returns'!$BI$4:$BI$243,$X$250:$X$489,L$250:L$489)</f>
        <v>-7.4322687200530257E-2</v>
      </c>
      <c r="M513" s="69">
        <f>SUMPRODUCT('Monthly Returns'!$BI$4:$BI$243,$X$250:$X$489,M$250:M$489)</f>
        <v>-7.8094180911434483E-2</v>
      </c>
      <c r="N513" s="69">
        <f>SUMPRODUCT('Monthly Returns'!$BI$4:$BI$243,$X$250:$X$489,N$250:N$489)</f>
        <v>-3.2856030745017382E-2</v>
      </c>
      <c r="O513" s="69">
        <f>SUMPRODUCT('Monthly Returns'!$BI$4:$BI$243,$X$250:$X$489,O$250:O$489)</f>
        <v>-4.4168311614142267E-2</v>
      </c>
      <c r="P513" s="69">
        <f>SUMPRODUCT('Monthly Returns'!$BI$4:$BI$243,$X$250:$X$489,P$250:P$489)</f>
        <v>-2.6807209870236683E-2</v>
      </c>
      <c r="Q513" s="69">
        <f>SUMPRODUCT('Monthly Returns'!$BI$4:$BI$243,$X$250:$X$489,Q$250:Q$489)</f>
        <v>-3.937460578781031E-2</v>
      </c>
      <c r="R513" s="69">
        <f>SUMPRODUCT('Monthly Returns'!$BI$4:$BI$243,$X$250:$X$489,R$250:R$489)</f>
        <v>-7.768959106539107E-2</v>
      </c>
      <c r="S513" s="69">
        <f>SUMPRODUCT('Monthly Returns'!$BI$4:$BI$243,$X$250:$X$489,S$250:S$489)</f>
        <v>-4.378251648096005E-2</v>
      </c>
      <c r="T513" s="69">
        <f>SUMPRODUCT('Monthly Returns'!$BI$4:$BI$243,$X$250:$X$489,T$250:T$489)</f>
        <v>-2.475126844186849E-2</v>
      </c>
      <c r="U513" s="69">
        <f>SUMPRODUCT('Monthly Returns'!$BI$4:$BI$243,$X$250:$X$489,U$250:U$489)</f>
        <v>6.1321098442364538E-2</v>
      </c>
      <c r="V513" s="69">
        <f>SUMPRODUCT('Monthly Returns'!$BI$4:$BI$243,$X$250:$X$489,V$250:V$489)</f>
        <v>6.1285097689236817E-2</v>
      </c>
      <c r="W513" s="69">
        <f>SUMPRODUCT('Monthly Returns'!$BI$4:$BI$243,$X$250:$X$489,W$250:W$489)</f>
        <v>0.15292734646366132</v>
      </c>
      <c r="X513" s="69">
        <f>SUMPRODUCT('Monthly Returns'!$BI$4:$BI$243,$X$250:$X$489,X$250:X$489)</f>
        <v>1.0000000000000002</v>
      </c>
      <c r="Y513" s="69">
        <f>SUMPRODUCT('Monthly Returns'!$BI$4:$BI$243,$X$250:$X$489,Y$250:Y$489)</f>
        <v>0.30851891465238396</v>
      </c>
      <c r="Z513" s="69">
        <f>SUMPRODUCT('Monthly Returns'!$BI$4:$BI$243,$X$250:$X$489,Z$250:Z$489)</f>
        <v>0.20562523848568359</v>
      </c>
      <c r="AA513" s="69">
        <f>SUMPRODUCT('Monthly Returns'!$BI$4:$BI$243,$X$250:$X$489,AA$250:AA$489)</f>
        <v>0.61395771067368454</v>
      </c>
      <c r="AB513" s="69">
        <f>SUMPRODUCT('Monthly Returns'!$BI$4:$BI$243,$X$250:$X$489,AB$250:AB$489)</f>
        <v>0.48494889548277625</v>
      </c>
      <c r="AC513" s="69">
        <f>SUMPRODUCT('Monthly Returns'!$BI$4:$BI$243,$X$250:$X$489,AC$250:AC$489)</f>
        <v>0.38092972229028982</v>
      </c>
      <c r="AD513" s="69">
        <f>SUMPRODUCT('Monthly Returns'!$BI$4:$BI$243,$X$250:$X$489,AD$250:AD$489)</f>
        <v>0.34843888721179367</v>
      </c>
      <c r="AE513" s="69">
        <f>SUMPRODUCT('Monthly Returns'!$BI$4:$BI$243,$X$250:$X$489,AE$250:AE$489)</f>
        <v>0.42591017299584222</v>
      </c>
      <c r="AF513" s="69">
        <f>SUMPRODUCT('Monthly Returns'!$BI$4:$BI$243,$X$250:$X$489,AF$250:AF$489)</f>
        <v>0.43016872950092178</v>
      </c>
      <c r="AG513" s="69">
        <f>SUMPRODUCT('Monthly Returns'!$BI$4:$BI$243,$X$250:$X$489,AG$250:AG$489)</f>
        <v>0.39762406797938399</v>
      </c>
      <c r="AH513" s="69">
        <f>SUMPRODUCT('Monthly Returns'!$BI$4:$BI$243,$X$250:$X$489,AH$250:AH$489)</f>
        <v>0.48219518348915053</v>
      </c>
      <c r="AI513" s="69">
        <f>SUMPRODUCT('Monthly Returns'!$BI$4:$BI$243,$X$250:$X$489,AI$250:AI$489)</f>
        <v>0.31245589441447985</v>
      </c>
      <c r="AJ513" s="69">
        <f>SUMPRODUCT('Monthly Returns'!$BI$4:$BI$243,$X$250:$X$489,AJ$250:AJ$489)</f>
        <v>0.32013996822888685</v>
      </c>
      <c r="AK513" s="69">
        <f>SUMPRODUCT('Monthly Returns'!$BI$4:$BI$243,$X$250:$X$489,AK$250:AK$489)</f>
        <v>0.30954125054373566</v>
      </c>
      <c r="AL513" s="69">
        <f>SUMPRODUCT('Monthly Returns'!$BI$4:$BI$243,$X$250:$X$489,AL$250:AL$489)</f>
        <v>0.29704059857213644</v>
      </c>
      <c r="AM513" s="69">
        <f>SUMPRODUCT('Monthly Returns'!$BI$4:$BI$243,$X$250:$X$489,AM$250:AM$489)</f>
        <v>0.11542763245946289</v>
      </c>
      <c r="AN513" s="69">
        <f>SUMPRODUCT('Monthly Returns'!$BI$4:$BI$243,$X$250:$X$489,AN$250:AN$489)</f>
        <v>0.44771156431720377</v>
      </c>
      <c r="AO513" s="69">
        <f>SUMPRODUCT('Monthly Returns'!$BI$4:$BI$243,$X$250:$X$489,AO$250:AO$489)</f>
        <v>-4.0815284002295463E-2</v>
      </c>
      <c r="AP513" s="69">
        <f>SUMPRODUCT('Monthly Returns'!$BI$4:$BI$243,$X$250:$X$489,AP$250:AP$489)</f>
        <v>0.21161192011079985</v>
      </c>
      <c r="AQ513" s="69">
        <f>SUMPRODUCT('Monthly Returns'!$BI$4:$BI$243,$X$250:$X$489,AQ$250:AQ$489)</f>
        <v>0.18899842504918815</v>
      </c>
      <c r="AR513" s="69">
        <f>SUMPRODUCT('Monthly Returns'!$BI$4:$BI$243,$X$250:$X$489,AR$250:AR$489)</f>
        <v>0.4019638803670153</v>
      </c>
      <c r="AS513" s="69">
        <f>SUMPRODUCT('Monthly Returns'!$BI$4:$BI$243,$X$250:$X$489,AS$250:AS$489)</f>
        <v>4.1693464001175559E-2</v>
      </c>
      <c r="AT513" s="69">
        <f>SUMPRODUCT('Monthly Returns'!$BI$4:$BI$243,$X$250:$X$489,AT$250:AT$489)</f>
        <v>0.50234586781394264</v>
      </c>
      <c r="AU513" s="69">
        <f>SUMPRODUCT('Monthly Returns'!$BI$4:$BI$243,$X$250:$X$489,AU$250:AU$489)</f>
        <v>0.2788652005898381</v>
      </c>
      <c r="AV513" s="69">
        <f>SUMPRODUCT('Monthly Returns'!$BI$4:$BI$243,$X$250:$X$489,AV$250:AV$489)</f>
        <v>-0.11205628131690105</v>
      </c>
      <c r="AW513" s="69">
        <f>SUMPRODUCT('Monthly Returns'!$BI$4:$BI$243,$X$250:$X$489,AW$250:AW$489)</f>
        <v>0.60433601546195093</v>
      </c>
      <c r="AX513" s="69">
        <f>SUMPRODUCT('Monthly Returns'!$BI$4:$BI$243,$X$250:$X$489,AX$250:AX$489)</f>
        <v>0.56939182736393368</v>
      </c>
      <c r="AY513" s="69">
        <f>SUMPRODUCT('Monthly Returns'!$BI$4:$BI$243,$X$250:$X$489,AY$250:AY$489)</f>
        <v>0.34600549815651088</v>
      </c>
      <c r="AZ513" s="69">
        <f>SUMPRODUCT('Monthly Returns'!$BI$4:$BI$243,$X$250:$X$489,AZ$250:AZ$489)</f>
        <v>0.10498408555924567</v>
      </c>
      <c r="BA513" s="69">
        <f>SUMPRODUCT('Monthly Returns'!$BI$4:$BI$243,$X$250:$X$489,BA$250:BA$489)</f>
        <v>0.25923148591257511</v>
      </c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</row>
    <row r="514" spans="1:74" x14ac:dyDescent="0.2">
      <c r="A514" s="71" t="str">
        <v>EXTRA</v>
      </c>
      <c r="C514" s="69">
        <f>SUMPRODUCT('Monthly Returns'!$BI$4:$BI$243,$Y$250:$Y$489,C$250:C$489)</f>
        <v>1.4684087630073268E-2</v>
      </c>
      <c r="D514" s="69">
        <f>SUMPRODUCT('Monthly Returns'!$BI$4:$BI$243,$Y$250:$Y$489,D$250:D$489)</f>
        <v>6.5771959761043525E-2</v>
      </c>
      <c r="E514" s="69">
        <f>SUMPRODUCT('Monthly Returns'!$BI$4:$BI$243,$Y$250:$Y$489,E$250:E$489)</f>
        <v>2.5717584772312223E-2</v>
      </c>
      <c r="F514" s="69">
        <f>SUMPRODUCT('Monthly Returns'!$BI$4:$BI$243,$Y$250:$Y$489,F$250:F$489)</f>
        <v>4.4266080859823309E-2</v>
      </c>
      <c r="G514" s="69">
        <f>SUMPRODUCT('Monthly Returns'!$BI$4:$BI$243,$Y$250:$Y$489,G$250:G$489)</f>
        <v>9.6187340668759391E-2</v>
      </c>
      <c r="H514" s="69">
        <f>SUMPRODUCT('Monthly Returns'!$BI$4:$BI$243,$Y$250:$Y$489,H$250:H$489)</f>
        <v>3.1924274397484576E-2</v>
      </c>
      <c r="I514" s="69">
        <f>SUMPRODUCT('Monthly Returns'!$BI$4:$BI$243,$Y$250:$Y$489,I$250:I$489)</f>
        <v>3.5438120046983726E-2</v>
      </c>
      <c r="J514" s="69">
        <f>SUMPRODUCT('Monthly Returns'!$BI$4:$BI$243,$Y$250:$Y$489,J$250:J$489)</f>
        <v>5.1706970556274226E-2</v>
      </c>
      <c r="K514" s="69">
        <f>SUMPRODUCT('Monthly Returns'!$BI$4:$BI$243,$Y$250:$Y$489,K$250:K$489)</f>
        <v>-1.9012516980390064E-2</v>
      </c>
      <c r="L514" s="69">
        <f>SUMPRODUCT('Monthly Returns'!$BI$4:$BI$243,$Y$250:$Y$489,L$250:L$489)</f>
        <v>7.0347158630710574E-2</v>
      </c>
      <c r="M514" s="69">
        <f>SUMPRODUCT('Monthly Returns'!$BI$4:$BI$243,$Y$250:$Y$489,M$250:M$489)</f>
        <v>7.0093846837776794E-2</v>
      </c>
      <c r="N514" s="69">
        <f>SUMPRODUCT('Monthly Returns'!$BI$4:$BI$243,$Y$250:$Y$489,N$250:N$489)</f>
        <v>7.1918284221027529E-2</v>
      </c>
      <c r="O514" s="69">
        <f>SUMPRODUCT('Monthly Returns'!$BI$4:$BI$243,$Y$250:$Y$489,O$250:O$489)</f>
        <v>8.975486515512085E-2</v>
      </c>
      <c r="P514" s="69">
        <f>SUMPRODUCT('Monthly Returns'!$BI$4:$BI$243,$Y$250:$Y$489,P$250:P$489)</f>
        <v>7.1313460615496149E-2</v>
      </c>
      <c r="Q514" s="69">
        <f>SUMPRODUCT('Monthly Returns'!$BI$4:$BI$243,$Y$250:$Y$489,Q$250:Q$489)</f>
        <v>6.415051891807276E-2</v>
      </c>
      <c r="R514" s="69">
        <f>SUMPRODUCT('Monthly Returns'!$BI$4:$BI$243,$Y$250:$Y$489,R$250:R$489)</f>
        <v>1.7661949510003591E-2</v>
      </c>
      <c r="S514" s="69">
        <f>SUMPRODUCT('Monthly Returns'!$BI$4:$BI$243,$Y$250:$Y$489,S$250:S$489)</f>
        <v>2.3078412198454926E-2</v>
      </c>
      <c r="T514" s="69">
        <f>SUMPRODUCT('Monthly Returns'!$BI$4:$BI$243,$Y$250:$Y$489,T$250:T$489)</f>
        <v>9.6074838654847117E-2</v>
      </c>
      <c r="U514" s="69">
        <f>SUMPRODUCT('Monthly Returns'!$BI$4:$BI$243,$Y$250:$Y$489,U$250:U$489)</f>
        <v>-1.0614163652376041E-2</v>
      </c>
      <c r="V514" s="69">
        <f>SUMPRODUCT('Monthly Returns'!$BI$4:$BI$243,$Y$250:$Y$489,V$250:V$489)</f>
        <v>-2.3979249457454572E-2</v>
      </c>
      <c r="W514" s="69">
        <f>SUMPRODUCT('Monthly Returns'!$BI$4:$BI$243,$Y$250:$Y$489,W$250:W$489)</f>
        <v>-2.5596644814792468E-2</v>
      </c>
      <c r="X514" s="69">
        <f>SUMPRODUCT('Monthly Returns'!$BI$4:$BI$243,$Y$250:$Y$489,X$250:X$489)</f>
        <v>0.3085189146523839</v>
      </c>
      <c r="Y514" s="69">
        <f>SUMPRODUCT('Monthly Returns'!$BI$4:$BI$243,$Y$250:$Y$489,Y$250:Y$489)</f>
        <v>1.0000000000000004</v>
      </c>
      <c r="Z514" s="69">
        <f>SUMPRODUCT('Monthly Returns'!$BI$4:$BI$243,$Y$250:$Y$489,Z$250:Z$489)</f>
        <v>0.80159250715184449</v>
      </c>
      <c r="AA514" s="69">
        <f>SUMPRODUCT('Monthly Returns'!$BI$4:$BI$243,$Y$250:$Y$489,AA$250:AA$489)</f>
        <v>0.19627813526510041</v>
      </c>
      <c r="AB514" s="69">
        <f>SUMPRODUCT('Monthly Returns'!$BI$4:$BI$243,$Y$250:$Y$489,AB$250:AB$489)</f>
        <v>8.9011387464091846E-2</v>
      </c>
      <c r="AC514" s="69">
        <f>SUMPRODUCT('Monthly Returns'!$BI$4:$BI$243,$Y$250:$Y$489,AC$250:AC$489)</f>
        <v>0.34756172051672374</v>
      </c>
      <c r="AD514" s="69">
        <f>SUMPRODUCT('Monthly Returns'!$BI$4:$BI$243,$Y$250:$Y$489,AD$250:AD$489)</f>
        <v>0.37276781790821395</v>
      </c>
      <c r="AE514" s="69">
        <f>SUMPRODUCT('Monthly Returns'!$BI$4:$BI$243,$Y$250:$Y$489,AE$250:AE$489)</f>
        <v>0.25917528660017086</v>
      </c>
      <c r="AF514" s="69">
        <f>SUMPRODUCT('Monthly Returns'!$BI$4:$BI$243,$Y$250:$Y$489,AF$250:AF$489)</f>
        <v>0.33709189033378728</v>
      </c>
      <c r="AG514" s="69">
        <f>SUMPRODUCT('Monthly Returns'!$BI$4:$BI$243,$Y$250:$Y$489,AG$250:AG$489)</f>
        <v>0.23178566743793094</v>
      </c>
      <c r="AH514" s="69">
        <f>SUMPRODUCT('Monthly Returns'!$BI$4:$BI$243,$Y$250:$Y$489,AH$250:AH$489)</f>
        <v>0.22347898734553062</v>
      </c>
      <c r="AI514" s="69">
        <f>SUMPRODUCT('Monthly Returns'!$BI$4:$BI$243,$Y$250:$Y$489,AI$250:AI$489)</f>
        <v>7.0624334441676526E-2</v>
      </c>
      <c r="AJ514" s="69">
        <f>SUMPRODUCT('Monthly Returns'!$BI$4:$BI$243,$Y$250:$Y$489,AJ$250:AJ$489)</f>
        <v>3.7431135372082765E-2</v>
      </c>
      <c r="AK514" s="69">
        <f>SUMPRODUCT('Monthly Returns'!$BI$4:$BI$243,$Y$250:$Y$489,AK$250:AK$489)</f>
        <v>-5.2788366015143187E-3</v>
      </c>
      <c r="AL514" s="69">
        <f>SUMPRODUCT('Monthly Returns'!$BI$4:$BI$243,$Y$250:$Y$489,AL$250:AL$489)</f>
        <v>-9.4791217130609437E-3</v>
      </c>
      <c r="AM514" s="69">
        <f>SUMPRODUCT('Monthly Returns'!$BI$4:$BI$243,$Y$250:$Y$489,AM$250:AM$489)</f>
        <v>0.1799020167975422</v>
      </c>
      <c r="AN514" s="69">
        <f>SUMPRODUCT('Monthly Returns'!$BI$4:$BI$243,$Y$250:$Y$489,AN$250:AN$489)</f>
        <v>0.12538580593159243</v>
      </c>
      <c r="AO514" s="69">
        <f>SUMPRODUCT('Monthly Returns'!$BI$4:$BI$243,$Y$250:$Y$489,AO$250:AO$489)</f>
        <v>0.14255567440664499</v>
      </c>
      <c r="AP514" s="69">
        <f>SUMPRODUCT('Monthly Returns'!$BI$4:$BI$243,$Y$250:$Y$489,AP$250:AP$489)</f>
        <v>-2.9772449307670357E-2</v>
      </c>
      <c r="AQ514" s="69">
        <f>SUMPRODUCT('Monthly Returns'!$BI$4:$BI$243,$Y$250:$Y$489,AQ$250:AQ$489)</f>
        <v>-5.2628398278467693E-2</v>
      </c>
      <c r="AR514" s="69">
        <f>SUMPRODUCT('Monthly Returns'!$BI$4:$BI$243,$Y$250:$Y$489,AR$250:AR$489)</f>
        <v>2.0769495625646478E-2</v>
      </c>
      <c r="AS514" s="69">
        <f>SUMPRODUCT('Monthly Returns'!$BI$4:$BI$243,$Y$250:$Y$489,AS$250:AS$489)</f>
        <v>-7.1037962252589237E-2</v>
      </c>
      <c r="AT514" s="69">
        <f>SUMPRODUCT('Monthly Returns'!$BI$4:$BI$243,$Y$250:$Y$489,AT$250:AT$489)</f>
        <v>9.1877832654889843E-2</v>
      </c>
      <c r="AU514" s="69">
        <f>SUMPRODUCT('Monthly Returns'!$BI$4:$BI$243,$Y$250:$Y$489,AU$250:AU$489)</f>
        <v>7.3714495321434729E-3</v>
      </c>
      <c r="AV514" s="69">
        <f>SUMPRODUCT('Monthly Returns'!$BI$4:$BI$243,$Y$250:$Y$489,AV$250:AV$489)</f>
        <v>-0.24176384239162327</v>
      </c>
      <c r="AW514" s="69">
        <f>SUMPRODUCT('Monthly Returns'!$BI$4:$BI$243,$Y$250:$Y$489,AW$250:AW$489)</f>
        <v>0.22164791452606783</v>
      </c>
      <c r="AX514" s="69">
        <f>SUMPRODUCT('Monthly Returns'!$BI$4:$BI$243,$Y$250:$Y$489,AX$250:AX$489)</f>
        <v>0.2164421432377531</v>
      </c>
      <c r="AY514" s="69">
        <f>SUMPRODUCT('Monthly Returns'!$BI$4:$BI$243,$Y$250:$Y$489,AY$250:AY$489)</f>
        <v>-4.1969455638658643E-2</v>
      </c>
      <c r="AZ514" s="69">
        <f>SUMPRODUCT('Monthly Returns'!$BI$4:$BI$243,$Y$250:$Y$489,AZ$250:AZ$489)</f>
        <v>-0.14717706405673142</v>
      </c>
      <c r="BA514" s="69">
        <f>SUMPRODUCT('Monthly Returns'!$BI$4:$BI$243,$Y$250:$Y$489,BA$250:BA$489)</f>
        <v>0.15724770779565986</v>
      </c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</row>
    <row r="515" spans="1:74" x14ac:dyDescent="0.2">
      <c r="A515" s="71" t="str">
        <v>EXTRA</v>
      </c>
      <c r="C515" s="69">
        <f>SUMPRODUCT('Monthly Returns'!$BI$4:$BI$243,$Z$250:$Z$489,C$250:C$489)</f>
        <v>-3.5770242350580225E-2</v>
      </c>
      <c r="D515" s="69">
        <f>SUMPRODUCT('Monthly Returns'!$BI$4:$BI$243,$Z$250:$Z$489,D$250:D$489)</f>
        <v>4.7133101720663123E-2</v>
      </c>
      <c r="E515" s="69">
        <f>SUMPRODUCT('Monthly Returns'!$BI$4:$BI$243,$Z$250:$Z$489,E$250:E$489)</f>
        <v>2.595741310633809E-2</v>
      </c>
      <c r="F515" s="69">
        <f>SUMPRODUCT('Monthly Returns'!$BI$4:$BI$243,$Z$250:$Z$489,F$250:F$489)</f>
        <v>3.8814160865558514E-2</v>
      </c>
      <c r="G515" s="69">
        <f>SUMPRODUCT('Monthly Returns'!$BI$4:$BI$243,$Z$250:$Z$489,G$250:G$489)</f>
        <v>6.0765504320781233E-2</v>
      </c>
      <c r="H515" s="69">
        <f>SUMPRODUCT('Monthly Returns'!$BI$4:$BI$243,$Z$250:$Z$489,H$250:H$489)</f>
        <v>-9.7386042164577281E-3</v>
      </c>
      <c r="I515" s="69">
        <f>SUMPRODUCT('Monthly Returns'!$BI$4:$BI$243,$Z$250:$Z$489,I$250:I$489)</f>
        <v>-9.7284236054262473E-3</v>
      </c>
      <c r="J515" s="69">
        <f>SUMPRODUCT('Monthly Returns'!$BI$4:$BI$243,$Z$250:$Z$489,J$250:J$489)</f>
        <v>4.0888150151582982E-3</v>
      </c>
      <c r="K515" s="69">
        <f>SUMPRODUCT('Monthly Returns'!$BI$4:$BI$243,$Z$250:$Z$489,K$250:K$489)</f>
        <v>-2.075436355320847E-2</v>
      </c>
      <c r="L515" s="69">
        <f>SUMPRODUCT('Monthly Returns'!$BI$4:$BI$243,$Z$250:$Z$489,L$250:L$489)</f>
        <v>4.3432682753349675E-2</v>
      </c>
      <c r="M515" s="69">
        <f>SUMPRODUCT('Monthly Returns'!$BI$4:$BI$243,$Z$250:$Z$489,M$250:M$489)</f>
        <v>4.3450644335257145E-2</v>
      </c>
      <c r="N515" s="69">
        <f>SUMPRODUCT('Monthly Returns'!$BI$4:$BI$243,$Z$250:$Z$489,N$250:N$489)</f>
        <v>7.5269387039766517E-2</v>
      </c>
      <c r="O515" s="69">
        <f>SUMPRODUCT('Monthly Returns'!$BI$4:$BI$243,$Z$250:$Z$489,O$250:O$489)</f>
        <v>6.2935478346071855E-2</v>
      </c>
      <c r="P515" s="69">
        <f>SUMPRODUCT('Monthly Returns'!$BI$4:$BI$243,$Z$250:$Z$489,P$250:P$489)</f>
        <v>7.3149907237654799E-2</v>
      </c>
      <c r="Q515" s="69">
        <f>SUMPRODUCT('Monthly Returns'!$BI$4:$BI$243,$Z$250:$Z$489,Q$250:Q$489)</f>
        <v>6.4665282703541674E-2</v>
      </c>
      <c r="R515" s="69">
        <f>SUMPRODUCT('Monthly Returns'!$BI$4:$BI$243,$Z$250:$Z$489,R$250:R$489)</f>
        <v>-2.1550185839019059E-2</v>
      </c>
      <c r="S515" s="69">
        <f>SUMPRODUCT('Monthly Returns'!$BI$4:$BI$243,$Z$250:$Z$489,S$250:S$489)</f>
        <v>2.0324863356652682E-2</v>
      </c>
      <c r="T515" s="69">
        <f>SUMPRODUCT('Monthly Returns'!$BI$4:$BI$243,$Z$250:$Z$489,T$250:T$489)</f>
        <v>8.307650059523565E-2</v>
      </c>
      <c r="U515" s="69">
        <f>SUMPRODUCT('Monthly Returns'!$BI$4:$BI$243,$Z$250:$Z$489,U$250:U$489)</f>
        <v>-3.6144900658600133E-2</v>
      </c>
      <c r="V515" s="69">
        <f>SUMPRODUCT('Monthly Returns'!$BI$4:$BI$243,$Z$250:$Z$489,V$250:V$489)</f>
        <v>-2.6735614964798843E-2</v>
      </c>
      <c r="W515" s="69">
        <f>SUMPRODUCT('Monthly Returns'!$BI$4:$BI$243,$Z$250:$Z$489,W$250:W$489)</f>
        <v>3.5718151094202399E-2</v>
      </c>
      <c r="X515" s="69">
        <f>SUMPRODUCT('Monthly Returns'!$BI$4:$BI$243,$Z$250:$Z$489,X$250:X$489)</f>
        <v>0.20562523848568359</v>
      </c>
      <c r="Y515" s="69">
        <f>SUMPRODUCT('Monthly Returns'!$BI$4:$BI$243,$Z$250:$Z$489,Y$250:Y$489)</f>
        <v>0.8015925071518446</v>
      </c>
      <c r="Z515" s="69">
        <f>SUMPRODUCT('Monthly Returns'!$BI$4:$BI$243,$Z$250:$Z$489,Z$250:Z$489)</f>
        <v>1.0000000000000002</v>
      </c>
      <c r="AA515" s="69">
        <f>SUMPRODUCT('Monthly Returns'!$BI$4:$BI$243,$Z$250:$Z$489,AA$250:AA$489)</f>
        <v>0.1092574693909182</v>
      </c>
      <c r="AB515" s="69">
        <f>SUMPRODUCT('Monthly Returns'!$BI$4:$BI$243,$Z$250:$Z$489,AB$250:AB$489)</f>
        <v>-2.6513450062042924E-2</v>
      </c>
      <c r="AC515" s="69">
        <f>SUMPRODUCT('Monthly Returns'!$BI$4:$BI$243,$Z$250:$Z$489,AC$250:AC$489)</f>
        <v>0.33401719016135711</v>
      </c>
      <c r="AD515" s="69">
        <f>SUMPRODUCT('Monthly Returns'!$BI$4:$BI$243,$Z$250:$Z$489,AD$250:AD$489)</f>
        <v>0.35787933105894115</v>
      </c>
      <c r="AE515" s="69">
        <f>SUMPRODUCT('Monthly Returns'!$BI$4:$BI$243,$Z$250:$Z$489,AE$250:AE$489)</f>
        <v>0.23446085820316453</v>
      </c>
      <c r="AF515" s="69">
        <f>SUMPRODUCT('Monthly Returns'!$BI$4:$BI$243,$Z$250:$Z$489,AF$250:AF$489)</f>
        <v>0.26226198465676637</v>
      </c>
      <c r="AG515" s="69">
        <f>SUMPRODUCT('Monthly Returns'!$BI$4:$BI$243,$Z$250:$Z$489,AG$250:AG$489)</f>
        <v>0.20230707439144144</v>
      </c>
      <c r="AH515" s="69">
        <f>SUMPRODUCT('Monthly Returns'!$BI$4:$BI$243,$Z$250:$Z$489,AH$250:AH$489)</f>
        <v>0.19218196898501982</v>
      </c>
      <c r="AI515" s="69">
        <f>SUMPRODUCT('Monthly Returns'!$BI$4:$BI$243,$Z$250:$Z$489,AI$250:AI$489)</f>
        <v>1.3542401409096216E-2</v>
      </c>
      <c r="AJ515" s="69">
        <f>SUMPRODUCT('Monthly Returns'!$BI$4:$BI$243,$Z$250:$Z$489,AJ$250:AJ$489)</f>
        <v>-2.4298586263393686E-2</v>
      </c>
      <c r="AK515" s="69">
        <f>SUMPRODUCT('Monthly Returns'!$BI$4:$BI$243,$Z$250:$Z$489,AK$250:AK$489)</f>
        <v>-6.5973718775130794E-2</v>
      </c>
      <c r="AL515" s="69">
        <f>SUMPRODUCT('Monthly Returns'!$BI$4:$BI$243,$Z$250:$Z$489,AL$250:AL$489)</f>
        <v>-5.3702750705610265E-2</v>
      </c>
      <c r="AM515" s="69">
        <f>SUMPRODUCT('Monthly Returns'!$BI$4:$BI$243,$Z$250:$Z$489,AM$250:AM$489)</f>
        <v>0.16790202620160918</v>
      </c>
      <c r="AN515" s="69">
        <f>SUMPRODUCT('Monthly Returns'!$BI$4:$BI$243,$Z$250:$Z$489,AN$250:AN$489)</f>
        <v>6.830975886567564E-2</v>
      </c>
      <c r="AO515" s="69">
        <f>SUMPRODUCT('Monthly Returns'!$BI$4:$BI$243,$Z$250:$Z$489,AO$250:AO$489)</f>
        <v>0.14076010735706437</v>
      </c>
      <c r="AP515" s="69">
        <f>SUMPRODUCT('Monthly Returns'!$BI$4:$BI$243,$Z$250:$Z$489,AP$250:AP$489)</f>
        <v>-1.5546862886901939E-2</v>
      </c>
      <c r="AQ515" s="69">
        <f>SUMPRODUCT('Monthly Returns'!$BI$4:$BI$243,$Z$250:$Z$489,AQ$250:AQ$489)</f>
        <v>-5.2755995242727782E-2</v>
      </c>
      <c r="AR515" s="69">
        <f>SUMPRODUCT('Monthly Returns'!$BI$4:$BI$243,$Z$250:$Z$489,AR$250:AR$489)</f>
        <v>-5.352955162657079E-2</v>
      </c>
      <c r="AS515" s="69">
        <f>SUMPRODUCT('Monthly Returns'!$BI$4:$BI$243,$Z$250:$Z$489,AS$250:AS$489)</f>
        <v>-0.13718752326723876</v>
      </c>
      <c r="AT515" s="69">
        <f>SUMPRODUCT('Monthly Returns'!$BI$4:$BI$243,$Z$250:$Z$489,AT$250:AT$489)</f>
        <v>-1.7463307473383218E-3</v>
      </c>
      <c r="AU515" s="69">
        <f>SUMPRODUCT('Monthly Returns'!$BI$4:$BI$243,$Z$250:$Z$489,AU$250:AU$489)</f>
        <v>8.8404132945086963E-2</v>
      </c>
      <c r="AV515" s="69">
        <f>SUMPRODUCT('Monthly Returns'!$BI$4:$BI$243,$Z$250:$Z$489,AV$250:AV$489)</f>
        <v>-0.28816176777276281</v>
      </c>
      <c r="AW515" s="69">
        <f>SUMPRODUCT('Monthly Returns'!$BI$4:$BI$243,$Z$250:$Z$489,AW$250:AW$489)</f>
        <v>7.2347049046215722E-2</v>
      </c>
      <c r="AX515" s="69">
        <f>SUMPRODUCT('Monthly Returns'!$BI$4:$BI$243,$Z$250:$Z$489,AX$250:AX$489)</f>
        <v>7.6951180677611378E-2</v>
      </c>
      <c r="AY515" s="69">
        <f>SUMPRODUCT('Monthly Returns'!$BI$4:$BI$243,$Z$250:$Z$489,AY$250:AY$489)</f>
        <v>-0.11693512050634422</v>
      </c>
      <c r="AZ515" s="69">
        <f>SUMPRODUCT('Monthly Returns'!$BI$4:$BI$243,$Z$250:$Z$489,AZ$250:AZ$489)</f>
        <v>-0.18329565423591504</v>
      </c>
      <c r="BA515" s="69">
        <f>SUMPRODUCT('Monthly Returns'!$BI$4:$BI$243,$Z$250:$Z$489,BA$250:BA$489)</f>
        <v>0.1441591562708204</v>
      </c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</row>
    <row r="516" spans="1:74" x14ac:dyDescent="0.2">
      <c r="A516" s="71" t="str">
        <v>EXTRA</v>
      </c>
      <c r="C516" s="69">
        <f>SUMPRODUCT('Monthly Returns'!$BI$4:$BI$243,$AA$250:$AA$489,C$250:C$489)</f>
        <v>7.5000536944852425E-2</v>
      </c>
      <c r="D516" s="69">
        <f>SUMPRODUCT('Monthly Returns'!$BI$4:$BI$243,$AA$250:$AA$489,D$250:D$489)</f>
        <v>7.6330266912035302E-2</v>
      </c>
      <c r="E516" s="69">
        <f>SUMPRODUCT('Monthly Returns'!$BI$4:$BI$243,$AA$250:$AA$489,E$250:E$489)</f>
        <v>0.13842133289605119</v>
      </c>
      <c r="F516" s="69">
        <f>SUMPRODUCT('Monthly Returns'!$BI$4:$BI$243,$AA$250:$AA$489,F$250:F$489)</f>
        <v>0.12887794426811922</v>
      </c>
      <c r="G516" s="69">
        <f>SUMPRODUCT('Monthly Returns'!$BI$4:$BI$243,$AA$250:$AA$489,G$250:G$489)</f>
        <v>0.13740288674242443</v>
      </c>
      <c r="H516" s="69">
        <f>SUMPRODUCT('Monthly Returns'!$BI$4:$BI$243,$AA$250:$AA$489,H$250:H$489)</f>
        <v>1.1614273114008271E-2</v>
      </c>
      <c r="I516" s="69">
        <f>SUMPRODUCT('Monthly Returns'!$BI$4:$BI$243,$AA$250:$AA$489,I$250:I$489)</f>
        <v>9.2065854824530842E-3</v>
      </c>
      <c r="J516" s="69">
        <f>SUMPRODUCT('Monthly Returns'!$BI$4:$BI$243,$AA$250:$AA$489,J$250:J$489)</f>
        <v>0.11004223008304506</v>
      </c>
      <c r="K516" s="69">
        <f>SUMPRODUCT('Monthly Returns'!$BI$4:$BI$243,$AA$250:$AA$489,K$250:K$489)</f>
        <v>8.1084364456176908E-2</v>
      </c>
      <c r="L516" s="69">
        <f>SUMPRODUCT('Monthly Returns'!$BI$4:$BI$243,$AA$250:$AA$489,L$250:L$489)</f>
        <v>-4.7559660975056095E-2</v>
      </c>
      <c r="M516" s="69">
        <f>SUMPRODUCT('Monthly Returns'!$BI$4:$BI$243,$AA$250:$AA$489,M$250:M$489)</f>
        <v>-4.9867250080071548E-2</v>
      </c>
      <c r="N516" s="69">
        <f>SUMPRODUCT('Monthly Returns'!$BI$4:$BI$243,$AA$250:$AA$489,N$250:N$489)</f>
        <v>1.3608869092289583E-2</v>
      </c>
      <c r="O516" s="69">
        <f>SUMPRODUCT('Monthly Returns'!$BI$4:$BI$243,$AA$250:$AA$489,O$250:O$489)</f>
        <v>-5.8645727001801979E-3</v>
      </c>
      <c r="P516" s="69">
        <f>SUMPRODUCT('Monthly Returns'!$BI$4:$BI$243,$AA$250:$AA$489,P$250:P$489)</f>
        <v>5.0704445125115735E-3</v>
      </c>
      <c r="Q516" s="69">
        <f>SUMPRODUCT('Monthly Returns'!$BI$4:$BI$243,$AA$250:$AA$489,Q$250:Q$489)</f>
        <v>1.0052055505130456E-2</v>
      </c>
      <c r="R516" s="69">
        <f>SUMPRODUCT('Monthly Returns'!$BI$4:$BI$243,$AA$250:$AA$489,R$250:R$489)</f>
        <v>-1.2618830942033631E-2</v>
      </c>
      <c r="S516" s="69">
        <f>SUMPRODUCT('Monthly Returns'!$BI$4:$BI$243,$AA$250:$AA$489,S$250:S$489)</f>
        <v>-6.2589717089526029E-2</v>
      </c>
      <c r="T516" s="69">
        <f>SUMPRODUCT('Monthly Returns'!$BI$4:$BI$243,$AA$250:$AA$489,T$250:T$489)</f>
        <v>-8.5613083753527715E-3</v>
      </c>
      <c r="U516" s="69">
        <f>SUMPRODUCT('Monthly Returns'!$BI$4:$BI$243,$AA$250:$AA$489,U$250:U$489)</f>
        <v>0.15213353286074649</v>
      </c>
      <c r="V516" s="69">
        <f>SUMPRODUCT('Monthly Returns'!$BI$4:$BI$243,$AA$250:$AA$489,V$250:V$489)</f>
        <v>0.12226129954378416</v>
      </c>
      <c r="W516" s="69">
        <f>SUMPRODUCT('Monthly Returns'!$BI$4:$BI$243,$AA$250:$AA$489,W$250:W$489)</f>
        <v>9.7208713413393238E-2</v>
      </c>
      <c r="X516" s="69">
        <f>SUMPRODUCT('Monthly Returns'!$BI$4:$BI$243,$AA$250:$AA$489,X$250:X$489)</f>
        <v>0.61395771067368443</v>
      </c>
      <c r="Y516" s="69">
        <f>SUMPRODUCT('Monthly Returns'!$BI$4:$BI$243,$AA$250:$AA$489,Y$250:Y$489)</f>
        <v>0.19627813526510041</v>
      </c>
      <c r="Z516" s="69">
        <f>SUMPRODUCT('Monthly Returns'!$BI$4:$BI$243,$AA$250:$AA$489,Z$250:Z$489)</f>
        <v>0.1092574693909182</v>
      </c>
      <c r="AA516" s="69">
        <f>SUMPRODUCT('Monthly Returns'!$BI$4:$BI$243,$AA$250:$AA$489,AA$250:AA$489)</f>
        <v>0.999999999999999</v>
      </c>
      <c r="AB516" s="69">
        <f>SUMPRODUCT('Monthly Returns'!$BI$4:$BI$243,$AA$250:$AA$489,AB$250:AB$489)</f>
        <v>0.8092228608738069</v>
      </c>
      <c r="AC516" s="69">
        <f>SUMPRODUCT('Monthly Returns'!$BI$4:$BI$243,$AA$250:$AA$489,AC$250:AC$489)</f>
        <v>0.32778488223816288</v>
      </c>
      <c r="AD516" s="69">
        <f>SUMPRODUCT('Monthly Returns'!$BI$4:$BI$243,$AA$250:$AA$489,AD$250:AD$489)</f>
        <v>0.24598441685863423</v>
      </c>
      <c r="AE516" s="69">
        <f>SUMPRODUCT('Monthly Returns'!$BI$4:$BI$243,$AA$250:$AA$489,AE$250:AE$489)</f>
        <v>0.51953459360459342</v>
      </c>
      <c r="AF516" s="69">
        <f>SUMPRODUCT('Monthly Returns'!$BI$4:$BI$243,$AA$250:$AA$489,AF$250:AF$489)</f>
        <v>0.65002436895367721</v>
      </c>
      <c r="AG516" s="69">
        <f>SUMPRODUCT('Monthly Returns'!$BI$4:$BI$243,$AA$250:$AA$489,AG$250:AG$489)</f>
        <v>0.71490613539814718</v>
      </c>
      <c r="AH516" s="69">
        <f>SUMPRODUCT('Monthly Returns'!$BI$4:$BI$243,$AA$250:$AA$489,AH$250:AH$489)</f>
        <v>0.63266696073986606</v>
      </c>
      <c r="AI516" s="69">
        <f>SUMPRODUCT('Monthly Returns'!$BI$4:$BI$243,$AA$250:$AA$489,AI$250:AI$489)</f>
        <v>0.64458386755958319</v>
      </c>
      <c r="AJ516" s="69">
        <f>SUMPRODUCT('Monthly Returns'!$BI$4:$BI$243,$AA$250:$AA$489,AJ$250:AJ$489)</f>
        <v>0.71022571202949802</v>
      </c>
      <c r="AK516" s="69">
        <f>SUMPRODUCT('Monthly Returns'!$BI$4:$BI$243,$AA$250:$AA$489,AK$250:AK$489)</f>
        <v>0.69657413635602139</v>
      </c>
      <c r="AL516" s="69">
        <f>SUMPRODUCT('Monthly Returns'!$BI$4:$BI$243,$AA$250:$AA$489,AL$250:AL$489)</f>
        <v>0.75717543206796634</v>
      </c>
      <c r="AM516" s="69">
        <f>SUMPRODUCT('Monthly Returns'!$BI$4:$BI$243,$AA$250:$AA$489,AM$250:AM$489)</f>
        <v>0.14436065969116799</v>
      </c>
      <c r="AN516" s="69">
        <f>SUMPRODUCT('Monthly Returns'!$BI$4:$BI$243,$AA$250:$AA$489,AN$250:AN$489)</f>
        <v>0.80681207913197739</v>
      </c>
      <c r="AO516" s="69">
        <f>SUMPRODUCT('Monthly Returns'!$BI$4:$BI$243,$AA$250:$AA$489,AO$250:AO$489)</f>
        <v>-0.22619323302122241</v>
      </c>
      <c r="AP516" s="69">
        <f>SUMPRODUCT('Monthly Returns'!$BI$4:$BI$243,$AA$250:$AA$489,AP$250:AP$489)</f>
        <v>0.45073438572831481</v>
      </c>
      <c r="AQ516" s="69">
        <f>SUMPRODUCT('Monthly Returns'!$BI$4:$BI$243,$AA$250:$AA$489,AQ$250:AQ$489)</f>
        <v>0.61771496055610908</v>
      </c>
      <c r="AR516" s="69">
        <f>SUMPRODUCT('Monthly Returns'!$BI$4:$BI$243,$AA$250:$AA$489,AR$250:AR$489)</f>
        <v>0.52811564354129803</v>
      </c>
      <c r="AS516" s="69">
        <f>SUMPRODUCT('Monthly Returns'!$BI$4:$BI$243,$AA$250:$AA$489,AS$250:AS$489)</f>
        <v>6.2880552469641957E-2</v>
      </c>
      <c r="AT516" s="69">
        <f>SUMPRODUCT('Monthly Returns'!$BI$4:$BI$243,$AA$250:$AA$489,AT$250:AT$489)</f>
        <v>0.77133416406124822</v>
      </c>
      <c r="AU516" s="69">
        <f>SUMPRODUCT('Monthly Returns'!$BI$4:$BI$243,$AA$250:$AA$489,AU$250:AU$489)</f>
        <v>0.32272204224942613</v>
      </c>
      <c r="AV516" s="69">
        <f>SUMPRODUCT('Monthly Returns'!$BI$4:$BI$243,$AA$250:$AA$489,AV$250:AV$489)</f>
        <v>-0.12000750828977991</v>
      </c>
      <c r="AW516" s="69">
        <f>SUMPRODUCT('Monthly Returns'!$BI$4:$BI$243,$AA$250:$AA$489,AW$250:AW$489)</f>
        <v>0.64238725818165465</v>
      </c>
      <c r="AX516" s="69">
        <f>SUMPRODUCT('Monthly Returns'!$BI$4:$BI$243,$AA$250:$AA$489,AX$250:AX$489)</f>
        <v>0.72664884496938187</v>
      </c>
      <c r="AY516" s="69">
        <f>SUMPRODUCT('Monthly Returns'!$BI$4:$BI$243,$AA$250:$AA$489,AY$250:AY$489)</f>
        <v>0.6875971993871286</v>
      </c>
      <c r="AZ516" s="69">
        <f>SUMPRODUCT('Monthly Returns'!$BI$4:$BI$243,$AA$250:$AA$489,AZ$250:AZ$489)</f>
        <v>0.43340698238986208</v>
      </c>
      <c r="BA516" s="69">
        <f>SUMPRODUCT('Monthly Returns'!$BI$4:$BI$243,$AA$250:$AA$489,BA$250:BA$489)</f>
        <v>0.5969010312778259</v>
      </c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</row>
    <row r="517" spans="1:74" x14ac:dyDescent="0.2">
      <c r="A517" s="71" t="str">
        <v>EXTRA</v>
      </c>
      <c r="C517" s="69">
        <f>SUMPRODUCT('Monthly Returns'!$BI$4:$BI$243,$AB$250:$AB$489,C$250:C$489)</f>
        <v>4.9324813498034289E-2</v>
      </c>
      <c r="D517" s="69">
        <f>SUMPRODUCT('Monthly Returns'!$BI$4:$BI$243,$AB$250:$AB$489,D$250:D$489)</f>
        <v>3.9766121492029578E-2</v>
      </c>
      <c r="E517" s="69">
        <f>SUMPRODUCT('Monthly Returns'!$BI$4:$BI$243,$AB$250:$AB$489,E$250:E$489)</f>
        <v>8.4696093640543146E-2</v>
      </c>
      <c r="F517" s="69">
        <f>SUMPRODUCT('Monthly Returns'!$BI$4:$BI$243,$AB$250:$AB$489,F$250:F$489)</f>
        <v>7.4779011621552205E-2</v>
      </c>
      <c r="G517" s="69">
        <f>SUMPRODUCT('Monthly Returns'!$BI$4:$BI$243,$AB$250:$AB$489,G$250:G$489)</f>
        <v>8.7361271419360662E-2</v>
      </c>
      <c r="H517" s="69">
        <f>SUMPRODUCT('Monthly Returns'!$BI$4:$BI$243,$AB$250:$AB$489,H$250:H$489)</f>
        <v>-2.7270873295264876E-2</v>
      </c>
      <c r="I517" s="69">
        <f>SUMPRODUCT('Monthly Returns'!$BI$4:$BI$243,$AB$250:$AB$489,I$250:I$489)</f>
        <v>-3.1684493720490828E-2</v>
      </c>
      <c r="J517" s="69">
        <f>SUMPRODUCT('Monthly Returns'!$BI$4:$BI$243,$AB$250:$AB$489,J$250:J$489)</f>
        <v>8.6377409750819173E-2</v>
      </c>
      <c r="K517" s="69">
        <f>SUMPRODUCT('Monthly Returns'!$BI$4:$BI$243,$AB$250:$AB$489,K$250:K$489)</f>
        <v>6.7387237184913087E-2</v>
      </c>
      <c r="L517" s="69">
        <f>SUMPRODUCT('Monthly Returns'!$BI$4:$BI$243,$AB$250:$AB$489,L$250:L$489)</f>
        <v>-6.557645953499636E-3</v>
      </c>
      <c r="M517" s="69">
        <f>SUMPRODUCT('Monthly Returns'!$BI$4:$BI$243,$AB$250:$AB$489,M$250:M$489)</f>
        <v>-1.791842944487608E-2</v>
      </c>
      <c r="N517" s="69">
        <f>SUMPRODUCT('Monthly Returns'!$BI$4:$BI$243,$AB$250:$AB$489,N$250:N$489)</f>
        <v>-5.481006066737802E-3</v>
      </c>
      <c r="O517" s="69">
        <f>SUMPRODUCT('Monthly Returns'!$BI$4:$BI$243,$AB$250:$AB$489,O$250:O$489)</f>
        <v>-1.040807151912672E-2</v>
      </c>
      <c r="P517" s="69">
        <f>SUMPRODUCT('Monthly Returns'!$BI$4:$BI$243,$AB$250:$AB$489,P$250:P$489)</f>
        <v>4.9784276268009259E-3</v>
      </c>
      <c r="Q517" s="69">
        <f>SUMPRODUCT('Monthly Returns'!$BI$4:$BI$243,$AB$250:$AB$489,Q$250:Q$489)</f>
        <v>1.2714392167959021E-2</v>
      </c>
      <c r="R517" s="69">
        <f>SUMPRODUCT('Monthly Returns'!$BI$4:$BI$243,$AB$250:$AB$489,R$250:R$489)</f>
        <v>-2.1464386791778461E-2</v>
      </c>
      <c r="S517" s="69">
        <f>SUMPRODUCT('Monthly Returns'!$BI$4:$BI$243,$AB$250:$AB$489,S$250:S$489)</f>
        <v>-3.9904330950071273E-2</v>
      </c>
      <c r="T517" s="69">
        <f>SUMPRODUCT('Monthly Returns'!$BI$4:$BI$243,$AB$250:$AB$489,T$250:T$489)</f>
        <v>-5.2334438723192133E-3</v>
      </c>
      <c r="U517" s="69">
        <f>SUMPRODUCT('Monthly Returns'!$BI$4:$BI$243,$AB$250:$AB$489,U$250:U$489)</f>
        <v>0.11270622702155762</v>
      </c>
      <c r="V517" s="69">
        <f>SUMPRODUCT('Monthly Returns'!$BI$4:$BI$243,$AB$250:$AB$489,V$250:V$489)</f>
        <v>8.7444745189959011E-2</v>
      </c>
      <c r="W517" s="69">
        <f>SUMPRODUCT('Monthly Returns'!$BI$4:$BI$243,$AB$250:$AB$489,W$250:W$489)</f>
        <v>0.1062863136965637</v>
      </c>
      <c r="X517" s="69">
        <f>SUMPRODUCT('Monthly Returns'!$BI$4:$BI$243,$AB$250:$AB$489,X$250:X$489)</f>
        <v>0.48494889548277631</v>
      </c>
      <c r="Y517" s="69">
        <f>SUMPRODUCT('Monthly Returns'!$BI$4:$BI$243,$AB$250:$AB$489,Y$250:Y$489)</f>
        <v>8.9011387464091804E-2</v>
      </c>
      <c r="Z517" s="69">
        <f>SUMPRODUCT('Monthly Returns'!$BI$4:$BI$243,$AB$250:$AB$489,Z$250:Z$489)</f>
        <v>-2.6513450062042938E-2</v>
      </c>
      <c r="AA517" s="69">
        <f>SUMPRODUCT('Monthly Returns'!$BI$4:$BI$243,$AB$250:$AB$489,AA$250:AA$489)</f>
        <v>0.8092228608738069</v>
      </c>
      <c r="AB517" s="69">
        <f>SUMPRODUCT('Monthly Returns'!$BI$4:$BI$243,$AB$250:$AB$489,AB$250:AB$489)</f>
        <v>1.0000000000000004</v>
      </c>
      <c r="AC517" s="69">
        <f>SUMPRODUCT('Monthly Returns'!$BI$4:$BI$243,$AB$250:$AB$489,AC$250:AC$489)</f>
        <v>9.2103618060628292E-2</v>
      </c>
      <c r="AD517" s="69">
        <f>SUMPRODUCT('Monthly Returns'!$BI$4:$BI$243,$AB$250:$AB$489,AD$250:AD$489)</f>
        <v>2.9257379913966734E-3</v>
      </c>
      <c r="AE517" s="69">
        <f>SUMPRODUCT('Monthly Returns'!$BI$4:$BI$243,$AB$250:$AB$489,AE$250:AE$489)</f>
        <v>0.33617114497133044</v>
      </c>
      <c r="AF517" s="69">
        <f>SUMPRODUCT('Monthly Returns'!$BI$4:$BI$243,$AB$250:$AB$489,AF$250:AF$489)</f>
        <v>0.38981004049675877</v>
      </c>
      <c r="AG517" s="69">
        <f>SUMPRODUCT('Monthly Returns'!$BI$4:$BI$243,$AB$250:$AB$489,AG$250:AG$489)</f>
        <v>0.53664454481066659</v>
      </c>
      <c r="AH517" s="69">
        <f>SUMPRODUCT('Monthly Returns'!$BI$4:$BI$243,$AB$250:$AB$489,AH$250:AH$489)</f>
        <v>0.34243899556170371</v>
      </c>
      <c r="AI517" s="69">
        <f>SUMPRODUCT('Monthly Returns'!$BI$4:$BI$243,$AB$250:$AB$489,AI$250:AI$489)</f>
        <v>0.63578968086903942</v>
      </c>
      <c r="AJ517" s="69">
        <f>SUMPRODUCT('Monthly Returns'!$BI$4:$BI$243,$AB$250:$AB$489,AJ$250:AJ$489)</f>
        <v>0.60427628250367449</v>
      </c>
      <c r="AK517" s="69">
        <f>SUMPRODUCT('Monthly Returns'!$BI$4:$BI$243,$AB$250:$AB$489,AK$250:AK$489)</f>
        <v>0.60050354216272173</v>
      </c>
      <c r="AL517" s="69">
        <f>SUMPRODUCT('Monthly Returns'!$BI$4:$BI$243,$AB$250:$AB$489,AL$250:AL$489)</f>
        <v>0.69638530159540224</v>
      </c>
      <c r="AM517" s="69">
        <f>SUMPRODUCT('Monthly Returns'!$BI$4:$BI$243,$AB$250:$AB$489,AM$250:AM$489)</f>
        <v>3.5630708719950777E-2</v>
      </c>
      <c r="AN517" s="69">
        <f>SUMPRODUCT('Monthly Returns'!$BI$4:$BI$243,$AB$250:$AB$489,AN$250:AN$489)</f>
        <v>0.81279233418846775</v>
      </c>
      <c r="AO517" s="69">
        <f>SUMPRODUCT('Monthly Returns'!$BI$4:$BI$243,$AB$250:$AB$489,AO$250:AO$489)</f>
        <v>-0.22336269350144822</v>
      </c>
      <c r="AP517" s="69">
        <f>SUMPRODUCT('Monthly Returns'!$BI$4:$BI$243,$AB$250:$AB$489,AP$250:AP$489)</f>
        <v>0.40800369912686002</v>
      </c>
      <c r="AQ517" s="69">
        <f>SUMPRODUCT('Monthly Returns'!$BI$4:$BI$243,$AB$250:$AB$489,AQ$250:AQ$489)</f>
        <v>0.44442559268636223</v>
      </c>
      <c r="AR517" s="69">
        <f>SUMPRODUCT('Monthly Returns'!$BI$4:$BI$243,$AB$250:$AB$489,AR$250:AR$489)</f>
        <v>0.77503601587733195</v>
      </c>
      <c r="AS517" s="69">
        <f>SUMPRODUCT('Monthly Returns'!$BI$4:$BI$243,$AB$250:$AB$489,AS$250:AS$489)</f>
        <v>0.18067172658980163</v>
      </c>
      <c r="AT517" s="69">
        <f>SUMPRODUCT('Monthly Returns'!$BI$4:$BI$243,$AB$250:$AB$489,AT$250:AT$489)</f>
        <v>0.6451451641218936</v>
      </c>
      <c r="AU517" s="69">
        <f>SUMPRODUCT('Monthly Returns'!$BI$4:$BI$243,$AB$250:$AB$489,AU$250:AU$489)</f>
        <v>5.3255724197507348E-2</v>
      </c>
      <c r="AV517" s="69">
        <f>SUMPRODUCT('Monthly Returns'!$BI$4:$BI$243,$AB$250:$AB$489,AV$250:AV$489)</f>
        <v>-0.24310726630428536</v>
      </c>
      <c r="AW517" s="69">
        <f>SUMPRODUCT('Monthly Returns'!$BI$4:$BI$243,$AB$250:$AB$489,AW$250:AW$489)</f>
        <v>0.49928689623583622</v>
      </c>
      <c r="AX517" s="69">
        <f>SUMPRODUCT('Monthly Returns'!$BI$4:$BI$243,$AB$250:$AB$489,AX$250:AX$489)</f>
        <v>0.56623157869215024</v>
      </c>
      <c r="AY517" s="69">
        <f>SUMPRODUCT('Monthly Returns'!$BI$4:$BI$243,$AB$250:$AB$489,AY$250:AY$489)</f>
        <v>0.54684868316986857</v>
      </c>
      <c r="AZ517" s="69">
        <f>SUMPRODUCT('Monthly Returns'!$BI$4:$BI$243,$AB$250:$AB$489,AZ$250:AZ$489)</f>
        <v>0.28857394443467133</v>
      </c>
      <c r="BA517" s="69">
        <f>SUMPRODUCT('Monthly Returns'!$BI$4:$BI$243,$AB$250:$AB$489,BA$250:BA$489)</f>
        <v>0.48715710685803698</v>
      </c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</row>
    <row r="518" spans="1:74" x14ac:dyDescent="0.2">
      <c r="A518" s="71" t="str">
        <v>EXTRA</v>
      </c>
      <c r="C518" s="69">
        <f>SUMPRODUCT('Monthly Returns'!$BI$4:$BI$243,$AC$250:$AC$489,C$250:C$489)</f>
        <v>-1.2889753841731941E-2</v>
      </c>
      <c r="D518" s="69">
        <f>SUMPRODUCT('Monthly Returns'!$BI$4:$BI$243,$AC$250:$AC$489,D$250:D$489)</f>
        <v>1.635194592937049E-2</v>
      </c>
      <c r="E518" s="69">
        <f>SUMPRODUCT('Monthly Returns'!$BI$4:$BI$243,$AC$250:$AC$489,E$250:E$489)</f>
        <v>5.4580175809230275E-2</v>
      </c>
      <c r="F518" s="69">
        <f>SUMPRODUCT('Monthly Returns'!$BI$4:$BI$243,$AC$250:$AC$489,F$250:F$489)</f>
        <v>3.7741356257187456E-2</v>
      </c>
      <c r="G518" s="69">
        <f>SUMPRODUCT('Monthly Returns'!$BI$4:$BI$243,$AC$250:$AC$489,G$250:G$489)</f>
        <v>8.4009001234259695E-2</v>
      </c>
      <c r="H518" s="69">
        <f>SUMPRODUCT('Monthly Returns'!$BI$4:$BI$243,$AC$250:$AC$489,H$250:H$489)</f>
        <v>4.4262539649057492E-2</v>
      </c>
      <c r="I518" s="69">
        <f>SUMPRODUCT('Monthly Returns'!$BI$4:$BI$243,$AC$250:$AC$489,I$250:I$489)</f>
        <v>9.8668242545216223E-3</v>
      </c>
      <c r="J518" s="69">
        <f>SUMPRODUCT('Monthly Returns'!$BI$4:$BI$243,$AC$250:$AC$489,J$250:J$489)</f>
        <v>1.9291699416517847E-2</v>
      </c>
      <c r="K518" s="69">
        <f>SUMPRODUCT('Monthly Returns'!$BI$4:$BI$243,$AC$250:$AC$489,K$250:K$489)</f>
        <v>-2.3697011325151947E-2</v>
      </c>
      <c r="L518" s="69">
        <f>SUMPRODUCT('Monthly Returns'!$BI$4:$BI$243,$AC$250:$AC$489,L$250:L$489)</f>
        <v>-0.11781818118578992</v>
      </c>
      <c r="M518" s="69">
        <f>SUMPRODUCT('Monthly Returns'!$BI$4:$BI$243,$AC$250:$AC$489,M$250:M$489)</f>
        <v>-0.10654838771619463</v>
      </c>
      <c r="N518" s="69">
        <f>SUMPRODUCT('Monthly Returns'!$BI$4:$BI$243,$AC$250:$AC$489,N$250:N$489)</f>
        <v>-4.6784853309402685E-2</v>
      </c>
      <c r="O518" s="69">
        <f>SUMPRODUCT('Monthly Returns'!$BI$4:$BI$243,$AC$250:$AC$489,O$250:O$489)</f>
        <v>-8.8202061911433469E-2</v>
      </c>
      <c r="P518" s="69">
        <f>SUMPRODUCT('Monthly Returns'!$BI$4:$BI$243,$AC$250:$AC$489,P$250:P$489)</f>
        <v>-6.4141539151040775E-2</v>
      </c>
      <c r="Q518" s="69">
        <f>SUMPRODUCT('Monthly Returns'!$BI$4:$BI$243,$AC$250:$AC$489,Q$250:Q$489)</f>
        <v>-3.7000697305399198E-2</v>
      </c>
      <c r="R518" s="69">
        <f>SUMPRODUCT('Monthly Returns'!$BI$4:$BI$243,$AC$250:$AC$489,R$250:R$489)</f>
        <v>-3.1086813781544605E-2</v>
      </c>
      <c r="S518" s="69">
        <f>SUMPRODUCT('Monthly Returns'!$BI$4:$BI$243,$AC$250:$AC$489,S$250:S$489)</f>
        <v>-2.0876603119499456E-2</v>
      </c>
      <c r="T518" s="69">
        <f>SUMPRODUCT('Monthly Returns'!$BI$4:$BI$243,$AC$250:$AC$489,T$250:T$489)</f>
        <v>-4.8236786238087068E-2</v>
      </c>
      <c r="U518" s="69">
        <f>SUMPRODUCT('Monthly Returns'!$BI$4:$BI$243,$AC$250:$AC$489,U$250:U$489)</f>
        <v>4.7198052250082972E-2</v>
      </c>
      <c r="V518" s="69">
        <f>SUMPRODUCT('Monthly Returns'!$BI$4:$BI$243,$AC$250:$AC$489,V$250:V$489)</f>
        <v>6.908534713493647E-2</v>
      </c>
      <c r="W518" s="69">
        <f>SUMPRODUCT('Monthly Returns'!$BI$4:$BI$243,$AC$250:$AC$489,W$250:W$489)</f>
        <v>0.1198445455379103</v>
      </c>
      <c r="X518" s="69">
        <f>SUMPRODUCT('Monthly Returns'!$BI$4:$BI$243,$AC$250:$AC$489,X$250:X$489)</f>
        <v>0.38092972229028982</v>
      </c>
      <c r="Y518" s="69">
        <f>SUMPRODUCT('Monthly Returns'!$BI$4:$BI$243,$AC$250:$AC$489,Y$250:Y$489)</f>
        <v>0.34756172051672374</v>
      </c>
      <c r="Z518" s="69">
        <f>SUMPRODUCT('Monthly Returns'!$BI$4:$BI$243,$AC$250:$AC$489,Z$250:Z$489)</f>
        <v>0.33401719016135711</v>
      </c>
      <c r="AA518" s="69">
        <f>SUMPRODUCT('Monthly Returns'!$BI$4:$BI$243,$AC$250:$AC$489,AA$250:AA$489)</f>
        <v>0.32778488223816304</v>
      </c>
      <c r="AB518" s="69">
        <f>SUMPRODUCT('Monthly Returns'!$BI$4:$BI$243,$AC$250:$AC$489,AB$250:AB$489)</f>
        <v>9.2103618060628278E-2</v>
      </c>
      <c r="AC518" s="69">
        <f>SUMPRODUCT('Monthly Returns'!$BI$4:$BI$243,$AC$250:$AC$489,AC$250:AC$489)</f>
        <v>1.0000000000000002</v>
      </c>
      <c r="AD518" s="69">
        <f>SUMPRODUCT('Monthly Returns'!$BI$4:$BI$243,$AC$250:$AC$489,AD$250:AD$489)</f>
        <v>0.98666263144967814</v>
      </c>
      <c r="AE518" s="69">
        <f>SUMPRODUCT('Monthly Returns'!$BI$4:$BI$243,$AC$250:$AC$489,AE$250:AE$489)</f>
        <v>0.90154130599054427</v>
      </c>
      <c r="AF518" s="69">
        <f>SUMPRODUCT('Monthly Returns'!$BI$4:$BI$243,$AC$250:$AC$489,AF$250:AF$489)</f>
        <v>0.46876555201458997</v>
      </c>
      <c r="AG518" s="69">
        <f>SUMPRODUCT('Monthly Returns'!$BI$4:$BI$243,$AC$250:$AC$489,AG$250:AG$489)</f>
        <v>0.3866268885641847</v>
      </c>
      <c r="AH518" s="69">
        <f>SUMPRODUCT('Monthly Returns'!$BI$4:$BI$243,$AC$250:$AC$489,AH$250:AH$489)</f>
        <v>0.60858676773188614</v>
      </c>
      <c r="AI518" s="69">
        <f>SUMPRODUCT('Monthly Returns'!$BI$4:$BI$243,$AC$250:$AC$489,AI$250:AI$489)</f>
        <v>0.22013357691807853</v>
      </c>
      <c r="AJ518" s="69">
        <f>SUMPRODUCT('Monthly Returns'!$BI$4:$BI$243,$AC$250:$AC$489,AJ$250:AJ$489)</f>
        <v>0.27346333733365169</v>
      </c>
      <c r="AK518" s="69">
        <f>SUMPRODUCT('Monthly Returns'!$BI$4:$BI$243,$AC$250:$AC$489,AK$250:AK$489)</f>
        <v>0.26221462922607258</v>
      </c>
      <c r="AL518" s="69">
        <f>SUMPRODUCT('Monthly Returns'!$BI$4:$BI$243,$AC$250:$AC$489,AL$250:AL$489)</f>
        <v>0.20163421597202139</v>
      </c>
      <c r="AM518" s="69">
        <f>SUMPRODUCT('Monthly Returns'!$BI$4:$BI$243,$AC$250:$AC$489,AM$250:AM$489)</f>
        <v>0.29374653834924341</v>
      </c>
      <c r="AN518" s="69">
        <f>SUMPRODUCT('Monthly Returns'!$BI$4:$BI$243,$AC$250:$AC$489,AN$250:AN$489)</f>
        <v>0.22403196609328813</v>
      </c>
      <c r="AO518" s="69">
        <f>SUMPRODUCT('Monthly Returns'!$BI$4:$BI$243,$AC$250:$AC$489,AO$250:AO$489)</f>
        <v>8.671985607618074E-2</v>
      </c>
      <c r="AP518" s="69">
        <f>SUMPRODUCT('Monthly Returns'!$BI$4:$BI$243,$AC$250:$AC$489,AP$250:AP$489)</f>
        <v>0.43949434885421251</v>
      </c>
      <c r="AQ518" s="69">
        <f>SUMPRODUCT('Monthly Returns'!$BI$4:$BI$243,$AC$250:$AC$489,AQ$250:AQ$489)</f>
        <v>0.38029483583187729</v>
      </c>
      <c r="AR518" s="69">
        <f>SUMPRODUCT('Monthly Returns'!$BI$4:$BI$243,$AC$250:$AC$489,AR$250:AR$489)</f>
        <v>0.10575747809537585</v>
      </c>
      <c r="AS518" s="69">
        <f>SUMPRODUCT('Monthly Returns'!$BI$4:$BI$243,$AC$250:$AC$489,AS$250:AS$489)</f>
        <v>2.3861368979744207E-2</v>
      </c>
      <c r="AT518" s="69">
        <f>SUMPRODUCT('Monthly Returns'!$BI$4:$BI$243,$AC$250:$AC$489,AT$250:AT$489)</f>
        <v>0.42328335399237399</v>
      </c>
      <c r="AU518" s="69">
        <f>SUMPRODUCT('Monthly Returns'!$BI$4:$BI$243,$AC$250:$AC$489,AU$250:AU$489)</f>
        <v>0.40311115264170233</v>
      </c>
      <c r="AV518" s="69">
        <f>SUMPRODUCT('Monthly Returns'!$BI$4:$BI$243,$AC$250:$AC$489,AV$250:AV$489)</f>
        <v>0.18842728861611743</v>
      </c>
      <c r="AW518" s="69">
        <f>SUMPRODUCT('Monthly Returns'!$BI$4:$BI$243,$AC$250:$AC$489,AW$250:AW$489)</f>
        <v>0.34675143545737347</v>
      </c>
      <c r="AX518" s="69">
        <f>SUMPRODUCT('Monthly Returns'!$BI$4:$BI$243,$AC$250:$AC$489,AX$250:AX$489)</f>
        <v>0.48028012147250437</v>
      </c>
      <c r="AY518" s="69">
        <f>SUMPRODUCT('Monthly Returns'!$BI$4:$BI$243,$AC$250:$AC$489,AY$250:AY$489)</f>
        <v>0.22672342873023055</v>
      </c>
      <c r="AZ518" s="69">
        <f>SUMPRODUCT('Monthly Returns'!$BI$4:$BI$243,$AC$250:$AC$489,AZ$250:AZ$489)</f>
        <v>-4.0645248408115404E-2</v>
      </c>
      <c r="BA518" s="69">
        <f>SUMPRODUCT('Monthly Returns'!$BI$4:$BI$243,$AC$250:$AC$489,BA$250:BA$489)</f>
        <v>0.21707594346900994</v>
      </c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</row>
    <row r="519" spans="1:74" x14ac:dyDescent="0.2">
      <c r="A519" s="71" t="str">
        <v>EXTRA</v>
      </c>
      <c r="C519" s="69">
        <f>SUMPRODUCT('Monthly Returns'!$BI$4:$BI$243,$AD$250:$AD$489,C$250:C$489)</f>
        <v>-1.9245890861771645E-2</v>
      </c>
      <c r="D519" s="69">
        <f>SUMPRODUCT('Monthly Returns'!$BI$4:$BI$243,$AD$250:$AD$489,D$250:D$489)</f>
        <v>1.7418688696454212E-2</v>
      </c>
      <c r="E519" s="69">
        <f>SUMPRODUCT('Monthly Returns'!$BI$4:$BI$243,$AD$250:$AD$489,E$250:E$489)</f>
        <v>5.1141114533064427E-2</v>
      </c>
      <c r="F519" s="69">
        <f>SUMPRODUCT('Monthly Returns'!$BI$4:$BI$243,$AD$250:$AD$489,F$250:F$489)</f>
        <v>4.263803639758066E-2</v>
      </c>
      <c r="G519" s="69">
        <f>SUMPRODUCT('Monthly Returns'!$BI$4:$BI$243,$AD$250:$AD$489,G$250:G$489)</f>
        <v>9.1966220446357452E-2</v>
      </c>
      <c r="H519" s="69">
        <f>SUMPRODUCT('Monthly Returns'!$BI$4:$BI$243,$AD$250:$AD$489,H$250:H$489)</f>
        <v>5.0706384133279811E-2</v>
      </c>
      <c r="I519" s="69">
        <f>SUMPRODUCT('Monthly Returns'!$BI$4:$BI$243,$AD$250:$AD$489,I$250:I$489)</f>
        <v>1.9919492598854959E-2</v>
      </c>
      <c r="J519" s="69">
        <f>SUMPRODUCT('Monthly Returns'!$BI$4:$BI$243,$AD$250:$AD$489,J$250:J$489)</f>
        <v>1.411100783860081E-2</v>
      </c>
      <c r="K519" s="69">
        <f>SUMPRODUCT('Monthly Returns'!$BI$4:$BI$243,$AD$250:$AD$489,K$250:K$489)</f>
        <v>-2.5170687920778569E-2</v>
      </c>
      <c r="L519" s="69">
        <f>SUMPRODUCT('Monthly Returns'!$BI$4:$BI$243,$AD$250:$AD$489,L$250:L$489)</f>
        <v>-0.12492947529723668</v>
      </c>
      <c r="M519" s="69">
        <f>SUMPRODUCT('Monthly Returns'!$BI$4:$BI$243,$AD$250:$AD$489,M$250:M$489)</f>
        <v>-0.11228900552606579</v>
      </c>
      <c r="N519" s="69">
        <f>SUMPRODUCT('Monthly Returns'!$BI$4:$BI$243,$AD$250:$AD$489,N$250:N$489)</f>
        <v>-4.9621361130441938E-2</v>
      </c>
      <c r="O519" s="69">
        <f>SUMPRODUCT('Monthly Returns'!$BI$4:$BI$243,$AD$250:$AD$489,O$250:O$489)</f>
        <v>-8.5206887651173402E-2</v>
      </c>
      <c r="P519" s="69">
        <f>SUMPRODUCT('Monthly Returns'!$BI$4:$BI$243,$AD$250:$AD$489,P$250:P$489)</f>
        <v>-6.613242068898488E-2</v>
      </c>
      <c r="Q519" s="69">
        <f>SUMPRODUCT('Monthly Returns'!$BI$4:$BI$243,$AD$250:$AD$489,Q$250:Q$489)</f>
        <v>-4.1942986448367199E-2</v>
      </c>
      <c r="R519" s="69">
        <f>SUMPRODUCT('Monthly Returns'!$BI$4:$BI$243,$AD$250:$AD$489,R$250:R$489)</f>
        <v>-3.2829979290066084E-2</v>
      </c>
      <c r="S519" s="69">
        <f>SUMPRODUCT('Monthly Returns'!$BI$4:$BI$243,$AD$250:$AD$489,S$250:S$489)</f>
        <v>-2.5103577847422356E-2</v>
      </c>
      <c r="T519" s="69">
        <f>SUMPRODUCT('Monthly Returns'!$BI$4:$BI$243,$AD$250:$AD$489,T$250:T$489)</f>
        <v>-5.1931233731072252E-2</v>
      </c>
      <c r="U519" s="69">
        <f>SUMPRODUCT('Monthly Returns'!$BI$4:$BI$243,$AD$250:$AD$489,U$250:U$489)</f>
        <v>4.4225605262940643E-2</v>
      </c>
      <c r="V519" s="69">
        <f>SUMPRODUCT('Monthly Returns'!$BI$4:$BI$243,$AD$250:$AD$489,V$250:V$489)</f>
        <v>7.3029625641743257E-2</v>
      </c>
      <c r="W519" s="69">
        <f>SUMPRODUCT('Monthly Returns'!$BI$4:$BI$243,$AD$250:$AD$489,W$250:W$489)</f>
        <v>0.119991085182788</v>
      </c>
      <c r="X519" s="69">
        <f>SUMPRODUCT('Monthly Returns'!$BI$4:$BI$243,$AD$250:$AD$489,X$250:X$489)</f>
        <v>0.34843888721179372</v>
      </c>
      <c r="Y519" s="69">
        <f>SUMPRODUCT('Monthly Returns'!$BI$4:$BI$243,$AD$250:$AD$489,Y$250:Y$489)</f>
        <v>0.37276781790821395</v>
      </c>
      <c r="Z519" s="69">
        <f>SUMPRODUCT('Monthly Returns'!$BI$4:$BI$243,$AD$250:$AD$489,Z$250:Z$489)</f>
        <v>0.35787933105894115</v>
      </c>
      <c r="AA519" s="69">
        <f>SUMPRODUCT('Monthly Returns'!$BI$4:$BI$243,$AD$250:$AD$489,AA$250:AA$489)</f>
        <v>0.2459844168586342</v>
      </c>
      <c r="AB519" s="69">
        <f>SUMPRODUCT('Monthly Returns'!$BI$4:$BI$243,$AD$250:$AD$489,AB$250:AB$489)</f>
        <v>2.9257379913966769E-3</v>
      </c>
      <c r="AC519" s="69">
        <f>SUMPRODUCT('Monthly Returns'!$BI$4:$BI$243,$AD$250:$AD$489,AC$250:AC$489)</f>
        <v>0.98666263144967814</v>
      </c>
      <c r="AD519" s="69">
        <f>SUMPRODUCT('Monthly Returns'!$BI$4:$BI$243,$AD$250:$AD$489,AD$250:AD$489)</f>
        <v>1</v>
      </c>
      <c r="AE519" s="69">
        <f>SUMPRODUCT('Monthly Returns'!$BI$4:$BI$243,$AD$250:$AD$489,AE$250:AE$489)</f>
        <v>0.82409692693114667</v>
      </c>
      <c r="AF519" s="69">
        <f>SUMPRODUCT('Monthly Returns'!$BI$4:$BI$243,$AD$250:$AD$489,AF$250:AF$489)</f>
        <v>0.43062774238693247</v>
      </c>
      <c r="AG519" s="69">
        <f>SUMPRODUCT('Monthly Returns'!$BI$4:$BI$243,$AD$250:$AD$489,AG$250:AG$489)</f>
        <v>0.32179814868755996</v>
      </c>
      <c r="AH519" s="69">
        <f>SUMPRODUCT('Monthly Returns'!$BI$4:$BI$243,$AD$250:$AD$489,AH$250:AH$489)</f>
        <v>0.56009879510778815</v>
      </c>
      <c r="AI519" s="69">
        <f>SUMPRODUCT('Monthly Returns'!$BI$4:$BI$243,$AD$250:$AD$489,AI$250:AI$489)</f>
        <v>0.13499872434744273</v>
      </c>
      <c r="AJ519" s="69">
        <f>SUMPRODUCT('Monthly Returns'!$BI$4:$BI$243,$AD$250:$AD$489,AJ$250:AJ$489)</f>
        <v>0.18299481930972322</v>
      </c>
      <c r="AK519" s="69">
        <f>SUMPRODUCT('Monthly Returns'!$BI$4:$BI$243,$AD$250:$AD$489,AK$250:AK$489)</f>
        <v>0.16346211318321957</v>
      </c>
      <c r="AL519" s="69">
        <f>SUMPRODUCT('Monthly Returns'!$BI$4:$BI$243,$AD$250:$AD$489,AL$250:AL$489)</f>
        <v>0.1008968231038186</v>
      </c>
      <c r="AM519" s="69">
        <f>SUMPRODUCT('Monthly Returns'!$BI$4:$BI$243,$AD$250:$AD$489,AM$250:AM$489)</f>
        <v>0.29549161933654289</v>
      </c>
      <c r="AN519" s="69">
        <f>SUMPRODUCT('Monthly Returns'!$BI$4:$BI$243,$AD$250:$AD$489,AN$250:AN$489)</f>
        <v>0.12468206465829366</v>
      </c>
      <c r="AO519" s="69">
        <f>SUMPRODUCT('Monthly Returns'!$BI$4:$BI$243,$AD$250:$AD$489,AO$250:AO$489)</f>
        <v>0.13001247042912956</v>
      </c>
      <c r="AP519" s="69">
        <f>SUMPRODUCT('Monthly Returns'!$BI$4:$BI$243,$AD$250:$AD$489,AP$250:AP$489)</f>
        <v>0.37653155984448416</v>
      </c>
      <c r="AQ519" s="69">
        <f>SUMPRODUCT('Monthly Returns'!$BI$4:$BI$243,$AD$250:$AD$489,AQ$250:AQ$489)</f>
        <v>0.29573084763675711</v>
      </c>
      <c r="AR519" s="69">
        <f>SUMPRODUCT('Monthly Returns'!$BI$4:$BI$243,$AD$250:$AD$489,AR$250:AR$489)</f>
        <v>3.4690162482777821E-2</v>
      </c>
      <c r="AS519" s="69">
        <f>SUMPRODUCT('Monthly Returns'!$BI$4:$BI$243,$AD$250:$AD$489,AS$250:AS$489)</f>
        <v>5.1106630480109976E-3</v>
      </c>
      <c r="AT519" s="69">
        <f>SUMPRODUCT('Monthly Returns'!$BI$4:$BI$243,$AD$250:$AD$489,AT$250:AT$489)</f>
        <v>0.33842926766630238</v>
      </c>
      <c r="AU519" s="69">
        <f>SUMPRODUCT('Monthly Returns'!$BI$4:$BI$243,$AD$250:$AD$489,AU$250:AU$489)</f>
        <v>0.36274636788215631</v>
      </c>
      <c r="AV519" s="69">
        <f>SUMPRODUCT('Monthly Returns'!$BI$4:$BI$243,$AD$250:$AD$489,AV$250:AV$489)</f>
        <v>0.16041505072874707</v>
      </c>
      <c r="AW519" s="69">
        <f>SUMPRODUCT('Monthly Returns'!$BI$4:$BI$243,$AD$250:$AD$489,AW$250:AW$489)</f>
        <v>0.30329920050501791</v>
      </c>
      <c r="AX519" s="69">
        <f>SUMPRODUCT('Monthly Returns'!$BI$4:$BI$243,$AD$250:$AD$489,AX$250:AX$489)</f>
        <v>0.41354271902273587</v>
      </c>
      <c r="AY519" s="69">
        <f>SUMPRODUCT('Monthly Returns'!$BI$4:$BI$243,$AD$250:$AD$489,AY$250:AY$489)</f>
        <v>0.13288693542227789</v>
      </c>
      <c r="AZ519" s="69">
        <f>SUMPRODUCT('Monthly Returns'!$BI$4:$BI$243,$AD$250:$AD$489,AZ$250:AZ$489)</f>
        <v>-9.3585112691298447E-2</v>
      </c>
      <c r="BA519" s="69">
        <f>SUMPRODUCT('Monthly Returns'!$BI$4:$BI$243,$AD$250:$AD$489,BA$250:BA$489)</f>
        <v>0.16511588461150589</v>
      </c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</row>
    <row r="520" spans="1:74" x14ac:dyDescent="0.2">
      <c r="A520" s="71" t="str">
        <v>EXTRA</v>
      </c>
      <c r="C520" s="69">
        <f>SUMPRODUCT('Monthly Returns'!$BI$4:$BI$243,$AE$250:$AE$489,C$250:C$489)</f>
        <v>5.3373693661617422E-3</v>
      </c>
      <c r="D520" s="69">
        <f>SUMPRODUCT('Monthly Returns'!$BI$4:$BI$243,$AE$250:$AE$489,D$250:D$489)</f>
        <v>1.3799171957318491E-2</v>
      </c>
      <c r="E520" s="69">
        <f>SUMPRODUCT('Monthly Returns'!$BI$4:$BI$243,$AE$250:$AE$489,E$250:E$489)</f>
        <v>4.5609713013661055E-2</v>
      </c>
      <c r="F520" s="69">
        <f>SUMPRODUCT('Monthly Returns'!$BI$4:$BI$243,$AE$250:$AE$489,F$250:F$489)</f>
        <v>1.5315986996772588E-2</v>
      </c>
      <c r="G520" s="69">
        <f>SUMPRODUCT('Monthly Returns'!$BI$4:$BI$243,$AE$250:$AE$489,G$250:G$489)</f>
        <v>3.8271748381573309E-2</v>
      </c>
      <c r="H520" s="69">
        <f>SUMPRODUCT('Monthly Returns'!$BI$4:$BI$243,$AE$250:$AE$489,H$250:H$489)</f>
        <v>1.8396883339426143E-2</v>
      </c>
      <c r="I520" s="69">
        <f>SUMPRODUCT('Monthly Returns'!$BI$4:$BI$243,$AE$250:$AE$489,I$250:I$489)</f>
        <v>-2.3759441477304327E-2</v>
      </c>
      <c r="J520" s="69">
        <f>SUMPRODUCT('Monthly Returns'!$BI$4:$BI$243,$AE$250:$AE$489,J$250:J$489)</f>
        <v>2.8496865575645049E-2</v>
      </c>
      <c r="K520" s="69">
        <f>SUMPRODUCT('Monthly Returns'!$BI$4:$BI$243,$AE$250:$AE$489,K$250:K$489)</f>
        <v>-2.2636059586474837E-2</v>
      </c>
      <c r="L520" s="69">
        <f>SUMPRODUCT('Monthly Returns'!$BI$4:$BI$243,$AE$250:$AE$489,L$250:L$489)</f>
        <v>-7.8595069649690832E-2</v>
      </c>
      <c r="M520" s="69">
        <f>SUMPRODUCT('Monthly Returns'!$BI$4:$BI$243,$AE$250:$AE$489,M$250:M$489)</f>
        <v>-7.3278549063035978E-2</v>
      </c>
      <c r="N520" s="69">
        <f>SUMPRODUCT('Monthly Returns'!$BI$4:$BI$243,$AE$250:$AE$489,N$250:N$489)</f>
        <v>-3.8399139247259309E-2</v>
      </c>
      <c r="O520" s="69">
        <f>SUMPRODUCT('Monthly Returns'!$BI$4:$BI$243,$AE$250:$AE$489,O$250:O$489)</f>
        <v>-8.3645899244606386E-2</v>
      </c>
      <c r="P520" s="69">
        <f>SUMPRODUCT('Monthly Returns'!$BI$4:$BI$243,$AE$250:$AE$489,P$250:P$489)</f>
        <v>-5.1603558388212234E-2</v>
      </c>
      <c r="Q520" s="69">
        <f>SUMPRODUCT('Monthly Returns'!$BI$4:$BI$243,$AE$250:$AE$489,Q$250:Q$489)</f>
        <v>-2.1967859606054983E-2</v>
      </c>
      <c r="R520" s="69">
        <f>SUMPRODUCT('Monthly Returns'!$BI$4:$BI$243,$AE$250:$AE$489,R$250:R$489)</f>
        <v>-2.4339568431556245E-2</v>
      </c>
      <c r="S520" s="69">
        <f>SUMPRODUCT('Monthly Returns'!$BI$4:$BI$243,$AE$250:$AE$489,S$250:S$489)</f>
        <v>-8.5238309989510916E-3</v>
      </c>
      <c r="T520" s="69">
        <f>SUMPRODUCT('Monthly Returns'!$BI$4:$BI$243,$AE$250:$AE$489,T$250:T$489)</f>
        <v>-3.4857734512991047E-2</v>
      </c>
      <c r="U520" s="69">
        <f>SUMPRODUCT('Monthly Returns'!$BI$4:$BI$243,$AE$250:$AE$489,U$250:U$489)</f>
        <v>5.1561016934372914E-2</v>
      </c>
      <c r="V520" s="69">
        <f>SUMPRODUCT('Monthly Returns'!$BI$4:$BI$243,$AE$250:$AE$489,V$250:V$489)</f>
        <v>5.214848770759678E-2</v>
      </c>
      <c r="W520" s="69">
        <f>SUMPRODUCT('Monthly Returns'!$BI$4:$BI$243,$AE$250:$AE$489,W$250:W$489)</f>
        <v>0.10782509700427721</v>
      </c>
      <c r="X520" s="69">
        <f>SUMPRODUCT('Monthly Returns'!$BI$4:$BI$243,$AE$250:$AE$489,X$250:X$489)</f>
        <v>0.42591017299584222</v>
      </c>
      <c r="Y520" s="69">
        <f>SUMPRODUCT('Monthly Returns'!$BI$4:$BI$243,$AE$250:$AE$489,Y$250:Y$489)</f>
        <v>0.25917528660017081</v>
      </c>
      <c r="Z520" s="69">
        <f>SUMPRODUCT('Monthly Returns'!$BI$4:$BI$243,$AE$250:$AE$489,Z$250:Z$489)</f>
        <v>0.23446085820316456</v>
      </c>
      <c r="AA520" s="69">
        <f>SUMPRODUCT('Monthly Returns'!$BI$4:$BI$243,$AE$250:$AE$489,AA$250:AA$489)</f>
        <v>0.51953459360459342</v>
      </c>
      <c r="AB520" s="69">
        <f>SUMPRODUCT('Monthly Returns'!$BI$4:$BI$243,$AE$250:$AE$489,AB$250:AB$489)</f>
        <v>0.33617114497133044</v>
      </c>
      <c r="AC520" s="69">
        <f>SUMPRODUCT('Monthly Returns'!$BI$4:$BI$243,$AE$250:$AE$489,AC$250:AC$489)</f>
        <v>0.90154130599054427</v>
      </c>
      <c r="AD520" s="69">
        <f>SUMPRODUCT('Monthly Returns'!$BI$4:$BI$243,$AE$250:$AE$489,AD$250:AD$489)</f>
        <v>0.82409692693114656</v>
      </c>
      <c r="AE520" s="69">
        <f>SUMPRODUCT('Monthly Returns'!$BI$4:$BI$243,$AE$250:$AE$489,AE$250:AE$489)</f>
        <v>0.99999999999999911</v>
      </c>
      <c r="AF520" s="69">
        <f>SUMPRODUCT('Monthly Returns'!$BI$4:$BI$243,$AE$250:$AE$489,AF$250:AF$489)</f>
        <v>0.51012918740918411</v>
      </c>
      <c r="AG520" s="69">
        <f>SUMPRODUCT('Monthly Returns'!$BI$4:$BI$243,$AE$250:$AE$489,AG$250:AG$489)</f>
        <v>0.51303673507288672</v>
      </c>
      <c r="AH520" s="69">
        <f>SUMPRODUCT('Monthly Returns'!$BI$4:$BI$243,$AE$250:$AE$489,AH$250:AH$489)</f>
        <v>0.65376067772842616</v>
      </c>
      <c r="AI520" s="69">
        <f>SUMPRODUCT('Monthly Returns'!$BI$4:$BI$243,$AE$250:$AE$489,AI$250:AI$489)</f>
        <v>0.4338468031160671</v>
      </c>
      <c r="AJ520" s="69">
        <f>SUMPRODUCT('Monthly Returns'!$BI$4:$BI$243,$AE$250:$AE$489,AJ$250:AJ$489)</f>
        <v>0.48764499484626023</v>
      </c>
      <c r="AK520" s="69">
        <f>SUMPRODUCT('Monthly Returns'!$BI$4:$BI$243,$AE$250:$AE$489,AK$250:AK$489)</f>
        <v>0.49884902743961895</v>
      </c>
      <c r="AL520" s="69">
        <f>SUMPRODUCT('Monthly Returns'!$BI$4:$BI$243,$AE$250:$AE$489,AL$250:AL$489)</f>
        <v>0.45502971801957065</v>
      </c>
      <c r="AM520" s="69">
        <f>SUMPRODUCT('Monthly Returns'!$BI$4:$BI$243,$AE$250:$AE$489,AM$250:AM$489)</f>
        <v>0.25587660631471537</v>
      </c>
      <c r="AN520" s="69">
        <f>SUMPRODUCT('Monthly Returns'!$BI$4:$BI$243,$AE$250:$AE$489,AN$250:AN$489)</f>
        <v>0.4695648156216411</v>
      </c>
      <c r="AO520" s="69">
        <f>SUMPRODUCT('Monthly Returns'!$BI$4:$BI$243,$AE$250:$AE$489,AO$250:AO$489)</f>
        <v>-3.8207223854871894E-2</v>
      </c>
      <c r="AP520" s="69">
        <f>SUMPRODUCT('Monthly Returns'!$BI$4:$BI$243,$AE$250:$AE$489,AP$250:AP$489)</f>
        <v>0.53803945514938023</v>
      </c>
      <c r="AQ520" s="69">
        <f>SUMPRODUCT('Monthly Returns'!$BI$4:$BI$243,$AE$250:$AE$489,AQ$250:AQ$489)</f>
        <v>0.55374622547957475</v>
      </c>
      <c r="AR520" s="69">
        <f>SUMPRODUCT('Monthly Returns'!$BI$4:$BI$243,$AE$250:$AE$489,AR$250:AR$489)</f>
        <v>0.26492663069358002</v>
      </c>
      <c r="AS520" s="69">
        <f>SUMPRODUCT('Monthly Returns'!$BI$4:$BI$243,$AE$250:$AE$489,AS$250:AS$489)</f>
        <v>9.1945848824394619E-2</v>
      </c>
      <c r="AT520" s="69">
        <f>SUMPRODUCT('Monthly Returns'!$BI$4:$BI$243,$AE$250:$AE$489,AT$250:AT$489)</f>
        <v>0.59986421813682633</v>
      </c>
      <c r="AU520" s="69">
        <f>SUMPRODUCT('Monthly Returns'!$BI$4:$BI$243,$AE$250:$AE$489,AU$250:AU$489)</f>
        <v>0.42989687974383284</v>
      </c>
      <c r="AV520" s="69">
        <f>SUMPRODUCT('Monthly Returns'!$BI$4:$BI$243,$AE$250:$AE$489,AV$250:AV$489)</f>
        <v>0.20271392918592743</v>
      </c>
      <c r="AW520" s="69">
        <f>SUMPRODUCT('Monthly Returns'!$BI$4:$BI$243,$AE$250:$AE$489,AW$250:AW$489)</f>
        <v>0.43217945583535511</v>
      </c>
      <c r="AX520" s="69">
        <f>SUMPRODUCT('Monthly Returns'!$BI$4:$BI$243,$AE$250:$AE$489,AX$250:AX$489)</f>
        <v>0.61497486702566617</v>
      </c>
      <c r="AY520" s="69">
        <f>SUMPRODUCT('Monthly Returns'!$BI$4:$BI$243,$AE$250:$AE$489,AY$250:AY$489)</f>
        <v>0.44850580211820312</v>
      </c>
      <c r="AZ520" s="69">
        <f>SUMPRODUCT('Monthly Returns'!$BI$4:$BI$243,$AE$250:$AE$489,AZ$250:AZ$489)</f>
        <v>0.1137157552082379</v>
      </c>
      <c r="BA520" s="69">
        <f>SUMPRODUCT('Monthly Returns'!$BI$4:$BI$243,$AE$250:$AE$489,BA$250:BA$489)</f>
        <v>0.34119323493779058</v>
      </c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</row>
    <row r="521" spans="1:74" x14ac:dyDescent="0.2">
      <c r="A521" s="71" t="str">
        <v>EXTRA</v>
      </c>
      <c r="C521" s="69">
        <f>SUMPRODUCT('Monthly Returns'!$BI$4:$BI$243,$AF$250:$AF$489,C$250:C$489)</f>
        <v>2.7406350684081919E-2</v>
      </c>
      <c r="D521" s="69">
        <f>SUMPRODUCT('Monthly Returns'!$BI$4:$BI$243,$AF$250:$AF$489,D$250:D$489)</f>
        <v>9.0013354703209508E-2</v>
      </c>
      <c r="E521" s="69">
        <f>SUMPRODUCT('Monthly Returns'!$BI$4:$BI$243,$AF$250:$AF$489,E$250:E$489)</f>
        <v>7.9272294168893809E-2</v>
      </c>
      <c r="F521" s="69">
        <f>SUMPRODUCT('Monthly Returns'!$BI$4:$BI$243,$AF$250:$AF$489,F$250:F$489)</f>
        <v>8.8493135331145292E-2</v>
      </c>
      <c r="G521" s="69">
        <f>SUMPRODUCT('Monthly Returns'!$BI$4:$BI$243,$AF$250:$AF$489,G$250:G$489)</f>
        <v>8.2982021441188492E-2</v>
      </c>
      <c r="H521" s="69">
        <f>SUMPRODUCT('Monthly Returns'!$BI$4:$BI$243,$AF$250:$AF$489,H$250:H$489)</f>
        <v>-1.661008530077555E-2</v>
      </c>
      <c r="I521" s="69">
        <f>SUMPRODUCT('Monthly Returns'!$BI$4:$BI$243,$AF$250:$AF$489,I$250:I$489)</f>
        <v>8.6162112951919979E-3</v>
      </c>
      <c r="J521" s="69">
        <f>SUMPRODUCT('Monthly Returns'!$BI$4:$BI$243,$AF$250:$AF$489,J$250:J$489)</f>
        <v>5.5777316338779227E-2</v>
      </c>
      <c r="K521" s="69">
        <f>SUMPRODUCT('Monthly Returns'!$BI$4:$BI$243,$AF$250:$AF$489,K$250:K$489)</f>
        <v>3.3455778064102673E-2</v>
      </c>
      <c r="L521" s="69">
        <f>SUMPRODUCT('Monthly Returns'!$BI$4:$BI$243,$AF$250:$AF$489,L$250:L$489)</f>
        <v>-3.20882761423186E-2</v>
      </c>
      <c r="M521" s="69">
        <f>SUMPRODUCT('Monthly Returns'!$BI$4:$BI$243,$AF$250:$AF$489,M$250:M$489)</f>
        <v>-2.9423294186208319E-2</v>
      </c>
      <c r="N521" s="69">
        <f>SUMPRODUCT('Monthly Returns'!$BI$4:$BI$243,$AF$250:$AF$489,N$250:N$489)</f>
        <v>3.6922431959374767E-3</v>
      </c>
      <c r="O521" s="69">
        <f>SUMPRODUCT('Monthly Returns'!$BI$4:$BI$243,$AF$250:$AF$489,O$250:O$489)</f>
        <v>4.473431509902817E-3</v>
      </c>
      <c r="P521" s="69">
        <f>SUMPRODUCT('Monthly Returns'!$BI$4:$BI$243,$AF$250:$AF$489,P$250:P$489)</f>
        <v>4.1921019607515158E-3</v>
      </c>
      <c r="Q521" s="69">
        <f>SUMPRODUCT('Monthly Returns'!$BI$4:$BI$243,$AF$250:$AF$489,Q$250:Q$489)</f>
        <v>2.0530024547147055E-3</v>
      </c>
      <c r="R521" s="69">
        <f>SUMPRODUCT('Monthly Returns'!$BI$4:$BI$243,$AF$250:$AF$489,R$250:R$489)</f>
        <v>-3.5160123194985351E-3</v>
      </c>
      <c r="S521" s="69">
        <f>SUMPRODUCT('Monthly Returns'!$BI$4:$BI$243,$AF$250:$AF$489,S$250:S$489)</f>
        <v>-1.9343411364287712E-2</v>
      </c>
      <c r="T521" s="69">
        <f>SUMPRODUCT('Monthly Returns'!$BI$4:$BI$243,$AF$250:$AF$489,T$250:T$489)</f>
        <v>4.6872686457376132E-3</v>
      </c>
      <c r="U521" s="69">
        <f>SUMPRODUCT('Monthly Returns'!$BI$4:$BI$243,$AF$250:$AF$489,U$250:U$489)</f>
        <v>7.1571817950829758E-2</v>
      </c>
      <c r="V521" s="69">
        <f>SUMPRODUCT('Monthly Returns'!$BI$4:$BI$243,$AF$250:$AF$489,V$250:V$489)</f>
        <v>7.5482988947332227E-2</v>
      </c>
      <c r="W521" s="69">
        <f>SUMPRODUCT('Monthly Returns'!$BI$4:$BI$243,$AF$250:$AF$489,W$250:W$489)</f>
        <v>8.8395639585937838E-2</v>
      </c>
      <c r="X521" s="69">
        <f>SUMPRODUCT('Monthly Returns'!$BI$4:$BI$243,$AF$250:$AF$489,X$250:X$489)</f>
        <v>0.43016872950092178</v>
      </c>
      <c r="Y521" s="69">
        <f>SUMPRODUCT('Monthly Returns'!$BI$4:$BI$243,$AF$250:$AF$489,Y$250:Y$489)</f>
        <v>0.33709189033378728</v>
      </c>
      <c r="Z521" s="69">
        <f>SUMPRODUCT('Monthly Returns'!$BI$4:$BI$243,$AF$250:$AF$489,Z$250:Z$489)</f>
        <v>0.26226198465676637</v>
      </c>
      <c r="AA521" s="69">
        <f>SUMPRODUCT('Monthly Returns'!$BI$4:$BI$243,$AF$250:$AF$489,AA$250:AA$489)</f>
        <v>0.65002436895367721</v>
      </c>
      <c r="AB521" s="69">
        <f>SUMPRODUCT('Monthly Returns'!$BI$4:$BI$243,$AF$250:$AF$489,AB$250:AB$489)</f>
        <v>0.38981004049675883</v>
      </c>
      <c r="AC521" s="69">
        <f>SUMPRODUCT('Monthly Returns'!$BI$4:$BI$243,$AF$250:$AF$489,AC$250:AC$489)</f>
        <v>0.46876555201458997</v>
      </c>
      <c r="AD521" s="69">
        <f>SUMPRODUCT('Monthly Returns'!$BI$4:$BI$243,$AF$250:$AF$489,AD$250:AD$489)</f>
        <v>0.43062774238693258</v>
      </c>
      <c r="AE521" s="69">
        <f>SUMPRODUCT('Monthly Returns'!$BI$4:$BI$243,$AF$250:$AF$489,AE$250:AE$489)</f>
        <v>0.51012918740918411</v>
      </c>
      <c r="AF521" s="69">
        <f>SUMPRODUCT('Monthly Returns'!$BI$4:$BI$243,$AF$250:$AF$489,AF$250:AF$489)</f>
        <v>1.0000000000000007</v>
      </c>
      <c r="AG521" s="69">
        <f>SUMPRODUCT('Monthly Returns'!$BI$4:$BI$243,$AF$250:$AF$489,AG$250:AG$489)</f>
        <v>0.90747741331068221</v>
      </c>
      <c r="AH521" s="69">
        <f>SUMPRODUCT('Monthly Returns'!$BI$4:$BI$243,$AF$250:$AF$489,AH$250:AH$489)</f>
        <v>0.84479756664935168</v>
      </c>
      <c r="AI521" s="69">
        <f>SUMPRODUCT('Monthly Returns'!$BI$4:$BI$243,$AF$250:$AF$489,AI$250:AI$489)</f>
        <v>0.47202644462421423</v>
      </c>
      <c r="AJ521" s="69">
        <f>SUMPRODUCT('Monthly Returns'!$BI$4:$BI$243,$AF$250:$AF$489,AJ$250:AJ$489)</f>
        <v>0.56928805956292305</v>
      </c>
      <c r="AK521" s="69">
        <f>SUMPRODUCT('Monthly Returns'!$BI$4:$BI$243,$AF$250:$AF$489,AK$250:AK$489)</f>
        <v>0.51138190985853327</v>
      </c>
      <c r="AL521" s="69">
        <f>SUMPRODUCT('Monthly Returns'!$BI$4:$BI$243,$AF$250:$AF$489,AL$250:AL$489)</f>
        <v>0.51209544995355838</v>
      </c>
      <c r="AM521" s="69">
        <f>SUMPRODUCT('Monthly Returns'!$BI$4:$BI$243,$AF$250:$AF$489,AM$250:AM$489)</f>
        <v>0.26211001011236751</v>
      </c>
      <c r="AN521" s="69">
        <f>SUMPRODUCT('Monthly Returns'!$BI$4:$BI$243,$AF$250:$AF$489,AN$250:AN$489)</f>
        <v>0.58151327191181812</v>
      </c>
      <c r="AO521" s="69">
        <f>SUMPRODUCT('Monthly Returns'!$BI$4:$BI$243,$AF$250:$AF$489,AO$250:AO$489)</f>
        <v>-0.12803230172934854</v>
      </c>
      <c r="AP521" s="69">
        <f>SUMPRODUCT('Monthly Returns'!$BI$4:$BI$243,$AF$250:$AF$489,AP$250:AP$489)</f>
        <v>0.35183669107497345</v>
      </c>
      <c r="AQ521" s="69">
        <f>SUMPRODUCT('Monthly Returns'!$BI$4:$BI$243,$AF$250:$AF$489,AQ$250:AQ$489)</f>
        <v>0.52457640028749053</v>
      </c>
      <c r="AR521" s="69">
        <f>SUMPRODUCT('Monthly Returns'!$BI$4:$BI$243,$AF$250:$AF$489,AR$250:AR$489)</f>
        <v>0.26402344557514362</v>
      </c>
      <c r="AS521" s="69">
        <f>SUMPRODUCT('Monthly Returns'!$BI$4:$BI$243,$AF$250:$AF$489,AS$250:AS$489)</f>
        <v>3.0370964633313229E-2</v>
      </c>
      <c r="AT521" s="69">
        <f>SUMPRODUCT('Monthly Returns'!$BI$4:$BI$243,$AF$250:$AF$489,AT$250:AT$489)</f>
        <v>0.61911554089460796</v>
      </c>
      <c r="AU521" s="69">
        <f>SUMPRODUCT('Monthly Returns'!$BI$4:$BI$243,$AF$250:$AF$489,AU$250:AU$489)</f>
        <v>0.33343882149117615</v>
      </c>
      <c r="AV521" s="69">
        <f>SUMPRODUCT('Monthly Returns'!$BI$4:$BI$243,$AF$250:$AF$489,AV$250:AV$489)</f>
        <v>4.607050923378158E-2</v>
      </c>
      <c r="AW521" s="69">
        <f>SUMPRODUCT('Monthly Returns'!$BI$4:$BI$243,$AF$250:$AF$489,AW$250:AW$489)</f>
        <v>0.52645419109049596</v>
      </c>
      <c r="AX521" s="69">
        <f>SUMPRODUCT('Monthly Returns'!$BI$4:$BI$243,$AF$250:$AF$489,AX$250:AX$489)</f>
        <v>0.6459103390527331</v>
      </c>
      <c r="AY521" s="69">
        <f>SUMPRODUCT('Monthly Returns'!$BI$4:$BI$243,$AF$250:$AF$489,AY$250:AY$489)</f>
        <v>0.56943828823664777</v>
      </c>
      <c r="AZ521" s="69">
        <f>SUMPRODUCT('Monthly Returns'!$BI$4:$BI$243,$AF$250:$AF$489,AZ$250:AZ$489)</f>
        <v>0.3876338127635624</v>
      </c>
      <c r="BA521" s="69">
        <f>SUMPRODUCT('Monthly Returns'!$BI$4:$BI$243,$AF$250:$AF$489,BA$250:BA$489)</f>
        <v>0.30801969550542935</v>
      </c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</row>
    <row r="522" spans="1:74" x14ac:dyDescent="0.2">
      <c r="A522" s="71" t="str">
        <v>EXTRA</v>
      </c>
      <c r="C522" s="69">
        <f>SUMPRODUCT('Monthly Returns'!$BI$4:$BI$243,$AG$250:$AG$489,C$250:C$489)</f>
        <v>3.56039157664884E-2</v>
      </c>
      <c r="D522" s="69">
        <f>SUMPRODUCT('Monthly Returns'!$BI$4:$BI$243,$AG$250:$AG$489,D$250:D$489)</f>
        <v>7.1414967810016605E-2</v>
      </c>
      <c r="E522" s="69">
        <f>SUMPRODUCT('Monthly Returns'!$BI$4:$BI$243,$AG$250:$AG$489,E$250:E$489)</f>
        <v>8.2668439643653141E-2</v>
      </c>
      <c r="F522" s="69">
        <f>SUMPRODUCT('Monthly Returns'!$BI$4:$BI$243,$AG$250:$AG$489,F$250:F$489)</f>
        <v>7.8254963052604071E-2</v>
      </c>
      <c r="G522" s="69">
        <f>SUMPRODUCT('Monthly Returns'!$BI$4:$BI$243,$AG$250:$AG$489,G$250:G$489)</f>
        <v>7.6064938497519746E-2</v>
      </c>
      <c r="H522" s="69">
        <f>SUMPRODUCT('Monthly Returns'!$BI$4:$BI$243,$AG$250:$AG$489,H$250:H$489)</f>
        <v>-6.9125914159155234E-3</v>
      </c>
      <c r="I522" s="69">
        <f>SUMPRODUCT('Monthly Returns'!$BI$4:$BI$243,$AG$250:$AG$489,I$250:I$489)</f>
        <v>7.7966186629716289E-3</v>
      </c>
      <c r="J522" s="69">
        <f>SUMPRODUCT('Monthly Returns'!$BI$4:$BI$243,$AG$250:$AG$489,J$250:J$489)</f>
        <v>6.5545737704884005E-2</v>
      </c>
      <c r="K522" s="69">
        <f>SUMPRODUCT('Monthly Returns'!$BI$4:$BI$243,$AG$250:$AG$489,K$250:K$489)</f>
        <v>3.9800154055885148E-2</v>
      </c>
      <c r="L522" s="69">
        <f>SUMPRODUCT('Monthly Returns'!$BI$4:$BI$243,$AG$250:$AG$489,L$250:L$489)</f>
        <v>-4.4019727706262239E-3</v>
      </c>
      <c r="M522" s="69">
        <f>SUMPRODUCT('Monthly Returns'!$BI$4:$BI$243,$AG$250:$AG$489,M$250:M$489)</f>
        <v>-7.6410299637714807E-3</v>
      </c>
      <c r="N522" s="69">
        <f>SUMPRODUCT('Monthly Returns'!$BI$4:$BI$243,$AG$250:$AG$489,N$250:N$489)</f>
        <v>6.2855386170648274E-3</v>
      </c>
      <c r="O522" s="69">
        <f>SUMPRODUCT('Monthly Returns'!$BI$4:$BI$243,$AG$250:$AG$489,O$250:O$489)</f>
        <v>7.6333744119961681E-3</v>
      </c>
      <c r="P522" s="69">
        <f>SUMPRODUCT('Monthly Returns'!$BI$4:$BI$243,$AG$250:$AG$489,P$250:P$489)</f>
        <v>7.6664519394852573E-3</v>
      </c>
      <c r="Q522" s="69">
        <f>SUMPRODUCT('Monthly Returns'!$BI$4:$BI$243,$AG$250:$AG$489,Q$250:Q$489)</f>
        <v>5.9646201696932312E-3</v>
      </c>
      <c r="R522" s="69">
        <f>SUMPRODUCT('Monthly Returns'!$BI$4:$BI$243,$AG$250:$AG$489,R$250:R$489)</f>
        <v>5.1585938056424828E-3</v>
      </c>
      <c r="S522" s="69">
        <f>SUMPRODUCT('Monthly Returns'!$BI$4:$BI$243,$AG$250:$AG$489,S$250:S$489)</f>
        <v>5.1599226756855448E-3</v>
      </c>
      <c r="T522" s="69">
        <f>SUMPRODUCT('Monthly Returns'!$BI$4:$BI$243,$AG$250:$AG$489,T$250:T$489)</f>
        <v>5.9921582901907907E-3</v>
      </c>
      <c r="U522" s="69">
        <f>SUMPRODUCT('Monthly Returns'!$BI$4:$BI$243,$AG$250:$AG$489,U$250:U$489)</f>
        <v>7.3341502119035215E-2</v>
      </c>
      <c r="V522" s="69">
        <f>SUMPRODUCT('Monthly Returns'!$BI$4:$BI$243,$AG$250:$AG$489,V$250:V$489)</f>
        <v>7.4214940974638752E-2</v>
      </c>
      <c r="W522" s="69">
        <f>SUMPRODUCT('Monthly Returns'!$BI$4:$BI$243,$AG$250:$AG$489,W$250:W$489)</f>
        <v>0.12006669510141432</v>
      </c>
      <c r="X522" s="69">
        <f>SUMPRODUCT('Monthly Returns'!$BI$4:$BI$243,$AG$250:$AG$489,X$250:X$489)</f>
        <v>0.39762406797938399</v>
      </c>
      <c r="Y522" s="69">
        <f>SUMPRODUCT('Monthly Returns'!$BI$4:$BI$243,$AG$250:$AG$489,Y$250:Y$489)</f>
        <v>0.23178566743793091</v>
      </c>
      <c r="Z522" s="69">
        <f>SUMPRODUCT('Monthly Returns'!$BI$4:$BI$243,$AG$250:$AG$489,Z$250:Z$489)</f>
        <v>0.20230707439144144</v>
      </c>
      <c r="AA522" s="69">
        <f>SUMPRODUCT('Monthly Returns'!$BI$4:$BI$243,$AG$250:$AG$489,AA$250:AA$489)</f>
        <v>0.71490613539814718</v>
      </c>
      <c r="AB522" s="69">
        <f>SUMPRODUCT('Monthly Returns'!$BI$4:$BI$243,$AG$250:$AG$489,AB$250:AB$489)</f>
        <v>0.53664454481066659</v>
      </c>
      <c r="AC522" s="69">
        <f>SUMPRODUCT('Monthly Returns'!$BI$4:$BI$243,$AG$250:$AG$489,AC$250:AC$489)</f>
        <v>0.38662688856418476</v>
      </c>
      <c r="AD522" s="69">
        <f>SUMPRODUCT('Monthly Returns'!$BI$4:$BI$243,$AG$250:$AG$489,AD$250:AD$489)</f>
        <v>0.32179814868756002</v>
      </c>
      <c r="AE522" s="69">
        <f>SUMPRODUCT('Monthly Returns'!$BI$4:$BI$243,$AG$250:$AG$489,AE$250:AE$489)</f>
        <v>0.51303673507288672</v>
      </c>
      <c r="AF522" s="69">
        <f>SUMPRODUCT('Monthly Returns'!$BI$4:$BI$243,$AG$250:$AG$489,AF$250:AF$489)</f>
        <v>0.90747741331068221</v>
      </c>
      <c r="AG522" s="69">
        <f>SUMPRODUCT('Monthly Returns'!$BI$4:$BI$243,$AG$250:$AG$489,AG$250:AG$489)</f>
        <v>0.99999999999999922</v>
      </c>
      <c r="AH522" s="69">
        <f>SUMPRODUCT('Monthly Returns'!$BI$4:$BI$243,$AG$250:$AG$489,AH$250:AH$489)</f>
        <v>0.75386681347584195</v>
      </c>
      <c r="AI522" s="69">
        <f>SUMPRODUCT('Monthly Returns'!$BI$4:$BI$243,$AG$250:$AG$489,AI$250:AI$489)</f>
        <v>0.58166060969983568</v>
      </c>
      <c r="AJ522" s="69">
        <f>SUMPRODUCT('Monthly Returns'!$BI$4:$BI$243,$AG$250:$AG$489,AJ$250:AJ$489)</f>
        <v>0.64970377299035265</v>
      </c>
      <c r="AK522" s="69">
        <f>SUMPRODUCT('Monthly Returns'!$BI$4:$BI$243,$AG$250:$AG$489,AK$250:AK$489)</f>
        <v>0.60864335529793823</v>
      </c>
      <c r="AL522" s="69">
        <f>SUMPRODUCT('Monthly Returns'!$BI$4:$BI$243,$AG$250:$AG$489,AL$250:AL$489)</f>
        <v>0.62381994523461937</v>
      </c>
      <c r="AM522" s="69">
        <f>SUMPRODUCT('Monthly Returns'!$BI$4:$BI$243,$AG$250:$AG$489,AM$250:AM$489)</f>
        <v>0.21223804734088392</v>
      </c>
      <c r="AN522" s="69">
        <f>SUMPRODUCT('Monthly Returns'!$BI$4:$BI$243,$AG$250:$AG$489,AN$250:AN$489)</f>
        <v>0.70020288460385027</v>
      </c>
      <c r="AO522" s="69">
        <f>SUMPRODUCT('Monthly Returns'!$BI$4:$BI$243,$AG$250:$AG$489,AO$250:AO$489)</f>
        <v>-0.19320396895857342</v>
      </c>
      <c r="AP522" s="69">
        <f>SUMPRODUCT('Monthly Returns'!$BI$4:$BI$243,$AG$250:$AG$489,AP$250:AP$489)</f>
        <v>0.43100994298424716</v>
      </c>
      <c r="AQ522" s="69">
        <f>SUMPRODUCT('Monthly Returns'!$BI$4:$BI$243,$AG$250:$AG$489,AQ$250:AQ$489)</f>
        <v>0.59137643568995968</v>
      </c>
      <c r="AR522" s="69">
        <f>SUMPRODUCT('Monthly Returns'!$BI$4:$BI$243,$AG$250:$AG$489,AR$250:AR$489)</f>
        <v>0.35387996236773461</v>
      </c>
      <c r="AS522" s="69">
        <f>SUMPRODUCT('Monthly Returns'!$BI$4:$BI$243,$AG$250:$AG$489,AS$250:AS$489)</f>
        <v>3.620793597472903E-2</v>
      </c>
      <c r="AT522" s="69">
        <f>SUMPRODUCT('Monthly Returns'!$BI$4:$BI$243,$AG$250:$AG$489,AT$250:AT$489)</f>
        <v>0.66064250969143523</v>
      </c>
      <c r="AU522" s="69">
        <f>SUMPRODUCT('Monthly Returns'!$BI$4:$BI$243,$AG$250:$AG$489,AU$250:AU$489)</f>
        <v>0.26910762889159495</v>
      </c>
      <c r="AV522" s="69">
        <f>SUMPRODUCT('Monthly Returns'!$BI$4:$BI$243,$AG$250:$AG$489,AV$250:AV$489)</f>
        <v>-2.7074220094022203E-2</v>
      </c>
      <c r="AW522" s="69">
        <f>SUMPRODUCT('Monthly Returns'!$BI$4:$BI$243,$AG$250:$AG$489,AW$250:AW$489)</f>
        <v>0.48388913659731819</v>
      </c>
      <c r="AX522" s="69">
        <f>SUMPRODUCT('Monthly Returns'!$BI$4:$BI$243,$AG$250:$AG$489,AX$250:AX$489)</f>
        <v>0.62491165820571071</v>
      </c>
      <c r="AY522" s="69">
        <f>SUMPRODUCT('Monthly Returns'!$BI$4:$BI$243,$AG$250:$AG$489,AY$250:AY$489)</f>
        <v>0.61075629481742189</v>
      </c>
      <c r="AZ522" s="69">
        <f>SUMPRODUCT('Monthly Returns'!$BI$4:$BI$243,$AG$250:$AG$489,AZ$250:AZ$489)</f>
        <v>0.39834787170872049</v>
      </c>
      <c r="BA522" s="69">
        <f>SUMPRODUCT('Monthly Returns'!$BI$4:$BI$243,$AG$250:$AG$489,BA$250:BA$489)</f>
        <v>0.34695210111177199</v>
      </c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</row>
    <row r="523" spans="1:74" x14ac:dyDescent="0.2">
      <c r="A523" s="71" t="str">
        <v>EXTRA</v>
      </c>
      <c r="C523" s="69">
        <f>SUMPRODUCT('Monthly Returns'!$BI$4:$BI$243,$AH$250:$AH$489,C$250:C$489)</f>
        <v>-5.8119468491084916E-2</v>
      </c>
      <c r="D523" s="69">
        <f>SUMPRODUCT('Monthly Returns'!$BI$4:$BI$243,$AH$250:$AH$489,D$250:D$489)</f>
        <v>3.8824949370474225E-4</v>
      </c>
      <c r="E523" s="69">
        <f>SUMPRODUCT('Monthly Returns'!$BI$4:$BI$243,$AH$250:$AH$489,E$250:E$489)</f>
        <v>5.8271150800659297E-2</v>
      </c>
      <c r="F523" s="69">
        <f>SUMPRODUCT('Monthly Returns'!$BI$4:$BI$243,$AH$250:$AH$489,F$250:F$489)</f>
        <v>6.0085984742369057E-2</v>
      </c>
      <c r="G523" s="69">
        <f>SUMPRODUCT('Monthly Returns'!$BI$4:$BI$243,$AH$250:$AH$489,G$250:G$489)</f>
        <v>4.798608639422576E-2</v>
      </c>
      <c r="H523" s="69">
        <f>SUMPRODUCT('Monthly Returns'!$BI$4:$BI$243,$AH$250:$AH$489,H$250:H$489)</f>
        <v>-4.5494073965775934E-2</v>
      </c>
      <c r="I523" s="69">
        <f>SUMPRODUCT('Monthly Returns'!$BI$4:$BI$243,$AH$250:$AH$489,I$250:I$489)</f>
        <v>-3.2709273460148534E-2</v>
      </c>
      <c r="J523" s="69">
        <f>SUMPRODUCT('Monthly Returns'!$BI$4:$BI$243,$AH$250:$AH$489,J$250:J$489)</f>
        <v>1.8557204303436707E-2</v>
      </c>
      <c r="K523" s="69">
        <f>SUMPRODUCT('Monthly Returns'!$BI$4:$BI$243,$AH$250:$AH$489,K$250:K$489)</f>
        <v>-3.8610346612670501E-2</v>
      </c>
      <c r="L523" s="69">
        <f>SUMPRODUCT('Monthly Returns'!$BI$4:$BI$243,$AH$250:$AH$489,L$250:L$489)</f>
        <v>-0.11572659538123721</v>
      </c>
      <c r="M523" s="69">
        <f>SUMPRODUCT('Monthly Returns'!$BI$4:$BI$243,$AH$250:$AH$489,M$250:M$489)</f>
        <v>-0.11345344446572486</v>
      </c>
      <c r="N523" s="69">
        <f>SUMPRODUCT('Monthly Returns'!$BI$4:$BI$243,$AH$250:$AH$489,N$250:N$489)</f>
        <v>-6.238335172317775E-2</v>
      </c>
      <c r="O523" s="69">
        <f>SUMPRODUCT('Monthly Returns'!$BI$4:$BI$243,$AH$250:$AH$489,O$250:O$489)</f>
        <v>-7.5249482123161876E-2</v>
      </c>
      <c r="P523" s="69">
        <f>SUMPRODUCT('Monthly Returns'!$BI$4:$BI$243,$AH$250:$AH$489,P$250:P$489)</f>
        <v>-5.9437312552093793E-2</v>
      </c>
      <c r="Q523" s="69">
        <f>SUMPRODUCT('Monthly Returns'!$BI$4:$BI$243,$AH$250:$AH$489,Q$250:Q$489)</f>
        <v>-6.0300454860134828E-2</v>
      </c>
      <c r="R523" s="69">
        <f>SUMPRODUCT('Monthly Returns'!$BI$4:$BI$243,$AH$250:$AH$489,R$250:R$489)</f>
        <v>-0.10724322561962323</v>
      </c>
      <c r="S523" s="69">
        <f>SUMPRODUCT('Monthly Returns'!$BI$4:$BI$243,$AH$250:$AH$489,S$250:S$489)</f>
        <v>-0.10743304646667527</v>
      </c>
      <c r="T523" s="69">
        <f>SUMPRODUCT('Monthly Returns'!$BI$4:$BI$243,$AH$250:$AH$489,T$250:T$489)</f>
        <v>-6.2871042431740035E-2</v>
      </c>
      <c r="U523" s="69">
        <f>SUMPRODUCT('Monthly Returns'!$BI$4:$BI$243,$AH$250:$AH$489,U$250:U$489)</f>
        <v>4.5679257359023458E-2</v>
      </c>
      <c r="V523" s="69">
        <f>SUMPRODUCT('Monthly Returns'!$BI$4:$BI$243,$AH$250:$AH$489,V$250:V$489)</f>
        <v>5.9587287397230147E-2</v>
      </c>
      <c r="W523" s="69">
        <f>SUMPRODUCT('Monthly Returns'!$BI$4:$BI$243,$AH$250:$AH$489,W$250:W$489)</f>
        <v>7.75135721046495E-2</v>
      </c>
      <c r="X523" s="69">
        <f>SUMPRODUCT('Monthly Returns'!$BI$4:$BI$243,$AH$250:$AH$489,X$250:X$489)</f>
        <v>0.48219518348915053</v>
      </c>
      <c r="Y523" s="69">
        <f>SUMPRODUCT('Monthly Returns'!$BI$4:$BI$243,$AH$250:$AH$489,Y$250:Y$489)</f>
        <v>0.22347898734553062</v>
      </c>
      <c r="Z523" s="69">
        <f>SUMPRODUCT('Monthly Returns'!$BI$4:$BI$243,$AH$250:$AH$489,Z$250:Z$489)</f>
        <v>0.1921819689850198</v>
      </c>
      <c r="AA523" s="69">
        <f>SUMPRODUCT('Monthly Returns'!$BI$4:$BI$243,$AH$250:$AH$489,AA$250:AA$489)</f>
        <v>0.63266696073986606</v>
      </c>
      <c r="AB523" s="69">
        <f>SUMPRODUCT('Monthly Returns'!$BI$4:$BI$243,$AH$250:$AH$489,AB$250:AB$489)</f>
        <v>0.34243899556170371</v>
      </c>
      <c r="AC523" s="69">
        <f>SUMPRODUCT('Monthly Returns'!$BI$4:$BI$243,$AH$250:$AH$489,AC$250:AC$489)</f>
        <v>0.60858676773188614</v>
      </c>
      <c r="AD523" s="69">
        <f>SUMPRODUCT('Monthly Returns'!$BI$4:$BI$243,$AH$250:$AH$489,AD$250:AD$489)</f>
        <v>0.56009879510778815</v>
      </c>
      <c r="AE523" s="69">
        <f>SUMPRODUCT('Monthly Returns'!$BI$4:$BI$243,$AH$250:$AH$489,AE$250:AE$489)</f>
        <v>0.65376067772842616</v>
      </c>
      <c r="AF523" s="69">
        <f>SUMPRODUCT('Monthly Returns'!$BI$4:$BI$243,$AH$250:$AH$489,AF$250:AF$489)</f>
        <v>0.84479756664935179</v>
      </c>
      <c r="AG523" s="69">
        <f>SUMPRODUCT('Monthly Returns'!$BI$4:$BI$243,$AH$250:$AH$489,AG$250:AG$489)</f>
        <v>0.75386681347584195</v>
      </c>
      <c r="AH523" s="69">
        <f>SUMPRODUCT('Monthly Returns'!$BI$4:$BI$243,$AH$250:$AH$489,AH$250:AH$489)</f>
        <v>0.99999999999999889</v>
      </c>
      <c r="AI523" s="69">
        <f>SUMPRODUCT('Monthly Returns'!$BI$4:$BI$243,$AH$250:$AH$489,AI$250:AI$489)</f>
        <v>0.46366195169022806</v>
      </c>
      <c r="AJ523" s="69">
        <f>SUMPRODUCT('Monthly Returns'!$BI$4:$BI$243,$AH$250:$AH$489,AJ$250:AJ$489)</f>
        <v>0.620041084934427</v>
      </c>
      <c r="AK523" s="69">
        <f>SUMPRODUCT('Monthly Returns'!$BI$4:$BI$243,$AH$250:$AH$489,AK$250:AK$489)</f>
        <v>0.59734182662874413</v>
      </c>
      <c r="AL523" s="69">
        <f>SUMPRODUCT('Monthly Returns'!$BI$4:$BI$243,$AH$250:$AH$489,AL$250:AL$489)</f>
        <v>0.55021867717891504</v>
      </c>
      <c r="AM523" s="69">
        <f>SUMPRODUCT('Monthly Returns'!$BI$4:$BI$243,$AH$250:$AH$489,AM$250:AM$489)</f>
        <v>0.27830694525945365</v>
      </c>
      <c r="AN523" s="69">
        <f>SUMPRODUCT('Monthly Returns'!$BI$4:$BI$243,$AH$250:$AH$489,AN$250:AN$489)</f>
        <v>0.55797553975049796</v>
      </c>
      <c r="AO523" s="69">
        <f>SUMPRODUCT('Monthly Returns'!$BI$4:$BI$243,$AH$250:$AH$489,AO$250:AO$489)</f>
        <v>-0.13208957912181427</v>
      </c>
      <c r="AP523" s="69">
        <f>SUMPRODUCT('Monthly Returns'!$BI$4:$BI$243,$AH$250:$AH$489,AP$250:AP$489)</f>
        <v>0.47267498870069669</v>
      </c>
      <c r="AQ523" s="69">
        <f>SUMPRODUCT('Monthly Returns'!$BI$4:$BI$243,$AH$250:$AH$489,AQ$250:AQ$489)</f>
        <v>0.64049151135866467</v>
      </c>
      <c r="AR523" s="69">
        <f>SUMPRODUCT('Monthly Returns'!$BI$4:$BI$243,$AH$250:$AH$489,AR$250:AR$489)</f>
        <v>0.23683540100945408</v>
      </c>
      <c r="AS523" s="69">
        <f>SUMPRODUCT('Monthly Returns'!$BI$4:$BI$243,$AH$250:$AH$489,AS$250:AS$489)</f>
        <v>5.1656949776587809E-2</v>
      </c>
      <c r="AT523" s="69">
        <f>SUMPRODUCT('Monthly Returns'!$BI$4:$BI$243,$AH$250:$AH$489,AT$250:AT$489)</f>
        <v>0.71313065287613131</v>
      </c>
      <c r="AU523" s="69">
        <f>SUMPRODUCT('Monthly Returns'!$BI$4:$BI$243,$AH$250:$AH$489,AU$250:AU$489)</f>
        <v>0.42075434949353047</v>
      </c>
      <c r="AV523" s="69">
        <f>SUMPRODUCT('Monthly Returns'!$BI$4:$BI$243,$AH$250:$AH$489,AV$250:AV$489)</f>
        <v>0.14545163412141829</v>
      </c>
      <c r="AW523" s="69">
        <f>SUMPRODUCT('Monthly Returns'!$BI$4:$BI$243,$AH$250:$AH$489,AW$250:AW$489)</f>
        <v>0.59239664101165512</v>
      </c>
      <c r="AX523" s="69">
        <f>SUMPRODUCT('Monthly Returns'!$BI$4:$BI$243,$AH$250:$AH$489,AX$250:AX$489)</f>
        <v>0.73151356032775194</v>
      </c>
      <c r="AY523" s="69">
        <f>SUMPRODUCT('Monthly Returns'!$BI$4:$BI$243,$AH$250:$AH$489,AY$250:AY$489)</f>
        <v>0.64010745615632136</v>
      </c>
      <c r="AZ523" s="69">
        <f>SUMPRODUCT('Monthly Returns'!$BI$4:$BI$243,$AH$250:$AH$489,AZ$250:AZ$489)</f>
        <v>0.46894831032731127</v>
      </c>
      <c r="BA523" s="69">
        <f>SUMPRODUCT('Monthly Returns'!$BI$4:$BI$243,$AH$250:$AH$489,BA$250:BA$489)</f>
        <v>0.41996429060512919</v>
      </c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</row>
    <row r="524" spans="1:74" x14ac:dyDescent="0.2">
      <c r="A524" s="71" t="str">
        <v>EXTRA</v>
      </c>
      <c r="C524" s="69">
        <f>SUMPRODUCT('Monthly Returns'!$BI$4:$BI$243,$AI$250:$AI$489,C$250:C$489)</f>
        <v>1.8478739238797753E-2</v>
      </c>
      <c r="D524" s="69">
        <f>SUMPRODUCT('Monthly Returns'!$BI$4:$BI$243,$AI$250:$AI$489,D$250:D$489)</f>
        <v>3.4069725037580802E-2</v>
      </c>
      <c r="E524" s="69">
        <f>SUMPRODUCT('Monthly Returns'!$BI$4:$BI$243,$AI$250:$AI$489,E$250:E$489)</f>
        <v>-1.2503174985952728E-2</v>
      </c>
      <c r="F524" s="69">
        <f>SUMPRODUCT('Monthly Returns'!$BI$4:$BI$243,$AI$250:$AI$489,F$250:F$489)</f>
        <v>3.0482229479628521E-4</v>
      </c>
      <c r="G524" s="69">
        <f>SUMPRODUCT('Monthly Returns'!$BI$4:$BI$243,$AI$250:$AI$489,G$250:G$489)</f>
        <v>4.2990223465203649E-3</v>
      </c>
      <c r="H524" s="69">
        <f>SUMPRODUCT('Monthly Returns'!$BI$4:$BI$243,$AI$250:$AI$489,H$250:H$489)</f>
        <v>-8.0142219546922092E-3</v>
      </c>
      <c r="I524" s="69">
        <f>SUMPRODUCT('Monthly Returns'!$BI$4:$BI$243,$AI$250:$AI$489,I$250:I$489)</f>
        <v>5.3322381054227647E-3</v>
      </c>
      <c r="J524" s="69">
        <f>SUMPRODUCT('Monthly Returns'!$BI$4:$BI$243,$AI$250:$AI$489,J$250:J$489)</f>
        <v>4.4496075122367737E-2</v>
      </c>
      <c r="K524" s="69">
        <f>SUMPRODUCT('Monthly Returns'!$BI$4:$BI$243,$AI$250:$AI$489,K$250:K$489)</f>
        <v>2.659053553142823E-2</v>
      </c>
      <c r="L524" s="69">
        <f>SUMPRODUCT('Monthly Returns'!$BI$4:$BI$243,$AI$250:$AI$489,L$250:L$489)</f>
        <v>7.0289894695562224E-2</v>
      </c>
      <c r="M524" s="69">
        <f>SUMPRODUCT('Monthly Returns'!$BI$4:$BI$243,$AI$250:$AI$489,M$250:M$489)</f>
        <v>6.1521806320875679E-2</v>
      </c>
      <c r="N524" s="69">
        <f>SUMPRODUCT('Monthly Returns'!$BI$4:$BI$243,$AI$250:$AI$489,N$250:N$489)</f>
        <v>5.2134076540408053E-2</v>
      </c>
      <c r="O524" s="69">
        <f>SUMPRODUCT('Monthly Returns'!$BI$4:$BI$243,$AI$250:$AI$489,O$250:O$489)</f>
        <v>4.3836139464279979E-2</v>
      </c>
      <c r="P524" s="69">
        <f>SUMPRODUCT('Monthly Returns'!$BI$4:$BI$243,$AI$250:$AI$489,P$250:P$489)</f>
        <v>8.1146840765424652E-2</v>
      </c>
      <c r="Q524" s="69">
        <f>SUMPRODUCT('Monthly Returns'!$BI$4:$BI$243,$AI$250:$AI$489,Q$250:Q$489)</f>
        <v>7.460951575095516E-2</v>
      </c>
      <c r="R524" s="69">
        <f>SUMPRODUCT('Monthly Returns'!$BI$4:$BI$243,$AI$250:$AI$489,R$250:R$489)</f>
        <v>4.5179079073333926E-2</v>
      </c>
      <c r="S524" s="69">
        <f>SUMPRODUCT('Monthly Returns'!$BI$4:$BI$243,$AI$250:$AI$489,S$250:S$489)</f>
        <v>5.9970252476841797E-2</v>
      </c>
      <c r="T524" s="69">
        <f>SUMPRODUCT('Monthly Returns'!$BI$4:$BI$243,$AI$250:$AI$489,T$250:T$489)</f>
        <v>7.6811722527700424E-2</v>
      </c>
      <c r="U524" s="69">
        <f>SUMPRODUCT('Monthly Returns'!$BI$4:$BI$243,$AI$250:$AI$489,U$250:U$489)</f>
        <v>-8.1864715292952542E-4</v>
      </c>
      <c r="V524" s="69">
        <f>SUMPRODUCT('Monthly Returns'!$BI$4:$BI$243,$AI$250:$AI$489,V$250:V$489)</f>
        <v>2.0545842922424364E-2</v>
      </c>
      <c r="W524" s="69">
        <f>SUMPRODUCT('Monthly Returns'!$BI$4:$BI$243,$AI$250:$AI$489,W$250:W$489)</f>
        <v>7.4629242539704807E-2</v>
      </c>
      <c r="X524" s="69">
        <f>SUMPRODUCT('Monthly Returns'!$BI$4:$BI$243,$AI$250:$AI$489,X$250:X$489)</f>
        <v>0.31245589441447974</v>
      </c>
      <c r="Y524" s="69">
        <f>SUMPRODUCT('Monthly Returns'!$BI$4:$BI$243,$AI$250:$AI$489,Y$250:Y$489)</f>
        <v>7.0624334441676526E-2</v>
      </c>
      <c r="Z524" s="69">
        <f>SUMPRODUCT('Monthly Returns'!$BI$4:$BI$243,$AI$250:$AI$489,Z$250:Z$489)</f>
        <v>1.3542401409096206E-2</v>
      </c>
      <c r="AA524" s="69">
        <f>SUMPRODUCT('Monthly Returns'!$BI$4:$BI$243,$AI$250:$AI$489,AA$250:AA$489)</f>
        <v>0.64458386755958319</v>
      </c>
      <c r="AB524" s="69">
        <f>SUMPRODUCT('Monthly Returns'!$BI$4:$BI$243,$AI$250:$AI$489,AB$250:AB$489)</f>
        <v>0.63578968086903931</v>
      </c>
      <c r="AC524" s="69">
        <f>SUMPRODUCT('Monthly Returns'!$BI$4:$BI$243,$AI$250:$AI$489,AC$250:AC$489)</f>
        <v>0.22013357691807853</v>
      </c>
      <c r="AD524" s="69">
        <f>SUMPRODUCT('Monthly Returns'!$BI$4:$BI$243,$AI$250:$AI$489,AD$250:AD$489)</f>
        <v>0.1349987243474427</v>
      </c>
      <c r="AE524" s="69">
        <f>SUMPRODUCT('Monthly Returns'!$BI$4:$BI$243,$AI$250:$AI$489,AE$250:AE$489)</f>
        <v>0.43384680311606716</v>
      </c>
      <c r="AF524" s="69">
        <f>SUMPRODUCT('Monthly Returns'!$BI$4:$BI$243,$AI$250:$AI$489,AF$250:AF$489)</f>
        <v>0.47202644462421423</v>
      </c>
      <c r="AG524" s="69">
        <f>SUMPRODUCT('Monthly Returns'!$BI$4:$BI$243,$AI$250:$AI$489,AG$250:AG$489)</f>
        <v>0.58166060969983568</v>
      </c>
      <c r="AH524" s="69">
        <f>SUMPRODUCT('Monthly Returns'!$BI$4:$BI$243,$AI$250:$AI$489,AH$250:AH$489)</f>
        <v>0.46366195169022811</v>
      </c>
      <c r="AI524" s="69">
        <f>SUMPRODUCT('Monthly Returns'!$BI$4:$BI$243,$AI$250:$AI$489,AI$250:AI$489)</f>
        <v>1.0000000000000004</v>
      </c>
      <c r="AJ524" s="69">
        <f>SUMPRODUCT('Monthly Returns'!$BI$4:$BI$243,$AI$250:$AI$489,AJ$250:AJ$489)</f>
        <v>0.88652074971501083</v>
      </c>
      <c r="AK524" s="69">
        <f>SUMPRODUCT('Monthly Returns'!$BI$4:$BI$243,$AI$250:$AI$489,AK$250:AK$489)</f>
        <v>0.87040280317033902</v>
      </c>
      <c r="AL524" s="69">
        <f>SUMPRODUCT('Monthly Returns'!$BI$4:$BI$243,$AI$250:$AI$489,AL$250:AL$489)</f>
        <v>0.86291801620583564</v>
      </c>
      <c r="AM524" s="69">
        <f>SUMPRODUCT('Monthly Returns'!$BI$4:$BI$243,$AI$250:$AI$489,AM$250:AM$489)</f>
        <v>0.4887765899359483</v>
      </c>
      <c r="AN524" s="69">
        <f>SUMPRODUCT('Monthly Returns'!$BI$4:$BI$243,$AI$250:$AI$489,AN$250:AN$489)</f>
        <v>0.83290380048128654</v>
      </c>
      <c r="AO524" s="69">
        <f>SUMPRODUCT('Monthly Returns'!$BI$4:$BI$243,$AI$250:$AI$489,AO$250:AO$489)</f>
        <v>5.7525746944048564E-2</v>
      </c>
      <c r="AP524" s="69">
        <f>SUMPRODUCT('Monthly Returns'!$BI$4:$BI$243,$AI$250:$AI$489,AP$250:AP$489)</f>
        <v>0.53020995657122416</v>
      </c>
      <c r="AQ524" s="69">
        <f>SUMPRODUCT('Monthly Returns'!$BI$4:$BI$243,$AI$250:$AI$489,AQ$250:AQ$489)</f>
        <v>0.66617187377296261</v>
      </c>
      <c r="AR524" s="69">
        <f>SUMPRODUCT('Monthly Returns'!$BI$4:$BI$243,$AI$250:$AI$489,AR$250:AR$489)</f>
        <v>0.49092038663560827</v>
      </c>
      <c r="AS524" s="69">
        <f>SUMPRODUCT('Monthly Returns'!$BI$4:$BI$243,$AI$250:$AI$489,AS$250:AS$489)</f>
        <v>0.16196909635421022</v>
      </c>
      <c r="AT524" s="69">
        <f>SUMPRODUCT('Monthly Returns'!$BI$4:$BI$243,$AI$250:$AI$489,AT$250:AT$489)</f>
        <v>0.76839041541137398</v>
      </c>
      <c r="AU524" s="69">
        <f>SUMPRODUCT('Monthly Returns'!$BI$4:$BI$243,$AI$250:$AI$489,AU$250:AU$489)</f>
        <v>0.30743040122441673</v>
      </c>
      <c r="AV524" s="69">
        <f>SUMPRODUCT('Monthly Returns'!$BI$4:$BI$243,$AI$250:$AI$489,AV$250:AV$489)</f>
        <v>-2.1610356950852914E-2</v>
      </c>
      <c r="AW524" s="69">
        <f>SUMPRODUCT('Monthly Returns'!$BI$4:$BI$243,$AI$250:$AI$489,AW$250:AW$489)</f>
        <v>0.42160656701155691</v>
      </c>
      <c r="AX524" s="69">
        <f>SUMPRODUCT('Monthly Returns'!$BI$4:$BI$243,$AI$250:$AI$489,AX$250:AX$489)</f>
        <v>0.57073672002566522</v>
      </c>
      <c r="AY524" s="69">
        <f>SUMPRODUCT('Monthly Returns'!$BI$4:$BI$243,$AI$250:$AI$489,AY$250:AY$489)</f>
        <v>0.7040022477898108</v>
      </c>
      <c r="AZ524" s="69">
        <f>SUMPRODUCT('Monthly Returns'!$BI$4:$BI$243,$AI$250:$AI$489,AZ$250:AZ$489)</f>
        <v>0.51414274027145468</v>
      </c>
      <c r="BA524" s="69">
        <f>SUMPRODUCT('Monthly Returns'!$BI$4:$BI$243,$AI$250:$AI$489,BA$250:BA$489)</f>
        <v>0.52405380606903096</v>
      </c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</row>
    <row r="525" spans="1:74" x14ac:dyDescent="0.2">
      <c r="A525" s="71" t="str">
        <v>EXTRA</v>
      </c>
      <c r="C525" s="69">
        <f>SUMPRODUCT('Monthly Returns'!$BI$4:$BI$243,$AJ$250:$AJ$489,C$250:C$489)</f>
        <v>2.2233149566499549E-2</v>
      </c>
      <c r="D525" s="69">
        <f>SUMPRODUCT('Monthly Returns'!$BI$4:$BI$243,$AJ$250:$AJ$489,D$250:D$489)</f>
        <v>2.3778349872927328E-2</v>
      </c>
      <c r="E525" s="69">
        <f>SUMPRODUCT('Monthly Returns'!$BI$4:$BI$243,$AJ$250:$AJ$489,E$250:E$489)</f>
        <v>8.9924711136887929E-3</v>
      </c>
      <c r="F525" s="69">
        <f>SUMPRODUCT('Monthly Returns'!$BI$4:$BI$243,$AJ$250:$AJ$489,F$250:F$489)</f>
        <v>1.6315834839512898E-2</v>
      </c>
      <c r="G525" s="69">
        <f>SUMPRODUCT('Monthly Returns'!$BI$4:$BI$243,$AJ$250:$AJ$489,G$250:G$489)</f>
        <v>2.3805710626432282E-2</v>
      </c>
      <c r="H525" s="69">
        <f>SUMPRODUCT('Monthly Returns'!$BI$4:$BI$243,$AJ$250:$AJ$489,H$250:H$489)</f>
        <v>-1.4494977782385364E-3</v>
      </c>
      <c r="I525" s="69">
        <f>SUMPRODUCT('Monthly Returns'!$BI$4:$BI$243,$AJ$250:$AJ$489,I$250:I$489)</f>
        <v>1.6130022324790119E-2</v>
      </c>
      <c r="J525" s="69">
        <f>SUMPRODUCT('Monthly Returns'!$BI$4:$BI$243,$AJ$250:$AJ$489,J$250:J$489)</f>
        <v>4.6691406065854507E-2</v>
      </c>
      <c r="K525" s="69">
        <f>SUMPRODUCT('Monthly Returns'!$BI$4:$BI$243,$AJ$250:$AJ$489,K$250:K$489)</f>
        <v>2.2155694492804728E-2</v>
      </c>
      <c r="L525" s="69">
        <f>SUMPRODUCT('Monthly Returns'!$BI$4:$BI$243,$AJ$250:$AJ$489,L$250:L$489)</f>
        <v>9.0270291639197905E-2</v>
      </c>
      <c r="M525" s="69">
        <f>SUMPRODUCT('Monthly Returns'!$BI$4:$BI$243,$AJ$250:$AJ$489,M$250:M$489)</f>
        <v>8.8447442312822269E-2</v>
      </c>
      <c r="N525" s="69">
        <f>SUMPRODUCT('Monthly Returns'!$BI$4:$BI$243,$AJ$250:$AJ$489,N$250:N$489)</f>
        <v>6.8320741599534121E-2</v>
      </c>
      <c r="O525" s="69">
        <f>SUMPRODUCT('Monthly Returns'!$BI$4:$BI$243,$AJ$250:$AJ$489,O$250:O$489)</f>
        <v>6.4856716193697192E-2</v>
      </c>
      <c r="P525" s="69">
        <f>SUMPRODUCT('Monthly Returns'!$BI$4:$BI$243,$AJ$250:$AJ$489,P$250:P$489)</f>
        <v>8.2347080142950044E-2</v>
      </c>
      <c r="Q525" s="69">
        <f>SUMPRODUCT('Monthly Returns'!$BI$4:$BI$243,$AJ$250:$AJ$489,Q$250:Q$489)</f>
        <v>8.4323956431890945E-2</v>
      </c>
      <c r="R525" s="69">
        <f>SUMPRODUCT('Monthly Returns'!$BI$4:$BI$243,$AJ$250:$AJ$489,R$250:R$489)</f>
        <v>4.3478798864213943E-2</v>
      </c>
      <c r="S525" s="69">
        <f>SUMPRODUCT('Monthly Returns'!$BI$4:$BI$243,$AJ$250:$AJ$489,S$250:S$489)</f>
        <v>7.2120351110437908E-2</v>
      </c>
      <c r="T525" s="69">
        <f>SUMPRODUCT('Monthly Returns'!$BI$4:$BI$243,$AJ$250:$AJ$489,T$250:T$489)</f>
        <v>8.5987132437512256E-2</v>
      </c>
      <c r="U525" s="69">
        <f>SUMPRODUCT('Monthly Returns'!$BI$4:$BI$243,$AJ$250:$AJ$489,U$250:U$489)</f>
        <v>-4.0593511322023117E-3</v>
      </c>
      <c r="V525" s="69">
        <f>SUMPRODUCT('Monthly Returns'!$BI$4:$BI$243,$AJ$250:$AJ$489,V$250:V$489)</f>
        <v>4.8802828406416358E-3</v>
      </c>
      <c r="W525" s="69">
        <f>SUMPRODUCT('Monthly Returns'!$BI$4:$BI$243,$AJ$250:$AJ$489,W$250:W$489)</f>
        <v>7.2662183767667129E-2</v>
      </c>
      <c r="X525" s="69">
        <f>SUMPRODUCT('Monthly Returns'!$BI$4:$BI$243,$AJ$250:$AJ$489,X$250:X$489)</f>
        <v>0.32013996822888685</v>
      </c>
      <c r="Y525" s="69">
        <f>SUMPRODUCT('Monthly Returns'!$BI$4:$BI$243,$AJ$250:$AJ$489,Y$250:Y$489)</f>
        <v>3.7431135372082737E-2</v>
      </c>
      <c r="Z525" s="69">
        <f>SUMPRODUCT('Monthly Returns'!$BI$4:$BI$243,$AJ$250:$AJ$489,Z$250:Z$489)</f>
        <v>-2.42985862633937E-2</v>
      </c>
      <c r="AA525" s="69">
        <f>SUMPRODUCT('Monthly Returns'!$BI$4:$BI$243,$AJ$250:$AJ$489,AA$250:AA$489)</f>
        <v>0.71022571202949802</v>
      </c>
      <c r="AB525" s="69">
        <f>SUMPRODUCT('Monthly Returns'!$BI$4:$BI$243,$AJ$250:$AJ$489,AB$250:AB$489)</f>
        <v>0.6042762825036746</v>
      </c>
      <c r="AC525" s="69">
        <f>SUMPRODUCT('Monthly Returns'!$BI$4:$BI$243,$AJ$250:$AJ$489,AC$250:AC$489)</f>
        <v>0.27346333733365169</v>
      </c>
      <c r="AD525" s="69">
        <f>SUMPRODUCT('Monthly Returns'!$BI$4:$BI$243,$AJ$250:$AJ$489,AD$250:AD$489)</f>
        <v>0.18299481930972322</v>
      </c>
      <c r="AE525" s="69">
        <f>SUMPRODUCT('Monthly Returns'!$BI$4:$BI$243,$AJ$250:$AJ$489,AE$250:AE$489)</f>
        <v>0.48764499484626028</v>
      </c>
      <c r="AF525" s="69">
        <f>SUMPRODUCT('Monthly Returns'!$BI$4:$BI$243,$AJ$250:$AJ$489,AF$250:AF$489)</f>
        <v>0.56928805956292305</v>
      </c>
      <c r="AG525" s="69">
        <f>SUMPRODUCT('Monthly Returns'!$BI$4:$BI$243,$AJ$250:$AJ$489,AG$250:AG$489)</f>
        <v>0.64970377299035265</v>
      </c>
      <c r="AH525" s="69">
        <f>SUMPRODUCT('Monthly Returns'!$BI$4:$BI$243,$AJ$250:$AJ$489,AH$250:AH$489)</f>
        <v>0.620041084934427</v>
      </c>
      <c r="AI525" s="69">
        <f>SUMPRODUCT('Monthly Returns'!$BI$4:$BI$243,$AJ$250:$AJ$489,AI$250:AI$489)</f>
        <v>0.88652074971501083</v>
      </c>
      <c r="AJ525" s="69">
        <f>SUMPRODUCT('Monthly Returns'!$BI$4:$BI$243,$AJ$250:$AJ$489,AJ$250:AJ$489)</f>
        <v>0.99999999999999944</v>
      </c>
      <c r="AK525" s="69">
        <f>SUMPRODUCT('Monthly Returns'!$BI$4:$BI$243,$AJ$250:$AJ$489,AK$250:AK$489)</f>
        <v>0.97595186351232255</v>
      </c>
      <c r="AL525" s="69">
        <f>SUMPRODUCT('Monthly Returns'!$BI$4:$BI$243,$AJ$250:$AJ$489,AL$250:AL$489)</f>
        <v>0.92779924737658548</v>
      </c>
      <c r="AM525" s="69">
        <f>SUMPRODUCT('Monthly Returns'!$BI$4:$BI$243,$AJ$250:$AJ$489,AM$250:AM$489)</f>
        <v>0.51634431282793458</v>
      </c>
      <c r="AN525" s="69">
        <f>SUMPRODUCT('Monthly Returns'!$BI$4:$BI$243,$AJ$250:$AJ$489,AN$250:AN$489)</f>
        <v>0.83090763780780608</v>
      </c>
      <c r="AO525" s="69">
        <f>SUMPRODUCT('Monthly Returns'!$BI$4:$BI$243,$AJ$250:$AJ$489,AO$250:AO$489)</f>
        <v>-6.9016411535539127E-3</v>
      </c>
      <c r="AP525" s="69">
        <f>SUMPRODUCT('Monthly Returns'!$BI$4:$BI$243,$AJ$250:$AJ$489,AP$250:AP$489)</f>
        <v>0.55565765744972406</v>
      </c>
      <c r="AQ525" s="69">
        <f>SUMPRODUCT('Monthly Returns'!$BI$4:$BI$243,$AJ$250:$AJ$489,AQ$250:AQ$489)</f>
        <v>0.80457316556451497</v>
      </c>
      <c r="AR525" s="69">
        <f>SUMPRODUCT('Monthly Returns'!$BI$4:$BI$243,$AJ$250:$AJ$489,AR$250:AR$489)</f>
        <v>0.42827801139948318</v>
      </c>
      <c r="AS525" s="69">
        <f>SUMPRODUCT('Monthly Returns'!$BI$4:$BI$243,$AJ$250:$AJ$489,AS$250:AS$489)</f>
        <v>9.6616080958414743E-2</v>
      </c>
      <c r="AT525" s="69">
        <f>SUMPRODUCT('Monthly Returns'!$BI$4:$BI$243,$AJ$250:$AJ$489,AT$250:AT$489)</f>
        <v>0.84784965079478436</v>
      </c>
      <c r="AU525" s="69">
        <f>SUMPRODUCT('Monthly Returns'!$BI$4:$BI$243,$AJ$250:$AJ$489,AU$250:AU$489)</f>
        <v>0.33321043237757086</v>
      </c>
      <c r="AV525" s="69">
        <f>SUMPRODUCT('Monthly Returns'!$BI$4:$BI$243,$AJ$250:$AJ$489,AV$250:AV$489)</f>
        <v>0.11034341144875956</v>
      </c>
      <c r="AW525" s="69">
        <f>SUMPRODUCT('Monthly Returns'!$BI$4:$BI$243,$AJ$250:$AJ$489,AW$250:AW$489)</f>
        <v>0.50205150705564505</v>
      </c>
      <c r="AX525" s="69">
        <f>SUMPRODUCT('Monthly Returns'!$BI$4:$BI$243,$AJ$250:$AJ$489,AX$250:AX$489)</f>
        <v>0.68740266141875761</v>
      </c>
      <c r="AY525" s="69">
        <f>SUMPRODUCT('Monthly Returns'!$BI$4:$BI$243,$AJ$250:$AJ$489,AY$250:AY$489)</f>
        <v>0.84786847007869615</v>
      </c>
      <c r="AZ525" s="69">
        <f>SUMPRODUCT('Monthly Returns'!$BI$4:$BI$243,$AJ$250:$AJ$489,AZ$250:AZ$489)</f>
        <v>0.7027193103310645</v>
      </c>
      <c r="BA525" s="69">
        <f>SUMPRODUCT('Monthly Returns'!$BI$4:$BI$243,$AJ$250:$AJ$489,BA$250:BA$489)</f>
        <v>0.54564148452197503</v>
      </c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</row>
    <row r="526" spans="1:74" x14ac:dyDescent="0.2">
      <c r="A526" s="71" t="str">
        <v>EXTRA</v>
      </c>
      <c r="C526" s="69">
        <f>SUMPRODUCT('Monthly Returns'!$BI$4:$BI$243,$AK$250:$AK$489,C$250:C$489)</f>
        <v>4.1256297825157238E-2</v>
      </c>
      <c r="D526" s="69">
        <f>SUMPRODUCT('Monthly Returns'!$BI$4:$BI$243,$AK$250:$AK$489,D$250:D$489)</f>
        <v>3.3139873933633011E-2</v>
      </c>
      <c r="E526" s="69">
        <f>SUMPRODUCT('Monthly Returns'!$BI$4:$BI$243,$AK$250:$AK$489,E$250:E$489)</f>
        <v>1.9015347821020434E-2</v>
      </c>
      <c r="F526" s="69">
        <f>SUMPRODUCT('Monthly Returns'!$BI$4:$BI$243,$AK$250:$AK$489,F$250:F$489)</f>
        <v>1.3925853748174942E-2</v>
      </c>
      <c r="G526" s="69">
        <f>SUMPRODUCT('Monthly Returns'!$BI$4:$BI$243,$AK$250:$AK$489,G$250:G$489)</f>
        <v>2.9639453008142178E-2</v>
      </c>
      <c r="H526" s="69">
        <f>SUMPRODUCT('Monthly Returns'!$BI$4:$BI$243,$AK$250:$AK$489,H$250:H$489)</f>
        <v>9.7471769393683953E-3</v>
      </c>
      <c r="I526" s="69">
        <f>SUMPRODUCT('Monthly Returns'!$BI$4:$BI$243,$AK$250:$AK$489,I$250:I$489)</f>
        <v>1.5069198199823252E-2</v>
      </c>
      <c r="J526" s="69">
        <f>SUMPRODUCT('Monthly Returns'!$BI$4:$BI$243,$AK$250:$AK$489,J$250:J$489)</f>
        <v>6.426590091371906E-2</v>
      </c>
      <c r="K526" s="69">
        <f>SUMPRODUCT('Monthly Returns'!$BI$4:$BI$243,$AK$250:$AK$489,K$250:K$489)</f>
        <v>3.1357156729322183E-2</v>
      </c>
      <c r="L526" s="69">
        <f>SUMPRODUCT('Monthly Returns'!$BI$4:$BI$243,$AK$250:$AK$489,L$250:L$489)</f>
        <v>8.3095992204855237E-2</v>
      </c>
      <c r="M526" s="69">
        <f>SUMPRODUCT('Monthly Returns'!$BI$4:$BI$243,$AK$250:$AK$489,M$250:M$489)</f>
        <v>8.468292030187026E-2</v>
      </c>
      <c r="N526" s="69">
        <f>SUMPRODUCT('Monthly Returns'!$BI$4:$BI$243,$AK$250:$AK$489,N$250:N$489)</f>
        <v>6.4015389868986167E-2</v>
      </c>
      <c r="O526" s="69">
        <f>SUMPRODUCT('Monthly Returns'!$BI$4:$BI$243,$AK$250:$AK$489,O$250:O$489)</f>
        <v>7.3576376435285015E-2</v>
      </c>
      <c r="P526" s="69">
        <f>SUMPRODUCT('Monthly Returns'!$BI$4:$BI$243,$AK$250:$AK$489,P$250:P$489)</f>
        <v>8.5127463284718333E-2</v>
      </c>
      <c r="Q526" s="69">
        <f>SUMPRODUCT('Monthly Returns'!$BI$4:$BI$243,$AK$250:$AK$489,Q$250:Q$489)</f>
        <v>8.8992576939330201E-2</v>
      </c>
      <c r="R526" s="69">
        <f>SUMPRODUCT('Monthly Returns'!$BI$4:$BI$243,$AK$250:$AK$489,R$250:R$489)</f>
        <v>6.4193987253886572E-2</v>
      </c>
      <c r="S526" s="69">
        <f>SUMPRODUCT('Monthly Returns'!$BI$4:$BI$243,$AK$250:$AK$489,S$250:S$489)</f>
        <v>7.7086431099442174E-2</v>
      </c>
      <c r="T526" s="69">
        <f>SUMPRODUCT('Monthly Returns'!$BI$4:$BI$243,$AK$250:$AK$489,T$250:T$489)</f>
        <v>8.8861599311864395E-2</v>
      </c>
      <c r="U526" s="69">
        <f>SUMPRODUCT('Monthly Returns'!$BI$4:$BI$243,$AK$250:$AK$489,U$250:U$489)</f>
        <v>1.0648427823749324E-2</v>
      </c>
      <c r="V526" s="69">
        <f>SUMPRODUCT('Monthly Returns'!$BI$4:$BI$243,$AK$250:$AK$489,V$250:V$489)</f>
        <v>2.092546854984895E-2</v>
      </c>
      <c r="W526" s="69">
        <f>SUMPRODUCT('Monthly Returns'!$BI$4:$BI$243,$AK$250:$AK$489,W$250:W$489)</f>
        <v>7.0874270712081175E-2</v>
      </c>
      <c r="X526" s="69">
        <f>SUMPRODUCT('Monthly Returns'!$BI$4:$BI$243,$AK$250:$AK$489,X$250:X$489)</f>
        <v>0.30954125054373566</v>
      </c>
      <c r="Y526" s="69">
        <f>SUMPRODUCT('Monthly Returns'!$BI$4:$BI$243,$AK$250:$AK$489,Y$250:Y$489)</f>
        <v>-5.2788366015143057E-3</v>
      </c>
      <c r="Z526" s="69">
        <f>SUMPRODUCT('Monthly Returns'!$BI$4:$BI$243,$AK$250:$AK$489,Z$250:Z$489)</f>
        <v>-6.5973718775130766E-2</v>
      </c>
      <c r="AA526" s="69">
        <f>SUMPRODUCT('Monthly Returns'!$BI$4:$BI$243,$AK$250:$AK$489,AA$250:AA$489)</f>
        <v>0.69657413635602139</v>
      </c>
      <c r="AB526" s="69">
        <f>SUMPRODUCT('Monthly Returns'!$BI$4:$BI$243,$AK$250:$AK$489,AB$250:AB$489)</f>
        <v>0.60050354216272184</v>
      </c>
      <c r="AC526" s="69">
        <f>SUMPRODUCT('Monthly Returns'!$BI$4:$BI$243,$AK$250:$AK$489,AC$250:AC$489)</f>
        <v>0.26221462922607258</v>
      </c>
      <c r="AD526" s="69">
        <f>SUMPRODUCT('Monthly Returns'!$BI$4:$BI$243,$AK$250:$AK$489,AD$250:AD$489)</f>
        <v>0.16346211318321963</v>
      </c>
      <c r="AE526" s="69">
        <f>SUMPRODUCT('Monthly Returns'!$BI$4:$BI$243,$AK$250:$AK$489,AE$250:AE$489)</f>
        <v>0.49884902743961895</v>
      </c>
      <c r="AF526" s="69">
        <f>SUMPRODUCT('Monthly Returns'!$BI$4:$BI$243,$AK$250:$AK$489,AF$250:AF$489)</f>
        <v>0.51138190985853327</v>
      </c>
      <c r="AG526" s="69">
        <f>SUMPRODUCT('Monthly Returns'!$BI$4:$BI$243,$AK$250:$AK$489,AG$250:AG$489)</f>
        <v>0.60864335529793823</v>
      </c>
      <c r="AH526" s="69">
        <f>SUMPRODUCT('Monthly Returns'!$BI$4:$BI$243,$AK$250:$AK$489,AH$250:AH$489)</f>
        <v>0.59734182662874413</v>
      </c>
      <c r="AI526" s="69">
        <f>SUMPRODUCT('Monthly Returns'!$BI$4:$BI$243,$AK$250:$AK$489,AI$250:AI$489)</f>
        <v>0.87040280317033913</v>
      </c>
      <c r="AJ526" s="69">
        <f>SUMPRODUCT('Monthly Returns'!$BI$4:$BI$243,$AK$250:$AK$489,AJ$250:AJ$489)</f>
        <v>0.97595186351232255</v>
      </c>
      <c r="AK526" s="69">
        <f>SUMPRODUCT('Monthly Returns'!$BI$4:$BI$243,$AK$250:$AK$489,AK$250:AK$489)</f>
        <v>1.0000000000000004</v>
      </c>
      <c r="AL526" s="69">
        <f>SUMPRODUCT('Monthly Returns'!$BI$4:$BI$243,$AK$250:$AK$489,AL$250:AL$489)</f>
        <v>0.91508143200679215</v>
      </c>
      <c r="AM526" s="69">
        <f>SUMPRODUCT('Monthly Returns'!$BI$4:$BI$243,$AK$250:$AK$489,AM$250:AM$489)</f>
        <v>0.39058369580675961</v>
      </c>
      <c r="AN526" s="69">
        <f>SUMPRODUCT('Monthly Returns'!$BI$4:$BI$243,$AK$250:$AK$489,AN$250:AN$489)</f>
        <v>0.80448063903745004</v>
      </c>
      <c r="AO526" s="69">
        <f>SUMPRODUCT('Monthly Returns'!$BI$4:$BI$243,$AK$250:$AK$489,AO$250:AO$489)</f>
        <v>-0.11453331250571978</v>
      </c>
      <c r="AP526" s="69">
        <f>SUMPRODUCT('Monthly Returns'!$BI$4:$BI$243,$AK$250:$AK$489,AP$250:AP$489)</f>
        <v>0.54308344140539444</v>
      </c>
      <c r="AQ526" s="69">
        <f>SUMPRODUCT('Monthly Returns'!$BI$4:$BI$243,$AK$250:$AK$489,AQ$250:AQ$489)</f>
        <v>0.79473364808136027</v>
      </c>
      <c r="AR526" s="69">
        <f>SUMPRODUCT('Monthly Returns'!$BI$4:$BI$243,$AK$250:$AK$489,AR$250:AR$489)</f>
        <v>0.43929497335089734</v>
      </c>
      <c r="AS526" s="69">
        <f>SUMPRODUCT('Monthly Returns'!$BI$4:$BI$243,$AK$250:$AK$489,AS$250:AS$489)</f>
        <v>0.1137098967041596</v>
      </c>
      <c r="AT526" s="69">
        <f>SUMPRODUCT('Monthly Returns'!$BI$4:$BI$243,$AK$250:$AK$489,AT$250:AT$489)</f>
        <v>0.84375744616577519</v>
      </c>
      <c r="AU526" s="69">
        <f>SUMPRODUCT('Monthly Returns'!$BI$4:$BI$243,$AK$250:$AK$489,AU$250:AU$489)</f>
        <v>0.33940747957162837</v>
      </c>
      <c r="AV526" s="69">
        <f>SUMPRODUCT('Monthly Returns'!$BI$4:$BI$243,$AK$250:$AK$489,AV$250:AV$489)</f>
        <v>0.15696854176004341</v>
      </c>
      <c r="AW526" s="69">
        <f>SUMPRODUCT('Monthly Returns'!$BI$4:$BI$243,$AK$250:$AK$489,AW$250:AW$489)</f>
        <v>0.50241929331897894</v>
      </c>
      <c r="AX526" s="69">
        <f>SUMPRODUCT('Monthly Returns'!$BI$4:$BI$243,$AK$250:$AK$489,AX$250:AX$489)</f>
        <v>0.67935758924476863</v>
      </c>
      <c r="AY526" s="69">
        <f>SUMPRODUCT('Monthly Returns'!$BI$4:$BI$243,$AK$250:$AK$489,AY$250:AY$489)</f>
        <v>0.86996332548098765</v>
      </c>
      <c r="AZ526" s="69">
        <f>SUMPRODUCT('Monthly Returns'!$BI$4:$BI$243,$AK$250:$AK$489,AZ$250:AZ$489)</f>
        <v>0.72049934444161601</v>
      </c>
      <c r="BA526" s="69">
        <f>SUMPRODUCT('Monthly Returns'!$BI$4:$BI$243,$AK$250:$AK$489,BA$250:BA$489)</f>
        <v>0.53411322454538934</v>
      </c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</row>
    <row r="527" spans="1:74" x14ac:dyDescent="0.2">
      <c r="A527" s="71" t="str">
        <v>EXTRA</v>
      </c>
      <c r="C527" s="69">
        <f>SUMPRODUCT('Monthly Returns'!$BI$4:$BI$243,$AL$250:$AL$489,C$250:C$489)</f>
        <v>2.0947106395700667E-2</v>
      </c>
      <c r="D527" s="69">
        <f>SUMPRODUCT('Monthly Returns'!$BI$4:$BI$243,$AL$250:$AL$489,D$250:D$489)</f>
        <v>2.1169969890640364E-2</v>
      </c>
      <c r="E527" s="69">
        <f>SUMPRODUCT('Monthly Returns'!$BI$4:$BI$243,$AL$250:$AL$489,E$250:E$489)</f>
        <v>5.6475616589071985E-3</v>
      </c>
      <c r="F527" s="69">
        <f>SUMPRODUCT('Monthly Returns'!$BI$4:$BI$243,$AL$250:$AL$489,F$250:F$489)</f>
        <v>1.6657853711612387E-2</v>
      </c>
      <c r="G527" s="69">
        <f>SUMPRODUCT('Monthly Returns'!$BI$4:$BI$243,$AL$250:$AL$489,G$250:G$489)</f>
        <v>1.7047267548208702E-2</v>
      </c>
      <c r="H527" s="69">
        <f>SUMPRODUCT('Monthly Returns'!$BI$4:$BI$243,$AL$250:$AL$489,H$250:H$489)</f>
        <v>-3.1661788643004798E-2</v>
      </c>
      <c r="I527" s="69">
        <f>SUMPRODUCT('Monthly Returns'!$BI$4:$BI$243,$AL$250:$AL$489,I$250:I$489)</f>
        <v>-2.4435419775948351E-2</v>
      </c>
      <c r="J527" s="69">
        <f>SUMPRODUCT('Monthly Returns'!$BI$4:$BI$243,$AL$250:$AL$489,J$250:J$489)</f>
        <v>4.7477147760286199E-2</v>
      </c>
      <c r="K527" s="69">
        <f>SUMPRODUCT('Monthly Returns'!$BI$4:$BI$243,$AL$250:$AL$489,K$250:K$489)</f>
        <v>2.3183320948670504E-2</v>
      </c>
      <c r="L527" s="69">
        <f>SUMPRODUCT('Monthly Returns'!$BI$4:$BI$243,$AL$250:$AL$489,L$250:L$489)</f>
        <v>4.1598561920741135E-2</v>
      </c>
      <c r="M527" s="69">
        <f>SUMPRODUCT('Monthly Returns'!$BI$4:$BI$243,$AL$250:$AL$489,M$250:M$489)</f>
        <v>3.2963731700085978E-2</v>
      </c>
      <c r="N527" s="69">
        <f>SUMPRODUCT('Monthly Returns'!$BI$4:$BI$243,$AL$250:$AL$489,N$250:N$489)</f>
        <v>1.3933930230849288E-2</v>
      </c>
      <c r="O527" s="69">
        <f>SUMPRODUCT('Monthly Returns'!$BI$4:$BI$243,$AL$250:$AL$489,O$250:O$489)</f>
        <v>2.6201734239810759E-2</v>
      </c>
      <c r="P527" s="69">
        <f>SUMPRODUCT('Monthly Returns'!$BI$4:$BI$243,$AL$250:$AL$489,P$250:P$489)</f>
        <v>2.332862354989108E-2</v>
      </c>
      <c r="Q527" s="69">
        <f>SUMPRODUCT('Monthly Returns'!$BI$4:$BI$243,$AL$250:$AL$489,Q$250:Q$489)</f>
        <v>2.9178657963852529E-2</v>
      </c>
      <c r="R527" s="69">
        <f>SUMPRODUCT('Monthly Returns'!$BI$4:$BI$243,$AL$250:$AL$489,R$250:R$489)</f>
        <v>1.5524021528085749E-2</v>
      </c>
      <c r="S527" s="69">
        <f>SUMPRODUCT('Monthly Returns'!$BI$4:$BI$243,$AL$250:$AL$489,S$250:S$489)</f>
        <v>8.7502828435781586E-3</v>
      </c>
      <c r="T527" s="69">
        <f>SUMPRODUCT('Monthly Returns'!$BI$4:$BI$243,$AL$250:$AL$489,T$250:T$489)</f>
        <v>2.6378602800042325E-2</v>
      </c>
      <c r="U527" s="69">
        <f>SUMPRODUCT('Monthly Returns'!$BI$4:$BI$243,$AL$250:$AL$489,U$250:U$489)</f>
        <v>2.962154970565661E-2</v>
      </c>
      <c r="V527" s="69">
        <f>SUMPRODUCT('Monthly Returns'!$BI$4:$BI$243,$AL$250:$AL$489,V$250:V$489)</f>
        <v>3.5059804286332708E-2</v>
      </c>
      <c r="W527" s="69">
        <f>SUMPRODUCT('Monthly Returns'!$BI$4:$BI$243,$AL$250:$AL$489,W$250:W$489)</f>
        <v>5.0480778377373116E-2</v>
      </c>
      <c r="X527" s="69">
        <f>SUMPRODUCT('Monthly Returns'!$BI$4:$BI$243,$AL$250:$AL$489,X$250:X$489)</f>
        <v>0.29704059857213644</v>
      </c>
      <c r="Y527" s="69">
        <f>SUMPRODUCT('Monthly Returns'!$BI$4:$BI$243,$AL$250:$AL$489,Y$250:Y$489)</f>
        <v>-9.4791217130609298E-3</v>
      </c>
      <c r="Z527" s="69">
        <f>SUMPRODUCT('Monthly Returns'!$BI$4:$BI$243,$AL$250:$AL$489,Z$250:Z$489)</f>
        <v>-5.3702750705610279E-2</v>
      </c>
      <c r="AA527" s="69">
        <f>SUMPRODUCT('Monthly Returns'!$BI$4:$BI$243,$AL$250:$AL$489,AA$250:AA$489)</f>
        <v>0.75717543206796634</v>
      </c>
      <c r="AB527" s="69">
        <f>SUMPRODUCT('Monthly Returns'!$BI$4:$BI$243,$AL$250:$AL$489,AB$250:AB$489)</f>
        <v>0.69638530159540235</v>
      </c>
      <c r="AC527" s="69">
        <f>SUMPRODUCT('Monthly Returns'!$BI$4:$BI$243,$AL$250:$AL$489,AC$250:AC$489)</f>
        <v>0.20163421597202136</v>
      </c>
      <c r="AD527" s="69">
        <f>SUMPRODUCT('Monthly Returns'!$BI$4:$BI$243,$AL$250:$AL$489,AD$250:AD$489)</f>
        <v>0.1008968231038186</v>
      </c>
      <c r="AE527" s="69">
        <f>SUMPRODUCT('Monthly Returns'!$BI$4:$BI$243,$AL$250:$AL$489,AE$250:AE$489)</f>
        <v>0.45502971801957065</v>
      </c>
      <c r="AF527" s="69">
        <f>SUMPRODUCT('Monthly Returns'!$BI$4:$BI$243,$AL$250:$AL$489,AF$250:AF$489)</f>
        <v>0.51209544995355838</v>
      </c>
      <c r="AG527" s="69">
        <f>SUMPRODUCT('Monthly Returns'!$BI$4:$BI$243,$AL$250:$AL$489,AG$250:AG$489)</f>
        <v>0.6238199452346197</v>
      </c>
      <c r="AH527" s="69">
        <f>SUMPRODUCT('Monthly Returns'!$BI$4:$BI$243,$AL$250:$AL$489,AH$250:AH$489)</f>
        <v>0.55021867717891504</v>
      </c>
      <c r="AI527" s="69">
        <f>SUMPRODUCT('Monthly Returns'!$BI$4:$BI$243,$AL$250:$AL$489,AI$250:AI$489)</f>
        <v>0.86291801620583564</v>
      </c>
      <c r="AJ527" s="69">
        <f>SUMPRODUCT('Monthly Returns'!$BI$4:$BI$243,$AL$250:$AL$489,AJ$250:AJ$489)</f>
        <v>0.92779924737658559</v>
      </c>
      <c r="AK527" s="69">
        <f>SUMPRODUCT('Monthly Returns'!$BI$4:$BI$243,$AL$250:$AL$489,AK$250:AK$489)</f>
        <v>0.91508143200679215</v>
      </c>
      <c r="AL527" s="69">
        <f>SUMPRODUCT('Monthly Returns'!$BI$4:$BI$243,$AL$250:$AL$489,AL$250:AL$489)</f>
        <v>1.0000000000000009</v>
      </c>
      <c r="AM527" s="69">
        <f>SUMPRODUCT('Monthly Returns'!$BI$4:$BI$243,$AL$250:$AL$489,AM$250:AM$489)</f>
        <v>0.31796321752082934</v>
      </c>
      <c r="AN527" s="69">
        <f>SUMPRODUCT('Monthly Returns'!$BI$4:$BI$243,$AL$250:$AL$489,AN$250:AN$489)</f>
        <v>0.87660170562616946</v>
      </c>
      <c r="AO527" s="69">
        <f>SUMPRODUCT('Monthly Returns'!$BI$4:$BI$243,$AL$250:$AL$489,AO$250:AO$489)</f>
        <v>-0.13747901550627656</v>
      </c>
      <c r="AP527" s="69">
        <f>SUMPRODUCT('Monthly Returns'!$BI$4:$BI$243,$AL$250:$AL$489,AP$250:AP$489)</f>
        <v>0.52157003332315166</v>
      </c>
      <c r="AQ527" s="69">
        <f>SUMPRODUCT('Monthly Returns'!$BI$4:$BI$243,$AL$250:$AL$489,AQ$250:AQ$489)</f>
        <v>0.75149768811184448</v>
      </c>
      <c r="AR527" s="69">
        <f>SUMPRODUCT('Monthly Returns'!$BI$4:$BI$243,$AL$250:$AL$489,AR$250:AR$489)</f>
        <v>0.51562606147216505</v>
      </c>
      <c r="AS527" s="69">
        <f>SUMPRODUCT('Monthly Returns'!$BI$4:$BI$243,$AL$250:$AL$489,AS$250:AS$489)</f>
        <v>0.16297810213494426</v>
      </c>
      <c r="AT527" s="69">
        <f>SUMPRODUCT('Monthly Returns'!$BI$4:$BI$243,$AL$250:$AL$489,AT$250:AT$489)</f>
        <v>0.80769371748550811</v>
      </c>
      <c r="AU527" s="69">
        <f>SUMPRODUCT('Monthly Returns'!$BI$4:$BI$243,$AL$250:$AL$489,AU$250:AU$489)</f>
        <v>0.32653510954294723</v>
      </c>
      <c r="AV527" s="69">
        <f>SUMPRODUCT('Monthly Returns'!$BI$4:$BI$243,$AL$250:$AL$489,AV$250:AV$489)</f>
        <v>7.589199799990326E-2</v>
      </c>
      <c r="AW527" s="69">
        <f>SUMPRODUCT('Monthly Returns'!$BI$4:$BI$243,$AL$250:$AL$489,AW$250:AW$489)</f>
        <v>0.48382387419643275</v>
      </c>
      <c r="AX527" s="69">
        <f>SUMPRODUCT('Monthly Returns'!$BI$4:$BI$243,$AL$250:$AL$489,AX$250:AX$489)</f>
        <v>0.63856764357898543</v>
      </c>
      <c r="AY527" s="69">
        <f>SUMPRODUCT('Monthly Returns'!$BI$4:$BI$243,$AL$250:$AL$489,AY$250:AY$489)</f>
        <v>0.81318409626572974</v>
      </c>
      <c r="AZ527" s="69">
        <f>SUMPRODUCT('Monthly Returns'!$BI$4:$BI$243,$AL$250:$AL$489,AZ$250:AZ$489)</f>
        <v>0.6324604180819281</v>
      </c>
      <c r="BA527" s="69">
        <f>SUMPRODUCT('Monthly Returns'!$BI$4:$BI$243,$AL$250:$AL$489,BA$250:BA$489)</f>
        <v>0.60011581412514903</v>
      </c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</row>
    <row r="528" spans="1:74" x14ac:dyDescent="0.2">
      <c r="A528" s="71" t="str">
        <v>EXTRA</v>
      </c>
      <c r="C528" s="69">
        <f>SUMPRODUCT('Monthly Returns'!$BI$4:$BI$243,$AM$250:$AM$489,C$250:C$489)</f>
        <v>-2.939409507376433E-3</v>
      </c>
      <c r="D528" s="69">
        <f>SUMPRODUCT('Monthly Returns'!$BI$4:$BI$243,$AM$250:$AM$489,D$250:D$489)</f>
        <v>1.6126583005938677E-2</v>
      </c>
      <c r="E528" s="69">
        <f>SUMPRODUCT('Monthly Returns'!$BI$4:$BI$243,$AM$250:$AM$489,E$250:E$489)</f>
        <v>-1.3548762145894675E-2</v>
      </c>
      <c r="F528" s="69">
        <f>SUMPRODUCT('Monthly Returns'!$BI$4:$BI$243,$AM$250:$AM$489,F$250:F$489)</f>
        <v>2.0596426247253375E-2</v>
      </c>
      <c r="G528" s="69">
        <f>SUMPRODUCT('Monthly Returns'!$BI$4:$BI$243,$AM$250:$AM$489,G$250:G$489)</f>
        <v>2.120352434934334E-2</v>
      </c>
      <c r="H528" s="69">
        <f>SUMPRODUCT('Monthly Returns'!$BI$4:$BI$243,$AM$250:$AM$489,H$250:H$489)</f>
        <v>8.3112900455786939E-2</v>
      </c>
      <c r="I528" s="69">
        <f>SUMPRODUCT('Monthly Returns'!$BI$4:$BI$243,$AM$250:$AM$489,I$250:I$489)</f>
        <v>0.11363231050185685</v>
      </c>
      <c r="J528" s="69">
        <f>SUMPRODUCT('Monthly Returns'!$BI$4:$BI$243,$AM$250:$AM$489,J$250:J$489)</f>
        <v>1.2415079598255902E-2</v>
      </c>
      <c r="K528" s="69">
        <f>SUMPRODUCT('Monthly Returns'!$BI$4:$BI$243,$AM$250:$AM$489,K$250:K$489)</f>
        <v>3.2690997708523961E-2</v>
      </c>
      <c r="L528" s="69">
        <f>SUMPRODUCT('Monthly Returns'!$BI$4:$BI$243,$AM$250:$AM$489,L$250:L$489)</f>
        <v>0.13254493318744898</v>
      </c>
      <c r="M528" s="69">
        <f>SUMPRODUCT('Monthly Returns'!$BI$4:$BI$243,$AM$250:$AM$489,M$250:M$489)</f>
        <v>0.12881761034329117</v>
      </c>
      <c r="N528" s="69">
        <f>SUMPRODUCT('Monthly Returns'!$BI$4:$BI$243,$AM$250:$AM$489,N$250:N$489)</f>
        <v>0.16294296879924622</v>
      </c>
      <c r="O528" s="69">
        <f>SUMPRODUCT('Monthly Returns'!$BI$4:$BI$243,$AM$250:$AM$489,O$250:O$489)</f>
        <v>0.10244695485705778</v>
      </c>
      <c r="P528" s="69">
        <f>SUMPRODUCT('Monthly Returns'!$BI$4:$BI$243,$AM$250:$AM$489,P$250:P$489)</f>
        <v>0.15674958075387033</v>
      </c>
      <c r="Q528" s="69">
        <f>SUMPRODUCT('Monthly Returns'!$BI$4:$BI$243,$AM$250:$AM$489,Q$250:Q$489)</f>
        <v>0.16321668244593665</v>
      </c>
      <c r="R528" s="69">
        <f>SUMPRODUCT('Monthly Returns'!$BI$4:$BI$243,$AM$250:$AM$489,R$250:R$489)</f>
        <v>5.8576842771733653E-2</v>
      </c>
      <c r="S528" s="69">
        <f>SUMPRODUCT('Monthly Returns'!$BI$4:$BI$243,$AM$250:$AM$489,S$250:S$489)</f>
        <v>0.11852455631461048</v>
      </c>
      <c r="T528" s="69">
        <f>SUMPRODUCT('Monthly Returns'!$BI$4:$BI$243,$AM$250:$AM$489,T$250:T$489)</f>
        <v>0.16274464812659442</v>
      </c>
      <c r="U528" s="69">
        <f>SUMPRODUCT('Monthly Returns'!$BI$4:$BI$243,$AM$250:$AM$489,U$250:U$489)</f>
        <v>-6.3146489873323802E-2</v>
      </c>
      <c r="V528" s="69">
        <f>SUMPRODUCT('Monthly Returns'!$BI$4:$BI$243,$AM$250:$AM$489,V$250:V$489)</f>
        <v>-3.6658745236698556E-2</v>
      </c>
      <c r="W528" s="69">
        <f>SUMPRODUCT('Monthly Returns'!$BI$4:$BI$243,$AM$250:$AM$489,W$250:W$489)</f>
        <v>6.7273111404224734E-2</v>
      </c>
      <c r="X528" s="69">
        <f>SUMPRODUCT('Monthly Returns'!$BI$4:$BI$243,$AM$250:$AM$489,X$250:X$489)</f>
        <v>0.1154276324594629</v>
      </c>
      <c r="Y528" s="69">
        <f>SUMPRODUCT('Monthly Returns'!$BI$4:$BI$243,$AM$250:$AM$489,Y$250:Y$489)</f>
        <v>0.1799020167975422</v>
      </c>
      <c r="Z528" s="69">
        <f>SUMPRODUCT('Monthly Returns'!$BI$4:$BI$243,$AM$250:$AM$489,Z$250:Z$489)</f>
        <v>0.16790202620160916</v>
      </c>
      <c r="AA528" s="69">
        <f>SUMPRODUCT('Monthly Returns'!$BI$4:$BI$243,$AM$250:$AM$489,AA$250:AA$489)</f>
        <v>0.14436065969116799</v>
      </c>
      <c r="AB528" s="69">
        <f>SUMPRODUCT('Monthly Returns'!$BI$4:$BI$243,$AM$250:$AM$489,AB$250:AB$489)</f>
        <v>3.563070871995079E-2</v>
      </c>
      <c r="AC528" s="69">
        <f>SUMPRODUCT('Monthly Returns'!$BI$4:$BI$243,$AM$250:$AM$489,AC$250:AC$489)</f>
        <v>0.29374653834924341</v>
      </c>
      <c r="AD528" s="69">
        <f>SUMPRODUCT('Monthly Returns'!$BI$4:$BI$243,$AM$250:$AM$489,AD$250:AD$489)</f>
        <v>0.29549161933654289</v>
      </c>
      <c r="AE528" s="69">
        <f>SUMPRODUCT('Monthly Returns'!$BI$4:$BI$243,$AM$250:$AM$489,AE$250:AE$489)</f>
        <v>0.25587660631471537</v>
      </c>
      <c r="AF528" s="69">
        <f>SUMPRODUCT('Monthly Returns'!$BI$4:$BI$243,$AM$250:$AM$489,AF$250:AF$489)</f>
        <v>0.26211001011236751</v>
      </c>
      <c r="AG528" s="69">
        <f>SUMPRODUCT('Monthly Returns'!$BI$4:$BI$243,$AM$250:$AM$489,AG$250:AG$489)</f>
        <v>0.21223804734088392</v>
      </c>
      <c r="AH528" s="69">
        <f>SUMPRODUCT('Monthly Returns'!$BI$4:$BI$243,$AM$250:$AM$489,AH$250:AH$489)</f>
        <v>0.27830694525945365</v>
      </c>
      <c r="AI528" s="69">
        <f>SUMPRODUCT('Monthly Returns'!$BI$4:$BI$243,$AM$250:$AM$489,AI$250:AI$489)</f>
        <v>0.48877658993594836</v>
      </c>
      <c r="AJ528" s="69">
        <f>SUMPRODUCT('Monthly Returns'!$BI$4:$BI$243,$AM$250:$AM$489,AJ$250:AJ$489)</f>
        <v>0.51634431282793458</v>
      </c>
      <c r="AK528" s="69">
        <f>SUMPRODUCT('Monthly Returns'!$BI$4:$BI$243,$AM$250:$AM$489,AK$250:AK$489)</f>
        <v>0.39058369580675961</v>
      </c>
      <c r="AL528" s="69">
        <f>SUMPRODUCT('Monthly Returns'!$BI$4:$BI$243,$AM$250:$AM$489,AL$250:AL$489)</f>
        <v>0.31796321752082934</v>
      </c>
      <c r="AM528" s="69">
        <f>SUMPRODUCT('Monthly Returns'!$BI$4:$BI$243,$AM$250:$AM$489,AM$250:AM$489)</f>
        <v>1.0000000000000009</v>
      </c>
      <c r="AN528" s="69">
        <f>SUMPRODUCT('Monthly Returns'!$BI$4:$BI$243,$AM$250:$AM$489,AN$250:AN$489)</f>
        <v>0.24988739919298994</v>
      </c>
      <c r="AO528" s="69">
        <f>SUMPRODUCT('Monthly Returns'!$BI$4:$BI$243,$AM$250:$AM$489,AO$250:AO$489)</f>
        <v>0.69161823493709973</v>
      </c>
      <c r="AP528" s="69">
        <f>SUMPRODUCT('Monthly Returns'!$BI$4:$BI$243,$AM$250:$AM$489,AP$250:AP$489)</f>
        <v>0.3183081386664785</v>
      </c>
      <c r="AQ528" s="69">
        <f>SUMPRODUCT('Monthly Returns'!$BI$4:$BI$243,$AM$250:$AM$489,AQ$250:AQ$489)</f>
        <v>0.37504809111280463</v>
      </c>
      <c r="AR528" s="69">
        <f>SUMPRODUCT('Monthly Returns'!$BI$4:$BI$243,$AM$250:$AM$489,AR$250:AR$489)</f>
        <v>-3.3959734837496229E-3</v>
      </c>
      <c r="AS528" s="69">
        <f>SUMPRODUCT('Monthly Returns'!$BI$4:$BI$243,$AM$250:$AM$489,AS$250:AS$489)</f>
        <v>-0.10586852028704075</v>
      </c>
      <c r="AT528" s="69">
        <f>SUMPRODUCT('Monthly Returns'!$BI$4:$BI$243,$AM$250:$AM$489,AT$250:AT$489)</f>
        <v>0.36747731793927879</v>
      </c>
      <c r="AU528" s="69">
        <f>SUMPRODUCT('Monthly Returns'!$BI$4:$BI$243,$AM$250:$AM$489,AU$250:AU$489)</f>
        <v>0.20045869543797207</v>
      </c>
      <c r="AV528" s="69">
        <f>SUMPRODUCT('Monthly Returns'!$BI$4:$BI$243,$AM$250:$AM$489,AV$250:AV$489)</f>
        <v>-4.2667640500386281E-2</v>
      </c>
      <c r="AW528" s="69">
        <f>SUMPRODUCT('Monthly Returns'!$BI$4:$BI$243,$AM$250:$AM$489,AW$250:AW$489)</f>
        <v>0.17645129369947798</v>
      </c>
      <c r="AX528" s="69">
        <f>SUMPRODUCT('Monthly Returns'!$BI$4:$BI$243,$AM$250:$AM$489,AX$250:AX$489)</f>
        <v>0.27494656161281877</v>
      </c>
      <c r="AY528" s="69">
        <f>SUMPRODUCT('Monthly Returns'!$BI$4:$BI$243,$AM$250:$AM$489,AY$250:AY$489)</f>
        <v>0.23069902886866353</v>
      </c>
      <c r="AZ528" s="69">
        <f>SUMPRODUCT('Monthly Returns'!$BI$4:$BI$243,$AM$250:$AM$489,AZ$250:AZ$489)</f>
        <v>0.21030075776750554</v>
      </c>
      <c r="BA528" s="69">
        <f>SUMPRODUCT('Monthly Returns'!$BI$4:$BI$243,$AM$250:$AM$489,BA$250:BA$489)</f>
        <v>0.17305973281637063</v>
      </c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</row>
    <row r="529" spans="1:74" x14ac:dyDescent="0.2">
      <c r="A529" s="71" t="str">
        <v>EXTRA</v>
      </c>
      <c r="C529" s="69">
        <f>SUMPRODUCT('Monthly Returns'!$BI$4:$BI$243,$AN$250:$AN$489,C$250:C$489)</f>
        <v>-6.6304245060699006E-4</v>
      </c>
      <c r="D529" s="69">
        <f>SUMPRODUCT('Monthly Returns'!$BI$4:$BI$243,$AN$250:$AN$489,D$250:D$489)</f>
        <v>-3.8664693883764993E-3</v>
      </c>
      <c r="E529" s="69">
        <f>SUMPRODUCT('Monthly Returns'!$BI$4:$BI$243,$AN$250:$AN$489,E$250:E$489)</f>
        <v>2.401314228260587E-2</v>
      </c>
      <c r="F529" s="69">
        <f>SUMPRODUCT('Monthly Returns'!$BI$4:$BI$243,$AN$250:$AN$489,F$250:F$489)</f>
        <v>2.8285643281166051E-2</v>
      </c>
      <c r="G529" s="69">
        <f>SUMPRODUCT('Monthly Returns'!$BI$4:$BI$243,$AN$250:$AN$489,G$250:G$489)</f>
        <v>4.2066417705167163E-2</v>
      </c>
      <c r="H529" s="69">
        <f>SUMPRODUCT('Monthly Returns'!$BI$4:$BI$243,$AN$250:$AN$489,H$250:H$489)</f>
        <v>-7.0124250254326295E-2</v>
      </c>
      <c r="I529" s="69">
        <f>SUMPRODUCT('Monthly Returns'!$BI$4:$BI$243,$AN$250:$AN$489,I$250:I$489)</f>
        <v>-4.4882312547829248E-2</v>
      </c>
      <c r="J529" s="69">
        <f>SUMPRODUCT('Monthly Returns'!$BI$4:$BI$243,$AN$250:$AN$489,J$250:J$489)</f>
        <v>4.0476522991675569E-2</v>
      </c>
      <c r="K529" s="69">
        <f>SUMPRODUCT('Monthly Returns'!$BI$4:$BI$243,$AN$250:$AN$489,K$250:K$489)</f>
        <v>1.2786223558209346E-2</v>
      </c>
      <c r="L529" s="69">
        <f>SUMPRODUCT('Monthly Returns'!$BI$4:$BI$243,$AN$250:$AN$489,L$250:L$489)</f>
        <v>2.0036787628318085E-2</v>
      </c>
      <c r="M529" s="69">
        <f>SUMPRODUCT('Monthly Returns'!$BI$4:$BI$243,$AN$250:$AN$489,M$250:M$489)</f>
        <v>3.8193800491140382E-3</v>
      </c>
      <c r="N529" s="69">
        <f>SUMPRODUCT('Monthly Returns'!$BI$4:$BI$243,$AN$250:$AN$489,N$250:N$489)</f>
        <v>-2.9693852436399101E-2</v>
      </c>
      <c r="O529" s="69">
        <f>SUMPRODUCT('Monthly Returns'!$BI$4:$BI$243,$AN$250:$AN$489,O$250:O$489)</f>
        <v>-2.1950815333898283E-2</v>
      </c>
      <c r="P529" s="69">
        <f>SUMPRODUCT('Monthly Returns'!$BI$4:$BI$243,$AN$250:$AN$489,P$250:P$489)</f>
        <v>-1.4059004984773639E-2</v>
      </c>
      <c r="Q529" s="69">
        <f>SUMPRODUCT('Monthly Returns'!$BI$4:$BI$243,$AN$250:$AN$489,Q$250:Q$489)</f>
        <v>-2.1069511390327655E-2</v>
      </c>
      <c r="R529" s="69">
        <f>SUMPRODUCT('Monthly Returns'!$BI$4:$BI$243,$AN$250:$AN$489,R$250:R$489)</f>
        <v>-3.4998645662716266E-2</v>
      </c>
      <c r="S529" s="69">
        <f>SUMPRODUCT('Monthly Returns'!$BI$4:$BI$243,$AN$250:$AN$489,S$250:S$489)</f>
        <v>-1.2857246610861434E-2</v>
      </c>
      <c r="T529" s="69">
        <f>SUMPRODUCT('Monthly Returns'!$BI$4:$BI$243,$AN$250:$AN$489,T$250:T$489)</f>
        <v>-1.9410249805376679E-2</v>
      </c>
      <c r="U529" s="69">
        <f>SUMPRODUCT('Monthly Returns'!$BI$4:$BI$243,$AN$250:$AN$489,U$250:U$489)</f>
        <v>4.3711565123404704E-2</v>
      </c>
      <c r="V529" s="69">
        <f>SUMPRODUCT('Monthly Returns'!$BI$4:$BI$243,$AN$250:$AN$489,V$250:V$489)</f>
        <v>3.8464866592245774E-2</v>
      </c>
      <c r="W529" s="69">
        <f>SUMPRODUCT('Monthly Returns'!$BI$4:$BI$243,$AN$250:$AN$489,W$250:W$489)</f>
        <v>0.10313742663422443</v>
      </c>
      <c r="X529" s="69">
        <f>SUMPRODUCT('Monthly Returns'!$BI$4:$BI$243,$AN$250:$AN$489,X$250:X$489)</f>
        <v>0.44771156431720377</v>
      </c>
      <c r="Y529" s="69">
        <f>SUMPRODUCT('Monthly Returns'!$BI$4:$BI$243,$AN$250:$AN$489,Y$250:Y$489)</f>
        <v>0.12538580593159243</v>
      </c>
      <c r="Z529" s="69">
        <f>SUMPRODUCT('Monthly Returns'!$BI$4:$BI$243,$AN$250:$AN$489,Z$250:Z$489)</f>
        <v>6.8309758865675627E-2</v>
      </c>
      <c r="AA529" s="69">
        <f>SUMPRODUCT('Monthly Returns'!$BI$4:$BI$243,$AN$250:$AN$489,AA$250:AA$489)</f>
        <v>0.80681207913197739</v>
      </c>
      <c r="AB529" s="69">
        <f>SUMPRODUCT('Monthly Returns'!$BI$4:$BI$243,$AN$250:$AN$489,AB$250:AB$489)</f>
        <v>0.81279233418846775</v>
      </c>
      <c r="AC529" s="69">
        <f>SUMPRODUCT('Monthly Returns'!$BI$4:$BI$243,$AN$250:$AN$489,AC$250:AC$489)</f>
        <v>0.22403196609328813</v>
      </c>
      <c r="AD529" s="69">
        <f>SUMPRODUCT('Monthly Returns'!$BI$4:$BI$243,$AN$250:$AN$489,AD$250:AD$489)</f>
        <v>0.12468206465829366</v>
      </c>
      <c r="AE529" s="69">
        <f>SUMPRODUCT('Monthly Returns'!$BI$4:$BI$243,$AN$250:$AN$489,AE$250:AE$489)</f>
        <v>0.46956481562164121</v>
      </c>
      <c r="AF529" s="69">
        <f>SUMPRODUCT('Monthly Returns'!$BI$4:$BI$243,$AN$250:$AN$489,AF$250:AF$489)</f>
        <v>0.58151327191181812</v>
      </c>
      <c r="AG529" s="69">
        <f>SUMPRODUCT('Monthly Returns'!$BI$4:$BI$243,$AN$250:$AN$489,AG$250:AG$489)</f>
        <v>0.70020288460385027</v>
      </c>
      <c r="AH529" s="69">
        <f>SUMPRODUCT('Monthly Returns'!$BI$4:$BI$243,$AN$250:$AN$489,AH$250:AH$489)</f>
        <v>0.55797553975049796</v>
      </c>
      <c r="AI529" s="69">
        <f>SUMPRODUCT('Monthly Returns'!$BI$4:$BI$243,$AN$250:$AN$489,AI$250:AI$489)</f>
        <v>0.83290380048128654</v>
      </c>
      <c r="AJ529" s="69">
        <f>SUMPRODUCT('Monthly Returns'!$BI$4:$BI$243,$AN$250:$AN$489,AJ$250:AJ$489)</f>
        <v>0.83090763780780608</v>
      </c>
      <c r="AK529" s="69">
        <f>SUMPRODUCT('Monthly Returns'!$BI$4:$BI$243,$AN$250:$AN$489,AK$250:AK$489)</f>
        <v>0.80448063903745004</v>
      </c>
      <c r="AL529" s="69">
        <f>SUMPRODUCT('Monthly Returns'!$BI$4:$BI$243,$AN$250:$AN$489,AL$250:AL$489)</f>
        <v>0.87660170562616968</v>
      </c>
      <c r="AM529" s="69">
        <f>SUMPRODUCT('Monthly Returns'!$BI$4:$BI$243,$AN$250:$AN$489,AM$250:AM$489)</f>
        <v>0.24988739919298994</v>
      </c>
      <c r="AN529" s="69">
        <f>SUMPRODUCT('Monthly Returns'!$BI$4:$BI$243,$AN$250:$AN$489,AN$250:AN$489)</f>
        <v>1</v>
      </c>
      <c r="AO529" s="69">
        <f>SUMPRODUCT('Monthly Returns'!$BI$4:$BI$243,$AN$250:$AN$489,AO$250:AO$489)</f>
        <v>-0.16151267645519116</v>
      </c>
      <c r="AP529" s="69">
        <f>SUMPRODUCT('Monthly Returns'!$BI$4:$BI$243,$AN$250:$AN$489,AP$250:AP$489)</f>
        <v>0.54933372992830054</v>
      </c>
      <c r="AQ529" s="69">
        <f>SUMPRODUCT('Monthly Returns'!$BI$4:$BI$243,$AN$250:$AN$489,AQ$250:AQ$489)</f>
        <v>0.6576278563334842</v>
      </c>
      <c r="AR529" s="69">
        <f>SUMPRODUCT('Monthly Returns'!$BI$4:$BI$243,$AN$250:$AN$489,AR$250:AR$489)</f>
        <v>0.57374407007138506</v>
      </c>
      <c r="AS529" s="69">
        <f>SUMPRODUCT('Monthly Returns'!$BI$4:$BI$243,$AN$250:$AN$489,AS$250:AS$489)</f>
        <v>0.13658111577404569</v>
      </c>
      <c r="AT529" s="69">
        <f>SUMPRODUCT('Monthly Returns'!$BI$4:$BI$243,$AN$250:$AN$489,AT$250:AT$489)</f>
        <v>0.77114888784378166</v>
      </c>
      <c r="AU529" s="69">
        <f>SUMPRODUCT('Monthly Returns'!$BI$4:$BI$243,$AN$250:$AN$489,AU$250:AU$489)</f>
        <v>0.24047409135120984</v>
      </c>
      <c r="AV529" s="69">
        <f>SUMPRODUCT('Monthly Returns'!$BI$4:$BI$243,$AN$250:$AN$489,AV$250:AV$489)</f>
        <v>-0.14621861175795253</v>
      </c>
      <c r="AW529" s="69">
        <f>SUMPRODUCT('Monthly Returns'!$BI$4:$BI$243,$AN$250:$AN$489,AW$250:AW$489)</f>
        <v>0.48219580425066721</v>
      </c>
      <c r="AX529" s="69">
        <f>SUMPRODUCT('Monthly Returns'!$BI$4:$BI$243,$AN$250:$AN$489,AX$250:AX$489)</f>
        <v>0.6242177060158357</v>
      </c>
      <c r="AY529" s="69">
        <f>SUMPRODUCT('Monthly Returns'!$BI$4:$BI$243,$AN$250:$AN$489,AY$250:AY$489)</f>
        <v>0.68456552066278908</v>
      </c>
      <c r="AZ529" s="69">
        <f>SUMPRODUCT('Monthly Returns'!$BI$4:$BI$243,$AN$250:$AN$489,AZ$250:AZ$489)</f>
        <v>0.44634015854268261</v>
      </c>
      <c r="BA529" s="69">
        <f>SUMPRODUCT('Monthly Returns'!$BI$4:$BI$243,$AN$250:$AN$489,BA$250:BA$489)</f>
        <v>0.63692683715791798</v>
      </c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</row>
    <row r="530" spans="1:74" x14ac:dyDescent="0.2">
      <c r="A530" s="71" t="str">
        <v>EXTRA</v>
      </c>
      <c r="C530" s="69">
        <f>SUMPRODUCT('Monthly Returns'!$BI$4:$BI$243,$AO$250:$AO$489,C$250:C$489)</f>
        <v>-7.1088482464530395E-3</v>
      </c>
      <c r="D530" s="69">
        <f>SUMPRODUCT('Monthly Returns'!$BI$4:$BI$243,$AO$250:$AO$489,D$250:D$489)</f>
        <v>1.2139690411923997E-2</v>
      </c>
      <c r="E530" s="69">
        <f>SUMPRODUCT('Monthly Returns'!$BI$4:$BI$243,$AO$250:$AO$489,E$250:E$489)</f>
        <v>-3.9866379660729166E-2</v>
      </c>
      <c r="F530" s="69">
        <f>SUMPRODUCT('Monthly Returns'!$BI$4:$BI$243,$AO$250:$AO$489,F$250:F$489)</f>
        <v>-7.9632369067802848E-3</v>
      </c>
      <c r="G530" s="69">
        <f>SUMPRODUCT('Monthly Returns'!$BI$4:$BI$243,$AO$250:$AO$489,G$250:G$489)</f>
        <v>-2.5904889182454937E-2</v>
      </c>
      <c r="H530" s="69">
        <f>SUMPRODUCT('Monthly Returns'!$BI$4:$BI$243,$AO$250:$AO$489,H$250:H$489)</f>
        <v>7.4417801774874184E-2</v>
      </c>
      <c r="I530" s="69">
        <f>SUMPRODUCT('Monthly Returns'!$BI$4:$BI$243,$AO$250:$AO$489,I$250:I$489)</f>
        <v>8.8002032608999026E-2</v>
      </c>
      <c r="J530" s="69">
        <f>SUMPRODUCT('Monthly Returns'!$BI$4:$BI$243,$AO$250:$AO$489,J$250:J$489)</f>
        <v>-1.5500792138292668E-2</v>
      </c>
      <c r="K530" s="69">
        <f>SUMPRODUCT('Monthly Returns'!$BI$4:$BI$243,$AO$250:$AO$489,K$250:K$489)</f>
        <v>4.8263769789907762E-2</v>
      </c>
      <c r="L530" s="69">
        <f>SUMPRODUCT('Monthly Returns'!$BI$4:$BI$243,$AO$250:$AO$489,L$250:L$489)</f>
        <v>0.16141518193453189</v>
      </c>
      <c r="M530" s="69">
        <f>SUMPRODUCT('Monthly Returns'!$BI$4:$BI$243,$AO$250:$AO$489,M$250:M$489)</f>
        <v>0.15221199108263528</v>
      </c>
      <c r="N530" s="69">
        <f>SUMPRODUCT('Monthly Returns'!$BI$4:$BI$243,$AO$250:$AO$489,N$250:N$489)</f>
        <v>0.15903763539665333</v>
      </c>
      <c r="O530" s="69">
        <f>SUMPRODUCT('Monthly Returns'!$BI$4:$BI$243,$AO$250:$AO$489,O$250:O$489)</f>
        <v>0.13602718187251822</v>
      </c>
      <c r="P530" s="69">
        <f>SUMPRODUCT('Monthly Returns'!$BI$4:$BI$243,$AO$250:$AO$489,P$250:P$489)</f>
        <v>0.17574088513583286</v>
      </c>
      <c r="Q530" s="69">
        <f>SUMPRODUCT('Monthly Returns'!$BI$4:$BI$243,$AO$250:$AO$489,Q$250:Q$489)</f>
        <v>0.18203042410839113</v>
      </c>
      <c r="R530" s="69">
        <f>SUMPRODUCT('Monthly Returns'!$BI$4:$BI$243,$AO$250:$AO$489,R$250:R$489)</f>
        <v>5.9641516760969016E-2</v>
      </c>
      <c r="S530" s="69">
        <f>SUMPRODUCT('Monthly Returns'!$BI$4:$BI$243,$AO$250:$AO$489,S$250:S$489)</f>
        <v>0.10333869980424848</v>
      </c>
      <c r="T530" s="69">
        <f>SUMPRODUCT('Monthly Returns'!$BI$4:$BI$243,$AO$250:$AO$489,T$250:T$489)</f>
        <v>0.17363325011094605</v>
      </c>
      <c r="U530" s="69">
        <f>SUMPRODUCT('Monthly Returns'!$BI$4:$BI$243,$AO$250:$AO$489,U$250:U$489)</f>
        <v>-8.3652972607228454E-2</v>
      </c>
      <c r="V530" s="69">
        <f>SUMPRODUCT('Monthly Returns'!$BI$4:$BI$243,$AO$250:$AO$489,V$250:V$489)</f>
        <v>-6.2007582697474799E-2</v>
      </c>
      <c r="W530" s="69">
        <f>SUMPRODUCT('Monthly Returns'!$BI$4:$BI$243,$AO$250:$AO$489,W$250:W$489)</f>
        <v>-8.9971078952106589E-4</v>
      </c>
      <c r="X530" s="69">
        <f>SUMPRODUCT('Monthly Returns'!$BI$4:$BI$243,$AO$250:$AO$489,X$250:X$489)</f>
        <v>-4.0815284002295435E-2</v>
      </c>
      <c r="Y530" s="69">
        <f>SUMPRODUCT('Monthly Returns'!$BI$4:$BI$243,$AO$250:$AO$489,Y$250:Y$489)</f>
        <v>0.14255567440664499</v>
      </c>
      <c r="Z530" s="69">
        <f>SUMPRODUCT('Monthly Returns'!$BI$4:$BI$243,$AO$250:$AO$489,Z$250:Z$489)</f>
        <v>0.14076010735706435</v>
      </c>
      <c r="AA530" s="69">
        <f>SUMPRODUCT('Monthly Returns'!$BI$4:$BI$243,$AO$250:$AO$489,AA$250:AA$489)</f>
        <v>-0.22619323302122238</v>
      </c>
      <c r="AB530" s="69">
        <f>SUMPRODUCT('Monthly Returns'!$BI$4:$BI$243,$AO$250:$AO$489,AB$250:AB$489)</f>
        <v>-0.22336269350144822</v>
      </c>
      <c r="AC530" s="69">
        <f>SUMPRODUCT('Monthly Returns'!$BI$4:$BI$243,$AO$250:$AO$489,AC$250:AC$489)</f>
        <v>8.6719856076180768E-2</v>
      </c>
      <c r="AD530" s="69">
        <f>SUMPRODUCT('Monthly Returns'!$BI$4:$BI$243,$AO$250:$AO$489,AD$250:AD$489)</f>
        <v>0.1300124704291295</v>
      </c>
      <c r="AE530" s="69">
        <f>SUMPRODUCT('Monthly Returns'!$BI$4:$BI$243,$AO$250:$AO$489,AE$250:AE$489)</f>
        <v>-3.8207223854871908E-2</v>
      </c>
      <c r="AF530" s="69">
        <f>SUMPRODUCT('Monthly Returns'!$BI$4:$BI$243,$AO$250:$AO$489,AF$250:AF$489)</f>
        <v>-0.12803230172934854</v>
      </c>
      <c r="AG530" s="69">
        <f>SUMPRODUCT('Monthly Returns'!$BI$4:$BI$243,$AO$250:$AO$489,AG$250:AG$489)</f>
        <v>-0.19320396895857347</v>
      </c>
      <c r="AH530" s="69">
        <f>SUMPRODUCT('Monthly Returns'!$BI$4:$BI$243,$AO$250:$AO$489,AH$250:AH$489)</f>
        <v>-0.13208957912181424</v>
      </c>
      <c r="AI530" s="69">
        <f>SUMPRODUCT('Monthly Returns'!$BI$4:$BI$243,$AO$250:$AO$489,AI$250:AI$489)</f>
        <v>5.7525746944048606E-2</v>
      </c>
      <c r="AJ530" s="69">
        <f>SUMPRODUCT('Monthly Returns'!$BI$4:$BI$243,$AO$250:$AO$489,AJ$250:AJ$489)</f>
        <v>-6.9016411535539274E-3</v>
      </c>
      <c r="AK530" s="69">
        <f>SUMPRODUCT('Monthly Returns'!$BI$4:$BI$243,$AO$250:$AO$489,AK$250:AK$489)</f>
        <v>-0.11453331250571976</v>
      </c>
      <c r="AL530" s="69">
        <f>SUMPRODUCT('Monthly Returns'!$BI$4:$BI$243,$AO$250:$AO$489,AL$250:AL$489)</f>
        <v>-0.13747901550627656</v>
      </c>
      <c r="AM530" s="69">
        <f>SUMPRODUCT('Monthly Returns'!$BI$4:$BI$243,$AO$250:$AO$489,AM$250:AM$489)</f>
        <v>0.69161823493709984</v>
      </c>
      <c r="AN530" s="69">
        <f>SUMPRODUCT('Monthly Returns'!$BI$4:$BI$243,$AO$250:$AO$489,AN$250:AN$489)</f>
        <v>-0.16151267645519116</v>
      </c>
      <c r="AO530" s="69">
        <f>SUMPRODUCT('Monthly Returns'!$BI$4:$BI$243,$AO$250:$AO$489,AO$250:AO$489)</f>
        <v>0.99999999999999967</v>
      </c>
      <c r="AP530" s="69">
        <f>SUMPRODUCT('Monthly Returns'!$BI$4:$BI$243,$AO$250:$AO$489,AP$250:AP$489)</f>
        <v>-2.6350166593409698E-2</v>
      </c>
      <c r="AQ530" s="69">
        <f>SUMPRODUCT('Monthly Returns'!$BI$4:$BI$243,$AO$250:$AO$489,AQ$250:AQ$489)</f>
        <v>-9.3273100862780761E-2</v>
      </c>
      <c r="AR530" s="69">
        <f>SUMPRODUCT('Monthly Returns'!$BI$4:$BI$243,$AO$250:$AO$489,AR$250:AR$489)</f>
        <v>-0.16134971134818618</v>
      </c>
      <c r="AS530" s="69">
        <f>SUMPRODUCT('Monthly Returns'!$BI$4:$BI$243,$AO$250:$AO$489,AS$250:AS$489)</f>
        <v>-0.12315788383551772</v>
      </c>
      <c r="AT530" s="69">
        <f>SUMPRODUCT('Monthly Returns'!$BI$4:$BI$243,$AO$250:$AO$489,AT$250:AT$489)</f>
        <v>-6.6206833335065621E-2</v>
      </c>
      <c r="AU530" s="69">
        <f>SUMPRODUCT('Monthly Returns'!$BI$4:$BI$243,$AO$250:$AO$489,AU$250:AU$489)</f>
        <v>-2.1754301599529895E-2</v>
      </c>
      <c r="AV530" s="69">
        <f>SUMPRODUCT('Monthly Returns'!$BI$4:$BI$243,$AO$250:$AO$489,AV$250:AV$489)</f>
        <v>-0.12219403335132924</v>
      </c>
      <c r="AW530" s="69">
        <f>SUMPRODUCT('Monthly Returns'!$BI$4:$BI$243,$AO$250:$AO$489,AW$250:AW$489)</f>
        <v>-4.0240363560567045E-2</v>
      </c>
      <c r="AX530" s="69">
        <f>SUMPRODUCT('Monthly Returns'!$BI$4:$BI$243,$AO$250:$AO$489,AX$250:AX$489)</f>
        <v>-5.5703495190228616E-2</v>
      </c>
      <c r="AY530" s="69">
        <f>SUMPRODUCT('Monthly Returns'!$BI$4:$BI$243,$AO$250:$AO$489,AY$250:AY$489)</f>
        <v>-0.19306487952017726</v>
      </c>
      <c r="AZ530" s="69">
        <f>SUMPRODUCT('Monthly Returns'!$BI$4:$BI$243,$AO$250:$AO$489,AZ$250:AZ$489)</f>
        <v>-0.1279887864128644</v>
      </c>
      <c r="BA530" s="69">
        <f>SUMPRODUCT('Monthly Returns'!$BI$4:$BI$243,$AO$250:$AO$489,BA$250:BA$489)</f>
        <v>-0.12511085704761904</v>
      </c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</row>
    <row r="531" spans="1:74" x14ac:dyDescent="0.2">
      <c r="A531" s="71" t="str">
        <v>EXTRA</v>
      </c>
      <c r="C531" s="69">
        <f>SUMPRODUCT('Monthly Returns'!$BI$4:$BI$243,$AP$250:$AP$489,C$250:C$489)</f>
        <v>-2.9165762608398545E-2</v>
      </c>
      <c r="D531" s="69">
        <f>SUMPRODUCT('Monthly Returns'!$BI$4:$BI$243,$AP$250:$AP$489,D$250:D$489)</f>
        <v>9.2165523743714985E-3</v>
      </c>
      <c r="E531" s="69">
        <f>SUMPRODUCT('Monthly Returns'!$BI$4:$BI$243,$AP$250:$AP$489,E$250:E$489)</f>
        <v>9.1135736745739784E-2</v>
      </c>
      <c r="F531" s="69">
        <f>SUMPRODUCT('Monthly Returns'!$BI$4:$BI$243,$AP$250:$AP$489,F$250:F$489)</f>
        <v>9.7914988387659177E-2</v>
      </c>
      <c r="G531" s="69">
        <f>SUMPRODUCT('Monthly Returns'!$BI$4:$BI$243,$AP$250:$AP$489,G$250:G$489)</f>
        <v>9.537049630344055E-2</v>
      </c>
      <c r="H531" s="69">
        <f>SUMPRODUCT('Monthly Returns'!$BI$4:$BI$243,$AP$250:$AP$489,H$250:H$489)</f>
        <v>-6.323093603906732E-2</v>
      </c>
      <c r="I531" s="69">
        <f>SUMPRODUCT('Monthly Returns'!$BI$4:$BI$243,$AP$250:$AP$489,I$250:I$489)</f>
        <v>-5.1466030970344454E-2</v>
      </c>
      <c r="J531" s="69">
        <f>SUMPRODUCT('Monthly Returns'!$BI$4:$BI$243,$AP$250:$AP$489,J$250:J$489)</f>
        <v>6.139025750444612E-2</v>
      </c>
      <c r="K531" s="69">
        <f>SUMPRODUCT('Monthly Returns'!$BI$4:$BI$243,$AP$250:$AP$489,K$250:K$489)</f>
        <v>1.7490943687855594E-2</v>
      </c>
      <c r="L531" s="69">
        <f>SUMPRODUCT('Monthly Returns'!$BI$4:$BI$243,$AP$250:$AP$489,L$250:L$489)</f>
        <v>-7.2697507273563833E-2</v>
      </c>
      <c r="M531" s="69">
        <f>SUMPRODUCT('Monthly Returns'!$BI$4:$BI$243,$AP$250:$AP$489,M$250:M$489)</f>
        <v>-8.2199754686398036E-2</v>
      </c>
      <c r="N531" s="69">
        <f>SUMPRODUCT('Monthly Returns'!$BI$4:$BI$243,$AP$250:$AP$489,N$250:N$489)</f>
        <v>-4.0835203915898802E-2</v>
      </c>
      <c r="O531" s="69">
        <f>SUMPRODUCT('Monthly Returns'!$BI$4:$BI$243,$AP$250:$AP$489,O$250:O$489)</f>
        <v>-6.9004414465281869E-2</v>
      </c>
      <c r="P531" s="69">
        <f>SUMPRODUCT('Monthly Returns'!$BI$4:$BI$243,$AP$250:$AP$489,P$250:P$489)</f>
        <v>-2.8953544150256021E-2</v>
      </c>
      <c r="Q531" s="69">
        <f>SUMPRODUCT('Monthly Returns'!$BI$4:$BI$243,$AP$250:$AP$489,Q$250:Q$489)</f>
        <v>-2.003576079361663E-2</v>
      </c>
      <c r="R531" s="69">
        <f>SUMPRODUCT('Monthly Returns'!$BI$4:$BI$243,$AP$250:$AP$489,R$250:R$489)</f>
        <v>-6.2135498703684636E-2</v>
      </c>
      <c r="S531" s="69">
        <f>SUMPRODUCT('Monthly Returns'!$BI$4:$BI$243,$AP$250:$AP$489,S$250:S$489)</f>
        <v>-9.3362207661451688E-2</v>
      </c>
      <c r="T531" s="69">
        <f>SUMPRODUCT('Monthly Returns'!$BI$4:$BI$243,$AP$250:$AP$489,T$250:T$489)</f>
        <v>-5.9896739631304492E-2</v>
      </c>
      <c r="U531" s="69">
        <f>SUMPRODUCT('Monthly Returns'!$BI$4:$BI$243,$AP$250:$AP$489,U$250:U$489)</f>
        <v>7.2572672184487833E-2</v>
      </c>
      <c r="V531" s="69">
        <f>SUMPRODUCT('Monthly Returns'!$BI$4:$BI$243,$AP$250:$AP$489,V$250:V$489)</f>
        <v>0.10750785109711213</v>
      </c>
      <c r="W531" s="69">
        <f>SUMPRODUCT('Monthly Returns'!$BI$4:$BI$243,$AP$250:$AP$489,W$250:W$489)</f>
        <v>9.8112633803815505E-2</v>
      </c>
      <c r="X531" s="69">
        <f>SUMPRODUCT('Monthly Returns'!$BI$4:$BI$243,$AP$250:$AP$489,X$250:X$489)</f>
        <v>0.21161192011079988</v>
      </c>
      <c r="Y531" s="69">
        <f>SUMPRODUCT('Monthly Returns'!$BI$4:$BI$243,$AP$250:$AP$489,Y$250:Y$489)</f>
        <v>-2.9772449307670364E-2</v>
      </c>
      <c r="Z531" s="69">
        <f>SUMPRODUCT('Monthly Returns'!$BI$4:$BI$243,$AP$250:$AP$489,Z$250:Z$489)</f>
        <v>-1.5546862886901963E-2</v>
      </c>
      <c r="AA531" s="69">
        <f>SUMPRODUCT('Monthly Returns'!$BI$4:$BI$243,$AP$250:$AP$489,AA$250:AA$489)</f>
        <v>0.45073438572831481</v>
      </c>
      <c r="AB531" s="69">
        <f>SUMPRODUCT('Monthly Returns'!$BI$4:$BI$243,$AP$250:$AP$489,AB$250:AB$489)</f>
        <v>0.40800369912686008</v>
      </c>
      <c r="AC531" s="69">
        <f>SUMPRODUCT('Monthly Returns'!$BI$4:$BI$243,$AP$250:$AP$489,AC$250:AC$489)</f>
        <v>0.4394943488542124</v>
      </c>
      <c r="AD531" s="69">
        <f>SUMPRODUCT('Monthly Returns'!$BI$4:$BI$243,$AP$250:$AP$489,AD$250:AD$489)</f>
        <v>0.37653155984448416</v>
      </c>
      <c r="AE531" s="69">
        <f>SUMPRODUCT('Monthly Returns'!$BI$4:$BI$243,$AP$250:$AP$489,AE$250:AE$489)</f>
        <v>0.53803945514938023</v>
      </c>
      <c r="AF531" s="69">
        <f>SUMPRODUCT('Monthly Returns'!$BI$4:$BI$243,$AP$250:$AP$489,AF$250:AF$489)</f>
        <v>0.35183669107497345</v>
      </c>
      <c r="AG531" s="69">
        <f>SUMPRODUCT('Monthly Returns'!$BI$4:$BI$243,$AP$250:$AP$489,AG$250:AG$489)</f>
        <v>0.43100994298424722</v>
      </c>
      <c r="AH531" s="69">
        <f>SUMPRODUCT('Monthly Returns'!$BI$4:$BI$243,$AP$250:$AP$489,AH$250:AH$489)</f>
        <v>0.47267498870069669</v>
      </c>
      <c r="AI531" s="69">
        <f>SUMPRODUCT('Monthly Returns'!$BI$4:$BI$243,$AP$250:$AP$489,AI$250:AI$489)</f>
        <v>0.53020995657122416</v>
      </c>
      <c r="AJ531" s="69">
        <f>SUMPRODUCT('Monthly Returns'!$BI$4:$BI$243,$AP$250:$AP$489,AJ$250:AJ$489)</f>
        <v>0.55565765744972406</v>
      </c>
      <c r="AK531" s="69">
        <f>SUMPRODUCT('Monthly Returns'!$BI$4:$BI$243,$AP$250:$AP$489,AK$250:AK$489)</f>
        <v>0.54308344140539444</v>
      </c>
      <c r="AL531" s="69">
        <f>SUMPRODUCT('Monthly Returns'!$BI$4:$BI$243,$AP$250:$AP$489,AL$250:AL$489)</f>
        <v>0.52157003332315166</v>
      </c>
      <c r="AM531" s="69">
        <f>SUMPRODUCT('Monthly Returns'!$BI$4:$BI$243,$AP$250:$AP$489,AM$250:AM$489)</f>
        <v>0.3183081386664785</v>
      </c>
      <c r="AN531" s="69">
        <f>SUMPRODUCT('Monthly Returns'!$BI$4:$BI$243,$AP$250:$AP$489,AN$250:AN$489)</f>
        <v>0.54933372992830054</v>
      </c>
      <c r="AO531" s="69">
        <f>SUMPRODUCT('Monthly Returns'!$BI$4:$BI$243,$AP$250:$AP$489,AO$250:AO$489)</f>
        <v>-2.6350166593409725E-2</v>
      </c>
      <c r="AP531" s="69">
        <f>SUMPRODUCT('Monthly Returns'!$BI$4:$BI$243,$AP$250:$AP$489,AP$250:AP$489)</f>
        <v>1.0000000000000002</v>
      </c>
      <c r="AQ531" s="69">
        <f>SUMPRODUCT('Monthly Returns'!$BI$4:$BI$243,$AP$250:$AP$489,AQ$250:AQ$489)</f>
        <v>0.68350089291425775</v>
      </c>
      <c r="AR531" s="69">
        <f>SUMPRODUCT('Monthly Returns'!$BI$4:$BI$243,$AP$250:$AP$489,AR$250:AR$489)</f>
        <v>0.40696196698210624</v>
      </c>
      <c r="AS531" s="69">
        <f>SUMPRODUCT('Monthly Returns'!$BI$4:$BI$243,$AP$250:$AP$489,AS$250:AS$489)</f>
        <v>9.1510484023082761E-2</v>
      </c>
      <c r="AT531" s="69">
        <f>SUMPRODUCT('Monthly Returns'!$BI$4:$BI$243,$AP$250:$AP$489,AT$250:AT$489)</f>
        <v>0.69692223661295372</v>
      </c>
      <c r="AU531" s="69">
        <f>SUMPRODUCT('Monthly Returns'!$BI$4:$BI$243,$AP$250:$AP$489,AU$250:AU$489)</f>
        <v>0.45960354437160644</v>
      </c>
      <c r="AV531" s="69">
        <f>SUMPRODUCT('Monthly Returns'!$BI$4:$BI$243,$AP$250:$AP$489,AV$250:AV$489)</f>
        <v>6.1507366458399956E-3</v>
      </c>
      <c r="AW531" s="69">
        <f>SUMPRODUCT('Monthly Returns'!$BI$4:$BI$243,$AP$250:$AP$489,AW$250:AW$489)</f>
        <v>0.25860150585645264</v>
      </c>
      <c r="AX531" s="69">
        <f>SUMPRODUCT('Monthly Returns'!$BI$4:$BI$243,$AP$250:$AP$489,AX$250:AX$489)</f>
        <v>0.40905011019260668</v>
      </c>
      <c r="AY531" s="69">
        <f>SUMPRODUCT('Monthly Returns'!$BI$4:$BI$243,$AP$250:$AP$489,AY$250:AY$489)</f>
        <v>0.41236307260093236</v>
      </c>
      <c r="AZ531" s="69">
        <f>SUMPRODUCT('Monthly Returns'!$BI$4:$BI$243,$AP$250:$AP$489,AZ$250:AZ$489)</f>
        <v>0.10927522258610102</v>
      </c>
      <c r="BA531" s="69">
        <f>SUMPRODUCT('Monthly Returns'!$BI$4:$BI$243,$AP$250:$AP$489,BA$250:BA$489)</f>
        <v>0.45930632215337991</v>
      </c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</row>
    <row r="532" spans="1:74" x14ac:dyDescent="0.2">
      <c r="A532" s="71" t="str">
        <v>EXTRA</v>
      </c>
      <c r="C532" s="69">
        <f>SUMPRODUCT('Monthly Returns'!$BI$4:$BI$243,$AQ$250:$AQ$489,C$250:C$489)</f>
        <v>-8.5044277772887162E-3</v>
      </c>
      <c r="D532" s="69">
        <f>SUMPRODUCT('Monthly Returns'!$BI$4:$BI$243,$AQ$250:$AQ$489,D$250:D$489)</f>
        <v>8.5101514169196035E-4</v>
      </c>
      <c r="E532" s="69">
        <f>SUMPRODUCT('Monthly Returns'!$BI$4:$BI$243,$AQ$250:$AQ$489,E$250:E$489)</f>
        <v>4.9818372472225161E-2</v>
      </c>
      <c r="F532" s="69">
        <f>SUMPRODUCT('Monthly Returns'!$BI$4:$BI$243,$AQ$250:$AQ$489,F$250:F$489)</f>
        <v>4.7178419630634558E-2</v>
      </c>
      <c r="G532" s="69">
        <f>SUMPRODUCT('Monthly Returns'!$BI$4:$BI$243,$AQ$250:$AQ$489,G$250:G$489)</f>
        <v>2.3872722156730976E-3</v>
      </c>
      <c r="H532" s="69">
        <f>SUMPRODUCT('Monthly Returns'!$BI$4:$BI$243,$AQ$250:$AQ$489,H$250:H$489)</f>
        <v>1.3778678169691288E-2</v>
      </c>
      <c r="I532" s="69">
        <f>SUMPRODUCT('Monthly Returns'!$BI$4:$BI$243,$AQ$250:$AQ$489,I$250:I$489)</f>
        <v>3.3624489998598364E-2</v>
      </c>
      <c r="J532" s="69">
        <f>SUMPRODUCT('Monthly Returns'!$BI$4:$BI$243,$AQ$250:$AQ$489,J$250:J$489)</f>
        <v>3.7523868675450565E-2</v>
      </c>
      <c r="K532" s="69">
        <f>SUMPRODUCT('Monthly Returns'!$BI$4:$BI$243,$AQ$250:$AQ$489,K$250:K$489)</f>
        <v>1.6300599862453566E-2</v>
      </c>
      <c r="L532" s="69">
        <f>SUMPRODUCT('Monthly Returns'!$BI$4:$BI$243,$AQ$250:$AQ$489,L$250:L$489)</f>
        <v>9.3300014761557026E-3</v>
      </c>
      <c r="M532" s="69">
        <f>SUMPRODUCT('Monthly Returns'!$BI$4:$BI$243,$AQ$250:$AQ$489,M$250:M$489)</f>
        <v>-7.7178522126928164E-4</v>
      </c>
      <c r="N532" s="69">
        <f>SUMPRODUCT('Monthly Returns'!$BI$4:$BI$243,$AQ$250:$AQ$489,N$250:N$489)</f>
        <v>-1.519738110521055E-2</v>
      </c>
      <c r="O532" s="69">
        <f>SUMPRODUCT('Monthly Returns'!$BI$4:$BI$243,$AQ$250:$AQ$489,O$250:O$489)</f>
        <v>5.1265133970712085E-3</v>
      </c>
      <c r="P532" s="69">
        <f>SUMPRODUCT('Monthly Returns'!$BI$4:$BI$243,$AQ$250:$AQ$489,P$250:P$489)</f>
        <v>-8.750531504665841E-3</v>
      </c>
      <c r="Q532" s="69">
        <f>SUMPRODUCT('Monthly Returns'!$BI$4:$BI$243,$AQ$250:$AQ$489,Q$250:Q$489)</f>
        <v>1.7484615053597243E-2</v>
      </c>
      <c r="R532" s="69">
        <f>SUMPRODUCT('Monthly Returns'!$BI$4:$BI$243,$AQ$250:$AQ$489,R$250:R$489)</f>
        <v>-3.6545152081564197E-2</v>
      </c>
      <c r="S532" s="69">
        <f>SUMPRODUCT('Monthly Returns'!$BI$4:$BI$243,$AQ$250:$AQ$489,S$250:S$489)</f>
        <v>-4.4390930683319667E-2</v>
      </c>
      <c r="T532" s="69">
        <f>SUMPRODUCT('Monthly Returns'!$BI$4:$BI$243,$AQ$250:$AQ$489,T$250:T$489)</f>
        <v>-1.0607519743336321E-2</v>
      </c>
      <c r="U532" s="69">
        <f>SUMPRODUCT('Monthly Returns'!$BI$4:$BI$243,$AQ$250:$AQ$489,U$250:U$489)</f>
        <v>4.5099322396989341E-2</v>
      </c>
      <c r="V532" s="69">
        <f>SUMPRODUCT('Monthly Returns'!$BI$4:$BI$243,$AQ$250:$AQ$489,V$250:V$489)</f>
        <v>5.2560174187653075E-2</v>
      </c>
      <c r="W532" s="69">
        <f>SUMPRODUCT('Monthly Returns'!$BI$4:$BI$243,$AQ$250:$AQ$489,W$250:W$489)</f>
        <v>6.3264544127093675E-2</v>
      </c>
      <c r="X532" s="69">
        <f>SUMPRODUCT('Monthly Returns'!$BI$4:$BI$243,$AQ$250:$AQ$489,X$250:X$489)</f>
        <v>0.18899842504918815</v>
      </c>
      <c r="Y532" s="69">
        <f>SUMPRODUCT('Monthly Returns'!$BI$4:$BI$243,$AQ$250:$AQ$489,Y$250:Y$489)</f>
        <v>-5.2628398278467707E-2</v>
      </c>
      <c r="Z532" s="69">
        <f>SUMPRODUCT('Monthly Returns'!$BI$4:$BI$243,$AQ$250:$AQ$489,Z$250:Z$489)</f>
        <v>-5.2755995242727782E-2</v>
      </c>
      <c r="AA532" s="69">
        <f>SUMPRODUCT('Monthly Returns'!$BI$4:$BI$243,$AQ$250:$AQ$489,AA$250:AA$489)</f>
        <v>0.61771496055610908</v>
      </c>
      <c r="AB532" s="69">
        <f>SUMPRODUCT('Monthly Returns'!$BI$4:$BI$243,$AQ$250:$AQ$489,AB$250:AB$489)</f>
        <v>0.44442559268636223</v>
      </c>
      <c r="AC532" s="69">
        <f>SUMPRODUCT('Monthly Returns'!$BI$4:$BI$243,$AQ$250:$AQ$489,AC$250:AC$489)</f>
        <v>0.38029483583187723</v>
      </c>
      <c r="AD532" s="69">
        <f>SUMPRODUCT('Monthly Returns'!$BI$4:$BI$243,$AQ$250:$AQ$489,AD$250:AD$489)</f>
        <v>0.29573084763675711</v>
      </c>
      <c r="AE532" s="69">
        <f>SUMPRODUCT('Monthly Returns'!$BI$4:$BI$243,$AQ$250:$AQ$489,AE$250:AE$489)</f>
        <v>0.55374622547957475</v>
      </c>
      <c r="AF532" s="69">
        <f>SUMPRODUCT('Monthly Returns'!$BI$4:$BI$243,$AQ$250:$AQ$489,AF$250:AF$489)</f>
        <v>0.52457640028749064</v>
      </c>
      <c r="AG532" s="69">
        <f>SUMPRODUCT('Monthly Returns'!$BI$4:$BI$243,$AQ$250:$AQ$489,AG$250:AG$489)</f>
        <v>0.59137643568995968</v>
      </c>
      <c r="AH532" s="69">
        <f>SUMPRODUCT('Monthly Returns'!$BI$4:$BI$243,$AQ$250:$AQ$489,AH$250:AH$489)</f>
        <v>0.64049151135866467</v>
      </c>
      <c r="AI532" s="69">
        <f>SUMPRODUCT('Monthly Returns'!$BI$4:$BI$243,$AQ$250:$AQ$489,AI$250:AI$489)</f>
        <v>0.66617187377296261</v>
      </c>
      <c r="AJ532" s="69">
        <f>SUMPRODUCT('Monthly Returns'!$BI$4:$BI$243,$AQ$250:$AQ$489,AJ$250:AJ$489)</f>
        <v>0.80457316556451497</v>
      </c>
      <c r="AK532" s="69">
        <f>SUMPRODUCT('Monthly Returns'!$BI$4:$BI$243,$AQ$250:$AQ$489,AK$250:AK$489)</f>
        <v>0.79473364808136038</v>
      </c>
      <c r="AL532" s="69">
        <f>SUMPRODUCT('Monthly Returns'!$BI$4:$BI$243,$AQ$250:$AQ$489,AL$250:AL$489)</f>
        <v>0.75149768811184448</v>
      </c>
      <c r="AM532" s="69">
        <f>SUMPRODUCT('Monthly Returns'!$BI$4:$BI$243,$AQ$250:$AQ$489,AM$250:AM$489)</f>
        <v>0.37504809111280463</v>
      </c>
      <c r="AN532" s="69">
        <f>SUMPRODUCT('Monthly Returns'!$BI$4:$BI$243,$AQ$250:$AQ$489,AN$250:AN$489)</f>
        <v>0.65762785633348408</v>
      </c>
      <c r="AO532" s="69">
        <f>SUMPRODUCT('Monthly Returns'!$BI$4:$BI$243,$AQ$250:$AQ$489,AO$250:AO$489)</f>
        <v>-9.3273100862780733E-2</v>
      </c>
      <c r="AP532" s="69">
        <f>SUMPRODUCT('Monthly Returns'!$BI$4:$BI$243,$AQ$250:$AQ$489,AP$250:AP$489)</f>
        <v>0.68350089291425775</v>
      </c>
      <c r="AQ532" s="69">
        <f>SUMPRODUCT('Monthly Returns'!$BI$4:$BI$243,$AQ$250:$AQ$489,AQ$250:AQ$489)</f>
        <v>0.99999999999999956</v>
      </c>
      <c r="AR532" s="69">
        <f>SUMPRODUCT('Monthly Returns'!$BI$4:$BI$243,$AQ$250:$AQ$489,AR$250:AR$489)</f>
        <v>0.29062951565951473</v>
      </c>
      <c r="AS532" s="69">
        <f>SUMPRODUCT('Monthly Returns'!$BI$4:$BI$243,$AQ$250:$AQ$489,AS$250:AS$489)</f>
        <v>2.228614173285802E-2</v>
      </c>
      <c r="AT532" s="69">
        <f>SUMPRODUCT('Monthly Returns'!$BI$4:$BI$243,$AQ$250:$AQ$489,AT$250:AT$489)</f>
        <v>0.7658684736632918</v>
      </c>
      <c r="AU532" s="69">
        <f>SUMPRODUCT('Monthly Returns'!$BI$4:$BI$243,$AQ$250:$AQ$489,AU$250:AU$489)</f>
        <v>0.38865262896992425</v>
      </c>
      <c r="AV532" s="69">
        <f>SUMPRODUCT('Monthly Returns'!$BI$4:$BI$243,$AQ$250:$AQ$489,AV$250:AV$489)</f>
        <v>0.17541841015029311</v>
      </c>
      <c r="AW532" s="69">
        <f>SUMPRODUCT('Monthly Returns'!$BI$4:$BI$243,$AQ$250:$AQ$489,AW$250:AW$489)</f>
        <v>0.3875110326509853</v>
      </c>
      <c r="AX532" s="69">
        <f>SUMPRODUCT('Monthly Returns'!$BI$4:$BI$243,$AQ$250:$AQ$489,AX$250:AX$489)</f>
        <v>0.59665694002848246</v>
      </c>
      <c r="AY532" s="69">
        <f>SUMPRODUCT('Monthly Returns'!$BI$4:$BI$243,$AQ$250:$AQ$489,AY$250:AY$489)</f>
        <v>0.73848750852935441</v>
      </c>
      <c r="AZ532" s="69">
        <f>SUMPRODUCT('Monthly Returns'!$BI$4:$BI$243,$AQ$250:$AQ$489,AZ$250:AZ$489)</f>
        <v>0.58771174819110106</v>
      </c>
      <c r="BA532" s="69">
        <f>SUMPRODUCT('Monthly Returns'!$BI$4:$BI$243,$AQ$250:$AQ$489,BA$250:BA$489)</f>
        <v>0.54316807930979671</v>
      </c>
      <c r="BB532" s="69"/>
      <c r="BC532" s="69"/>
      <c r="BD532" s="69"/>
      <c r="BE532" s="69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</row>
    <row r="533" spans="1:74" x14ac:dyDescent="0.2">
      <c r="A533" s="71" t="str">
        <v>EXTRA</v>
      </c>
      <c r="C533" s="69">
        <f>SUMPRODUCT('Monthly Returns'!$BI$4:$BI$243,$AR$250:$AR$489,C$250:C$489)</f>
        <v>2.0593590136181193E-2</v>
      </c>
      <c r="D533" s="69">
        <f>SUMPRODUCT('Monthly Returns'!$BI$4:$BI$243,$AR$250:$AR$489,D$250:D$489)</f>
        <v>2.3234073576689981E-2</v>
      </c>
      <c r="E533" s="69">
        <f>SUMPRODUCT('Monthly Returns'!$BI$4:$BI$243,$AR$250:$AR$489,E$250:E$489)</f>
        <v>5.7170589926422953E-2</v>
      </c>
      <c r="F533" s="69">
        <f>SUMPRODUCT('Monthly Returns'!$BI$4:$BI$243,$AR$250:$AR$489,F$250:F$489)</f>
        <v>5.241520508125061E-2</v>
      </c>
      <c r="G533" s="69">
        <f>SUMPRODUCT('Monthly Returns'!$BI$4:$BI$243,$AR$250:$AR$489,G$250:G$489)</f>
        <v>6.8286079638984087E-2</v>
      </c>
      <c r="H533" s="69">
        <f>SUMPRODUCT('Monthly Returns'!$BI$4:$BI$243,$AR$250:$AR$489,H$250:H$489)</f>
        <v>-3.0656963487516255E-2</v>
      </c>
      <c r="I533" s="69">
        <f>SUMPRODUCT('Monthly Returns'!$BI$4:$BI$243,$AR$250:$AR$489,I$250:I$489)</f>
        <v>-4.871011651656789E-2</v>
      </c>
      <c r="J533" s="69">
        <f>SUMPRODUCT('Monthly Returns'!$BI$4:$BI$243,$AR$250:$AR$489,J$250:J$489)</f>
        <v>9.9374141092429397E-2</v>
      </c>
      <c r="K533" s="69">
        <f>SUMPRODUCT('Monthly Returns'!$BI$4:$BI$243,$AR$250:$AR$489,K$250:K$489)</f>
        <v>6.8421983540280853E-2</v>
      </c>
      <c r="L533" s="69">
        <f>SUMPRODUCT('Monthly Returns'!$BI$4:$BI$243,$AR$250:$AR$489,L$250:L$489)</f>
        <v>-2.0791129083407914E-2</v>
      </c>
      <c r="M533" s="69">
        <f>SUMPRODUCT('Monthly Returns'!$BI$4:$BI$243,$AR$250:$AR$489,M$250:M$489)</f>
        <v>-1.9413370803246673E-2</v>
      </c>
      <c r="N533" s="69">
        <f>SUMPRODUCT('Monthly Returns'!$BI$4:$BI$243,$AR$250:$AR$489,N$250:N$489)</f>
        <v>1.7132296042449577E-2</v>
      </c>
      <c r="O533" s="69">
        <f>SUMPRODUCT('Monthly Returns'!$BI$4:$BI$243,$AR$250:$AR$489,O$250:O$489)</f>
        <v>-2.3150082171418198E-2</v>
      </c>
      <c r="P533" s="69">
        <f>SUMPRODUCT('Monthly Returns'!$BI$4:$BI$243,$AR$250:$AR$489,P$250:P$489)</f>
        <v>3.2027926198632879E-2</v>
      </c>
      <c r="Q533" s="69">
        <f>SUMPRODUCT('Monthly Returns'!$BI$4:$BI$243,$AR$250:$AR$489,Q$250:Q$489)</f>
        <v>5.2992284748901899E-2</v>
      </c>
      <c r="R533" s="69">
        <f>SUMPRODUCT('Monthly Returns'!$BI$4:$BI$243,$AR$250:$AR$489,R$250:R$489)</f>
        <v>-4.1903027949501568E-3</v>
      </c>
      <c r="S533" s="69">
        <f>SUMPRODUCT('Monthly Returns'!$BI$4:$BI$243,$AR$250:$AR$489,S$250:S$489)</f>
        <v>-1.6196435250588948E-2</v>
      </c>
      <c r="T533" s="69">
        <f>SUMPRODUCT('Monthly Returns'!$BI$4:$BI$243,$AR$250:$AR$489,T$250:T$489)</f>
        <v>3.4012797137456044E-2</v>
      </c>
      <c r="U533" s="69">
        <f>SUMPRODUCT('Monthly Returns'!$BI$4:$BI$243,$AR$250:$AR$489,U$250:U$489)</f>
        <v>5.0778733671253767E-2</v>
      </c>
      <c r="V533" s="69">
        <f>SUMPRODUCT('Monthly Returns'!$BI$4:$BI$243,$AR$250:$AR$489,V$250:V$489)</f>
        <v>5.0202756927720457E-2</v>
      </c>
      <c r="W533" s="69">
        <f>SUMPRODUCT('Monthly Returns'!$BI$4:$BI$243,$AR$250:$AR$489,W$250:W$489)</f>
        <v>6.475246218129857E-2</v>
      </c>
      <c r="X533" s="69">
        <f>SUMPRODUCT('Monthly Returns'!$BI$4:$BI$243,$AR$250:$AR$489,X$250:X$489)</f>
        <v>0.40196388036701519</v>
      </c>
      <c r="Y533" s="69">
        <f>SUMPRODUCT('Monthly Returns'!$BI$4:$BI$243,$AR$250:$AR$489,Y$250:Y$489)</f>
        <v>2.0769495625646468E-2</v>
      </c>
      <c r="Z533" s="69">
        <f>SUMPRODUCT('Monthly Returns'!$BI$4:$BI$243,$AR$250:$AR$489,Z$250:Z$489)</f>
        <v>-5.352955162657079E-2</v>
      </c>
      <c r="AA533" s="69">
        <f>SUMPRODUCT('Monthly Returns'!$BI$4:$BI$243,$AR$250:$AR$489,AA$250:AA$489)</f>
        <v>0.52811564354129803</v>
      </c>
      <c r="AB533" s="69">
        <f>SUMPRODUCT('Monthly Returns'!$BI$4:$BI$243,$AR$250:$AR$489,AB$250:AB$489)</f>
        <v>0.77503601587733195</v>
      </c>
      <c r="AC533" s="69">
        <f>SUMPRODUCT('Monthly Returns'!$BI$4:$BI$243,$AR$250:$AR$489,AC$250:AC$489)</f>
        <v>0.10575747809537585</v>
      </c>
      <c r="AD533" s="69">
        <f>SUMPRODUCT('Monthly Returns'!$BI$4:$BI$243,$AR$250:$AR$489,AD$250:AD$489)</f>
        <v>3.4690162482777835E-2</v>
      </c>
      <c r="AE533" s="69">
        <f>SUMPRODUCT('Monthly Returns'!$BI$4:$BI$243,$AR$250:$AR$489,AE$250:AE$489)</f>
        <v>0.26492663069358002</v>
      </c>
      <c r="AF533" s="69">
        <f>SUMPRODUCT('Monthly Returns'!$BI$4:$BI$243,$AR$250:$AR$489,AF$250:AF$489)</f>
        <v>0.26402344557514362</v>
      </c>
      <c r="AG533" s="69">
        <f>SUMPRODUCT('Monthly Returns'!$BI$4:$BI$243,$AR$250:$AR$489,AG$250:AG$489)</f>
        <v>0.35387996236773461</v>
      </c>
      <c r="AH533" s="69">
        <f>SUMPRODUCT('Monthly Returns'!$BI$4:$BI$243,$AR$250:$AR$489,AH$250:AH$489)</f>
        <v>0.23683540100945408</v>
      </c>
      <c r="AI533" s="69">
        <f>SUMPRODUCT('Monthly Returns'!$BI$4:$BI$243,$AR$250:$AR$489,AI$250:AI$489)</f>
        <v>0.49092038663560833</v>
      </c>
      <c r="AJ533" s="69">
        <f>SUMPRODUCT('Monthly Returns'!$BI$4:$BI$243,$AR$250:$AR$489,AJ$250:AJ$489)</f>
        <v>0.42827801139948313</v>
      </c>
      <c r="AK533" s="69">
        <f>SUMPRODUCT('Monthly Returns'!$BI$4:$BI$243,$AR$250:$AR$489,AK$250:AK$489)</f>
        <v>0.43929497335089734</v>
      </c>
      <c r="AL533" s="69">
        <f>SUMPRODUCT('Monthly Returns'!$BI$4:$BI$243,$AR$250:$AR$489,AL$250:AL$489)</f>
        <v>0.51562606147216505</v>
      </c>
      <c r="AM533" s="69">
        <f>SUMPRODUCT('Monthly Returns'!$BI$4:$BI$243,$AR$250:$AR$489,AM$250:AM$489)</f>
        <v>-3.3959734837496341E-3</v>
      </c>
      <c r="AN533" s="69">
        <f>SUMPRODUCT('Monthly Returns'!$BI$4:$BI$243,$AR$250:$AR$489,AN$250:AN$489)</f>
        <v>0.57374407007138506</v>
      </c>
      <c r="AO533" s="69">
        <f>SUMPRODUCT('Monthly Returns'!$BI$4:$BI$243,$AR$250:$AR$489,AO$250:AO$489)</f>
        <v>-0.16134971134818618</v>
      </c>
      <c r="AP533" s="69">
        <f>SUMPRODUCT('Monthly Returns'!$BI$4:$BI$243,$AR$250:$AR$489,AP$250:AP$489)</f>
        <v>0.40696196698210624</v>
      </c>
      <c r="AQ533" s="69">
        <f>SUMPRODUCT('Monthly Returns'!$BI$4:$BI$243,$AR$250:$AR$489,AQ$250:AQ$489)</f>
        <v>0.29062951565951473</v>
      </c>
      <c r="AR533" s="69">
        <f>SUMPRODUCT('Monthly Returns'!$BI$4:$BI$243,$AR$250:$AR$489,AR$250:AR$489)</f>
        <v>0.99999999999999956</v>
      </c>
      <c r="AS533" s="69">
        <f>SUMPRODUCT('Monthly Returns'!$BI$4:$BI$243,$AR$250:$AR$489,AS$250:AS$489)</f>
        <v>0.18648403121793769</v>
      </c>
      <c r="AT533" s="69">
        <f>SUMPRODUCT('Monthly Returns'!$BI$4:$BI$243,$AR$250:$AR$489,AT$250:AT$489)</f>
        <v>0.561671441747013</v>
      </c>
      <c r="AU533" s="69">
        <f>SUMPRODUCT('Monthly Returns'!$BI$4:$BI$243,$AR$250:$AR$489,AU$250:AU$489)</f>
        <v>0.39008112159783653</v>
      </c>
      <c r="AV533" s="69">
        <f>SUMPRODUCT('Monthly Returns'!$BI$4:$BI$243,$AR$250:$AR$489,AV$250:AV$489)</f>
        <v>0.1295081177109936</v>
      </c>
      <c r="AW533" s="69">
        <f>SUMPRODUCT('Monthly Returns'!$BI$4:$BI$243,$AR$250:$AR$489,AW$250:AW$489)</f>
        <v>0.41548076727243949</v>
      </c>
      <c r="AX533" s="69">
        <f>SUMPRODUCT('Monthly Returns'!$BI$4:$BI$243,$AR$250:$AR$489,AX$250:AX$489)</f>
        <v>0.42775965713406855</v>
      </c>
      <c r="AY533" s="69">
        <f>SUMPRODUCT('Monthly Returns'!$BI$4:$BI$243,$AR$250:$AR$489,AY$250:AY$489)</f>
        <v>0.51943422197077382</v>
      </c>
      <c r="AZ533" s="69">
        <f>SUMPRODUCT('Monthly Returns'!$BI$4:$BI$243,$AR$250:$AR$489,AZ$250:AZ$489)</f>
        <v>0.16648003995931576</v>
      </c>
      <c r="BA533" s="69">
        <f>SUMPRODUCT('Monthly Returns'!$BI$4:$BI$243,$AR$250:$AR$489,BA$250:BA$489)</f>
        <v>0.31238664408767153</v>
      </c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</row>
    <row r="534" spans="1:74" x14ac:dyDescent="0.2">
      <c r="A534" s="71" t="str">
        <v>EXTRA</v>
      </c>
      <c r="C534" s="69">
        <f>SUMPRODUCT('Monthly Returns'!$BI$4:$BI$243,$AS$250:$AS$489,C$250:C$489)</f>
        <v>-3.9790691189923878E-2</v>
      </c>
      <c r="D534" s="69">
        <f>SUMPRODUCT('Monthly Returns'!$BI$4:$BI$243,$AS$250:$AS$489,D$250:D$489)</f>
        <v>-7.6705476898058664E-2</v>
      </c>
      <c r="E534" s="69">
        <f>SUMPRODUCT('Monthly Returns'!$BI$4:$BI$243,$AS$250:$AS$489,E$250:E$489)</f>
        <v>-2.4069016969495614E-2</v>
      </c>
      <c r="F534" s="69">
        <f>SUMPRODUCT('Monthly Returns'!$BI$4:$BI$243,$AS$250:$AS$489,F$250:F$489)</f>
        <v>-7.650585664182312E-2</v>
      </c>
      <c r="G534" s="69">
        <f>SUMPRODUCT('Monthly Returns'!$BI$4:$BI$243,$AS$250:$AS$489,G$250:G$489)</f>
        <v>-5.7284238919697264E-2</v>
      </c>
      <c r="H534" s="69">
        <f>SUMPRODUCT('Monthly Returns'!$BI$4:$BI$243,$AS$250:$AS$489,H$250:H$489)</f>
        <v>-1.1984909299386818E-2</v>
      </c>
      <c r="I534" s="69">
        <f>SUMPRODUCT('Monthly Returns'!$BI$4:$BI$243,$AS$250:$AS$489,I$250:I$489)</f>
        <v>-3.7004132051485825E-2</v>
      </c>
      <c r="J534" s="69">
        <f>SUMPRODUCT('Monthly Returns'!$BI$4:$BI$243,$AS$250:$AS$489,J$250:J$489)</f>
        <v>-4.5343029946825285E-2</v>
      </c>
      <c r="K534" s="69">
        <f>SUMPRODUCT('Monthly Returns'!$BI$4:$BI$243,$AS$250:$AS$489,K$250:K$489)</f>
        <v>-2.9496692783268979E-2</v>
      </c>
      <c r="L534" s="69">
        <f>SUMPRODUCT('Monthly Returns'!$BI$4:$BI$243,$AS$250:$AS$489,L$250:L$489)</f>
        <v>-2.3130415354002856E-2</v>
      </c>
      <c r="M534" s="69">
        <f>SUMPRODUCT('Monthly Returns'!$BI$4:$BI$243,$AS$250:$AS$489,M$250:M$489)</f>
        <v>-3.7720646826595407E-2</v>
      </c>
      <c r="N534" s="69">
        <f>SUMPRODUCT('Monthly Returns'!$BI$4:$BI$243,$AS$250:$AS$489,N$250:N$489)</f>
        <v>-0.14482124086786682</v>
      </c>
      <c r="O534" s="69">
        <f>SUMPRODUCT('Monthly Returns'!$BI$4:$BI$243,$AS$250:$AS$489,O$250:O$489)</f>
        <v>-7.4092359703231636E-2</v>
      </c>
      <c r="P534" s="69">
        <f>SUMPRODUCT('Monthly Returns'!$BI$4:$BI$243,$AS$250:$AS$489,P$250:P$489)</f>
        <v>-9.659387447423276E-2</v>
      </c>
      <c r="Q534" s="69">
        <f>SUMPRODUCT('Monthly Returns'!$BI$4:$BI$243,$AS$250:$AS$489,Q$250:Q$489)</f>
        <v>-0.10893855871413483</v>
      </c>
      <c r="R534" s="69">
        <f>SUMPRODUCT('Monthly Returns'!$BI$4:$BI$243,$AS$250:$AS$489,R$250:R$489)</f>
        <v>-6.2936755587047921E-2</v>
      </c>
      <c r="S534" s="69">
        <f>SUMPRODUCT('Monthly Returns'!$BI$4:$BI$243,$AS$250:$AS$489,S$250:S$489)</f>
        <v>-3.0979477175501511E-2</v>
      </c>
      <c r="T534" s="69">
        <f>SUMPRODUCT('Monthly Returns'!$BI$4:$BI$243,$AS$250:$AS$489,T$250:T$489)</f>
        <v>-7.5771894120432531E-2</v>
      </c>
      <c r="U534" s="69">
        <f>SUMPRODUCT('Monthly Returns'!$BI$4:$BI$243,$AS$250:$AS$489,U$250:U$489)</f>
        <v>-1.2740548065542754E-2</v>
      </c>
      <c r="V534" s="69">
        <f>SUMPRODUCT('Monthly Returns'!$BI$4:$BI$243,$AS$250:$AS$489,V$250:V$489)</f>
        <v>-2.1783476785036213E-2</v>
      </c>
      <c r="W534" s="69">
        <f>SUMPRODUCT('Monthly Returns'!$BI$4:$BI$243,$AS$250:$AS$489,W$250:W$489)</f>
        <v>2.3508153703112888E-2</v>
      </c>
      <c r="X534" s="69">
        <f>SUMPRODUCT('Monthly Returns'!$BI$4:$BI$243,$AS$250:$AS$489,X$250:X$489)</f>
        <v>4.1693464001175552E-2</v>
      </c>
      <c r="Y534" s="69">
        <f>SUMPRODUCT('Monthly Returns'!$BI$4:$BI$243,$AS$250:$AS$489,Y$250:Y$489)</f>
        <v>-7.1037962252589251E-2</v>
      </c>
      <c r="Z534" s="69">
        <f>SUMPRODUCT('Monthly Returns'!$BI$4:$BI$243,$AS$250:$AS$489,Z$250:Z$489)</f>
        <v>-0.13718752326723876</v>
      </c>
      <c r="AA534" s="69">
        <f>SUMPRODUCT('Monthly Returns'!$BI$4:$BI$243,$AS$250:$AS$489,AA$250:AA$489)</f>
        <v>6.2880552469641929E-2</v>
      </c>
      <c r="AB534" s="69">
        <f>SUMPRODUCT('Monthly Returns'!$BI$4:$BI$243,$AS$250:$AS$489,AB$250:AB$489)</f>
        <v>0.18067172658980163</v>
      </c>
      <c r="AC534" s="69">
        <f>SUMPRODUCT('Monthly Returns'!$BI$4:$BI$243,$AS$250:$AS$489,AC$250:AC$489)</f>
        <v>2.3861368979744214E-2</v>
      </c>
      <c r="AD534" s="69">
        <f>SUMPRODUCT('Monthly Returns'!$BI$4:$BI$243,$AS$250:$AS$489,AD$250:AD$489)</f>
        <v>5.110663048010982E-3</v>
      </c>
      <c r="AE534" s="69">
        <f>SUMPRODUCT('Monthly Returns'!$BI$4:$BI$243,$AS$250:$AS$489,AE$250:AE$489)</f>
        <v>9.1945848824394577E-2</v>
      </c>
      <c r="AF534" s="69">
        <f>SUMPRODUCT('Monthly Returns'!$BI$4:$BI$243,$AS$250:$AS$489,AF$250:AF$489)</f>
        <v>3.0370964633313222E-2</v>
      </c>
      <c r="AG534" s="69">
        <f>SUMPRODUCT('Monthly Returns'!$BI$4:$BI$243,$AS$250:$AS$489,AG$250:AG$489)</f>
        <v>3.620793597472903E-2</v>
      </c>
      <c r="AH534" s="69">
        <f>SUMPRODUCT('Monthly Returns'!$BI$4:$BI$243,$AS$250:$AS$489,AH$250:AH$489)</f>
        <v>5.1656949776587802E-2</v>
      </c>
      <c r="AI534" s="69">
        <f>SUMPRODUCT('Monthly Returns'!$BI$4:$BI$243,$AS$250:$AS$489,AI$250:AI$489)</f>
        <v>0.16196909635421022</v>
      </c>
      <c r="AJ534" s="69">
        <f>SUMPRODUCT('Monthly Returns'!$BI$4:$BI$243,$AS$250:$AS$489,AJ$250:AJ$489)</f>
        <v>9.6616080958414716E-2</v>
      </c>
      <c r="AK534" s="69">
        <f>SUMPRODUCT('Monthly Returns'!$BI$4:$BI$243,$AS$250:$AS$489,AK$250:AK$489)</f>
        <v>0.11370989670415953</v>
      </c>
      <c r="AL534" s="69">
        <f>SUMPRODUCT('Monthly Returns'!$BI$4:$BI$243,$AS$250:$AS$489,AL$250:AL$489)</f>
        <v>0.16297810213494424</v>
      </c>
      <c r="AM534" s="69">
        <f>SUMPRODUCT('Monthly Returns'!$BI$4:$BI$243,$AS$250:$AS$489,AM$250:AM$489)</f>
        <v>-0.10586852028704077</v>
      </c>
      <c r="AN534" s="69">
        <f>SUMPRODUCT('Monthly Returns'!$BI$4:$BI$243,$AS$250:$AS$489,AN$250:AN$489)</f>
        <v>0.13658111577404569</v>
      </c>
      <c r="AO534" s="69">
        <f>SUMPRODUCT('Monthly Returns'!$BI$4:$BI$243,$AS$250:$AS$489,AO$250:AO$489)</f>
        <v>-0.12315788383551772</v>
      </c>
      <c r="AP534" s="69">
        <f>SUMPRODUCT('Monthly Returns'!$BI$4:$BI$243,$AS$250:$AS$489,AP$250:AP$489)</f>
        <v>9.1510484023082761E-2</v>
      </c>
      <c r="AQ534" s="69">
        <f>SUMPRODUCT('Monthly Returns'!$BI$4:$BI$243,$AS$250:$AS$489,AQ$250:AQ$489)</f>
        <v>2.2286141732858023E-2</v>
      </c>
      <c r="AR534" s="69">
        <f>SUMPRODUCT('Monthly Returns'!$BI$4:$BI$243,$AS$250:$AS$489,AR$250:AR$489)</f>
        <v>0.18648403121793769</v>
      </c>
      <c r="AS534" s="69">
        <f>SUMPRODUCT('Monthly Returns'!$BI$4:$BI$243,$AS$250:$AS$489,AS$250:AS$489)</f>
        <v>1</v>
      </c>
      <c r="AT534" s="69">
        <f>SUMPRODUCT('Monthly Returns'!$BI$4:$BI$243,$AS$250:$AS$489,AT$250:AT$489)</f>
        <v>0.14393344306103753</v>
      </c>
      <c r="AU534" s="69">
        <f>SUMPRODUCT('Monthly Returns'!$BI$4:$BI$243,$AS$250:$AS$489,AU$250:AU$489)</f>
        <v>2.269938696962405E-2</v>
      </c>
      <c r="AV534" s="69">
        <f>SUMPRODUCT('Monthly Returns'!$BI$4:$BI$243,$AS$250:$AS$489,AV$250:AV$489)</f>
        <v>3.6701281905580162E-2</v>
      </c>
      <c r="AW534" s="69">
        <f>SUMPRODUCT('Monthly Returns'!$BI$4:$BI$243,$AS$250:$AS$489,AW$250:AW$489)</f>
        <v>0.12741732822445745</v>
      </c>
      <c r="AX534" s="69">
        <f>SUMPRODUCT('Monthly Returns'!$BI$4:$BI$243,$AS$250:$AS$489,AX$250:AX$489)</f>
        <v>0.15722432171381168</v>
      </c>
      <c r="AY534" s="69">
        <f>SUMPRODUCT('Monthly Returns'!$BI$4:$BI$243,$AS$250:$AS$489,AY$250:AY$489)</f>
        <v>0.10113306002592261</v>
      </c>
      <c r="AZ534" s="69">
        <f>SUMPRODUCT('Monthly Returns'!$BI$4:$BI$243,$AS$250:$AS$489,AZ$250:AZ$489)</f>
        <v>1.2580993129830836E-2</v>
      </c>
      <c r="BA534" s="69">
        <f>SUMPRODUCT('Monthly Returns'!$BI$4:$BI$243,$AS$250:$AS$489,BA$250:BA$489)</f>
        <v>4.6496856632997428E-2</v>
      </c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</row>
    <row r="535" spans="1:74" x14ac:dyDescent="0.2">
      <c r="A535" s="71" t="str">
        <v>EXTRA</v>
      </c>
      <c r="C535" s="69">
        <f>SUMPRODUCT('Monthly Returns'!$BI$4:$BI$243,$AT$250:$AT$489,C$250:C$489)</f>
        <v>2.4724276114724841E-2</v>
      </c>
      <c r="D535" s="69">
        <f>SUMPRODUCT('Monthly Returns'!$BI$4:$BI$243,$AT$250:$AT$489,D$250:D$489)</f>
        <v>4.0605299945077812E-2</v>
      </c>
      <c r="E535" s="69">
        <f>SUMPRODUCT('Monthly Returns'!$BI$4:$BI$243,$AT$250:$AT$489,E$250:E$489)</f>
        <v>8.9171179626415187E-2</v>
      </c>
      <c r="F535" s="69">
        <f>SUMPRODUCT('Monthly Returns'!$BI$4:$BI$243,$AT$250:$AT$489,F$250:F$489)</f>
        <v>7.3059609592416697E-2</v>
      </c>
      <c r="G535" s="69">
        <f>SUMPRODUCT('Monthly Returns'!$BI$4:$BI$243,$AT$250:$AT$489,G$250:G$489)</f>
        <v>0.10811607503857044</v>
      </c>
      <c r="H535" s="69">
        <f>SUMPRODUCT('Monthly Returns'!$BI$4:$BI$243,$AT$250:$AT$489,H$250:H$489)</f>
        <v>7.8255612271090329E-3</v>
      </c>
      <c r="I535" s="69">
        <f>SUMPRODUCT('Monthly Returns'!$BI$4:$BI$243,$AT$250:$AT$489,I$250:I$489)</f>
        <v>3.9290866053022242E-3</v>
      </c>
      <c r="J535" s="69">
        <f>SUMPRODUCT('Monthly Returns'!$BI$4:$BI$243,$AT$250:$AT$489,J$250:J$489)</f>
        <v>0.10838617627076841</v>
      </c>
      <c r="K535" s="69">
        <f>SUMPRODUCT('Monthly Returns'!$BI$4:$BI$243,$AT$250:$AT$489,K$250:K$489)</f>
        <v>5.805835410247441E-2</v>
      </c>
      <c r="L535" s="69">
        <f>SUMPRODUCT('Monthly Returns'!$BI$4:$BI$243,$AT$250:$AT$489,L$250:L$489)</f>
        <v>-9.8082069251275716E-3</v>
      </c>
      <c r="M535" s="69">
        <f>SUMPRODUCT('Monthly Returns'!$BI$4:$BI$243,$AT$250:$AT$489,M$250:M$489)</f>
        <v>-8.0378790127345716E-3</v>
      </c>
      <c r="N535" s="69">
        <f>SUMPRODUCT('Monthly Returns'!$BI$4:$BI$243,$AT$250:$AT$489,N$250:N$489)</f>
        <v>3.6520509978639516E-2</v>
      </c>
      <c r="O535" s="69">
        <f>SUMPRODUCT('Monthly Returns'!$BI$4:$BI$243,$AT$250:$AT$489,O$250:O$489)</f>
        <v>2.9817647869182857E-2</v>
      </c>
      <c r="P535" s="69">
        <f>SUMPRODUCT('Monthly Returns'!$BI$4:$BI$243,$AT$250:$AT$489,P$250:P$489)</f>
        <v>5.9838584208787654E-2</v>
      </c>
      <c r="Q535" s="69">
        <f>SUMPRODUCT('Monthly Returns'!$BI$4:$BI$243,$AT$250:$AT$489,Q$250:Q$489)</f>
        <v>6.8948688880354353E-2</v>
      </c>
      <c r="R535" s="69">
        <f>SUMPRODUCT('Monthly Returns'!$BI$4:$BI$243,$AT$250:$AT$489,R$250:R$489)</f>
        <v>-6.3758069255983076E-3</v>
      </c>
      <c r="S535" s="69">
        <f>SUMPRODUCT('Monthly Returns'!$BI$4:$BI$243,$AT$250:$AT$489,S$250:S$489)</f>
        <v>-3.3231691521889192E-2</v>
      </c>
      <c r="T535" s="69">
        <f>SUMPRODUCT('Monthly Returns'!$BI$4:$BI$243,$AT$250:$AT$489,T$250:T$489)</f>
        <v>4.6428267042216954E-2</v>
      </c>
      <c r="U535" s="69">
        <f>SUMPRODUCT('Monthly Returns'!$BI$4:$BI$243,$AT$250:$AT$489,U$250:U$489)</f>
        <v>7.2738444528817989E-2</v>
      </c>
      <c r="V535" s="69">
        <f>SUMPRODUCT('Monthly Returns'!$BI$4:$BI$243,$AT$250:$AT$489,V$250:V$489)</f>
        <v>7.9065170332045548E-2</v>
      </c>
      <c r="W535" s="69">
        <f>SUMPRODUCT('Monthly Returns'!$BI$4:$BI$243,$AT$250:$AT$489,W$250:W$489)</f>
        <v>7.351282965970303E-2</v>
      </c>
      <c r="X535" s="69">
        <f>SUMPRODUCT('Monthly Returns'!$BI$4:$BI$243,$AT$250:$AT$489,X$250:X$489)</f>
        <v>0.50234586781394253</v>
      </c>
      <c r="Y535" s="69">
        <f>SUMPRODUCT('Monthly Returns'!$BI$4:$BI$243,$AT$250:$AT$489,Y$250:Y$489)</f>
        <v>9.1877832654889816E-2</v>
      </c>
      <c r="Z535" s="69">
        <f>SUMPRODUCT('Monthly Returns'!$BI$4:$BI$243,$AT$250:$AT$489,Z$250:Z$489)</f>
        <v>-1.7463307473383248E-3</v>
      </c>
      <c r="AA535" s="69">
        <f>SUMPRODUCT('Monthly Returns'!$BI$4:$BI$243,$AT$250:$AT$489,AA$250:AA$489)</f>
        <v>0.77133416406124822</v>
      </c>
      <c r="AB535" s="69">
        <f>SUMPRODUCT('Monthly Returns'!$BI$4:$BI$243,$AT$250:$AT$489,AB$250:AB$489)</f>
        <v>0.6451451641218936</v>
      </c>
      <c r="AC535" s="69">
        <f>SUMPRODUCT('Monthly Returns'!$BI$4:$BI$243,$AT$250:$AT$489,AC$250:AC$489)</f>
        <v>0.42328335399237405</v>
      </c>
      <c r="AD535" s="69">
        <f>SUMPRODUCT('Monthly Returns'!$BI$4:$BI$243,$AT$250:$AT$489,AD$250:AD$489)</f>
        <v>0.33842926766630238</v>
      </c>
      <c r="AE535" s="69">
        <f>SUMPRODUCT('Monthly Returns'!$BI$4:$BI$243,$AT$250:$AT$489,AE$250:AE$489)</f>
        <v>0.59986421813682633</v>
      </c>
      <c r="AF535" s="69">
        <f>SUMPRODUCT('Monthly Returns'!$BI$4:$BI$243,$AT$250:$AT$489,AF$250:AF$489)</f>
        <v>0.61911554089460796</v>
      </c>
      <c r="AG535" s="69">
        <f>SUMPRODUCT('Monthly Returns'!$BI$4:$BI$243,$AT$250:$AT$489,AG$250:AG$489)</f>
        <v>0.66064250969143523</v>
      </c>
      <c r="AH535" s="69">
        <f>SUMPRODUCT('Monthly Returns'!$BI$4:$BI$243,$AT$250:$AT$489,AH$250:AH$489)</f>
        <v>0.71313065287613131</v>
      </c>
      <c r="AI535" s="69">
        <f>SUMPRODUCT('Monthly Returns'!$BI$4:$BI$243,$AT$250:$AT$489,AI$250:AI$489)</f>
        <v>0.76839041541137398</v>
      </c>
      <c r="AJ535" s="69">
        <f>SUMPRODUCT('Monthly Returns'!$BI$4:$BI$243,$AT$250:$AT$489,AJ$250:AJ$489)</f>
        <v>0.84784965079478436</v>
      </c>
      <c r="AK535" s="69">
        <f>SUMPRODUCT('Monthly Returns'!$BI$4:$BI$243,$AT$250:$AT$489,AK$250:AK$489)</f>
        <v>0.84375744616577519</v>
      </c>
      <c r="AL535" s="69">
        <f>SUMPRODUCT('Monthly Returns'!$BI$4:$BI$243,$AT$250:$AT$489,AL$250:AL$489)</f>
        <v>0.80769371748550811</v>
      </c>
      <c r="AM535" s="69">
        <f>SUMPRODUCT('Monthly Returns'!$BI$4:$BI$243,$AT$250:$AT$489,AM$250:AM$489)</f>
        <v>0.36747731793927874</v>
      </c>
      <c r="AN535" s="69">
        <f>SUMPRODUCT('Monthly Returns'!$BI$4:$BI$243,$AT$250:$AT$489,AN$250:AN$489)</f>
        <v>0.77114888784378166</v>
      </c>
      <c r="AO535" s="69">
        <f>SUMPRODUCT('Monthly Returns'!$BI$4:$BI$243,$AT$250:$AT$489,AO$250:AO$489)</f>
        <v>-6.6206833335065621E-2</v>
      </c>
      <c r="AP535" s="69">
        <f>SUMPRODUCT('Monthly Returns'!$BI$4:$BI$243,$AT$250:$AT$489,AP$250:AP$489)</f>
        <v>0.69692223661295372</v>
      </c>
      <c r="AQ535" s="69">
        <f>SUMPRODUCT('Monthly Returns'!$BI$4:$BI$243,$AT$250:$AT$489,AQ$250:AQ$489)</f>
        <v>0.7658684736632918</v>
      </c>
      <c r="AR535" s="69">
        <f>SUMPRODUCT('Monthly Returns'!$BI$4:$BI$243,$AT$250:$AT$489,AR$250:AR$489)</f>
        <v>0.561671441747013</v>
      </c>
      <c r="AS535" s="69">
        <f>SUMPRODUCT('Monthly Returns'!$BI$4:$BI$243,$AT$250:$AT$489,AS$250:AS$489)</f>
        <v>0.14393344306103753</v>
      </c>
      <c r="AT535" s="69">
        <f>SUMPRODUCT('Monthly Returns'!$BI$4:$BI$243,$AT$250:$AT$489,AT$250:AT$489)</f>
        <v>1.0000000000000013</v>
      </c>
      <c r="AU535" s="69">
        <f>SUMPRODUCT('Monthly Returns'!$BI$4:$BI$243,$AT$250:$AT$489,AU$250:AU$489)</f>
        <v>0.47817623443734142</v>
      </c>
      <c r="AV535" s="69">
        <f>SUMPRODUCT('Monthly Returns'!$BI$4:$BI$243,$AT$250:$AT$489,AV$250:AV$489)</f>
        <v>0.14628861535412194</v>
      </c>
      <c r="AW535" s="69">
        <f>SUMPRODUCT('Monthly Returns'!$BI$4:$BI$243,$AT$250:$AT$489,AW$250:AW$489)</f>
        <v>0.80086056868737288</v>
      </c>
      <c r="AX535" s="69">
        <f>SUMPRODUCT('Monthly Returns'!$BI$4:$BI$243,$AT$250:$AT$489,AX$250:AX$489)</f>
        <v>0.8824791032527155</v>
      </c>
      <c r="AY535" s="69">
        <f>SUMPRODUCT('Monthly Returns'!$BI$4:$BI$243,$AT$250:$AT$489,AY$250:AY$489)</f>
        <v>0.85545240024546765</v>
      </c>
      <c r="AZ535" s="69">
        <f>SUMPRODUCT('Monthly Returns'!$BI$4:$BI$243,$AT$250:$AT$489,AZ$250:AZ$489)</f>
        <v>0.59320072313160743</v>
      </c>
      <c r="BA535" s="69">
        <f>SUMPRODUCT('Monthly Returns'!$BI$4:$BI$243,$AT$250:$AT$489,BA$250:BA$489)</f>
        <v>0.54762779521854321</v>
      </c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</row>
    <row r="536" spans="1:74" x14ac:dyDescent="0.2">
      <c r="A536" s="71" t="str">
        <v>EXTRA</v>
      </c>
      <c r="C536" s="69">
        <f>SUMPRODUCT('Monthly Returns'!$BI$4:$BI$243,$AU$250:$AU$489,C$250:C$489)</f>
        <v>-3.0128461674990906E-2</v>
      </c>
      <c r="D536" s="69">
        <f>SUMPRODUCT('Monthly Returns'!$BI$4:$BI$243,$AU$250:$AU$489,D$250:D$489)</f>
        <v>8.6954880780333796E-3</v>
      </c>
      <c r="E536" s="69">
        <f>SUMPRODUCT('Monthly Returns'!$BI$4:$BI$243,$AU$250:$AU$489,E$250:E$489)</f>
        <v>4.5741595640582118E-2</v>
      </c>
      <c r="F536" s="69">
        <f>SUMPRODUCT('Monthly Returns'!$BI$4:$BI$243,$AU$250:$AU$489,F$250:F$489)</f>
        <v>5.5816444095973271E-2</v>
      </c>
      <c r="G536" s="69">
        <f>SUMPRODUCT('Monthly Returns'!$BI$4:$BI$243,$AU$250:$AU$489,G$250:G$489)</f>
        <v>5.2691354996538958E-2</v>
      </c>
      <c r="H536" s="69">
        <f>SUMPRODUCT('Monthly Returns'!$BI$4:$BI$243,$AU$250:$AU$489,H$250:H$489)</f>
        <v>-1.0608557101447718E-2</v>
      </c>
      <c r="I536" s="69">
        <f>SUMPRODUCT('Monthly Returns'!$BI$4:$BI$243,$AU$250:$AU$489,I$250:I$489)</f>
        <v>-3.3028144753131872E-2</v>
      </c>
      <c r="J536" s="69">
        <f>SUMPRODUCT('Monthly Returns'!$BI$4:$BI$243,$AU$250:$AU$489,J$250:J$489)</f>
        <v>0.1026720550442389</v>
      </c>
      <c r="K536" s="69">
        <f>SUMPRODUCT('Monthly Returns'!$BI$4:$BI$243,$AU$250:$AU$489,K$250:K$489)</f>
        <v>6.3205816565886017E-2</v>
      </c>
      <c r="L536" s="69">
        <f>SUMPRODUCT('Monthly Returns'!$BI$4:$BI$243,$AU$250:$AU$489,L$250:L$489)</f>
        <v>-6.1571337273634626E-2</v>
      </c>
      <c r="M536" s="69">
        <f>SUMPRODUCT('Monthly Returns'!$BI$4:$BI$243,$AU$250:$AU$489,M$250:M$489)</f>
        <v>-4.438342183641205E-2</v>
      </c>
      <c r="N536" s="69">
        <f>SUMPRODUCT('Monthly Returns'!$BI$4:$BI$243,$AU$250:$AU$489,N$250:N$489)</f>
        <v>2.9301759463732271E-2</v>
      </c>
      <c r="O536" s="69">
        <f>SUMPRODUCT('Monthly Returns'!$BI$4:$BI$243,$AU$250:$AU$489,O$250:O$489)</f>
        <v>-4.4525162985410593E-2</v>
      </c>
      <c r="P536" s="69">
        <f>SUMPRODUCT('Monthly Returns'!$BI$4:$BI$243,$AU$250:$AU$489,P$250:P$489)</f>
        <v>2.7357898496671161E-2</v>
      </c>
      <c r="Q536" s="69">
        <f>SUMPRODUCT('Monthly Returns'!$BI$4:$BI$243,$AU$250:$AU$489,Q$250:Q$489)</f>
        <v>5.1255762031336832E-2</v>
      </c>
      <c r="R536" s="69">
        <f>SUMPRODUCT('Monthly Returns'!$BI$4:$BI$243,$AU$250:$AU$489,R$250:R$489)</f>
        <v>1.5530544373790849E-2</v>
      </c>
      <c r="S536" s="69">
        <f>SUMPRODUCT('Monthly Returns'!$BI$4:$BI$243,$AU$250:$AU$489,S$250:S$489)</f>
        <v>-8.729036502764664E-3</v>
      </c>
      <c r="T536" s="69">
        <f>SUMPRODUCT('Monthly Returns'!$BI$4:$BI$243,$AU$250:$AU$489,T$250:T$489)</f>
        <v>3.4087225455288354E-2</v>
      </c>
      <c r="U536" s="69">
        <f>SUMPRODUCT('Monthly Returns'!$BI$4:$BI$243,$AU$250:$AU$489,U$250:U$489)</f>
        <v>-1.1725912744174054E-2</v>
      </c>
      <c r="V536" s="69">
        <f>SUMPRODUCT('Monthly Returns'!$BI$4:$BI$243,$AU$250:$AU$489,V$250:V$489)</f>
        <v>5.1707169050174709E-2</v>
      </c>
      <c r="W536" s="69">
        <f>SUMPRODUCT('Monthly Returns'!$BI$4:$BI$243,$AU$250:$AU$489,W$250:W$489)</f>
        <v>4.0483279574049728E-2</v>
      </c>
      <c r="X536" s="69">
        <f>SUMPRODUCT('Monthly Returns'!$BI$4:$BI$243,$AU$250:$AU$489,X$250:X$489)</f>
        <v>0.27886520058983799</v>
      </c>
      <c r="Y536" s="69">
        <f>SUMPRODUCT('Monthly Returns'!$BI$4:$BI$243,$AU$250:$AU$489,Y$250:Y$489)</f>
        <v>7.3714495321434816E-3</v>
      </c>
      <c r="Z536" s="69">
        <f>SUMPRODUCT('Monthly Returns'!$BI$4:$BI$243,$AU$250:$AU$489,Z$250:Z$489)</f>
        <v>8.8404132945086991E-2</v>
      </c>
      <c r="AA536" s="69">
        <f>SUMPRODUCT('Monthly Returns'!$BI$4:$BI$243,$AU$250:$AU$489,AA$250:AA$489)</f>
        <v>0.32272204224942613</v>
      </c>
      <c r="AB536" s="69">
        <f>SUMPRODUCT('Monthly Returns'!$BI$4:$BI$243,$AU$250:$AU$489,AB$250:AB$489)</f>
        <v>5.3255724197507348E-2</v>
      </c>
      <c r="AC536" s="69">
        <f>SUMPRODUCT('Monthly Returns'!$BI$4:$BI$243,$AU$250:$AU$489,AC$250:AC$489)</f>
        <v>0.40311115264170239</v>
      </c>
      <c r="AD536" s="69">
        <f>SUMPRODUCT('Monthly Returns'!$BI$4:$BI$243,$AU$250:$AU$489,AD$250:AD$489)</f>
        <v>0.36274636788215631</v>
      </c>
      <c r="AE536" s="69">
        <f>SUMPRODUCT('Monthly Returns'!$BI$4:$BI$243,$AU$250:$AU$489,AE$250:AE$489)</f>
        <v>0.42989687974383284</v>
      </c>
      <c r="AF536" s="69">
        <f>SUMPRODUCT('Monthly Returns'!$BI$4:$BI$243,$AU$250:$AU$489,AF$250:AF$489)</f>
        <v>0.33343882149117615</v>
      </c>
      <c r="AG536" s="69">
        <f>SUMPRODUCT('Monthly Returns'!$BI$4:$BI$243,$AU$250:$AU$489,AG$250:AG$489)</f>
        <v>0.26910762889159501</v>
      </c>
      <c r="AH536" s="69">
        <f>SUMPRODUCT('Monthly Returns'!$BI$4:$BI$243,$AU$250:$AU$489,AH$250:AH$489)</f>
        <v>0.42075434949353047</v>
      </c>
      <c r="AI536" s="69">
        <f>SUMPRODUCT('Monthly Returns'!$BI$4:$BI$243,$AU$250:$AU$489,AI$250:AI$489)</f>
        <v>0.30743040122441673</v>
      </c>
      <c r="AJ536" s="69">
        <f>SUMPRODUCT('Monthly Returns'!$BI$4:$BI$243,$AU$250:$AU$489,AJ$250:AJ$489)</f>
        <v>0.33321043237757092</v>
      </c>
      <c r="AK536" s="69">
        <f>SUMPRODUCT('Monthly Returns'!$BI$4:$BI$243,$AU$250:$AU$489,AK$250:AK$489)</f>
        <v>0.33940747957162837</v>
      </c>
      <c r="AL536" s="69">
        <f>SUMPRODUCT('Monthly Returns'!$BI$4:$BI$243,$AU$250:$AU$489,AL$250:AL$489)</f>
        <v>0.32653510954294723</v>
      </c>
      <c r="AM536" s="69">
        <f>SUMPRODUCT('Monthly Returns'!$BI$4:$BI$243,$AU$250:$AU$489,AM$250:AM$489)</f>
        <v>0.20045869543797207</v>
      </c>
      <c r="AN536" s="69">
        <f>SUMPRODUCT('Monthly Returns'!$BI$4:$BI$243,$AU$250:$AU$489,AN$250:AN$489)</f>
        <v>0.2404740913512099</v>
      </c>
      <c r="AO536" s="69">
        <f>SUMPRODUCT('Monthly Returns'!$BI$4:$BI$243,$AU$250:$AU$489,AO$250:AO$489)</f>
        <v>-2.1754301599529874E-2</v>
      </c>
      <c r="AP536" s="69">
        <f>SUMPRODUCT('Monthly Returns'!$BI$4:$BI$243,$AU$250:$AU$489,AP$250:AP$489)</f>
        <v>0.45960354437160633</v>
      </c>
      <c r="AQ536" s="69">
        <f>SUMPRODUCT('Monthly Returns'!$BI$4:$BI$243,$AU$250:$AU$489,AQ$250:AQ$489)</f>
        <v>0.38865262896992425</v>
      </c>
      <c r="AR536" s="69">
        <f>SUMPRODUCT('Monthly Returns'!$BI$4:$BI$243,$AU$250:$AU$489,AR$250:AR$489)</f>
        <v>0.39008112159783653</v>
      </c>
      <c r="AS536" s="69">
        <f>SUMPRODUCT('Monthly Returns'!$BI$4:$BI$243,$AU$250:$AU$489,AS$250:AS$489)</f>
        <v>2.2699386969624043E-2</v>
      </c>
      <c r="AT536" s="69">
        <f>SUMPRODUCT('Monthly Returns'!$BI$4:$BI$243,$AU$250:$AU$489,AT$250:AT$489)</f>
        <v>0.47817623443734142</v>
      </c>
      <c r="AU536" s="69">
        <f>SUMPRODUCT('Monthly Returns'!$BI$4:$BI$243,$AU$250:$AU$489,AU$250:AU$489)</f>
        <v>1.0000000000000002</v>
      </c>
      <c r="AV536" s="69">
        <f>SUMPRODUCT('Monthly Returns'!$BI$4:$BI$243,$AU$250:$AU$489,AV$250:AV$489)</f>
        <v>0.49468917202921264</v>
      </c>
      <c r="AW536" s="69">
        <f>SUMPRODUCT('Monthly Returns'!$BI$4:$BI$243,$AU$250:$AU$489,AW$250:AW$489)</f>
        <v>0.29247656380292997</v>
      </c>
      <c r="AX536" s="69">
        <f>SUMPRODUCT('Monthly Returns'!$BI$4:$BI$243,$AU$250:$AU$489,AX$250:AX$489)</f>
        <v>0.34997014663452558</v>
      </c>
      <c r="AY536" s="69">
        <f>SUMPRODUCT('Monthly Returns'!$BI$4:$BI$243,$AU$250:$AU$489,AY$250:AY$489)</f>
        <v>0.46087964045599189</v>
      </c>
      <c r="AZ536" s="69">
        <f>SUMPRODUCT('Monthly Returns'!$BI$4:$BI$243,$AU$250:$AU$489,AZ$250:AZ$489)</f>
        <v>0.1044396109503085</v>
      </c>
      <c r="BA536" s="69">
        <f>SUMPRODUCT('Monthly Returns'!$BI$4:$BI$243,$AU$250:$AU$489,BA$250:BA$489)</f>
        <v>0.26319909148718013</v>
      </c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</row>
    <row r="537" spans="1:74" x14ac:dyDescent="0.2">
      <c r="A537" s="71" t="str">
        <v>EXTRA</v>
      </c>
      <c r="C537" s="69">
        <f>SUMPRODUCT('Monthly Returns'!$BI$4:$BI$243,$AV$250:$AV$489,C$250:C$489)</f>
        <v>6.2019134741552698E-2</v>
      </c>
      <c r="D537" s="69">
        <f>SUMPRODUCT('Monthly Returns'!$BI$4:$BI$243,$AV$250:$AV$489,D$250:D$489)</f>
        <v>1.0538022897019952E-2</v>
      </c>
      <c r="E537" s="69">
        <f>SUMPRODUCT('Monthly Returns'!$BI$4:$BI$243,$AV$250:$AV$489,E$250:E$489)</f>
        <v>-3.2094834893826613E-2</v>
      </c>
      <c r="F537" s="69">
        <f>SUMPRODUCT('Monthly Returns'!$BI$4:$BI$243,$AV$250:$AV$489,F$250:F$489)</f>
        <v>-1.2918219352090194E-2</v>
      </c>
      <c r="G537" s="69">
        <f>SUMPRODUCT('Monthly Returns'!$BI$4:$BI$243,$AV$250:$AV$489,G$250:G$489)</f>
        <v>-3.9437240251705183E-2</v>
      </c>
      <c r="H537" s="69">
        <f>SUMPRODUCT('Monthly Returns'!$BI$4:$BI$243,$AV$250:$AV$489,H$250:H$489)</f>
        <v>6.7658322444581004E-2</v>
      </c>
      <c r="I537" s="69">
        <f>SUMPRODUCT('Monthly Returns'!$BI$4:$BI$243,$AV$250:$AV$489,I$250:I$489)</f>
        <v>5.0543740455219276E-2</v>
      </c>
      <c r="J537" s="69">
        <f>SUMPRODUCT('Monthly Returns'!$BI$4:$BI$243,$AV$250:$AV$489,J$250:J$489)</f>
        <v>1.509277763165034E-3</v>
      </c>
      <c r="K537" s="69">
        <f>SUMPRODUCT('Monthly Returns'!$BI$4:$BI$243,$AV$250:$AV$489,K$250:K$489)</f>
        <v>-4.1911474690695782E-2</v>
      </c>
      <c r="L537" s="69">
        <f>SUMPRODUCT('Monthly Returns'!$BI$4:$BI$243,$AV$250:$AV$489,L$250:L$489)</f>
        <v>-2.911464174961716E-2</v>
      </c>
      <c r="M537" s="69">
        <f>SUMPRODUCT('Monthly Returns'!$BI$4:$BI$243,$AV$250:$AV$489,M$250:M$489)</f>
        <v>1.8035352327646593E-3</v>
      </c>
      <c r="N537" s="69">
        <f>SUMPRODUCT('Monthly Returns'!$BI$4:$BI$243,$AV$250:$AV$489,N$250:N$489)</f>
        <v>4.4074757723399895E-2</v>
      </c>
      <c r="O537" s="69">
        <f>SUMPRODUCT('Monthly Returns'!$BI$4:$BI$243,$AV$250:$AV$489,O$250:O$489)</f>
        <v>-3.1462419155613569E-2</v>
      </c>
      <c r="P537" s="69">
        <f>SUMPRODUCT('Monthly Returns'!$BI$4:$BI$243,$AV$250:$AV$489,P$250:P$489)</f>
        <v>9.5954587995251504E-3</v>
      </c>
      <c r="Q537" s="69">
        <f>SUMPRODUCT('Monthly Returns'!$BI$4:$BI$243,$AV$250:$AV$489,Q$250:Q$489)</f>
        <v>5.41849509979834E-2</v>
      </c>
      <c r="R537" s="69">
        <f>SUMPRODUCT('Monthly Returns'!$BI$4:$BI$243,$AV$250:$AV$489,R$250:R$489)</f>
        <v>6.4317369174216946E-2</v>
      </c>
      <c r="S537" s="69">
        <f>SUMPRODUCT('Monthly Returns'!$BI$4:$BI$243,$AV$250:$AV$489,S$250:S$489)</f>
        <v>1.9857206087801803E-2</v>
      </c>
      <c r="T537" s="69">
        <f>SUMPRODUCT('Monthly Returns'!$BI$4:$BI$243,$AV$250:$AV$489,T$250:T$489)</f>
        <v>3.5905762091145037E-2</v>
      </c>
      <c r="U537" s="69">
        <f>SUMPRODUCT('Monthly Returns'!$BI$4:$BI$243,$AV$250:$AV$489,U$250:U$489)</f>
        <v>-3.291934231251907E-2</v>
      </c>
      <c r="V537" s="69">
        <f>SUMPRODUCT('Monthly Returns'!$BI$4:$BI$243,$AV$250:$AV$489,V$250:V$489)</f>
        <v>-8.9673700036974141E-2</v>
      </c>
      <c r="W537" s="69">
        <f>SUMPRODUCT('Monthly Returns'!$BI$4:$BI$243,$AV$250:$AV$489,W$250:W$489)</f>
        <v>-0.21898184928450951</v>
      </c>
      <c r="X537" s="69">
        <f>SUMPRODUCT('Monthly Returns'!$BI$4:$BI$243,$AV$250:$AV$489,X$250:X$489)</f>
        <v>-0.11205628131690108</v>
      </c>
      <c r="Y537" s="69">
        <f>SUMPRODUCT('Monthly Returns'!$BI$4:$BI$243,$AV$250:$AV$489,Y$250:Y$489)</f>
        <v>-0.24176384239162327</v>
      </c>
      <c r="Z537" s="69">
        <f>SUMPRODUCT('Monthly Returns'!$BI$4:$BI$243,$AV$250:$AV$489,Z$250:Z$489)</f>
        <v>-0.28816176777276281</v>
      </c>
      <c r="AA537" s="69">
        <f>SUMPRODUCT('Monthly Returns'!$BI$4:$BI$243,$AV$250:$AV$489,AA$250:AA$489)</f>
        <v>-0.12000750828977989</v>
      </c>
      <c r="AB537" s="69">
        <f>SUMPRODUCT('Monthly Returns'!$BI$4:$BI$243,$AV$250:$AV$489,AB$250:AB$489)</f>
        <v>-0.24310726630428536</v>
      </c>
      <c r="AC537" s="69">
        <f>SUMPRODUCT('Monthly Returns'!$BI$4:$BI$243,$AV$250:$AV$489,AC$250:AC$489)</f>
        <v>0.18842728861611749</v>
      </c>
      <c r="AD537" s="69">
        <f>SUMPRODUCT('Monthly Returns'!$BI$4:$BI$243,$AV$250:$AV$489,AD$250:AD$489)</f>
        <v>0.16041505072874707</v>
      </c>
      <c r="AE537" s="69">
        <f>SUMPRODUCT('Monthly Returns'!$BI$4:$BI$243,$AV$250:$AV$489,AE$250:AE$489)</f>
        <v>0.2027139291859274</v>
      </c>
      <c r="AF537" s="69">
        <f>SUMPRODUCT('Monthly Returns'!$BI$4:$BI$243,$AV$250:$AV$489,AF$250:AF$489)</f>
        <v>4.6070509233781587E-2</v>
      </c>
      <c r="AG537" s="69">
        <f>SUMPRODUCT('Monthly Returns'!$BI$4:$BI$243,$AV$250:$AV$489,AG$250:AG$489)</f>
        <v>-2.7074220094022206E-2</v>
      </c>
      <c r="AH537" s="69">
        <f>SUMPRODUCT('Monthly Returns'!$BI$4:$BI$243,$AV$250:$AV$489,AH$250:AH$489)</f>
        <v>0.14545163412141829</v>
      </c>
      <c r="AI537" s="69">
        <f>SUMPRODUCT('Monthly Returns'!$BI$4:$BI$243,$AV$250:$AV$489,AI$250:AI$489)</f>
        <v>-2.161035695085288E-2</v>
      </c>
      <c r="AJ537" s="69">
        <f>SUMPRODUCT('Monthly Returns'!$BI$4:$BI$243,$AV$250:$AV$489,AJ$250:AJ$489)</f>
        <v>0.11034341144875959</v>
      </c>
      <c r="AK537" s="69">
        <f>SUMPRODUCT('Monthly Returns'!$BI$4:$BI$243,$AV$250:$AV$489,AK$250:AK$489)</f>
        <v>0.15696854176004343</v>
      </c>
      <c r="AL537" s="69">
        <f>SUMPRODUCT('Monthly Returns'!$BI$4:$BI$243,$AV$250:$AV$489,AL$250:AL$489)</f>
        <v>7.589199799990326E-2</v>
      </c>
      <c r="AM537" s="69">
        <f>SUMPRODUCT('Monthly Returns'!$BI$4:$BI$243,$AV$250:$AV$489,AM$250:AM$489)</f>
        <v>-4.2667640500386281E-2</v>
      </c>
      <c r="AN537" s="69">
        <f>SUMPRODUCT('Monthly Returns'!$BI$4:$BI$243,$AV$250:$AV$489,AN$250:AN$489)</f>
        <v>-0.14621861175795253</v>
      </c>
      <c r="AO537" s="69">
        <f>SUMPRODUCT('Monthly Returns'!$BI$4:$BI$243,$AV$250:$AV$489,AO$250:AO$489)</f>
        <v>-0.12219403335132924</v>
      </c>
      <c r="AP537" s="69">
        <f>SUMPRODUCT('Monthly Returns'!$BI$4:$BI$243,$AV$250:$AV$489,AP$250:AP$489)</f>
        <v>6.1507366458400017E-3</v>
      </c>
      <c r="AQ537" s="69">
        <f>SUMPRODUCT('Monthly Returns'!$BI$4:$BI$243,$AV$250:$AV$489,AQ$250:AQ$489)</f>
        <v>0.17541841015029305</v>
      </c>
      <c r="AR537" s="69">
        <f>SUMPRODUCT('Monthly Returns'!$BI$4:$BI$243,$AV$250:$AV$489,AR$250:AR$489)</f>
        <v>0.1295081177109936</v>
      </c>
      <c r="AS537" s="69">
        <f>SUMPRODUCT('Monthly Returns'!$BI$4:$BI$243,$AV$250:$AV$489,AS$250:AS$489)</f>
        <v>3.6701281905580176E-2</v>
      </c>
      <c r="AT537" s="69">
        <f>SUMPRODUCT('Monthly Returns'!$BI$4:$BI$243,$AV$250:$AV$489,AT$250:AT$489)</f>
        <v>0.14628861535412194</v>
      </c>
      <c r="AU537" s="69">
        <f>SUMPRODUCT('Monthly Returns'!$BI$4:$BI$243,$AV$250:$AV$489,AU$250:AU$489)</f>
        <v>0.4946891720292127</v>
      </c>
      <c r="AV537" s="69">
        <f>SUMPRODUCT('Monthly Returns'!$BI$4:$BI$243,$AV$250:$AV$489,AV$250:AV$489)</f>
        <v>0.99999999999999956</v>
      </c>
      <c r="AW537" s="69">
        <f>SUMPRODUCT('Monthly Returns'!$BI$4:$BI$243,$AV$250:$AV$489,AW$250:AW$489)</f>
        <v>9.1547282702581542E-2</v>
      </c>
      <c r="AX537" s="69">
        <f>SUMPRODUCT('Monthly Returns'!$BI$4:$BI$243,$AV$250:$AV$489,AX$250:AX$489)</f>
        <v>0.139786177091483</v>
      </c>
      <c r="AY537" s="69">
        <f>SUMPRODUCT('Monthly Returns'!$BI$4:$BI$243,$AV$250:$AV$489,AY$250:AY$489)</f>
        <v>0.39558130462913216</v>
      </c>
      <c r="AZ537" s="69">
        <f>SUMPRODUCT('Monthly Returns'!$BI$4:$BI$243,$AV$250:$AV$489,AZ$250:AZ$489)</f>
        <v>0.271344735397963</v>
      </c>
      <c r="BA537" s="69">
        <f>SUMPRODUCT('Monthly Returns'!$BI$4:$BI$243,$AV$250:$AV$489,BA$250:BA$489)</f>
        <v>-6.9781100174395233E-2</v>
      </c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</row>
    <row r="538" spans="1:74" x14ac:dyDescent="0.2">
      <c r="A538" s="71" t="str">
        <v>EXTRA</v>
      </c>
      <c r="C538" s="69">
        <f>SUMPRODUCT('Monthly Returns'!$BI$4:$BI$243,$AW$250:$AW$489,C$250:C$489)</f>
        <v>4.0075353738673367E-2</v>
      </c>
      <c r="D538" s="69">
        <f>SUMPRODUCT('Monthly Returns'!$BI$4:$BI$243,$AW$250:$AW$489,D$250:D$489)</f>
        <v>4.8914716048525687E-2</v>
      </c>
      <c r="E538" s="69">
        <f>SUMPRODUCT('Monthly Returns'!$BI$4:$BI$243,$AW$250:$AW$489,E$250:E$489)</f>
        <v>0.11068121377567765</v>
      </c>
      <c r="F538" s="69">
        <f>SUMPRODUCT('Monthly Returns'!$BI$4:$BI$243,$AW$250:$AW$489,F$250:F$489)</f>
        <v>6.7547025967851879E-2</v>
      </c>
      <c r="G538" s="69">
        <f>SUMPRODUCT('Monthly Returns'!$BI$4:$BI$243,$AW$250:$AW$489,G$250:G$489)</f>
        <v>0.14974825474642739</v>
      </c>
      <c r="H538" s="69">
        <f>SUMPRODUCT('Monthly Returns'!$BI$4:$BI$243,$AW$250:$AW$489,H$250:H$489)</f>
        <v>6.3894303682617809E-2</v>
      </c>
      <c r="I538" s="69">
        <f>SUMPRODUCT('Monthly Returns'!$BI$4:$BI$243,$AW$250:$AW$489,I$250:I$489)</f>
        <v>3.715800125873113E-2</v>
      </c>
      <c r="J538" s="69">
        <f>SUMPRODUCT('Monthly Returns'!$BI$4:$BI$243,$AW$250:$AW$489,J$250:J$489)</f>
        <v>0.12634886305267876</v>
      </c>
      <c r="K538" s="69">
        <f>SUMPRODUCT('Monthly Returns'!$BI$4:$BI$243,$AW$250:$AW$489,K$250:K$489)</f>
        <v>8.5972410635988261E-2</v>
      </c>
      <c r="L538" s="69">
        <f>SUMPRODUCT('Monthly Returns'!$BI$4:$BI$243,$AW$250:$AW$489,L$250:L$489)</f>
        <v>-3.9309086688147213E-2</v>
      </c>
      <c r="M538" s="69">
        <f>SUMPRODUCT('Monthly Returns'!$BI$4:$BI$243,$AW$250:$AW$489,M$250:M$489)</f>
        <v>-3.0330632863604438E-2</v>
      </c>
      <c r="N538" s="69">
        <f>SUMPRODUCT('Monthly Returns'!$BI$4:$BI$243,$AW$250:$AW$489,N$250:N$489)</f>
        <v>4.7352604490253108E-2</v>
      </c>
      <c r="O538" s="69">
        <f>SUMPRODUCT('Monthly Returns'!$BI$4:$BI$243,$AW$250:$AW$489,O$250:O$489)</f>
        <v>6.1196131506935238E-2</v>
      </c>
      <c r="P538" s="69">
        <f>SUMPRODUCT('Monthly Returns'!$BI$4:$BI$243,$AW$250:$AW$489,P$250:P$489)</f>
        <v>6.7312500613847789E-2</v>
      </c>
      <c r="Q538" s="69">
        <f>SUMPRODUCT('Monthly Returns'!$BI$4:$BI$243,$AW$250:$AW$489,Q$250:Q$489)</f>
        <v>7.1702250626544131E-2</v>
      </c>
      <c r="R538" s="69">
        <f>SUMPRODUCT('Monthly Returns'!$BI$4:$BI$243,$AW$250:$AW$489,R$250:R$489)</f>
        <v>-1.6112766814777826E-2</v>
      </c>
      <c r="S538" s="69">
        <f>SUMPRODUCT('Monthly Returns'!$BI$4:$BI$243,$AW$250:$AW$489,S$250:S$489)</f>
        <v>-6.0311190201979288E-2</v>
      </c>
      <c r="T538" s="69">
        <f>SUMPRODUCT('Monthly Returns'!$BI$4:$BI$243,$AW$250:$AW$489,T$250:T$489)</f>
        <v>5.7451984809749106E-2</v>
      </c>
      <c r="U538" s="69">
        <f>SUMPRODUCT('Monthly Returns'!$BI$4:$BI$243,$AW$250:$AW$489,U$250:U$489)</f>
        <v>9.7169818985099493E-2</v>
      </c>
      <c r="V538" s="69">
        <f>SUMPRODUCT('Monthly Returns'!$BI$4:$BI$243,$AW$250:$AW$489,V$250:V$489)</f>
        <v>8.3984809298930915E-2</v>
      </c>
      <c r="W538" s="69">
        <f>SUMPRODUCT('Monthly Returns'!$BI$4:$BI$243,$AW$250:$AW$489,W$250:W$489)</f>
        <v>4.5337813944706491E-2</v>
      </c>
      <c r="X538" s="69">
        <f>SUMPRODUCT('Monthly Returns'!$BI$4:$BI$243,$AW$250:$AW$489,X$250:X$489)</f>
        <v>0.60433601546195093</v>
      </c>
      <c r="Y538" s="69">
        <f>SUMPRODUCT('Monthly Returns'!$BI$4:$BI$243,$AW$250:$AW$489,Y$250:Y$489)</f>
        <v>0.22164791452606786</v>
      </c>
      <c r="Z538" s="69">
        <f>SUMPRODUCT('Monthly Returns'!$BI$4:$BI$243,$AW$250:$AW$489,Z$250:Z$489)</f>
        <v>7.2347049046215722E-2</v>
      </c>
      <c r="AA538" s="69">
        <f>SUMPRODUCT('Monthly Returns'!$BI$4:$BI$243,$AW$250:$AW$489,AA$250:AA$489)</f>
        <v>0.64238725818165465</v>
      </c>
      <c r="AB538" s="69">
        <f>SUMPRODUCT('Monthly Returns'!$BI$4:$BI$243,$AW$250:$AW$489,AB$250:AB$489)</f>
        <v>0.49928689623583622</v>
      </c>
      <c r="AC538" s="69">
        <f>SUMPRODUCT('Monthly Returns'!$BI$4:$BI$243,$AW$250:$AW$489,AC$250:AC$489)</f>
        <v>0.34675143545737347</v>
      </c>
      <c r="AD538" s="69">
        <f>SUMPRODUCT('Monthly Returns'!$BI$4:$BI$243,$AW$250:$AW$489,AD$250:AD$489)</f>
        <v>0.30329920050501791</v>
      </c>
      <c r="AE538" s="69">
        <f>SUMPRODUCT('Monthly Returns'!$BI$4:$BI$243,$AW$250:$AW$489,AE$250:AE$489)</f>
        <v>0.43217945583535522</v>
      </c>
      <c r="AF538" s="69">
        <f>SUMPRODUCT('Monthly Returns'!$BI$4:$BI$243,$AW$250:$AW$489,AF$250:AF$489)</f>
        <v>0.52645419109049596</v>
      </c>
      <c r="AG538" s="69">
        <f>SUMPRODUCT('Monthly Returns'!$BI$4:$BI$243,$AW$250:$AW$489,AG$250:AG$489)</f>
        <v>0.48388913659731825</v>
      </c>
      <c r="AH538" s="69">
        <f>SUMPRODUCT('Monthly Returns'!$BI$4:$BI$243,$AW$250:$AW$489,AH$250:AH$489)</f>
        <v>0.59239664101165512</v>
      </c>
      <c r="AI538" s="69">
        <f>SUMPRODUCT('Monthly Returns'!$BI$4:$BI$243,$AW$250:$AW$489,AI$250:AI$489)</f>
        <v>0.42160656701155691</v>
      </c>
      <c r="AJ538" s="69">
        <f>SUMPRODUCT('Monthly Returns'!$BI$4:$BI$243,$AW$250:$AW$489,AJ$250:AJ$489)</f>
        <v>0.50205150705564505</v>
      </c>
      <c r="AK538" s="69">
        <f>SUMPRODUCT('Monthly Returns'!$BI$4:$BI$243,$AW$250:$AW$489,AK$250:AK$489)</f>
        <v>0.50241929331897894</v>
      </c>
      <c r="AL538" s="69">
        <f>SUMPRODUCT('Monthly Returns'!$BI$4:$BI$243,$AW$250:$AW$489,AL$250:AL$489)</f>
        <v>0.48382387419643275</v>
      </c>
      <c r="AM538" s="69">
        <f>SUMPRODUCT('Monthly Returns'!$BI$4:$BI$243,$AW$250:$AW$489,AM$250:AM$489)</f>
        <v>0.17645129369947798</v>
      </c>
      <c r="AN538" s="69">
        <f>SUMPRODUCT('Monthly Returns'!$BI$4:$BI$243,$AW$250:$AW$489,AN$250:AN$489)</f>
        <v>0.48219580425066721</v>
      </c>
      <c r="AO538" s="69">
        <f>SUMPRODUCT('Monthly Returns'!$BI$4:$BI$243,$AW$250:$AW$489,AO$250:AO$489)</f>
        <v>-4.0240363560567059E-2</v>
      </c>
      <c r="AP538" s="69">
        <f>SUMPRODUCT('Monthly Returns'!$BI$4:$BI$243,$AW$250:$AW$489,AP$250:AP$489)</f>
        <v>0.25860150585645264</v>
      </c>
      <c r="AQ538" s="69">
        <f>SUMPRODUCT('Monthly Returns'!$BI$4:$BI$243,$AW$250:$AW$489,AQ$250:AQ$489)</f>
        <v>0.3875110326509853</v>
      </c>
      <c r="AR538" s="69">
        <f>SUMPRODUCT('Monthly Returns'!$BI$4:$BI$243,$AW$250:$AW$489,AR$250:AR$489)</f>
        <v>0.4154807672724396</v>
      </c>
      <c r="AS538" s="69">
        <f>SUMPRODUCT('Monthly Returns'!$BI$4:$BI$243,$AW$250:$AW$489,AS$250:AS$489)</f>
        <v>0.12741732822445745</v>
      </c>
      <c r="AT538" s="69">
        <f>SUMPRODUCT('Monthly Returns'!$BI$4:$BI$243,$AW$250:$AW$489,AT$250:AT$489)</f>
        <v>0.80086056868737288</v>
      </c>
      <c r="AU538" s="69">
        <f>SUMPRODUCT('Monthly Returns'!$BI$4:$BI$243,$AW$250:$AW$489,AU$250:AU$489)</f>
        <v>0.29247656380292997</v>
      </c>
      <c r="AV538" s="69">
        <f>SUMPRODUCT('Monthly Returns'!$BI$4:$BI$243,$AW$250:$AW$489,AV$250:AV$489)</f>
        <v>9.1547282702581528E-2</v>
      </c>
      <c r="AW538" s="69">
        <f>SUMPRODUCT('Monthly Returns'!$BI$4:$BI$243,$AW$250:$AW$489,AW$250:AW$489)</f>
        <v>0.99999999999999967</v>
      </c>
      <c r="AX538" s="69">
        <f>SUMPRODUCT('Monthly Returns'!$BI$4:$BI$243,$AW$250:$AW$489,AX$250:AX$489)</f>
        <v>0.9069884336253683</v>
      </c>
      <c r="AY538" s="69">
        <f>SUMPRODUCT('Monthly Returns'!$BI$4:$BI$243,$AW$250:$AW$489,AY$250:AY$489)</f>
        <v>0.64426275521858511</v>
      </c>
      <c r="AZ538" s="69">
        <f>SUMPRODUCT('Monthly Returns'!$BI$4:$BI$243,$AW$250:$AW$489,AZ$250:AZ$489)</f>
        <v>0.47003239628765886</v>
      </c>
      <c r="BA538" s="69">
        <f>SUMPRODUCT('Monthly Returns'!$BI$4:$BI$243,$AW$250:$AW$489,BA$250:BA$489)</f>
        <v>0.32672621584132427</v>
      </c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</row>
    <row r="539" spans="1:74" x14ac:dyDescent="0.2">
      <c r="A539" s="71" t="str">
        <v>EXTRA</v>
      </c>
      <c r="C539" s="69">
        <f>SUMPRODUCT('Monthly Returns'!$BI$4:$BI$243,$AX$250:$AX$489,C$250:C$489)</f>
        <v>2.7927846792652096E-2</v>
      </c>
      <c r="D539" s="69">
        <f>SUMPRODUCT('Monthly Returns'!$BI$4:$BI$243,$AX$250:$AX$489,D$250:D$489)</f>
        <v>2.9824531508650741E-2</v>
      </c>
      <c r="E539" s="69">
        <f>SUMPRODUCT('Monthly Returns'!$BI$4:$BI$243,$AX$250:$AX$489,E$250:E$489)</f>
        <v>0.10692484653540069</v>
      </c>
      <c r="F539" s="69">
        <f>SUMPRODUCT('Monthly Returns'!$BI$4:$BI$243,$AX$250:$AX$489,F$250:F$489)</f>
        <v>6.4331423328912452E-2</v>
      </c>
      <c r="G539" s="69">
        <f>SUMPRODUCT('Monthly Returns'!$BI$4:$BI$243,$AX$250:$AX$489,G$250:G$489)</f>
        <v>0.1168915410179356</v>
      </c>
      <c r="H539" s="69">
        <f>SUMPRODUCT('Monthly Returns'!$BI$4:$BI$243,$AX$250:$AX$489,H$250:H$489)</f>
        <v>4.4209617115388268E-2</v>
      </c>
      <c r="I539" s="69">
        <f>SUMPRODUCT('Monthly Returns'!$BI$4:$BI$243,$AX$250:$AX$489,I$250:I$489)</f>
        <v>2.4702964306623783E-2</v>
      </c>
      <c r="J539" s="69">
        <f>SUMPRODUCT('Monthly Returns'!$BI$4:$BI$243,$AX$250:$AX$489,J$250:J$489)</f>
        <v>9.4817752816539813E-2</v>
      </c>
      <c r="K539" s="69">
        <f>SUMPRODUCT('Monthly Returns'!$BI$4:$BI$243,$AX$250:$AX$489,K$250:K$489)</f>
        <v>6.2440858818333139E-2</v>
      </c>
      <c r="L539" s="69">
        <f>SUMPRODUCT('Monthly Returns'!$BI$4:$BI$243,$AX$250:$AX$489,L$250:L$489)</f>
        <v>-1.1522785054330669E-2</v>
      </c>
      <c r="M539" s="69">
        <f>SUMPRODUCT('Monthly Returns'!$BI$4:$BI$243,$AX$250:$AX$489,M$250:M$489)</f>
        <v>-3.6966427028354678E-3</v>
      </c>
      <c r="N539" s="69">
        <f>SUMPRODUCT('Monthly Returns'!$BI$4:$BI$243,$AX$250:$AX$489,N$250:N$489)</f>
        <v>4.6205522734488427E-2</v>
      </c>
      <c r="O539" s="69">
        <f>SUMPRODUCT('Monthly Returns'!$BI$4:$BI$243,$AX$250:$AX$489,O$250:O$489)</f>
        <v>3.7641675856092321E-2</v>
      </c>
      <c r="P539" s="69">
        <f>SUMPRODUCT('Monthly Returns'!$BI$4:$BI$243,$AX$250:$AX$489,P$250:P$489)</f>
        <v>5.7746673893631972E-2</v>
      </c>
      <c r="Q539" s="69">
        <f>SUMPRODUCT('Monthly Returns'!$BI$4:$BI$243,$AX$250:$AX$489,Q$250:Q$489)</f>
        <v>7.0677380099440509E-2</v>
      </c>
      <c r="R539" s="69">
        <f>SUMPRODUCT('Monthly Returns'!$BI$4:$BI$243,$AX$250:$AX$489,R$250:R$489)</f>
        <v>-9.5616888496310309E-3</v>
      </c>
      <c r="S539" s="69">
        <f>SUMPRODUCT('Monthly Returns'!$BI$4:$BI$243,$AX$250:$AX$489,S$250:S$489)</f>
        <v>-2.1709116801971625E-2</v>
      </c>
      <c r="T539" s="69">
        <f>SUMPRODUCT('Monthly Returns'!$BI$4:$BI$243,$AX$250:$AX$489,T$250:T$489)</f>
        <v>5.6717662351372898E-2</v>
      </c>
      <c r="U539" s="69">
        <f>SUMPRODUCT('Monthly Returns'!$BI$4:$BI$243,$AX$250:$AX$489,U$250:U$489)</f>
        <v>6.4001070195478044E-2</v>
      </c>
      <c r="V539" s="69">
        <f>SUMPRODUCT('Monthly Returns'!$BI$4:$BI$243,$AX$250:$AX$489,V$250:V$489)</f>
        <v>5.3859267612661528E-2</v>
      </c>
      <c r="W539" s="69">
        <f>SUMPRODUCT('Monthly Returns'!$BI$4:$BI$243,$AX$250:$AX$489,W$250:W$489)</f>
        <v>6.0298464760280668E-2</v>
      </c>
      <c r="X539" s="69">
        <f>SUMPRODUCT('Monthly Returns'!$BI$4:$BI$243,$AX$250:$AX$489,X$250:X$489)</f>
        <v>0.56939182736393368</v>
      </c>
      <c r="Y539" s="69">
        <f>SUMPRODUCT('Monthly Returns'!$BI$4:$BI$243,$AX$250:$AX$489,Y$250:Y$489)</f>
        <v>0.21644214323775313</v>
      </c>
      <c r="Z539" s="69">
        <f>SUMPRODUCT('Monthly Returns'!$BI$4:$BI$243,$AX$250:$AX$489,Z$250:Z$489)</f>
        <v>7.6951180677611378E-2</v>
      </c>
      <c r="AA539" s="69">
        <f>SUMPRODUCT('Monthly Returns'!$BI$4:$BI$243,$AX$250:$AX$489,AA$250:AA$489)</f>
        <v>0.72664884496938187</v>
      </c>
      <c r="AB539" s="69">
        <f>SUMPRODUCT('Monthly Returns'!$BI$4:$BI$243,$AX$250:$AX$489,AB$250:AB$489)</f>
        <v>0.56623157869215035</v>
      </c>
      <c r="AC539" s="69">
        <f>SUMPRODUCT('Monthly Returns'!$BI$4:$BI$243,$AX$250:$AX$489,AC$250:AC$489)</f>
        <v>0.48028012147250426</v>
      </c>
      <c r="AD539" s="69">
        <f>SUMPRODUCT('Monthly Returns'!$BI$4:$BI$243,$AX$250:$AX$489,AD$250:AD$489)</f>
        <v>0.41354271902273582</v>
      </c>
      <c r="AE539" s="69">
        <f>SUMPRODUCT('Monthly Returns'!$BI$4:$BI$243,$AX$250:$AX$489,AE$250:AE$489)</f>
        <v>0.61497486702566617</v>
      </c>
      <c r="AF539" s="69">
        <f>SUMPRODUCT('Monthly Returns'!$BI$4:$BI$243,$AX$250:$AX$489,AF$250:AF$489)</f>
        <v>0.6459103390527331</v>
      </c>
      <c r="AG539" s="69">
        <f>SUMPRODUCT('Monthly Returns'!$BI$4:$BI$243,$AX$250:$AX$489,AG$250:AG$489)</f>
        <v>0.62491165820571071</v>
      </c>
      <c r="AH539" s="69">
        <f>SUMPRODUCT('Monthly Returns'!$BI$4:$BI$243,$AX$250:$AX$489,AH$250:AH$489)</f>
        <v>0.73151356032775194</v>
      </c>
      <c r="AI539" s="69">
        <f>SUMPRODUCT('Monthly Returns'!$BI$4:$BI$243,$AX$250:$AX$489,AI$250:AI$489)</f>
        <v>0.57073672002566522</v>
      </c>
      <c r="AJ539" s="69">
        <f>SUMPRODUCT('Monthly Returns'!$BI$4:$BI$243,$AX$250:$AX$489,AJ$250:AJ$489)</f>
        <v>0.68740266141875761</v>
      </c>
      <c r="AK539" s="69">
        <f>SUMPRODUCT('Monthly Returns'!$BI$4:$BI$243,$AX$250:$AX$489,AK$250:AK$489)</f>
        <v>0.67935758924476852</v>
      </c>
      <c r="AL539" s="69">
        <f>SUMPRODUCT('Monthly Returns'!$BI$4:$BI$243,$AX$250:$AX$489,AL$250:AL$489)</f>
        <v>0.63856764357898543</v>
      </c>
      <c r="AM539" s="69">
        <f>SUMPRODUCT('Monthly Returns'!$BI$4:$BI$243,$AX$250:$AX$489,AM$250:AM$489)</f>
        <v>0.27494656161281877</v>
      </c>
      <c r="AN539" s="69">
        <f>SUMPRODUCT('Monthly Returns'!$BI$4:$BI$243,$AX$250:$AX$489,AN$250:AN$489)</f>
        <v>0.62421770601583582</v>
      </c>
      <c r="AO539" s="69">
        <f>SUMPRODUCT('Monthly Returns'!$BI$4:$BI$243,$AX$250:$AX$489,AO$250:AO$489)</f>
        <v>-5.570349519022863E-2</v>
      </c>
      <c r="AP539" s="69">
        <f>SUMPRODUCT('Monthly Returns'!$BI$4:$BI$243,$AX$250:$AX$489,AP$250:AP$489)</f>
        <v>0.40905011019260679</v>
      </c>
      <c r="AQ539" s="69">
        <f>SUMPRODUCT('Monthly Returns'!$BI$4:$BI$243,$AX$250:$AX$489,AQ$250:AQ$489)</f>
        <v>0.59665694002848246</v>
      </c>
      <c r="AR539" s="69">
        <f>SUMPRODUCT('Monthly Returns'!$BI$4:$BI$243,$AX$250:$AX$489,AR$250:AR$489)</f>
        <v>0.42775965713406855</v>
      </c>
      <c r="AS539" s="69">
        <f>SUMPRODUCT('Monthly Returns'!$BI$4:$BI$243,$AX$250:$AX$489,AS$250:AS$489)</f>
        <v>0.15722432171381168</v>
      </c>
      <c r="AT539" s="69">
        <f>SUMPRODUCT('Monthly Returns'!$BI$4:$BI$243,$AX$250:$AX$489,AT$250:AT$489)</f>
        <v>0.88247910325271572</v>
      </c>
      <c r="AU539" s="69">
        <f>SUMPRODUCT('Monthly Returns'!$BI$4:$BI$243,$AX$250:$AX$489,AU$250:AU$489)</f>
        <v>0.34997014663452558</v>
      </c>
      <c r="AV539" s="69">
        <f>SUMPRODUCT('Monthly Returns'!$BI$4:$BI$243,$AX$250:$AX$489,AV$250:AV$489)</f>
        <v>0.139786177091483</v>
      </c>
      <c r="AW539" s="69">
        <f>SUMPRODUCT('Monthly Returns'!$BI$4:$BI$243,$AX$250:$AX$489,AW$250:AW$489)</f>
        <v>0.9069884336253683</v>
      </c>
      <c r="AX539" s="69">
        <f>SUMPRODUCT('Monthly Returns'!$BI$4:$BI$243,$AX$250:$AX$489,AX$250:AX$489)</f>
        <v>0.99999999999999933</v>
      </c>
      <c r="AY539" s="69">
        <f>SUMPRODUCT('Monthly Returns'!$BI$4:$BI$243,$AX$250:$AX$489,AY$250:AY$489)</f>
        <v>0.76986750041592411</v>
      </c>
      <c r="AZ539" s="69">
        <f>SUMPRODUCT('Monthly Returns'!$BI$4:$BI$243,$AX$250:$AX$489,AZ$250:AZ$489)</f>
        <v>0.56327492441249105</v>
      </c>
      <c r="BA539" s="69">
        <f>SUMPRODUCT('Monthly Returns'!$BI$4:$BI$243,$AX$250:$AX$489,BA$250:BA$489)</f>
        <v>0.4184816156199061</v>
      </c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</row>
    <row r="540" spans="1:74" x14ac:dyDescent="0.2">
      <c r="A540" s="71" t="str">
        <v>EXTRA</v>
      </c>
      <c r="C540" s="69">
        <f>SUMPRODUCT('Monthly Returns'!$BI$4:$BI$243,$AY$250:$AY$489,C$250:C$489)</f>
        <v>5.2298716355198505E-2</v>
      </c>
      <c r="D540" s="69">
        <f>SUMPRODUCT('Monthly Returns'!$BI$4:$BI$243,$AY$250:$AY$489,D$250:D$489)</f>
        <v>3.656920322688894E-2</v>
      </c>
      <c r="E540" s="69">
        <f>SUMPRODUCT('Monthly Returns'!$BI$4:$BI$243,$AY$250:$AY$489,E$250:E$489)</f>
        <v>3.3682579782164733E-2</v>
      </c>
      <c r="F540" s="69">
        <f>SUMPRODUCT('Monthly Returns'!$BI$4:$BI$243,$AY$250:$AY$489,F$250:F$489)</f>
        <v>2.659169341063166E-2</v>
      </c>
      <c r="G540" s="69">
        <f>SUMPRODUCT('Monthly Returns'!$BI$4:$BI$243,$AY$250:$AY$489,G$250:G$489)</f>
        <v>1.7008079915571336E-2</v>
      </c>
      <c r="H540" s="69">
        <f>SUMPRODUCT('Monthly Returns'!$BI$4:$BI$243,$AY$250:$AY$489,H$250:H$489)</f>
        <v>1.1676075720384954E-2</v>
      </c>
      <c r="I540" s="69">
        <f>SUMPRODUCT('Monthly Returns'!$BI$4:$BI$243,$AY$250:$AY$489,I$250:I$489)</f>
        <v>1.2161563297453205E-2</v>
      </c>
      <c r="J540" s="69">
        <f>SUMPRODUCT('Monthly Returns'!$BI$4:$BI$243,$AY$250:$AY$489,J$250:J$489)</f>
        <v>8.2295129635076056E-2</v>
      </c>
      <c r="K540" s="69">
        <f>SUMPRODUCT('Monthly Returns'!$BI$4:$BI$243,$AY$250:$AY$489,K$250:K$489)</f>
        <v>3.2423315513603994E-2</v>
      </c>
      <c r="L540" s="69">
        <f>SUMPRODUCT('Monthly Returns'!$BI$4:$BI$243,$AY$250:$AY$489,L$250:L$489)</f>
        <v>5.9411612636969438E-2</v>
      </c>
      <c r="M540" s="69">
        <f>SUMPRODUCT('Monthly Returns'!$BI$4:$BI$243,$AY$250:$AY$489,M$250:M$489)</f>
        <v>6.9625106096664488E-2</v>
      </c>
      <c r="N540" s="69">
        <f>SUMPRODUCT('Monthly Returns'!$BI$4:$BI$243,$AY$250:$AY$489,N$250:N$489)</f>
        <v>6.4719483461488092E-2</v>
      </c>
      <c r="O540" s="69">
        <f>SUMPRODUCT('Monthly Returns'!$BI$4:$BI$243,$AY$250:$AY$489,O$250:O$489)</f>
        <v>5.8097547509566583E-2</v>
      </c>
      <c r="P540" s="69">
        <f>SUMPRODUCT('Monthly Returns'!$BI$4:$BI$243,$AY$250:$AY$489,P$250:P$489)</f>
        <v>8.6398772200902599E-2</v>
      </c>
      <c r="Q540" s="69">
        <f>SUMPRODUCT('Monthly Returns'!$BI$4:$BI$243,$AY$250:$AY$489,Q$250:Q$489)</f>
        <v>0.10585692597987599</v>
      </c>
      <c r="R540" s="69">
        <f>SUMPRODUCT('Monthly Returns'!$BI$4:$BI$243,$AY$250:$AY$489,R$250:R$489)</f>
        <v>5.1666035990175878E-2</v>
      </c>
      <c r="S540" s="69">
        <f>SUMPRODUCT('Monthly Returns'!$BI$4:$BI$243,$AY$250:$AY$489,S$250:S$489)</f>
        <v>4.550804112080277E-2</v>
      </c>
      <c r="T540" s="69">
        <f>SUMPRODUCT('Monthly Returns'!$BI$4:$BI$243,$AY$250:$AY$489,T$250:T$489)</f>
        <v>9.4907747265741832E-2</v>
      </c>
      <c r="U540" s="69">
        <f>SUMPRODUCT('Monthly Returns'!$BI$4:$BI$243,$AY$250:$AY$489,U$250:U$489)</f>
        <v>1.8400545632141264E-2</v>
      </c>
      <c r="V540" s="69">
        <f>SUMPRODUCT('Monthly Returns'!$BI$4:$BI$243,$AY$250:$AY$489,V$250:V$489)</f>
        <v>2.2332984354623614E-3</v>
      </c>
      <c r="W540" s="69">
        <f>SUMPRODUCT('Monthly Returns'!$BI$4:$BI$243,$AY$250:$AY$489,W$250:W$489)</f>
        <v>2.7597331116451075E-3</v>
      </c>
      <c r="X540" s="69">
        <f>SUMPRODUCT('Monthly Returns'!$BI$4:$BI$243,$AY$250:$AY$489,X$250:X$489)</f>
        <v>0.34600549815651088</v>
      </c>
      <c r="Y540" s="69">
        <f>SUMPRODUCT('Monthly Returns'!$BI$4:$BI$243,$AY$250:$AY$489,Y$250:Y$489)</f>
        <v>-4.1969455638658636E-2</v>
      </c>
      <c r="Z540" s="69">
        <f>SUMPRODUCT('Monthly Returns'!$BI$4:$BI$243,$AY$250:$AY$489,Z$250:Z$489)</f>
        <v>-0.11693512050634423</v>
      </c>
      <c r="AA540" s="69">
        <f>SUMPRODUCT('Monthly Returns'!$BI$4:$BI$243,$AY$250:$AY$489,AA$250:AA$489)</f>
        <v>0.68759719938712849</v>
      </c>
      <c r="AB540" s="69">
        <f>SUMPRODUCT('Monthly Returns'!$BI$4:$BI$243,$AY$250:$AY$489,AB$250:AB$489)</f>
        <v>0.54684868316986857</v>
      </c>
      <c r="AC540" s="69">
        <f>SUMPRODUCT('Monthly Returns'!$BI$4:$BI$243,$AY$250:$AY$489,AC$250:AC$489)</f>
        <v>0.22672342873023055</v>
      </c>
      <c r="AD540" s="69">
        <f>SUMPRODUCT('Monthly Returns'!$BI$4:$BI$243,$AY$250:$AY$489,AD$250:AD$489)</f>
        <v>0.13288693542227789</v>
      </c>
      <c r="AE540" s="69">
        <f>SUMPRODUCT('Monthly Returns'!$BI$4:$BI$243,$AY$250:$AY$489,AE$250:AE$489)</f>
        <v>0.44850580211820301</v>
      </c>
      <c r="AF540" s="69">
        <f>SUMPRODUCT('Monthly Returns'!$BI$4:$BI$243,$AY$250:$AY$489,AF$250:AF$489)</f>
        <v>0.56943828823664788</v>
      </c>
      <c r="AG540" s="69">
        <f>SUMPRODUCT('Monthly Returns'!$BI$4:$BI$243,$AY$250:$AY$489,AG$250:AG$489)</f>
        <v>0.610756294817422</v>
      </c>
      <c r="AH540" s="69">
        <f>SUMPRODUCT('Monthly Returns'!$BI$4:$BI$243,$AY$250:$AY$489,AH$250:AH$489)</f>
        <v>0.64010745615632136</v>
      </c>
      <c r="AI540" s="69">
        <f>SUMPRODUCT('Monthly Returns'!$BI$4:$BI$243,$AY$250:$AY$489,AI$250:AI$489)</f>
        <v>0.70400224778981069</v>
      </c>
      <c r="AJ540" s="69">
        <f>SUMPRODUCT('Monthly Returns'!$BI$4:$BI$243,$AY$250:$AY$489,AJ$250:AJ$489)</f>
        <v>0.84786847007869615</v>
      </c>
      <c r="AK540" s="69">
        <f>SUMPRODUCT('Monthly Returns'!$BI$4:$BI$243,$AY$250:$AY$489,AK$250:AK$489)</f>
        <v>0.86996332548098765</v>
      </c>
      <c r="AL540" s="69">
        <f>SUMPRODUCT('Monthly Returns'!$BI$4:$BI$243,$AY$250:$AY$489,AL$250:AL$489)</f>
        <v>0.81318409626572974</v>
      </c>
      <c r="AM540" s="69">
        <f>SUMPRODUCT('Monthly Returns'!$BI$4:$BI$243,$AY$250:$AY$489,AM$250:AM$489)</f>
        <v>0.23069902886866353</v>
      </c>
      <c r="AN540" s="69">
        <f>SUMPRODUCT('Monthly Returns'!$BI$4:$BI$243,$AY$250:$AY$489,AN$250:AN$489)</f>
        <v>0.68456552066278908</v>
      </c>
      <c r="AO540" s="69">
        <f>SUMPRODUCT('Monthly Returns'!$BI$4:$BI$243,$AY$250:$AY$489,AO$250:AO$489)</f>
        <v>-0.1930648795201772</v>
      </c>
      <c r="AP540" s="69">
        <f>SUMPRODUCT('Monthly Returns'!$BI$4:$BI$243,$AY$250:$AY$489,AP$250:AP$489)</f>
        <v>0.41236307260093236</v>
      </c>
      <c r="AQ540" s="69">
        <f>SUMPRODUCT('Monthly Returns'!$BI$4:$BI$243,$AY$250:$AY$489,AQ$250:AQ$489)</f>
        <v>0.73848750852935441</v>
      </c>
      <c r="AR540" s="69">
        <f>SUMPRODUCT('Monthly Returns'!$BI$4:$BI$243,$AY$250:$AY$489,AR$250:AR$489)</f>
        <v>0.51943422197077382</v>
      </c>
      <c r="AS540" s="69">
        <f>SUMPRODUCT('Monthly Returns'!$BI$4:$BI$243,$AY$250:$AY$489,AS$250:AS$489)</f>
        <v>0.10113306002592261</v>
      </c>
      <c r="AT540" s="69">
        <f>SUMPRODUCT('Monthly Returns'!$BI$4:$BI$243,$AY$250:$AY$489,AT$250:AT$489)</f>
        <v>0.85545240024546765</v>
      </c>
      <c r="AU540" s="69">
        <f>SUMPRODUCT('Monthly Returns'!$BI$4:$BI$243,$AY$250:$AY$489,AU$250:AU$489)</f>
        <v>0.46087964045599189</v>
      </c>
      <c r="AV540" s="69">
        <f>SUMPRODUCT('Monthly Returns'!$BI$4:$BI$243,$AY$250:$AY$489,AV$250:AV$489)</f>
        <v>0.39558130462913216</v>
      </c>
      <c r="AW540" s="69">
        <f>SUMPRODUCT('Monthly Returns'!$BI$4:$BI$243,$AY$250:$AY$489,AW$250:AW$489)</f>
        <v>0.64426275521858511</v>
      </c>
      <c r="AX540" s="69">
        <f>SUMPRODUCT('Monthly Returns'!$BI$4:$BI$243,$AY$250:$AY$489,AX$250:AX$489)</f>
        <v>0.769867500415924</v>
      </c>
      <c r="AY540" s="69">
        <f>SUMPRODUCT('Monthly Returns'!$BI$4:$BI$243,$AY$250:$AY$489,AY$250:AY$489)</f>
        <v>0.99999999999999911</v>
      </c>
      <c r="AZ540" s="69">
        <f>SUMPRODUCT('Monthly Returns'!$BI$4:$BI$243,$AY$250:$AY$489,AZ$250:AZ$489)</f>
        <v>0.8417658858856375</v>
      </c>
      <c r="BA540" s="69">
        <f>SUMPRODUCT('Monthly Returns'!$BI$4:$BI$243,$AY$250:$AY$489,BA$250:BA$489)</f>
        <v>0.46931782567305286</v>
      </c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</row>
    <row r="541" spans="1:74" x14ac:dyDescent="0.2">
      <c r="A541" s="71" t="str">
        <v>EXTRA</v>
      </c>
      <c r="C541" s="69">
        <f>SUMPRODUCT('Monthly Returns'!$BI$4:$BI$243,$AZ$250:$AZ$489,C$250:C$489)</f>
        <v>2.2586086306432447E-2</v>
      </c>
      <c r="D541" s="69">
        <f>SUMPRODUCT('Monthly Returns'!$BI$4:$BI$243,$AZ$250:$AZ$489,D$250:D$489)</f>
        <v>3.5647433784823084E-3</v>
      </c>
      <c r="E541" s="69">
        <f>SUMPRODUCT('Monthly Returns'!$BI$4:$BI$243,$AZ$250:$AZ$489,E$250:E$489)</f>
        <v>-2.0584853596091704E-2</v>
      </c>
      <c r="F541" s="69">
        <f>SUMPRODUCT('Monthly Returns'!$BI$4:$BI$243,$AZ$250:$AZ$489,F$250:F$489)</f>
        <v>-2.2338544557638465E-2</v>
      </c>
      <c r="G541" s="69">
        <f>SUMPRODUCT('Monthly Returns'!$BI$4:$BI$243,$AZ$250:$AZ$489,G$250:G$489)</f>
        <v>-5.1885923207362537E-2</v>
      </c>
      <c r="H541" s="69">
        <f>SUMPRODUCT('Monthly Returns'!$BI$4:$BI$243,$AZ$250:$AZ$489,H$250:H$489)</f>
        <v>8.3304336175665447E-3</v>
      </c>
      <c r="I541" s="69">
        <f>SUMPRODUCT('Monthly Returns'!$BI$4:$BI$243,$AZ$250:$AZ$489,I$250:I$489)</f>
        <v>4.3454379587207929E-2</v>
      </c>
      <c r="J541" s="69">
        <f>SUMPRODUCT('Monthly Returns'!$BI$4:$BI$243,$AZ$250:$AZ$489,J$250:J$489)</f>
        <v>8.9743037526035362E-3</v>
      </c>
      <c r="K541" s="69">
        <f>SUMPRODUCT('Monthly Returns'!$BI$4:$BI$243,$AZ$250:$AZ$489,K$250:K$489)</f>
        <v>-1.1322413326019272E-2</v>
      </c>
      <c r="L541" s="69">
        <f>SUMPRODUCT('Monthly Returns'!$BI$4:$BI$243,$AZ$250:$AZ$489,L$250:L$489)</f>
        <v>0.11267577825248901</v>
      </c>
      <c r="M541" s="69">
        <f>SUMPRODUCT('Monthly Returns'!$BI$4:$BI$243,$AZ$250:$AZ$489,M$250:M$489)</f>
        <v>0.11784810738772829</v>
      </c>
      <c r="N541" s="69">
        <f>SUMPRODUCT('Monthly Returns'!$BI$4:$BI$243,$AZ$250:$AZ$489,N$250:N$489)</f>
        <v>5.8847909346695586E-2</v>
      </c>
      <c r="O541" s="69">
        <f>SUMPRODUCT('Monthly Returns'!$BI$4:$BI$243,$AZ$250:$AZ$489,O$250:O$489)</f>
        <v>0.10374224339387372</v>
      </c>
      <c r="P541" s="69">
        <f>SUMPRODUCT('Monthly Returns'!$BI$4:$BI$243,$AZ$250:$AZ$489,P$250:P$489)</f>
        <v>8.8773485040051878E-2</v>
      </c>
      <c r="Q541" s="69">
        <f>SUMPRODUCT('Monthly Returns'!$BI$4:$BI$243,$AZ$250:$AZ$489,Q$250:Q$489)</f>
        <v>9.5739499835814923E-2</v>
      </c>
      <c r="R541" s="69">
        <f>SUMPRODUCT('Monthly Returns'!$BI$4:$BI$243,$AZ$250:$AZ$489,R$250:R$489)</f>
        <v>5.3216784959506346E-2</v>
      </c>
      <c r="S541" s="69">
        <f>SUMPRODUCT('Monthly Returns'!$BI$4:$BI$243,$AZ$250:$AZ$489,S$250:S$489)</f>
        <v>7.3188860838732175E-2</v>
      </c>
      <c r="T541" s="69">
        <f>SUMPRODUCT('Monthly Returns'!$BI$4:$BI$243,$AZ$250:$AZ$489,T$250:T$489)</f>
        <v>9.952003229672117E-2</v>
      </c>
      <c r="U541" s="69">
        <f>SUMPRODUCT('Monthly Returns'!$BI$4:$BI$243,$AZ$250:$AZ$489,U$250:U$489)</f>
        <v>-4.3004156859252893E-2</v>
      </c>
      <c r="V541" s="69">
        <f>SUMPRODUCT('Monthly Returns'!$BI$4:$BI$243,$AZ$250:$AZ$489,V$250:V$489)</f>
        <v>-5.3398332563890531E-2</v>
      </c>
      <c r="W541" s="69">
        <f>SUMPRODUCT('Monthly Returns'!$BI$4:$BI$243,$AZ$250:$AZ$489,W$250:W$489)</f>
        <v>-3.8253442100516344E-2</v>
      </c>
      <c r="X541" s="69">
        <f>SUMPRODUCT('Monthly Returns'!$BI$4:$BI$243,$AZ$250:$AZ$489,X$250:X$489)</f>
        <v>0.10498408555924564</v>
      </c>
      <c r="Y541" s="69">
        <f>SUMPRODUCT('Monthly Returns'!$BI$4:$BI$243,$AZ$250:$AZ$489,Y$250:Y$489)</f>
        <v>-0.14717706405673145</v>
      </c>
      <c r="Z541" s="69">
        <f>SUMPRODUCT('Monthly Returns'!$BI$4:$BI$243,$AZ$250:$AZ$489,Z$250:Z$489)</f>
        <v>-0.18329565423591504</v>
      </c>
      <c r="AA541" s="69">
        <f>SUMPRODUCT('Monthly Returns'!$BI$4:$BI$243,$AZ$250:$AZ$489,AA$250:AA$489)</f>
        <v>0.43340698238986208</v>
      </c>
      <c r="AB541" s="69">
        <f>SUMPRODUCT('Monthly Returns'!$BI$4:$BI$243,$AZ$250:$AZ$489,AB$250:AB$489)</f>
        <v>0.28857394443467138</v>
      </c>
      <c r="AC541" s="69">
        <f>SUMPRODUCT('Monthly Returns'!$BI$4:$BI$243,$AZ$250:$AZ$489,AC$250:AC$489)</f>
        <v>-4.0645248408115363E-2</v>
      </c>
      <c r="AD541" s="69">
        <f>SUMPRODUCT('Monthly Returns'!$BI$4:$BI$243,$AZ$250:$AZ$489,AD$250:AD$489)</f>
        <v>-9.3585112691298419E-2</v>
      </c>
      <c r="AE541" s="69">
        <f>SUMPRODUCT('Monthly Returns'!$BI$4:$BI$243,$AZ$250:$AZ$489,AE$250:AE$489)</f>
        <v>0.1137157552082379</v>
      </c>
      <c r="AF541" s="69">
        <f>SUMPRODUCT('Monthly Returns'!$BI$4:$BI$243,$AZ$250:$AZ$489,AF$250:AF$489)</f>
        <v>0.3876338127635624</v>
      </c>
      <c r="AG541" s="69">
        <f>SUMPRODUCT('Monthly Returns'!$BI$4:$BI$243,$AZ$250:$AZ$489,AG$250:AG$489)</f>
        <v>0.39834787170872049</v>
      </c>
      <c r="AH541" s="69">
        <f>SUMPRODUCT('Monthly Returns'!$BI$4:$BI$243,$AZ$250:$AZ$489,AH$250:AH$489)</f>
        <v>0.46894831032731127</v>
      </c>
      <c r="AI541" s="69">
        <f>SUMPRODUCT('Monthly Returns'!$BI$4:$BI$243,$AZ$250:$AZ$489,AI$250:AI$489)</f>
        <v>0.51414274027145468</v>
      </c>
      <c r="AJ541" s="69">
        <f>SUMPRODUCT('Monthly Returns'!$BI$4:$BI$243,$AZ$250:$AZ$489,AJ$250:AJ$489)</f>
        <v>0.7027193103310645</v>
      </c>
      <c r="AK541" s="69">
        <f>SUMPRODUCT('Monthly Returns'!$BI$4:$BI$243,$AZ$250:$AZ$489,AK$250:AK$489)</f>
        <v>0.72049934444161601</v>
      </c>
      <c r="AL541" s="69">
        <f>SUMPRODUCT('Monthly Returns'!$BI$4:$BI$243,$AZ$250:$AZ$489,AL$250:AL$489)</f>
        <v>0.6324604180819281</v>
      </c>
      <c r="AM541" s="69">
        <f>SUMPRODUCT('Monthly Returns'!$BI$4:$BI$243,$AZ$250:$AZ$489,AM$250:AM$489)</f>
        <v>0.21030075776750554</v>
      </c>
      <c r="AN541" s="69">
        <f>SUMPRODUCT('Monthly Returns'!$BI$4:$BI$243,$AZ$250:$AZ$489,AN$250:AN$489)</f>
        <v>0.44634015854268261</v>
      </c>
      <c r="AO541" s="69">
        <f>SUMPRODUCT('Monthly Returns'!$BI$4:$BI$243,$AZ$250:$AZ$489,AO$250:AO$489)</f>
        <v>-0.1279887864128644</v>
      </c>
      <c r="AP541" s="69">
        <f>SUMPRODUCT('Monthly Returns'!$BI$4:$BI$243,$AZ$250:$AZ$489,AP$250:AP$489)</f>
        <v>0.10927522258610102</v>
      </c>
      <c r="AQ541" s="69">
        <f>SUMPRODUCT('Monthly Returns'!$BI$4:$BI$243,$AZ$250:$AZ$489,AQ$250:AQ$489)</f>
        <v>0.58771174819110117</v>
      </c>
      <c r="AR541" s="69">
        <f>SUMPRODUCT('Monthly Returns'!$BI$4:$BI$243,$AZ$250:$AZ$489,AR$250:AR$489)</f>
        <v>0.16648003995931576</v>
      </c>
      <c r="AS541" s="69">
        <f>SUMPRODUCT('Monthly Returns'!$BI$4:$BI$243,$AZ$250:$AZ$489,AS$250:AS$489)</f>
        <v>1.258099312983082E-2</v>
      </c>
      <c r="AT541" s="69">
        <f>SUMPRODUCT('Monthly Returns'!$BI$4:$BI$243,$AZ$250:$AZ$489,AT$250:AT$489)</f>
        <v>0.59320072313160743</v>
      </c>
      <c r="AU541" s="69">
        <f>SUMPRODUCT('Monthly Returns'!$BI$4:$BI$243,$AZ$250:$AZ$489,AU$250:AU$489)</f>
        <v>0.1044396109503085</v>
      </c>
      <c r="AV541" s="69">
        <f>SUMPRODUCT('Monthly Returns'!$BI$4:$BI$243,$AZ$250:$AZ$489,AV$250:AV$489)</f>
        <v>0.271344735397963</v>
      </c>
      <c r="AW541" s="69">
        <f>SUMPRODUCT('Monthly Returns'!$BI$4:$BI$243,$AZ$250:$AZ$489,AW$250:AW$489)</f>
        <v>0.47003239628765886</v>
      </c>
      <c r="AX541" s="69">
        <f>SUMPRODUCT('Monthly Returns'!$BI$4:$BI$243,$AZ$250:$AZ$489,AX$250:AX$489)</f>
        <v>0.56327492441249105</v>
      </c>
      <c r="AY541" s="69">
        <f>SUMPRODUCT('Monthly Returns'!$BI$4:$BI$243,$AZ$250:$AZ$489,AY$250:AY$489)</f>
        <v>0.8417658858856375</v>
      </c>
      <c r="AZ541" s="69">
        <f>SUMPRODUCT('Monthly Returns'!$BI$4:$BI$243,$AZ$250:$AZ$489,AZ$250:AZ$489)</f>
        <v>1.0000000000000018</v>
      </c>
      <c r="BA541" s="69">
        <f>SUMPRODUCT('Monthly Returns'!$BI$4:$BI$243,$AZ$250:$AZ$489,BA$250:BA$489)</f>
        <v>0.32383096828093727</v>
      </c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</row>
    <row r="542" spans="1:74" x14ac:dyDescent="0.2">
      <c r="A542" s="71" t="str">
        <v>EXTRA</v>
      </c>
      <c r="C542" s="69">
        <f>SUMPRODUCT('Monthly Returns'!$BI$4:$BI$243,$BA$250:$BA$489,C$250:C$489)</f>
        <v>-9.6447301323201326E-2</v>
      </c>
      <c r="D542" s="69">
        <f>SUMPRODUCT('Monthly Returns'!$BI$4:$BI$243,$BA$250:$BA$489,D$250:D$489)</f>
        <v>-7.9517263298553631E-2</v>
      </c>
      <c r="E542" s="69">
        <f>SUMPRODUCT('Monthly Returns'!$BI$4:$BI$243,$BA$250:$BA$489,E$250:E$489)</f>
        <v>-4.607823644466371E-2</v>
      </c>
      <c r="F542" s="69">
        <f>SUMPRODUCT('Monthly Returns'!$BI$4:$BI$243,$BA$250:$BA$489,F$250:F$489)</f>
        <v>-7.5301221479437451E-3</v>
      </c>
      <c r="G542" s="69">
        <f>SUMPRODUCT('Monthly Returns'!$BI$4:$BI$243,$BA$250:$BA$489,G$250:G$489)</f>
        <v>-9.4341637090350535E-3</v>
      </c>
      <c r="H542" s="69">
        <f>SUMPRODUCT('Monthly Returns'!$BI$4:$BI$243,$BA$250:$BA$489,H$250:H$489)</f>
        <v>-8.9310113207305239E-2</v>
      </c>
      <c r="I542" s="69">
        <f>SUMPRODUCT('Monthly Returns'!$BI$4:$BI$243,$BA$250:$BA$489,I$250:I$489)</f>
        <v>-9.7471217440107644E-2</v>
      </c>
      <c r="J542" s="69">
        <f>SUMPRODUCT('Monthly Returns'!$BI$4:$BI$243,$BA$250:$BA$489,J$250:J$489)</f>
        <v>-4.5529789213263304E-2</v>
      </c>
      <c r="K542" s="69">
        <f>SUMPRODUCT('Monthly Returns'!$BI$4:$BI$243,$BA$250:$BA$489,K$250:K$489)</f>
        <v>-6.8288182360878344E-2</v>
      </c>
      <c r="L542" s="69">
        <f>SUMPRODUCT('Monthly Returns'!$BI$4:$BI$243,$BA$250:$BA$489,L$250:L$489)</f>
        <v>-9.8844857902049429E-2</v>
      </c>
      <c r="M542" s="69">
        <f>SUMPRODUCT('Monthly Returns'!$BI$4:$BI$243,$BA$250:$BA$489,M$250:M$489)</f>
        <v>-0.10657431646389796</v>
      </c>
      <c r="N542" s="69">
        <f>SUMPRODUCT('Monthly Returns'!$BI$4:$BI$243,$BA$250:$BA$489,N$250:N$489)</f>
        <v>-0.10082573319446404</v>
      </c>
      <c r="O542" s="69">
        <f>SUMPRODUCT('Monthly Returns'!$BI$4:$BI$243,$BA$250:$BA$489,O$250:O$489)</f>
        <v>-0.12149531063908499</v>
      </c>
      <c r="P542" s="69">
        <f>SUMPRODUCT('Monthly Returns'!$BI$4:$BI$243,$BA$250:$BA$489,P$250:P$489)</f>
        <v>-0.10372317995879937</v>
      </c>
      <c r="Q542" s="69">
        <f>SUMPRODUCT('Monthly Returns'!$BI$4:$BI$243,$BA$250:$BA$489,Q$250:Q$489)</f>
        <v>-9.7718718461973039E-2</v>
      </c>
      <c r="R542" s="69">
        <f>SUMPRODUCT('Monthly Returns'!$BI$4:$BI$243,$BA$250:$BA$489,R$250:R$489)</f>
        <v>-0.11259785885279654</v>
      </c>
      <c r="S542" s="69">
        <f>SUMPRODUCT('Monthly Returns'!$BI$4:$BI$243,$BA$250:$BA$489,S$250:S$489)</f>
        <v>-9.870250235895682E-2</v>
      </c>
      <c r="T542" s="69">
        <f>SUMPRODUCT('Monthly Returns'!$BI$4:$BI$243,$BA$250:$BA$489,T$250:T$489)</f>
        <v>-0.11123496078747551</v>
      </c>
      <c r="U542" s="69">
        <f>SUMPRODUCT('Monthly Returns'!$BI$4:$BI$243,$BA$250:$BA$489,U$250:U$489)</f>
        <v>-1.4487603329477398E-2</v>
      </c>
      <c r="V542" s="69">
        <f>SUMPRODUCT('Monthly Returns'!$BI$4:$BI$243,$BA$250:$BA$489,V$250:V$489)</f>
        <v>1.2692057054044513E-2</v>
      </c>
      <c r="W542" s="69">
        <f>SUMPRODUCT('Monthly Returns'!$BI$4:$BI$243,$BA$250:$BA$489,W$250:W$489)</f>
        <v>3.0486010026013911E-2</v>
      </c>
      <c r="X542" s="69">
        <f>SUMPRODUCT('Monthly Returns'!$BI$4:$BI$243,$BA$250:$BA$489,X$250:X$489)</f>
        <v>0.25923148591257511</v>
      </c>
      <c r="Y542" s="69">
        <f>SUMPRODUCT('Monthly Returns'!$BI$4:$BI$243,$BA$250:$BA$489,Y$250:Y$489)</f>
        <v>0.15724770779565986</v>
      </c>
      <c r="Z542" s="69">
        <f>SUMPRODUCT('Monthly Returns'!$BI$4:$BI$243,$BA$250:$BA$489,Z$250:Z$489)</f>
        <v>0.1441591562708204</v>
      </c>
      <c r="AA542" s="69">
        <f>SUMPRODUCT('Monthly Returns'!$BI$4:$BI$243,$BA$250:$BA$489,AA$250:AA$489)</f>
        <v>0.5969010312778259</v>
      </c>
      <c r="AB542" s="69">
        <f>SUMPRODUCT('Monthly Returns'!$BI$4:$BI$243,$BA$250:$BA$489,AB$250:AB$489)</f>
        <v>0.48715710685803698</v>
      </c>
      <c r="AC542" s="69">
        <f>SUMPRODUCT('Monthly Returns'!$BI$4:$BI$243,$BA$250:$BA$489,AC$250:AC$489)</f>
        <v>0.21707594346900994</v>
      </c>
      <c r="AD542" s="69">
        <f>SUMPRODUCT('Monthly Returns'!$BI$4:$BI$243,$BA$250:$BA$489,AD$250:AD$489)</f>
        <v>0.16511588461150589</v>
      </c>
      <c r="AE542" s="69">
        <f>SUMPRODUCT('Monthly Returns'!$BI$4:$BI$243,$BA$250:$BA$489,AE$250:AE$489)</f>
        <v>0.34119323493779058</v>
      </c>
      <c r="AF542" s="69">
        <f>SUMPRODUCT('Monthly Returns'!$BI$4:$BI$243,$BA$250:$BA$489,AF$250:AF$489)</f>
        <v>0.3080196955054294</v>
      </c>
      <c r="AG542" s="69">
        <f>SUMPRODUCT('Monthly Returns'!$BI$4:$BI$243,$BA$250:$BA$489,AG$250:AG$489)</f>
        <v>0.34695210111177205</v>
      </c>
      <c r="AH542" s="69">
        <f>SUMPRODUCT('Monthly Returns'!$BI$4:$BI$243,$BA$250:$BA$489,AH$250:AH$489)</f>
        <v>0.41996429060512924</v>
      </c>
      <c r="AI542" s="69">
        <f>SUMPRODUCT('Monthly Returns'!$BI$4:$BI$243,$BA$250:$BA$489,AI$250:AI$489)</f>
        <v>0.52405380606903096</v>
      </c>
      <c r="AJ542" s="69">
        <f>SUMPRODUCT('Monthly Returns'!$BI$4:$BI$243,$BA$250:$BA$489,AJ$250:AJ$489)</f>
        <v>0.54564148452197503</v>
      </c>
      <c r="AK542" s="69">
        <f>SUMPRODUCT('Monthly Returns'!$BI$4:$BI$243,$BA$250:$BA$489,AK$250:AK$489)</f>
        <v>0.53411322454538934</v>
      </c>
      <c r="AL542" s="69">
        <f>SUMPRODUCT('Monthly Returns'!$BI$4:$BI$243,$BA$250:$BA$489,AL$250:AL$489)</f>
        <v>0.60011581412514914</v>
      </c>
      <c r="AM542" s="69">
        <f>SUMPRODUCT('Monthly Returns'!$BI$4:$BI$243,$BA$250:$BA$489,AM$250:AM$489)</f>
        <v>0.17305973281637063</v>
      </c>
      <c r="AN542" s="69">
        <f>SUMPRODUCT('Monthly Returns'!$BI$4:$BI$243,$BA$250:$BA$489,AN$250:AN$489)</f>
        <v>0.63692683715791798</v>
      </c>
      <c r="AO542" s="69">
        <f>SUMPRODUCT('Monthly Returns'!$BI$4:$BI$243,$BA$250:$BA$489,AO$250:AO$489)</f>
        <v>-0.12511085704761904</v>
      </c>
      <c r="AP542" s="69">
        <f>SUMPRODUCT('Monthly Returns'!$BI$4:$BI$243,$BA$250:$BA$489,AP$250:AP$489)</f>
        <v>0.45930632215337996</v>
      </c>
      <c r="AQ542" s="69">
        <f>SUMPRODUCT('Monthly Returns'!$BI$4:$BI$243,$BA$250:$BA$489,AQ$250:AQ$489)</f>
        <v>0.54316807930979671</v>
      </c>
      <c r="AR542" s="69">
        <f>SUMPRODUCT('Monthly Returns'!$BI$4:$BI$243,$BA$250:$BA$489,AR$250:AR$489)</f>
        <v>0.31238664408767153</v>
      </c>
      <c r="AS542" s="69">
        <f>SUMPRODUCT('Monthly Returns'!$BI$4:$BI$243,$BA$250:$BA$489,AS$250:AS$489)</f>
        <v>4.6496856632997442E-2</v>
      </c>
      <c r="AT542" s="69">
        <f>SUMPRODUCT('Monthly Returns'!$BI$4:$BI$243,$BA$250:$BA$489,AT$250:AT$489)</f>
        <v>0.54762779521854321</v>
      </c>
      <c r="AU542" s="69">
        <f>SUMPRODUCT('Monthly Returns'!$BI$4:$BI$243,$BA$250:$BA$489,AU$250:AU$489)</f>
        <v>0.26319909148718013</v>
      </c>
      <c r="AV542" s="69">
        <f>SUMPRODUCT('Monthly Returns'!$BI$4:$BI$243,$BA$250:$BA$489,AV$250:AV$489)</f>
        <v>-6.9781100174395233E-2</v>
      </c>
      <c r="AW542" s="69">
        <f>SUMPRODUCT('Monthly Returns'!$BI$4:$BI$243,$BA$250:$BA$489,AW$250:AW$489)</f>
        <v>0.32672621584132427</v>
      </c>
      <c r="AX542" s="69">
        <f>SUMPRODUCT('Monthly Returns'!$BI$4:$BI$243,$BA$250:$BA$489,AX$250:AX$489)</f>
        <v>0.4184816156199061</v>
      </c>
      <c r="AY542" s="69">
        <f>SUMPRODUCT('Monthly Returns'!$BI$4:$BI$243,$BA$250:$BA$489,AY$250:AY$489)</f>
        <v>0.46931782567305291</v>
      </c>
      <c r="AZ542" s="69">
        <f>SUMPRODUCT('Monthly Returns'!$BI$4:$BI$243,$BA$250:$BA$489,AZ$250:AZ$489)</f>
        <v>0.32383096828093727</v>
      </c>
      <c r="BA542" s="69">
        <f>SUMPRODUCT('Monthly Returns'!$BI$4:$BI$243,$BA$250:$BA$489,BA$250:BA$489)</f>
        <v>1.0000000000000007</v>
      </c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</row>
    <row r="543" spans="1:74" x14ac:dyDescent="0.2">
      <c r="A543" s="71">
        <v>0</v>
      </c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</row>
    <row r="544" spans="1:74" x14ac:dyDescent="0.2">
      <c r="A544" s="71">
        <v>0</v>
      </c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  <c r="AW544" s="69"/>
      <c r="AX544" s="69"/>
      <c r="AY544" s="69"/>
      <c r="AZ544" s="69"/>
      <c r="BA544" s="69"/>
      <c r="BB544" s="69"/>
      <c r="BC544" s="69"/>
      <c r="BD544" s="69"/>
      <c r="BE544" s="69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</row>
    <row r="545" spans="1:74" x14ac:dyDescent="0.2">
      <c r="A545" s="71">
        <v>0</v>
      </c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  <c r="AW545" s="69"/>
      <c r="AX545" s="69"/>
      <c r="AY545" s="69"/>
      <c r="AZ545" s="69"/>
      <c r="BA545" s="69"/>
      <c r="BB545" s="69"/>
      <c r="BC545" s="69"/>
      <c r="BD545" s="69"/>
      <c r="BE545" s="69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</row>
    <row r="546" spans="1:74" x14ac:dyDescent="0.2">
      <c r="A546" s="71" t="e">
        <v>#REF!</v>
      </c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  <c r="AW546" s="69"/>
      <c r="AX546" s="69"/>
      <c r="AY546" s="69"/>
      <c r="AZ546" s="69"/>
      <c r="BA546" s="69"/>
      <c r="BB546" s="69"/>
      <c r="BC546" s="69"/>
      <c r="BD546" s="69"/>
      <c r="BE546" s="69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</row>
    <row r="547" spans="1:74" x14ac:dyDescent="0.2">
      <c r="A547" s="71">
        <v>0</v>
      </c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  <c r="AW547" s="69"/>
      <c r="AX547" s="69"/>
      <c r="AY547" s="69"/>
      <c r="AZ547" s="69"/>
      <c r="BA547" s="69"/>
      <c r="BB547" s="69"/>
      <c r="BC547" s="69"/>
      <c r="BD547" s="69"/>
      <c r="BE547" s="69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</row>
    <row r="548" spans="1:74" x14ac:dyDescent="0.2">
      <c r="A548" s="71">
        <v>0</v>
      </c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  <c r="AW548" s="69"/>
      <c r="AX548" s="69"/>
      <c r="AY548" s="69"/>
      <c r="AZ548" s="69"/>
      <c r="BA548" s="69"/>
      <c r="BB548" s="69"/>
      <c r="BC548" s="69"/>
      <c r="BD548" s="69"/>
      <c r="BE548" s="69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</row>
    <row r="549" spans="1:74" x14ac:dyDescent="0.2">
      <c r="A549" s="71" t="e">
        <v>#REF!</v>
      </c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  <c r="AW549" s="69"/>
      <c r="AX549" s="69"/>
      <c r="AY549" s="69"/>
      <c r="AZ549" s="69"/>
      <c r="BA549" s="69"/>
      <c r="BB549" s="69"/>
      <c r="BC549" s="69"/>
      <c r="BD549" s="69"/>
      <c r="BE549" s="69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</row>
    <row r="550" spans="1:74" x14ac:dyDescent="0.2">
      <c r="A550" s="71" t="e">
        <v>#REF!</v>
      </c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  <c r="AW550" s="69"/>
      <c r="AX550" s="69"/>
      <c r="AY550" s="69"/>
      <c r="AZ550" s="69"/>
      <c r="BA550" s="69"/>
      <c r="BB550" s="69"/>
      <c r="BC550" s="69"/>
      <c r="BD550" s="69"/>
      <c r="BE550" s="69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</row>
    <row r="551" spans="1:74" x14ac:dyDescent="0.2">
      <c r="A551" s="71">
        <v>0</v>
      </c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</row>
    <row r="552" spans="1:74" x14ac:dyDescent="0.2">
      <c r="A552" s="71">
        <v>0</v>
      </c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  <c r="AW552" s="69"/>
      <c r="AX552" s="69"/>
      <c r="AY552" s="69"/>
      <c r="AZ552" s="69"/>
      <c r="BA552" s="69"/>
      <c r="BB552" s="69"/>
      <c r="BC552" s="69"/>
      <c r="BD552" s="69"/>
      <c r="BE552" s="69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</row>
    <row r="553" spans="1:74" x14ac:dyDescent="0.2">
      <c r="A553" s="71" t="e">
        <v>#REF!</v>
      </c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  <c r="AW553" s="69"/>
      <c r="AX553" s="69"/>
      <c r="AY553" s="69"/>
      <c r="AZ553" s="69"/>
      <c r="BA553" s="69"/>
      <c r="BB553" s="69"/>
      <c r="BC553" s="69"/>
      <c r="BD553" s="69"/>
      <c r="BE553" s="69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</row>
    <row r="554" spans="1:74" x14ac:dyDescent="0.2">
      <c r="A554" s="71" t="e">
        <v>#REF!</v>
      </c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  <c r="AW554" s="69"/>
      <c r="AX554" s="69"/>
      <c r="AY554" s="69"/>
      <c r="AZ554" s="69"/>
      <c r="BA554" s="69"/>
      <c r="BB554" s="69"/>
      <c r="BC554" s="69"/>
      <c r="BD554" s="69"/>
      <c r="BE554" s="69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</row>
    <row r="555" spans="1:74" x14ac:dyDescent="0.2">
      <c r="A555" s="71" t="e">
        <v>#REF!</v>
      </c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  <c r="AX555" s="69"/>
      <c r="AY555" s="69"/>
      <c r="AZ555" s="69"/>
      <c r="BA555" s="69"/>
      <c r="BB555" s="69"/>
      <c r="BC555" s="69"/>
      <c r="BD555" s="69"/>
      <c r="BE555" s="69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</row>
    <row r="556" spans="1:74" x14ac:dyDescent="0.2">
      <c r="A556" s="71" t="e">
        <v>#REF!</v>
      </c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  <c r="AW556" s="69"/>
      <c r="AX556" s="69"/>
      <c r="AY556" s="69"/>
      <c r="AZ556" s="69"/>
      <c r="BA556" s="69"/>
      <c r="BB556" s="69"/>
      <c r="BC556" s="69"/>
      <c r="BD556" s="69"/>
      <c r="BE556" s="69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</row>
    <row r="557" spans="1:74" x14ac:dyDescent="0.2">
      <c r="A557" s="71" t="e">
        <v>#REF!</v>
      </c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  <c r="AW557" s="69"/>
      <c r="AX557" s="69"/>
      <c r="AY557" s="69"/>
      <c r="AZ557" s="69"/>
      <c r="BA557" s="69"/>
      <c r="BB557" s="69"/>
      <c r="BC557" s="69"/>
      <c r="BD557" s="69"/>
      <c r="BE557" s="69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</row>
    <row r="558" spans="1:74" x14ac:dyDescent="0.2">
      <c r="A558" s="71" t="e">
        <v>#REF!</v>
      </c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</row>
    <row r="559" spans="1:74" x14ac:dyDescent="0.2">
      <c r="A559" s="71" t="e">
        <v>#REF!</v>
      </c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  <c r="AW559" s="69"/>
      <c r="AX559" s="69"/>
      <c r="AY559" s="69"/>
      <c r="AZ559" s="69"/>
      <c r="BA559" s="69"/>
      <c r="BB559" s="69"/>
      <c r="BC559" s="69"/>
      <c r="BD559" s="69"/>
      <c r="BE559" s="69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</row>
    <row r="560" spans="1:74" x14ac:dyDescent="0.2">
      <c r="A560" s="71" t="e">
        <v>#REF!</v>
      </c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  <c r="AW560" s="69"/>
      <c r="AX560" s="69"/>
      <c r="AY560" s="69"/>
      <c r="AZ560" s="69"/>
      <c r="BA560" s="69"/>
      <c r="BB560" s="69"/>
      <c r="BC560" s="69"/>
      <c r="BD560" s="69"/>
      <c r="BE560" s="69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</row>
    <row r="561" spans="1:74" x14ac:dyDescent="0.2">
      <c r="A561" s="71" t="e">
        <v>#REF!</v>
      </c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  <c r="AW561" s="69"/>
      <c r="AX561" s="69"/>
      <c r="AY561" s="69"/>
      <c r="AZ561" s="69"/>
      <c r="BA561" s="69"/>
      <c r="BB561" s="69"/>
      <c r="BC561" s="69"/>
      <c r="BD561" s="69"/>
      <c r="BE561" s="69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</row>
    <row r="562" spans="1:74" x14ac:dyDescent="0.2">
      <c r="A562" s="71" t="e">
        <v>#REF!</v>
      </c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  <c r="AW562" s="69"/>
      <c r="AX562" s="69"/>
      <c r="AY562" s="69"/>
      <c r="AZ562" s="69"/>
      <c r="BA562" s="69"/>
      <c r="BB562" s="69"/>
      <c r="BC562" s="69"/>
      <c r="BD562" s="69"/>
      <c r="BE562" s="69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</row>
    <row r="563" spans="1:74" x14ac:dyDescent="0.2">
      <c r="A563" s="71" t="e">
        <v>#REF!</v>
      </c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  <c r="AW563" s="69"/>
      <c r="AX563" s="69"/>
      <c r="AY563" s="69"/>
      <c r="AZ563" s="69"/>
      <c r="BA563" s="69"/>
      <c r="BB563" s="69"/>
      <c r="BC563" s="69"/>
      <c r="BD563" s="69"/>
      <c r="BE563" s="69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</row>
    <row r="565" spans="1:74" x14ac:dyDescent="0.2">
      <c r="A565" s="72" t="s">
        <v>131</v>
      </c>
    </row>
    <row r="566" spans="1:74" x14ac:dyDescent="0.2">
      <c r="A566" s="71" t="str">
        <f>A492</f>
        <v>US Equity</v>
      </c>
      <c r="C566" s="69">
        <f t="shared" ref="C566:C597" si="139">C492*HLOOKUP($A566,$C$244:$BV$245,2,FALSE)*HLOOKUP(C$2,$C$244:$BV$245,2,FALSE)</f>
        <v>2.1344651304083133E-2</v>
      </c>
      <c r="D566" s="69">
        <f t="shared" ref="D566:BA571" si="140">D492*HLOOKUP($A566,$C$244:$BV$245,2,FALSE)*HLOOKUP(D$2,$C$244:$BV$245,2,FALSE)</f>
        <v>2.411539725518461E-2</v>
      </c>
      <c r="E566" s="69">
        <f t="shared" si="140"/>
        <v>1.839465041002666E-2</v>
      </c>
      <c r="F566" s="69">
        <f t="shared" si="140"/>
        <v>1.7613636703053062E-2</v>
      </c>
      <c r="G566" s="69">
        <f t="shared" si="140"/>
        <v>1.4064402744285184E-2</v>
      </c>
      <c r="H566" s="69">
        <f t="shared" si="140"/>
        <v>1.3770492544123858E-2</v>
      </c>
      <c r="I566" s="69">
        <f t="shared" si="140"/>
        <v>1.2220511923959279E-2</v>
      </c>
      <c r="J566" s="69">
        <f t="shared" si="140"/>
        <v>1.8680467459838E-2</v>
      </c>
      <c r="K566" s="69">
        <f t="shared" si="140"/>
        <v>1.9039318291339535E-2</v>
      </c>
      <c r="L566" s="69">
        <f t="shared" si="140"/>
        <v>2.657005484364431E-3</v>
      </c>
      <c r="M566" s="69">
        <f t="shared" si="140"/>
        <v>3.3380274817655041E-3</v>
      </c>
      <c r="N566" s="69">
        <f t="shared" si="140"/>
        <v>9.340227269999524E-3</v>
      </c>
      <c r="O566" s="69">
        <f t="shared" si="140"/>
        <v>8.1269594832495164E-3</v>
      </c>
      <c r="P566" s="69">
        <f t="shared" si="140"/>
        <v>8.2090206717771678E-3</v>
      </c>
      <c r="Q566" s="69">
        <f t="shared" si="140"/>
        <v>8.6388923098977242E-3</v>
      </c>
      <c r="R566" s="69">
        <f t="shared" si="140"/>
        <v>1.0734703550311012E-2</v>
      </c>
      <c r="S566" s="69">
        <f t="shared" si="140"/>
        <v>5.178728664425097E-3</v>
      </c>
      <c r="T566" s="69">
        <f t="shared" si="140"/>
        <v>8.1337369810700524E-3</v>
      </c>
      <c r="U566" s="69">
        <f t="shared" si="140"/>
        <v>1.673492859026467E-2</v>
      </c>
      <c r="V566" s="69">
        <f>V492*HLOOKUP($A566,$C$244:$BV$245,2,FALSE)*HLOOKUP(V$2,$C$244:$BV$245,2,FALSE)</f>
        <v>6.5397322906450631E-3</v>
      </c>
      <c r="W566" s="69">
        <f t="shared" si="140"/>
        <v>1.216031964005778E-3</v>
      </c>
      <c r="X566" s="69">
        <f t="shared" si="140"/>
        <v>-2.944567781184957E-4</v>
      </c>
      <c r="Y566" s="69">
        <f t="shared" si="140"/>
        <v>1.6948005296317783E-4</v>
      </c>
      <c r="Z566" s="69">
        <f t="shared" si="140"/>
        <v>-4.1285115703520222E-4</v>
      </c>
      <c r="AA566" s="69">
        <f t="shared" si="140"/>
        <v>8.6563736841557934E-4</v>
      </c>
      <c r="AB566" s="69">
        <f t="shared" si="140"/>
        <v>5.6929461432286615E-4</v>
      </c>
      <c r="AC566" s="69">
        <f t="shared" si="140"/>
        <v>-1.4877030284844156E-4</v>
      </c>
      <c r="AD566" s="69">
        <f t="shared" si="140"/>
        <v>-2.2213124061561633E-4</v>
      </c>
      <c r="AE566" s="69">
        <f t="shared" si="140"/>
        <v>6.1602577269325573E-5</v>
      </c>
      <c r="AF566" s="69">
        <f t="shared" si="140"/>
        <v>3.1631721918854106E-4</v>
      </c>
      <c r="AG566" s="69">
        <f t="shared" si="140"/>
        <v>4.1093145735816297E-4</v>
      </c>
      <c r="AH566" s="69">
        <f t="shared" si="140"/>
        <v>-6.7080031434078803E-4</v>
      </c>
      <c r="AI566" s="69">
        <f t="shared" si="140"/>
        <v>2.1327696917786457E-4</v>
      </c>
      <c r="AJ566" s="69">
        <f t="shared" si="140"/>
        <v>2.5660943062962358E-4</v>
      </c>
      <c r="AK566" s="69">
        <f t="shared" si="140"/>
        <v>4.7616983203997704E-4</v>
      </c>
      <c r="AL566" s="69">
        <f t="shared" si="140"/>
        <v>2.4176624321540892E-4</v>
      </c>
      <c r="AM566" s="69">
        <f t="shared" si="140"/>
        <v>-3.3925926590792285E-5</v>
      </c>
      <c r="AN566" s="69">
        <f t="shared" si="140"/>
        <v>-7.6526695070634809E-6</v>
      </c>
      <c r="AO566" s="69">
        <f t="shared" si="140"/>
        <v>-8.204854177310908E-5</v>
      </c>
      <c r="AP566" s="69">
        <f t="shared" si="140"/>
        <v>-3.3662390991589294E-4</v>
      </c>
      <c r="AQ566" s="69">
        <f t="shared" si="140"/>
        <v>-9.8155970355593821E-5</v>
      </c>
      <c r="AR566" s="69">
        <f t="shared" si="140"/>
        <v>2.3768604729884407E-4</v>
      </c>
      <c r="AS566" s="69">
        <f t="shared" si="140"/>
        <v>-4.5925416819894764E-4</v>
      </c>
      <c r="AT566" s="69">
        <f t="shared" si="140"/>
        <v>2.8536138784803031E-4</v>
      </c>
      <c r="AU566" s="69">
        <f t="shared" si="140"/>
        <v>-3.477351408553981E-4</v>
      </c>
      <c r="AV566" s="69">
        <f t="shared" si="140"/>
        <v>7.1580928318638599E-4</v>
      </c>
      <c r="AW566" s="69">
        <f t="shared" si="140"/>
        <v>4.6253967187163709E-4</v>
      </c>
      <c r="AX566" s="69">
        <f t="shared" si="140"/>
        <v>3.2233619635124586E-4</v>
      </c>
      <c r="AY566" s="69">
        <f t="shared" si="140"/>
        <v>6.0361865449729988E-4</v>
      </c>
      <c r="AZ566" s="69">
        <f t="shared" si="140"/>
        <v>2.6068293787660947E-4</v>
      </c>
      <c r="BA566" s="69">
        <f t="shared" si="140"/>
        <v>-1.1131705386267969E-3</v>
      </c>
    </row>
    <row r="567" spans="1:74" x14ac:dyDescent="0.2">
      <c r="A567" s="71" t="str">
        <f t="shared" ref="A567:A630" si="141">A493</f>
        <v>US Small Cap Equity</v>
      </c>
      <c r="C567" s="69">
        <f t="shared" si="139"/>
        <v>2.411539725518461E-2</v>
      </c>
      <c r="D567" s="69">
        <f t="shared" ref="D567:R567" si="142">D493*HLOOKUP($A567,$C$244:$BV$245,2,FALSE)*HLOOKUP(D$2,$C$244:$BV$245,2,FALSE)</f>
        <v>3.6794302575110072E-2</v>
      </c>
      <c r="E567" s="69">
        <f t="shared" si="142"/>
        <v>2.2069416535516508E-2</v>
      </c>
      <c r="F567" s="69">
        <f t="shared" si="142"/>
        <v>2.3885838034990021E-2</v>
      </c>
      <c r="G567" s="69">
        <f t="shared" si="142"/>
        <v>1.594908543912308E-2</v>
      </c>
      <c r="H567" s="69">
        <f t="shared" si="142"/>
        <v>1.5675354364099687E-2</v>
      </c>
      <c r="I567" s="69">
        <f t="shared" si="142"/>
        <v>1.4017028435754329E-2</v>
      </c>
      <c r="J567" s="69">
        <f t="shared" si="142"/>
        <v>2.290343820491457E-2</v>
      </c>
      <c r="K567" s="69">
        <f t="shared" si="142"/>
        <v>2.342962369065785E-2</v>
      </c>
      <c r="L567" s="69">
        <f t="shared" si="142"/>
        <v>1.4158661986685731E-3</v>
      </c>
      <c r="M567" s="69">
        <f t="shared" si="142"/>
        <v>2.3850679077178317E-3</v>
      </c>
      <c r="N567" s="69">
        <f t="shared" si="142"/>
        <v>1.1147199055918927E-2</v>
      </c>
      <c r="O567" s="69">
        <f t="shared" si="142"/>
        <v>8.7179316867603603E-3</v>
      </c>
      <c r="P567" s="69">
        <f t="shared" si="142"/>
        <v>9.0875136239738537E-3</v>
      </c>
      <c r="Q567" s="69">
        <f t="shared" si="142"/>
        <v>9.6061299760264417E-3</v>
      </c>
      <c r="R567" s="69">
        <f t="shared" si="142"/>
        <v>1.3826556640658615E-2</v>
      </c>
      <c r="S567" s="69">
        <f t="shared" si="140"/>
        <v>5.2433985806489454E-3</v>
      </c>
      <c r="T567" s="69">
        <f t="shared" si="140"/>
        <v>8.7859582795831379E-3</v>
      </c>
      <c r="U567" s="69">
        <f t="shared" si="140"/>
        <v>2.0121265680945587E-2</v>
      </c>
      <c r="V567" s="69">
        <f t="shared" si="140"/>
        <v>1.0227419659122319E-2</v>
      </c>
      <c r="W567" s="69">
        <f t="shared" si="140"/>
        <v>1.9812136325137917E-3</v>
      </c>
      <c r="X567" s="69">
        <f t="shared" si="140"/>
        <v>-2.8424048634467981E-4</v>
      </c>
      <c r="Y567" s="69">
        <f t="shared" si="140"/>
        <v>9.9668554894134895E-4</v>
      </c>
      <c r="Z567" s="69">
        <f t="shared" si="140"/>
        <v>7.1423873535834254E-4</v>
      </c>
      <c r="AA567" s="69">
        <f t="shared" si="140"/>
        <v>1.1566824867992119E-3</v>
      </c>
      <c r="AB567" s="69">
        <f t="shared" si="140"/>
        <v>6.02602062832665E-4</v>
      </c>
      <c r="AC567" s="69">
        <f t="shared" si="140"/>
        <v>2.4779173775702173E-4</v>
      </c>
      <c r="AD567" s="69">
        <f t="shared" si="140"/>
        <v>2.6395678900762755E-4</v>
      </c>
      <c r="AE567" s="69">
        <f t="shared" si="140"/>
        <v>2.0910788316455387E-4</v>
      </c>
      <c r="AF567" s="69">
        <f t="shared" si="140"/>
        <v>1.3640312706260356E-3</v>
      </c>
      <c r="AG567" s="69">
        <f t="shared" si="140"/>
        <v>1.0821977428216109E-3</v>
      </c>
      <c r="AH567" s="69">
        <f t="shared" si="140"/>
        <v>5.8833986575006964E-6</v>
      </c>
      <c r="AI567" s="69">
        <f t="shared" si="140"/>
        <v>5.1628083950562933E-4</v>
      </c>
      <c r="AJ567" s="69">
        <f t="shared" si="140"/>
        <v>3.6032889672317736E-4</v>
      </c>
      <c r="AK567" s="69">
        <f t="shared" si="140"/>
        <v>5.0219019721157348E-4</v>
      </c>
      <c r="AL567" s="69">
        <f t="shared" si="140"/>
        <v>3.2080240786776817E-4</v>
      </c>
      <c r="AM567" s="69">
        <f t="shared" si="140"/>
        <v>2.4437666589558225E-4</v>
      </c>
      <c r="AN567" s="69">
        <f t="shared" si="140"/>
        <v>-5.8591140948508726E-5</v>
      </c>
      <c r="AO567" s="69">
        <f t="shared" si="140"/>
        <v>1.8396067330432432E-4</v>
      </c>
      <c r="AP567" s="69">
        <f t="shared" si="140"/>
        <v>1.3966444965257021E-4</v>
      </c>
      <c r="AQ567" s="69">
        <f t="shared" si="140"/>
        <v>1.2895989365927943E-5</v>
      </c>
      <c r="AR567" s="69">
        <f t="shared" si="140"/>
        <v>3.5208112181937394E-4</v>
      </c>
      <c r="AS567" s="69">
        <f t="shared" si="140"/>
        <v>-1.1623682892634634E-3</v>
      </c>
      <c r="AT567" s="69">
        <f t="shared" si="140"/>
        <v>6.1531868310937322E-4</v>
      </c>
      <c r="AU567" s="69">
        <f t="shared" si="140"/>
        <v>1.3176842137370626E-4</v>
      </c>
      <c r="AV567" s="69">
        <f t="shared" si="140"/>
        <v>1.5968955728294708E-4</v>
      </c>
      <c r="AW567" s="69">
        <f t="shared" si="140"/>
        <v>7.4123670319781144E-4</v>
      </c>
      <c r="AX567" s="69">
        <f t="shared" si="140"/>
        <v>4.5195064380953011E-4</v>
      </c>
      <c r="AY567" s="69">
        <f t="shared" si="140"/>
        <v>5.5415706822419387E-4</v>
      </c>
      <c r="AZ567" s="69">
        <f t="shared" si="140"/>
        <v>5.4018889264145878E-5</v>
      </c>
      <c r="BA567" s="69">
        <f t="shared" si="140"/>
        <v>-1.2049771286878144E-3</v>
      </c>
    </row>
    <row r="568" spans="1:74" x14ac:dyDescent="0.2">
      <c r="A568" s="71" t="str">
        <f t="shared" si="141"/>
        <v>Europe Ex-UK Equity</v>
      </c>
      <c r="C568" s="69">
        <f t="shared" si="139"/>
        <v>1.8394650410026664E-2</v>
      </c>
      <c r="D568" s="69">
        <f t="shared" si="140"/>
        <v>2.2069416535516508E-2</v>
      </c>
      <c r="E568" s="69">
        <f t="shared" si="140"/>
        <v>2.8189514267168633E-2</v>
      </c>
      <c r="F568" s="69">
        <f t="shared" si="140"/>
        <v>2.6918672941908296E-2</v>
      </c>
      <c r="G568" s="69">
        <f t="shared" si="140"/>
        <v>1.8980953751987332E-2</v>
      </c>
      <c r="H568" s="69">
        <f t="shared" si="140"/>
        <v>1.4198130693306641E-2</v>
      </c>
      <c r="I568" s="69">
        <f t="shared" si="140"/>
        <v>1.1306568450147979E-2</v>
      </c>
      <c r="J568" s="69">
        <f t="shared" si="140"/>
        <v>2.2987367392269E-2</v>
      </c>
      <c r="K568" s="69">
        <f t="shared" si="140"/>
        <v>2.4684107731913981E-2</v>
      </c>
      <c r="L568" s="69">
        <f t="shared" si="140"/>
        <v>8.6327909417921065E-4</v>
      </c>
      <c r="M568" s="69">
        <f t="shared" si="140"/>
        <v>1.4741276122702152E-3</v>
      </c>
      <c r="N568" s="69">
        <f t="shared" si="140"/>
        <v>9.3755453286362318E-3</v>
      </c>
      <c r="O568" s="69">
        <f t="shared" si="140"/>
        <v>8.9880664747603711E-3</v>
      </c>
      <c r="P568" s="69">
        <f t="shared" si="140"/>
        <v>8.0765441216011109E-3</v>
      </c>
      <c r="Q568" s="69">
        <f t="shared" si="140"/>
        <v>7.9923489566771956E-3</v>
      </c>
      <c r="R568" s="69">
        <f t="shared" si="140"/>
        <v>8.9833659165793195E-3</v>
      </c>
      <c r="S568" s="69">
        <f t="shared" si="140"/>
        <v>1.9183301174168011E-3</v>
      </c>
      <c r="T568" s="69">
        <f t="shared" si="140"/>
        <v>7.1792775816643091E-3</v>
      </c>
      <c r="U568" s="69">
        <f t="shared" si="140"/>
        <v>1.8553638216663643E-2</v>
      </c>
      <c r="V568" s="69">
        <f t="shared" si="140"/>
        <v>9.3436643442422473E-3</v>
      </c>
      <c r="W568" s="69">
        <f>W494*HLOOKUP($A568,$C$244:$BV$245,2,FALSE)*HLOOKUP(W$2,$C$244:$BV$245,2,FALSE)</f>
        <v>2.5111997150189247E-3</v>
      </c>
      <c r="X568" s="69">
        <f t="shared" si="140"/>
        <v>1.2178964467433949E-3</v>
      </c>
      <c r="Y568" s="69">
        <f t="shared" si="140"/>
        <v>3.4111519668714223E-4</v>
      </c>
      <c r="Z568" s="69">
        <f t="shared" si="140"/>
        <v>3.4429625315323992E-4</v>
      </c>
      <c r="AA568" s="69">
        <f t="shared" si="140"/>
        <v>1.8360052320063819E-3</v>
      </c>
      <c r="AB568" s="69">
        <f t="shared" si="140"/>
        <v>1.123399607568551E-3</v>
      </c>
      <c r="AC568" s="69">
        <f t="shared" si="140"/>
        <v>7.2394540821845885E-4</v>
      </c>
      <c r="AD568" s="69">
        <f t="shared" si="140"/>
        <v>6.7833008026194563E-4</v>
      </c>
      <c r="AE568" s="69">
        <f t="shared" si="140"/>
        <v>6.049621830059702E-4</v>
      </c>
      <c r="AF568" s="69">
        <f t="shared" si="140"/>
        <v>1.051458931959107E-3</v>
      </c>
      <c r="AG568" s="69">
        <f t="shared" si="140"/>
        <v>1.0965050294778722E-3</v>
      </c>
      <c r="AH568" s="69">
        <f t="shared" si="140"/>
        <v>7.7290209179957533E-4</v>
      </c>
      <c r="AI568" s="69">
        <f t="shared" si="140"/>
        <v>-1.6584072852512873E-4</v>
      </c>
      <c r="AJ568" s="69">
        <f t="shared" si="140"/>
        <v>1.1927514110702434E-4</v>
      </c>
      <c r="AK568" s="69">
        <f t="shared" si="140"/>
        <v>2.5221746791032849E-4</v>
      </c>
      <c r="AL568" s="69">
        <f t="shared" si="140"/>
        <v>7.4908632483830685E-5</v>
      </c>
      <c r="AM568" s="69">
        <f t="shared" si="140"/>
        <v>-1.7970928083573096E-4</v>
      </c>
      <c r="AN568" s="69">
        <f t="shared" si="140"/>
        <v>3.1850766023822742E-4</v>
      </c>
      <c r="AO568" s="69">
        <f t="shared" si="140"/>
        <v>-5.2878324537748776E-4</v>
      </c>
      <c r="AP568" s="69">
        <f t="shared" si="140"/>
        <v>1.2088143206480278E-3</v>
      </c>
      <c r="AQ568" s="69">
        <f t="shared" si="140"/>
        <v>6.6078537603547001E-4</v>
      </c>
      <c r="AR568" s="69">
        <f t="shared" si="140"/>
        <v>7.583043742298651E-4</v>
      </c>
      <c r="AS568" s="69">
        <f t="shared" si="140"/>
        <v>-3.1924877589807539E-4</v>
      </c>
      <c r="AT568" s="69">
        <f t="shared" si="140"/>
        <v>1.1827566525545981E-3</v>
      </c>
      <c r="AU568" s="69">
        <f t="shared" si="140"/>
        <v>6.0671145956596158E-4</v>
      </c>
      <c r="AV568" s="69">
        <f t="shared" si="140"/>
        <v>-4.2570233613989188E-4</v>
      </c>
      <c r="AW568" s="69">
        <f t="shared" si="140"/>
        <v>1.4680633636837204E-3</v>
      </c>
      <c r="AX568" s="69">
        <f t="shared" si="140"/>
        <v>1.4182393245548315E-3</v>
      </c>
      <c r="AY568" s="69">
        <f t="shared" si="140"/>
        <v>4.4676200852629584E-4</v>
      </c>
      <c r="AZ568" s="69">
        <f t="shared" si="140"/>
        <v>-2.7303521871799519E-4</v>
      </c>
      <c r="BA568" s="69">
        <f t="shared" si="140"/>
        <v>-6.1117662591474121E-4</v>
      </c>
    </row>
    <row r="569" spans="1:74" x14ac:dyDescent="0.2">
      <c r="A569" s="71" t="str">
        <f t="shared" si="141"/>
        <v>Europe Small Cap Equity</v>
      </c>
      <c r="C569" s="69">
        <f t="shared" si="139"/>
        <v>1.7613636703053059E-2</v>
      </c>
      <c r="D569" s="69">
        <f t="shared" si="140"/>
        <v>2.3885838034990017E-2</v>
      </c>
      <c r="E569" s="69">
        <f t="shared" si="140"/>
        <v>2.6918672941908296E-2</v>
      </c>
      <c r="F569" s="69">
        <f t="shared" si="140"/>
        <v>3.2133695093387683E-2</v>
      </c>
      <c r="G569" s="69">
        <f t="shared" si="140"/>
        <v>1.9412263234098455E-2</v>
      </c>
      <c r="H569" s="69">
        <f t="shared" si="140"/>
        <v>1.4156255563168334E-2</v>
      </c>
      <c r="I569" s="69">
        <f t="shared" si="140"/>
        <v>1.2338352036530977E-2</v>
      </c>
      <c r="J569" s="69">
        <f t="shared" si="140"/>
        <v>2.4190666628202979E-2</v>
      </c>
      <c r="K569" s="69">
        <f t="shared" si="140"/>
        <v>2.5899491394589066E-2</v>
      </c>
      <c r="L569" s="69">
        <f t="shared" si="140"/>
        <v>-9.4123426891489837E-4</v>
      </c>
      <c r="M569" s="69">
        <f t="shared" si="140"/>
        <v>-1.3091445171705025E-4</v>
      </c>
      <c r="N569" s="69">
        <f t="shared" si="140"/>
        <v>9.4041038576407401E-3</v>
      </c>
      <c r="O569" s="69">
        <f t="shared" si="140"/>
        <v>7.0399107587782173E-3</v>
      </c>
      <c r="P569" s="69">
        <f t="shared" si="140"/>
        <v>7.5388053988314583E-3</v>
      </c>
      <c r="Q569" s="69">
        <f t="shared" si="140"/>
        <v>7.5480861156558398E-3</v>
      </c>
      <c r="R569" s="69">
        <f t="shared" si="140"/>
        <v>9.2100093541625065E-3</v>
      </c>
      <c r="S569" s="69">
        <f t="shared" si="140"/>
        <v>3.8072272004581773E-4</v>
      </c>
      <c r="T569" s="69">
        <f t="shared" si="140"/>
        <v>6.1321666453829698E-3</v>
      </c>
      <c r="U569" s="69">
        <f t="shared" si="140"/>
        <v>1.9431694073293586E-2</v>
      </c>
      <c r="V569" s="69">
        <f t="shared" si="140"/>
        <v>1.1177127073989547E-2</v>
      </c>
      <c r="W569" s="69">
        <f t="shared" si="140"/>
        <v>2.6601890266301819E-3</v>
      </c>
      <c r="X569" s="69">
        <f t="shared" si="140"/>
        <v>1.0428392265895428E-3</v>
      </c>
      <c r="Y569" s="69">
        <f t="shared" si="140"/>
        <v>6.268714609540039E-4</v>
      </c>
      <c r="Z569" s="69">
        <f t="shared" si="140"/>
        <v>5.4966442149117611E-4</v>
      </c>
      <c r="AA569" s="69">
        <f t="shared" si="140"/>
        <v>1.8250973124081331E-3</v>
      </c>
      <c r="AB569" s="69">
        <f t="shared" si="140"/>
        <v>1.0589785079990026E-3</v>
      </c>
      <c r="AC569" s="69">
        <f t="shared" si="140"/>
        <v>5.3447196308724864E-4</v>
      </c>
      <c r="AD569" s="69">
        <f t="shared" si="140"/>
        <v>6.0381600651303021E-4</v>
      </c>
      <c r="AE569" s="69">
        <f t="shared" si="140"/>
        <v>2.1689643533212661E-4</v>
      </c>
      <c r="AF569" s="69">
        <f t="shared" si="140"/>
        <v>1.2531902520375256E-3</v>
      </c>
      <c r="AG569" s="69">
        <f t="shared" si="140"/>
        <v>1.1082029866396296E-3</v>
      </c>
      <c r="AH569" s="69">
        <f t="shared" si="140"/>
        <v>8.5090408517496309E-4</v>
      </c>
      <c r="AI569" s="69">
        <f t="shared" si="140"/>
        <v>4.3167227267171262E-6</v>
      </c>
      <c r="AJ569" s="69">
        <f t="shared" si="140"/>
        <v>2.310557208558471E-4</v>
      </c>
      <c r="AK569" s="69">
        <f t="shared" si="140"/>
        <v>1.9721014633742898E-4</v>
      </c>
      <c r="AL569" s="69">
        <f t="shared" si="140"/>
        <v>2.3589920069102334E-4</v>
      </c>
      <c r="AM569" s="69">
        <f t="shared" si="140"/>
        <v>2.9167506048102994E-4</v>
      </c>
      <c r="AN569" s="69">
        <f t="shared" si="140"/>
        <v>4.0056544838108223E-4</v>
      </c>
      <c r="AO569" s="69">
        <f t="shared" si="140"/>
        <v>-1.1277090396784941E-4</v>
      </c>
      <c r="AP569" s="69">
        <f t="shared" si="140"/>
        <v>1.3866172615153733E-3</v>
      </c>
      <c r="AQ569" s="69">
        <f t="shared" si="140"/>
        <v>6.6811437256013263E-4</v>
      </c>
      <c r="AR569" s="69">
        <f t="shared" si="140"/>
        <v>7.4227479702883422E-4</v>
      </c>
      <c r="AS569" s="69">
        <f t="shared" si="140"/>
        <v>-1.0834331206430797E-3</v>
      </c>
      <c r="AT569" s="69">
        <f t="shared" si="140"/>
        <v>1.0346292988294664E-3</v>
      </c>
      <c r="AU569" s="69">
        <f t="shared" si="140"/>
        <v>7.9044124024671826E-4</v>
      </c>
      <c r="AV569" s="69">
        <f t="shared" si="140"/>
        <v>-1.8294059200345936E-4</v>
      </c>
      <c r="AW569" s="69">
        <f t="shared" si="140"/>
        <v>9.5656317498838967E-4</v>
      </c>
      <c r="AX569" s="69">
        <f t="shared" si="140"/>
        <v>9.1102561022174964E-4</v>
      </c>
      <c r="AY569" s="69">
        <f t="shared" si="140"/>
        <v>3.7657667843581929E-4</v>
      </c>
      <c r="AZ569" s="69">
        <f t="shared" si="140"/>
        <v>-3.1634596491108538E-4</v>
      </c>
      <c r="BA569" s="69">
        <f t="shared" si="140"/>
        <v>-1.0663737517201222E-4</v>
      </c>
    </row>
    <row r="570" spans="1:74" x14ac:dyDescent="0.2">
      <c r="A570" s="71" t="str">
        <f t="shared" si="141"/>
        <v>UK Equity</v>
      </c>
      <c r="C570" s="69">
        <f t="shared" si="139"/>
        <v>1.4064402744285186E-2</v>
      </c>
      <c r="D570" s="69">
        <f t="shared" si="140"/>
        <v>1.5949085439123076E-2</v>
      </c>
      <c r="E570" s="69">
        <f t="shared" si="140"/>
        <v>1.8980953751987325E-2</v>
      </c>
      <c r="F570" s="69">
        <f t="shared" si="140"/>
        <v>1.9412263234098451E-2</v>
      </c>
      <c r="G570" s="69">
        <f t="shared" si="140"/>
        <v>1.7047773084718727E-2</v>
      </c>
      <c r="H570" s="69">
        <f t="shared" si="140"/>
        <v>1.0474724804059685E-2</v>
      </c>
      <c r="I570" s="69">
        <f t="shared" si="140"/>
        <v>8.1134499106715E-3</v>
      </c>
      <c r="J570" s="69">
        <f t="shared" si="140"/>
        <v>1.8004556935770816E-2</v>
      </c>
      <c r="K570" s="69">
        <f t="shared" si="140"/>
        <v>1.8151343810105625E-2</v>
      </c>
      <c r="L570" s="69">
        <f t="shared" si="140"/>
        <v>-5.5823424425699525E-5</v>
      </c>
      <c r="M570" s="69">
        <f t="shared" si="140"/>
        <v>5.6957829339315347E-4</v>
      </c>
      <c r="N570" s="69">
        <f t="shared" si="140"/>
        <v>7.0104049170023122E-3</v>
      </c>
      <c r="O570" s="69">
        <f t="shared" si="140"/>
        <v>6.1009860138833928E-3</v>
      </c>
      <c r="P570" s="69">
        <f t="shared" si="140"/>
        <v>5.9147553975264344E-3</v>
      </c>
      <c r="Q570" s="69">
        <f t="shared" si="140"/>
        <v>5.9639380047206269E-3</v>
      </c>
      <c r="R570" s="69">
        <f t="shared" si="140"/>
        <v>6.7703375256767959E-3</v>
      </c>
      <c r="S570" s="69">
        <f t="shared" si="140"/>
        <v>1.4177501605231334E-3</v>
      </c>
      <c r="T570" s="69">
        <f t="shared" si="140"/>
        <v>5.2817558442897657E-3</v>
      </c>
      <c r="U570" s="69">
        <f t="shared" si="140"/>
        <v>1.4259478820623046E-2</v>
      </c>
      <c r="V570" s="69">
        <f t="shared" si="140"/>
        <v>7.1288656173566153E-3</v>
      </c>
      <c r="W570" s="69">
        <f t="shared" si="140"/>
        <v>1.9412767072317584E-3</v>
      </c>
      <c r="X570" s="69">
        <f t="shared" si="140"/>
        <v>8.8670229131226084E-4</v>
      </c>
      <c r="Y570" s="69">
        <f t="shared" si="140"/>
        <v>9.9215342762958665E-4</v>
      </c>
      <c r="Z570" s="69">
        <f t="shared" si="140"/>
        <v>6.2678417943916255E-4</v>
      </c>
      <c r="AA570" s="69">
        <f t="shared" si="140"/>
        <v>1.417283647721982E-3</v>
      </c>
      <c r="AB570" s="69">
        <f t="shared" si="140"/>
        <v>9.0111426595400898E-4</v>
      </c>
      <c r="AC570" s="69">
        <f t="shared" si="140"/>
        <v>8.6653626087180159E-4</v>
      </c>
      <c r="AD570" s="69">
        <f t="shared" si="140"/>
        <v>9.486134059596363E-4</v>
      </c>
      <c r="AE570" s="69">
        <f t="shared" si="140"/>
        <v>3.9476552812617402E-4</v>
      </c>
      <c r="AF570" s="69">
        <f t="shared" si="140"/>
        <v>8.5594316707465821E-4</v>
      </c>
      <c r="AG570" s="69">
        <f t="shared" si="140"/>
        <v>7.845948222296483E-4</v>
      </c>
      <c r="AH570" s="69">
        <f t="shared" si="140"/>
        <v>4.9496700671363531E-4</v>
      </c>
      <c r="AI570" s="69">
        <f t="shared" si="140"/>
        <v>4.4343566699122638E-5</v>
      </c>
      <c r="AJ570" s="69">
        <f t="shared" si="140"/>
        <v>2.455512048774627E-4</v>
      </c>
      <c r="AK570" s="69">
        <f t="shared" si="140"/>
        <v>3.0572510572220618E-4</v>
      </c>
      <c r="AL570" s="69">
        <f t="shared" si="140"/>
        <v>1.7583919892243363E-4</v>
      </c>
      <c r="AM570" s="69">
        <f t="shared" si="140"/>
        <v>2.1871016720873977E-4</v>
      </c>
      <c r="AN570" s="69">
        <f t="shared" si="140"/>
        <v>4.3390679297400554E-4</v>
      </c>
      <c r="AO570" s="69">
        <f t="shared" si="140"/>
        <v>-2.6720381721796456E-4</v>
      </c>
      <c r="AP570" s="69">
        <f t="shared" si="140"/>
        <v>9.8372783928026442E-4</v>
      </c>
      <c r="AQ570" s="69">
        <f t="shared" si="140"/>
        <v>2.4624241558164127E-5</v>
      </c>
      <c r="AR570" s="69">
        <f t="shared" si="140"/>
        <v>7.0435742897307859E-4</v>
      </c>
      <c r="AS570" s="69">
        <f t="shared" si="140"/>
        <v>-5.9087561417309382E-4</v>
      </c>
      <c r="AT570" s="69">
        <f t="shared" si="140"/>
        <v>1.1151959674274964E-3</v>
      </c>
      <c r="AU570" s="69">
        <f t="shared" si="140"/>
        <v>5.4350092333140855E-4</v>
      </c>
      <c r="AV570" s="69">
        <f t="shared" si="140"/>
        <v>-4.0678734665017149E-4</v>
      </c>
      <c r="AW570" s="69">
        <f t="shared" si="140"/>
        <v>1.5446236811958293E-3</v>
      </c>
      <c r="AX570" s="69">
        <f t="shared" si="140"/>
        <v>1.2057131663638608E-3</v>
      </c>
      <c r="AY570" s="69">
        <f t="shared" si="140"/>
        <v>1.754349862290425E-4</v>
      </c>
      <c r="AZ570" s="69">
        <f t="shared" si="140"/>
        <v>-5.3519305345167939E-4</v>
      </c>
      <c r="BA570" s="69">
        <f t="shared" si="140"/>
        <v>-9.7311535963670327E-5</v>
      </c>
    </row>
    <row r="571" spans="1:74" x14ac:dyDescent="0.2">
      <c r="A571" s="71" t="str">
        <f t="shared" si="141"/>
        <v>Japan Equity</v>
      </c>
      <c r="C571" s="69">
        <f t="shared" si="139"/>
        <v>1.3770492544123859E-2</v>
      </c>
      <c r="D571" s="69">
        <f t="shared" si="140"/>
        <v>1.5675354364099687E-2</v>
      </c>
      <c r="E571" s="69">
        <f t="shared" si="140"/>
        <v>1.4198130693306646E-2</v>
      </c>
      <c r="F571" s="69">
        <f t="shared" si="140"/>
        <v>1.4156255563168334E-2</v>
      </c>
      <c r="G571" s="69">
        <f t="shared" si="140"/>
        <v>1.0474724804059685E-2</v>
      </c>
      <c r="H571" s="69">
        <f t="shared" si="140"/>
        <v>2.2372944230188773E-2</v>
      </c>
      <c r="I571" s="69">
        <f t="shared" si="140"/>
        <v>2.2021431415299539E-2</v>
      </c>
      <c r="J571" s="69">
        <f t="shared" si="140"/>
        <v>1.5714062036608897E-2</v>
      </c>
      <c r="K571" s="69">
        <f t="shared" si="140"/>
        <v>1.6836118814857658E-2</v>
      </c>
      <c r="L571" s="69">
        <f t="shared" si="140"/>
        <v>2.7491667234751916E-3</v>
      </c>
      <c r="M571" s="69">
        <f t="shared" si="140"/>
        <v>3.166327080776517E-3</v>
      </c>
      <c r="N571" s="69">
        <f t="shared" si="140"/>
        <v>7.6499785990416722E-3</v>
      </c>
      <c r="O571" s="69">
        <f t="shared" si="140"/>
        <v>7.4051156765036997E-3</v>
      </c>
      <c r="P571" s="69">
        <f t="shared" si="140"/>
        <v>6.7948614691817856E-3</v>
      </c>
      <c r="Q571" s="69">
        <f t="shared" si="140"/>
        <v>7.5143139096693996E-3</v>
      </c>
      <c r="R571" s="69">
        <f t="shared" si="140"/>
        <v>8.8527865932931278E-3</v>
      </c>
      <c r="S571" s="69">
        <f t="shared" si="140"/>
        <v>4.7172852064920378E-3</v>
      </c>
      <c r="T571" s="69">
        <f t="shared" si="140"/>
        <v>7.1878452446852694E-3</v>
      </c>
      <c r="U571" s="69">
        <f t="shared" si="140"/>
        <v>1.0198187288161107E-2</v>
      </c>
      <c r="V571" s="69">
        <f t="shared" si="140"/>
        <v>5.5290560618049996E-3</v>
      </c>
      <c r="W571" s="69">
        <f t="shared" si="140"/>
        <v>1.5673442431149295E-3</v>
      </c>
      <c r="X571" s="69">
        <f t="shared" ref="D571:BA576" si="143">X497*HLOOKUP($A571,$C$244:$BV$245,2,FALSE)*HLOOKUP(X$2,$C$244:$BV$245,2,FALSE)</f>
        <v>-3.6052616562618525E-4</v>
      </c>
      <c r="Y571" s="69">
        <f t="shared" si="143"/>
        <v>3.7723301644390455E-4</v>
      </c>
      <c r="Z571" s="69">
        <f t="shared" si="143"/>
        <v>-1.1507616426255046E-4</v>
      </c>
      <c r="AA571" s="69">
        <f t="shared" si="143"/>
        <v>1.3723999568635118E-4</v>
      </c>
      <c r="AB571" s="69">
        <f t="shared" si="143"/>
        <v>-3.2224612738709164E-4</v>
      </c>
      <c r="AC571" s="69">
        <f t="shared" si="143"/>
        <v>5.2302806132368965E-4</v>
      </c>
      <c r="AD571" s="69">
        <f t="shared" si="143"/>
        <v>5.9917171495893538E-4</v>
      </c>
      <c r="AE571" s="69">
        <f t="shared" si="143"/>
        <v>2.173866728775251E-4</v>
      </c>
      <c r="AF571" s="69">
        <f t="shared" si="143"/>
        <v>-1.9627298347917448E-4</v>
      </c>
      <c r="AG571" s="69">
        <f t="shared" si="143"/>
        <v>-8.1682599228489225E-5</v>
      </c>
      <c r="AH571" s="69">
        <f t="shared" si="143"/>
        <v>-5.3758047994299882E-4</v>
      </c>
      <c r="AI571" s="69">
        <f t="shared" si="143"/>
        <v>-9.4700010555532751E-5</v>
      </c>
      <c r="AJ571" s="69">
        <f t="shared" si="143"/>
        <v>-1.7127982688206291E-5</v>
      </c>
      <c r="AK571" s="69">
        <f t="shared" si="143"/>
        <v>1.1517746379664387E-4</v>
      </c>
      <c r="AL571" s="69">
        <f t="shared" si="143"/>
        <v>-3.7413135494008729E-4</v>
      </c>
      <c r="AM571" s="69">
        <f t="shared" si="143"/>
        <v>9.821031405120625E-4</v>
      </c>
      <c r="AN571" s="69">
        <f t="shared" si="143"/>
        <v>-8.286228253755099E-4</v>
      </c>
      <c r="AO571" s="69">
        <f t="shared" si="143"/>
        <v>8.793575537889833E-4</v>
      </c>
      <c r="AP571" s="69">
        <f t="shared" si="143"/>
        <v>-7.4716801508473369E-4</v>
      </c>
      <c r="AQ571" s="69">
        <f t="shared" si="143"/>
        <v>1.6281567636732152E-4</v>
      </c>
      <c r="AR571" s="69">
        <f t="shared" si="143"/>
        <v>-3.6225784390318442E-4</v>
      </c>
      <c r="AS571" s="69">
        <f t="shared" si="143"/>
        <v>-1.416196161742842E-4</v>
      </c>
      <c r="AT571" s="69">
        <f t="shared" si="143"/>
        <v>9.2470702084348843E-5</v>
      </c>
      <c r="AU571" s="69">
        <f t="shared" si="143"/>
        <v>-1.2535595784165566E-4</v>
      </c>
      <c r="AV571" s="69">
        <f t="shared" si="143"/>
        <v>7.9948420269544576E-4</v>
      </c>
      <c r="AW571" s="69">
        <f t="shared" si="143"/>
        <v>7.5500669527123036E-4</v>
      </c>
      <c r="AX571" s="69">
        <f t="shared" si="143"/>
        <v>5.2240270248967791E-4</v>
      </c>
      <c r="AY571" s="69">
        <f t="shared" si="143"/>
        <v>1.3797028585167453E-4</v>
      </c>
      <c r="AZ571" s="69">
        <f t="shared" si="143"/>
        <v>9.8436523966475423E-5</v>
      </c>
      <c r="BA571" s="69">
        <f t="shared" si="143"/>
        <v>-1.0553324716064006E-3</v>
      </c>
    </row>
    <row r="572" spans="1:74" x14ac:dyDescent="0.2">
      <c r="A572" s="71" t="str">
        <f t="shared" si="141"/>
        <v>Japan Small Cap Equity</v>
      </c>
      <c r="C572" s="69">
        <f t="shared" si="139"/>
        <v>1.2220511923959279E-2</v>
      </c>
      <c r="D572" s="69">
        <f t="shared" si="143"/>
        <v>1.4017028435754326E-2</v>
      </c>
      <c r="E572" s="69">
        <f t="shared" si="143"/>
        <v>1.1306568450147979E-2</v>
      </c>
      <c r="F572" s="69">
        <f t="shared" si="143"/>
        <v>1.2338352036530975E-2</v>
      </c>
      <c r="G572" s="69">
        <f t="shared" si="143"/>
        <v>8.1134499106715E-3</v>
      </c>
      <c r="H572" s="69">
        <f t="shared" si="143"/>
        <v>2.2021431415299535E-2</v>
      </c>
      <c r="I572" s="69">
        <f t="shared" si="143"/>
        <v>2.8359380920107705E-2</v>
      </c>
      <c r="J572" s="69">
        <f t="shared" si="143"/>
        <v>1.427224842161599E-2</v>
      </c>
      <c r="K572" s="69">
        <f t="shared" si="143"/>
        <v>1.4932661106133076E-2</v>
      </c>
      <c r="L572" s="69">
        <f t="shared" si="143"/>
        <v>5.2764078850677867E-3</v>
      </c>
      <c r="M572" s="69">
        <f t="shared" si="143"/>
        <v>5.2691797993625169E-3</v>
      </c>
      <c r="N572" s="69">
        <f t="shared" si="143"/>
        <v>7.3267590284632617E-3</v>
      </c>
      <c r="O572" s="69">
        <f t="shared" si="143"/>
        <v>8.2452827579562321E-3</v>
      </c>
      <c r="P572" s="69">
        <f t="shared" si="143"/>
        <v>7.1795064972550518E-3</v>
      </c>
      <c r="Q572" s="69">
        <f t="shared" si="143"/>
        <v>7.6180300141332541E-3</v>
      </c>
      <c r="R572" s="69">
        <f t="shared" si="143"/>
        <v>8.8639305451871184E-3</v>
      </c>
      <c r="S572" s="69">
        <f t="shared" si="143"/>
        <v>6.0888249249831826E-3</v>
      </c>
      <c r="T572" s="69">
        <f t="shared" si="143"/>
        <v>7.7704324697883253E-3</v>
      </c>
      <c r="U572" s="69">
        <f t="shared" si="143"/>
        <v>7.1802316649611352E-3</v>
      </c>
      <c r="V572" s="69">
        <f t="shared" si="143"/>
        <v>4.0895606402325622E-3</v>
      </c>
      <c r="W572" s="69">
        <f t="shared" si="143"/>
        <v>1.4469919155418822E-3</v>
      </c>
      <c r="X572" s="69">
        <f t="shared" si="143"/>
        <v>-7.4892910412570823E-4</v>
      </c>
      <c r="Y572" s="69">
        <f t="shared" si="143"/>
        <v>4.7146139761218494E-4</v>
      </c>
      <c r="Z572" s="69">
        <f t="shared" si="143"/>
        <v>-1.2942492952495107E-4</v>
      </c>
      <c r="AA572" s="69">
        <f t="shared" si="143"/>
        <v>1.2248250339009814E-4</v>
      </c>
      <c r="AB572" s="69">
        <f t="shared" si="143"/>
        <v>-4.2152393163893411E-4</v>
      </c>
      <c r="AC572" s="69">
        <f t="shared" si="143"/>
        <v>1.3126618304986842E-4</v>
      </c>
      <c r="AD572" s="69">
        <f t="shared" si="143"/>
        <v>2.6500479731799613E-4</v>
      </c>
      <c r="AE572" s="69">
        <f t="shared" si="143"/>
        <v>-3.1609068061521582E-4</v>
      </c>
      <c r="AF572" s="69">
        <f t="shared" si="143"/>
        <v>1.1462828767348398E-4</v>
      </c>
      <c r="AG572" s="69">
        <f t="shared" si="143"/>
        <v>1.0372459731555957E-4</v>
      </c>
      <c r="AH572" s="69">
        <f t="shared" si="143"/>
        <v>-4.351573887089797E-4</v>
      </c>
      <c r="AI572" s="69">
        <f t="shared" si="143"/>
        <v>7.0938989603584873E-5</v>
      </c>
      <c r="AJ572" s="69">
        <f t="shared" si="143"/>
        <v>2.1459047090192793E-4</v>
      </c>
      <c r="AK572" s="69">
        <f t="shared" si="143"/>
        <v>2.0047748680698951E-4</v>
      </c>
      <c r="AL572" s="69">
        <f t="shared" si="143"/>
        <v>-3.2508375567144636E-4</v>
      </c>
      <c r="AM572" s="69">
        <f t="shared" si="143"/>
        <v>1.5117406863592083E-3</v>
      </c>
      <c r="AN572" s="69">
        <f t="shared" si="143"/>
        <v>-5.9710497548437285E-4</v>
      </c>
      <c r="AO572" s="69">
        <f t="shared" si="143"/>
        <v>1.1707607861688222E-3</v>
      </c>
      <c r="AP572" s="69">
        <f t="shared" si="143"/>
        <v>-6.8469339961208832E-4</v>
      </c>
      <c r="AQ572" s="69">
        <f t="shared" si="143"/>
        <v>4.4733323967859279E-4</v>
      </c>
      <c r="AR572" s="69">
        <f t="shared" si="143"/>
        <v>-6.4802928542221326E-4</v>
      </c>
      <c r="AS572" s="69">
        <f t="shared" si="143"/>
        <v>-4.9229529645730349E-4</v>
      </c>
      <c r="AT572" s="69">
        <f t="shared" si="143"/>
        <v>5.2271753124014163E-5</v>
      </c>
      <c r="AU572" s="69">
        <f t="shared" si="143"/>
        <v>-4.3939958624228604E-4</v>
      </c>
      <c r="AV572" s="69">
        <f t="shared" si="143"/>
        <v>6.7242343792425373E-4</v>
      </c>
      <c r="AW572" s="69">
        <f t="shared" si="143"/>
        <v>4.9434234047095779E-4</v>
      </c>
      <c r="AX572" s="69">
        <f t="shared" si="143"/>
        <v>3.2864311260653493E-4</v>
      </c>
      <c r="AY572" s="69">
        <f t="shared" si="143"/>
        <v>1.6179491524281233E-4</v>
      </c>
      <c r="AZ572" s="69">
        <f t="shared" si="143"/>
        <v>5.7810805159511222E-4</v>
      </c>
      <c r="BA572" s="69">
        <f t="shared" si="143"/>
        <v>-1.2967368568182736E-3</v>
      </c>
    </row>
    <row r="573" spans="1:74" x14ac:dyDescent="0.2">
      <c r="A573" s="71" t="str">
        <f t="shared" si="141"/>
        <v>Developed Market Pacific Ex-Japan Equity</v>
      </c>
      <c r="C573" s="69">
        <f t="shared" si="139"/>
        <v>1.8680467459838E-2</v>
      </c>
      <c r="D573" s="69">
        <f t="shared" si="143"/>
        <v>2.290343820491457E-2</v>
      </c>
      <c r="E573" s="69">
        <f t="shared" si="143"/>
        <v>2.298736739226899E-2</v>
      </c>
      <c r="F573" s="69">
        <f t="shared" si="143"/>
        <v>2.4190666628202979E-2</v>
      </c>
      <c r="G573" s="69">
        <f t="shared" si="143"/>
        <v>1.800455693577082E-2</v>
      </c>
      <c r="H573" s="69">
        <f t="shared" si="143"/>
        <v>1.5714062036608897E-2</v>
      </c>
      <c r="I573" s="69">
        <f t="shared" si="143"/>
        <v>1.4272248421615988E-2</v>
      </c>
      <c r="J573" s="69">
        <f t="shared" si="143"/>
        <v>3.3422268201197779E-2</v>
      </c>
      <c r="K573" s="69">
        <f t="shared" si="143"/>
        <v>3.1749777937901597E-2</v>
      </c>
      <c r="L573" s="69">
        <f t="shared" si="143"/>
        <v>2.6590112617440468E-3</v>
      </c>
      <c r="M573" s="69">
        <f t="shared" si="143"/>
        <v>3.1516085142349434E-3</v>
      </c>
      <c r="N573" s="69">
        <f t="shared" si="143"/>
        <v>1.0983022685332652E-2</v>
      </c>
      <c r="O573" s="69">
        <f t="shared" si="143"/>
        <v>1.2645801751129502E-2</v>
      </c>
      <c r="P573" s="69">
        <f t="shared" si="143"/>
        <v>1.0580400438084151E-2</v>
      </c>
      <c r="Q573" s="69">
        <f t="shared" si="143"/>
        <v>1.0891951451157256E-2</v>
      </c>
      <c r="R573" s="69">
        <f t="shared" si="143"/>
        <v>1.067630974241222E-2</v>
      </c>
      <c r="S573" s="69">
        <f t="shared" si="143"/>
        <v>3.1950391008480675E-3</v>
      </c>
      <c r="T573" s="69">
        <f t="shared" si="143"/>
        <v>9.8748065075213963E-3</v>
      </c>
      <c r="U573" s="69">
        <f t="shared" si="143"/>
        <v>1.7818607773729556E-2</v>
      </c>
      <c r="V573" s="69">
        <f t="shared" si="143"/>
        <v>1.0049953667648307E-2</v>
      </c>
      <c r="W573" s="69">
        <f t="shared" si="143"/>
        <v>2.8492969128964892E-3</v>
      </c>
      <c r="X573" s="69">
        <f t="shared" si="143"/>
        <v>3.7791698277118128E-4</v>
      </c>
      <c r="Y573" s="69">
        <f t="shared" si="143"/>
        <v>7.4678252206841777E-4</v>
      </c>
      <c r="Z573" s="69">
        <f t="shared" si="143"/>
        <v>5.905307459403307E-5</v>
      </c>
      <c r="AA573" s="69">
        <f t="shared" si="143"/>
        <v>1.5892946972403501E-3</v>
      </c>
      <c r="AB573" s="69">
        <f t="shared" si="143"/>
        <v>1.2475134243892911E-3</v>
      </c>
      <c r="AC573" s="69">
        <f t="shared" si="143"/>
        <v>2.7862208499671791E-4</v>
      </c>
      <c r="AD573" s="69">
        <f t="shared" si="143"/>
        <v>2.0379948601260389E-4</v>
      </c>
      <c r="AE573" s="69">
        <f t="shared" si="143"/>
        <v>4.1156851613389703E-4</v>
      </c>
      <c r="AF573" s="69">
        <f t="shared" si="143"/>
        <v>8.0556885312684781E-4</v>
      </c>
      <c r="AG573" s="69">
        <f t="shared" si="143"/>
        <v>9.466501476975192E-4</v>
      </c>
      <c r="AH573" s="69">
        <f t="shared" si="143"/>
        <v>2.6801407398596477E-4</v>
      </c>
      <c r="AI573" s="69">
        <f t="shared" si="143"/>
        <v>6.4263852328891649E-4</v>
      </c>
      <c r="AJ573" s="69">
        <f t="shared" si="143"/>
        <v>6.7434478573505385E-4</v>
      </c>
      <c r="AK573" s="69">
        <f t="shared" si="143"/>
        <v>9.2816599098789504E-4</v>
      </c>
      <c r="AL573" s="69">
        <f t="shared" si="143"/>
        <v>6.8569293005581611E-4</v>
      </c>
      <c r="AM573" s="69">
        <f t="shared" si="143"/>
        <v>1.7930589153304584E-4</v>
      </c>
      <c r="AN573" s="69">
        <f t="shared" si="143"/>
        <v>5.8458578406535462E-4</v>
      </c>
      <c r="AO573" s="69">
        <f t="shared" si="143"/>
        <v>-2.2387156939496791E-4</v>
      </c>
      <c r="AP573" s="69">
        <f t="shared" si="143"/>
        <v>8.8663425523460566E-4</v>
      </c>
      <c r="AQ573" s="69">
        <f t="shared" si="143"/>
        <v>5.4194181143758422E-4</v>
      </c>
      <c r="AR573" s="69">
        <f t="shared" si="143"/>
        <v>1.4352198729689904E-3</v>
      </c>
      <c r="AS573" s="69">
        <f t="shared" si="143"/>
        <v>-6.5487074368554695E-4</v>
      </c>
      <c r="AT573" s="69">
        <f t="shared" si="143"/>
        <v>1.5653769927353638E-3</v>
      </c>
      <c r="AU573" s="69">
        <f t="shared" si="143"/>
        <v>1.4828502885977028E-3</v>
      </c>
      <c r="AV573" s="69">
        <f t="shared" si="143"/>
        <v>2.1797878358615511E-5</v>
      </c>
      <c r="AW573" s="69">
        <f t="shared" si="143"/>
        <v>1.8248046945288955E-3</v>
      </c>
      <c r="AX573" s="69">
        <f t="shared" si="143"/>
        <v>1.3694138299619146E-3</v>
      </c>
      <c r="AY573" s="69">
        <f t="shared" si="143"/>
        <v>1.188554730661401E-3</v>
      </c>
      <c r="AZ573" s="69">
        <f t="shared" si="143"/>
        <v>1.2961218029363178E-4</v>
      </c>
      <c r="BA573" s="69">
        <f t="shared" si="143"/>
        <v>-6.5756803100502838E-4</v>
      </c>
    </row>
    <row r="574" spans="1:74" x14ac:dyDescent="0.2">
      <c r="A574" s="71" t="str">
        <f t="shared" si="141"/>
        <v>Global Emerging Markets Equity</v>
      </c>
      <c r="C574" s="69">
        <f t="shared" si="139"/>
        <v>1.9039318291339535E-2</v>
      </c>
      <c r="D574" s="69">
        <f t="shared" si="143"/>
        <v>2.3429623690657847E-2</v>
      </c>
      <c r="E574" s="69">
        <f t="shared" si="143"/>
        <v>2.4684107731913978E-2</v>
      </c>
      <c r="F574" s="69">
        <f t="shared" si="143"/>
        <v>2.589949139458907E-2</v>
      </c>
      <c r="G574" s="69">
        <f t="shared" si="143"/>
        <v>1.8151343810105622E-2</v>
      </c>
      <c r="H574" s="69">
        <f t="shared" si="143"/>
        <v>1.6836118814857658E-2</v>
      </c>
      <c r="I574" s="69">
        <f t="shared" si="143"/>
        <v>1.4932661106133074E-2</v>
      </c>
      <c r="J574" s="69">
        <f t="shared" si="143"/>
        <v>3.1749777937901597E-2</v>
      </c>
      <c r="K574" s="69">
        <f t="shared" si="143"/>
        <v>3.8646682494290381E-2</v>
      </c>
      <c r="L574" s="69">
        <f t="shared" si="143"/>
        <v>2.7725831790998035E-3</v>
      </c>
      <c r="M574" s="69">
        <f t="shared" si="143"/>
        <v>3.2199755412789504E-3</v>
      </c>
      <c r="N574" s="69">
        <f t="shared" si="143"/>
        <v>1.2153270680235169E-2</v>
      </c>
      <c r="O574" s="69">
        <f t="shared" si="143"/>
        <v>1.4306219736198366E-2</v>
      </c>
      <c r="P574" s="69">
        <f t="shared" si="143"/>
        <v>1.1527577178947354E-2</v>
      </c>
      <c r="Q574" s="69">
        <f t="shared" si="143"/>
        <v>1.1954163843160653E-2</v>
      </c>
      <c r="R574" s="69">
        <f t="shared" si="143"/>
        <v>1.1721099239877341E-2</v>
      </c>
      <c r="S574" s="69">
        <f t="shared" si="143"/>
        <v>3.7926959715920464E-3</v>
      </c>
      <c r="T574" s="69">
        <f t="shared" si="143"/>
        <v>1.0889720191657385E-2</v>
      </c>
      <c r="U574" s="69">
        <f t="shared" si="143"/>
        <v>1.8278964717191728E-2</v>
      </c>
      <c r="V574" s="69">
        <f t="shared" si="143"/>
        <v>1.1171289414487747E-2</v>
      </c>
      <c r="W574" s="69">
        <f t="shared" si="143"/>
        <v>3.5156482267275774E-3</v>
      </c>
      <c r="X574" s="69">
        <f t="shared" si="143"/>
        <v>2.6306022960039996E-4</v>
      </c>
      <c r="Y574" s="69">
        <f t="shared" si="143"/>
        <v>-2.952723740057224E-4</v>
      </c>
      <c r="Z574" s="69">
        <f t="shared" si="143"/>
        <v>-3.2232398286110431E-4</v>
      </c>
      <c r="AA574" s="69">
        <f t="shared" si="143"/>
        <v>1.2592742356214513E-3</v>
      </c>
      <c r="AB574" s="69">
        <f t="shared" si="143"/>
        <v>1.0465520962741962E-3</v>
      </c>
      <c r="AC574" s="69">
        <f t="shared" si="143"/>
        <v>-3.6802453867812641E-4</v>
      </c>
      <c r="AD574" s="69">
        <f t="shared" si="143"/>
        <v>-3.9091135515572148E-4</v>
      </c>
      <c r="AE574" s="69">
        <f t="shared" si="143"/>
        <v>-3.5154751257433401E-4</v>
      </c>
      <c r="AF574" s="69">
        <f t="shared" si="143"/>
        <v>5.1958228483820108E-4</v>
      </c>
      <c r="AG574" s="69">
        <f t="shared" si="143"/>
        <v>6.1811310864289275E-4</v>
      </c>
      <c r="AH574" s="69">
        <f t="shared" si="143"/>
        <v>-5.9963489932794408E-4</v>
      </c>
      <c r="AI574" s="69">
        <f t="shared" si="143"/>
        <v>4.1296218488832845E-4</v>
      </c>
      <c r="AJ574" s="69">
        <f t="shared" si="143"/>
        <v>3.4408724091520806E-4</v>
      </c>
      <c r="AK574" s="69">
        <f t="shared" si="143"/>
        <v>4.8698981408333808E-4</v>
      </c>
      <c r="AL574" s="69">
        <f t="shared" si="143"/>
        <v>3.6004671138024636E-4</v>
      </c>
      <c r="AM574" s="69">
        <f t="shared" si="143"/>
        <v>5.0770492470657931E-4</v>
      </c>
      <c r="AN574" s="69">
        <f t="shared" si="143"/>
        <v>1.9857542210189306E-4</v>
      </c>
      <c r="AO574" s="69">
        <f t="shared" si="143"/>
        <v>7.495566157300729E-4</v>
      </c>
      <c r="AP574" s="69">
        <f t="shared" si="143"/>
        <v>2.7164170170842757E-4</v>
      </c>
      <c r="AQ574" s="69">
        <f t="shared" si="143"/>
        <v>2.5315516215282684E-4</v>
      </c>
      <c r="AR574" s="69">
        <f t="shared" si="143"/>
        <v>1.0626221417688742E-3</v>
      </c>
      <c r="AS574" s="69">
        <f t="shared" si="143"/>
        <v>-4.5809602760205379E-4</v>
      </c>
      <c r="AT574" s="69">
        <f t="shared" si="143"/>
        <v>9.0167062385186473E-4</v>
      </c>
      <c r="AU574" s="69">
        <f t="shared" si="143"/>
        <v>9.8161287785455964E-4</v>
      </c>
      <c r="AV574" s="69">
        <f t="shared" si="143"/>
        <v>-6.5090280486095834E-4</v>
      </c>
      <c r="AW574" s="69">
        <f t="shared" si="143"/>
        <v>1.3351876457844067E-3</v>
      </c>
      <c r="AX574" s="69">
        <f t="shared" si="143"/>
        <v>9.6973276275107395E-4</v>
      </c>
      <c r="AY574" s="69">
        <f t="shared" si="143"/>
        <v>5.0354770779234342E-4</v>
      </c>
      <c r="AZ574" s="69">
        <f t="shared" si="143"/>
        <v>-1.7584183439236272E-4</v>
      </c>
      <c r="BA574" s="69">
        <f t="shared" si="143"/>
        <v>-1.0605441532559547E-3</v>
      </c>
    </row>
    <row r="575" spans="1:74" x14ac:dyDescent="0.2">
      <c r="A575" s="71" t="str">
        <f t="shared" si="141"/>
        <v>Global Developed Market Sovereign Fixed Income</v>
      </c>
      <c r="C575" s="69">
        <f t="shared" si="139"/>
        <v>2.6570054843644306E-3</v>
      </c>
      <c r="D575" s="69">
        <f t="shared" si="143"/>
        <v>1.4158661986685731E-3</v>
      </c>
      <c r="E575" s="69">
        <f t="shared" si="143"/>
        <v>8.6327909417921022E-4</v>
      </c>
      <c r="F575" s="69">
        <f t="shared" si="143"/>
        <v>-9.4123426891489881E-4</v>
      </c>
      <c r="G575" s="69">
        <f t="shared" si="143"/>
        <v>-5.5823424425699058E-5</v>
      </c>
      <c r="H575" s="69">
        <f t="shared" si="143"/>
        <v>2.7491667234751916E-3</v>
      </c>
      <c r="I575" s="69">
        <f t="shared" si="143"/>
        <v>5.2764078850677876E-3</v>
      </c>
      <c r="J575" s="69">
        <f t="shared" si="143"/>
        <v>2.6590112617440476E-3</v>
      </c>
      <c r="K575" s="69">
        <f t="shared" si="143"/>
        <v>2.7725831790998035E-3</v>
      </c>
      <c r="L575" s="69">
        <f t="shared" si="143"/>
        <v>9.1950212563898289E-3</v>
      </c>
      <c r="M575" s="69">
        <f t="shared" si="143"/>
        <v>8.3342802856898549E-3</v>
      </c>
      <c r="N575" s="69">
        <f t="shared" si="143"/>
        <v>4.7961662349694251E-3</v>
      </c>
      <c r="O575" s="69">
        <f t="shared" si="143"/>
        <v>7.2217693145432138E-3</v>
      </c>
      <c r="P575" s="69">
        <f t="shared" si="143"/>
        <v>6.3441300674337738E-3</v>
      </c>
      <c r="Q575" s="69">
        <f t="shared" si="143"/>
        <v>6.2383147692814493E-3</v>
      </c>
      <c r="R575" s="69">
        <f t="shared" si="143"/>
        <v>3.8295889218997554E-3</v>
      </c>
      <c r="S575" s="69">
        <f t="shared" si="143"/>
        <v>7.1591731477573962E-3</v>
      </c>
      <c r="T575" s="69">
        <f t="shared" si="143"/>
        <v>7.1852180781425056E-3</v>
      </c>
      <c r="U575" s="69">
        <f t="shared" si="143"/>
        <v>-4.2086409298894402E-3</v>
      </c>
      <c r="V575" s="69">
        <f t="shared" si="143"/>
        <v>-2.7969506026713719E-3</v>
      </c>
      <c r="W575" s="69">
        <f t="shared" si="143"/>
        <v>4.7911668804951496E-4</v>
      </c>
      <c r="X575" s="69">
        <f t="shared" si="143"/>
        <v>-5.6302134978543296E-4</v>
      </c>
      <c r="Y575" s="69">
        <f t="shared" si="143"/>
        <v>5.3290527694415844E-4</v>
      </c>
      <c r="Z575" s="69">
        <f t="shared" si="143"/>
        <v>3.2901834674808341E-4</v>
      </c>
      <c r="AA575" s="69">
        <f t="shared" si="143"/>
        <v>-3.6028170570940574E-4</v>
      </c>
      <c r="AB575" s="69">
        <f t="shared" si="143"/>
        <v>-4.9676549856071539E-5</v>
      </c>
      <c r="AC575" s="69">
        <f t="shared" si="143"/>
        <v>-8.9251551442847841E-4</v>
      </c>
      <c r="AD575" s="69">
        <f t="shared" si="143"/>
        <v>-9.4638615016780876E-4</v>
      </c>
      <c r="AE575" s="69">
        <f t="shared" si="143"/>
        <v>-5.9538619858100802E-4</v>
      </c>
      <c r="AF575" s="69">
        <f t="shared" si="143"/>
        <v>-2.4308034634419186E-4</v>
      </c>
      <c r="AG575" s="69">
        <f t="shared" si="143"/>
        <v>-3.3346542548303107E-5</v>
      </c>
      <c r="AH575" s="69">
        <f t="shared" si="143"/>
        <v>-8.7667099228823299E-4</v>
      </c>
      <c r="AI575" s="69">
        <f t="shared" si="143"/>
        <v>5.3247148183696233E-4</v>
      </c>
      <c r="AJ575" s="69">
        <f t="shared" si="143"/>
        <v>6.8383024563007581E-4</v>
      </c>
      <c r="AK575" s="69">
        <f t="shared" si="143"/>
        <v>6.2948232168607101E-4</v>
      </c>
      <c r="AL575" s="69">
        <f t="shared" si="143"/>
        <v>3.1512421528242975E-4</v>
      </c>
      <c r="AM575" s="69">
        <f t="shared" si="143"/>
        <v>1.0040760096452102E-3</v>
      </c>
      <c r="AN575" s="69">
        <f t="shared" si="143"/>
        <v>1.5178594371086223E-4</v>
      </c>
      <c r="AO575" s="69">
        <f t="shared" si="143"/>
        <v>1.2227786296724885E-3</v>
      </c>
      <c r="AP575" s="69">
        <f t="shared" si="143"/>
        <v>-5.5071002156803375E-4</v>
      </c>
      <c r="AQ575" s="69">
        <f t="shared" si="143"/>
        <v>7.0678149868722362E-5</v>
      </c>
      <c r="AR575" s="69">
        <f t="shared" si="143"/>
        <v>-1.5750035421243475E-4</v>
      </c>
      <c r="AS575" s="69">
        <f t="shared" si="143"/>
        <v>-1.7522129734856372E-4</v>
      </c>
      <c r="AT575" s="69">
        <f t="shared" si="143"/>
        <v>-7.4300729830456896E-5</v>
      </c>
      <c r="AU575" s="69">
        <f t="shared" si="143"/>
        <v>-4.6642524275748438E-4</v>
      </c>
      <c r="AV575" s="69">
        <f t="shared" si="143"/>
        <v>-2.205539857858076E-4</v>
      </c>
      <c r="AW575" s="69">
        <f t="shared" si="143"/>
        <v>-2.9778060885068952E-4</v>
      </c>
      <c r="AX575" s="69">
        <f t="shared" si="143"/>
        <v>-8.7289281899516558E-5</v>
      </c>
      <c r="AY575" s="69">
        <f t="shared" si="143"/>
        <v>4.5006454421574204E-4</v>
      </c>
      <c r="AZ575" s="69">
        <f t="shared" si="143"/>
        <v>8.5355994447127424E-4</v>
      </c>
      <c r="BA575" s="69">
        <f t="shared" si="143"/>
        <v>-7.4878569938149604E-4</v>
      </c>
    </row>
    <row r="576" spans="1:74" x14ac:dyDescent="0.2">
      <c r="A576" s="71" t="str">
        <f t="shared" si="141"/>
        <v>Global Developed Market Aggregate Fixed Income</v>
      </c>
      <c r="C576" s="69">
        <f t="shared" si="139"/>
        <v>3.3380274817655041E-3</v>
      </c>
      <c r="D576" s="69">
        <f t="shared" si="143"/>
        <v>2.3850679077178317E-3</v>
      </c>
      <c r="E576" s="69">
        <f t="shared" si="143"/>
        <v>1.474127612270215E-3</v>
      </c>
      <c r="F576" s="69">
        <f t="shared" si="143"/>
        <v>-1.3091445171704977E-4</v>
      </c>
      <c r="G576" s="69">
        <f t="shared" si="143"/>
        <v>5.6957829339315379E-4</v>
      </c>
      <c r="H576" s="69">
        <f t="shared" si="143"/>
        <v>3.1663270807765166E-3</v>
      </c>
      <c r="I576" s="69">
        <f t="shared" si="143"/>
        <v>5.2691797993625177E-3</v>
      </c>
      <c r="J576" s="69">
        <f t="shared" si="143"/>
        <v>3.1516085142349434E-3</v>
      </c>
      <c r="K576" s="69">
        <f t="shared" si="143"/>
        <v>3.2199755412789513E-3</v>
      </c>
      <c r="L576" s="69">
        <f t="shared" si="143"/>
        <v>8.3342802856898567E-3</v>
      </c>
      <c r="M576" s="69">
        <f t="shared" si="143"/>
        <v>7.7304963814697203E-3</v>
      </c>
      <c r="N576" s="69">
        <f t="shared" si="143"/>
        <v>5.0850188647297246E-3</v>
      </c>
      <c r="O576" s="69">
        <f t="shared" si="143"/>
        <v>6.8863031295249904E-3</v>
      </c>
      <c r="P576" s="69">
        <f t="shared" si="143"/>
        <v>6.4292490488373211E-3</v>
      </c>
      <c r="Q576" s="69">
        <f t="shared" si="143"/>
        <v>6.4756191174135469E-3</v>
      </c>
      <c r="R576" s="69">
        <f t="shared" si="143"/>
        <v>4.1854605107741975E-3</v>
      </c>
      <c r="S576" s="69">
        <f t="shared" si="143"/>
        <v>6.95747298369371E-3</v>
      </c>
      <c r="T576" s="69">
        <f t="shared" si="143"/>
        <v>7.2431938985104919E-3</v>
      </c>
      <c r="U576" s="69">
        <f t="shared" si="143"/>
        <v>-3.466798334522756E-3</v>
      </c>
      <c r="V576" s="69">
        <f t="shared" si="143"/>
        <v>-2.3712580341955871E-3</v>
      </c>
      <c r="W576" s="69">
        <f t="shared" si="143"/>
        <v>3.7357669865302793E-4</v>
      </c>
      <c r="X576" s="69">
        <f t="shared" si="143"/>
        <v>-5.4243718820850965E-4</v>
      </c>
      <c r="Y576" s="69">
        <f t="shared" si="143"/>
        <v>4.8686737917798565E-4</v>
      </c>
      <c r="Z576" s="69">
        <f t="shared" si="143"/>
        <v>3.0180539784128681E-4</v>
      </c>
      <c r="AA576" s="69">
        <f t="shared" si="143"/>
        <v>-3.4637473114419932E-4</v>
      </c>
      <c r="AB576" s="69">
        <f t="shared" si="143"/>
        <v>-1.2446026543532152E-4</v>
      </c>
      <c r="AC576" s="69">
        <f t="shared" ref="D576:BA581" si="144">AC502*HLOOKUP($A576,$C$244:$BV$245,2,FALSE)*HLOOKUP(AC$2,$C$244:$BV$245,2,FALSE)</f>
        <v>-7.4007828965474596E-4</v>
      </c>
      <c r="AD576" s="69">
        <f t="shared" si="144"/>
        <v>-7.7995225397607811E-4</v>
      </c>
      <c r="AE576" s="69">
        <f t="shared" si="144"/>
        <v>-5.0898811724309364E-4</v>
      </c>
      <c r="AF576" s="69">
        <f t="shared" si="144"/>
        <v>-2.0437232044598786E-4</v>
      </c>
      <c r="AG576" s="69">
        <f t="shared" si="144"/>
        <v>-5.3074105652836198E-5</v>
      </c>
      <c r="AH576" s="69">
        <f t="shared" si="144"/>
        <v>-7.8804037241073457E-4</v>
      </c>
      <c r="AI576" s="69">
        <f t="shared" si="144"/>
        <v>4.2732653374072421E-4</v>
      </c>
      <c r="AJ576" s="69">
        <f t="shared" si="144"/>
        <v>6.143502800395837E-4</v>
      </c>
      <c r="AK576" s="69">
        <f t="shared" si="144"/>
        <v>5.8820215080975435E-4</v>
      </c>
      <c r="AL576" s="69">
        <f t="shared" si="144"/>
        <v>2.2896397308440531E-4</v>
      </c>
      <c r="AM576" s="69">
        <f t="shared" si="144"/>
        <v>8.9475888639640262E-4</v>
      </c>
      <c r="AN576" s="69">
        <f t="shared" si="144"/>
        <v>2.6529169655939792E-5</v>
      </c>
      <c r="AO576" s="69">
        <f t="shared" si="144"/>
        <v>1.0572547594566587E-3</v>
      </c>
      <c r="AP576" s="69">
        <f t="shared" si="144"/>
        <v>-5.7095424118841704E-4</v>
      </c>
      <c r="AQ576" s="69">
        <f t="shared" si="144"/>
        <v>-5.3607708082754242E-6</v>
      </c>
      <c r="AR576" s="69">
        <f t="shared" si="144"/>
        <v>-1.34844032542E-4</v>
      </c>
      <c r="AS576" s="69">
        <f t="shared" si="144"/>
        <v>-2.6200520145322075E-4</v>
      </c>
      <c r="AT576" s="69">
        <f t="shared" si="144"/>
        <v>-5.583059377718052E-5</v>
      </c>
      <c r="AU576" s="69">
        <f t="shared" si="144"/>
        <v>-3.0828441073373823E-4</v>
      </c>
      <c r="AV576" s="69">
        <f t="shared" si="144"/>
        <v>1.2527240430440404E-5</v>
      </c>
      <c r="AW576" s="69">
        <f t="shared" si="144"/>
        <v>-2.106746368948634E-4</v>
      </c>
      <c r="AX576" s="69">
        <f t="shared" si="144"/>
        <v>-2.5676643895037908E-5</v>
      </c>
      <c r="AY576" s="69">
        <f t="shared" si="144"/>
        <v>4.8361153595586281E-4</v>
      </c>
      <c r="AZ576" s="69">
        <f t="shared" si="144"/>
        <v>8.1856542012509893E-4</v>
      </c>
      <c r="BA576" s="69">
        <f t="shared" si="144"/>
        <v>-7.4025838907872143E-4</v>
      </c>
    </row>
    <row r="577" spans="1:53" x14ac:dyDescent="0.2">
      <c r="A577" s="71" t="str">
        <f t="shared" si="141"/>
        <v>Global High Yield Fixed Income</v>
      </c>
      <c r="C577" s="69">
        <f t="shared" si="139"/>
        <v>9.3402272699995275E-3</v>
      </c>
      <c r="D577" s="69">
        <f t="shared" si="144"/>
        <v>1.1147199055918924E-2</v>
      </c>
      <c r="E577" s="69">
        <f t="shared" si="144"/>
        <v>9.3755453286362318E-3</v>
      </c>
      <c r="F577" s="69">
        <f t="shared" si="144"/>
        <v>9.4041038576407384E-3</v>
      </c>
      <c r="G577" s="69">
        <f t="shared" si="144"/>
        <v>7.0104049170023122E-3</v>
      </c>
      <c r="H577" s="69">
        <f t="shared" si="144"/>
        <v>7.6499785990416704E-3</v>
      </c>
      <c r="I577" s="69">
        <f t="shared" si="144"/>
        <v>7.3267590284632608E-3</v>
      </c>
      <c r="J577" s="69">
        <f t="shared" si="144"/>
        <v>1.0983022685332652E-2</v>
      </c>
      <c r="K577" s="69">
        <f t="shared" si="144"/>
        <v>1.2153270680235169E-2</v>
      </c>
      <c r="L577" s="69">
        <f t="shared" si="144"/>
        <v>4.796166234969426E-3</v>
      </c>
      <c r="M577" s="69">
        <f t="shared" si="144"/>
        <v>5.0850188647297246E-3</v>
      </c>
      <c r="N577" s="69">
        <f t="shared" si="144"/>
        <v>9.6220225229684056E-3</v>
      </c>
      <c r="O577" s="69">
        <f t="shared" si="144"/>
        <v>8.2731257111317517E-3</v>
      </c>
      <c r="P577" s="69">
        <f t="shared" si="144"/>
        <v>9.2435144069845064E-3</v>
      </c>
      <c r="Q577" s="69">
        <f t="shared" si="144"/>
        <v>9.7998720973585095E-3</v>
      </c>
      <c r="R577" s="69">
        <f t="shared" si="144"/>
        <v>6.8997718956242751E-3</v>
      </c>
      <c r="S577" s="69">
        <f t="shared" si="144"/>
        <v>5.0622496611704955E-3</v>
      </c>
      <c r="T577" s="69">
        <f t="shared" si="144"/>
        <v>9.4796786151769129E-3</v>
      </c>
      <c r="U577" s="69">
        <f t="shared" si="144"/>
        <v>4.2484810255132531E-3</v>
      </c>
      <c r="V577" s="69">
        <f t="shared" si="144"/>
        <v>2.0958829668845081E-3</v>
      </c>
      <c r="W577" s="69">
        <f t="shared" si="144"/>
        <v>4.094315175073031E-4</v>
      </c>
      <c r="X577" s="69">
        <f t="shared" si="144"/>
        <v>-2.5460995028916814E-4</v>
      </c>
      <c r="Y577" s="69">
        <f t="shared" si="144"/>
        <v>5.5731353895129227E-4</v>
      </c>
      <c r="Z577" s="69">
        <f t="shared" si="144"/>
        <v>5.8328210857902833E-4</v>
      </c>
      <c r="AA577" s="69">
        <f t="shared" si="144"/>
        <v>1.0545867545504136E-4</v>
      </c>
      <c r="AB577" s="69">
        <f t="shared" si="144"/>
        <v>-4.2473745322945727E-5</v>
      </c>
      <c r="AC577" s="69">
        <f t="shared" si="144"/>
        <v>-3.6254802863548821E-4</v>
      </c>
      <c r="AD577" s="69">
        <f t="shared" si="144"/>
        <v>-3.8452886743230993E-4</v>
      </c>
      <c r="AE577" s="69">
        <f t="shared" si="144"/>
        <v>-2.9756494357962546E-4</v>
      </c>
      <c r="AF577" s="69">
        <f t="shared" si="144"/>
        <v>2.8612155371680877E-5</v>
      </c>
      <c r="AG577" s="69">
        <f t="shared" si="144"/>
        <v>4.8708277857763465E-5</v>
      </c>
      <c r="AH577" s="69">
        <f t="shared" si="144"/>
        <v>-4.8342486054919168E-4</v>
      </c>
      <c r="AI577" s="69">
        <f t="shared" si="144"/>
        <v>4.0400055439861589E-4</v>
      </c>
      <c r="AJ577" s="69">
        <f t="shared" si="144"/>
        <v>5.2943524302656282E-4</v>
      </c>
      <c r="AK577" s="69">
        <f t="shared" si="144"/>
        <v>4.9607194973653426E-4</v>
      </c>
      <c r="AL577" s="69">
        <f t="shared" si="144"/>
        <v>1.0797765898570341E-4</v>
      </c>
      <c r="AM577" s="69">
        <f t="shared" si="144"/>
        <v>1.2626875567505083E-3</v>
      </c>
      <c r="AN577" s="69">
        <f t="shared" si="144"/>
        <v>-2.3010540595723054E-4</v>
      </c>
      <c r="AO577" s="69">
        <f t="shared" si="144"/>
        <v>1.2324241097987612E-3</v>
      </c>
      <c r="AP577" s="69">
        <f t="shared" si="144"/>
        <v>-3.1644264396276062E-4</v>
      </c>
      <c r="AQ577" s="69">
        <f t="shared" si="144"/>
        <v>-1.1776846928809267E-4</v>
      </c>
      <c r="AR577" s="69">
        <f t="shared" si="144"/>
        <v>1.3276262971506091E-4</v>
      </c>
      <c r="AS577" s="69">
        <f t="shared" si="144"/>
        <v>-1.1222575613085892E-3</v>
      </c>
      <c r="AT577" s="69">
        <f t="shared" si="144"/>
        <v>2.8300695547670799E-4</v>
      </c>
      <c r="AU577" s="69">
        <f t="shared" si="144"/>
        <v>2.2706697526381575E-4</v>
      </c>
      <c r="AV577" s="69">
        <f t="shared" si="144"/>
        <v>3.4154679121317112E-4</v>
      </c>
      <c r="AW577" s="69">
        <f t="shared" si="144"/>
        <v>3.6694768059146476E-4</v>
      </c>
      <c r="AX577" s="69">
        <f t="shared" si="144"/>
        <v>3.580586449352896E-4</v>
      </c>
      <c r="AY577" s="69">
        <f t="shared" si="144"/>
        <v>5.0152815459515168E-4</v>
      </c>
      <c r="AZ577" s="69">
        <f t="shared" si="144"/>
        <v>4.5602779561727358E-4</v>
      </c>
      <c r="BA577" s="69">
        <f t="shared" si="144"/>
        <v>-7.8132489939931275E-4</v>
      </c>
    </row>
    <row r="578" spans="1:53" x14ac:dyDescent="0.2">
      <c r="A578" s="71" t="str">
        <f t="shared" si="141"/>
        <v>Emerging Markets Local Currency Fixed Income</v>
      </c>
      <c r="C578" s="69">
        <f t="shared" si="139"/>
        <v>8.1269594832495164E-3</v>
      </c>
      <c r="D578" s="69">
        <f t="shared" si="144"/>
        <v>8.7179316867603621E-3</v>
      </c>
      <c r="E578" s="69">
        <f t="shared" si="144"/>
        <v>8.9880664747603728E-3</v>
      </c>
      <c r="F578" s="69">
        <f t="shared" si="144"/>
        <v>7.0399107587782181E-3</v>
      </c>
      <c r="G578" s="69">
        <f t="shared" si="144"/>
        <v>6.1009860138833928E-3</v>
      </c>
      <c r="H578" s="69">
        <f t="shared" si="144"/>
        <v>7.4051156765037006E-3</v>
      </c>
      <c r="I578" s="69">
        <f t="shared" si="144"/>
        <v>8.2452827579562338E-3</v>
      </c>
      <c r="J578" s="69">
        <f t="shared" si="144"/>
        <v>1.2645801751129504E-2</v>
      </c>
      <c r="K578" s="69">
        <f t="shared" si="144"/>
        <v>1.4306219736198365E-2</v>
      </c>
      <c r="L578" s="69">
        <f t="shared" si="144"/>
        <v>7.2217693145432155E-3</v>
      </c>
      <c r="M578" s="69">
        <f t="shared" si="144"/>
        <v>6.8863031295249904E-3</v>
      </c>
      <c r="N578" s="69">
        <f t="shared" si="144"/>
        <v>8.2731257111317517E-3</v>
      </c>
      <c r="O578" s="69">
        <f t="shared" si="144"/>
        <v>1.2346174095662295E-2</v>
      </c>
      <c r="P578" s="69">
        <f t="shared" si="144"/>
        <v>9.160981295629993E-3</v>
      </c>
      <c r="Q578" s="69">
        <f t="shared" si="144"/>
        <v>9.2408556961004369E-3</v>
      </c>
      <c r="R578" s="69">
        <f t="shared" si="144"/>
        <v>6.1590148750568768E-3</v>
      </c>
      <c r="S578" s="69">
        <f t="shared" si="144"/>
        <v>5.5534737523754932E-3</v>
      </c>
      <c r="T578" s="69">
        <f t="shared" si="144"/>
        <v>9.7764973335450426E-3</v>
      </c>
      <c r="U578" s="69">
        <f t="shared" si="144"/>
        <v>3.059077569758888E-3</v>
      </c>
      <c r="V578" s="69">
        <f t="shared" si="144"/>
        <v>1.3351302423319342E-3</v>
      </c>
      <c r="W578" s="69">
        <f t="shared" si="144"/>
        <v>7.9371532521357066E-4</v>
      </c>
      <c r="X578" s="69">
        <f t="shared" si="144"/>
        <v>-3.8770739780708832E-4</v>
      </c>
      <c r="Y578" s="69">
        <f t="shared" si="144"/>
        <v>7.8786405769415467E-4</v>
      </c>
      <c r="Z578" s="69">
        <f t="shared" si="144"/>
        <v>5.5244471992646948E-4</v>
      </c>
      <c r="AA578" s="69">
        <f t="shared" si="144"/>
        <v>-5.1478948090678784E-5</v>
      </c>
      <c r="AB578" s="69">
        <f t="shared" si="144"/>
        <v>-9.1361570714390387E-5</v>
      </c>
      <c r="AC578" s="69">
        <f t="shared" si="144"/>
        <v>-7.7423362259453293E-4</v>
      </c>
      <c r="AD578" s="69">
        <f t="shared" si="144"/>
        <v>-7.4794212138051851E-4</v>
      </c>
      <c r="AE578" s="69">
        <f t="shared" si="144"/>
        <v>-7.3423983729947241E-4</v>
      </c>
      <c r="AF578" s="69">
        <f t="shared" si="144"/>
        <v>3.9267575023567765E-5</v>
      </c>
      <c r="AG578" s="69">
        <f t="shared" si="144"/>
        <v>6.7005407759680689E-5</v>
      </c>
      <c r="AH578" s="69">
        <f t="shared" si="144"/>
        <v>-6.6053647590551322E-4</v>
      </c>
      <c r="AI578" s="69">
        <f t="shared" si="144"/>
        <v>3.8479160602921406E-4</v>
      </c>
      <c r="AJ578" s="69">
        <f t="shared" si="144"/>
        <v>5.6930925694972337E-4</v>
      </c>
      <c r="AK578" s="69">
        <f t="shared" si="144"/>
        <v>6.4585003151139972E-4</v>
      </c>
      <c r="AL578" s="69">
        <f t="shared" si="144"/>
        <v>2.2999761206396726E-4</v>
      </c>
      <c r="AM578" s="69">
        <f t="shared" si="144"/>
        <v>8.9927463444566683E-4</v>
      </c>
      <c r="AN578" s="69">
        <f t="shared" si="144"/>
        <v>-1.9268324239327838E-4</v>
      </c>
      <c r="AO578" s="69">
        <f t="shared" si="144"/>
        <v>1.1940403150465708E-3</v>
      </c>
      <c r="AP578" s="69">
        <f t="shared" si="144"/>
        <v>-6.0571756066333333E-4</v>
      </c>
      <c r="AQ578" s="69">
        <f t="shared" si="144"/>
        <v>4.5000297642467384E-5</v>
      </c>
      <c r="AR578" s="69">
        <f t="shared" si="144"/>
        <v>-2.0321035126067539E-4</v>
      </c>
      <c r="AS578" s="69">
        <f t="shared" si="144"/>
        <v>-6.5037930878772475E-4</v>
      </c>
      <c r="AT578" s="69">
        <f t="shared" si="144"/>
        <v>2.6173793476831424E-4</v>
      </c>
      <c r="AU578" s="69">
        <f t="shared" si="144"/>
        <v>-3.908398226497448E-4</v>
      </c>
      <c r="AV578" s="69">
        <f t="shared" si="144"/>
        <v>-2.7617566109620244E-4</v>
      </c>
      <c r="AW578" s="69">
        <f t="shared" si="144"/>
        <v>5.3717681376838774E-4</v>
      </c>
      <c r="AX578" s="69">
        <f t="shared" si="144"/>
        <v>3.3041689079621987E-4</v>
      </c>
      <c r="AY578" s="69">
        <f t="shared" si="144"/>
        <v>5.0997758666182491E-4</v>
      </c>
      <c r="AZ578" s="69">
        <f t="shared" si="144"/>
        <v>9.1064461735118206E-4</v>
      </c>
      <c r="BA578" s="69">
        <f t="shared" si="144"/>
        <v>-1.0664802210497224E-3</v>
      </c>
    </row>
    <row r="579" spans="1:53" x14ac:dyDescent="0.2">
      <c r="A579" s="71" t="str">
        <f t="shared" si="141"/>
        <v>Emerging Markets Hard Currency Fixed Income</v>
      </c>
      <c r="C579" s="69">
        <f t="shared" si="139"/>
        <v>8.2090206717771643E-3</v>
      </c>
      <c r="D579" s="69">
        <f t="shared" si="144"/>
        <v>9.0875136239738537E-3</v>
      </c>
      <c r="E579" s="69">
        <f t="shared" si="144"/>
        <v>8.0765441216011091E-3</v>
      </c>
      <c r="F579" s="69">
        <f t="shared" si="144"/>
        <v>7.5388053988314583E-3</v>
      </c>
      <c r="G579" s="69">
        <f t="shared" si="144"/>
        <v>5.9147553975264361E-3</v>
      </c>
      <c r="H579" s="69">
        <f t="shared" si="144"/>
        <v>6.7948614691817864E-3</v>
      </c>
      <c r="I579" s="69">
        <f t="shared" si="144"/>
        <v>7.1795064972550518E-3</v>
      </c>
      <c r="J579" s="69">
        <f t="shared" si="144"/>
        <v>1.0580400438084151E-2</v>
      </c>
      <c r="K579" s="69">
        <f t="shared" si="144"/>
        <v>1.1527577178947352E-2</v>
      </c>
      <c r="L579" s="69">
        <f t="shared" si="144"/>
        <v>6.3441300674337738E-3</v>
      </c>
      <c r="M579" s="69">
        <f t="shared" si="144"/>
        <v>6.4292490488373211E-3</v>
      </c>
      <c r="N579" s="69">
        <f t="shared" si="144"/>
        <v>9.2435144069845064E-3</v>
      </c>
      <c r="O579" s="69">
        <f t="shared" si="144"/>
        <v>9.1609812956299913E-3</v>
      </c>
      <c r="P579" s="69">
        <f t="shared" si="144"/>
        <v>1.1074349077185856E-2</v>
      </c>
      <c r="Q579" s="69">
        <f t="shared" si="144"/>
        <v>1.1613182138066988E-2</v>
      </c>
      <c r="R579" s="69">
        <f t="shared" si="144"/>
        <v>6.6426511501888564E-3</v>
      </c>
      <c r="S579" s="69">
        <f t="shared" si="144"/>
        <v>5.8683994867184033E-3</v>
      </c>
      <c r="T579" s="69">
        <f t="shared" si="144"/>
        <v>1.1070886034316701E-2</v>
      </c>
      <c r="U579" s="69">
        <f t="shared" si="144"/>
        <v>2.3948637851477586E-3</v>
      </c>
      <c r="V579" s="69">
        <f t="shared" si="144"/>
        <v>1.1468919473386263E-3</v>
      </c>
      <c r="W579" s="69">
        <f t="shared" si="144"/>
        <v>5.2648088491640433E-4</v>
      </c>
      <c r="X579" s="69">
        <f t="shared" si="144"/>
        <v>-2.2286291675937951E-4</v>
      </c>
      <c r="Y579" s="69">
        <f t="shared" si="144"/>
        <v>5.9286758726130248E-4</v>
      </c>
      <c r="Z579" s="69">
        <f t="shared" si="144"/>
        <v>6.0813496692029457E-4</v>
      </c>
      <c r="AA579" s="69">
        <f t="shared" si="144"/>
        <v>4.2153363173372859E-5</v>
      </c>
      <c r="AB579" s="69">
        <f t="shared" si="144"/>
        <v>4.1388376752188099E-5</v>
      </c>
      <c r="AC579" s="69">
        <f t="shared" si="144"/>
        <v>-5.332435031408458E-4</v>
      </c>
      <c r="AD579" s="69">
        <f t="shared" si="144"/>
        <v>-5.4979478425575413E-4</v>
      </c>
      <c r="AE579" s="69">
        <f t="shared" si="144"/>
        <v>-4.2900844933991552E-4</v>
      </c>
      <c r="AF579" s="69">
        <f t="shared" si="144"/>
        <v>3.4851223788234799E-5</v>
      </c>
      <c r="AG579" s="69">
        <f t="shared" si="144"/>
        <v>6.3735384946803463E-5</v>
      </c>
      <c r="AH579" s="69">
        <f t="shared" si="144"/>
        <v>-4.9413470867796583E-4</v>
      </c>
      <c r="AI579" s="69">
        <f t="shared" si="144"/>
        <v>6.7461782506766238E-4</v>
      </c>
      <c r="AJ579" s="69">
        <f t="shared" si="144"/>
        <v>6.8459606785307666E-4</v>
      </c>
      <c r="AK579" s="69">
        <f t="shared" si="144"/>
        <v>7.0771090523013105E-4</v>
      </c>
      <c r="AL579" s="69">
        <f t="shared" si="144"/>
        <v>1.9394353658873966E-4</v>
      </c>
      <c r="AM579" s="69">
        <f t="shared" si="144"/>
        <v>1.3031445248020128E-3</v>
      </c>
      <c r="AN579" s="69">
        <f t="shared" si="144"/>
        <v>-1.1688015548086015E-4</v>
      </c>
      <c r="AO579" s="69">
        <f t="shared" si="144"/>
        <v>1.4610295679720051E-3</v>
      </c>
      <c r="AP579" s="69">
        <f t="shared" si="144"/>
        <v>-2.4070656107377106E-4</v>
      </c>
      <c r="AQ579" s="69">
        <f t="shared" si="144"/>
        <v>-7.2747928029984606E-5</v>
      </c>
      <c r="AR579" s="69">
        <f t="shared" si="144"/>
        <v>2.6626557127477901E-4</v>
      </c>
      <c r="AS579" s="69">
        <f t="shared" si="144"/>
        <v>-8.030374183147621E-4</v>
      </c>
      <c r="AT579" s="69">
        <f t="shared" si="144"/>
        <v>4.9747069822169516E-4</v>
      </c>
      <c r="AU579" s="69">
        <f t="shared" si="144"/>
        <v>2.2744109084416787E-4</v>
      </c>
      <c r="AV579" s="69">
        <f t="shared" si="144"/>
        <v>7.9772268209117765E-5</v>
      </c>
      <c r="AW579" s="69">
        <f t="shared" si="144"/>
        <v>5.596054305459572E-4</v>
      </c>
      <c r="AX579" s="69">
        <f t="shared" si="144"/>
        <v>4.8007950992976298E-4</v>
      </c>
      <c r="AY579" s="69">
        <f t="shared" si="144"/>
        <v>7.1827998774690559E-4</v>
      </c>
      <c r="AZ579" s="69">
        <f t="shared" si="144"/>
        <v>7.3802226724412263E-4</v>
      </c>
      <c r="BA579" s="69">
        <f t="shared" si="144"/>
        <v>-8.6230721261451224E-4</v>
      </c>
    </row>
    <row r="580" spans="1:53" x14ac:dyDescent="0.2">
      <c r="A580" s="71" t="str">
        <f t="shared" si="141"/>
        <v>Emerging Markets Corporate Fixed Income</v>
      </c>
      <c r="C580" s="69">
        <f t="shared" si="139"/>
        <v>8.638892309897726E-3</v>
      </c>
      <c r="D580" s="69">
        <f t="shared" si="144"/>
        <v>9.6061299760264417E-3</v>
      </c>
      <c r="E580" s="69">
        <f t="shared" si="144"/>
        <v>7.9923489566771973E-3</v>
      </c>
      <c r="F580" s="69">
        <f t="shared" si="144"/>
        <v>7.5480861156558389E-3</v>
      </c>
      <c r="G580" s="69">
        <f t="shared" si="144"/>
        <v>5.9639380047206269E-3</v>
      </c>
      <c r="H580" s="69">
        <f t="shared" si="144"/>
        <v>7.5143139096693996E-3</v>
      </c>
      <c r="I580" s="69">
        <f t="shared" si="144"/>
        <v>7.6180300141332541E-3</v>
      </c>
      <c r="J580" s="69">
        <f t="shared" si="144"/>
        <v>1.0891951451157256E-2</v>
      </c>
      <c r="K580" s="69">
        <f t="shared" si="144"/>
        <v>1.1954163843160653E-2</v>
      </c>
      <c r="L580" s="69">
        <f t="shared" si="144"/>
        <v>6.2383147692814493E-3</v>
      </c>
      <c r="M580" s="69">
        <f t="shared" si="144"/>
        <v>6.4756191174135452E-3</v>
      </c>
      <c r="N580" s="69">
        <f t="shared" si="144"/>
        <v>9.7998720973585113E-3</v>
      </c>
      <c r="O580" s="69">
        <f t="shared" si="144"/>
        <v>9.2408556961004369E-3</v>
      </c>
      <c r="P580" s="69">
        <f t="shared" si="144"/>
        <v>1.1613182138066988E-2</v>
      </c>
      <c r="Q580" s="69">
        <f t="shared" si="144"/>
        <v>1.3689996140764609E-2</v>
      </c>
      <c r="R580" s="69">
        <f t="shared" si="144"/>
        <v>7.0939557422466546E-3</v>
      </c>
      <c r="S580" s="69">
        <f t="shared" si="144"/>
        <v>6.1084515857230222E-3</v>
      </c>
      <c r="T580" s="69">
        <f t="shared" si="144"/>
        <v>1.1862177762796198E-2</v>
      </c>
      <c r="U580" s="69">
        <f t="shared" si="144"/>
        <v>2.3890063622778318E-3</v>
      </c>
      <c r="V580" s="69">
        <f t="shared" si="144"/>
        <v>1.1893972011900236E-3</v>
      </c>
      <c r="W580" s="69">
        <f t="shared" si="144"/>
        <v>3.8280271396355609E-4</v>
      </c>
      <c r="X580" s="69">
        <f t="shared" si="144"/>
        <v>-3.6395272289063956E-4</v>
      </c>
      <c r="Y580" s="69">
        <f t="shared" si="144"/>
        <v>5.9296482003911612E-4</v>
      </c>
      <c r="Z580" s="69">
        <f t="shared" si="144"/>
        <v>5.9772295482214178E-4</v>
      </c>
      <c r="AA580" s="69">
        <f t="shared" si="144"/>
        <v>9.2914529518227739E-5</v>
      </c>
      <c r="AB580" s="69">
        <f t="shared" si="144"/>
        <v>1.1752340263075562E-4</v>
      </c>
      <c r="AC580" s="69">
        <f t="shared" si="144"/>
        <v>-3.4200988844747742E-4</v>
      </c>
      <c r="AD580" s="69">
        <f t="shared" si="144"/>
        <v>-3.8769312907697246E-4</v>
      </c>
      <c r="AE580" s="69">
        <f t="shared" si="144"/>
        <v>-2.03056314081961E-4</v>
      </c>
      <c r="AF580" s="69">
        <f t="shared" si="144"/>
        <v>1.8976592109168722E-5</v>
      </c>
      <c r="AG580" s="69">
        <f t="shared" si="144"/>
        <v>5.5132990117207372E-5</v>
      </c>
      <c r="AH580" s="69">
        <f t="shared" si="144"/>
        <v>-5.5737738318346398E-4</v>
      </c>
      <c r="AI580" s="69">
        <f t="shared" si="144"/>
        <v>6.8964084510323451E-4</v>
      </c>
      <c r="AJ580" s="69">
        <f t="shared" si="144"/>
        <v>7.794346872623027E-4</v>
      </c>
      <c r="AK580" s="69">
        <f t="shared" si="144"/>
        <v>8.2258831665944126E-4</v>
      </c>
      <c r="AL580" s="69">
        <f t="shared" si="144"/>
        <v>2.6970814827881887E-4</v>
      </c>
      <c r="AM580" s="69">
        <f t="shared" si="144"/>
        <v>1.5086666852615377E-3</v>
      </c>
      <c r="AN580" s="69">
        <f t="shared" si="144"/>
        <v>-1.9475257941145078E-4</v>
      </c>
      <c r="AO580" s="69">
        <f t="shared" si="144"/>
        <v>1.6825684264678254E-3</v>
      </c>
      <c r="AP580" s="69">
        <f t="shared" si="144"/>
        <v>-1.8519727499798346E-4</v>
      </c>
      <c r="AQ580" s="69">
        <f t="shared" si="144"/>
        <v>1.6161617697824541E-4</v>
      </c>
      <c r="AR580" s="69">
        <f t="shared" si="144"/>
        <v>4.8982550912369507E-4</v>
      </c>
      <c r="AS580" s="69">
        <f t="shared" si="144"/>
        <v>-1.0069557339940579E-3</v>
      </c>
      <c r="AT580" s="69">
        <f t="shared" si="144"/>
        <v>6.37315918614561E-4</v>
      </c>
      <c r="AU580" s="69">
        <f t="shared" si="144"/>
        <v>4.7377424565644478E-4</v>
      </c>
      <c r="AV580" s="69">
        <f t="shared" si="144"/>
        <v>5.0084972435500907E-4</v>
      </c>
      <c r="AW580" s="69">
        <f t="shared" si="144"/>
        <v>6.6276801585139322E-4</v>
      </c>
      <c r="AX580" s="69">
        <f t="shared" si="144"/>
        <v>6.5329479290765534E-4</v>
      </c>
      <c r="AY580" s="69">
        <f t="shared" si="144"/>
        <v>9.7847116628494682E-4</v>
      </c>
      <c r="AZ580" s="69">
        <f t="shared" si="144"/>
        <v>8.8495239396708058E-4</v>
      </c>
      <c r="BA580" s="69">
        <f t="shared" si="144"/>
        <v>-9.0324697733556016E-4</v>
      </c>
    </row>
    <row r="581" spans="1:53" x14ac:dyDescent="0.2">
      <c r="A581" s="71" t="str">
        <f t="shared" si="141"/>
        <v>Long-Short Equity</v>
      </c>
      <c r="C581" s="69">
        <f t="shared" si="139"/>
        <v>1.073470355031101E-2</v>
      </c>
      <c r="D581" s="69">
        <f t="shared" si="144"/>
        <v>1.3826556640658615E-2</v>
      </c>
      <c r="E581" s="69">
        <f t="shared" si="144"/>
        <v>8.983365916579316E-3</v>
      </c>
      <c r="F581" s="69">
        <f t="shared" si="144"/>
        <v>9.2100093541625048E-3</v>
      </c>
      <c r="G581" s="69">
        <f t="shared" si="144"/>
        <v>6.7703375256767968E-3</v>
      </c>
      <c r="H581" s="69">
        <f t="shared" si="144"/>
        <v>8.8527865932931261E-3</v>
      </c>
      <c r="I581" s="69">
        <f t="shared" si="144"/>
        <v>8.8639305451871184E-3</v>
      </c>
      <c r="J581" s="69">
        <f t="shared" si="144"/>
        <v>1.0676309742412222E-2</v>
      </c>
      <c r="K581" s="69">
        <f t="shared" si="144"/>
        <v>1.1721099239877344E-2</v>
      </c>
      <c r="L581" s="69">
        <f t="shared" si="144"/>
        <v>3.8295889218997541E-3</v>
      </c>
      <c r="M581" s="69">
        <f t="shared" si="144"/>
        <v>4.1854605107741966E-3</v>
      </c>
      <c r="N581" s="69">
        <f t="shared" si="144"/>
        <v>6.8997718956242751E-3</v>
      </c>
      <c r="O581" s="69">
        <f t="shared" si="144"/>
        <v>6.1590148750568768E-3</v>
      </c>
      <c r="P581" s="69">
        <f t="shared" si="144"/>
        <v>6.6426511501888564E-3</v>
      </c>
      <c r="Q581" s="69">
        <f t="shared" si="144"/>
        <v>7.0939557422466564E-3</v>
      </c>
      <c r="R581" s="69">
        <f t="shared" si="144"/>
        <v>8.5704686786056607E-3</v>
      </c>
      <c r="S581" s="69">
        <f t="shared" si="144"/>
        <v>6.329407110184794E-3</v>
      </c>
      <c r="T581" s="69">
        <f t="shared" si="144"/>
        <v>6.9959475388893895E-3</v>
      </c>
      <c r="U581" s="69">
        <f t="shared" si="144"/>
        <v>5.156684821788003E-3</v>
      </c>
      <c r="V581" s="69">
        <f t="shared" si="144"/>
        <v>3.2515987779347631E-3</v>
      </c>
      <c r="W581" s="69">
        <f t="shared" si="144"/>
        <v>1.1511588855059166E-3</v>
      </c>
      <c r="X581" s="69">
        <f t="shared" si="144"/>
        <v>-5.6818820345695513E-4</v>
      </c>
      <c r="Y581" s="69">
        <f t="shared" si="144"/>
        <v>1.2917189064864162E-4</v>
      </c>
      <c r="Z581" s="69">
        <f t="shared" si="144"/>
        <v>-1.5760877626102513E-4</v>
      </c>
      <c r="AA581" s="69">
        <f t="shared" si="144"/>
        <v>-9.2288693818021043E-5</v>
      </c>
      <c r="AB581" s="69">
        <f t="shared" si="144"/>
        <v>-1.5698127898833495E-4</v>
      </c>
      <c r="AC581" s="69">
        <f t="shared" si="144"/>
        <v>-2.2735556503148172E-4</v>
      </c>
      <c r="AD581" s="69">
        <f t="shared" si="144"/>
        <v>-2.4010432667422613E-4</v>
      </c>
      <c r="AE581" s="69">
        <f t="shared" si="144"/>
        <v>-1.7800911898742467E-4</v>
      </c>
      <c r="AF581" s="69">
        <f t="shared" si="144"/>
        <v>-2.5714599546120657E-5</v>
      </c>
      <c r="AG581" s="69">
        <f t="shared" si="144"/>
        <v>3.7727732976804082E-5</v>
      </c>
      <c r="AH581" s="69">
        <f t="shared" ref="D581:BA586" si="145">AH507*HLOOKUP($A581,$C$244:$BV$245,2,FALSE)*HLOOKUP(AH$2,$C$244:$BV$245,2,FALSE)</f>
        <v>-7.843307560526921E-4</v>
      </c>
      <c r="AI581" s="69">
        <f t="shared" si="145"/>
        <v>3.3042032298652186E-4</v>
      </c>
      <c r="AJ581" s="69">
        <f t="shared" si="145"/>
        <v>3.1798520595031373E-4</v>
      </c>
      <c r="AK581" s="69">
        <f t="shared" si="145"/>
        <v>4.6948717055061138E-4</v>
      </c>
      <c r="AL581" s="69">
        <f t="shared" si="145"/>
        <v>1.1353600632349699E-4</v>
      </c>
      <c r="AM581" s="69">
        <f t="shared" si="145"/>
        <v>4.284057954512592E-4</v>
      </c>
      <c r="AN581" s="69">
        <f t="shared" si="145"/>
        <v>-2.5596501834830734E-4</v>
      </c>
      <c r="AO581" s="69">
        <f t="shared" si="145"/>
        <v>4.3619236238918806E-4</v>
      </c>
      <c r="AP581" s="69">
        <f t="shared" si="145"/>
        <v>-4.5443227200967949E-4</v>
      </c>
      <c r="AQ581" s="69">
        <f t="shared" si="145"/>
        <v>-2.6727550012211742E-4</v>
      </c>
      <c r="AR581" s="69">
        <f t="shared" si="145"/>
        <v>-3.0646069625973685E-5</v>
      </c>
      <c r="AS581" s="69">
        <f t="shared" si="145"/>
        <v>-4.6029231970490405E-4</v>
      </c>
      <c r="AT581" s="69">
        <f t="shared" si="145"/>
        <v>-4.6629905409013432E-5</v>
      </c>
      <c r="AU581" s="69">
        <f t="shared" si="145"/>
        <v>1.1358371160720082E-4</v>
      </c>
      <c r="AV581" s="69">
        <f t="shared" si="145"/>
        <v>4.7038953276786865E-4</v>
      </c>
      <c r="AW581" s="69">
        <f t="shared" si="145"/>
        <v>-1.1784183574223812E-4</v>
      </c>
      <c r="AX581" s="69">
        <f t="shared" si="145"/>
        <v>-6.9930073449781227E-5</v>
      </c>
      <c r="AY581" s="69">
        <f t="shared" si="145"/>
        <v>3.7786313155248227E-4</v>
      </c>
      <c r="AZ581" s="69">
        <f t="shared" si="145"/>
        <v>3.8920464151299901E-4</v>
      </c>
      <c r="BA581" s="69">
        <f t="shared" si="145"/>
        <v>-8.234922369564447E-4</v>
      </c>
    </row>
    <row r="582" spans="1:53" x14ac:dyDescent="0.2">
      <c r="A582" s="71" t="str">
        <f t="shared" si="141"/>
        <v>Global Macro</v>
      </c>
      <c r="C582" s="69">
        <f t="shared" si="139"/>
        <v>5.178728664425097E-3</v>
      </c>
      <c r="D582" s="69">
        <f t="shared" si="145"/>
        <v>5.2433985806489454E-3</v>
      </c>
      <c r="E582" s="69">
        <f t="shared" si="145"/>
        <v>1.9183301174168007E-3</v>
      </c>
      <c r="F582" s="69">
        <f t="shared" si="145"/>
        <v>3.8072272004581752E-4</v>
      </c>
      <c r="G582" s="69">
        <f t="shared" si="145"/>
        <v>1.4177501605231336E-3</v>
      </c>
      <c r="H582" s="69">
        <f t="shared" si="145"/>
        <v>4.7172852064920386E-3</v>
      </c>
      <c r="I582" s="69">
        <f t="shared" si="145"/>
        <v>6.0888249249831834E-3</v>
      </c>
      <c r="J582" s="69">
        <f t="shared" si="145"/>
        <v>3.1950391008480675E-3</v>
      </c>
      <c r="K582" s="69">
        <f t="shared" si="145"/>
        <v>3.7926959715920473E-3</v>
      </c>
      <c r="L582" s="69">
        <f t="shared" si="145"/>
        <v>7.1591731477573979E-3</v>
      </c>
      <c r="M582" s="69">
        <f t="shared" si="145"/>
        <v>6.9574729836937108E-3</v>
      </c>
      <c r="N582" s="69">
        <f t="shared" si="145"/>
        <v>5.0622496611704955E-3</v>
      </c>
      <c r="O582" s="69">
        <f t="shared" si="145"/>
        <v>5.5534737523754941E-3</v>
      </c>
      <c r="P582" s="69">
        <f t="shared" si="145"/>
        <v>5.8683994867184041E-3</v>
      </c>
      <c r="Q582" s="69">
        <f t="shared" si="145"/>
        <v>6.108451585723023E-3</v>
      </c>
      <c r="R582" s="69">
        <f t="shared" si="145"/>
        <v>6.3294071101847931E-3</v>
      </c>
      <c r="S582" s="69">
        <f t="shared" si="145"/>
        <v>9.8783034713954086E-3</v>
      </c>
      <c r="T582" s="69">
        <f t="shared" si="145"/>
        <v>6.9979751983479006E-3</v>
      </c>
      <c r="U582" s="69">
        <f t="shared" si="145"/>
        <v>-3.0128654219402666E-3</v>
      </c>
      <c r="V582" s="69">
        <f t="shared" si="145"/>
        <v>-1.5884819928118769E-3</v>
      </c>
      <c r="W582" s="69">
        <f t="shared" si="145"/>
        <v>1.9105738620550736E-3</v>
      </c>
      <c r="X582" s="69">
        <f t="shared" si="145"/>
        <v>-3.437708065744147E-4</v>
      </c>
      <c r="Y582" s="69">
        <f t="shared" si="145"/>
        <v>1.8120667822668038E-4</v>
      </c>
      <c r="Z582" s="69">
        <f t="shared" si="145"/>
        <v>1.5958641099740733E-4</v>
      </c>
      <c r="AA582" s="69">
        <f t="shared" si="145"/>
        <v>-4.9144085942359631E-4</v>
      </c>
      <c r="AB582" s="69">
        <f t="shared" si="145"/>
        <v>-3.1332013641755777E-4</v>
      </c>
      <c r="AC582" s="69">
        <f t="shared" si="145"/>
        <v>-1.639185517361768E-4</v>
      </c>
      <c r="AD582" s="69">
        <f t="shared" si="145"/>
        <v>-1.9710783888506991E-4</v>
      </c>
      <c r="AE582" s="69">
        <f t="shared" si="145"/>
        <v>-6.6927268990755862E-5</v>
      </c>
      <c r="AF582" s="69">
        <f t="shared" si="145"/>
        <v>-1.5188026319806614E-4</v>
      </c>
      <c r="AG582" s="69">
        <f t="shared" si="145"/>
        <v>4.0514591728719428E-5</v>
      </c>
      <c r="AH582" s="69">
        <f t="shared" si="145"/>
        <v>-8.4354093837106167E-4</v>
      </c>
      <c r="AI582" s="69">
        <f t="shared" si="145"/>
        <v>4.7087339242824448E-4</v>
      </c>
      <c r="AJ582" s="69">
        <f t="shared" si="145"/>
        <v>5.6627332698994191E-4</v>
      </c>
      <c r="AK582" s="69">
        <f t="shared" si="145"/>
        <v>6.0526590805995569E-4</v>
      </c>
      <c r="AL582" s="69">
        <f t="shared" si="145"/>
        <v>6.8705319672506036E-5</v>
      </c>
      <c r="AM582" s="69">
        <f t="shared" si="145"/>
        <v>9.3062906379233316E-4</v>
      </c>
      <c r="AN582" s="69">
        <f t="shared" si="145"/>
        <v>-1.0095230683380465E-4</v>
      </c>
      <c r="AO582" s="69">
        <f t="shared" si="145"/>
        <v>8.1139301797571856E-4</v>
      </c>
      <c r="AP582" s="69">
        <f t="shared" si="145"/>
        <v>-7.3305976931003158E-4</v>
      </c>
      <c r="AQ582" s="69">
        <f t="shared" si="145"/>
        <v>-3.4854794269831583E-4</v>
      </c>
      <c r="AR582" s="69">
        <f t="shared" si="145"/>
        <v>-1.2717089051166299E-4</v>
      </c>
      <c r="AS582" s="69">
        <f t="shared" si="145"/>
        <v>-2.4324412372475588E-4</v>
      </c>
      <c r="AT582" s="69">
        <f t="shared" si="145"/>
        <v>-2.6092802142334683E-4</v>
      </c>
      <c r="AU582" s="69">
        <f t="shared" si="145"/>
        <v>-6.8538498020731235E-5</v>
      </c>
      <c r="AV582" s="69">
        <f t="shared" si="145"/>
        <v>1.5591446773249328E-4</v>
      </c>
      <c r="AW582" s="69">
        <f t="shared" si="145"/>
        <v>-4.735503613688747E-4</v>
      </c>
      <c r="AX582" s="69">
        <f t="shared" si="145"/>
        <v>-1.7045526828676977E-4</v>
      </c>
      <c r="AY582" s="69">
        <f t="shared" si="145"/>
        <v>3.5731925113357367E-4</v>
      </c>
      <c r="AZ582" s="69">
        <f t="shared" si="145"/>
        <v>5.7466303321635458E-4</v>
      </c>
      <c r="BA582" s="69">
        <f t="shared" si="145"/>
        <v>-7.7499060296379785E-4</v>
      </c>
    </row>
    <row r="583" spans="1:53" x14ac:dyDescent="0.2">
      <c r="A583" s="71" t="str">
        <f t="shared" si="141"/>
        <v>Emerging Debt Agg USD</v>
      </c>
      <c r="C583" s="69">
        <f t="shared" si="139"/>
        <v>8.1337369810700524E-3</v>
      </c>
      <c r="D583" s="69">
        <f t="shared" si="145"/>
        <v>8.7859582795831379E-3</v>
      </c>
      <c r="E583" s="69">
        <f t="shared" si="145"/>
        <v>7.1792775816643091E-3</v>
      </c>
      <c r="F583" s="69">
        <f t="shared" si="145"/>
        <v>6.1321666453829707E-3</v>
      </c>
      <c r="G583" s="69">
        <f t="shared" si="145"/>
        <v>5.2817558442897665E-3</v>
      </c>
      <c r="H583" s="69">
        <f t="shared" si="145"/>
        <v>7.1878452446852686E-3</v>
      </c>
      <c r="I583" s="69">
        <f t="shared" si="145"/>
        <v>7.7704324697883262E-3</v>
      </c>
      <c r="J583" s="69">
        <f t="shared" si="145"/>
        <v>9.8748065075213963E-3</v>
      </c>
      <c r="K583" s="69">
        <f t="shared" si="145"/>
        <v>1.0889720191657383E-2</v>
      </c>
      <c r="L583" s="69">
        <f t="shared" si="145"/>
        <v>7.1852180781425056E-3</v>
      </c>
      <c r="M583" s="69">
        <f t="shared" si="145"/>
        <v>7.243193898510491E-3</v>
      </c>
      <c r="N583" s="69">
        <f t="shared" si="145"/>
        <v>9.4796786151769129E-3</v>
      </c>
      <c r="O583" s="69">
        <f t="shared" si="145"/>
        <v>9.7764973335450461E-3</v>
      </c>
      <c r="P583" s="69">
        <f t="shared" si="145"/>
        <v>1.1070886034316699E-2</v>
      </c>
      <c r="Q583" s="69">
        <f t="shared" si="145"/>
        <v>1.1862177762796199E-2</v>
      </c>
      <c r="R583" s="69">
        <f t="shared" si="145"/>
        <v>6.9959475388893912E-3</v>
      </c>
      <c r="S583" s="69">
        <f t="shared" si="145"/>
        <v>6.9979751983479006E-3</v>
      </c>
      <c r="T583" s="69">
        <f t="shared" si="145"/>
        <v>1.1924735593626943E-2</v>
      </c>
      <c r="U583" s="69">
        <f t="shared" si="145"/>
        <v>1.1205614886899231E-3</v>
      </c>
      <c r="V583" s="69">
        <f t="shared" si="145"/>
        <v>3.2740636654200728E-4</v>
      </c>
      <c r="W583" s="69">
        <f t="shared" si="145"/>
        <v>4.5938614088186026E-4</v>
      </c>
      <c r="X583" s="69">
        <f t="shared" si="145"/>
        <v>-2.1352509844890631E-4</v>
      </c>
      <c r="Y583" s="69">
        <f t="shared" si="145"/>
        <v>8.2882174020372707E-4</v>
      </c>
      <c r="Z583" s="69">
        <f t="shared" si="145"/>
        <v>7.1668722797178829E-4</v>
      </c>
      <c r="AA583" s="69">
        <f t="shared" si="145"/>
        <v>-7.3856991127224948E-5</v>
      </c>
      <c r="AB583" s="69">
        <f t="shared" si="145"/>
        <v>-4.514805456085242E-5</v>
      </c>
      <c r="AC583" s="69">
        <f t="shared" si="145"/>
        <v>-4.1613077546052643E-4</v>
      </c>
      <c r="AD583" s="69">
        <f t="shared" si="145"/>
        <v>-4.480021628403982E-4</v>
      </c>
      <c r="AE583" s="69">
        <f t="shared" si="145"/>
        <v>-3.0071190941478783E-4</v>
      </c>
      <c r="AF583" s="69">
        <f t="shared" si="145"/>
        <v>4.0436291230415886E-5</v>
      </c>
      <c r="AG583" s="69">
        <f t="shared" si="145"/>
        <v>5.1693358335934623E-5</v>
      </c>
      <c r="AH583" s="69">
        <f t="shared" si="145"/>
        <v>-5.4237808281833795E-4</v>
      </c>
      <c r="AI583" s="69">
        <f t="shared" si="145"/>
        <v>6.62642023913954E-4</v>
      </c>
      <c r="AJ583" s="69">
        <f t="shared" si="145"/>
        <v>7.4179676739318337E-4</v>
      </c>
      <c r="AK583" s="69">
        <f t="shared" si="145"/>
        <v>7.6659431761876787E-4</v>
      </c>
      <c r="AL583" s="69">
        <f t="shared" si="145"/>
        <v>2.275638427603121E-4</v>
      </c>
      <c r="AM583" s="69">
        <f t="shared" si="145"/>
        <v>1.4039711578773695E-3</v>
      </c>
      <c r="AN583" s="69">
        <f t="shared" si="145"/>
        <v>-1.6744901419274687E-4</v>
      </c>
      <c r="AO583" s="69">
        <f t="shared" si="145"/>
        <v>1.4979053259843568E-3</v>
      </c>
      <c r="AP583" s="69">
        <f t="shared" si="145"/>
        <v>-5.1671926457346948E-4</v>
      </c>
      <c r="AQ583" s="69">
        <f t="shared" si="145"/>
        <v>-9.1509318110874781E-5</v>
      </c>
      <c r="AR583" s="69">
        <f t="shared" si="145"/>
        <v>2.9342277444709927E-4</v>
      </c>
      <c r="AS583" s="69">
        <f t="shared" si="145"/>
        <v>-6.5367159625472884E-4</v>
      </c>
      <c r="AT583" s="69">
        <f t="shared" si="145"/>
        <v>4.0052897952623506E-4</v>
      </c>
      <c r="AU583" s="69">
        <f t="shared" si="145"/>
        <v>2.9406485523297338E-4</v>
      </c>
      <c r="AV583" s="69">
        <f t="shared" si="145"/>
        <v>3.0975306996492612E-4</v>
      </c>
      <c r="AW583" s="69">
        <f t="shared" si="145"/>
        <v>4.9562876914362587E-4</v>
      </c>
      <c r="AX583" s="69">
        <f t="shared" si="145"/>
        <v>4.8929389076814882E-4</v>
      </c>
      <c r="AY583" s="69">
        <f t="shared" si="145"/>
        <v>8.1875343585226083E-4</v>
      </c>
      <c r="AZ583" s="69">
        <f t="shared" si="145"/>
        <v>8.5854285584208016E-4</v>
      </c>
      <c r="BA583" s="69">
        <f t="shared" si="145"/>
        <v>-9.5960560602739535E-4</v>
      </c>
    </row>
    <row r="584" spans="1:53" x14ac:dyDescent="0.2">
      <c r="A584" s="71" t="str">
        <f t="shared" si="141"/>
        <v>US Equity_USD</v>
      </c>
      <c r="C584" s="69">
        <f t="shared" si="139"/>
        <v>1.673492859026467E-2</v>
      </c>
      <c r="D584" s="69">
        <f t="shared" si="145"/>
        <v>2.0121265680945587E-2</v>
      </c>
      <c r="E584" s="69">
        <f t="shared" si="145"/>
        <v>1.8553638216663643E-2</v>
      </c>
      <c r="F584" s="69">
        <f t="shared" si="145"/>
        <v>1.9431694073293586E-2</v>
      </c>
      <c r="G584" s="69">
        <f t="shared" si="145"/>
        <v>1.4259478820623048E-2</v>
      </c>
      <c r="H584" s="69">
        <f t="shared" si="145"/>
        <v>1.0198187288161105E-2</v>
      </c>
      <c r="I584" s="69">
        <f t="shared" si="145"/>
        <v>7.1802316649611352E-3</v>
      </c>
      <c r="J584" s="69">
        <f t="shared" si="145"/>
        <v>1.781860777372956E-2</v>
      </c>
      <c r="K584" s="69">
        <f t="shared" si="145"/>
        <v>1.8278964717191724E-2</v>
      </c>
      <c r="L584" s="69">
        <f t="shared" si="145"/>
        <v>-4.2086409298894402E-3</v>
      </c>
      <c r="M584" s="69">
        <f t="shared" si="145"/>
        <v>-3.4667983345227555E-3</v>
      </c>
      <c r="N584" s="69">
        <f t="shared" si="145"/>
        <v>4.2484810255132522E-3</v>
      </c>
      <c r="O584" s="69">
        <f t="shared" si="145"/>
        <v>3.059077569758888E-3</v>
      </c>
      <c r="P584" s="69">
        <f t="shared" si="145"/>
        <v>2.3948637851477586E-3</v>
      </c>
      <c r="Q584" s="69">
        <f t="shared" si="145"/>
        <v>2.3890063622778309E-3</v>
      </c>
      <c r="R584" s="69">
        <f t="shared" si="145"/>
        <v>5.1566848217880022E-3</v>
      </c>
      <c r="S584" s="69">
        <f t="shared" si="145"/>
        <v>-3.0128654219402661E-3</v>
      </c>
      <c r="T584" s="69">
        <f t="shared" si="145"/>
        <v>1.1205614886899231E-3</v>
      </c>
      <c r="U584" s="69">
        <f t="shared" si="145"/>
        <v>2.1185379930891635E-2</v>
      </c>
      <c r="V584" s="69">
        <f t="shared" si="145"/>
        <v>9.6969225185512854E-3</v>
      </c>
      <c r="W584" s="69">
        <f t="shared" si="145"/>
        <v>1.7440085255049551E-3</v>
      </c>
      <c r="X584" s="69">
        <f t="shared" si="145"/>
        <v>7.0510719368713638E-4</v>
      </c>
      <c r="Y584" s="69">
        <f t="shared" si="145"/>
        <v>-1.2204809333768169E-4</v>
      </c>
      <c r="Z584" s="69">
        <f t="shared" si="145"/>
        <v>-4.1561599705263071E-4</v>
      </c>
      <c r="AA584" s="69">
        <f t="shared" si="145"/>
        <v>1.7493236609577986E-3</v>
      </c>
      <c r="AB584" s="69">
        <f t="shared" si="145"/>
        <v>1.2959645776882043E-3</v>
      </c>
      <c r="AC584" s="69">
        <f t="shared" si="145"/>
        <v>5.427118400501955E-4</v>
      </c>
      <c r="AD584" s="69">
        <f t="shared" si="145"/>
        <v>5.0853284119456292E-4</v>
      </c>
      <c r="AE584" s="69">
        <f t="shared" si="145"/>
        <v>5.9287985502121262E-4</v>
      </c>
      <c r="AF584" s="69">
        <f t="shared" si="145"/>
        <v>8.2297618575487199E-4</v>
      </c>
      <c r="AG584" s="69">
        <f t="shared" si="145"/>
        <v>8.43325087996548E-4</v>
      </c>
      <c r="AH584" s="69">
        <f t="shared" si="145"/>
        <v>5.2524781493283894E-4</v>
      </c>
      <c r="AI584" s="69">
        <f t="shared" si="145"/>
        <v>-9.4133016414353941E-6</v>
      </c>
      <c r="AJ584" s="69">
        <f t="shared" si="145"/>
        <v>-4.6676882145353636E-5</v>
      </c>
      <c r="AK584" s="69">
        <f t="shared" si="145"/>
        <v>1.2244208356836436E-4</v>
      </c>
      <c r="AL584" s="69">
        <f t="shared" si="145"/>
        <v>3.40606550048195E-4</v>
      </c>
      <c r="AM584" s="69">
        <f t="shared" si="145"/>
        <v>-7.2609665183381302E-4</v>
      </c>
      <c r="AN584" s="69">
        <f t="shared" si="145"/>
        <v>5.0262209579962538E-4</v>
      </c>
      <c r="AO584" s="69">
        <f t="shared" si="145"/>
        <v>-9.6189263168709976E-4</v>
      </c>
      <c r="AP584" s="69">
        <f t="shared" si="145"/>
        <v>8.3448461495641058E-4</v>
      </c>
      <c r="AQ584" s="69">
        <f t="shared" si="145"/>
        <v>5.1857937089012083E-4</v>
      </c>
      <c r="AR584" s="69">
        <f t="shared" si="145"/>
        <v>5.8388468744695896E-4</v>
      </c>
      <c r="AS584" s="69">
        <f t="shared" si="145"/>
        <v>-1.4649855140762738E-4</v>
      </c>
      <c r="AT584" s="69">
        <f t="shared" si="145"/>
        <v>8.3639076594637404E-4</v>
      </c>
      <c r="AU584" s="69">
        <f t="shared" si="145"/>
        <v>-1.3483165889854176E-4</v>
      </c>
      <c r="AV584" s="69">
        <f t="shared" si="145"/>
        <v>-3.7852657022807685E-4</v>
      </c>
      <c r="AW584" s="69">
        <f t="shared" si="145"/>
        <v>1.1173175320736892E-3</v>
      </c>
      <c r="AX584" s="69">
        <f t="shared" si="145"/>
        <v>7.3592313485581551E-4</v>
      </c>
      <c r="AY584" s="69">
        <f t="shared" si="145"/>
        <v>2.1158063737533649E-4</v>
      </c>
      <c r="AZ584" s="69">
        <f t="shared" si="145"/>
        <v>-4.9448788639050976E-4</v>
      </c>
      <c r="BA584" s="69">
        <f t="shared" si="145"/>
        <v>-1.6658725277893631E-4</v>
      </c>
    </row>
    <row r="585" spans="1:53" x14ac:dyDescent="0.2">
      <c r="A585" s="71" t="str">
        <f t="shared" si="141"/>
        <v>Long-Short Equity_USD</v>
      </c>
      <c r="C585" s="69">
        <f t="shared" si="139"/>
        <v>6.5397322906450648E-3</v>
      </c>
      <c r="D585" s="69">
        <f t="shared" si="145"/>
        <v>1.0227419659122319E-2</v>
      </c>
      <c r="E585" s="69">
        <f t="shared" si="145"/>
        <v>9.3436643442422456E-3</v>
      </c>
      <c r="F585" s="69">
        <f t="shared" si="145"/>
        <v>1.1177127073989547E-2</v>
      </c>
      <c r="G585" s="69">
        <f t="shared" si="145"/>
        <v>7.1288656173566153E-3</v>
      </c>
      <c r="H585" s="69">
        <f t="shared" si="145"/>
        <v>5.5290560618049996E-3</v>
      </c>
      <c r="I585" s="69">
        <f t="shared" si="145"/>
        <v>4.089560640232563E-3</v>
      </c>
      <c r="J585" s="69">
        <f t="shared" si="145"/>
        <v>1.0049953667648309E-2</v>
      </c>
      <c r="K585" s="69">
        <f t="shared" si="145"/>
        <v>1.1171289414487747E-2</v>
      </c>
      <c r="L585" s="69">
        <f t="shared" si="145"/>
        <v>-2.7969506026713723E-3</v>
      </c>
      <c r="M585" s="69">
        <f t="shared" si="145"/>
        <v>-2.3712580341955867E-3</v>
      </c>
      <c r="N585" s="69">
        <f t="shared" si="145"/>
        <v>2.0958829668845077E-3</v>
      </c>
      <c r="O585" s="69">
        <f t="shared" si="145"/>
        <v>1.3351302423319335E-3</v>
      </c>
      <c r="P585" s="69">
        <f t="shared" si="145"/>
        <v>1.1468919473386265E-3</v>
      </c>
      <c r="Q585" s="69">
        <f t="shared" si="145"/>
        <v>1.1893972011900236E-3</v>
      </c>
      <c r="R585" s="69">
        <f t="shared" si="145"/>
        <v>3.2515987779347631E-3</v>
      </c>
      <c r="S585" s="69">
        <f t="shared" si="145"/>
        <v>-1.5884819928118764E-3</v>
      </c>
      <c r="T585" s="69">
        <f t="shared" si="145"/>
        <v>3.2740636654200733E-4</v>
      </c>
      <c r="U585" s="69">
        <f t="shared" si="145"/>
        <v>9.6969225185512854E-3</v>
      </c>
      <c r="V585" s="69">
        <f t="shared" si="145"/>
        <v>6.3652869732795329E-3</v>
      </c>
      <c r="W585" s="69">
        <f t="shared" si="145"/>
        <v>1.6580553984881701E-3</v>
      </c>
      <c r="X585" s="69">
        <f t="shared" si="145"/>
        <v>3.8626998978043639E-4</v>
      </c>
      <c r="Y585" s="69">
        <f t="shared" si="145"/>
        <v>-1.5113730404480097E-4</v>
      </c>
      <c r="Z585" s="69">
        <f t="shared" si="145"/>
        <v>-1.6851022693303527E-4</v>
      </c>
      <c r="AA585" s="69">
        <f t="shared" si="145"/>
        <v>7.7059305942192222E-4</v>
      </c>
      <c r="AB585" s="69">
        <f t="shared" si="145"/>
        <v>5.5114998759005717E-4</v>
      </c>
      <c r="AC585" s="69">
        <f t="shared" si="145"/>
        <v>4.354336916799344E-4</v>
      </c>
      <c r="AD585" s="69">
        <f t="shared" si="145"/>
        <v>4.6029383673903295E-4</v>
      </c>
      <c r="AE585" s="69">
        <f t="shared" si="145"/>
        <v>3.2868342506397417E-4</v>
      </c>
      <c r="AF585" s="69">
        <f t="shared" si="145"/>
        <v>4.7575698609685752E-4</v>
      </c>
      <c r="AG585" s="69">
        <f t="shared" si="145"/>
        <v>4.677646862405838E-4</v>
      </c>
      <c r="AH585" s="69">
        <f t="shared" si="145"/>
        <v>3.7556896801707037E-4</v>
      </c>
      <c r="AI585" s="69">
        <f t="shared" si="145"/>
        <v>1.294971018226688E-4</v>
      </c>
      <c r="AJ585" s="69">
        <f t="shared" si="145"/>
        <v>3.0759627936619119E-5</v>
      </c>
      <c r="AK585" s="69">
        <f t="shared" si="145"/>
        <v>1.318898203261011E-4</v>
      </c>
      <c r="AL585" s="69">
        <f t="shared" si="145"/>
        <v>2.2097623654052253E-4</v>
      </c>
      <c r="AM585" s="69">
        <f t="shared" si="145"/>
        <v>-2.3105410094549048E-4</v>
      </c>
      <c r="AN585" s="69">
        <f t="shared" si="145"/>
        <v>2.4243778970270012E-4</v>
      </c>
      <c r="AO585" s="69">
        <f t="shared" si="145"/>
        <v>-3.9082369512269941E-4</v>
      </c>
      <c r="AP585" s="69">
        <f t="shared" si="145"/>
        <v>6.776044766245243E-4</v>
      </c>
      <c r="AQ585" s="69">
        <f t="shared" si="145"/>
        <v>3.3127821790008037E-4</v>
      </c>
      <c r="AR585" s="69">
        <f t="shared" si="145"/>
        <v>3.1641980084215471E-4</v>
      </c>
      <c r="AS585" s="69">
        <f t="shared" si="145"/>
        <v>-1.3729770649637189E-4</v>
      </c>
      <c r="AT585" s="69">
        <f t="shared" si="145"/>
        <v>4.9833489196691549E-4</v>
      </c>
      <c r="AU585" s="69">
        <f t="shared" si="145"/>
        <v>3.2590186543985907E-4</v>
      </c>
      <c r="AV585" s="69">
        <f t="shared" si="145"/>
        <v>-5.6519872698088645E-4</v>
      </c>
      <c r="AW585" s="69">
        <f t="shared" si="145"/>
        <v>5.2934257515766913E-4</v>
      </c>
      <c r="AX585" s="69">
        <f t="shared" si="145"/>
        <v>3.3946619218620073E-4</v>
      </c>
      <c r="AY585" s="69">
        <f t="shared" si="145"/>
        <v>1.4076116321410642E-5</v>
      </c>
      <c r="AZ585" s="69">
        <f t="shared" si="145"/>
        <v>-3.3656099364215886E-4</v>
      </c>
      <c r="BA585" s="69">
        <f t="shared" si="145"/>
        <v>7.9995968570014905E-5</v>
      </c>
    </row>
    <row r="586" spans="1:53" x14ac:dyDescent="0.2">
      <c r="A586" s="71" t="str">
        <f t="shared" si="141"/>
        <v>Global Macro_USD</v>
      </c>
      <c r="C586" s="69">
        <f t="shared" si="139"/>
        <v>1.216031964005778E-3</v>
      </c>
      <c r="D586" s="69">
        <f t="shared" si="145"/>
        <v>1.9812136325137917E-3</v>
      </c>
      <c r="E586" s="69">
        <f t="shared" si="145"/>
        <v>2.5111997150189247E-3</v>
      </c>
      <c r="F586" s="69">
        <f t="shared" si="145"/>
        <v>2.6601890266301819E-3</v>
      </c>
      <c r="G586" s="69">
        <f t="shared" si="145"/>
        <v>1.9412767072317582E-3</v>
      </c>
      <c r="H586" s="69">
        <f t="shared" si="145"/>
        <v>1.5673442431149299E-3</v>
      </c>
      <c r="I586" s="69">
        <f t="shared" si="145"/>
        <v>1.4469919155418822E-3</v>
      </c>
      <c r="J586" s="69">
        <f t="shared" si="145"/>
        <v>2.8492969128964892E-3</v>
      </c>
      <c r="K586" s="69">
        <f t="shared" si="145"/>
        <v>3.5156482267275774E-3</v>
      </c>
      <c r="L586" s="69">
        <f t="shared" si="145"/>
        <v>4.7911668804951496E-4</v>
      </c>
      <c r="M586" s="69">
        <f t="shared" si="145"/>
        <v>3.7357669865302793E-4</v>
      </c>
      <c r="N586" s="69">
        <f t="shared" si="145"/>
        <v>4.0943151750730321E-4</v>
      </c>
      <c r="O586" s="69">
        <f t="shared" si="145"/>
        <v>7.9371532521357033E-4</v>
      </c>
      <c r="P586" s="69">
        <f t="shared" si="145"/>
        <v>5.2648088491640433E-4</v>
      </c>
      <c r="Q586" s="69">
        <f t="shared" si="145"/>
        <v>3.8280271396355604E-4</v>
      </c>
      <c r="R586" s="69">
        <f t="shared" si="145"/>
        <v>1.1511588855059166E-3</v>
      </c>
      <c r="S586" s="69">
        <f t="shared" si="145"/>
        <v>1.9105738620550739E-3</v>
      </c>
      <c r="T586" s="69">
        <f t="shared" si="145"/>
        <v>4.5938614088186021E-4</v>
      </c>
      <c r="U586" s="69">
        <f t="shared" si="145"/>
        <v>1.7440085255049551E-3</v>
      </c>
      <c r="V586" s="69">
        <f t="shared" si="145"/>
        <v>1.6580553984881698E-3</v>
      </c>
      <c r="W586" s="69">
        <f t="shared" si="145"/>
        <v>2.3754498077406257E-3</v>
      </c>
      <c r="X586" s="69">
        <f t="shared" si="145"/>
        <v>5.888235528249239E-4</v>
      </c>
      <c r="Y586" s="69">
        <f t="shared" si="145"/>
        <v>-9.8555998575605716E-5</v>
      </c>
      <c r="Z586" s="69">
        <f t="shared" si="145"/>
        <v>1.375273233595488E-4</v>
      </c>
      <c r="AA586" s="69">
        <f t="shared" si="145"/>
        <v>3.7428740719839241E-4</v>
      </c>
      <c r="AB586" s="69">
        <f t="shared" si="145"/>
        <v>4.0923933027469501E-4</v>
      </c>
      <c r="AC586" s="69">
        <f t="shared" si="145"/>
        <v>4.6144324558125327E-4</v>
      </c>
      <c r="AD586" s="69">
        <f t="shared" si="145"/>
        <v>4.620074742579547E-4</v>
      </c>
      <c r="AE586" s="69">
        <f t="shared" si="145"/>
        <v>4.1516418201133882E-4</v>
      </c>
      <c r="AF586" s="69">
        <f t="shared" si="145"/>
        <v>3.4035400311867309E-4</v>
      </c>
      <c r="AG586" s="69">
        <f t="shared" si="145"/>
        <v>4.6229859878174889E-4</v>
      </c>
      <c r="AH586" s="69">
        <f t="shared" si="145"/>
        <v>2.9845425278242208E-4</v>
      </c>
      <c r="AI586" s="69">
        <f t="shared" si="145"/>
        <v>2.873485792634465E-4</v>
      </c>
      <c r="AJ586" s="69">
        <f t="shared" si="145"/>
        <v>2.7977471780864189E-4</v>
      </c>
      <c r="AK586" s="69">
        <f t="shared" si="145"/>
        <v>2.7289062976371971E-4</v>
      </c>
      <c r="AL586" s="69">
        <f t="shared" si="145"/>
        <v>1.9436858064228246E-4</v>
      </c>
      <c r="AM586" s="69">
        <f t="shared" ref="D586:BA591" si="146">AM512*HLOOKUP($A586,$C$244:$BV$245,2,FALSE)*HLOOKUP(AM$2,$C$244:$BV$245,2,FALSE)</f>
        <v>2.5902491204236725E-4</v>
      </c>
      <c r="AN586" s="69">
        <f t="shared" si="146"/>
        <v>3.9711501823785694E-4</v>
      </c>
      <c r="AO586" s="69">
        <f t="shared" si="146"/>
        <v>-3.4641999344871903E-6</v>
      </c>
      <c r="AP586" s="69">
        <f t="shared" si="146"/>
        <v>3.7776781556267272E-4</v>
      </c>
      <c r="AQ586" s="69">
        <f t="shared" si="146"/>
        <v>2.4359053172753653E-4</v>
      </c>
      <c r="AR586" s="69">
        <f t="shared" si="146"/>
        <v>2.4931953452035914E-4</v>
      </c>
      <c r="AS586" s="69">
        <f t="shared" si="146"/>
        <v>9.0514580314845786E-5</v>
      </c>
      <c r="AT586" s="69">
        <f t="shared" si="146"/>
        <v>2.8305000079711332E-4</v>
      </c>
      <c r="AU586" s="69">
        <f t="shared" si="146"/>
        <v>1.5587472783659998E-4</v>
      </c>
      <c r="AV586" s="69">
        <f t="shared" si="146"/>
        <v>-8.4315639734529801E-4</v>
      </c>
      <c r="AW586" s="69">
        <f t="shared" si="146"/>
        <v>1.7456637613587949E-4</v>
      </c>
      <c r="AX586" s="69">
        <f t="shared" si="146"/>
        <v>2.3217009299558917E-4</v>
      </c>
      <c r="AY586" s="69">
        <f t="shared" si="146"/>
        <v>1.0625933773287494E-5</v>
      </c>
      <c r="AZ586" s="69">
        <f t="shared" si="146"/>
        <v>-1.4728907684774908E-4</v>
      </c>
      <c r="BA586" s="69">
        <f t="shared" si="146"/>
        <v>1.1738175774363062E-4</v>
      </c>
    </row>
    <row r="587" spans="1:53" x14ac:dyDescent="0.2">
      <c r="A587" s="71" t="str">
        <f t="shared" si="141"/>
        <v>EXTRA</v>
      </c>
      <c r="C587" s="69">
        <f t="shared" si="139"/>
        <v>-2.9445677811849581E-4</v>
      </c>
      <c r="D587" s="69">
        <f t="shared" si="146"/>
        <v>-2.8424048634467992E-4</v>
      </c>
      <c r="E587" s="69">
        <f t="shared" si="146"/>
        <v>1.2178964467433951E-3</v>
      </c>
      <c r="F587" s="69">
        <f t="shared" si="146"/>
        <v>1.0428392265895428E-3</v>
      </c>
      <c r="G587" s="69">
        <f t="shared" si="146"/>
        <v>8.8670229131226094E-4</v>
      </c>
      <c r="H587" s="69">
        <f t="shared" si="146"/>
        <v>-3.6052616562618541E-4</v>
      </c>
      <c r="I587" s="69">
        <f t="shared" si="146"/>
        <v>-7.4892910412570845E-4</v>
      </c>
      <c r="J587" s="69">
        <f t="shared" si="146"/>
        <v>3.7791698277118139E-4</v>
      </c>
      <c r="K587" s="69">
        <f t="shared" si="146"/>
        <v>2.6306022960039964E-4</v>
      </c>
      <c r="L587" s="69">
        <f t="shared" si="146"/>
        <v>-5.6302134978543296E-4</v>
      </c>
      <c r="M587" s="69">
        <f t="shared" si="146"/>
        <v>-5.4243718820850986E-4</v>
      </c>
      <c r="N587" s="69">
        <f t="shared" si="146"/>
        <v>-2.5460995028916825E-4</v>
      </c>
      <c r="O587" s="69">
        <f t="shared" si="146"/>
        <v>-3.877073978070881E-4</v>
      </c>
      <c r="P587" s="69">
        <f t="shared" si="146"/>
        <v>-2.228629167593794E-4</v>
      </c>
      <c r="Q587" s="69">
        <f t="shared" si="146"/>
        <v>-3.6395272289063978E-4</v>
      </c>
      <c r="R587" s="69">
        <f t="shared" si="146"/>
        <v>-5.6818820345695535E-4</v>
      </c>
      <c r="S587" s="69">
        <f t="shared" si="146"/>
        <v>-3.4377080657441449E-4</v>
      </c>
      <c r="T587" s="69">
        <f t="shared" si="146"/>
        <v>-2.1352509844890642E-4</v>
      </c>
      <c r="U587" s="69">
        <f t="shared" si="146"/>
        <v>7.0510719368713627E-4</v>
      </c>
      <c r="V587" s="69">
        <f t="shared" si="146"/>
        <v>3.8626998978043633E-4</v>
      </c>
      <c r="W587" s="69">
        <f t="shared" si="146"/>
        <v>5.888235528249239E-4</v>
      </c>
      <c r="X587" s="69">
        <f t="shared" si="146"/>
        <v>6.2410000000000009E-3</v>
      </c>
      <c r="Y587" s="69">
        <f t="shared" si="146"/>
        <v>1.9254665463455283E-3</v>
      </c>
      <c r="Z587" s="69">
        <f t="shared" si="146"/>
        <v>1.2833071133891512E-3</v>
      </c>
      <c r="AA587" s="69">
        <f t="shared" si="146"/>
        <v>3.8317100723144651E-3</v>
      </c>
      <c r="AB587" s="69">
        <f t="shared" si="146"/>
        <v>3.0265660567080068E-3</v>
      </c>
      <c r="AC587" s="69">
        <f t="shared" si="146"/>
        <v>2.377382396813699E-3</v>
      </c>
      <c r="AD587" s="69">
        <f t="shared" si="146"/>
        <v>2.1746070950888043E-3</v>
      </c>
      <c r="AE587" s="69">
        <f t="shared" si="146"/>
        <v>2.6581053896670512E-3</v>
      </c>
      <c r="AF587" s="69">
        <f t="shared" si="146"/>
        <v>2.6846830408152529E-3</v>
      </c>
      <c r="AG587" s="69">
        <f t="shared" si="146"/>
        <v>2.4815718082593355E-3</v>
      </c>
      <c r="AH587" s="69">
        <f t="shared" si="146"/>
        <v>3.0093801401557883E-3</v>
      </c>
      <c r="AI587" s="69">
        <f t="shared" si="146"/>
        <v>1.9500372370407687E-3</v>
      </c>
      <c r="AJ587" s="69">
        <f t="shared" si="146"/>
        <v>1.9979935417164829E-3</v>
      </c>
      <c r="AK587" s="69">
        <f t="shared" si="146"/>
        <v>1.9318469446434543E-3</v>
      </c>
      <c r="AL587" s="69">
        <f t="shared" si="146"/>
        <v>1.8538303756887036E-3</v>
      </c>
      <c r="AM587" s="69">
        <f t="shared" si="146"/>
        <v>7.2038385417950784E-4</v>
      </c>
      <c r="AN587" s="69">
        <f t="shared" si="146"/>
        <v>2.7941678729036688E-3</v>
      </c>
      <c r="AO587" s="69">
        <f t="shared" si="146"/>
        <v>-2.5472818745832601E-4</v>
      </c>
      <c r="AP587" s="69">
        <f t="shared" si="146"/>
        <v>1.3206699934115019E-3</v>
      </c>
      <c r="AQ587" s="69">
        <f t="shared" si="146"/>
        <v>1.1795391707319833E-3</v>
      </c>
      <c r="AR587" s="69">
        <f t="shared" si="146"/>
        <v>2.5086565773705426E-3</v>
      </c>
      <c r="AS587" s="69">
        <f t="shared" si="146"/>
        <v>2.6020890883133663E-4</v>
      </c>
      <c r="AT587" s="69">
        <f t="shared" si="146"/>
        <v>3.1351405610268164E-3</v>
      </c>
      <c r="AU587" s="69">
        <f t="shared" si="146"/>
        <v>1.7403977168811795E-3</v>
      </c>
      <c r="AV587" s="69">
        <f t="shared" si="146"/>
        <v>-6.9934325169877939E-4</v>
      </c>
      <c r="AW587" s="69">
        <f t="shared" si="146"/>
        <v>3.7716610724980362E-3</v>
      </c>
      <c r="AX587" s="69">
        <f t="shared" si="146"/>
        <v>3.55357439457831E-3</v>
      </c>
      <c r="AY587" s="69">
        <f t="shared" si="146"/>
        <v>2.1594203139947842E-3</v>
      </c>
      <c r="AZ587" s="69">
        <f t="shared" si="146"/>
        <v>6.5520567797525218E-4</v>
      </c>
      <c r="BA587" s="69">
        <f t="shared" si="146"/>
        <v>1.6178637035803812E-3</v>
      </c>
    </row>
    <row r="588" spans="1:53" x14ac:dyDescent="0.2">
      <c r="A588" s="71" t="str">
        <f t="shared" si="141"/>
        <v>EXTRA</v>
      </c>
      <c r="C588" s="69">
        <f t="shared" si="139"/>
        <v>1.6948005296317796E-4</v>
      </c>
      <c r="D588" s="69">
        <f t="shared" si="146"/>
        <v>9.966855489413483E-4</v>
      </c>
      <c r="E588" s="69">
        <f t="shared" si="146"/>
        <v>3.4111519668714223E-4</v>
      </c>
      <c r="F588" s="69">
        <f t="shared" si="146"/>
        <v>6.2687146095400422E-4</v>
      </c>
      <c r="G588" s="69">
        <f t="shared" si="146"/>
        <v>9.9215342762958665E-4</v>
      </c>
      <c r="H588" s="69">
        <f t="shared" si="146"/>
        <v>3.7723301644390417E-4</v>
      </c>
      <c r="I588" s="69">
        <f t="shared" si="146"/>
        <v>4.7146139761218504E-4</v>
      </c>
      <c r="J588" s="69">
        <f t="shared" si="146"/>
        <v>7.4678252206841799E-4</v>
      </c>
      <c r="K588" s="69">
        <f t="shared" si="146"/>
        <v>-2.9527237400572224E-4</v>
      </c>
      <c r="L588" s="69">
        <f t="shared" si="146"/>
        <v>5.3290527694415855E-4</v>
      </c>
      <c r="M588" s="69">
        <f t="shared" si="146"/>
        <v>4.8686737917798582E-4</v>
      </c>
      <c r="N588" s="69">
        <f t="shared" si="146"/>
        <v>5.5731353895129205E-4</v>
      </c>
      <c r="O588" s="69">
        <f t="shared" si="146"/>
        <v>7.8786405769415478E-4</v>
      </c>
      <c r="P588" s="69">
        <f t="shared" si="146"/>
        <v>5.9286758726130259E-4</v>
      </c>
      <c r="Q588" s="69">
        <f t="shared" si="146"/>
        <v>5.9296482003911612E-4</v>
      </c>
      <c r="R588" s="69">
        <f t="shared" si="146"/>
        <v>1.2917189064864178E-4</v>
      </c>
      <c r="S588" s="69">
        <f t="shared" si="146"/>
        <v>1.8120667822668033E-4</v>
      </c>
      <c r="T588" s="69">
        <f t="shared" si="146"/>
        <v>8.2882174020372696E-4</v>
      </c>
      <c r="U588" s="69">
        <f t="shared" si="146"/>
        <v>-1.2204809333768169E-4</v>
      </c>
      <c r="V588" s="69">
        <f t="shared" si="146"/>
        <v>-1.5113730404480089E-4</v>
      </c>
      <c r="W588" s="69">
        <f t="shared" si="146"/>
        <v>-9.8555998575605716E-5</v>
      </c>
      <c r="X588" s="69">
        <f t="shared" si="146"/>
        <v>1.9254665463455281E-3</v>
      </c>
      <c r="Y588" s="69">
        <f t="shared" si="146"/>
        <v>6.2410000000000035E-3</v>
      </c>
      <c r="Z588" s="69">
        <f t="shared" si="146"/>
        <v>5.0027388371346616E-3</v>
      </c>
      <c r="AA588" s="69">
        <f t="shared" si="146"/>
        <v>1.2249718421894916E-3</v>
      </c>
      <c r="AB588" s="69">
        <f t="shared" si="146"/>
        <v>5.5552006916339723E-4</v>
      </c>
      <c r="AC588" s="69">
        <f t="shared" si="146"/>
        <v>2.169132697744873E-3</v>
      </c>
      <c r="AD588" s="69">
        <f t="shared" si="146"/>
        <v>2.3264439515651631E-3</v>
      </c>
      <c r="AE588" s="69">
        <f t="shared" si="146"/>
        <v>1.6175129636716665E-3</v>
      </c>
      <c r="AF588" s="69">
        <f t="shared" si="146"/>
        <v>2.1037904875731667E-3</v>
      </c>
      <c r="AG588" s="69">
        <f t="shared" si="146"/>
        <v>1.4465743504801271E-3</v>
      </c>
      <c r="AH588" s="69">
        <f t="shared" si="146"/>
        <v>1.3947323600234567E-3</v>
      </c>
      <c r="AI588" s="69">
        <f t="shared" si="146"/>
        <v>4.4076647125050318E-4</v>
      </c>
      <c r="AJ588" s="69">
        <f t="shared" si="146"/>
        <v>2.3360771585716856E-4</v>
      </c>
      <c r="AK588" s="69">
        <f t="shared" si="146"/>
        <v>-3.2945219230050865E-5</v>
      </c>
      <c r="AL588" s="69">
        <f t="shared" si="146"/>
        <v>-5.9159198611213353E-5</v>
      </c>
      <c r="AM588" s="69">
        <f t="shared" si="146"/>
        <v>1.1227684868334608E-3</v>
      </c>
      <c r="AN588" s="69">
        <f t="shared" si="146"/>
        <v>7.825328148190684E-4</v>
      </c>
      <c r="AO588" s="69">
        <f t="shared" si="146"/>
        <v>8.8968996397187144E-4</v>
      </c>
      <c r="AP588" s="69">
        <f t="shared" si="146"/>
        <v>-1.858098561291707E-4</v>
      </c>
      <c r="AQ588" s="69">
        <f t="shared" si="146"/>
        <v>-3.2845383365591685E-4</v>
      </c>
      <c r="AR588" s="69">
        <f t="shared" si="146"/>
        <v>1.2962242219965967E-4</v>
      </c>
      <c r="AS588" s="69">
        <f t="shared" si="146"/>
        <v>-4.4334792241840942E-4</v>
      </c>
      <c r="AT588" s="69">
        <f t="shared" si="146"/>
        <v>5.7340955359916747E-4</v>
      </c>
      <c r="AU588" s="69">
        <f t="shared" si="146"/>
        <v>4.6005216530107413E-5</v>
      </c>
      <c r="AV588" s="69">
        <f t="shared" si="146"/>
        <v>-1.508848140366121E-3</v>
      </c>
      <c r="AW588" s="69">
        <f t="shared" si="146"/>
        <v>1.3833046345571895E-3</v>
      </c>
      <c r="AX588" s="69">
        <f t="shared" si="146"/>
        <v>1.3508154159468171E-3</v>
      </c>
      <c r="AY588" s="69">
        <f t="shared" si="146"/>
        <v>-2.619313726408686E-4</v>
      </c>
      <c r="AZ588" s="69">
        <f t="shared" si="146"/>
        <v>-9.1853205677806078E-4</v>
      </c>
      <c r="BA588" s="69">
        <f t="shared" si="146"/>
        <v>9.8138294435271304E-4</v>
      </c>
    </row>
    <row r="589" spans="1:53" x14ac:dyDescent="0.2">
      <c r="A589" s="71" t="str">
        <f t="shared" si="141"/>
        <v>EXTRA</v>
      </c>
      <c r="C589" s="69">
        <f t="shared" si="139"/>
        <v>-4.1285115703520217E-4</v>
      </c>
      <c r="D589" s="69">
        <f t="shared" si="146"/>
        <v>7.1423873535834276E-4</v>
      </c>
      <c r="E589" s="69">
        <f t="shared" si="146"/>
        <v>3.4429625315324008E-4</v>
      </c>
      <c r="F589" s="69">
        <f t="shared" si="146"/>
        <v>5.49664421491176E-4</v>
      </c>
      <c r="G589" s="69">
        <f t="shared" si="146"/>
        <v>6.2678417943916266E-4</v>
      </c>
      <c r="H589" s="69">
        <f t="shared" si="146"/>
        <v>-1.1507616426255058E-4</v>
      </c>
      <c r="I589" s="69">
        <f t="shared" si="146"/>
        <v>-1.2942492952495123E-4</v>
      </c>
      <c r="J589" s="69">
        <f t="shared" si="146"/>
        <v>5.9053074594033016E-5</v>
      </c>
      <c r="K589" s="69">
        <f t="shared" si="146"/>
        <v>-3.2232398286110431E-4</v>
      </c>
      <c r="L589" s="69">
        <f t="shared" si="146"/>
        <v>3.2901834674808374E-4</v>
      </c>
      <c r="M589" s="69">
        <f t="shared" si="146"/>
        <v>3.018053978412867E-4</v>
      </c>
      <c r="N589" s="69">
        <f t="shared" si="146"/>
        <v>5.8328210857902822E-4</v>
      </c>
      <c r="O589" s="69">
        <f t="shared" si="146"/>
        <v>5.5244471992646959E-4</v>
      </c>
      <c r="P589" s="69">
        <f t="shared" si="146"/>
        <v>6.0813496692029478E-4</v>
      </c>
      <c r="Q589" s="69">
        <f t="shared" si="146"/>
        <v>5.9772295482214178E-4</v>
      </c>
      <c r="R589" s="69">
        <f t="shared" si="146"/>
        <v>-1.5760877626102513E-4</v>
      </c>
      <c r="S589" s="69">
        <f t="shared" si="146"/>
        <v>1.5958641099740739E-4</v>
      </c>
      <c r="T589" s="69">
        <f t="shared" si="146"/>
        <v>7.1668722797178807E-4</v>
      </c>
      <c r="U589" s="69">
        <f t="shared" si="146"/>
        <v>-4.1561599705263082E-4</v>
      </c>
      <c r="V589" s="69">
        <f t="shared" si="146"/>
        <v>-1.6851022693303521E-4</v>
      </c>
      <c r="W589" s="69">
        <f t="shared" si="146"/>
        <v>1.3752732335954877E-4</v>
      </c>
      <c r="X589" s="69">
        <f t="shared" si="146"/>
        <v>1.2833071133891512E-3</v>
      </c>
      <c r="Y589" s="69">
        <f t="shared" si="146"/>
        <v>5.0027388371346624E-3</v>
      </c>
      <c r="Z589" s="69">
        <f t="shared" si="146"/>
        <v>6.2410000000000009E-3</v>
      </c>
      <c r="AA589" s="69">
        <f t="shared" si="146"/>
        <v>6.8187586646872053E-4</v>
      </c>
      <c r="AB589" s="69">
        <f t="shared" si="146"/>
        <v>-1.6547044183720989E-4</v>
      </c>
      <c r="AC589" s="69">
        <f t="shared" si="146"/>
        <v>2.0846012837970299E-3</v>
      </c>
      <c r="AD589" s="69">
        <f t="shared" si="146"/>
        <v>2.2335249051388516E-3</v>
      </c>
      <c r="AE589" s="69">
        <f t="shared" si="146"/>
        <v>1.4632702160459498E-3</v>
      </c>
      <c r="AF589" s="69">
        <f t="shared" si="146"/>
        <v>1.636777046242879E-3</v>
      </c>
      <c r="AG589" s="69">
        <f t="shared" si="146"/>
        <v>1.262598451276986E-3</v>
      </c>
      <c r="AH589" s="69">
        <f t="shared" si="146"/>
        <v>1.1994076684355088E-3</v>
      </c>
      <c r="AI589" s="69">
        <f t="shared" si="146"/>
        <v>8.4518127194169496E-5</v>
      </c>
      <c r="AJ589" s="69">
        <f t="shared" si="146"/>
        <v>-1.5164747686983998E-4</v>
      </c>
      <c r="AK589" s="69">
        <f t="shared" si="146"/>
        <v>-4.1174197887559129E-4</v>
      </c>
      <c r="AL589" s="69">
        <f t="shared" si="146"/>
        <v>-3.3515886715371364E-4</v>
      </c>
      <c r="AM589" s="69">
        <f t="shared" si="146"/>
        <v>1.0478765455242429E-3</v>
      </c>
      <c r="AN589" s="69">
        <f t="shared" si="146"/>
        <v>4.2632120508068173E-4</v>
      </c>
      <c r="AO589" s="69">
        <f t="shared" si="146"/>
        <v>8.7848383001543876E-4</v>
      </c>
      <c r="AP589" s="69">
        <f t="shared" si="146"/>
        <v>-9.7027971277155009E-5</v>
      </c>
      <c r="AQ589" s="69">
        <f t="shared" si="146"/>
        <v>-3.2925016630986411E-4</v>
      </c>
      <c r="AR589" s="69">
        <f t="shared" si="146"/>
        <v>-3.3407793170142831E-4</v>
      </c>
      <c r="AS589" s="69">
        <f t="shared" si="146"/>
        <v>-8.5618733271083719E-4</v>
      </c>
      <c r="AT589" s="69">
        <f t="shared" si="146"/>
        <v>-1.0898850194138467E-5</v>
      </c>
      <c r="AU589" s="69">
        <f t="shared" si="146"/>
        <v>5.5173019371028778E-4</v>
      </c>
      <c r="AV589" s="69">
        <f t="shared" si="146"/>
        <v>-1.7984175926698128E-3</v>
      </c>
      <c r="AW589" s="69">
        <f t="shared" si="146"/>
        <v>4.515179330974323E-4</v>
      </c>
      <c r="AX589" s="69">
        <f t="shared" si="146"/>
        <v>4.8025231860897262E-4</v>
      </c>
      <c r="AY589" s="69">
        <f t="shared" si="146"/>
        <v>-7.2979208708009427E-4</v>
      </c>
      <c r="AZ589" s="69">
        <f t="shared" si="146"/>
        <v>-1.1439481780863457E-3</v>
      </c>
      <c r="BA589" s="69">
        <f t="shared" si="146"/>
        <v>8.9969729428619023E-4</v>
      </c>
    </row>
    <row r="590" spans="1:53" x14ac:dyDescent="0.2">
      <c r="A590" s="71" t="str">
        <f t="shared" si="141"/>
        <v>EXTRA</v>
      </c>
      <c r="C590" s="69">
        <f t="shared" si="139"/>
        <v>8.6563736841557869E-4</v>
      </c>
      <c r="D590" s="69">
        <f t="shared" si="146"/>
        <v>1.1566824867992123E-3</v>
      </c>
      <c r="E590" s="69">
        <f t="shared" si="146"/>
        <v>1.8360052320063819E-3</v>
      </c>
      <c r="F590" s="69">
        <f t="shared" si="146"/>
        <v>1.8250973124081329E-3</v>
      </c>
      <c r="G590" s="69">
        <f t="shared" si="146"/>
        <v>1.417283647721982E-3</v>
      </c>
      <c r="H590" s="69">
        <f t="shared" si="146"/>
        <v>1.3723999568635123E-4</v>
      </c>
      <c r="I590" s="69">
        <f t="shared" si="146"/>
        <v>1.2248250339009798E-4</v>
      </c>
      <c r="J590" s="69">
        <f t="shared" si="146"/>
        <v>1.5892946972403499E-3</v>
      </c>
      <c r="K590" s="69">
        <f t="shared" si="146"/>
        <v>1.2592742356214513E-3</v>
      </c>
      <c r="L590" s="69">
        <f t="shared" si="146"/>
        <v>-3.6028170570940585E-4</v>
      </c>
      <c r="M590" s="69">
        <f t="shared" si="146"/>
        <v>-3.4637473114419953E-4</v>
      </c>
      <c r="N590" s="69">
        <f t="shared" si="146"/>
        <v>1.0545867545504138E-4</v>
      </c>
      <c r="O590" s="69">
        <f t="shared" si="146"/>
        <v>-5.1478948090678744E-5</v>
      </c>
      <c r="P590" s="69">
        <f t="shared" si="146"/>
        <v>4.2153363173373096E-5</v>
      </c>
      <c r="Q590" s="69">
        <f t="shared" si="146"/>
        <v>9.2914529518227563E-5</v>
      </c>
      <c r="R590" s="69">
        <f t="shared" si="146"/>
        <v>-9.2288693818020907E-5</v>
      </c>
      <c r="S590" s="69">
        <f t="shared" si="146"/>
        <v>-4.9144085942359631E-4</v>
      </c>
      <c r="T590" s="69">
        <f t="shared" si="146"/>
        <v>-7.3856991127225097E-5</v>
      </c>
      <c r="U590" s="69">
        <f t="shared" si="146"/>
        <v>1.7493236609577986E-3</v>
      </c>
      <c r="V590" s="69">
        <f t="shared" si="146"/>
        <v>7.7059305942192211E-4</v>
      </c>
      <c r="W590" s="69">
        <f t="shared" si="146"/>
        <v>3.7428740719839241E-4</v>
      </c>
      <c r="X590" s="69">
        <f t="shared" si="146"/>
        <v>3.8317100723144646E-3</v>
      </c>
      <c r="Y590" s="69">
        <f t="shared" si="146"/>
        <v>1.2249718421894916E-3</v>
      </c>
      <c r="Z590" s="69">
        <f t="shared" si="146"/>
        <v>6.8187586646872053E-4</v>
      </c>
      <c r="AA590" s="69">
        <f t="shared" si="146"/>
        <v>6.2409999999999939E-3</v>
      </c>
      <c r="AB590" s="69">
        <f t="shared" si="146"/>
        <v>5.0503598747134292E-3</v>
      </c>
      <c r="AC590" s="69">
        <f t="shared" si="146"/>
        <v>2.0457054500483745E-3</v>
      </c>
      <c r="AD590" s="69">
        <f t="shared" si="146"/>
        <v>1.5351887456147362E-3</v>
      </c>
      <c r="AE590" s="69">
        <f t="shared" si="146"/>
        <v>3.2424153986862678E-3</v>
      </c>
      <c r="AF590" s="69">
        <f t="shared" si="146"/>
        <v>4.0568020866398992E-3</v>
      </c>
      <c r="AG590" s="69">
        <f t="shared" si="146"/>
        <v>4.4617291910198364E-3</v>
      </c>
      <c r="AH590" s="69">
        <f t="shared" si="146"/>
        <v>3.9484745019775043E-3</v>
      </c>
      <c r="AI590" s="69">
        <f t="shared" si="146"/>
        <v>4.0228479174393584E-3</v>
      </c>
      <c r="AJ590" s="69">
        <f t="shared" si="146"/>
        <v>4.4325186687760969E-3</v>
      </c>
      <c r="AK590" s="69">
        <f t="shared" si="146"/>
        <v>4.3473191849979298E-3</v>
      </c>
      <c r="AL590" s="69">
        <f t="shared" si="146"/>
        <v>4.7255318715361781E-3</v>
      </c>
      <c r="AM590" s="69">
        <f t="shared" si="146"/>
        <v>9.0095487713257939E-4</v>
      </c>
      <c r="AN590" s="69">
        <f t="shared" si="146"/>
        <v>5.0353141858626715E-3</v>
      </c>
      <c r="AO590" s="69">
        <f t="shared" si="146"/>
        <v>-1.411671967285449E-3</v>
      </c>
      <c r="AP590" s="69">
        <f t="shared" si="146"/>
        <v>2.8130333013304128E-3</v>
      </c>
      <c r="AQ590" s="69">
        <f t="shared" si="146"/>
        <v>3.8551590688306772E-3</v>
      </c>
      <c r="AR590" s="69">
        <f t="shared" si="146"/>
        <v>3.2959697313412412E-3</v>
      </c>
      <c r="AS590" s="69">
        <f t="shared" si="146"/>
        <v>3.9243752796303547E-4</v>
      </c>
      <c r="AT590" s="69">
        <f t="shared" si="146"/>
        <v>4.8138965179062507E-3</v>
      </c>
      <c r="AU590" s="69">
        <f t="shared" si="146"/>
        <v>2.0141082656786684E-3</v>
      </c>
      <c r="AV590" s="69">
        <f t="shared" si="146"/>
        <v>-7.4896685923651646E-4</v>
      </c>
      <c r="AW590" s="69">
        <f t="shared" si="146"/>
        <v>4.009138878311707E-3</v>
      </c>
      <c r="AX590" s="69">
        <f t="shared" si="146"/>
        <v>4.5350154414539124E-3</v>
      </c>
      <c r="AY590" s="69">
        <f t="shared" si="146"/>
        <v>4.2912941213750699E-3</v>
      </c>
      <c r="AZ590" s="69">
        <f t="shared" si="146"/>
        <v>2.7048929770951292E-3</v>
      </c>
      <c r="BA590" s="69">
        <f t="shared" si="146"/>
        <v>3.7252593362049114E-3</v>
      </c>
    </row>
    <row r="591" spans="1:53" x14ac:dyDescent="0.2">
      <c r="A591" s="71" t="str">
        <f t="shared" si="141"/>
        <v>EXTRA</v>
      </c>
      <c r="C591" s="69">
        <f t="shared" si="139"/>
        <v>5.6929461432286593E-4</v>
      </c>
      <c r="D591" s="69">
        <f t="shared" si="146"/>
        <v>6.0260206283266489E-4</v>
      </c>
      <c r="E591" s="69">
        <f t="shared" si="146"/>
        <v>1.123399607568551E-3</v>
      </c>
      <c r="F591" s="69">
        <f t="shared" si="146"/>
        <v>1.0589785079990024E-3</v>
      </c>
      <c r="G591" s="69">
        <f t="shared" si="146"/>
        <v>9.0111426595400898E-4</v>
      </c>
      <c r="H591" s="69">
        <f t="shared" si="146"/>
        <v>-3.2224612738709164E-4</v>
      </c>
      <c r="I591" s="69">
        <f t="shared" si="146"/>
        <v>-4.2152393163893406E-4</v>
      </c>
      <c r="J591" s="69">
        <f t="shared" si="146"/>
        <v>1.2475134243892909E-3</v>
      </c>
      <c r="K591" s="69">
        <f t="shared" si="146"/>
        <v>1.0465520962741962E-3</v>
      </c>
      <c r="L591" s="69">
        <f t="shared" si="146"/>
        <v>-4.9676549856071492E-5</v>
      </c>
      <c r="M591" s="69">
        <f t="shared" si="146"/>
        <v>-1.2446026543532147E-4</v>
      </c>
      <c r="N591" s="69">
        <f t="shared" si="146"/>
        <v>-4.247374532294568E-5</v>
      </c>
      <c r="O591" s="69">
        <f t="shared" si="146"/>
        <v>-9.1361570714390346E-5</v>
      </c>
      <c r="P591" s="69">
        <f t="shared" si="146"/>
        <v>4.1388376752188032E-5</v>
      </c>
      <c r="Q591" s="69">
        <f t="shared" si="146"/>
        <v>1.1752340263075559E-4</v>
      </c>
      <c r="R591" s="69">
        <f t="shared" si="146"/>
        <v>-1.569812789883349E-4</v>
      </c>
      <c r="S591" s="69">
        <f t="shared" si="146"/>
        <v>-3.1332013641755777E-4</v>
      </c>
      <c r="T591" s="69">
        <f t="shared" si="146"/>
        <v>-4.5148054560852535E-5</v>
      </c>
      <c r="U591" s="69">
        <f t="shared" si="146"/>
        <v>1.2959645776882047E-3</v>
      </c>
      <c r="V591" s="69">
        <f t="shared" si="146"/>
        <v>5.5114998759005728E-4</v>
      </c>
      <c r="W591" s="69">
        <f t="shared" si="146"/>
        <v>4.0923933027469501E-4</v>
      </c>
      <c r="X591" s="69">
        <f t="shared" si="146"/>
        <v>3.0265660567080073E-3</v>
      </c>
      <c r="Y591" s="69">
        <f t="shared" si="146"/>
        <v>5.555200691633969E-4</v>
      </c>
      <c r="Z591" s="69">
        <f t="shared" si="146"/>
        <v>-1.6547044183720997E-4</v>
      </c>
      <c r="AA591" s="69">
        <f t="shared" si="146"/>
        <v>5.0503598747134292E-3</v>
      </c>
      <c r="AB591" s="69">
        <f t="shared" si="146"/>
        <v>6.2410000000000035E-3</v>
      </c>
      <c r="AC591" s="69">
        <f t="shared" si="146"/>
        <v>5.7481868031638119E-4</v>
      </c>
      <c r="AD591" s="69">
        <f t="shared" si="146"/>
        <v>1.8259530804306639E-5</v>
      </c>
      <c r="AE591" s="69">
        <f t="shared" si="146"/>
        <v>2.0980441157660732E-3</v>
      </c>
      <c r="AF591" s="69">
        <f t="shared" si="146"/>
        <v>2.4328044627402717E-3</v>
      </c>
      <c r="AG591" s="69">
        <f t="shared" si="146"/>
        <v>3.3491986041633702E-3</v>
      </c>
      <c r="AH591" s="69">
        <f t="shared" si="146"/>
        <v>2.1371617713005931E-3</v>
      </c>
      <c r="AI591" s="69">
        <f t="shared" si="146"/>
        <v>3.9679633983036753E-3</v>
      </c>
      <c r="AJ591" s="69">
        <f t="shared" si="146"/>
        <v>3.7712882791054326E-3</v>
      </c>
      <c r="AK591" s="69">
        <f t="shared" si="146"/>
        <v>3.7477426066375463E-3</v>
      </c>
      <c r="AL591" s="69">
        <f t="shared" si="146"/>
        <v>4.3461406672569061E-3</v>
      </c>
      <c r="AM591" s="69">
        <f t="shared" si="146"/>
        <v>2.2237125312121278E-4</v>
      </c>
      <c r="AN591" s="69">
        <f t="shared" si="146"/>
        <v>5.072636957670228E-3</v>
      </c>
      <c r="AO591" s="69">
        <f t="shared" si="146"/>
        <v>-1.3940065701425384E-3</v>
      </c>
      <c r="AP591" s="69">
        <f t="shared" si="146"/>
        <v>2.5463510862507332E-3</v>
      </c>
      <c r="AQ591" s="69">
        <f t="shared" si="146"/>
        <v>2.773660123955587E-3</v>
      </c>
      <c r="AR591" s="69">
        <f t="shared" ref="D591:BA596" si="147">AR517*HLOOKUP($A591,$C$244:$BV$245,2,FALSE)*HLOOKUP(AR$2,$C$244:$BV$245,2,FALSE)</f>
        <v>4.8369997750904283E-3</v>
      </c>
      <c r="AS591" s="69">
        <f t="shared" si="147"/>
        <v>1.1275722456469521E-3</v>
      </c>
      <c r="AT591" s="69">
        <f t="shared" si="147"/>
        <v>4.0263509692847381E-3</v>
      </c>
      <c r="AU591" s="69">
        <f t="shared" si="147"/>
        <v>3.3236897471664338E-4</v>
      </c>
      <c r="AV591" s="69">
        <f t="shared" si="147"/>
        <v>-1.517232449005045E-3</v>
      </c>
      <c r="AW591" s="69">
        <f t="shared" si="147"/>
        <v>3.116049519407854E-3</v>
      </c>
      <c r="AX591" s="69">
        <f t="shared" si="147"/>
        <v>3.5338512826177094E-3</v>
      </c>
      <c r="AY591" s="69">
        <f t="shared" si="147"/>
        <v>3.4128826316631501E-3</v>
      </c>
      <c r="AZ591" s="69">
        <f t="shared" si="147"/>
        <v>1.8009899872167838E-3</v>
      </c>
      <c r="BA591" s="69">
        <f t="shared" si="147"/>
        <v>3.0403475039010091E-3</v>
      </c>
    </row>
    <row r="592" spans="1:53" x14ac:dyDescent="0.2">
      <c r="A592" s="71" t="str">
        <f t="shared" si="141"/>
        <v>EXTRA</v>
      </c>
      <c r="C592" s="69">
        <f t="shared" si="139"/>
        <v>-1.4877030284844166E-4</v>
      </c>
      <c r="D592" s="69">
        <f t="shared" si="147"/>
        <v>2.4779173775702162E-4</v>
      </c>
      <c r="E592" s="69">
        <f t="shared" si="147"/>
        <v>7.2394540821845875E-4</v>
      </c>
      <c r="F592" s="69">
        <f t="shared" si="147"/>
        <v>5.3447196308724864E-4</v>
      </c>
      <c r="G592" s="69">
        <f t="shared" si="147"/>
        <v>8.6653626087180148E-4</v>
      </c>
      <c r="H592" s="69">
        <f t="shared" si="147"/>
        <v>5.2302806132368987E-4</v>
      </c>
      <c r="I592" s="69">
        <f t="shared" si="147"/>
        <v>1.312661830498682E-4</v>
      </c>
      <c r="J592" s="69">
        <f t="shared" si="147"/>
        <v>2.7862208499671785E-4</v>
      </c>
      <c r="K592" s="69">
        <f t="shared" si="147"/>
        <v>-3.6802453867812657E-4</v>
      </c>
      <c r="L592" s="69">
        <f t="shared" si="147"/>
        <v>-8.9251551442847841E-4</v>
      </c>
      <c r="M592" s="69">
        <f t="shared" si="147"/>
        <v>-7.4007828965474596E-4</v>
      </c>
      <c r="N592" s="69">
        <f t="shared" si="147"/>
        <v>-3.6254802863548838E-4</v>
      </c>
      <c r="O592" s="69">
        <f t="shared" si="147"/>
        <v>-7.7423362259453293E-4</v>
      </c>
      <c r="P592" s="69">
        <f t="shared" si="147"/>
        <v>-5.3324350314084602E-4</v>
      </c>
      <c r="Q592" s="69">
        <f t="shared" si="147"/>
        <v>-3.4200988844747731E-4</v>
      </c>
      <c r="R592" s="69">
        <f t="shared" si="147"/>
        <v>-2.2735556503148183E-4</v>
      </c>
      <c r="S592" s="69">
        <f t="shared" si="147"/>
        <v>-1.6391855173617683E-4</v>
      </c>
      <c r="T592" s="69">
        <f t="shared" si="147"/>
        <v>-4.1613077546052665E-4</v>
      </c>
      <c r="U592" s="69">
        <f t="shared" si="147"/>
        <v>5.427118400501955E-4</v>
      </c>
      <c r="V592" s="69">
        <f t="shared" si="147"/>
        <v>4.354336916799344E-4</v>
      </c>
      <c r="W592" s="69">
        <f t="shared" si="147"/>
        <v>4.614432455812536E-4</v>
      </c>
      <c r="X592" s="69">
        <f t="shared" si="147"/>
        <v>2.377382396813699E-3</v>
      </c>
      <c r="Y592" s="69">
        <f t="shared" si="147"/>
        <v>2.169132697744873E-3</v>
      </c>
      <c r="Z592" s="69">
        <f t="shared" si="147"/>
        <v>2.0846012837970299E-3</v>
      </c>
      <c r="AA592" s="69">
        <f t="shared" si="147"/>
        <v>2.0457054500483758E-3</v>
      </c>
      <c r="AB592" s="69">
        <f t="shared" si="147"/>
        <v>5.7481868031638108E-4</v>
      </c>
      <c r="AC592" s="69">
        <f t="shared" si="147"/>
        <v>6.2410000000000009E-3</v>
      </c>
      <c r="AD592" s="69">
        <f t="shared" si="147"/>
        <v>6.1577614828774415E-3</v>
      </c>
      <c r="AE592" s="69">
        <f t="shared" si="147"/>
        <v>5.6265192906869875E-3</v>
      </c>
      <c r="AF592" s="69">
        <f t="shared" si="147"/>
        <v>2.9255658101230561E-3</v>
      </c>
      <c r="AG592" s="69">
        <f t="shared" si="147"/>
        <v>2.4129384115290768E-3</v>
      </c>
      <c r="AH592" s="69">
        <f t="shared" si="147"/>
        <v>3.7981900174147015E-3</v>
      </c>
      <c r="AI592" s="69">
        <f t="shared" si="147"/>
        <v>1.3738536535457281E-3</v>
      </c>
      <c r="AJ592" s="69">
        <f t="shared" si="147"/>
        <v>1.7066846882993201E-3</v>
      </c>
      <c r="AK592" s="69">
        <f t="shared" si="147"/>
        <v>1.636481500999919E-3</v>
      </c>
      <c r="AL592" s="69">
        <f t="shared" si="147"/>
        <v>1.2583991418813854E-3</v>
      </c>
      <c r="AM592" s="69">
        <f t="shared" si="147"/>
        <v>1.8332721458376282E-3</v>
      </c>
      <c r="AN592" s="69">
        <f t="shared" si="147"/>
        <v>1.3981835003882114E-3</v>
      </c>
      <c r="AO592" s="69">
        <f t="shared" si="147"/>
        <v>5.41218621771444E-4</v>
      </c>
      <c r="AP592" s="69">
        <f t="shared" si="147"/>
        <v>2.7428842311991402E-3</v>
      </c>
      <c r="AQ592" s="69">
        <f t="shared" si="147"/>
        <v>2.3734200704267462E-3</v>
      </c>
      <c r="AR592" s="69">
        <f t="shared" si="147"/>
        <v>6.600324207932407E-4</v>
      </c>
      <c r="AS592" s="69">
        <f t="shared" si="147"/>
        <v>1.489188038025836E-4</v>
      </c>
      <c r="AT592" s="69">
        <f t="shared" si="147"/>
        <v>2.6417114122664061E-3</v>
      </c>
      <c r="AU592" s="69">
        <f t="shared" si="147"/>
        <v>2.5158167036368642E-3</v>
      </c>
      <c r="AV592" s="69">
        <f t="shared" si="147"/>
        <v>1.1759747082531889E-3</v>
      </c>
      <c r="AW592" s="69">
        <f t="shared" si="147"/>
        <v>2.1640757086894679E-3</v>
      </c>
      <c r="AX592" s="69">
        <f t="shared" si="147"/>
        <v>2.9974282381098998E-3</v>
      </c>
      <c r="AY592" s="69">
        <f t="shared" si="147"/>
        <v>1.4149809187053689E-3</v>
      </c>
      <c r="AZ592" s="69">
        <f t="shared" si="147"/>
        <v>-2.5366699531504826E-4</v>
      </c>
      <c r="BA592" s="69">
        <f t="shared" si="147"/>
        <v>1.354770963190091E-3</v>
      </c>
    </row>
    <row r="593" spans="1:53" x14ac:dyDescent="0.2">
      <c r="A593" s="71" t="str">
        <f t="shared" si="141"/>
        <v>EXTRA</v>
      </c>
      <c r="C593" s="69">
        <f t="shared" si="139"/>
        <v>-2.2213124061561641E-4</v>
      </c>
      <c r="D593" s="69">
        <f t="shared" si="147"/>
        <v>2.6395678900762744E-4</v>
      </c>
      <c r="E593" s="69">
        <f t="shared" si="147"/>
        <v>6.7833008026194574E-4</v>
      </c>
      <c r="F593" s="69">
        <f t="shared" si="147"/>
        <v>6.0381600651303021E-4</v>
      </c>
      <c r="G593" s="69">
        <f t="shared" si="147"/>
        <v>9.4861340595963652E-4</v>
      </c>
      <c r="H593" s="69">
        <f t="shared" si="147"/>
        <v>5.9917171495893528E-4</v>
      </c>
      <c r="I593" s="69">
        <f t="shared" si="147"/>
        <v>2.6500479731799608E-4</v>
      </c>
      <c r="J593" s="69">
        <f t="shared" si="147"/>
        <v>2.0379948601260384E-4</v>
      </c>
      <c r="K593" s="69">
        <f t="shared" si="147"/>
        <v>-3.9091135515572143E-4</v>
      </c>
      <c r="L593" s="69">
        <f t="shared" si="147"/>
        <v>-9.4638615016780865E-4</v>
      </c>
      <c r="M593" s="69">
        <f t="shared" si="147"/>
        <v>-7.7995225397607822E-4</v>
      </c>
      <c r="N593" s="69">
        <f t="shared" si="147"/>
        <v>-3.8452886743230993E-4</v>
      </c>
      <c r="O593" s="69">
        <f t="shared" si="147"/>
        <v>-7.4794212138051819E-4</v>
      </c>
      <c r="P593" s="69">
        <f t="shared" si="147"/>
        <v>-5.4979478425575402E-4</v>
      </c>
      <c r="Q593" s="69">
        <f t="shared" si="147"/>
        <v>-3.8769312907697246E-4</v>
      </c>
      <c r="R593" s="69">
        <f t="shared" si="147"/>
        <v>-2.4010432667422613E-4</v>
      </c>
      <c r="S593" s="69">
        <f t="shared" si="147"/>
        <v>-1.9710783888506983E-4</v>
      </c>
      <c r="T593" s="69">
        <f t="shared" si="147"/>
        <v>-4.4800216284039809E-4</v>
      </c>
      <c r="U593" s="69">
        <f t="shared" si="147"/>
        <v>5.0853284119456292E-4</v>
      </c>
      <c r="V593" s="69">
        <f t="shared" si="147"/>
        <v>4.602938367390329E-4</v>
      </c>
      <c r="W593" s="69">
        <f t="shared" si="147"/>
        <v>4.6200747425795459E-4</v>
      </c>
      <c r="X593" s="69">
        <f t="shared" si="147"/>
        <v>2.1746070950888047E-3</v>
      </c>
      <c r="Y593" s="69">
        <f t="shared" si="147"/>
        <v>2.3264439515651631E-3</v>
      </c>
      <c r="Z593" s="69">
        <f t="shared" si="147"/>
        <v>2.2335249051388516E-3</v>
      </c>
      <c r="AA593" s="69">
        <f t="shared" si="147"/>
        <v>1.535188745614736E-3</v>
      </c>
      <c r="AB593" s="69">
        <f t="shared" si="147"/>
        <v>1.825953080430666E-5</v>
      </c>
      <c r="AC593" s="69">
        <f t="shared" si="147"/>
        <v>6.1577614828774415E-3</v>
      </c>
      <c r="AD593" s="69">
        <f t="shared" si="147"/>
        <v>6.241E-3</v>
      </c>
      <c r="AE593" s="69">
        <f t="shared" si="147"/>
        <v>5.1431889209772865E-3</v>
      </c>
      <c r="AF593" s="69">
        <f t="shared" si="147"/>
        <v>2.6875477402368455E-3</v>
      </c>
      <c r="AG593" s="69">
        <f t="shared" si="147"/>
        <v>2.0083422459590619E-3</v>
      </c>
      <c r="AH593" s="69">
        <f t="shared" si="147"/>
        <v>3.4955765802677061E-3</v>
      </c>
      <c r="AI593" s="69">
        <f t="shared" si="147"/>
        <v>8.4252703865239013E-4</v>
      </c>
      <c r="AJ593" s="69">
        <f t="shared" si="147"/>
        <v>1.1420706673119826E-3</v>
      </c>
      <c r="AK593" s="69">
        <f t="shared" si="147"/>
        <v>1.0201670483764734E-3</v>
      </c>
      <c r="AL593" s="69">
        <f t="shared" si="147"/>
        <v>6.296970729909319E-4</v>
      </c>
      <c r="AM593" s="69">
        <f t="shared" si="147"/>
        <v>1.8441631962793643E-3</v>
      </c>
      <c r="AN593" s="69">
        <f t="shared" si="147"/>
        <v>7.7814076553241076E-4</v>
      </c>
      <c r="AO593" s="69">
        <f t="shared" si="147"/>
        <v>8.1140782794819752E-4</v>
      </c>
      <c r="AP593" s="69">
        <f t="shared" si="147"/>
        <v>2.3499334649894257E-3</v>
      </c>
      <c r="AQ593" s="69">
        <f t="shared" si="147"/>
        <v>1.845656220101001E-3</v>
      </c>
      <c r="AR593" s="69">
        <f t="shared" si="147"/>
        <v>2.165013040550164E-4</v>
      </c>
      <c r="AS593" s="69">
        <f t="shared" si="147"/>
        <v>3.1895648082636634E-5</v>
      </c>
      <c r="AT593" s="69">
        <f t="shared" si="147"/>
        <v>2.1121370595053933E-3</v>
      </c>
      <c r="AU593" s="69">
        <f t="shared" si="147"/>
        <v>2.2639000819525378E-3</v>
      </c>
      <c r="AV593" s="69">
        <f t="shared" si="147"/>
        <v>1.0011503315981104E-3</v>
      </c>
      <c r="AW593" s="69">
        <f t="shared" si="147"/>
        <v>1.8928903103518167E-3</v>
      </c>
      <c r="AX593" s="69">
        <f t="shared" si="147"/>
        <v>2.5809201094208947E-3</v>
      </c>
      <c r="AY593" s="69">
        <f t="shared" si="147"/>
        <v>8.2934736397043639E-4</v>
      </c>
      <c r="AZ593" s="69">
        <f t="shared" si="147"/>
        <v>-5.8406468830639368E-4</v>
      </c>
      <c r="BA593" s="69">
        <f t="shared" si="147"/>
        <v>1.0304882358604082E-3</v>
      </c>
    </row>
    <row r="594" spans="1:53" x14ac:dyDescent="0.2">
      <c r="A594" s="71" t="str">
        <f t="shared" si="141"/>
        <v>EXTRA</v>
      </c>
      <c r="C594" s="69">
        <f t="shared" si="139"/>
        <v>6.1602577269325533E-5</v>
      </c>
      <c r="D594" s="69">
        <f t="shared" si="147"/>
        <v>2.0910788316455406E-4</v>
      </c>
      <c r="E594" s="69">
        <f t="shared" si="147"/>
        <v>6.0496218300597042E-4</v>
      </c>
      <c r="F594" s="69">
        <f t="shared" si="147"/>
        <v>2.1689643533212682E-4</v>
      </c>
      <c r="G594" s="69">
        <f t="shared" si="147"/>
        <v>3.9476552812617424E-4</v>
      </c>
      <c r="H594" s="69">
        <f t="shared" si="147"/>
        <v>2.173866728775251E-4</v>
      </c>
      <c r="I594" s="69">
        <f t="shared" si="147"/>
        <v>-3.1609068061521598E-4</v>
      </c>
      <c r="J594" s="69">
        <f t="shared" si="147"/>
        <v>4.1156851613389703E-4</v>
      </c>
      <c r="K594" s="69">
        <f t="shared" si="147"/>
        <v>-3.515475125743339E-4</v>
      </c>
      <c r="L594" s="69">
        <f t="shared" si="147"/>
        <v>-5.9538619858100802E-4</v>
      </c>
      <c r="M594" s="69">
        <f t="shared" si="147"/>
        <v>-5.0898811724309353E-4</v>
      </c>
      <c r="N594" s="69">
        <f t="shared" si="147"/>
        <v>-2.9756494357962562E-4</v>
      </c>
      <c r="O594" s="69">
        <f t="shared" si="147"/>
        <v>-7.3423983729947241E-4</v>
      </c>
      <c r="P594" s="69">
        <f t="shared" si="147"/>
        <v>-4.2900844933991546E-4</v>
      </c>
      <c r="Q594" s="69">
        <f t="shared" si="147"/>
        <v>-2.0305631408196098E-4</v>
      </c>
      <c r="R594" s="69">
        <f t="shared" si="147"/>
        <v>-1.780091189874247E-4</v>
      </c>
      <c r="S594" s="69">
        <f t="shared" si="147"/>
        <v>-6.6927268990755835E-5</v>
      </c>
      <c r="T594" s="69">
        <f t="shared" si="147"/>
        <v>-3.0071190941478794E-4</v>
      </c>
      <c r="U594" s="69">
        <f t="shared" si="147"/>
        <v>5.9287985502121273E-4</v>
      </c>
      <c r="V594" s="69">
        <f t="shared" si="147"/>
        <v>3.2868342506397428E-4</v>
      </c>
      <c r="W594" s="69">
        <f t="shared" si="147"/>
        <v>4.1516418201133882E-4</v>
      </c>
      <c r="X594" s="69">
        <f t="shared" si="147"/>
        <v>2.6581053896670512E-3</v>
      </c>
      <c r="Y594" s="69">
        <f t="shared" si="147"/>
        <v>1.6175129636716659E-3</v>
      </c>
      <c r="Z594" s="69">
        <f t="shared" si="147"/>
        <v>1.4632702160459502E-3</v>
      </c>
      <c r="AA594" s="69">
        <f t="shared" si="147"/>
        <v>3.2424153986862678E-3</v>
      </c>
      <c r="AB594" s="69">
        <f t="shared" si="147"/>
        <v>2.0980441157660732E-3</v>
      </c>
      <c r="AC594" s="69">
        <f t="shared" si="147"/>
        <v>5.6265192906869875E-3</v>
      </c>
      <c r="AD594" s="69">
        <f t="shared" si="147"/>
        <v>5.1431889209772857E-3</v>
      </c>
      <c r="AE594" s="69">
        <f t="shared" si="147"/>
        <v>6.2409999999999948E-3</v>
      </c>
      <c r="AF594" s="69">
        <f t="shared" si="147"/>
        <v>3.1837162586207182E-3</v>
      </c>
      <c r="AG594" s="69">
        <f t="shared" si="147"/>
        <v>3.2018622635898862E-3</v>
      </c>
      <c r="AH594" s="69">
        <f t="shared" si="147"/>
        <v>4.0801203897031079E-3</v>
      </c>
      <c r="AI594" s="69">
        <f t="shared" si="147"/>
        <v>2.7076378982473746E-3</v>
      </c>
      <c r="AJ594" s="69">
        <f t="shared" si="147"/>
        <v>3.0433924128355099E-3</v>
      </c>
      <c r="AK594" s="69">
        <f t="shared" si="147"/>
        <v>3.1133167802506619E-3</v>
      </c>
      <c r="AL594" s="69">
        <f t="shared" si="147"/>
        <v>2.8398404701601406E-3</v>
      </c>
      <c r="AM594" s="69">
        <f t="shared" si="147"/>
        <v>1.5969259000101386E-3</v>
      </c>
      <c r="AN594" s="69">
        <f t="shared" si="147"/>
        <v>2.930554014294662E-3</v>
      </c>
      <c r="AO594" s="69">
        <f t="shared" si="147"/>
        <v>-2.3845128407825548E-4</v>
      </c>
      <c r="AP594" s="69">
        <f t="shared" si="147"/>
        <v>3.357904239587282E-3</v>
      </c>
      <c r="AQ594" s="69">
        <f t="shared" si="147"/>
        <v>3.4559301932180256E-3</v>
      </c>
      <c r="AR594" s="69">
        <f t="shared" si="147"/>
        <v>1.6534071021586329E-3</v>
      </c>
      <c r="AS594" s="69">
        <f t="shared" si="147"/>
        <v>5.7383404251304686E-4</v>
      </c>
      <c r="AT594" s="69">
        <f t="shared" si="147"/>
        <v>3.7437525853919332E-3</v>
      </c>
      <c r="AU594" s="69">
        <f t="shared" si="147"/>
        <v>2.6829864264812609E-3</v>
      </c>
      <c r="AV594" s="69">
        <f t="shared" si="147"/>
        <v>1.2651376320493731E-3</v>
      </c>
      <c r="AW594" s="69">
        <f t="shared" si="147"/>
        <v>2.6972319838684516E-3</v>
      </c>
      <c r="AX594" s="69">
        <f t="shared" si="147"/>
        <v>3.8380581451071829E-3</v>
      </c>
      <c r="AY594" s="69">
        <f t="shared" si="147"/>
        <v>2.7991247110197058E-3</v>
      </c>
      <c r="AZ594" s="69">
        <f t="shared" si="147"/>
        <v>7.097000282546128E-4</v>
      </c>
      <c r="BA594" s="69">
        <f t="shared" si="147"/>
        <v>2.129386979246751E-3</v>
      </c>
    </row>
    <row r="595" spans="1:53" x14ac:dyDescent="0.2">
      <c r="A595" s="71" t="str">
        <f t="shared" si="141"/>
        <v>EXTRA</v>
      </c>
      <c r="C595" s="69">
        <f t="shared" si="139"/>
        <v>3.1631721918854122E-4</v>
      </c>
      <c r="D595" s="69">
        <f t="shared" si="147"/>
        <v>1.3640312706260354E-3</v>
      </c>
      <c r="E595" s="69">
        <f t="shared" si="147"/>
        <v>1.0514589319591074E-3</v>
      </c>
      <c r="F595" s="69">
        <f t="shared" si="147"/>
        <v>1.2531902520375256E-3</v>
      </c>
      <c r="G595" s="69">
        <f t="shared" si="147"/>
        <v>8.5594316707465843E-4</v>
      </c>
      <c r="H595" s="69">
        <f t="shared" si="147"/>
        <v>-1.9627298347917423E-4</v>
      </c>
      <c r="I595" s="69">
        <f t="shared" si="147"/>
        <v>1.1462828767348409E-4</v>
      </c>
      <c r="J595" s="69">
        <f t="shared" si="147"/>
        <v>8.0556885312684802E-4</v>
      </c>
      <c r="K595" s="69">
        <f t="shared" si="147"/>
        <v>5.1958228483820097E-4</v>
      </c>
      <c r="L595" s="69">
        <f t="shared" si="147"/>
        <v>-2.4308034634419178E-4</v>
      </c>
      <c r="M595" s="69">
        <f t="shared" si="147"/>
        <v>-2.0437232044598786E-4</v>
      </c>
      <c r="N595" s="69">
        <f t="shared" si="147"/>
        <v>2.8612155371680863E-5</v>
      </c>
      <c r="O595" s="69">
        <f t="shared" si="147"/>
        <v>3.9267575023567846E-5</v>
      </c>
      <c r="P595" s="69">
        <f t="shared" si="147"/>
        <v>3.4851223788234826E-5</v>
      </c>
      <c r="Q595" s="69">
        <f t="shared" si="147"/>
        <v>1.8976592109168576E-5</v>
      </c>
      <c r="R595" s="69">
        <f t="shared" si="147"/>
        <v>-2.5714599546120535E-5</v>
      </c>
      <c r="S595" s="69">
        <f t="shared" si="147"/>
        <v>-1.5188026319806617E-4</v>
      </c>
      <c r="T595" s="69">
        <f t="shared" si="147"/>
        <v>4.0436291230415879E-5</v>
      </c>
      <c r="U595" s="69">
        <f t="shared" si="147"/>
        <v>8.2297618575487177E-4</v>
      </c>
      <c r="V595" s="69">
        <f t="shared" si="147"/>
        <v>4.7575698609685774E-4</v>
      </c>
      <c r="W595" s="69">
        <f t="shared" si="147"/>
        <v>3.4035400311867319E-4</v>
      </c>
      <c r="X595" s="69">
        <f t="shared" si="147"/>
        <v>2.6846830408152529E-3</v>
      </c>
      <c r="Y595" s="69">
        <f t="shared" si="147"/>
        <v>2.1037904875731667E-3</v>
      </c>
      <c r="Z595" s="69">
        <f t="shared" si="147"/>
        <v>1.636777046242879E-3</v>
      </c>
      <c r="AA595" s="69">
        <f t="shared" si="147"/>
        <v>4.0568020866398992E-3</v>
      </c>
      <c r="AB595" s="69">
        <f t="shared" si="147"/>
        <v>2.4328044627402717E-3</v>
      </c>
      <c r="AC595" s="69">
        <f t="shared" si="147"/>
        <v>2.9255658101230561E-3</v>
      </c>
      <c r="AD595" s="69">
        <f t="shared" si="147"/>
        <v>2.6875477402368464E-3</v>
      </c>
      <c r="AE595" s="69">
        <f t="shared" si="147"/>
        <v>3.1837162586207182E-3</v>
      </c>
      <c r="AF595" s="69">
        <f t="shared" si="147"/>
        <v>6.2410000000000044E-3</v>
      </c>
      <c r="AG595" s="69">
        <f t="shared" si="147"/>
        <v>5.6635665364719676E-3</v>
      </c>
      <c r="AH595" s="69">
        <f t="shared" si="147"/>
        <v>5.2723816134586038E-3</v>
      </c>
      <c r="AI595" s="69">
        <f t="shared" si="147"/>
        <v>2.9459170408997213E-3</v>
      </c>
      <c r="AJ595" s="69">
        <f t="shared" si="147"/>
        <v>3.5529267797322029E-3</v>
      </c>
      <c r="AK595" s="69">
        <f t="shared" si="147"/>
        <v>3.1915344994271062E-3</v>
      </c>
      <c r="AL595" s="69">
        <f t="shared" si="147"/>
        <v>3.1959877031601577E-3</v>
      </c>
      <c r="AM595" s="69">
        <f t="shared" si="147"/>
        <v>1.6358285731112856E-3</v>
      </c>
      <c r="AN595" s="69">
        <f t="shared" si="147"/>
        <v>3.629224330001657E-3</v>
      </c>
      <c r="AO595" s="69">
        <f t="shared" si="147"/>
        <v>-7.9904959509286423E-4</v>
      </c>
      <c r="AP595" s="69">
        <f t="shared" si="147"/>
        <v>2.1958127889989093E-3</v>
      </c>
      <c r="AQ595" s="69">
        <f t="shared" si="147"/>
        <v>3.2738813141942285E-3</v>
      </c>
      <c r="AR595" s="69">
        <f t="shared" si="147"/>
        <v>1.6477703238344714E-3</v>
      </c>
      <c r="AS595" s="69">
        <f t="shared" si="147"/>
        <v>1.8954519027650785E-4</v>
      </c>
      <c r="AT595" s="69">
        <f t="shared" si="147"/>
        <v>3.8639000907232488E-3</v>
      </c>
      <c r="AU595" s="69">
        <f t="shared" si="147"/>
        <v>2.0809916849264302E-3</v>
      </c>
      <c r="AV595" s="69">
        <f t="shared" si="147"/>
        <v>2.8752604812803083E-4</v>
      </c>
      <c r="AW595" s="69">
        <f t="shared" si="147"/>
        <v>3.2856006065957854E-3</v>
      </c>
      <c r="AX595" s="69">
        <f t="shared" si="147"/>
        <v>4.0311264260281072E-3</v>
      </c>
      <c r="AY595" s="69">
        <f t="shared" si="147"/>
        <v>3.5538643568849191E-3</v>
      </c>
      <c r="AZ595" s="69">
        <f t="shared" si="147"/>
        <v>2.4192226254573933E-3</v>
      </c>
      <c r="BA595" s="69">
        <f t="shared" si="147"/>
        <v>1.9223509196493846E-3</v>
      </c>
    </row>
    <row r="596" spans="1:53" x14ac:dyDescent="0.2">
      <c r="A596" s="71" t="str">
        <f t="shared" si="141"/>
        <v>EXTRA</v>
      </c>
      <c r="C596" s="69">
        <f t="shared" si="139"/>
        <v>4.1093145735816297E-4</v>
      </c>
      <c r="D596" s="69">
        <f t="shared" si="147"/>
        <v>1.0821977428216109E-3</v>
      </c>
      <c r="E596" s="69">
        <f t="shared" si="147"/>
        <v>1.0965050294778722E-3</v>
      </c>
      <c r="F596" s="69">
        <f t="shared" si="147"/>
        <v>1.1082029866396296E-3</v>
      </c>
      <c r="G596" s="69">
        <f t="shared" si="147"/>
        <v>7.8459482222964852E-4</v>
      </c>
      <c r="H596" s="69">
        <f t="shared" si="147"/>
        <v>-8.1682599228489211E-5</v>
      </c>
      <c r="I596" s="69">
        <f t="shared" si="147"/>
        <v>1.0372459731555967E-4</v>
      </c>
      <c r="J596" s="69">
        <f t="shared" si="147"/>
        <v>9.466501476975192E-4</v>
      </c>
      <c r="K596" s="69">
        <f t="shared" si="147"/>
        <v>6.1811310864289253E-4</v>
      </c>
      <c r="L596" s="69">
        <f t="shared" si="147"/>
        <v>-3.3346542548303026E-5</v>
      </c>
      <c r="M596" s="69">
        <f t="shared" si="147"/>
        <v>-5.3074105652836151E-5</v>
      </c>
      <c r="N596" s="69">
        <f t="shared" si="147"/>
        <v>4.8708277857763384E-5</v>
      </c>
      <c r="O596" s="69">
        <f t="shared" si="147"/>
        <v>6.7005407759680757E-5</v>
      </c>
      <c r="P596" s="69">
        <f t="shared" si="147"/>
        <v>6.3735384946803504E-5</v>
      </c>
      <c r="Q596" s="69">
        <f t="shared" si="147"/>
        <v>5.5132990117207359E-5</v>
      </c>
      <c r="R596" s="69">
        <f t="shared" si="147"/>
        <v>3.7727732976804109E-5</v>
      </c>
      <c r="S596" s="69">
        <f t="shared" si="147"/>
        <v>4.0514591728719536E-5</v>
      </c>
      <c r="T596" s="69">
        <f t="shared" si="147"/>
        <v>5.1693358335934677E-5</v>
      </c>
      <c r="U596" s="69">
        <f t="shared" si="147"/>
        <v>8.4332508799654844E-4</v>
      </c>
      <c r="V596" s="69">
        <f t="shared" si="147"/>
        <v>4.6776468624058391E-4</v>
      </c>
      <c r="W596" s="69">
        <f t="shared" si="147"/>
        <v>4.6229859878174889E-4</v>
      </c>
      <c r="X596" s="69">
        <f t="shared" si="147"/>
        <v>2.4815718082593355E-3</v>
      </c>
      <c r="Y596" s="69">
        <f t="shared" si="147"/>
        <v>1.4465743504801269E-3</v>
      </c>
      <c r="Z596" s="69">
        <f t="shared" si="147"/>
        <v>1.262598451276986E-3</v>
      </c>
      <c r="AA596" s="69">
        <f t="shared" si="147"/>
        <v>4.4617291910198364E-3</v>
      </c>
      <c r="AB596" s="69">
        <f t="shared" si="147"/>
        <v>3.3491986041633702E-3</v>
      </c>
      <c r="AC596" s="69">
        <f t="shared" si="147"/>
        <v>2.4129384115290772E-3</v>
      </c>
      <c r="AD596" s="69">
        <f t="shared" si="147"/>
        <v>2.0083422459590619E-3</v>
      </c>
      <c r="AE596" s="69">
        <f t="shared" si="147"/>
        <v>3.2018622635898862E-3</v>
      </c>
      <c r="AF596" s="69">
        <f t="shared" si="147"/>
        <v>5.6635665364719676E-3</v>
      </c>
      <c r="AG596" s="69">
        <f t="shared" si="147"/>
        <v>6.2409999999999957E-3</v>
      </c>
      <c r="AH596" s="69">
        <f t="shared" si="147"/>
        <v>4.7048827829027301E-3</v>
      </c>
      <c r="AI596" s="69">
        <f t="shared" si="147"/>
        <v>3.6301438651366747E-3</v>
      </c>
      <c r="AJ596" s="69">
        <f t="shared" si="147"/>
        <v>4.0548012472327909E-3</v>
      </c>
      <c r="AK596" s="69">
        <f t="shared" si="147"/>
        <v>3.7985431804144327E-3</v>
      </c>
      <c r="AL596" s="69">
        <f t="shared" si="147"/>
        <v>3.8932602782092594E-3</v>
      </c>
      <c r="AM596" s="69">
        <f t="shared" si="147"/>
        <v>1.3245776534544565E-3</v>
      </c>
      <c r="AN596" s="69">
        <f t="shared" si="147"/>
        <v>4.369966202812629E-3</v>
      </c>
      <c r="AO596" s="69">
        <f t="shared" si="147"/>
        <v>-1.2057859702704569E-3</v>
      </c>
      <c r="AP596" s="69">
        <f t="shared" si="147"/>
        <v>2.6899330541646864E-3</v>
      </c>
      <c r="AQ596" s="69">
        <f t="shared" si="147"/>
        <v>3.6907803351410385E-3</v>
      </c>
      <c r="AR596" s="69">
        <f t="shared" si="147"/>
        <v>2.2085648451370316E-3</v>
      </c>
      <c r="AS596" s="69">
        <f t="shared" si="147"/>
        <v>2.2597372841828386E-4</v>
      </c>
      <c r="AT596" s="69">
        <f t="shared" si="147"/>
        <v>4.1230699029842473E-3</v>
      </c>
      <c r="AU596" s="69">
        <f t="shared" si="147"/>
        <v>1.6795007119124444E-3</v>
      </c>
      <c r="AV596" s="69">
        <f t="shared" si="147"/>
        <v>-1.6897020760679257E-4</v>
      </c>
      <c r="AW596" s="69">
        <f t="shared" ref="D596:BA601" si="148">AW522*HLOOKUP($A596,$C$244:$BV$245,2,FALSE)*HLOOKUP(AW$2,$C$244:$BV$245,2,FALSE)</f>
        <v>3.0199521015038628E-3</v>
      </c>
      <c r="AX596" s="69">
        <f t="shared" si="148"/>
        <v>3.9000736588618405E-3</v>
      </c>
      <c r="AY596" s="69">
        <f t="shared" si="148"/>
        <v>3.8117300359555299E-3</v>
      </c>
      <c r="AZ596" s="69">
        <f t="shared" si="148"/>
        <v>2.4860890673341247E-3</v>
      </c>
      <c r="BA596" s="69">
        <f t="shared" si="148"/>
        <v>2.1653280630385689E-3</v>
      </c>
    </row>
    <row r="597" spans="1:53" x14ac:dyDescent="0.2">
      <c r="A597" s="71" t="str">
        <f t="shared" si="141"/>
        <v>EXTRA</v>
      </c>
      <c r="C597" s="69">
        <f t="shared" si="139"/>
        <v>-6.7080031434078814E-4</v>
      </c>
      <c r="D597" s="69">
        <f t="shared" si="148"/>
        <v>5.883398657500671E-6</v>
      </c>
      <c r="E597" s="69">
        <f t="shared" si="148"/>
        <v>7.7290209179957544E-4</v>
      </c>
      <c r="F597" s="69">
        <f t="shared" si="148"/>
        <v>8.5090408517496309E-4</v>
      </c>
      <c r="G597" s="69">
        <f t="shared" si="148"/>
        <v>4.9496700671363531E-4</v>
      </c>
      <c r="H597" s="69">
        <f t="shared" si="148"/>
        <v>-5.3758047994299882E-4</v>
      </c>
      <c r="I597" s="69">
        <f t="shared" si="148"/>
        <v>-4.3515738870897964E-4</v>
      </c>
      <c r="J597" s="69">
        <f t="shared" si="148"/>
        <v>2.6801407398596439E-4</v>
      </c>
      <c r="K597" s="69">
        <f t="shared" si="148"/>
        <v>-5.9963489932794354E-4</v>
      </c>
      <c r="L597" s="69">
        <f t="shared" si="148"/>
        <v>-8.7667099228823321E-4</v>
      </c>
      <c r="M597" s="69">
        <f t="shared" si="148"/>
        <v>-7.8804037241073457E-4</v>
      </c>
      <c r="N597" s="69">
        <f t="shared" si="148"/>
        <v>-4.8342486054919179E-4</v>
      </c>
      <c r="O597" s="69">
        <f t="shared" si="148"/>
        <v>-6.6053647590551333E-4</v>
      </c>
      <c r="P597" s="69">
        <f t="shared" si="148"/>
        <v>-4.9413470867796583E-4</v>
      </c>
      <c r="Q597" s="69">
        <f t="shared" si="148"/>
        <v>-5.5737738318346387E-4</v>
      </c>
      <c r="R597" s="69">
        <f t="shared" si="148"/>
        <v>-7.843307560526921E-4</v>
      </c>
      <c r="S597" s="69">
        <f t="shared" si="148"/>
        <v>-8.4354093837106156E-4</v>
      </c>
      <c r="T597" s="69">
        <f t="shared" si="148"/>
        <v>-5.4237808281833806E-4</v>
      </c>
      <c r="U597" s="69">
        <f t="shared" si="148"/>
        <v>5.2524781493283915E-4</v>
      </c>
      <c r="V597" s="69">
        <f t="shared" si="148"/>
        <v>3.7556896801707026E-4</v>
      </c>
      <c r="W597" s="69">
        <f t="shared" si="148"/>
        <v>2.9845425278242214E-4</v>
      </c>
      <c r="X597" s="69">
        <f t="shared" si="148"/>
        <v>3.0093801401557883E-3</v>
      </c>
      <c r="Y597" s="69">
        <f t="shared" si="148"/>
        <v>1.3947323600234567E-3</v>
      </c>
      <c r="Z597" s="69">
        <f t="shared" si="148"/>
        <v>1.1994076684355085E-3</v>
      </c>
      <c r="AA597" s="69">
        <f t="shared" si="148"/>
        <v>3.9484745019775043E-3</v>
      </c>
      <c r="AB597" s="69">
        <f t="shared" si="148"/>
        <v>2.1371617713005931E-3</v>
      </c>
      <c r="AC597" s="69">
        <f t="shared" si="148"/>
        <v>3.7981900174147015E-3</v>
      </c>
      <c r="AD597" s="69">
        <f t="shared" si="148"/>
        <v>3.4955765802677061E-3</v>
      </c>
      <c r="AE597" s="69">
        <f t="shared" si="148"/>
        <v>4.0801203897031079E-3</v>
      </c>
      <c r="AF597" s="69">
        <f t="shared" si="148"/>
        <v>5.2723816134586038E-3</v>
      </c>
      <c r="AG597" s="69">
        <f t="shared" si="148"/>
        <v>4.7048827829027301E-3</v>
      </c>
      <c r="AH597" s="69">
        <f t="shared" si="148"/>
        <v>6.2409999999999939E-3</v>
      </c>
      <c r="AI597" s="69">
        <f t="shared" si="148"/>
        <v>2.8937142404987133E-3</v>
      </c>
      <c r="AJ597" s="69">
        <f t="shared" si="148"/>
        <v>3.8696764110757588E-3</v>
      </c>
      <c r="AK597" s="69">
        <f t="shared" si="148"/>
        <v>3.7280103399899918E-3</v>
      </c>
      <c r="AL597" s="69">
        <f t="shared" si="148"/>
        <v>3.433914764273609E-3</v>
      </c>
      <c r="AM597" s="69">
        <f t="shared" si="148"/>
        <v>1.7369136453642502E-3</v>
      </c>
      <c r="AN597" s="69">
        <f t="shared" si="148"/>
        <v>3.4823253435828576E-3</v>
      </c>
      <c r="AO597" s="69">
        <f t="shared" si="148"/>
        <v>-8.2437106329924287E-4</v>
      </c>
      <c r="AP597" s="69">
        <f t="shared" si="148"/>
        <v>2.9499646044810479E-3</v>
      </c>
      <c r="AQ597" s="69">
        <f t="shared" si="148"/>
        <v>3.9973075223894263E-3</v>
      </c>
      <c r="AR597" s="69">
        <f t="shared" si="148"/>
        <v>1.478089737700003E-3</v>
      </c>
      <c r="AS597" s="69">
        <f t="shared" si="148"/>
        <v>3.2239102355568453E-4</v>
      </c>
      <c r="AT597" s="69">
        <f t="shared" si="148"/>
        <v>4.4506484045999358E-3</v>
      </c>
      <c r="AU597" s="69">
        <f t="shared" si="148"/>
        <v>2.6259278951891235E-3</v>
      </c>
      <c r="AV597" s="69">
        <f t="shared" si="148"/>
        <v>9.0776364855177155E-4</v>
      </c>
      <c r="AW597" s="69">
        <f t="shared" si="148"/>
        <v>3.6971474365537394E-3</v>
      </c>
      <c r="AX597" s="69">
        <f t="shared" si="148"/>
        <v>4.5653761300054998E-3</v>
      </c>
      <c r="AY597" s="69">
        <f t="shared" si="148"/>
        <v>3.9949106338716019E-3</v>
      </c>
      <c r="AZ597" s="69">
        <f t="shared" si="148"/>
        <v>2.9267064047527498E-3</v>
      </c>
      <c r="BA597" s="69">
        <f t="shared" si="148"/>
        <v>2.6209971376666111E-3</v>
      </c>
    </row>
    <row r="598" spans="1:53" x14ac:dyDescent="0.2">
      <c r="A598" s="71" t="str">
        <f t="shared" si="141"/>
        <v>EXTRA</v>
      </c>
      <c r="C598" s="69">
        <f t="shared" ref="C598:C616" si="149">C524*HLOOKUP($A598,$C$244:$BV$245,2,FALSE)*HLOOKUP(C$2,$C$244:$BV$245,2,FALSE)</f>
        <v>2.1327696917786455E-4</v>
      </c>
      <c r="D598" s="69">
        <f t="shared" si="148"/>
        <v>5.1628083950562933E-4</v>
      </c>
      <c r="E598" s="69">
        <f t="shared" si="148"/>
        <v>-1.6584072852512897E-4</v>
      </c>
      <c r="F598" s="69">
        <f t="shared" si="148"/>
        <v>4.3167227267171753E-6</v>
      </c>
      <c r="G598" s="69">
        <f t="shared" si="148"/>
        <v>4.4343566699122686E-5</v>
      </c>
      <c r="H598" s="69">
        <f t="shared" si="148"/>
        <v>-9.4700010555532466E-5</v>
      </c>
      <c r="I598" s="69">
        <f t="shared" si="148"/>
        <v>7.0938989603584737E-5</v>
      </c>
      <c r="J598" s="69">
        <f t="shared" si="148"/>
        <v>6.4263852328891671E-4</v>
      </c>
      <c r="K598" s="69">
        <f t="shared" si="148"/>
        <v>4.1296218488832829E-4</v>
      </c>
      <c r="L598" s="69">
        <f t="shared" si="148"/>
        <v>5.3247148183696244E-4</v>
      </c>
      <c r="M598" s="69">
        <f t="shared" si="148"/>
        <v>4.2732653374072421E-4</v>
      </c>
      <c r="N598" s="69">
        <f t="shared" si="148"/>
        <v>4.0400055439861578E-4</v>
      </c>
      <c r="O598" s="69">
        <f t="shared" si="148"/>
        <v>3.8479160602921411E-4</v>
      </c>
      <c r="P598" s="69">
        <f t="shared" si="148"/>
        <v>6.746178250676626E-4</v>
      </c>
      <c r="Q598" s="69">
        <f t="shared" si="148"/>
        <v>6.896408451032344E-4</v>
      </c>
      <c r="R598" s="69">
        <f t="shared" si="148"/>
        <v>3.3042032298652202E-4</v>
      </c>
      <c r="S598" s="69">
        <f t="shared" si="148"/>
        <v>4.7087339242824448E-4</v>
      </c>
      <c r="T598" s="69">
        <f t="shared" si="148"/>
        <v>6.62642023913954E-4</v>
      </c>
      <c r="U598" s="69">
        <f t="shared" si="148"/>
        <v>-9.4133016414349062E-6</v>
      </c>
      <c r="V598" s="69">
        <f t="shared" si="148"/>
        <v>1.2949710182266888E-4</v>
      </c>
      <c r="W598" s="69">
        <f t="shared" si="148"/>
        <v>2.873485792634465E-4</v>
      </c>
      <c r="X598" s="69">
        <f t="shared" si="148"/>
        <v>1.950037237040768E-3</v>
      </c>
      <c r="Y598" s="69">
        <f t="shared" si="148"/>
        <v>4.4076647125050318E-4</v>
      </c>
      <c r="Z598" s="69">
        <f t="shared" si="148"/>
        <v>8.4518127194169415E-5</v>
      </c>
      <c r="AA598" s="69">
        <f t="shared" si="148"/>
        <v>4.0228479174393584E-3</v>
      </c>
      <c r="AB598" s="69">
        <f t="shared" si="148"/>
        <v>3.9679633983036745E-3</v>
      </c>
      <c r="AC598" s="69">
        <f t="shared" si="148"/>
        <v>1.3738536535457281E-3</v>
      </c>
      <c r="AD598" s="69">
        <f t="shared" si="148"/>
        <v>8.4252703865238992E-4</v>
      </c>
      <c r="AE598" s="69">
        <f t="shared" si="148"/>
        <v>2.7076378982473755E-3</v>
      </c>
      <c r="AF598" s="69">
        <f t="shared" si="148"/>
        <v>2.9459170408997213E-3</v>
      </c>
      <c r="AG598" s="69">
        <f t="shared" si="148"/>
        <v>3.6301438651366747E-3</v>
      </c>
      <c r="AH598" s="69">
        <f t="shared" si="148"/>
        <v>2.8937142404987133E-3</v>
      </c>
      <c r="AI598" s="69">
        <f t="shared" si="148"/>
        <v>6.2410000000000035E-3</v>
      </c>
      <c r="AJ598" s="69">
        <f t="shared" si="148"/>
        <v>5.5327759989713832E-3</v>
      </c>
      <c r="AK598" s="69">
        <f t="shared" si="148"/>
        <v>5.4321838945860859E-3</v>
      </c>
      <c r="AL598" s="69">
        <f t="shared" si="148"/>
        <v>5.3854713391406203E-3</v>
      </c>
      <c r="AM598" s="69">
        <f t="shared" si="148"/>
        <v>3.0504546977902533E-3</v>
      </c>
      <c r="AN598" s="69">
        <f t="shared" si="148"/>
        <v>5.1981526188037098E-3</v>
      </c>
      <c r="AO598" s="69">
        <f t="shared" si="148"/>
        <v>3.5901818667780712E-4</v>
      </c>
      <c r="AP598" s="69">
        <f t="shared" si="148"/>
        <v>3.3090403389610099E-3</v>
      </c>
      <c r="AQ598" s="69">
        <f t="shared" si="148"/>
        <v>4.1575786642170593E-3</v>
      </c>
      <c r="AR598" s="69">
        <f t="shared" si="148"/>
        <v>3.0638341329928312E-3</v>
      </c>
      <c r="AS598" s="69">
        <f t="shared" si="148"/>
        <v>1.0108491303466259E-3</v>
      </c>
      <c r="AT598" s="69">
        <f t="shared" si="148"/>
        <v>4.7955245825823849E-3</v>
      </c>
      <c r="AU598" s="69">
        <f t="shared" si="148"/>
        <v>1.9186731340415848E-3</v>
      </c>
      <c r="AV598" s="69">
        <f t="shared" si="148"/>
        <v>-1.3487023773027304E-4</v>
      </c>
      <c r="AW598" s="69">
        <f t="shared" si="148"/>
        <v>2.6312465847191267E-3</v>
      </c>
      <c r="AX598" s="69">
        <f t="shared" si="148"/>
        <v>3.5619678696801765E-3</v>
      </c>
      <c r="AY598" s="69">
        <f t="shared" si="148"/>
        <v>4.3936780284562094E-3</v>
      </c>
      <c r="AZ598" s="69">
        <f t="shared" si="148"/>
        <v>3.2087648420341488E-3</v>
      </c>
      <c r="BA598" s="69">
        <f t="shared" si="148"/>
        <v>3.2706198036768224E-3</v>
      </c>
    </row>
    <row r="599" spans="1:53" x14ac:dyDescent="0.2">
      <c r="A599" s="71" t="str">
        <f t="shared" si="141"/>
        <v>EXTRA</v>
      </c>
      <c r="C599" s="69">
        <f t="shared" si="149"/>
        <v>2.5660943062962368E-4</v>
      </c>
      <c r="D599" s="69">
        <f t="shared" si="148"/>
        <v>3.603288967231772E-4</v>
      </c>
      <c r="E599" s="69">
        <f t="shared" si="148"/>
        <v>1.1927514110702422E-4</v>
      </c>
      <c r="F599" s="69">
        <f t="shared" si="148"/>
        <v>2.310557208558471E-4</v>
      </c>
      <c r="G599" s="69">
        <f t="shared" si="148"/>
        <v>2.4555120487746297E-4</v>
      </c>
      <c r="H599" s="69">
        <f t="shared" si="148"/>
        <v>-1.7127982688206206E-5</v>
      </c>
      <c r="I599" s="69">
        <f t="shared" si="148"/>
        <v>2.1459047090192809E-4</v>
      </c>
      <c r="J599" s="69">
        <f t="shared" si="148"/>
        <v>6.7434478573505331E-4</v>
      </c>
      <c r="K599" s="69">
        <f t="shared" si="148"/>
        <v>3.4408724091520795E-4</v>
      </c>
      <c r="L599" s="69">
        <f t="shared" si="148"/>
        <v>6.838302456300757E-4</v>
      </c>
      <c r="M599" s="69">
        <f t="shared" si="148"/>
        <v>6.143502800395837E-4</v>
      </c>
      <c r="N599" s="69">
        <f t="shared" si="148"/>
        <v>5.2943524302656272E-4</v>
      </c>
      <c r="O599" s="69">
        <f t="shared" si="148"/>
        <v>5.6930925694972337E-4</v>
      </c>
      <c r="P599" s="69">
        <f t="shared" si="148"/>
        <v>6.8459606785307666E-4</v>
      </c>
      <c r="Q599" s="69">
        <f t="shared" si="148"/>
        <v>7.7943468726230291E-4</v>
      </c>
      <c r="R599" s="69">
        <f t="shared" si="148"/>
        <v>3.1798520595031367E-4</v>
      </c>
      <c r="S599" s="69">
        <f t="shared" si="148"/>
        <v>5.6627332698994191E-4</v>
      </c>
      <c r="T599" s="69">
        <f t="shared" si="148"/>
        <v>7.4179676739318337E-4</v>
      </c>
      <c r="U599" s="69">
        <f t="shared" si="148"/>
        <v>-4.6676882145353528E-5</v>
      </c>
      <c r="V599" s="69">
        <f t="shared" si="148"/>
        <v>3.0759627936619167E-5</v>
      </c>
      <c r="W599" s="69">
        <f t="shared" si="148"/>
        <v>2.79774717808642E-4</v>
      </c>
      <c r="X599" s="69">
        <f t="shared" si="148"/>
        <v>1.9979935417164829E-3</v>
      </c>
      <c r="Y599" s="69">
        <f t="shared" si="148"/>
        <v>2.3360771585716837E-4</v>
      </c>
      <c r="Z599" s="69">
        <f t="shared" si="148"/>
        <v>-1.5164747686984009E-4</v>
      </c>
      <c r="AA599" s="69">
        <f t="shared" si="148"/>
        <v>4.4325186687760969E-3</v>
      </c>
      <c r="AB599" s="69">
        <f t="shared" si="148"/>
        <v>3.771288279105433E-3</v>
      </c>
      <c r="AC599" s="69">
        <f t="shared" si="148"/>
        <v>1.7066846882993201E-3</v>
      </c>
      <c r="AD599" s="69">
        <f t="shared" si="148"/>
        <v>1.1420706673119826E-3</v>
      </c>
      <c r="AE599" s="69">
        <f t="shared" si="148"/>
        <v>3.0433924128355104E-3</v>
      </c>
      <c r="AF599" s="69">
        <f t="shared" si="148"/>
        <v>3.5529267797322029E-3</v>
      </c>
      <c r="AG599" s="69">
        <f t="shared" si="148"/>
        <v>4.0548012472327909E-3</v>
      </c>
      <c r="AH599" s="69">
        <f t="shared" si="148"/>
        <v>3.8696764110757588E-3</v>
      </c>
      <c r="AI599" s="69">
        <f t="shared" si="148"/>
        <v>5.5327759989713832E-3</v>
      </c>
      <c r="AJ599" s="69">
        <f t="shared" si="148"/>
        <v>6.2409999999999966E-3</v>
      </c>
      <c r="AK599" s="69">
        <f t="shared" si="148"/>
        <v>6.0909155801804052E-3</v>
      </c>
      <c r="AL599" s="69">
        <f t="shared" si="148"/>
        <v>5.7903951028772703E-3</v>
      </c>
      <c r="AM599" s="69">
        <f t="shared" si="148"/>
        <v>3.22250485635914E-3</v>
      </c>
      <c r="AN599" s="69">
        <f t="shared" si="148"/>
        <v>5.1856945675585178E-3</v>
      </c>
      <c r="AO599" s="69">
        <f t="shared" si="148"/>
        <v>-4.3073142439329963E-5</v>
      </c>
      <c r="AP599" s="69">
        <f t="shared" si="148"/>
        <v>3.4678594401437281E-3</v>
      </c>
      <c r="AQ599" s="69">
        <f t="shared" si="148"/>
        <v>5.0213411262881383E-3</v>
      </c>
      <c r="AR599" s="69">
        <f t="shared" si="148"/>
        <v>2.6728830691441744E-3</v>
      </c>
      <c r="AS599" s="69">
        <f t="shared" si="148"/>
        <v>6.029809612614664E-4</v>
      </c>
      <c r="AT599" s="69">
        <f t="shared" si="148"/>
        <v>5.291429670610249E-3</v>
      </c>
      <c r="AU599" s="69">
        <f t="shared" si="148"/>
        <v>2.0795663084684198E-3</v>
      </c>
      <c r="AV599" s="69">
        <f t="shared" si="148"/>
        <v>6.8865323085170842E-4</v>
      </c>
      <c r="AW599" s="69">
        <f t="shared" si="148"/>
        <v>3.1333034555342805E-3</v>
      </c>
      <c r="AX599" s="69">
        <f t="shared" si="148"/>
        <v>4.2900800099144659E-3</v>
      </c>
      <c r="AY599" s="69">
        <f t="shared" si="148"/>
        <v>5.2915471217611426E-3</v>
      </c>
      <c r="AZ599" s="69">
        <f t="shared" si="148"/>
        <v>4.3856712157761737E-3</v>
      </c>
      <c r="BA599" s="69">
        <f t="shared" si="148"/>
        <v>3.4053485049016464E-3</v>
      </c>
    </row>
    <row r="600" spans="1:53" x14ac:dyDescent="0.2">
      <c r="A600" s="71" t="str">
        <f t="shared" si="141"/>
        <v>EXTRA</v>
      </c>
      <c r="C600" s="69">
        <f t="shared" si="149"/>
        <v>4.7616983203997715E-4</v>
      </c>
      <c r="D600" s="69">
        <f t="shared" si="148"/>
        <v>5.0219019721157315E-4</v>
      </c>
      <c r="E600" s="69">
        <f t="shared" si="148"/>
        <v>2.5221746791032838E-4</v>
      </c>
      <c r="F600" s="69">
        <f t="shared" si="148"/>
        <v>1.9721014633742901E-4</v>
      </c>
      <c r="G600" s="69">
        <f t="shared" si="148"/>
        <v>3.0572510572220613E-4</v>
      </c>
      <c r="H600" s="69">
        <f t="shared" si="148"/>
        <v>1.1517746379664379E-4</v>
      </c>
      <c r="I600" s="69">
        <f t="shared" si="148"/>
        <v>2.0047748680698956E-4</v>
      </c>
      <c r="J600" s="69">
        <f t="shared" si="148"/>
        <v>9.2816599098789472E-4</v>
      </c>
      <c r="K600" s="69">
        <f t="shared" si="148"/>
        <v>4.8698981408333829E-4</v>
      </c>
      <c r="L600" s="69">
        <f t="shared" si="148"/>
        <v>6.2948232168607101E-4</v>
      </c>
      <c r="M600" s="69">
        <f t="shared" si="148"/>
        <v>5.8820215080975457E-4</v>
      </c>
      <c r="N600" s="69">
        <f t="shared" si="148"/>
        <v>4.9607194973653448E-4</v>
      </c>
      <c r="O600" s="69">
        <f t="shared" si="148"/>
        <v>6.4585003151139983E-4</v>
      </c>
      <c r="P600" s="69">
        <f t="shared" si="148"/>
        <v>7.0771090523013105E-4</v>
      </c>
      <c r="Q600" s="69">
        <f t="shared" si="148"/>
        <v>8.2258831665944147E-4</v>
      </c>
      <c r="R600" s="69">
        <f t="shared" si="148"/>
        <v>4.6948717055061133E-4</v>
      </c>
      <c r="S600" s="69">
        <f t="shared" si="148"/>
        <v>6.052659080599558E-4</v>
      </c>
      <c r="T600" s="69">
        <f t="shared" si="148"/>
        <v>7.6659431761876798E-4</v>
      </c>
      <c r="U600" s="69">
        <f t="shared" si="148"/>
        <v>1.2244208356836453E-4</v>
      </c>
      <c r="V600" s="69">
        <f t="shared" si="148"/>
        <v>1.3188982032610104E-4</v>
      </c>
      <c r="W600" s="69">
        <f t="shared" si="148"/>
        <v>2.7289062976371966E-4</v>
      </c>
      <c r="X600" s="69">
        <f t="shared" si="148"/>
        <v>1.9318469446434543E-3</v>
      </c>
      <c r="Y600" s="69">
        <f t="shared" si="148"/>
        <v>-3.2945219230050784E-5</v>
      </c>
      <c r="Z600" s="69">
        <f t="shared" si="148"/>
        <v>-4.1174197887559107E-4</v>
      </c>
      <c r="AA600" s="69">
        <f t="shared" si="148"/>
        <v>4.3473191849979298E-3</v>
      </c>
      <c r="AB600" s="69">
        <f t="shared" si="148"/>
        <v>3.7477426066375471E-3</v>
      </c>
      <c r="AC600" s="69">
        <f t="shared" si="148"/>
        <v>1.636481500999919E-3</v>
      </c>
      <c r="AD600" s="69">
        <f t="shared" si="148"/>
        <v>1.0201670483764736E-3</v>
      </c>
      <c r="AE600" s="69">
        <f t="shared" si="148"/>
        <v>3.1133167802506619E-3</v>
      </c>
      <c r="AF600" s="69">
        <f t="shared" si="148"/>
        <v>3.1915344994271062E-3</v>
      </c>
      <c r="AG600" s="69">
        <f t="shared" si="148"/>
        <v>3.7985431804144327E-3</v>
      </c>
      <c r="AH600" s="69">
        <f t="shared" si="148"/>
        <v>3.7280103399899918E-3</v>
      </c>
      <c r="AI600" s="69">
        <f t="shared" si="148"/>
        <v>5.4321838945860868E-3</v>
      </c>
      <c r="AJ600" s="69">
        <f t="shared" si="148"/>
        <v>6.0909155801804052E-3</v>
      </c>
      <c r="AK600" s="69">
        <f t="shared" si="148"/>
        <v>6.2410000000000035E-3</v>
      </c>
      <c r="AL600" s="69">
        <f t="shared" si="148"/>
        <v>5.7110232171543908E-3</v>
      </c>
      <c r="AM600" s="69">
        <f t="shared" si="148"/>
        <v>2.4376328455299866E-3</v>
      </c>
      <c r="AN600" s="69">
        <f t="shared" si="148"/>
        <v>5.0207636682327262E-3</v>
      </c>
      <c r="AO600" s="69">
        <f t="shared" si="148"/>
        <v>-7.1480240334819724E-4</v>
      </c>
      <c r="AP600" s="69">
        <f t="shared" si="148"/>
        <v>3.3893837578110667E-3</v>
      </c>
      <c r="AQ600" s="69">
        <f t="shared" si="148"/>
        <v>4.9599326976757689E-3</v>
      </c>
      <c r="AR600" s="69">
        <f t="shared" si="148"/>
        <v>2.7416399286829506E-3</v>
      </c>
      <c r="AS600" s="69">
        <f t="shared" si="148"/>
        <v>7.096634653306601E-4</v>
      </c>
      <c r="AT600" s="69">
        <f t="shared" si="148"/>
        <v>5.2658902215206036E-3</v>
      </c>
      <c r="AU600" s="69">
        <f t="shared" si="148"/>
        <v>2.1182420800065324E-3</v>
      </c>
      <c r="AV600" s="69">
        <f t="shared" si="148"/>
        <v>9.7964066912443093E-4</v>
      </c>
      <c r="AW600" s="69">
        <f t="shared" si="148"/>
        <v>3.135598809603748E-3</v>
      </c>
      <c r="AX600" s="69">
        <f t="shared" si="148"/>
        <v>4.2398707144766009E-3</v>
      </c>
      <c r="AY600" s="69">
        <f t="shared" si="148"/>
        <v>5.4294411143268433E-3</v>
      </c>
      <c r="AZ600" s="69">
        <f t="shared" si="148"/>
        <v>4.4966364086601257E-3</v>
      </c>
      <c r="BA600" s="69">
        <f t="shared" si="148"/>
        <v>3.3334006343877748E-3</v>
      </c>
    </row>
    <row r="601" spans="1:53" x14ac:dyDescent="0.2">
      <c r="A601" s="71" t="str">
        <f t="shared" si="141"/>
        <v>EXTRA</v>
      </c>
      <c r="C601" s="69">
        <f t="shared" si="149"/>
        <v>2.4176624321540905E-4</v>
      </c>
      <c r="D601" s="69">
        <f t="shared" si="148"/>
        <v>3.2080240786776801E-4</v>
      </c>
      <c r="E601" s="69">
        <f t="shared" si="148"/>
        <v>7.4908632483830522E-5</v>
      </c>
      <c r="F601" s="69">
        <f t="shared" si="148"/>
        <v>2.3589920069102364E-4</v>
      </c>
      <c r="G601" s="69">
        <f t="shared" si="148"/>
        <v>1.7583919892243374E-4</v>
      </c>
      <c r="H601" s="69">
        <f t="shared" si="148"/>
        <v>-3.7413135494008745E-4</v>
      </c>
      <c r="I601" s="69">
        <f t="shared" si="148"/>
        <v>-3.2508375567144609E-4</v>
      </c>
      <c r="J601" s="69">
        <f t="shared" si="148"/>
        <v>6.8569293005581568E-4</v>
      </c>
      <c r="K601" s="69">
        <f t="shared" si="148"/>
        <v>3.6004671138024626E-4</v>
      </c>
      <c r="L601" s="69">
        <f t="shared" si="148"/>
        <v>3.1512421528242986E-4</v>
      </c>
      <c r="M601" s="69">
        <f t="shared" si="148"/>
        <v>2.2896397308440526E-4</v>
      </c>
      <c r="N601" s="69">
        <f t="shared" si="148"/>
        <v>1.0797765898570349E-4</v>
      </c>
      <c r="O601" s="69">
        <f t="shared" si="148"/>
        <v>2.2999761206396723E-4</v>
      </c>
      <c r="P601" s="69">
        <f t="shared" si="148"/>
        <v>1.9394353658873975E-4</v>
      </c>
      <c r="Q601" s="69">
        <f t="shared" si="148"/>
        <v>2.6970814827881882E-4</v>
      </c>
      <c r="R601" s="69">
        <f t="shared" si="148"/>
        <v>1.1353600632349706E-4</v>
      </c>
      <c r="S601" s="69">
        <f t="shared" si="148"/>
        <v>6.870531967250605E-5</v>
      </c>
      <c r="T601" s="69">
        <f t="shared" si="148"/>
        <v>2.275638427603121E-4</v>
      </c>
      <c r="U601" s="69">
        <f t="shared" si="148"/>
        <v>3.4060655004819538E-4</v>
      </c>
      <c r="V601" s="69">
        <f t="shared" si="148"/>
        <v>2.2097623654052264E-4</v>
      </c>
      <c r="W601" s="69">
        <f t="shared" si="148"/>
        <v>1.9436858064228251E-4</v>
      </c>
      <c r="X601" s="69">
        <f t="shared" si="148"/>
        <v>1.8538303756887036E-3</v>
      </c>
      <c r="Y601" s="69">
        <f t="shared" si="148"/>
        <v>-5.9159198611213271E-5</v>
      </c>
      <c r="Z601" s="69">
        <f t="shared" si="148"/>
        <v>-3.351588671537138E-4</v>
      </c>
      <c r="AA601" s="69">
        <f t="shared" si="148"/>
        <v>4.7255318715361781E-3</v>
      </c>
      <c r="AB601" s="69">
        <f t="shared" si="148"/>
        <v>4.3461406672569061E-3</v>
      </c>
      <c r="AC601" s="69">
        <f t="shared" si="148"/>
        <v>1.2583991418813854E-3</v>
      </c>
      <c r="AD601" s="69">
        <f t="shared" si="148"/>
        <v>6.296970729909319E-4</v>
      </c>
      <c r="AE601" s="69">
        <f t="shared" si="148"/>
        <v>2.8398404701601406E-3</v>
      </c>
      <c r="AF601" s="69">
        <f t="shared" si="148"/>
        <v>3.1959877031601577E-3</v>
      </c>
      <c r="AG601" s="69">
        <f t="shared" si="148"/>
        <v>3.8932602782092616E-3</v>
      </c>
      <c r="AH601" s="69">
        <f t="shared" si="148"/>
        <v>3.433914764273609E-3</v>
      </c>
      <c r="AI601" s="69">
        <f t="shared" si="148"/>
        <v>5.3854713391406203E-3</v>
      </c>
      <c r="AJ601" s="69">
        <f t="shared" si="148"/>
        <v>5.7903951028772703E-3</v>
      </c>
      <c r="AK601" s="69">
        <f t="shared" si="148"/>
        <v>5.7110232171543908E-3</v>
      </c>
      <c r="AL601" s="69">
        <f t="shared" si="148"/>
        <v>6.2410000000000052E-3</v>
      </c>
      <c r="AM601" s="69">
        <f t="shared" si="148"/>
        <v>1.9844084405474961E-3</v>
      </c>
      <c r="AN601" s="69">
        <f t="shared" si="148"/>
        <v>5.4708712448129238E-3</v>
      </c>
      <c r="AO601" s="69">
        <f t="shared" si="148"/>
        <v>-8.5800653577467194E-4</v>
      </c>
      <c r="AP601" s="69">
        <f t="shared" si="148"/>
        <v>3.2551185779697896E-3</v>
      </c>
      <c r="AQ601" s="69">
        <f t="shared" si="148"/>
        <v>4.6900970715060214E-3</v>
      </c>
      <c r="AR601" s="69">
        <f t="shared" si="148"/>
        <v>3.2180222496477821E-3</v>
      </c>
      <c r="AS601" s="69">
        <f t="shared" si="148"/>
        <v>1.0171463354241871E-3</v>
      </c>
      <c r="AT601" s="69">
        <f t="shared" si="148"/>
        <v>5.0408164908270561E-3</v>
      </c>
      <c r="AU601" s="69">
        <f t="shared" si="148"/>
        <v>2.0379056186575336E-3</v>
      </c>
      <c r="AV601" s="69">
        <f t="shared" si="148"/>
        <v>4.7364195951739627E-4</v>
      </c>
      <c r="AW601" s="69">
        <f t="shared" si="148"/>
        <v>3.0195447988599368E-3</v>
      </c>
      <c r="AX601" s="69">
        <f t="shared" si="148"/>
        <v>3.9853006635764479E-3</v>
      </c>
      <c r="AY601" s="69">
        <f t="shared" si="148"/>
        <v>5.0750819447944193E-3</v>
      </c>
      <c r="AZ601" s="69">
        <f t="shared" si="148"/>
        <v>3.9471854692493136E-3</v>
      </c>
      <c r="BA601" s="69">
        <f t="shared" si="148"/>
        <v>3.7453227959550551E-3</v>
      </c>
    </row>
    <row r="602" spans="1:53" x14ac:dyDescent="0.2">
      <c r="A602" s="71" t="str">
        <f t="shared" si="141"/>
        <v>EXTRA</v>
      </c>
      <c r="C602" s="69">
        <f t="shared" si="149"/>
        <v>-3.3925926590792285E-5</v>
      </c>
      <c r="D602" s="69">
        <f t="shared" ref="D602:BA607" si="150">D528*HLOOKUP($A602,$C$244:$BV$245,2,FALSE)*HLOOKUP(D$2,$C$244:$BV$245,2,FALSE)</f>
        <v>2.443766658955822E-4</v>
      </c>
      <c r="E602" s="69">
        <f t="shared" si="150"/>
        <v>-1.7970928083573077E-4</v>
      </c>
      <c r="F602" s="69">
        <f t="shared" si="150"/>
        <v>2.9167506048102983E-4</v>
      </c>
      <c r="G602" s="69">
        <f t="shared" si="150"/>
        <v>2.1871016720873991E-4</v>
      </c>
      <c r="H602" s="69">
        <f t="shared" si="150"/>
        <v>9.8210314051206293E-4</v>
      </c>
      <c r="I602" s="69">
        <f t="shared" si="150"/>
        <v>1.5117406863592083E-3</v>
      </c>
      <c r="J602" s="69">
        <f t="shared" si="150"/>
        <v>1.7930589153304589E-4</v>
      </c>
      <c r="K602" s="69">
        <f t="shared" si="150"/>
        <v>5.077049247065792E-4</v>
      </c>
      <c r="L602" s="69">
        <f t="shared" si="150"/>
        <v>1.0040760096452102E-3</v>
      </c>
      <c r="M602" s="69">
        <f t="shared" si="150"/>
        <v>8.9475888639640262E-4</v>
      </c>
      <c r="N602" s="69">
        <f t="shared" si="150"/>
        <v>1.2626875567505081E-3</v>
      </c>
      <c r="O602" s="69">
        <f t="shared" si="150"/>
        <v>8.9927463444566705E-4</v>
      </c>
      <c r="P602" s="69">
        <f t="shared" si="150"/>
        <v>1.303144524802013E-3</v>
      </c>
      <c r="Q602" s="69">
        <f t="shared" si="150"/>
        <v>1.5086666852615377E-3</v>
      </c>
      <c r="R602" s="69">
        <f t="shared" si="150"/>
        <v>4.2840579545125898E-4</v>
      </c>
      <c r="S602" s="69">
        <f t="shared" si="150"/>
        <v>9.3062906379233327E-4</v>
      </c>
      <c r="T602" s="69">
        <f t="shared" si="150"/>
        <v>1.4039711578773698E-3</v>
      </c>
      <c r="U602" s="69">
        <f t="shared" si="150"/>
        <v>-7.260966518338127E-4</v>
      </c>
      <c r="V602" s="69">
        <f t="shared" si="150"/>
        <v>-2.3105410094549048E-4</v>
      </c>
      <c r="W602" s="69">
        <f t="shared" si="150"/>
        <v>2.5902491204236736E-4</v>
      </c>
      <c r="X602" s="69">
        <f t="shared" si="150"/>
        <v>7.2038385417950795E-4</v>
      </c>
      <c r="Y602" s="69">
        <f t="shared" si="150"/>
        <v>1.1227684868334608E-3</v>
      </c>
      <c r="Z602" s="69">
        <f t="shared" si="150"/>
        <v>1.0478765455242426E-3</v>
      </c>
      <c r="AA602" s="69">
        <f t="shared" si="150"/>
        <v>9.0095487713257939E-4</v>
      </c>
      <c r="AB602" s="69">
        <f t="shared" si="150"/>
        <v>2.2237125312121289E-4</v>
      </c>
      <c r="AC602" s="69">
        <f t="shared" si="150"/>
        <v>1.8332721458376282E-3</v>
      </c>
      <c r="AD602" s="69">
        <f t="shared" si="150"/>
        <v>1.8441631962793643E-3</v>
      </c>
      <c r="AE602" s="69">
        <f t="shared" si="150"/>
        <v>1.5969259000101386E-3</v>
      </c>
      <c r="AF602" s="69">
        <f t="shared" si="150"/>
        <v>1.6358285731112856E-3</v>
      </c>
      <c r="AG602" s="69">
        <f t="shared" si="150"/>
        <v>1.3245776534544565E-3</v>
      </c>
      <c r="AH602" s="69">
        <f t="shared" si="150"/>
        <v>1.7369136453642502E-3</v>
      </c>
      <c r="AI602" s="69">
        <f t="shared" si="150"/>
        <v>3.0504546977902537E-3</v>
      </c>
      <c r="AJ602" s="69">
        <f t="shared" si="150"/>
        <v>3.22250485635914E-3</v>
      </c>
      <c r="AK602" s="69">
        <f t="shared" si="150"/>
        <v>2.4376328455299866E-3</v>
      </c>
      <c r="AL602" s="69">
        <f t="shared" si="150"/>
        <v>1.9844084405474961E-3</v>
      </c>
      <c r="AM602" s="69">
        <f t="shared" si="150"/>
        <v>6.2410000000000052E-3</v>
      </c>
      <c r="AN602" s="69">
        <f t="shared" si="150"/>
        <v>1.5595472583634503E-3</v>
      </c>
      <c r="AO602" s="69">
        <f t="shared" si="150"/>
        <v>4.3163894042424393E-3</v>
      </c>
      <c r="AP602" s="69">
        <f t="shared" si="150"/>
        <v>1.9865610934174925E-3</v>
      </c>
      <c r="AQ602" s="69">
        <f t="shared" si="150"/>
        <v>2.3406751366350136E-3</v>
      </c>
      <c r="AR602" s="69">
        <f t="shared" si="150"/>
        <v>-2.1194270512081398E-5</v>
      </c>
      <c r="AS602" s="69">
        <f t="shared" si="150"/>
        <v>-6.6072543511142131E-4</v>
      </c>
      <c r="AT602" s="69">
        <f t="shared" si="150"/>
        <v>2.293425941259039E-3</v>
      </c>
      <c r="AU602" s="69">
        <f t="shared" si="150"/>
        <v>1.2510627182283837E-3</v>
      </c>
      <c r="AV602" s="69">
        <f t="shared" si="150"/>
        <v>-2.6628874436291077E-4</v>
      </c>
      <c r="AW602" s="69">
        <f t="shared" si="150"/>
        <v>1.1012325239784422E-3</v>
      </c>
      <c r="AX602" s="69">
        <f t="shared" si="150"/>
        <v>1.715941491025602E-3</v>
      </c>
      <c r="AY602" s="69">
        <f t="shared" si="150"/>
        <v>1.4397926391693291E-3</v>
      </c>
      <c r="AZ602" s="69">
        <f t="shared" si="150"/>
        <v>1.3124870292270021E-3</v>
      </c>
      <c r="BA602" s="69">
        <f t="shared" si="150"/>
        <v>1.0800657925069692E-3</v>
      </c>
    </row>
    <row r="603" spans="1:53" x14ac:dyDescent="0.2">
      <c r="A603" s="71" t="str">
        <f t="shared" si="141"/>
        <v>EXTRA</v>
      </c>
      <c r="C603" s="69">
        <f t="shared" si="149"/>
        <v>-7.6526695070633623E-6</v>
      </c>
      <c r="D603" s="69">
        <f t="shared" si="150"/>
        <v>-5.8591140948508807E-5</v>
      </c>
      <c r="E603" s="69">
        <f t="shared" si="150"/>
        <v>3.1850766023822747E-4</v>
      </c>
      <c r="F603" s="69">
        <f t="shared" si="150"/>
        <v>4.0056544838108245E-4</v>
      </c>
      <c r="G603" s="69">
        <f t="shared" si="150"/>
        <v>4.3390679297400554E-4</v>
      </c>
      <c r="H603" s="69">
        <f t="shared" si="150"/>
        <v>-8.2862282537551001E-4</v>
      </c>
      <c r="I603" s="69">
        <f t="shared" si="150"/>
        <v>-5.9710497548437296E-4</v>
      </c>
      <c r="J603" s="69">
        <f t="shared" si="150"/>
        <v>5.8458578406535484E-4</v>
      </c>
      <c r="K603" s="69">
        <f t="shared" si="150"/>
        <v>1.9857542210189306E-4</v>
      </c>
      <c r="L603" s="69">
        <f t="shared" si="150"/>
        <v>1.5178594371086234E-4</v>
      </c>
      <c r="M603" s="69">
        <f t="shared" si="150"/>
        <v>2.6529169655939779E-5</v>
      </c>
      <c r="N603" s="69">
        <f t="shared" si="150"/>
        <v>-2.3010540595723057E-4</v>
      </c>
      <c r="O603" s="69">
        <f t="shared" si="150"/>
        <v>-1.9268324239327846E-4</v>
      </c>
      <c r="P603" s="69">
        <f t="shared" si="150"/>
        <v>-1.1688015548085996E-4</v>
      </c>
      <c r="Q603" s="69">
        <f t="shared" si="150"/>
        <v>-1.9475257941145086E-4</v>
      </c>
      <c r="R603" s="69">
        <f t="shared" si="150"/>
        <v>-2.5596501834830728E-4</v>
      </c>
      <c r="S603" s="69">
        <f t="shared" si="150"/>
        <v>-1.0095230683380475E-4</v>
      </c>
      <c r="T603" s="69">
        <f t="shared" si="150"/>
        <v>-1.6744901419274677E-4</v>
      </c>
      <c r="U603" s="69">
        <f t="shared" si="150"/>
        <v>5.0262209579962516E-4</v>
      </c>
      <c r="V603" s="69">
        <f t="shared" si="150"/>
        <v>2.4243778970269998E-4</v>
      </c>
      <c r="W603" s="69">
        <f t="shared" si="150"/>
        <v>3.9711501823785716E-4</v>
      </c>
      <c r="X603" s="69">
        <f t="shared" si="150"/>
        <v>2.7941678729036688E-3</v>
      </c>
      <c r="Y603" s="69">
        <f t="shared" si="150"/>
        <v>7.825328148190684E-4</v>
      </c>
      <c r="Z603" s="69">
        <f t="shared" si="150"/>
        <v>4.2632120508068156E-4</v>
      </c>
      <c r="AA603" s="69">
        <f t="shared" si="150"/>
        <v>5.0353141858626715E-3</v>
      </c>
      <c r="AB603" s="69">
        <f t="shared" si="150"/>
        <v>5.072636957670228E-3</v>
      </c>
      <c r="AC603" s="69">
        <f t="shared" si="150"/>
        <v>1.3981835003882114E-3</v>
      </c>
      <c r="AD603" s="69">
        <f t="shared" si="150"/>
        <v>7.7814076553241076E-4</v>
      </c>
      <c r="AE603" s="69">
        <f t="shared" si="150"/>
        <v>2.9305540142946628E-3</v>
      </c>
      <c r="AF603" s="69">
        <f t="shared" si="150"/>
        <v>3.629224330001657E-3</v>
      </c>
      <c r="AG603" s="69">
        <f t="shared" si="150"/>
        <v>4.369966202812629E-3</v>
      </c>
      <c r="AH603" s="69">
        <f t="shared" si="150"/>
        <v>3.4823253435828576E-3</v>
      </c>
      <c r="AI603" s="69">
        <f t="shared" si="150"/>
        <v>5.1981526188037098E-3</v>
      </c>
      <c r="AJ603" s="69">
        <f t="shared" si="150"/>
        <v>5.1856945675585178E-3</v>
      </c>
      <c r="AK603" s="69">
        <f t="shared" si="150"/>
        <v>5.0207636682327262E-3</v>
      </c>
      <c r="AL603" s="69">
        <f t="shared" si="150"/>
        <v>5.4708712448129256E-3</v>
      </c>
      <c r="AM603" s="69">
        <f t="shared" si="150"/>
        <v>1.5595472583634503E-3</v>
      </c>
      <c r="AN603" s="69">
        <f t="shared" si="150"/>
        <v>6.241E-3</v>
      </c>
      <c r="AO603" s="69">
        <f t="shared" si="150"/>
        <v>-1.0080006137568481E-3</v>
      </c>
      <c r="AP603" s="69">
        <f t="shared" si="150"/>
        <v>3.4283918084825234E-3</v>
      </c>
      <c r="AQ603" s="69">
        <f t="shared" si="150"/>
        <v>4.1042554513772752E-3</v>
      </c>
      <c r="AR603" s="69">
        <f t="shared" si="150"/>
        <v>3.5807367413155139E-3</v>
      </c>
      <c r="AS603" s="69">
        <f t="shared" si="150"/>
        <v>8.5240274354581925E-4</v>
      </c>
      <c r="AT603" s="69">
        <f t="shared" si="150"/>
        <v>4.8127402090330411E-3</v>
      </c>
      <c r="AU603" s="69">
        <f t="shared" si="150"/>
        <v>1.5007988041229007E-3</v>
      </c>
      <c r="AV603" s="69">
        <f t="shared" si="150"/>
        <v>-9.1255035598138178E-4</v>
      </c>
      <c r="AW603" s="69">
        <f t="shared" si="150"/>
        <v>3.0093840143284143E-3</v>
      </c>
      <c r="AX603" s="69">
        <f t="shared" si="150"/>
        <v>3.8957427032448306E-3</v>
      </c>
      <c r="AY603" s="69">
        <f t="shared" si="150"/>
        <v>4.2723734144564669E-3</v>
      </c>
      <c r="AZ603" s="69">
        <f t="shared" si="150"/>
        <v>2.7856089294648824E-3</v>
      </c>
      <c r="BA603" s="69">
        <f t="shared" si="150"/>
        <v>3.9750603907025665E-3</v>
      </c>
    </row>
    <row r="604" spans="1:53" x14ac:dyDescent="0.2">
      <c r="A604" s="71" t="str">
        <f t="shared" si="141"/>
        <v>EXTRA</v>
      </c>
      <c r="C604" s="69">
        <f t="shared" si="149"/>
        <v>-8.2048541773108754E-5</v>
      </c>
      <c r="D604" s="69">
        <f t="shared" si="150"/>
        <v>1.8396067330432432E-4</v>
      </c>
      <c r="E604" s="69">
        <f t="shared" si="150"/>
        <v>-5.2878324537748776E-4</v>
      </c>
      <c r="F604" s="69">
        <f t="shared" si="150"/>
        <v>-1.1277090396784966E-4</v>
      </c>
      <c r="G604" s="69">
        <f t="shared" si="150"/>
        <v>-2.6720381721796451E-4</v>
      </c>
      <c r="H604" s="69">
        <f t="shared" si="150"/>
        <v>8.7935755378898374E-4</v>
      </c>
      <c r="I604" s="69">
        <f t="shared" si="150"/>
        <v>1.1707607861688222E-3</v>
      </c>
      <c r="J604" s="69">
        <f t="shared" si="150"/>
        <v>-2.2387156939496781E-4</v>
      </c>
      <c r="K604" s="69">
        <f t="shared" si="150"/>
        <v>7.4955661573007301E-4</v>
      </c>
      <c r="L604" s="69">
        <f t="shared" si="150"/>
        <v>1.2227786296724885E-3</v>
      </c>
      <c r="M604" s="69">
        <f t="shared" si="150"/>
        <v>1.0572547594566587E-3</v>
      </c>
      <c r="N604" s="69">
        <f t="shared" si="150"/>
        <v>1.2324241097987612E-3</v>
      </c>
      <c r="O604" s="69">
        <f t="shared" si="150"/>
        <v>1.1940403150465708E-3</v>
      </c>
      <c r="P604" s="69">
        <f t="shared" si="150"/>
        <v>1.4610295679720051E-3</v>
      </c>
      <c r="Q604" s="69">
        <f t="shared" si="150"/>
        <v>1.682568426467825E-3</v>
      </c>
      <c r="R604" s="69">
        <f t="shared" si="150"/>
        <v>4.361923623891879E-4</v>
      </c>
      <c r="S604" s="69">
        <f t="shared" si="150"/>
        <v>8.1139301797571802E-4</v>
      </c>
      <c r="T604" s="69">
        <f t="shared" si="150"/>
        <v>1.4979053259843568E-3</v>
      </c>
      <c r="U604" s="69">
        <f t="shared" si="150"/>
        <v>-9.6189263168709987E-4</v>
      </c>
      <c r="V604" s="69">
        <f t="shared" si="150"/>
        <v>-3.9082369512269958E-4</v>
      </c>
      <c r="W604" s="69">
        <f t="shared" si="150"/>
        <v>-3.4641999344871631E-6</v>
      </c>
      <c r="X604" s="69">
        <f t="shared" si="150"/>
        <v>-2.5472818745832579E-4</v>
      </c>
      <c r="Y604" s="69">
        <f t="shared" si="150"/>
        <v>8.8968996397187144E-4</v>
      </c>
      <c r="Z604" s="69">
        <f t="shared" si="150"/>
        <v>8.7848383001543865E-4</v>
      </c>
      <c r="AA604" s="69">
        <f t="shared" si="150"/>
        <v>-1.4116719672854488E-3</v>
      </c>
      <c r="AB604" s="69">
        <f t="shared" si="150"/>
        <v>-1.3940065701425384E-3</v>
      </c>
      <c r="AC604" s="69">
        <f t="shared" si="150"/>
        <v>5.4121862177144422E-4</v>
      </c>
      <c r="AD604" s="69">
        <f t="shared" si="150"/>
        <v>8.114078279481973E-4</v>
      </c>
      <c r="AE604" s="69">
        <f t="shared" si="150"/>
        <v>-2.3845128407825559E-4</v>
      </c>
      <c r="AF604" s="69">
        <f t="shared" si="150"/>
        <v>-7.9904959509286423E-4</v>
      </c>
      <c r="AG604" s="69">
        <f t="shared" si="150"/>
        <v>-1.2057859702704571E-3</v>
      </c>
      <c r="AH604" s="69">
        <f t="shared" si="150"/>
        <v>-8.2437106329924276E-4</v>
      </c>
      <c r="AI604" s="69">
        <f t="shared" si="150"/>
        <v>3.5901818667780739E-4</v>
      </c>
      <c r="AJ604" s="69">
        <f t="shared" si="150"/>
        <v>-4.3073142439330058E-5</v>
      </c>
      <c r="AK604" s="69">
        <f t="shared" si="150"/>
        <v>-7.1480240334819702E-4</v>
      </c>
      <c r="AL604" s="69">
        <f t="shared" si="150"/>
        <v>-8.5800653577467194E-4</v>
      </c>
      <c r="AM604" s="69">
        <f t="shared" si="150"/>
        <v>4.3163894042424402E-3</v>
      </c>
      <c r="AN604" s="69">
        <f t="shared" si="150"/>
        <v>-1.0080006137568481E-3</v>
      </c>
      <c r="AO604" s="69">
        <f t="shared" si="150"/>
        <v>6.2409999999999983E-3</v>
      </c>
      <c r="AP604" s="69">
        <f t="shared" si="150"/>
        <v>-1.6445138970946994E-4</v>
      </c>
      <c r="AQ604" s="69">
        <f t="shared" si="150"/>
        <v>-5.8211742248461473E-4</v>
      </c>
      <c r="AR604" s="69">
        <f t="shared" si="150"/>
        <v>-1.0069835485240299E-3</v>
      </c>
      <c r="AS604" s="69">
        <f t="shared" si="150"/>
        <v>-7.6862835301746621E-4</v>
      </c>
      <c r="AT604" s="69">
        <f t="shared" si="150"/>
        <v>-4.1319684684414457E-4</v>
      </c>
      <c r="AU604" s="69">
        <f t="shared" si="150"/>
        <v>-1.3576859628266607E-4</v>
      </c>
      <c r="AV604" s="69">
        <f t="shared" si="150"/>
        <v>-7.6261296214564578E-4</v>
      </c>
      <c r="AW604" s="69">
        <f t="shared" si="150"/>
        <v>-2.5114010898149891E-4</v>
      </c>
      <c r="AX604" s="69">
        <f t="shared" si="150"/>
        <v>-3.4764551348221681E-4</v>
      </c>
      <c r="AY604" s="69">
        <f t="shared" si="150"/>
        <v>-1.2049179130854263E-3</v>
      </c>
      <c r="AZ604" s="69">
        <f t="shared" si="150"/>
        <v>-7.9877801600268679E-4</v>
      </c>
      <c r="BA604" s="69">
        <f t="shared" si="150"/>
        <v>-7.8081685883419044E-4</v>
      </c>
    </row>
    <row r="605" spans="1:53" x14ac:dyDescent="0.2">
      <c r="A605" s="71" t="str">
        <f t="shared" si="141"/>
        <v>EXTRA</v>
      </c>
      <c r="C605" s="69">
        <f t="shared" si="149"/>
        <v>-3.3662390991589294E-4</v>
      </c>
      <c r="D605" s="69">
        <f t="shared" si="150"/>
        <v>1.3966444965257034E-4</v>
      </c>
      <c r="E605" s="69">
        <f t="shared" si="150"/>
        <v>1.2088143206480271E-3</v>
      </c>
      <c r="F605" s="69">
        <f t="shared" si="150"/>
        <v>1.3866172615153731E-3</v>
      </c>
      <c r="G605" s="69">
        <f t="shared" si="150"/>
        <v>9.8372783928026421E-4</v>
      </c>
      <c r="H605" s="69">
        <f t="shared" si="150"/>
        <v>-7.471680150847338E-4</v>
      </c>
      <c r="I605" s="69">
        <f t="shared" si="150"/>
        <v>-6.8469339961208854E-4</v>
      </c>
      <c r="J605" s="69">
        <f t="shared" si="150"/>
        <v>8.8663425523460588E-4</v>
      </c>
      <c r="K605" s="69">
        <f t="shared" si="150"/>
        <v>2.7164170170842713E-4</v>
      </c>
      <c r="L605" s="69">
        <f t="shared" si="150"/>
        <v>-5.5071002156803375E-4</v>
      </c>
      <c r="M605" s="69">
        <f t="shared" si="150"/>
        <v>-5.7095424118841693E-4</v>
      </c>
      <c r="N605" s="69">
        <f t="shared" si="150"/>
        <v>-3.1644264396276034E-4</v>
      </c>
      <c r="O605" s="69">
        <f t="shared" si="150"/>
        <v>-6.0571756066333323E-4</v>
      </c>
      <c r="P605" s="69">
        <f t="shared" si="150"/>
        <v>-2.40706561073771E-4</v>
      </c>
      <c r="Q605" s="69">
        <f t="shared" si="150"/>
        <v>-1.8519727499798351E-4</v>
      </c>
      <c r="R605" s="69">
        <f t="shared" si="150"/>
        <v>-4.5443227200967943E-4</v>
      </c>
      <c r="S605" s="69">
        <f t="shared" si="150"/>
        <v>-7.3305976931003147E-4</v>
      </c>
      <c r="T605" s="69">
        <f t="shared" si="150"/>
        <v>-5.1671926457346937E-4</v>
      </c>
      <c r="U605" s="69">
        <f t="shared" si="150"/>
        <v>8.3448461495641048E-4</v>
      </c>
      <c r="V605" s="69">
        <f t="shared" si="150"/>
        <v>6.7760447662452441E-4</v>
      </c>
      <c r="W605" s="69">
        <f t="shared" si="150"/>
        <v>3.7776781556267278E-4</v>
      </c>
      <c r="X605" s="69">
        <f t="shared" si="150"/>
        <v>1.3206699934115019E-3</v>
      </c>
      <c r="Y605" s="69">
        <f t="shared" si="150"/>
        <v>-1.8580985612917075E-4</v>
      </c>
      <c r="Z605" s="69">
        <f t="shared" si="150"/>
        <v>-9.7027971277155158E-5</v>
      </c>
      <c r="AA605" s="69">
        <f t="shared" si="150"/>
        <v>2.8130333013304128E-3</v>
      </c>
      <c r="AB605" s="69">
        <f t="shared" si="150"/>
        <v>2.5463510862507341E-3</v>
      </c>
      <c r="AC605" s="69">
        <f t="shared" si="150"/>
        <v>2.7428842311991398E-3</v>
      </c>
      <c r="AD605" s="69">
        <f t="shared" si="150"/>
        <v>2.3499334649894257E-3</v>
      </c>
      <c r="AE605" s="69">
        <f t="shared" si="150"/>
        <v>3.357904239587282E-3</v>
      </c>
      <c r="AF605" s="69">
        <f t="shared" si="150"/>
        <v>2.1958127889989093E-3</v>
      </c>
      <c r="AG605" s="69">
        <f t="shared" si="150"/>
        <v>2.6899330541646873E-3</v>
      </c>
      <c r="AH605" s="69">
        <f t="shared" si="150"/>
        <v>2.9499646044810479E-3</v>
      </c>
      <c r="AI605" s="69">
        <f t="shared" si="150"/>
        <v>3.3090403389610099E-3</v>
      </c>
      <c r="AJ605" s="69">
        <f t="shared" si="150"/>
        <v>3.4678594401437281E-3</v>
      </c>
      <c r="AK605" s="69">
        <f t="shared" si="150"/>
        <v>3.3893837578110667E-3</v>
      </c>
      <c r="AL605" s="69">
        <f t="shared" si="150"/>
        <v>3.2551185779697896E-3</v>
      </c>
      <c r="AM605" s="69">
        <f t="shared" si="150"/>
        <v>1.9865610934174925E-3</v>
      </c>
      <c r="AN605" s="69">
        <f t="shared" si="150"/>
        <v>3.4283918084825234E-3</v>
      </c>
      <c r="AO605" s="69">
        <f t="shared" si="150"/>
        <v>-1.6445138970947013E-4</v>
      </c>
      <c r="AP605" s="69">
        <f t="shared" si="150"/>
        <v>6.2410000000000009E-3</v>
      </c>
      <c r="AQ605" s="69">
        <f t="shared" si="150"/>
        <v>4.265729072677883E-3</v>
      </c>
      <c r="AR605" s="69">
        <f t="shared" si="150"/>
        <v>2.5398496359353255E-3</v>
      </c>
      <c r="AS605" s="69">
        <f t="shared" si="150"/>
        <v>5.7111693078805946E-4</v>
      </c>
      <c r="AT605" s="69">
        <f t="shared" si="150"/>
        <v>4.3494916787014445E-3</v>
      </c>
      <c r="AU605" s="69">
        <f t="shared" si="150"/>
        <v>2.8683857204231961E-3</v>
      </c>
      <c r="AV605" s="69">
        <f t="shared" si="150"/>
        <v>3.8386747406687411E-5</v>
      </c>
      <c r="AW605" s="69">
        <f t="shared" si="150"/>
        <v>1.6139319980501209E-3</v>
      </c>
      <c r="AX605" s="69">
        <f t="shared" si="150"/>
        <v>2.552881737712058E-3</v>
      </c>
      <c r="AY605" s="69">
        <f t="shared" si="150"/>
        <v>2.5735579361024189E-3</v>
      </c>
      <c r="AZ605" s="69">
        <f t="shared" si="150"/>
        <v>6.8198666415985644E-4</v>
      </c>
      <c r="BA605" s="69">
        <f t="shared" si="150"/>
        <v>2.866530756559244E-3</v>
      </c>
    </row>
    <row r="606" spans="1:53" x14ac:dyDescent="0.2">
      <c r="A606" s="71" t="str">
        <f t="shared" si="141"/>
        <v>EXTRA</v>
      </c>
      <c r="C606" s="69">
        <f t="shared" si="149"/>
        <v>-9.8155970355593821E-5</v>
      </c>
      <c r="D606" s="69">
        <f t="shared" si="150"/>
        <v>1.2895989365927837E-5</v>
      </c>
      <c r="E606" s="69">
        <f t="shared" si="150"/>
        <v>6.6078537603546969E-4</v>
      </c>
      <c r="F606" s="69">
        <f t="shared" si="150"/>
        <v>6.6811437256013284E-4</v>
      </c>
      <c r="G606" s="69">
        <f t="shared" si="150"/>
        <v>2.4624241558163981E-5</v>
      </c>
      <c r="H606" s="69">
        <f t="shared" si="150"/>
        <v>1.6281567636732154E-4</v>
      </c>
      <c r="I606" s="69">
        <f t="shared" si="150"/>
        <v>4.4733323967859301E-4</v>
      </c>
      <c r="J606" s="69">
        <f t="shared" si="150"/>
        <v>5.4194181143758411E-4</v>
      </c>
      <c r="K606" s="69">
        <f t="shared" si="150"/>
        <v>2.5315516215282651E-4</v>
      </c>
      <c r="L606" s="69">
        <f t="shared" si="150"/>
        <v>7.0678149868722565E-5</v>
      </c>
      <c r="M606" s="69">
        <f t="shared" si="150"/>
        <v>-5.3607708082753454E-6</v>
      </c>
      <c r="N606" s="69">
        <f t="shared" si="150"/>
        <v>-1.177684692880925E-4</v>
      </c>
      <c r="O606" s="69">
        <f t="shared" si="150"/>
        <v>4.5000297642467445E-5</v>
      </c>
      <c r="P606" s="69">
        <f t="shared" si="150"/>
        <v>-7.2747928029984579E-5</v>
      </c>
      <c r="Q606" s="69">
        <f t="shared" si="150"/>
        <v>1.6161617697824516E-4</v>
      </c>
      <c r="R606" s="69">
        <f t="shared" si="150"/>
        <v>-2.6727550012211725E-4</v>
      </c>
      <c r="S606" s="69">
        <f t="shared" si="150"/>
        <v>-3.4854794269831567E-4</v>
      </c>
      <c r="T606" s="69">
        <f t="shared" si="150"/>
        <v>-9.1509318110875052E-5</v>
      </c>
      <c r="U606" s="69">
        <f t="shared" si="150"/>
        <v>5.1857937089012072E-4</v>
      </c>
      <c r="V606" s="69">
        <f t="shared" si="150"/>
        <v>3.3127821790008037E-4</v>
      </c>
      <c r="W606" s="69">
        <f t="shared" si="150"/>
        <v>2.4359053172753656E-4</v>
      </c>
      <c r="X606" s="69">
        <f t="shared" si="150"/>
        <v>1.1795391707319833E-3</v>
      </c>
      <c r="Y606" s="69">
        <f t="shared" si="150"/>
        <v>-3.2845383365591696E-4</v>
      </c>
      <c r="Z606" s="69">
        <f t="shared" si="150"/>
        <v>-3.2925016630986411E-4</v>
      </c>
      <c r="AA606" s="69">
        <f t="shared" si="150"/>
        <v>3.8551590688306772E-3</v>
      </c>
      <c r="AB606" s="69">
        <f t="shared" si="150"/>
        <v>2.773660123955587E-3</v>
      </c>
      <c r="AC606" s="69">
        <f t="shared" si="150"/>
        <v>2.3734200704267458E-3</v>
      </c>
      <c r="AD606" s="69">
        <f t="shared" si="150"/>
        <v>1.845656220101001E-3</v>
      </c>
      <c r="AE606" s="69">
        <f t="shared" si="150"/>
        <v>3.4559301932180256E-3</v>
      </c>
      <c r="AF606" s="69">
        <f t="shared" si="150"/>
        <v>3.273881314194229E-3</v>
      </c>
      <c r="AG606" s="69">
        <f t="shared" si="150"/>
        <v>3.6907803351410385E-3</v>
      </c>
      <c r="AH606" s="69">
        <f t="shared" si="150"/>
        <v>3.9973075223894263E-3</v>
      </c>
      <c r="AI606" s="69">
        <f t="shared" si="150"/>
        <v>4.1575786642170593E-3</v>
      </c>
      <c r="AJ606" s="69">
        <f t="shared" si="150"/>
        <v>5.0213411262881383E-3</v>
      </c>
      <c r="AK606" s="69">
        <f t="shared" si="150"/>
        <v>4.9599326976757698E-3</v>
      </c>
      <c r="AL606" s="69">
        <f t="shared" si="150"/>
        <v>4.6900970715060214E-3</v>
      </c>
      <c r="AM606" s="69">
        <f t="shared" si="150"/>
        <v>2.3406751366350136E-3</v>
      </c>
      <c r="AN606" s="69">
        <f t="shared" si="150"/>
        <v>4.1042554513772743E-3</v>
      </c>
      <c r="AO606" s="69">
        <f t="shared" si="150"/>
        <v>-5.8211742248461462E-4</v>
      </c>
      <c r="AP606" s="69">
        <f t="shared" si="150"/>
        <v>4.265729072677883E-3</v>
      </c>
      <c r="AQ606" s="69">
        <f t="shared" si="150"/>
        <v>6.2409999999999966E-3</v>
      </c>
      <c r="AR606" s="69">
        <f t="shared" si="150"/>
        <v>1.8138188072310316E-3</v>
      </c>
      <c r="AS606" s="69">
        <f t="shared" si="150"/>
        <v>1.3908781055476689E-4</v>
      </c>
      <c r="AT606" s="69">
        <f t="shared" si="150"/>
        <v>4.7797851441326042E-3</v>
      </c>
      <c r="AU606" s="69">
        <f t="shared" si="150"/>
        <v>2.4255810574012973E-3</v>
      </c>
      <c r="AV606" s="69">
        <f t="shared" si="150"/>
        <v>1.0947862977479794E-3</v>
      </c>
      <c r="AW606" s="69">
        <f t="shared" si="150"/>
        <v>2.4184563547747992E-3</v>
      </c>
      <c r="AX606" s="69">
        <f t="shared" si="150"/>
        <v>3.723735962717759E-3</v>
      </c>
      <c r="AY606" s="69">
        <f t="shared" si="150"/>
        <v>4.6089005407317007E-3</v>
      </c>
      <c r="AZ606" s="69">
        <f t="shared" si="150"/>
        <v>3.6679090204606618E-3</v>
      </c>
      <c r="BA606" s="69">
        <f t="shared" si="150"/>
        <v>3.3899119829724411E-3</v>
      </c>
    </row>
    <row r="607" spans="1:53" x14ac:dyDescent="0.2">
      <c r="A607" s="71" t="str">
        <f t="shared" si="141"/>
        <v>EXTRA</v>
      </c>
      <c r="C607" s="69">
        <f t="shared" si="149"/>
        <v>2.3768604729884423E-4</v>
      </c>
      <c r="D607" s="69">
        <f t="shared" si="150"/>
        <v>3.5208112181937405E-4</v>
      </c>
      <c r="E607" s="69">
        <f t="shared" si="150"/>
        <v>7.5830437422986477E-4</v>
      </c>
      <c r="F607" s="69">
        <f t="shared" si="150"/>
        <v>7.4227479702883422E-4</v>
      </c>
      <c r="G607" s="69">
        <f t="shared" si="150"/>
        <v>7.0435742897307838E-4</v>
      </c>
      <c r="H607" s="69">
        <f t="shared" si="150"/>
        <v>-3.6225784390318431E-4</v>
      </c>
      <c r="I607" s="69">
        <f t="shared" ref="D607:BA612" si="151">I533*HLOOKUP($A607,$C$244:$BV$245,2,FALSE)*HLOOKUP(I$2,$C$244:$BV$245,2,FALSE)</f>
        <v>-6.4802928542221326E-4</v>
      </c>
      <c r="J607" s="69">
        <f t="shared" si="151"/>
        <v>1.4352198729689907E-3</v>
      </c>
      <c r="K607" s="69">
        <f t="shared" si="151"/>
        <v>1.0626221417688742E-3</v>
      </c>
      <c r="L607" s="69">
        <f t="shared" si="151"/>
        <v>-1.5750035421243462E-4</v>
      </c>
      <c r="M607" s="69">
        <f t="shared" si="151"/>
        <v>-1.3484403254199998E-4</v>
      </c>
      <c r="N607" s="69">
        <f t="shared" si="151"/>
        <v>1.3276262971506094E-4</v>
      </c>
      <c r="O607" s="69">
        <f t="shared" si="151"/>
        <v>-2.0321035126067525E-4</v>
      </c>
      <c r="P607" s="69">
        <f t="shared" si="151"/>
        <v>2.6626557127477907E-4</v>
      </c>
      <c r="Q607" s="69">
        <f t="shared" si="151"/>
        <v>4.8982550912369486E-4</v>
      </c>
      <c r="R607" s="69">
        <f t="shared" si="151"/>
        <v>-3.0646069625973563E-5</v>
      </c>
      <c r="S607" s="69">
        <f t="shared" si="151"/>
        <v>-1.2717089051166277E-4</v>
      </c>
      <c r="T607" s="69">
        <f t="shared" si="151"/>
        <v>2.9342277444709927E-4</v>
      </c>
      <c r="U607" s="69">
        <f t="shared" si="151"/>
        <v>5.8388468744695928E-4</v>
      </c>
      <c r="V607" s="69">
        <f t="shared" si="151"/>
        <v>3.1641980084215466E-4</v>
      </c>
      <c r="W607" s="69">
        <f t="shared" si="151"/>
        <v>2.4931953452035925E-4</v>
      </c>
      <c r="X607" s="69">
        <f t="shared" si="151"/>
        <v>2.5086565773705422E-3</v>
      </c>
      <c r="Y607" s="69">
        <f t="shared" si="151"/>
        <v>1.2962242219965959E-4</v>
      </c>
      <c r="Z607" s="69">
        <f t="shared" si="151"/>
        <v>-3.3407793170142831E-4</v>
      </c>
      <c r="AA607" s="69">
        <f t="shared" si="151"/>
        <v>3.2959697313412412E-3</v>
      </c>
      <c r="AB607" s="69">
        <f t="shared" si="151"/>
        <v>4.8369997750904283E-3</v>
      </c>
      <c r="AC607" s="69">
        <f t="shared" si="151"/>
        <v>6.600324207932407E-4</v>
      </c>
      <c r="AD607" s="69">
        <f t="shared" si="151"/>
        <v>2.1650130405501645E-4</v>
      </c>
      <c r="AE607" s="69">
        <f t="shared" si="151"/>
        <v>1.6534071021586329E-3</v>
      </c>
      <c r="AF607" s="69">
        <f t="shared" si="151"/>
        <v>1.6477703238344714E-3</v>
      </c>
      <c r="AG607" s="69">
        <f t="shared" si="151"/>
        <v>2.2085648451370316E-3</v>
      </c>
      <c r="AH607" s="69">
        <f t="shared" si="151"/>
        <v>1.478089737700003E-3</v>
      </c>
      <c r="AI607" s="69">
        <f t="shared" si="151"/>
        <v>3.0638341329928317E-3</v>
      </c>
      <c r="AJ607" s="69">
        <f t="shared" si="151"/>
        <v>2.6728830691441739E-3</v>
      </c>
      <c r="AK607" s="69">
        <f t="shared" si="151"/>
        <v>2.7416399286829506E-3</v>
      </c>
      <c r="AL607" s="69">
        <f t="shared" si="151"/>
        <v>3.2180222496477821E-3</v>
      </c>
      <c r="AM607" s="69">
        <f t="shared" si="151"/>
        <v>-2.1194270512081465E-5</v>
      </c>
      <c r="AN607" s="69">
        <f t="shared" si="151"/>
        <v>3.5807367413155139E-3</v>
      </c>
      <c r="AO607" s="69">
        <f t="shared" si="151"/>
        <v>-1.0069835485240299E-3</v>
      </c>
      <c r="AP607" s="69">
        <f t="shared" si="151"/>
        <v>2.5398496359353255E-3</v>
      </c>
      <c r="AQ607" s="69">
        <f t="shared" si="151"/>
        <v>1.8138188072310316E-3</v>
      </c>
      <c r="AR607" s="69">
        <f t="shared" si="151"/>
        <v>6.2409999999999966E-3</v>
      </c>
      <c r="AS607" s="69">
        <f t="shared" si="151"/>
        <v>1.1638468388311491E-3</v>
      </c>
      <c r="AT607" s="69">
        <f t="shared" si="151"/>
        <v>3.5053914679431079E-3</v>
      </c>
      <c r="AU607" s="69">
        <f t="shared" si="151"/>
        <v>2.4344962798920977E-3</v>
      </c>
      <c r="AV607" s="69">
        <f t="shared" si="151"/>
        <v>8.0826016263431106E-4</v>
      </c>
      <c r="AW607" s="69">
        <f t="shared" si="151"/>
        <v>2.5930154685472949E-3</v>
      </c>
      <c r="AX607" s="69">
        <f t="shared" si="151"/>
        <v>2.6696480201737218E-3</v>
      </c>
      <c r="AY607" s="69">
        <f t="shared" si="151"/>
        <v>3.2417889793195996E-3</v>
      </c>
      <c r="AZ607" s="69">
        <f t="shared" si="151"/>
        <v>1.0390019293860897E-3</v>
      </c>
      <c r="BA607" s="69">
        <f t="shared" si="151"/>
        <v>1.9496050457511582E-3</v>
      </c>
    </row>
    <row r="608" spans="1:53" x14ac:dyDescent="0.2">
      <c r="A608" s="71" t="str">
        <f t="shared" si="141"/>
        <v>EXTRA</v>
      </c>
      <c r="C608" s="69">
        <f t="shared" si="149"/>
        <v>-4.5925416819894786E-4</v>
      </c>
      <c r="D608" s="69">
        <f t="shared" si="151"/>
        <v>-1.1623682892634634E-3</v>
      </c>
      <c r="E608" s="69">
        <f t="shared" si="151"/>
        <v>-3.1924877589807539E-4</v>
      </c>
      <c r="F608" s="69">
        <f t="shared" si="151"/>
        <v>-1.0834331206430795E-3</v>
      </c>
      <c r="G608" s="69">
        <f t="shared" si="151"/>
        <v>-5.9087561417309371E-4</v>
      </c>
      <c r="H608" s="69">
        <f t="shared" si="151"/>
        <v>-1.4161961617428401E-4</v>
      </c>
      <c r="I608" s="69">
        <f t="shared" si="151"/>
        <v>-4.9229529645730338E-4</v>
      </c>
      <c r="J608" s="69">
        <f t="shared" si="151"/>
        <v>-6.5487074368554706E-4</v>
      </c>
      <c r="K608" s="69">
        <f t="shared" si="151"/>
        <v>-4.5809602760205396E-4</v>
      </c>
      <c r="L608" s="69">
        <f t="shared" si="151"/>
        <v>-1.7522129734856359E-4</v>
      </c>
      <c r="M608" s="69">
        <f t="shared" si="151"/>
        <v>-2.620052014532208E-4</v>
      </c>
      <c r="N608" s="69">
        <f t="shared" si="151"/>
        <v>-1.1222575613085892E-3</v>
      </c>
      <c r="O608" s="69">
        <f t="shared" si="151"/>
        <v>-6.5037930878772496E-4</v>
      </c>
      <c r="P608" s="69">
        <f t="shared" si="151"/>
        <v>-8.0303741831476221E-4</v>
      </c>
      <c r="Q608" s="69">
        <f t="shared" si="151"/>
        <v>-1.0069557339940577E-3</v>
      </c>
      <c r="R608" s="69">
        <f t="shared" si="151"/>
        <v>-4.6029231970490421E-4</v>
      </c>
      <c r="S608" s="69">
        <f t="shared" si="151"/>
        <v>-2.432441237247561E-4</v>
      </c>
      <c r="T608" s="69">
        <f t="shared" si="151"/>
        <v>-6.5367159625472884E-4</v>
      </c>
      <c r="U608" s="69">
        <f t="shared" si="151"/>
        <v>-1.4649855140762744E-4</v>
      </c>
      <c r="V608" s="69">
        <f t="shared" si="151"/>
        <v>-1.3729770649637178E-4</v>
      </c>
      <c r="W608" s="69">
        <f t="shared" si="151"/>
        <v>9.05145803148458E-5</v>
      </c>
      <c r="X608" s="69">
        <f t="shared" si="151"/>
        <v>2.6020890883133663E-4</v>
      </c>
      <c r="Y608" s="69">
        <f t="shared" si="151"/>
        <v>-4.4334792241840947E-4</v>
      </c>
      <c r="Z608" s="69">
        <f t="shared" si="151"/>
        <v>-8.5618733271083719E-4</v>
      </c>
      <c r="AA608" s="69">
        <f t="shared" si="151"/>
        <v>3.9243752796303525E-4</v>
      </c>
      <c r="AB608" s="69">
        <f t="shared" si="151"/>
        <v>1.1275722456469521E-3</v>
      </c>
      <c r="AC608" s="69">
        <f t="shared" si="151"/>
        <v>1.4891880380258366E-4</v>
      </c>
      <c r="AD608" s="69">
        <f t="shared" si="151"/>
        <v>3.1895648082636539E-5</v>
      </c>
      <c r="AE608" s="69">
        <f t="shared" si="151"/>
        <v>5.7383404251304653E-4</v>
      </c>
      <c r="AF608" s="69">
        <f t="shared" si="151"/>
        <v>1.8954519027650782E-4</v>
      </c>
      <c r="AG608" s="69">
        <f t="shared" si="151"/>
        <v>2.2597372841828386E-4</v>
      </c>
      <c r="AH608" s="69">
        <f t="shared" si="151"/>
        <v>3.2239102355568447E-4</v>
      </c>
      <c r="AI608" s="69">
        <f t="shared" si="151"/>
        <v>1.0108491303466259E-3</v>
      </c>
      <c r="AJ608" s="69">
        <f t="shared" si="151"/>
        <v>6.0298096126146629E-4</v>
      </c>
      <c r="AK608" s="69">
        <f t="shared" si="151"/>
        <v>7.0966346533065966E-4</v>
      </c>
      <c r="AL608" s="69">
        <f t="shared" si="151"/>
        <v>1.0171463354241869E-3</v>
      </c>
      <c r="AM608" s="69">
        <f t="shared" si="151"/>
        <v>-6.6072543511142142E-4</v>
      </c>
      <c r="AN608" s="69">
        <f t="shared" si="151"/>
        <v>8.5240274354581925E-4</v>
      </c>
      <c r="AO608" s="69">
        <f t="shared" si="151"/>
        <v>-7.6862835301746621E-4</v>
      </c>
      <c r="AP608" s="69">
        <f t="shared" si="151"/>
        <v>5.7111693078805946E-4</v>
      </c>
      <c r="AQ608" s="69">
        <f t="shared" si="151"/>
        <v>1.3908781055476692E-4</v>
      </c>
      <c r="AR608" s="69">
        <f t="shared" si="151"/>
        <v>1.1638468388311491E-3</v>
      </c>
      <c r="AS608" s="69">
        <f t="shared" si="151"/>
        <v>6.241E-3</v>
      </c>
      <c r="AT608" s="69">
        <f t="shared" si="151"/>
        <v>8.9828861814393536E-4</v>
      </c>
      <c r="AU608" s="69">
        <f t="shared" si="151"/>
        <v>1.416668740774237E-4</v>
      </c>
      <c r="AV608" s="69">
        <f t="shared" si="151"/>
        <v>2.2905270037272579E-4</v>
      </c>
      <c r="AW608" s="69">
        <f t="shared" si="151"/>
        <v>7.9521154544883897E-4</v>
      </c>
      <c r="AX608" s="69">
        <f t="shared" si="151"/>
        <v>9.8123699181589885E-4</v>
      </c>
      <c r="AY608" s="69">
        <f t="shared" si="151"/>
        <v>6.3117142762178296E-4</v>
      </c>
      <c r="AZ608" s="69">
        <f t="shared" si="151"/>
        <v>7.851797812327425E-5</v>
      </c>
      <c r="BA608" s="69">
        <f t="shared" si="151"/>
        <v>2.9018688224653695E-4</v>
      </c>
    </row>
    <row r="609" spans="1:53" x14ac:dyDescent="0.2">
      <c r="A609" s="71" t="str">
        <f t="shared" si="141"/>
        <v>EXTRA</v>
      </c>
      <c r="C609" s="69">
        <f t="shared" si="149"/>
        <v>2.8536138784803031E-4</v>
      </c>
      <c r="D609" s="69">
        <f t="shared" si="151"/>
        <v>6.1531868310937311E-4</v>
      </c>
      <c r="E609" s="69">
        <f t="shared" si="151"/>
        <v>1.1827566525545981E-3</v>
      </c>
      <c r="F609" s="69">
        <f t="shared" si="151"/>
        <v>1.034629298829466E-3</v>
      </c>
      <c r="G609" s="69">
        <f t="shared" si="151"/>
        <v>1.115195967427496E-3</v>
      </c>
      <c r="H609" s="69">
        <f t="shared" si="151"/>
        <v>9.2470702084348843E-5</v>
      </c>
      <c r="I609" s="69">
        <f t="shared" si="151"/>
        <v>5.2271753124013926E-5</v>
      </c>
      <c r="J609" s="69">
        <f t="shared" si="151"/>
        <v>1.5653769927353636E-3</v>
      </c>
      <c r="K609" s="69">
        <f t="shared" si="151"/>
        <v>9.0167062385186473E-4</v>
      </c>
      <c r="L609" s="69">
        <f t="shared" si="151"/>
        <v>-7.4300729830456923E-5</v>
      </c>
      <c r="M609" s="69">
        <f t="shared" si="151"/>
        <v>-5.5830593777180398E-5</v>
      </c>
      <c r="N609" s="69">
        <f t="shared" si="151"/>
        <v>2.8300695547670793E-4</v>
      </c>
      <c r="O609" s="69">
        <f t="shared" si="151"/>
        <v>2.6173793476831435E-4</v>
      </c>
      <c r="P609" s="69">
        <f t="shared" si="151"/>
        <v>4.9747069822169494E-4</v>
      </c>
      <c r="Q609" s="69">
        <f t="shared" si="151"/>
        <v>6.3731591861456121E-4</v>
      </c>
      <c r="R609" s="69">
        <f t="shared" si="151"/>
        <v>-4.6629905409013371E-5</v>
      </c>
      <c r="S609" s="69">
        <f t="shared" si="151"/>
        <v>-2.6092802142334683E-4</v>
      </c>
      <c r="T609" s="69">
        <f t="shared" si="151"/>
        <v>4.0052897952623512E-4</v>
      </c>
      <c r="U609" s="69">
        <f t="shared" si="151"/>
        <v>8.3639076594637415E-4</v>
      </c>
      <c r="V609" s="69">
        <f t="shared" si="151"/>
        <v>4.9833489196691549E-4</v>
      </c>
      <c r="W609" s="69">
        <f t="shared" si="151"/>
        <v>2.8305000079711343E-4</v>
      </c>
      <c r="X609" s="69">
        <f t="shared" si="151"/>
        <v>3.1351405610268151E-3</v>
      </c>
      <c r="Y609" s="69">
        <f t="shared" si="151"/>
        <v>5.7340955359916736E-4</v>
      </c>
      <c r="Z609" s="69">
        <f t="shared" si="151"/>
        <v>-1.0898850194138486E-5</v>
      </c>
      <c r="AA609" s="69">
        <f t="shared" si="151"/>
        <v>4.8138965179062507E-3</v>
      </c>
      <c r="AB609" s="69">
        <f t="shared" si="151"/>
        <v>4.0263509692847381E-3</v>
      </c>
      <c r="AC609" s="69">
        <f t="shared" si="151"/>
        <v>2.6417114122664065E-3</v>
      </c>
      <c r="AD609" s="69">
        <f t="shared" si="151"/>
        <v>2.1121370595053933E-3</v>
      </c>
      <c r="AE609" s="69">
        <f t="shared" si="151"/>
        <v>3.7437525853919332E-3</v>
      </c>
      <c r="AF609" s="69">
        <f t="shared" si="151"/>
        <v>3.8639000907232488E-3</v>
      </c>
      <c r="AG609" s="69">
        <f t="shared" si="151"/>
        <v>4.1230699029842473E-3</v>
      </c>
      <c r="AH609" s="69">
        <f t="shared" si="151"/>
        <v>4.4506484045999358E-3</v>
      </c>
      <c r="AI609" s="69">
        <f t="shared" si="151"/>
        <v>4.7955245825823849E-3</v>
      </c>
      <c r="AJ609" s="69">
        <f t="shared" si="151"/>
        <v>5.291429670610249E-3</v>
      </c>
      <c r="AK609" s="69">
        <f t="shared" si="151"/>
        <v>5.2658902215206036E-3</v>
      </c>
      <c r="AL609" s="69">
        <f t="shared" si="151"/>
        <v>5.0408164908270561E-3</v>
      </c>
      <c r="AM609" s="69">
        <f t="shared" si="151"/>
        <v>2.2934259412590386E-3</v>
      </c>
      <c r="AN609" s="69">
        <f t="shared" si="151"/>
        <v>4.8127402090330411E-3</v>
      </c>
      <c r="AO609" s="69">
        <f t="shared" si="151"/>
        <v>-4.1319684684414457E-4</v>
      </c>
      <c r="AP609" s="69">
        <f t="shared" si="151"/>
        <v>4.3494916787014445E-3</v>
      </c>
      <c r="AQ609" s="69">
        <f t="shared" si="151"/>
        <v>4.7797851441326042E-3</v>
      </c>
      <c r="AR609" s="69">
        <f t="shared" si="151"/>
        <v>3.5053914679431079E-3</v>
      </c>
      <c r="AS609" s="69">
        <f t="shared" si="151"/>
        <v>8.9828861814393536E-4</v>
      </c>
      <c r="AT609" s="69">
        <f t="shared" si="151"/>
        <v>6.2410000000000087E-3</v>
      </c>
      <c r="AU609" s="69">
        <f t="shared" si="151"/>
        <v>2.984297879123448E-3</v>
      </c>
      <c r="AV609" s="69">
        <f t="shared" si="151"/>
        <v>9.1298724842507498E-4</v>
      </c>
      <c r="AW609" s="69">
        <f t="shared" si="151"/>
        <v>4.9981708091778945E-3</v>
      </c>
      <c r="AX609" s="69">
        <f t="shared" si="151"/>
        <v>5.5075520834001971E-3</v>
      </c>
      <c r="AY609" s="69">
        <f t="shared" si="151"/>
        <v>5.3388784299319633E-3</v>
      </c>
      <c r="AZ609" s="69">
        <f t="shared" si="151"/>
        <v>3.7021657130643622E-3</v>
      </c>
      <c r="BA609" s="69">
        <f t="shared" si="151"/>
        <v>3.4177450699589287E-3</v>
      </c>
    </row>
    <row r="610" spans="1:53" x14ac:dyDescent="0.2">
      <c r="A610" s="71" t="str">
        <f t="shared" si="141"/>
        <v>EXTRA</v>
      </c>
      <c r="C610" s="69">
        <f t="shared" si="149"/>
        <v>-3.477351408553981E-4</v>
      </c>
      <c r="D610" s="69">
        <f t="shared" si="151"/>
        <v>1.3176842137370648E-4</v>
      </c>
      <c r="E610" s="69">
        <f t="shared" si="151"/>
        <v>6.0671145956596169E-4</v>
      </c>
      <c r="F610" s="69">
        <f t="shared" si="151"/>
        <v>7.9044124024671859E-4</v>
      </c>
      <c r="G610" s="69">
        <f t="shared" si="151"/>
        <v>5.4350092333140855E-4</v>
      </c>
      <c r="H610" s="69">
        <f t="shared" si="151"/>
        <v>-1.2535595784165566E-4</v>
      </c>
      <c r="I610" s="69">
        <f t="shared" si="151"/>
        <v>-4.3939958624228593E-4</v>
      </c>
      <c r="J610" s="69">
        <f t="shared" si="151"/>
        <v>1.4828502885977028E-3</v>
      </c>
      <c r="K610" s="69">
        <f t="shared" si="151"/>
        <v>9.8161287785455942E-4</v>
      </c>
      <c r="L610" s="69">
        <f t="shared" si="151"/>
        <v>-4.6642524275748444E-4</v>
      </c>
      <c r="M610" s="69">
        <f t="shared" si="151"/>
        <v>-3.0828441073373823E-4</v>
      </c>
      <c r="N610" s="69">
        <f t="shared" si="151"/>
        <v>2.2706697526381596E-4</v>
      </c>
      <c r="O610" s="69">
        <f t="shared" si="151"/>
        <v>-3.9083982264974463E-4</v>
      </c>
      <c r="P610" s="69">
        <f t="shared" si="151"/>
        <v>2.274410908441679E-4</v>
      </c>
      <c r="Q610" s="69">
        <f t="shared" si="151"/>
        <v>4.7377424565644467E-4</v>
      </c>
      <c r="R610" s="69">
        <f t="shared" si="151"/>
        <v>1.1358371160720086E-4</v>
      </c>
      <c r="S610" s="69">
        <f t="shared" si="151"/>
        <v>-6.8538498020731276E-5</v>
      </c>
      <c r="T610" s="69">
        <f t="shared" si="151"/>
        <v>2.9406485523297322E-4</v>
      </c>
      <c r="U610" s="69">
        <f t="shared" si="151"/>
        <v>-1.3483165889854174E-4</v>
      </c>
      <c r="V610" s="69">
        <f t="shared" si="151"/>
        <v>3.2590186543985907E-4</v>
      </c>
      <c r="W610" s="69">
        <f t="shared" si="151"/>
        <v>1.5587472783659996E-4</v>
      </c>
      <c r="X610" s="69">
        <f t="shared" si="151"/>
        <v>1.7403977168811791E-3</v>
      </c>
      <c r="Y610" s="69">
        <f t="shared" si="151"/>
        <v>4.6005216530107467E-5</v>
      </c>
      <c r="Z610" s="69">
        <f t="shared" si="151"/>
        <v>5.5173019371028799E-4</v>
      </c>
      <c r="AA610" s="69">
        <f t="shared" si="151"/>
        <v>2.0141082656786684E-3</v>
      </c>
      <c r="AB610" s="69">
        <f t="shared" si="151"/>
        <v>3.3236897471664338E-4</v>
      </c>
      <c r="AC610" s="69">
        <f t="shared" si="151"/>
        <v>2.5158167036368646E-3</v>
      </c>
      <c r="AD610" s="69">
        <f t="shared" si="151"/>
        <v>2.2639000819525378E-3</v>
      </c>
      <c r="AE610" s="69">
        <f t="shared" si="151"/>
        <v>2.6829864264812609E-3</v>
      </c>
      <c r="AF610" s="69">
        <f t="shared" si="151"/>
        <v>2.0809916849264302E-3</v>
      </c>
      <c r="AG610" s="69">
        <f t="shared" si="151"/>
        <v>1.6795007119124446E-3</v>
      </c>
      <c r="AH610" s="69">
        <f t="shared" si="151"/>
        <v>2.6259278951891235E-3</v>
      </c>
      <c r="AI610" s="69">
        <f t="shared" si="151"/>
        <v>1.9186731340415848E-3</v>
      </c>
      <c r="AJ610" s="69">
        <f t="shared" si="151"/>
        <v>2.0795663084684202E-3</v>
      </c>
      <c r="AK610" s="69">
        <f t="shared" si="151"/>
        <v>2.1182420800065324E-3</v>
      </c>
      <c r="AL610" s="69">
        <f t="shared" si="151"/>
        <v>2.0379056186575336E-3</v>
      </c>
      <c r="AM610" s="69">
        <f t="shared" si="151"/>
        <v>1.2510627182283837E-3</v>
      </c>
      <c r="AN610" s="69">
        <f t="shared" si="151"/>
        <v>1.5007988041229009E-3</v>
      </c>
      <c r="AO610" s="69">
        <f t="shared" si="151"/>
        <v>-1.3576859628266594E-4</v>
      </c>
      <c r="AP610" s="69">
        <f t="shared" si="151"/>
        <v>2.8683857204231948E-3</v>
      </c>
      <c r="AQ610" s="69">
        <f t="shared" si="151"/>
        <v>2.4255810574012973E-3</v>
      </c>
      <c r="AR610" s="69">
        <f t="shared" si="151"/>
        <v>2.4344962798920977E-3</v>
      </c>
      <c r="AS610" s="69">
        <f t="shared" si="151"/>
        <v>1.4166687407742365E-4</v>
      </c>
      <c r="AT610" s="69">
        <f t="shared" si="151"/>
        <v>2.984297879123448E-3</v>
      </c>
      <c r="AU610" s="69">
        <f t="shared" si="151"/>
        <v>6.2410000000000009E-3</v>
      </c>
      <c r="AV610" s="69">
        <f t="shared" si="151"/>
        <v>3.0873551226343163E-3</v>
      </c>
      <c r="AW610" s="69">
        <f t="shared" si="151"/>
        <v>1.8253462346940858E-3</v>
      </c>
      <c r="AX610" s="69">
        <f t="shared" si="151"/>
        <v>2.1841636851460742E-3</v>
      </c>
      <c r="AY610" s="69">
        <f t="shared" si="151"/>
        <v>2.8763498360858454E-3</v>
      </c>
      <c r="AZ610" s="69">
        <f t="shared" si="151"/>
        <v>6.5180761194087538E-4</v>
      </c>
      <c r="BA610" s="69">
        <f t="shared" si="151"/>
        <v>1.6426255299714912E-3</v>
      </c>
    </row>
    <row r="611" spans="1:53" x14ac:dyDescent="0.2">
      <c r="A611" s="71" t="str">
        <f t="shared" si="141"/>
        <v>EXTRA</v>
      </c>
      <c r="C611" s="69">
        <f t="shared" si="149"/>
        <v>7.1580928318638588E-4</v>
      </c>
      <c r="D611" s="69">
        <f t="shared" si="151"/>
        <v>1.5968955728294678E-4</v>
      </c>
      <c r="E611" s="69">
        <f t="shared" si="151"/>
        <v>-4.2570233613989182E-4</v>
      </c>
      <c r="F611" s="69">
        <f t="shared" si="151"/>
        <v>-1.8294059200345917E-4</v>
      </c>
      <c r="G611" s="69">
        <f t="shared" si="151"/>
        <v>-4.0678734665017182E-4</v>
      </c>
      <c r="H611" s="69">
        <f t="shared" si="151"/>
        <v>7.9948420269544608E-4</v>
      </c>
      <c r="I611" s="69">
        <f t="shared" si="151"/>
        <v>6.7242343792425384E-4</v>
      </c>
      <c r="J611" s="69">
        <f t="shared" si="151"/>
        <v>2.179787835861522E-5</v>
      </c>
      <c r="K611" s="69">
        <f t="shared" si="151"/>
        <v>-6.5090280486095812E-4</v>
      </c>
      <c r="L611" s="69">
        <f t="shared" si="151"/>
        <v>-2.2055398578580763E-4</v>
      </c>
      <c r="M611" s="69">
        <f t="shared" si="151"/>
        <v>1.2527240430440311E-5</v>
      </c>
      <c r="N611" s="69">
        <f t="shared" si="151"/>
        <v>3.4154679121317107E-4</v>
      </c>
      <c r="O611" s="69">
        <f t="shared" si="151"/>
        <v>-2.761756610962025E-4</v>
      </c>
      <c r="P611" s="69">
        <f t="shared" si="151"/>
        <v>7.9772268209117697E-5</v>
      </c>
      <c r="Q611" s="69">
        <f t="shared" si="151"/>
        <v>5.0084972435500928E-4</v>
      </c>
      <c r="R611" s="69">
        <f t="shared" si="151"/>
        <v>4.703895327678686E-4</v>
      </c>
      <c r="S611" s="69">
        <f t="shared" si="151"/>
        <v>1.5591446773249325E-4</v>
      </c>
      <c r="T611" s="69">
        <f t="shared" si="151"/>
        <v>3.0975306996492607E-4</v>
      </c>
      <c r="U611" s="69">
        <f t="shared" si="151"/>
        <v>-3.7852657022807707E-4</v>
      </c>
      <c r="V611" s="69">
        <f t="shared" si="151"/>
        <v>-5.6519872698088634E-4</v>
      </c>
      <c r="W611" s="69">
        <f t="shared" si="151"/>
        <v>-8.4315639734529812E-4</v>
      </c>
      <c r="X611" s="69">
        <f t="shared" si="151"/>
        <v>-6.9934325169877971E-4</v>
      </c>
      <c r="Y611" s="69">
        <f t="shared" si="151"/>
        <v>-1.508848140366121E-3</v>
      </c>
      <c r="Z611" s="69">
        <f t="shared" si="151"/>
        <v>-1.7984175926698128E-3</v>
      </c>
      <c r="AA611" s="69">
        <f t="shared" si="151"/>
        <v>-7.4896685923651635E-4</v>
      </c>
      <c r="AB611" s="69">
        <f t="shared" si="151"/>
        <v>-1.517232449005045E-3</v>
      </c>
      <c r="AC611" s="69">
        <f t="shared" si="151"/>
        <v>1.1759747082531892E-3</v>
      </c>
      <c r="AD611" s="69">
        <f t="shared" si="151"/>
        <v>1.0011503315981104E-3</v>
      </c>
      <c r="AE611" s="69">
        <f t="shared" si="151"/>
        <v>1.2651376320493731E-3</v>
      </c>
      <c r="AF611" s="69">
        <f t="shared" si="151"/>
        <v>2.8752604812803088E-4</v>
      </c>
      <c r="AG611" s="69">
        <f t="shared" si="151"/>
        <v>-1.689702076067926E-4</v>
      </c>
      <c r="AH611" s="69">
        <f t="shared" si="151"/>
        <v>9.0776364855177155E-4</v>
      </c>
      <c r="AI611" s="69">
        <f t="shared" si="151"/>
        <v>-1.3487023773027282E-4</v>
      </c>
      <c r="AJ611" s="69">
        <f t="shared" si="151"/>
        <v>6.8865323085170853E-4</v>
      </c>
      <c r="AK611" s="69">
        <f t="shared" si="151"/>
        <v>9.7964066912443115E-4</v>
      </c>
      <c r="AL611" s="69">
        <f t="shared" si="151"/>
        <v>4.7364195951739627E-4</v>
      </c>
      <c r="AM611" s="69">
        <f t="shared" si="151"/>
        <v>-2.6628874436291077E-4</v>
      </c>
      <c r="AN611" s="69">
        <f t="shared" si="151"/>
        <v>-9.1255035598138178E-4</v>
      </c>
      <c r="AO611" s="69">
        <f t="shared" si="151"/>
        <v>-7.6261296214564578E-4</v>
      </c>
      <c r="AP611" s="69">
        <f t="shared" si="151"/>
        <v>3.8386747406687452E-5</v>
      </c>
      <c r="AQ611" s="69">
        <f t="shared" si="151"/>
        <v>1.094786297747979E-3</v>
      </c>
      <c r="AR611" s="69">
        <f t="shared" si="151"/>
        <v>8.0826016263431106E-4</v>
      </c>
      <c r="AS611" s="69">
        <f t="shared" si="151"/>
        <v>2.2905270037272587E-4</v>
      </c>
      <c r="AT611" s="69">
        <f t="shared" si="151"/>
        <v>9.1298724842507498E-4</v>
      </c>
      <c r="AU611" s="69">
        <f t="shared" si="151"/>
        <v>3.0873551226343163E-3</v>
      </c>
      <c r="AV611" s="69">
        <f t="shared" si="151"/>
        <v>6.2409999999999966E-3</v>
      </c>
      <c r="AW611" s="69">
        <f t="shared" si="151"/>
        <v>5.7134659134681139E-4</v>
      </c>
      <c r="AX611" s="69">
        <f t="shared" si="151"/>
        <v>8.7240553122794546E-4</v>
      </c>
      <c r="AY611" s="69">
        <f t="shared" si="151"/>
        <v>2.4688229221904142E-3</v>
      </c>
      <c r="AZ611" s="69">
        <f t="shared" si="151"/>
        <v>1.6934624936186871E-3</v>
      </c>
      <c r="BA611" s="69">
        <f t="shared" si="151"/>
        <v>-4.3550384618840066E-4</v>
      </c>
    </row>
    <row r="612" spans="1:53" x14ac:dyDescent="0.2">
      <c r="A612" s="71" t="str">
        <f t="shared" si="141"/>
        <v>EXTRA</v>
      </c>
      <c r="C612" s="69">
        <f t="shared" si="149"/>
        <v>4.6253967187163714E-4</v>
      </c>
      <c r="D612" s="69">
        <f t="shared" si="151"/>
        <v>7.4123670319781133E-4</v>
      </c>
      <c r="E612" s="69">
        <f t="shared" si="151"/>
        <v>1.4680633636837209E-3</v>
      </c>
      <c r="F612" s="69">
        <f t="shared" si="151"/>
        <v>9.5656317498838957E-4</v>
      </c>
      <c r="G612" s="69">
        <f t="shared" si="151"/>
        <v>1.5446236811958293E-3</v>
      </c>
      <c r="H612" s="69">
        <f t="shared" si="151"/>
        <v>7.5500669527123025E-4</v>
      </c>
      <c r="I612" s="69">
        <f t="shared" si="151"/>
        <v>4.94342340470958E-4</v>
      </c>
      <c r="J612" s="69">
        <f t="shared" si="151"/>
        <v>1.8248046945288957E-3</v>
      </c>
      <c r="K612" s="69">
        <f t="shared" si="151"/>
        <v>1.3351876457844063E-3</v>
      </c>
      <c r="L612" s="69">
        <f t="shared" si="151"/>
        <v>-2.9778060885068941E-4</v>
      </c>
      <c r="M612" s="69">
        <f t="shared" si="151"/>
        <v>-2.1067463689486318E-4</v>
      </c>
      <c r="N612" s="69">
        <f t="shared" ref="D612:BA616" si="152">N538*HLOOKUP($A612,$C$244:$BV$245,2,FALSE)*HLOOKUP(N$2,$C$244:$BV$245,2,FALSE)</f>
        <v>3.6694768059146492E-4</v>
      </c>
      <c r="O612" s="69">
        <f t="shared" si="152"/>
        <v>5.3717681376838774E-4</v>
      </c>
      <c r="P612" s="69">
        <f t="shared" si="152"/>
        <v>5.596054305459573E-4</v>
      </c>
      <c r="Q612" s="69">
        <f t="shared" si="152"/>
        <v>6.6276801585139311E-4</v>
      </c>
      <c r="R612" s="69">
        <f t="shared" si="152"/>
        <v>-1.1784183574223808E-4</v>
      </c>
      <c r="S612" s="69">
        <f t="shared" si="152"/>
        <v>-4.735503613688747E-4</v>
      </c>
      <c r="T612" s="69">
        <f t="shared" si="152"/>
        <v>4.9562876914362609E-4</v>
      </c>
      <c r="U612" s="69">
        <f t="shared" si="152"/>
        <v>1.1173175320736896E-3</v>
      </c>
      <c r="V612" s="69">
        <f t="shared" si="152"/>
        <v>5.2934257515766913E-4</v>
      </c>
      <c r="W612" s="69">
        <f t="shared" si="152"/>
        <v>1.7456637613587944E-4</v>
      </c>
      <c r="X612" s="69">
        <f t="shared" si="152"/>
        <v>3.7716610724980362E-3</v>
      </c>
      <c r="Y612" s="69">
        <f t="shared" si="152"/>
        <v>1.3833046345571895E-3</v>
      </c>
      <c r="Z612" s="69">
        <f t="shared" si="152"/>
        <v>4.515179330974323E-4</v>
      </c>
      <c r="AA612" s="69">
        <f t="shared" si="152"/>
        <v>4.009138878311707E-3</v>
      </c>
      <c r="AB612" s="69">
        <f t="shared" si="152"/>
        <v>3.116049519407854E-3</v>
      </c>
      <c r="AC612" s="69">
        <f t="shared" si="152"/>
        <v>2.1640757086894679E-3</v>
      </c>
      <c r="AD612" s="69">
        <f t="shared" si="152"/>
        <v>1.8928903103518167E-3</v>
      </c>
      <c r="AE612" s="69">
        <f t="shared" si="152"/>
        <v>2.697231983868452E-3</v>
      </c>
      <c r="AF612" s="69">
        <f t="shared" si="152"/>
        <v>3.2856006065957854E-3</v>
      </c>
      <c r="AG612" s="69">
        <f t="shared" si="152"/>
        <v>3.0199521015038633E-3</v>
      </c>
      <c r="AH612" s="69">
        <f t="shared" si="152"/>
        <v>3.6971474365537394E-3</v>
      </c>
      <c r="AI612" s="69">
        <f t="shared" si="152"/>
        <v>2.6312465847191267E-3</v>
      </c>
      <c r="AJ612" s="69">
        <f t="shared" si="152"/>
        <v>3.1333034555342805E-3</v>
      </c>
      <c r="AK612" s="69">
        <f t="shared" si="152"/>
        <v>3.135598809603748E-3</v>
      </c>
      <c r="AL612" s="69">
        <f t="shared" si="152"/>
        <v>3.0195447988599368E-3</v>
      </c>
      <c r="AM612" s="69">
        <f t="shared" si="152"/>
        <v>1.1012325239784422E-3</v>
      </c>
      <c r="AN612" s="69">
        <f t="shared" si="152"/>
        <v>3.0093840143284143E-3</v>
      </c>
      <c r="AO612" s="69">
        <f t="shared" si="152"/>
        <v>-2.5114010898149902E-4</v>
      </c>
      <c r="AP612" s="69">
        <f t="shared" si="152"/>
        <v>1.6139319980501209E-3</v>
      </c>
      <c r="AQ612" s="69">
        <f t="shared" si="152"/>
        <v>2.4184563547747992E-3</v>
      </c>
      <c r="AR612" s="69">
        <f t="shared" si="152"/>
        <v>2.5930154685472953E-3</v>
      </c>
      <c r="AS612" s="69">
        <f t="shared" si="152"/>
        <v>7.9521154544883897E-4</v>
      </c>
      <c r="AT612" s="69">
        <f t="shared" si="152"/>
        <v>4.9981708091778945E-3</v>
      </c>
      <c r="AU612" s="69">
        <f t="shared" si="152"/>
        <v>1.8253462346940858E-3</v>
      </c>
      <c r="AV612" s="69">
        <f t="shared" si="152"/>
        <v>5.7134659134681128E-4</v>
      </c>
      <c r="AW612" s="69">
        <f t="shared" si="152"/>
        <v>6.2409999999999983E-3</v>
      </c>
      <c r="AX612" s="69">
        <f t="shared" si="152"/>
        <v>5.6605148142559233E-3</v>
      </c>
      <c r="AY612" s="69">
        <f t="shared" si="152"/>
        <v>4.0208438553191901E-3</v>
      </c>
      <c r="AZ612" s="69">
        <f t="shared" si="152"/>
        <v>2.933472185231279E-3</v>
      </c>
      <c r="BA612" s="69">
        <f t="shared" si="152"/>
        <v>2.0390983130657049E-3</v>
      </c>
    </row>
    <row r="613" spans="1:53" x14ac:dyDescent="0.2">
      <c r="A613" s="71" t="str">
        <f t="shared" si="141"/>
        <v>EXTRA</v>
      </c>
      <c r="C613" s="69">
        <f t="shared" si="149"/>
        <v>3.2233619635124592E-4</v>
      </c>
      <c r="D613" s="69">
        <f t="shared" si="152"/>
        <v>4.5195064380952978E-4</v>
      </c>
      <c r="E613" s="69">
        <f t="shared" si="152"/>
        <v>1.4182393245548318E-3</v>
      </c>
      <c r="F613" s="69">
        <f t="shared" si="152"/>
        <v>9.1102561022174996E-4</v>
      </c>
      <c r="G613" s="69">
        <f t="shared" si="152"/>
        <v>1.2057131663638606E-3</v>
      </c>
      <c r="H613" s="69">
        <f t="shared" si="152"/>
        <v>5.224027024896778E-4</v>
      </c>
      <c r="I613" s="69">
        <f t="shared" si="152"/>
        <v>3.2864311260653476E-4</v>
      </c>
      <c r="J613" s="69">
        <f t="shared" si="152"/>
        <v>1.3694138299619146E-3</v>
      </c>
      <c r="K613" s="69">
        <f t="shared" si="152"/>
        <v>9.6973276275107395E-4</v>
      </c>
      <c r="L613" s="69">
        <f t="shared" si="152"/>
        <v>-8.7289281899516436E-5</v>
      </c>
      <c r="M613" s="69">
        <f t="shared" si="152"/>
        <v>-2.5676643895037996E-5</v>
      </c>
      <c r="N613" s="69">
        <f t="shared" si="152"/>
        <v>3.5805864493528944E-4</v>
      </c>
      <c r="O613" s="69">
        <f t="shared" si="152"/>
        <v>3.3041689079621971E-4</v>
      </c>
      <c r="P613" s="69">
        <f t="shared" si="152"/>
        <v>4.8007950992976287E-4</v>
      </c>
      <c r="Q613" s="69">
        <f t="shared" si="152"/>
        <v>6.5329479290765502E-4</v>
      </c>
      <c r="R613" s="69">
        <f t="shared" si="152"/>
        <v>-6.9930073449781132E-5</v>
      </c>
      <c r="S613" s="69">
        <f t="shared" si="152"/>
        <v>-1.7045526828676967E-4</v>
      </c>
      <c r="T613" s="69">
        <f t="shared" si="152"/>
        <v>4.8929389076814893E-4</v>
      </c>
      <c r="U613" s="69">
        <f t="shared" si="152"/>
        <v>7.3592313485581497E-4</v>
      </c>
      <c r="V613" s="69">
        <f t="shared" si="152"/>
        <v>3.3946619218620078E-4</v>
      </c>
      <c r="W613" s="69">
        <f t="shared" si="152"/>
        <v>2.321700929955892E-4</v>
      </c>
      <c r="X613" s="69">
        <f t="shared" si="152"/>
        <v>3.55357439457831E-3</v>
      </c>
      <c r="Y613" s="69">
        <f t="shared" si="152"/>
        <v>1.3508154159468171E-3</v>
      </c>
      <c r="Z613" s="69">
        <f t="shared" si="152"/>
        <v>4.8025231860897262E-4</v>
      </c>
      <c r="AA613" s="69">
        <f t="shared" si="152"/>
        <v>4.5350154414539124E-3</v>
      </c>
      <c r="AB613" s="69">
        <f t="shared" si="152"/>
        <v>3.5338512826177107E-3</v>
      </c>
      <c r="AC613" s="69">
        <f t="shared" si="152"/>
        <v>2.9974282381098993E-3</v>
      </c>
      <c r="AD613" s="69">
        <f t="shared" si="152"/>
        <v>2.5809201094208942E-3</v>
      </c>
      <c r="AE613" s="69">
        <f t="shared" si="152"/>
        <v>3.8380581451071829E-3</v>
      </c>
      <c r="AF613" s="69">
        <f t="shared" si="152"/>
        <v>4.0311264260281072E-3</v>
      </c>
      <c r="AG613" s="69">
        <f t="shared" si="152"/>
        <v>3.9000736588618405E-3</v>
      </c>
      <c r="AH613" s="69">
        <f t="shared" si="152"/>
        <v>4.5653761300054998E-3</v>
      </c>
      <c r="AI613" s="69">
        <f t="shared" si="152"/>
        <v>3.5619678696801765E-3</v>
      </c>
      <c r="AJ613" s="69">
        <f t="shared" si="152"/>
        <v>4.2900800099144659E-3</v>
      </c>
      <c r="AK613" s="69">
        <f t="shared" si="152"/>
        <v>4.2398707144766009E-3</v>
      </c>
      <c r="AL613" s="69">
        <f t="shared" si="152"/>
        <v>3.9853006635764479E-3</v>
      </c>
      <c r="AM613" s="69">
        <f t="shared" si="152"/>
        <v>1.715941491025602E-3</v>
      </c>
      <c r="AN613" s="69">
        <f t="shared" si="152"/>
        <v>3.8957427032448315E-3</v>
      </c>
      <c r="AO613" s="69">
        <f t="shared" si="152"/>
        <v>-3.4764551348221692E-4</v>
      </c>
      <c r="AP613" s="69">
        <f t="shared" si="152"/>
        <v>2.5528817377120593E-3</v>
      </c>
      <c r="AQ613" s="69">
        <f t="shared" si="152"/>
        <v>3.723735962717759E-3</v>
      </c>
      <c r="AR613" s="69">
        <f t="shared" si="152"/>
        <v>2.6696480201737218E-3</v>
      </c>
      <c r="AS613" s="69">
        <f t="shared" si="152"/>
        <v>9.8123699181589885E-4</v>
      </c>
      <c r="AT613" s="69">
        <f t="shared" si="152"/>
        <v>5.5075520834001997E-3</v>
      </c>
      <c r="AU613" s="69">
        <f t="shared" si="152"/>
        <v>2.1841636851460742E-3</v>
      </c>
      <c r="AV613" s="69">
        <f t="shared" si="152"/>
        <v>8.7240553122794546E-4</v>
      </c>
      <c r="AW613" s="69">
        <f t="shared" si="152"/>
        <v>5.6605148142559233E-3</v>
      </c>
      <c r="AX613" s="69">
        <f t="shared" si="152"/>
        <v>6.2409999999999957E-3</v>
      </c>
      <c r="AY613" s="69">
        <f t="shared" si="152"/>
        <v>4.8047430700957827E-3</v>
      </c>
      <c r="AZ613" s="69">
        <f t="shared" si="152"/>
        <v>3.5153988032583564E-3</v>
      </c>
      <c r="BA613" s="69">
        <f t="shared" si="152"/>
        <v>2.6117437630838341E-3</v>
      </c>
    </row>
    <row r="614" spans="1:53" x14ac:dyDescent="0.2">
      <c r="A614" s="71" t="str">
        <f t="shared" si="141"/>
        <v>EXTRA</v>
      </c>
      <c r="C614" s="69">
        <f t="shared" si="149"/>
        <v>6.0361865449729945E-4</v>
      </c>
      <c r="D614" s="69">
        <f t="shared" si="152"/>
        <v>5.5415706822419387E-4</v>
      </c>
      <c r="E614" s="69">
        <f t="shared" si="152"/>
        <v>4.4676200852629563E-4</v>
      </c>
      <c r="F614" s="69">
        <f t="shared" si="152"/>
        <v>3.7657667843581875E-4</v>
      </c>
      <c r="G614" s="69">
        <f t="shared" si="152"/>
        <v>1.7543498622904258E-4</v>
      </c>
      <c r="H614" s="69">
        <f t="shared" si="152"/>
        <v>1.3797028585167472E-4</v>
      </c>
      <c r="I614" s="69">
        <f t="shared" si="152"/>
        <v>1.6179491524281235E-4</v>
      </c>
      <c r="J614" s="69">
        <f t="shared" si="152"/>
        <v>1.1885547306614008E-3</v>
      </c>
      <c r="K614" s="69">
        <f t="shared" si="152"/>
        <v>5.0354770779234299E-4</v>
      </c>
      <c r="L614" s="69">
        <f t="shared" si="152"/>
        <v>4.5006454421574215E-4</v>
      </c>
      <c r="M614" s="69">
        <f t="shared" si="152"/>
        <v>4.8361153595586286E-4</v>
      </c>
      <c r="N614" s="69">
        <f t="shared" si="152"/>
        <v>5.0152815459515157E-4</v>
      </c>
      <c r="O614" s="69">
        <f t="shared" si="152"/>
        <v>5.0997758666182502E-4</v>
      </c>
      <c r="P614" s="69">
        <f t="shared" si="152"/>
        <v>7.182799877469058E-4</v>
      </c>
      <c r="Q614" s="69">
        <f t="shared" si="152"/>
        <v>9.7847116628494682E-4</v>
      </c>
      <c r="R614" s="69">
        <f t="shared" si="152"/>
        <v>3.7786313155248238E-4</v>
      </c>
      <c r="S614" s="69">
        <f t="shared" si="152"/>
        <v>3.5731925113357361E-4</v>
      </c>
      <c r="T614" s="69">
        <f t="shared" si="152"/>
        <v>8.1875343585226061E-4</v>
      </c>
      <c r="U614" s="69">
        <f t="shared" si="152"/>
        <v>2.1158063737533613E-4</v>
      </c>
      <c r="V614" s="69">
        <f t="shared" si="152"/>
        <v>1.407611632141062E-5</v>
      </c>
      <c r="W614" s="69">
        <f t="shared" si="152"/>
        <v>1.062593377328748E-5</v>
      </c>
      <c r="X614" s="69">
        <f t="shared" si="152"/>
        <v>2.1594203139947842E-3</v>
      </c>
      <c r="Y614" s="69">
        <f t="shared" si="152"/>
        <v>-2.6193137264086854E-4</v>
      </c>
      <c r="Z614" s="69">
        <f t="shared" si="152"/>
        <v>-7.2979208708009438E-4</v>
      </c>
      <c r="AA614" s="69">
        <f t="shared" si="152"/>
        <v>4.291294121375069E-3</v>
      </c>
      <c r="AB614" s="69">
        <f t="shared" si="152"/>
        <v>3.4128826316631501E-3</v>
      </c>
      <c r="AC614" s="69">
        <f t="shared" si="152"/>
        <v>1.4149809187053689E-3</v>
      </c>
      <c r="AD614" s="69">
        <f t="shared" si="152"/>
        <v>8.2934736397043639E-4</v>
      </c>
      <c r="AE614" s="69">
        <f t="shared" si="152"/>
        <v>2.7991247110197054E-3</v>
      </c>
      <c r="AF614" s="69">
        <f t="shared" si="152"/>
        <v>3.5538643568849195E-3</v>
      </c>
      <c r="AG614" s="69">
        <f t="shared" si="152"/>
        <v>3.8117300359555308E-3</v>
      </c>
      <c r="AH614" s="69">
        <f t="shared" si="152"/>
        <v>3.9949106338716019E-3</v>
      </c>
      <c r="AI614" s="69">
        <f t="shared" si="152"/>
        <v>4.3936780284562086E-3</v>
      </c>
      <c r="AJ614" s="69">
        <f t="shared" si="152"/>
        <v>5.2915471217611426E-3</v>
      </c>
      <c r="AK614" s="69">
        <f t="shared" si="152"/>
        <v>5.4294411143268433E-3</v>
      </c>
      <c r="AL614" s="69">
        <f t="shared" si="152"/>
        <v>5.0750819447944193E-3</v>
      </c>
      <c r="AM614" s="69">
        <f t="shared" si="152"/>
        <v>1.4397926391693291E-3</v>
      </c>
      <c r="AN614" s="69">
        <f t="shared" si="152"/>
        <v>4.2723734144564669E-3</v>
      </c>
      <c r="AO614" s="69">
        <f t="shared" si="152"/>
        <v>-1.2049179130854259E-3</v>
      </c>
      <c r="AP614" s="69">
        <f t="shared" si="152"/>
        <v>2.5735579361024189E-3</v>
      </c>
      <c r="AQ614" s="69">
        <f t="shared" si="152"/>
        <v>4.6089005407317007E-3</v>
      </c>
      <c r="AR614" s="69">
        <f t="shared" si="152"/>
        <v>3.2417889793195996E-3</v>
      </c>
      <c r="AS614" s="69">
        <f t="shared" si="152"/>
        <v>6.3117142762178296E-4</v>
      </c>
      <c r="AT614" s="69">
        <f t="shared" si="152"/>
        <v>5.3388784299319633E-3</v>
      </c>
      <c r="AU614" s="69">
        <f t="shared" si="152"/>
        <v>2.8763498360858454E-3</v>
      </c>
      <c r="AV614" s="69">
        <f t="shared" si="152"/>
        <v>2.4688229221904142E-3</v>
      </c>
      <c r="AW614" s="69">
        <f t="shared" si="152"/>
        <v>4.0208438553191901E-3</v>
      </c>
      <c r="AX614" s="69">
        <f t="shared" si="152"/>
        <v>4.8047430700957818E-3</v>
      </c>
      <c r="AY614" s="69">
        <f t="shared" si="152"/>
        <v>6.2409999999999948E-3</v>
      </c>
      <c r="AZ614" s="69">
        <f t="shared" si="152"/>
        <v>5.2534608938122635E-3</v>
      </c>
      <c r="BA614" s="69">
        <f t="shared" si="152"/>
        <v>2.9290125500255229E-3</v>
      </c>
    </row>
    <row r="615" spans="1:53" x14ac:dyDescent="0.2">
      <c r="A615" s="71" t="str">
        <f t="shared" si="141"/>
        <v>EXTRA</v>
      </c>
      <c r="C615" s="69">
        <f t="shared" si="149"/>
        <v>2.6068293787660953E-4</v>
      </c>
      <c r="D615" s="69">
        <f t="shared" si="152"/>
        <v>5.4018889264145993E-5</v>
      </c>
      <c r="E615" s="69">
        <f t="shared" si="152"/>
        <v>-2.7303521871799514E-4</v>
      </c>
      <c r="F615" s="69">
        <f t="shared" si="152"/>
        <v>-3.1634596491108565E-4</v>
      </c>
      <c r="G615" s="69">
        <f t="shared" si="152"/>
        <v>-5.3519305345167949E-4</v>
      </c>
      <c r="H615" s="69">
        <f t="shared" si="152"/>
        <v>9.8436523966475572E-5</v>
      </c>
      <c r="I615" s="69">
        <f t="shared" si="152"/>
        <v>5.7810805159511233E-4</v>
      </c>
      <c r="J615" s="69">
        <f t="shared" si="152"/>
        <v>1.29612180293632E-4</v>
      </c>
      <c r="K615" s="69">
        <f t="shared" si="152"/>
        <v>-1.7584183439236283E-4</v>
      </c>
      <c r="L615" s="69">
        <f t="shared" si="152"/>
        <v>8.5355994447127424E-4</v>
      </c>
      <c r="M615" s="69">
        <f t="shared" si="152"/>
        <v>8.1856542012509893E-4</v>
      </c>
      <c r="N615" s="69">
        <f t="shared" si="152"/>
        <v>4.5602779561727358E-4</v>
      </c>
      <c r="O615" s="69">
        <f t="shared" si="152"/>
        <v>9.1064461735118217E-4</v>
      </c>
      <c r="P615" s="69">
        <f t="shared" si="152"/>
        <v>7.3802226724412241E-4</v>
      </c>
      <c r="Q615" s="69">
        <f t="shared" si="152"/>
        <v>8.8495239396708069E-4</v>
      </c>
      <c r="R615" s="69">
        <f t="shared" si="152"/>
        <v>3.8920464151299912E-4</v>
      </c>
      <c r="S615" s="69">
        <f t="shared" si="152"/>
        <v>5.7466303321635458E-4</v>
      </c>
      <c r="T615" s="69">
        <f t="shared" si="152"/>
        <v>8.5854285584208048E-4</v>
      </c>
      <c r="U615" s="69">
        <f t="shared" si="152"/>
        <v>-4.9448788639050976E-4</v>
      </c>
      <c r="V615" s="69">
        <f t="shared" si="152"/>
        <v>-3.3656099364215918E-4</v>
      </c>
      <c r="W615" s="69">
        <f t="shared" si="152"/>
        <v>-1.4728907684774902E-4</v>
      </c>
      <c r="X615" s="69">
        <f t="shared" si="152"/>
        <v>6.5520567797525207E-4</v>
      </c>
      <c r="Y615" s="69">
        <f t="shared" si="152"/>
        <v>-9.1853205677806099E-4</v>
      </c>
      <c r="Z615" s="69">
        <f t="shared" si="152"/>
        <v>-1.1439481780863457E-3</v>
      </c>
      <c r="AA615" s="69">
        <f t="shared" si="152"/>
        <v>2.7048929770951292E-3</v>
      </c>
      <c r="AB615" s="69">
        <f t="shared" si="152"/>
        <v>1.800989987216784E-3</v>
      </c>
      <c r="AC615" s="69">
        <f t="shared" si="152"/>
        <v>-2.5366699531504798E-4</v>
      </c>
      <c r="AD615" s="69">
        <f t="shared" si="152"/>
        <v>-5.8406468830639346E-4</v>
      </c>
      <c r="AE615" s="69">
        <f t="shared" si="152"/>
        <v>7.097000282546128E-4</v>
      </c>
      <c r="AF615" s="69">
        <f t="shared" si="152"/>
        <v>2.4192226254573933E-3</v>
      </c>
      <c r="AG615" s="69">
        <f t="shared" si="152"/>
        <v>2.4860890673341247E-3</v>
      </c>
      <c r="AH615" s="69">
        <f t="shared" si="152"/>
        <v>2.9267064047527498E-3</v>
      </c>
      <c r="AI615" s="69">
        <f t="shared" si="152"/>
        <v>3.2087648420341488E-3</v>
      </c>
      <c r="AJ615" s="69">
        <f t="shared" si="152"/>
        <v>4.3856712157761737E-3</v>
      </c>
      <c r="AK615" s="69">
        <f t="shared" si="152"/>
        <v>4.4966364086601257E-3</v>
      </c>
      <c r="AL615" s="69">
        <f t="shared" si="152"/>
        <v>3.9471854692493136E-3</v>
      </c>
      <c r="AM615" s="69">
        <f t="shared" si="152"/>
        <v>1.3124870292270021E-3</v>
      </c>
      <c r="AN615" s="69">
        <f t="shared" si="152"/>
        <v>2.7856089294648824E-3</v>
      </c>
      <c r="AO615" s="69">
        <f t="shared" si="152"/>
        <v>-7.9877801600268679E-4</v>
      </c>
      <c r="AP615" s="69">
        <f t="shared" si="152"/>
        <v>6.8198666415985644E-4</v>
      </c>
      <c r="AQ615" s="69">
        <f t="shared" si="152"/>
        <v>3.6679090204606627E-3</v>
      </c>
      <c r="AR615" s="69">
        <f t="shared" si="152"/>
        <v>1.0390019293860897E-3</v>
      </c>
      <c r="AS615" s="69">
        <f t="shared" si="152"/>
        <v>7.8517978123274156E-5</v>
      </c>
      <c r="AT615" s="69">
        <f t="shared" si="152"/>
        <v>3.7021657130643622E-3</v>
      </c>
      <c r="AU615" s="69">
        <f t="shared" si="152"/>
        <v>6.5180761194087538E-4</v>
      </c>
      <c r="AV615" s="69">
        <f t="shared" si="152"/>
        <v>1.6934624936186871E-3</v>
      </c>
      <c r="AW615" s="69">
        <f t="shared" si="152"/>
        <v>2.933472185231279E-3</v>
      </c>
      <c r="AX615" s="69">
        <f t="shared" si="152"/>
        <v>3.5153988032583564E-3</v>
      </c>
      <c r="AY615" s="69">
        <f t="shared" si="152"/>
        <v>5.2534608938122635E-3</v>
      </c>
      <c r="AZ615" s="69">
        <f t="shared" si="152"/>
        <v>6.2410000000000113E-3</v>
      </c>
      <c r="BA615" s="69">
        <f t="shared" si="152"/>
        <v>2.0210290730413296E-3</v>
      </c>
    </row>
    <row r="616" spans="1:53" x14ac:dyDescent="0.2">
      <c r="A616" s="71" t="str">
        <f t="shared" si="141"/>
        <v>EXTRA</v>
      </c>
      <c r="C616" s="69">
        <f t="shared" si="149"/>
        <v>-1.1131705386267969E-3</v>
      </c>
      <c r="D616" s="69">
        <f t="shared" si="152"/>
        <v>-1.204977128687814E-3</v>
      </c>
      <c r="E616" s="69">
        <f t="shared" si="152"/>
        <v>-6.1117662591474099E-4</v>
      </c>
      <c r="F616" s="69">
        <f t="shared" si="152"/>
        <v>-1.0663737517201204E-4</v>
      </c>
      <c r="G616" s="69">
        <f t="shared" si="152"/>
        <v>-9.7311535963670259E-5</v>
      </c>
      <c r="H616" s="69">
        <f t="shared" si="152"/>
        <v>-1.0553324716064002E-3</v>
      </c>
      <c r="I616" s="69">
        <f t="shared" si="152"/>
        <v>-1.2967368568182738E-3</v>
      </c>
      <c r="J616" s="69">
        <f t="shared" si="152"/>
        <v>-6.5756803100502838E-4</v>
      </c>
      <c r="K616" s="69">
        <f t="shared" si="152"/>
        <v>-1.0605441532559542E-3</v>
      </c>
      <c r="L616" s="69">
        <f t="shared" si="152"/>
        <v>-7.4878569938149583E-4</v>
      </c>
      <c r="M616" s="69">
        <f t="shared" si="152"/>
        <v>-7.402583890787211E-4</v>
      </c>
      <c r="N616" s="69">
        <f t="shared" si="152"/>
        <v>-7.8132489939931275E-4</v>
      </c>
      <c r="O616" s="69">
        <f t="shared" si="152"/>
        <v>-1.0664802210497224E-3</v>
      </c>
      <c r="P616" s="69">
        <f t="shared" si="152"/>
        <v>-8.6230721261451213E-4</v>
      </c>
      <c r="Q616" s="69">
        <f t="shared" si="152"/>
        <v>-9.0324697733556037E-4</v>
      </c>
      <c r="R616" s="69">
        <f t="shared" si="152"/>
        <v>-8.2349223695644459E-4</v>
      </c>
      <c r="S616" s="69">
        <f t="shared" si="152"/>
        <v>-7.7499060296379763E-4</v>
      </c>
      <c r="T616" s="69">
        <f t="shared" si="152"/>
        <v>-9.5960560602739524E-4</v>
      </c>
      <c r="U616" s="69">
        <f t="shared" si="152"/>
        <v>-1.6658725277893631E-4</v>
      </c>
      <c r="V616" s="69">
        <f t="shared" si="152"/>
        <v>7.9995968570015013E-5</v>
      </c>
      <c r="W616" s="69">
        <f t="shared" si="152"/>
        <v>1.1738175774363062E-4</v>
      </c>
      <c r="X616" s="69">
        <f t="shared" si="152"/>
        <v>1.6178637035803812E-3</v>
      </c>
      <c r="Y616" s="69">
        <f t="shared" si="152"/>
        <v>9.8138294435271304E-4</v>
      </c>
      <c r="Z616" s="69">
        <f t="shared" si="152"/>
        <v>8.9969729428619023E-4</v>
      </c>
      <c r="AA616" s="69">
        <f t="shared" si="152"/>
        <v>3.7252593362049114E-3</v>
      </c>
      <c r="AB616" s="69">
        <f t="shared" si="152"/>
        <v>3.0403475039010091E-3</v>
      </c>
      <c r="AC616" s="69">
        <f t="shared" si="152"/>
        <v>1.354770963190091E-3</v>
      </c>
      <c r="AD616" s="69">
        <f t="shared" si="152"/>
        <v>1.0304882358604082E-3</v>
      </c>
      <c r="AE616" s="69">
        <f t="shared" si="152"/>
        <v>2.129386979246751E-3</v>
      </c>
      <c r="AF616" s="69">
        <f t="shared" si="152"/>
        <v>1.922350919649385E-3</v>
      </c>
      <c r="AG616" s="69">
        <f t="shared" si="152"/>
        <v>2.1653280630385694E-3</v>
      </c>
      <c r="AH616" s="69">
        <f t="shared" si="152"/>
        <v>2.620997137666612E-3</v>
      </c>
      <c r="AI616" s="69">
        <f t="shared" si="152"/>
        <v>3.2706198036768224E-3</v>
      </c>
      <c r="AJ616" s="69">
        <f t="shared" si="152"/>
        <v>3.4053485049016464E-3</v>
      </c>
      <c r="AK616" s="69">
        <f t="shared" si="152"/>
        <v>3.3334006343877748E-3</v>
      </c>
      <c r="AL616" s="69">
        <f t="shared" si="152"/>
        <v>3.7453227959550555E-3</v>
      </c>
      <c r="AM616" s="69">
        <f t="shared" si="152"/>
        <v>1.0800657925069692E-3</v>
      </c>
      <c r="AN616" s="69">
        <f t="shared" si="152"/>
        <v>3.9750603907025665E-3</v>
      </c>
      <c r="AO616" s="69">
        <f t="shared" si="152"/>
        <v>-7.8081685883419044E-4</v>
      </c>
      <c r="AP616" s="69">
        <f t="shared" si="152"/>
        <v>2.8665307565592445E-3</v>
      </c>
      <c r="AQ616" s="69">
        <f t="shared" si="152"/>
        <v>3.3899119829724411E-3</v>
      </c>
      <c r="AR616" s="69">
        <f t="shared" si="152"/>
        <v>1.9496050457511582E-3</v>
      </c>
      <c r="AS616" s="69">
        <f t="shared" si="152"/>
        <v>2.9018688224653706E-4</v>
      </c>
      <c r="AT616" s="69">
        <f t="shared" si="152"/>
        <v>3.4177450699589287E-3</v>
      </c>
      <c r="AU616" s="69">
        <f t="shared" si="152"/>
        <v>1.6426255299714912E-3</v>
      </c>
      <c r="AV616" s="69">
        <f t="shared" si="152"/>
        <v>-4.3550384618840066E-4</v>
      </c>
      <c r="AW616" s="69">
        <f t="shared" si="152"/>
        <v>2.0390983130657049E-3</v>
      </c>
      <c r="AX616" s="69">
        <f t="shared" si="152"/>
        <v>2.6117437630838341E-3</v>
      </c>
      <c r="AY616" s="69">
        <f t="shared" si="152"/>
        <v>2.9290125500255233E-3</v>
      </c>
      <c r="AZ616" s="69">
        <f t="shared" si="152"/>
        <v>2.0210290730413296E-3</v>
      </c>
      <c r="BA616" s="69">
        <f t="shared" si="152"/>
        <v>6.2410000000000044E-3</v>
      </c>
    </row>
    <row r="617" spans="1:53" x14ac:dyDescent="0.2">
      <c r="A617" s="71">
        <f t="shared" si="141"/>
        <v>0</v>
      </c>
    </row>
    <row r="618" spans="1:53" x14ac:dyDescent="0.2">
      <c r="A618" s="71">
        <f t="shared" si="141"/>
        <v>0</v>
      </c>
    </row>
    <row r="619" spans="1:53" x14ac:dyDescent="0.2">
      <c r="A619" s="71">
        <f t="shared" si="141"/>
        <v>0</v>
      </c>
    </row>
    <row r="620" spans="1:53" x14ac:dyDescent="0.2">
      <c r="A620" s="71" t="e">
        <f t="shared" si="141"/>
        <v>#REF!</v>
      </c>
    </row>
    <row r="621" spans="1:53" x14ac:dyDescent="0.2">
      <c r="A621" s="71">
        <f t="shared" si="141"/>
        <v>0</v>
      </c>
    </row>
    <row r="622" spans="1:53" x14ac:dyDescent="0.2">
      <c r="A622" s="71">
        <f t="shared" si="141"/>
        <v>0</v>
      </c>
    </row>
    <row r="623" spans="1:53" x14ac:dyDescent="0.2">
      <c r="A623" s="71" t="e">
        <f t="shared" si="141"/>
        <v>#REF!</v>
      </c>
    </row>
    <row r="624" spans="1:53" x14ac:dyDescent="0.2">
      <c r="A624" s="71" t="e">
        <f t="shared" si="141"/>
        <v>#REF!</v>
      </c>
    </row>
    <row r="625" spans="1:74" x14ac:dyDescent="0.2">
      <c r="A625" s="71">
        <f t="shared" si="141"/>
        <v>0</v>
      </c>
    </row>
    <row r="626" spans="1:74" x14ac:dyDescent="0.2">
      <c r="A626" s="71">
        <f t="shared" si="141"/>
        <v>0</v>
      </c>
    </row>
    <row r="627" spans="1:74" x14ac:dyDescent="0.2">
      <c r="A627" s="71" t="e">
        <f t="shared" si="141"/>
        <v>#REF!</v>
      </c>
    </row>
    <row r="628" spans="1:74" x14ac:dyDescent="0.2">
      <c r="A628" s="71" t="e">
        <f t="shared" si="141"/>
        <v>#REF!</v>
      </c>
    </row>
    <row r="629" spans="1:74" x14ac:dyDescent="0.2">
      <c r="A629" s="71" t="e">
        <f t="shared" si="141"/>
        <v>#REF!</v>
      </c>
    </row>
    <row r="630" spans="1:74" x14ac:dyDescent="0.2">
      <c r="A630" s="71" t="e">
        <f t="shared" si="141"/>
        <v>#REF!</v>
      </c>
    </row>
    <row r="631" spans="1:74" x14ac:dyDescent="0.2">
      <c r="A631" s="71" t="e">
        <f t="shared" ref="A631:A637" si="153">A557</f>
        <v>#REF!</v>
      </c>
    </row>
    <row r="632" spans="1:74" x14ac:dyDescent="0.2">
      <c r="A632" s="71" t="e">
        <f t="shared" si="153"/>
        <v>#REF!</v>
      </c>
    </row>
    <row r="633" spans="1:74" x14ac:dyDescent="0.2">
      <c r="A633" s="71" t="e">
        <f t="shared" si="153"/>
        <v>#REF!</v>
      </c>
    </row>
    <row r="634" spans="1:74" x14ac:dyDescent="0.2">
      <c r="A634" s="71" t="e">
        <f t="shared" si="153"/>
        <v>#REF!</v>
      </c>
    </row>
    <row r="635" spans="1:74" x14ac:dyDescent="0.2">
      <c r="A635" s="71" t="e">
        <f t="shared" si="153"/>
        <v>#REF!</v>
      </c>
    </row>
    <row r="636" spans="1:74" x14ac:dyDescent="0.2">
      <c r="A636" s="71" t="e">
        <f t="shared" si="153"/>
        <v>#REF!</v>
      </c>
    </row>
    <row r="637" spans="1:74" x14ac:dyDescent="0.2">
      <c r="A637" s="71" t="e">
        <f t="shared" si="153"/>
        <v>#REF!</v>
      </c>
    </row>
    <row r="639" spans="1:74" x14ac:dyDescent="0.2">
      <c r="A639" s="72" t="s">
        <v>135</v>
      </c>
    </row>
    <row r="640" spans="1:74" x14ac:dyDescent="0.2">
      <c r="A640" s="71" t="str">
        <f>A492</f>
        <v>US Equity</v>
      </c>
      <c r="C640" s="69">
        <f>C566/(HLOOKUP($A640,$C$244:$BV$245,2,FALSE)*HLOOKUP(C$2,$C$244:$BV$245,2,FALSE))</f>
        <v>0.99999999999999967</v>
      </c>
      <c r="D640" s="69">
        <f t="shared" ref="D640:AH640" si="154">D566/(HLOOKUP($A640,$C$244:$BV$245,2,FALSE)*HLOOKUP(D$2,$C$244:$BV$245,2,FALSE))</f>
        <v>0.86051728951653661</v>
      </c>
      <c r="E640" s="69">
        <f t="shared" si="154"/>
        <v>0.74989975203622738</v>
      </c>
      <c r="F640" s="69">
        <f t="shared" si="154"/>
        <v>0.6725493665248643</v>
      </c>
      <c r="G640" s="69">
        <f t="shared" si="154"/>
        <v>0.73729779322579903</v>
      </c>
      <c r="H640" s="69">
        <f t="shared" si="154"/>
        <v>0.63014917528403314</v>
      </c>
      <c r="I640" s="69">
        <f t="shared" si="154"/>
        <v>0.4967026692970033</v>
      </c>
      <c r="J640" s="69">
        <f t="shared" si="154"/>
        <v>0.69939938753065178</v>
      </c>
      <c r="K640" s="69">
        <f t="shared" si="154"/>
        <v>0.6629041723660315</v>
      </c>
      <c r="L640" s="69">
        <f t="shared" si="154"/>
        <v>0.18965816743484609</v>
      </c>
      <c r="M640" s="69">
        <f t="shared" si="154"/>
        <v>0.25986134687199974</v>
      </c>
      <c r="N640" s="69">
        <f t="shared" si="154"/>
        <v>0.65174802984003855</v>
      </c>
      <c r="O640" s="69">
        <f t="shared" si="154"/>
        <v>0.50063056843107601</v>
      </c>
      <c r="P640" s="69">
        <f t="shared" si="154"/>
        <v>0.5339341669620199</v>
      </c>
      <c r="Q640" s="69">
        <f t="shared" si="154"/>
        <v>0.50537280167476806</v>
      </c>
      <c r="R640" s="69">
        <f t="shared" si="154"/>
        <v>0.79367598057440392</v>
      </c>
      <c r="S640" s="69">
        <f t="shared" si="154"/>
        <v>0.35664607012616134</v>
      </c>
      <c r="T640" s="69">
        <f t="shared" si="154"/>
        <v>0.50982510024973882</v>
      </c>
      <c r="U640" s="69">
        <f t="shared" si="154"/>
        <v>0.78697548316574129</v>
      </c>
      <c r="V640" s="69">
        <f t="shared" si="154"/>
        <v>0.56105630109783211</v>
      </c>
      <c r="W640" s="69">
        <f t="shared" si="154"/>
        <v>0.17077627222103781</v>
      </c>
      <c r="X640" s="69">
        <f t="shared" si="154"/>
        <v>-2.5512318751165643E-2</v>
      </c>
      <c r="Y640" s="69">
        <f t="shared" si="154"/>
        <v>1.4684087630073254E-2</v>
      </c>
      <c r="Z640" s="69">
        <f t="shared" si="154"/>
        <v>-3.5770242350580232E-2</v>
      </c>
      <c r="AA640" s="69">
        <f t="shared" si="154"/>
        <v>7.5000536944852481E-2</v>
      </c>
      <c r="AB640" s="69">
        <f t="shared" si="154"/>
        <v>4.932481349803431E-2</v>
      </c>
      <c r="AC640" s="69">
        <f t="shared" si="154"/>
        <v>-1.2889753841731931E-2</v>
      </c>
      <c r="AD640" s="69">
        <f t="shared" si="154"/>
        <v>-1.9245890861771638E-2</v>
      </c>
      <c r="AE640" s="69">
        <f t="shared" si="154"/>
        <v>5.3373693661617457E-3</v>
      </c>
      <c r="AF640" s="69">
        <f t="shared" si="154"/>
        <v>2.7406350684081905E-2</v>
      </c>
      <c r="AG640" s="69">
        <f t="shared" si="154"/>
        <v>3.56039157664884E-2</v>
      </c>
      <c r="AH640" s="69">
        <f t="shared" si="154"/>
        <v>-5.8119468491084916E-2</v>
      </c>
      <c r="AI640" s="69">
        <f t="shared" ref="AI640:BA640" si="155">AI566/(HLOOKUP($A640,$C$244:$BV$245,2,FALSE)*HLOOKUP(AI$2,$C$244:$BV$245,2,FALSE))</f>
        <v>1.8478739238797757E-2</v>
      </c>
      <c r="AJ640" s="69">
        <f t="shared" si="155"/>
        <v>2.2233149566499542E-2</v>
      </c>
      <c r="AK640" s="69">
        <f t="shared" si="155"/>
        <v>4.1256297825157232E-2</v>
      </c>
      <c r="AL640" s="69">
        <f t="shared" si="155"/>
        <v>2.0947106395700656E-2</v>
      </c>
      <c r="AM640" s="69">
        <f t="shared" si="155"/>
        <v>-2.939409507376433E-3</v>
      </c>
      <c r="AN640" s="69">
        <f t="shared" si="155"/>
        <v>-6.6304245060700047E-4</v>
      </c>
      <c r="AO640" s="69">
        <f t="shared" si="155"/>
        <v>-7.1088482464530681E-3</v>
      </c>
      <c r="AP640" s="69">
        <f t="shared" si="155"/>
        <v>-2.9165762608398545E-2</v>
      </c>
      <c r="AQ640" s="69">
        <f t="shared" si="155"/>
        <v>-8.5044277772887162E-3</v>
      </c>
      <c r="AR640" s="69">
        <f t="shared" si="155"/>
        <v>2.0593590136181179E-2</v>
      </c>
      <c r="AS640" s="69">
        <f t="shared" si="155"/>
        <v>-3.9790691189923857E-2</v>
      </c>
      <c r="AT640" s="69">
        <f t="shared" si="155"/>
        <v>2.4724276114724841E-2</v>
      </c>
      <c r="AU640" s="69">
        <f t="shared" si="155"/>
        <v>-3.0128461674990906E-2</v>
      </c>
      <c r="AV640" s="69">
        <f t="shared" si="155"/>
        <v>6.2019134741552705E-2</v>
      </c>
      <c r="AW640" s="69">
        <f t="shared" si="155"/>
        <v>4.0075353738673367E-2</v>
      </c>
      <c r="AX640" s="69">
        <f t="shared" si="155"/>
        <v>2.7927846792652096E-2</v>
      </c>
      <c r="AY640" s="69">
        <f t="shared" si="155"/>
        <v>5.2298716355198539E-2</v>
      </c>
      <c r="AZ640" s="69">
        <f t="shared" si="155"/>
        <v>2.2586086306432444E-2</v>
      </c>
      <c r="BA640" s="69">
        <f t="shared" si="155"/>
        <v>-9.6447301323201326E-2</v>
      </c>
      <c r="BB640" s="69"/>
      <c r="BC640" s="69"/>
      <c r="BD640" s="69"/>
      <c r="BE640" s="69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</row>
    <row r="641" spans="1:74" x14ac:dyDescent="0.2">
      <c r="A641" s="71" t="str">
        <f t="shared" ref="A641:A704" si="156">A493</f>
        <v>US Small Cap Equity</v>
      </c>
      <c r="C641" s="69">
        <f t="shared" ref="C641:AH641" si="157">C567/(HLOOKUP($A641,$C$244:$BV$245,2,FALSE)*HLOOKUP(C$2,$C$244:$BV$245,2,FALSE))</f>
        <v>0.86051728951653661</v>
      </c>
      <c r="D641" s="69">
        <f t="shared" si="157"/>
        <v>1</v>
      </c>
      <c r="E641" s="69">
        <f t="shared" si="157"/>
        <v>0.685262186350166</v>
      </c>
      <c r="F641" s="69">
        <f t="shared" si="157"/>
        <v>0.69465611186373222</v>
      </c>
      <c r="G641" s="69">
        <f t="shared" si="157"/>
        <v>0.63681263086391626</v>
      </c>
      <c r="H641" s="69">
        <f t="shared" si="157"/>
        <v>0.54634315934693356</v>
      </c>
      <c r="I641" s="69">
        <f t="shared" si="157"/>
        <v>0.43392761928319867</v>
      </c>
      <c r="J641" s="69">
        <f t="shared" si="157"/>
        <v>0.65311917540634967</v>
      </c>
      <c r="K641" s="69">
        <f t="shared" si="157"/>
        <v>0.62132512524201411</v>
      </c>
      <c r="L641" s="69">
        <f t="shared" si="157"/>
        <v>7.6976038606741792E-2</v>
      </c>
      <c r="M641" s="69">
        <f t="shared" si="157"/>
        <v>0.14141867715088768</v>
      </c>
      <c r="N641" s="69">
        <f t="shared" si="157"/>
        <v>0.59243715011471298</v>
      </c>
      <c r="O641" s="69">
        <f t="shared" si="157"/>
        <v>0.4090317078428477</v>
      </c>
      <c r="P641" s="69">
        <f t="shared" si="157"/>
        <v>0.45018983305449323</v>
      </c>
      <c r="Q641" s="69">
        <f t="shared" si="157"/>
        <v>0.42801255455179832</v>
      </c>
      <c r="R641" s="69">
        <f t="shared" si="157"/>
        <v>0.77861266427729414</v>
      </c>
      <c r="S641" s="69">
        <f t="shared" si="157"/>
        <v>0.27503084456779253</v>
      </c>
      <c r="T641" s="69">
        <f t="shared" si="157"/>
        <v>0.41944446696579407</v>
      </c>
      <c r="U641" s="69">
        <f t="shared" si="157"/>
        <v>0.72068731726512092</v>
      </c>
      <c r="V641" s="69">
        <f t="shared" si="157"/>
        <v>0.66829281940984564</v>
      </c>
      <c r="W641" s="69">
        <f t="shared" si="157"/>
        <v>0.21191811913160305</v>
      </c>
      <c r="X641" s="69">
        <f t="shared" si="157"/>
        <v>-1.8757223730372218E-2</v>
      </c>
      <c r="Y641" s="69">
        <f t="shared" si="157"/>
        <v>6.5771959761043566E-2</v>
      </c>
      <c r="Z641" s="69">
        <f t="shared" si="157"/>
        <v>4.7133101720663102E-2</v>
      </c>
      <c r="AA641" s="69">
        <f t="shared" si="157"/>
        <v>7.6330266912035274E-2</v>
      </c>
      <c r="AB641" s="69">
        <f t="shared" si="157"/>
        <v>3.9766121492029592E-2</v>
      </c>
      <c r="AC641" s="69">
        <f t="shared" si="157"/>
        <v>1.6351945929370497E-2</v>
      </c>
      <c r="AD641" s="69">
        <f t="shared" si="157"/>
        <v>1.7418688696454219E-2</v>
      </c>
      <c r="AE641" s="69">
        <f t="shared" si="157"/>
        <v>1.3799171957318477E-2</v>
      </c>
      <c r="AF641" s="69">
        <f t="shared" si="157"/>
        <v>9.0013354703209522E-2</v>
      </c>
      <c r="AG641" s="69">
        <f t="shared" si="157"/>
        <v>7.1414967810016605E-2</v>
      </c>
      <c r="AH641" s="69">
        <f t="shared" si="157"/>
        <v>3.8824949370474393E-4</v>
      </c>
      <c r="AI641" s="69">
        <f t="shared" ref="AI641:BA641" si="158">AI567/(HLOOKUP($A641,$C$244:$BV$245,2,FALSE)*HLOOKUP(AI$2,$C$244:$BV$245,2,FALSE))</f>
        <v>3.4069725037580802E-2</v>
      </c>
      <c r="AJ641" s="69">
        <f t="shared" si="158"/>
        <v>2.3778349872927342E-2</v>
      </c>
      <c r="AK641" s="69">
        <f t="shared" si="158"/>
        <v>3.3139873933633032E-2</v>
      </c>
      <c r="AL641" s="69">
        <f t="shared" si="158"/>
        <v>2.1169969890640378E-2</v>
      </c>
      <c r="AM641" s="69">
        <f t="shared" si="158"/>
        <v>1.612658300593868E-2</v>
      </c>
      <c r="AN641" s="69">
        <f t="shared" si="158"/>
        <v>-3.8664693883764937E-3</v>
      </c>
      <c r="AO641" s="69">
        <f t="shared" si="158"/>
        <v>1.2139690411923997E-2</v>
      </c>
      <c r="AP641" s="69">
        <f t="shared" si="158"/>
        <v>9.2165523743714898E-3</v>
      </c>
      <c r="AQ641" s="69">
        <f t="shared" si="158"/>
        <v>8.510151416919674E-4</v>
      </c>
      <c r="AR641" s="69">
        <f t="shared" si="158"/>
        <v>2.3234073576689974E-2</v>
      </c>
      <c r="AS641" s="69">
        <f t="shared" si="158"/>
        <v>-7.6705476898058664E-2</v>
      </c>
      <c r="AT641" s="69">
        <f t="shared" si="158"/>
        <v>4.0605299945077819E-2</v>
      </c>
      <c r="AU641" s="69">
        <f t="shared" si="158"/>
        <v>8.6954880780333657E-3</v>
      </c>
      <c r="AV641" s="69">
        <f t="shared" si="158"/>
        <v>1.0538022897019973E-2</v>
      </c>
      <c r="AW641" s="69">
        <f t="shared" si="158"/>
        <v>4.8914716048525694E-2</v>
      </c>
      <c r="AX641" s="69">
        <f t="shared" si="158"/>
        <v>2.9824531508650765E-2</v>
      </c>
      <c r="AY641" s="69">
        <f t="shared" si="158"/>
        <v>3.656920322688894E-2</v>
      </c>
      <c r="AZ641" s="69">
        <f t="shared" si="158"/>
        <v>3.5647433784823006E-3</v>
      </c>
      <c r="BA641" s="69">
        <f t="shared" si="158"/>
        <v>-7.9517263298553659E-2</v>
      </c>
      <c r="BB641" s="69"/>
      <c r="BC641" s="69"/>
      <c r="BD641" s="69"/>
      <c r="BE641" s="69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</row>
    <row r="642" spans="1:74" x14ac:dyDescent="0.2">
      <c r="A642" s="71" t="str">
        <f t="shared" si="156"/>
        <v>Europe Ex-UK Equity</v>
      </c>
      <c r="C642" s="69">
        <f t="shared" ref="C642:AH642" si="159">C568/(HLOOKUP($A642,$C$244:$BV$245,2,FALSE)*HLOOKUP(C$2,$C$244:$BV$245,2,FALSE))</f>
        <v>0.7498997520362275</v>
      </c>
      <c r="D642" s="69">
        <f t="shared" si="159"/>
        <v>0.685262186350166</v>
      </c>
      <c r="E642" s="69">
        <f t="shared" si="159"/>
        <v>0.99999999999999967</v>
      </c>
      <c r="F642" s="69">
        <f t="shared" si="159"/>
        <v>0.89439531437703279</v>
      </c>
      <c r="G642" s="69">
        <f t="shared" si="159"/>
        <v>0.86584550499971868</v>
      </c>
      <c r="H642" s="69">
        <f t="shared" si="159"/>
        <v>0.56536094364069844</v>
      </c>
      <c r="I642" s="69">
        <f t="shared" si="159"/>
        <v>0.39988825332961581</v>
      </c>
      <c r="J642" s="69">
        <f t="shared" si="159"/>
        <v>0.74890629421855071</v>
      </c>
      <c r="K642" s="69">
        <f t="shared" si="159"/>
        <v>0.74785521643990949</v>
      </c>
      <c r="L642" s="69">
        <f t="shared" si="159"/>
        <v>5.3620524616678295E-2</v>
      </c>
      <c r="M642" s="69">
        <f t="shared" si="159"/>
        <v>9.9859087736210619E-2</v>
      </c>
      <c r="N642" s="69">
        <f t="shared" si="159"/>
        <v>0.56927165093325272</v>
      </c>
      <c r="O642" s="69">
        <f t="shared" si="159"/>
        <v>0.48178833540968075</v>
      </c>
      <c r="P642" s="69">
        <f t="shared" si="159"/>
        <v>0.45711204919817455</v>
      </c>
      <c r="Q642" s="69">
        <f t="shared" si="159"/>
        <v>0.40684499562592841</v>
      </c>
      <c r="R642" s="69">
        <f t="shared" si="159"/>
        <v>0.57795364580698849</v>
      </c>
      <c r="S642" s="69">
        <f t="shared" si="159"/>
        <v>0.11495777961015112</v>
      </c>
      <c r="T642" s="69">
        <f t="shared" si="159"/>
        <v>0.39157284808816534</v>
      </c>
      <c r="U642" s="69">
        <f t="shared" si="159"/>
        <v>0.75921915918525373</v>
      </c>
      <c r="V642" s="69">
        <f t="shared" si="159"/>
        <v>0.6975324853879139</v>
      </c>
      <c r="W642" s="69">
        <f t="shared" si="159"/>
        <v>0.3068771328506486</v>
      </c>
      <c r="X642" s="69">
        <f t="shared" si="159"/>
        <v>9.1820462463148012E-2</v>
      </c>
      <c r="Y642" s="69">
        <f t="shared" si="159"/>
        <v>2.5717584772312219E-2</v>
      </c>
      <c r="Z642" s="69">
        <f t="shared" si="159"/>
        <v>2.5957413106338076E-2</v>
      </c>
      <c r="AA642" s="69">
        <f t="shared" si="159"/>
        <v>0.13842133289605119</v>
      </c>
      <c r="AB642" s="69">
        <f t="shared" si="159"/>
        <v>8.4696093640543146E-2</v>
      </c>
      <c r="AC642" s="69">
        <f t="shared" si="159"/>
        <v>5.4580175809230289E-2</v>
      </c>
      <c r="AD642" s="69">
        <f t="shared" si="159"/>
        <v>5.114111453306442E-2</v>
      </c>
      <c r="AE642" s="69">
        <f t="shared" si="159"/>
        <v>4.5609713013661041E-2</v>
      </c>
      <c r="AF642" s="69">
        <f t="shared" si="159"/>
        <v>7.9272294168893781E-2</v>
      </c>
      <c r="AG642" s="69">
        <f t="shared" si="159"/>
        <v>8.2668439643653141E-2</v>
      </c>
      <c r="AH642" s="69">
        <f t="shared" si="159"/>
        <v>5.827115080065929E-2</v>
      </c>
      <c r="AI642" s="69">
        <f t="shared" ref="AI642:BA642" si="160">AI568/(HLOOKUP($A642,$C$244:$BV$245,2,FALSE)*HLOOKUP(AI$2,$C$244:$BV$245,2,FALSE))</f>
        <v>-1.2503174985952711E-2</v>
      </c>
      <c r="AJ642" s="69">
        <f t="shared" si="160"/>
        <v>8.9924711136888016E-3</v>
      </c>
      <c r="AK642" s="69">
        <f t="shared" si="160"/>
        <v>1.9015347821020444E-2</v>
      </c>
      <c r="AL642" s="69">
        <f t="shared" si="160"/>
        <v>5.6475616589072106E-3</v>
      </c>
      <c r="AM642" s="69">
        <f t="shared" si="160"/>
        <v>-1.3548762145894691E-2</v>
      </c>
      <c r="AN642" s="69">
        <f t="shared" si="160"/>
        <v>2.4013142282605867E-2</v>
      </c>
      <c r="AO642" s="69">
        <f t="shared" si="160"/>
        <v>-3.9866379660729166E-2</v>
      </c>
      <c r="AP642" s="69">
        <f t="shared" si="160"/>
        <v>9.113573674573984E-2</v>
      </c>
      <c r="AQ642" s="69">
        <f t="shared" si="160"/>
        <v>4.9818372472225189E-2</v>
      </c>
      <c r="AR642" s="69">
        <f t="shared" si="160"/>
        <v>5.7170589926422974E-2</v>
      </c>
      <c r="AS642" s="69">
        <f t="shared" si="160"/>
        <v>-2.4069016969495614E-2</v>
      </c>
      <c r="AT642" s="69">
        <f t="shared" si="160"/>
        <v>8.9171179626415187E-2</v>
      </c>
      <c r="AU642" s="69">
        <f t="shared" si="160"/>
        <v>4.5741595640582111E-2</v>
      </c>
      <c r="AV642" s="69">
        <f t="shared" si="160"/>
        <v>-3.2094834893826613E-2</v>
      </c>
      <c r="AW642" s="69">
        <f t="shared" si="160"/>
        <v>0.11068121377567761</v>
      </c>
      <c r="AX642" s="69">
        <f t="shared" si="160"/>
        <v>0.10692484653540069</v>
      </c>
      <c r="AY642" s="69">
        <f t="shared" si="160"/>
        <v>3.3682579782164747E-2</v>
      </c>
      <c r="AZ642" s="69">
        <f t="shared" si="160"/>
        <v>-2.0584853596091707E-2</v>
      </c>
      <c r="BA642" s="69">
        <f t="shared" si="160"/>
        <v>-4.6078236444663724E-2</v>
      </c>
      <c r="BB642" s="69"/>
      <c r="BC642" s="69"/>
      <c r="BD642" s="69"/>
      <c r="BE642" s="69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</row>
    <row r="643" spans="1:74" x14ac:dyDescent="0.2">
      <c r="A643" s="71" t="str">
        <f t="shared" si="156"/>
        <v>Europe Small Cap Equity</v>
      </c>
      <c r="C643" s="69">
        <f t="shared" ref="C643:AH643" si="161">C569/(HLOOKUP($A643,$C$244:$BV$245,2,FALSE)*HLOOKUP(C$2,$C$244:$BV$245,2,FALSE))</f>
        <v>0.67254936652486419</v>
      </c>
      <c r="D643" s="69">
        <f t="shared" si="161"/>
        <v>0.69465611186373211</v>
      </c>
      <c r="E643" s="69">
        <f t="shared" si="161"/>
        <v>0.89439531437703279</v>
      </c>
      <c r="F643" s="69">
        <f t="shared" si="161"/>
        <v>0.99999999999999956</v>
      </c>
      <c r="G643" s="69">
        <f t="shared" si="161"/>
        <v>0.82939613943884183</v>
      </c>
      <c r="H643" s="69">
        <f t="shared" si="161"/>
        <v>0.52796664965534512</v>
      </c>
      <c r="I643" s="69">
        <f t="shared" si="161"/>
        <v>0.40872240962042522</v>
      </c>
      <c r="J643" s="69">
        <f t="shared" si="161"/>
        <v>0.73815835925889695</v>
      </c>
      <c r="K643" s="69">
        <f t="shared" si="161"/>
        <v>0.73494491904958803</v>
      </c>
      <c r="L643" s="69">
        <f t="shared" si="161"/>
        <v>-5.4757174194032456E-2</v>
      </c>
      <c r="M643" s="69">
        <f t="shared" si="161"/>
        <v>-8.3062226130382055E-3</v>
      </c>
      <c r="N643" s="69">
        <f t="shared" si="161"/>
        <v>0.53481539221548857</v>
      </c>
      <c r="O643" s="69">
        <f t="shared" si="161"/>
        <v>0.35344400625587347</v>
      </c>
      <c r="P643" s="69">
        <f t="shared" si="161"/>
        <v>0.39963461123474092</v>
      </c>
      <c r="Q643" s="69">
        <f t="shared" si="161"/>
        <v>0.35987762795077366</v>
      </c>
      <c r="R643" s="69">
        <f t="shared" si="161"/>
        <v>0.55498015131627232</v>
      </c>
      <c r="S643" s="69">
        <f t="shared" si="161"/>
        <v>2.1369151513489091E-2</v>
      </c>
      <c r="T643" s="69">
        <f t="shared" si="161"/>
        <v>0.31326309558498505</v>
      </c>
      <c r="U643" s="69">
        <f t="shared" si="161"/>
        <v>0.74475289789398891</v>
      </c>
      <c r="V643" s="69">
        <f t="shared" si="161"/>
        <v>0.78152137403870692</v>
      </c>
      <c r="W643" s="69">
        <f t="shared" si="161"/>
        <v>0.30448032479310655</v>
      </c>
      <c r="X643" s="69">
        <f t="shared" si="161"/>
        <v>7.3639347782328543E-2</v>
      </c>
      <c r="Y643" s="69">
        <f t="shared" si="161"/>
        <v>4.4266080859823288E-2</v>
      </c>
      <c r="Z643" s="69">
        <f t="shared" si="161"/>
        <v>3.8814160865558514E-2</v>
      </c>
      <c r="AA643" s="69">
        <f t="shared" si="161"/>
        <v>0.12887794426811922</v>
      </c>
      <c r="AB643" s="69">
        <f t="shared" si="161"/>
        <v>7.4779011621552219E-2</v>
      </c>
      <c r="AC643" s="69">
        <f t="shared" si="161"/>
        <v>3.7741356257187456E-2</v>
      </c>
      <c r="AD643" s="69">
        <f t="shared" si="161"/>
        <v>4.263803639758066E-2</v>
      </c>
      <c r="AE643" s="69">
        <f t="shared" si="161"/>
        <v>1.5315986996772573E-2</v>
      </c>
      <c r="AF643" s="69">
        <f t="shared" si="161"/>
        <v>8.8493135331145306E-2</v>
      </c>
      <c r="AG643" s="69">
        <f t="shared" si="161"/>
        <v>7.8254963052604071E-2</v>
      </c>
      <c r="AH643" s="69">
        <f t="shared" si="161"/>
        <v>6.0085984742369057E-2</v>
      </c>
      <c r="AI643" s="69">
        <f t="shared" ref="AI643:BA643" si="162">AI569/(HLOOKUP($A643,$C$244:$BV$245,2,FALSE)*HLOOKUP(AI$2,$C$244:$BV$245,2,FALSE))</f>
        <v>3.0482229479628174E-4</v>
      </c>
      <c r="AJ643" s="69">
        <f t="shared" si="162"/>
        <v>1.6315834839512898E-2</v>
      </c>
      <c r="AK643" s="69">
        <f t="shared" si="162"/>
        <v>1.3925853748174939E-2</v>
      </c>
      <c r="AL643" s="69">
        <f t="shared" si="162"/>
        <v>1.6657853711612366E-2</v>
      </c>
      <c r="AM643" s="69">
        <f t="shared" si="162"/>
        <v>2.0596426247253382E-2</v>
      </c>
      <c r="AN643" s="69">
        <f t="shared" si="162"/>
        <v>2.8285643281166038E-2</v>
      </c>
      <c r="AO643" s="69">
        <f t="shared" si="162"/>
        <v>-7.9632369067802675E-3</v>
      </c>
      <c r="AP643" s="69">
        <f t="shared" si="162"/>
        <v>9.7914988387659205E-2</v>
      </c>
      <c r="AQ643" s="69">
        <f t="shared" si="162"/>
        <v>4.7178419630634544E-2</v>
      </c>
      <c r="AR643" s="69">
        <f t="shared" si="162"/>
        <v>5.2415205081250603E-2</v>
      </c>
      <c r="AS643" s="69">
        <f t="shared" si="162"/>
        <v>-7.6505856641823133E-2</v>
      </c>
      <c r="AT643" s="69">
        <f t="shared" si="162"/>
        <v>7.3059609592416724E-2</v>
      </c>
      <c r="AU643" s="69">
        <f t="shared" si="162"/>
        <v>5.581644409597325E-2</v>
      </c>
      <c r="AV643" s="69">
        <f t="shared" si="162"/>
        <v>-1.2918219352090208E-2</v>
      </c>
      <c r="AW643" s="69">
        <f t="shared" si="162"/>
        <v>6.7547025967851893E-2</v>
      </c>
      <c r="AX643" s="69">
        <f t="shared" si="162"/>
        <v>6.4331423328912424E-2</v>
      </c>
      <c r="AY643" s="69">
        <f t="shared" si="162"/>
        <v>2.6591693410631695E-2</v>
      </c>
      <c r="AZ643" s="69">
        <f t="shared" si="162"/>
        <v>-2.2338544557638448E-2</v>
      </c>
      <c r="BA643" s="69">
        <f t="shared" si="162"/>
        <v>-7.5301221479437581E-3</v>
      </c>
      <c r="BB643" s="69"/>
      <c r="BC643" s="69"/>
      <c r="BD643" s="69"/>
      <c r="BE643" s="69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</row>
    <row r="644" spans="1:74" x14ac:dyDescent="0.2">
      <c r="A644" s="71" t="str">
        <f t="shared" si="156"/>
        <v>UK Equity</v>
      </c>
      <c r="C644" s="69">
        <f t="shared" ref="C644:AH644" si="163">C570/(HLOOKUP($A644,$C$244:$BV$245,2,FALSE)*HLOOKUP(C$2,$C$244:$BV$245,2,FALSE))</f>
        <v>0.73729779322579914</v>
      </c>
      <c r="D644" s="69">
        <f t="shared" si="163"/>
        <v>0.63681263086391615</v>
      </c>
      <c r="E644" s="69">
        <f t="shared" si="163"/>
        <v>0.86584550499971835</v>
      </c>
      <c r="F644" s="69">
        <f t="shared" si="163"/>
        <v>0.82939613943884172</v>
      </c>
      <c r="G644" s="69">
        <f t="shared" si="163"/>
        <v>1.0000000000000007</v>
      </c>
      <c r="H644" s="69">
        <f t="shared" si="163"/>
        <v>0.53634868946637215</v>
      </c>
      <c r="I644" s="69">
        <f t="shared" si="163"/>
        <v>0.36899744436255522</v>
      </c>
      <c r="J644" s="69">
        <f t="shared" si="163"/>
        <v>0.75427662738922163</v>
      </c>
      <c r="K644" s="69">
        <f t="shared" si="163"/>
        <v>0.70716188591154105</v>
      </c>
      <c r="L644" s="69">
        <f t="shared" si="163"/>
        <v>-4.4586797267462024E-3</v>
      </c>
      <c r="M644" s="69">
        <f t="shared" si="163"/>
        <v>4.9615333096001364E-2</v>
      </c>
      <c r="N644" s="69">
        <f t="shared" si="163"/>
        <v>0.54736382370962622</v>
      </c>
      <c r="O644" s="69">
        <f t="shared" si="163"/>
        <v>0.42053292413148841</v>
      </c>
      <c r="P644" s="69">
        <f t="shared" si="163"/>
        <v>0.43047095796193097</v>
      </c>
      <c r="Q644" s="69">
        <f t="shared" si="163"/>
        <v>0.39038905158470982</v>
      </c>
      <c r="R644" s="69">
        <f t="shared" si="163"/>
        <v>0.56011113471049734</v>
      </c>
      <c r="S644" s="69">
        <f t="shared" si="163"/>
        <v>0.10925081743114244</v>
      </c>
      <c r="T644" s="69">
        <f t="shared" si="163"/>
        <v>0.37044190968782281</v>
      </c>
      <c r="U644" s="69">
        <f t="shared" si="163"/>
        <v>0.75032893760434638</v>
      </c>
      <c r="V644" s="69">
        <f t="shared" si="163"/>
        <v>0.68434895117340666</v>
      </c>
      <c r="W644" s="69">
        <f t="shared" si="163"/>
        <v>0.30505678323145202</v>
      </c>
      <c r="X644" s="69">
        <f t="shared" si="163"/>
        <v>8.5964058573070018E-2</v>
      </c>
      <c r="Y644" s="69">
        <f t="shared" si="163"/>
        <v>9.6187340668759405E-2</v>
      </c>
      <c r="Z644" s="69">
        <f t="shared" si="163"/>
        <v>6.0765504320781226E-2</v>
      </c>
      <c r="AA644" s="69">
        <f t="shared" si="163"/>
        <v>0.13740288674242443</v>
      </c>
      <c r="AB644" s="69">
        <f t="shared" si="163"/>
        <v>8.7361271419360662E-2</v>
      </c>
      <c r="AC644" s="69">
        <f t="shared" si="163"/>
        <v>8.4009001234259709E-2</v>
      </c>
      <c r="AD644" s="69">
        <f t="shared" si="163"/>
        <v>9.1966220446357425E-2</v>
      </c>
      <c r="AE644" s="69">
        <f t="shared" si="163"/>
        <v>3.8271748381573288E-2</v>
      </c>
      <c r="AF644" s="69">
        <f t="shared" si="163"/>
        <v>8.2982021441188478E-2</v>
      </c>
      <c r="AG644" s="69">
        <f t="shared" si="163"/>
        <v>7.6064938497519732E-2</v>
      </c>
      <c r="AH644" s="69">
        <f t="shared" si="163"/>
        <v>4.798608639422576E-2</v>
      </c>
      <c r="AI644" s="69">
        <f t="shared" ref="AI644:BA644" si="164">AI570/(HLOOKUP($A644,$C$244:$BV$245,2,FALSE)*HLOOKUP(AI$2,$C$244:$BV$245,2,FALSE))</f>
        <v>4.2990223465203606E-3</v>
      </c>
      <c r="AJ644" s="69">
        <f t="shared" si="164"/>
        <v>2.3805710626432261E-2</v>
      </c>
      <c r="AK644" s="69">
        <f t="shared" si="164"/>
        <v>2.9639453008142184E-2</v>
      </c>
      <c r="AL644" s="69">
        <f t="shared" si="164"/>
        <v>1.7047267548208692E-2</v>
      </c>
      <c r="AM644" s="69">
        <f t="shared" si="164"/>
        <v>2.120352434934333E-2</v>
      </c>
      <c r="AN644" s="69">
        <f t="shared" si="164"/>
        <v>4.2066417705167163E-2</v>
      </c>
      <c r="AO644" s="69">
        <f t="shared" si="164"/>
        <v>-2.5904889182454947E-2</v>
      </c>
      <c r="AP644" s="69">
        <f t="shared" si="164"/>
        <v>9.5370496303440577E-2</v>
      </c>
      <c r="AQ644" s="69">
        <f t="shared" si="164"/>
        <v>2.3872722156731119E-3</v>
      </c>
      <c r="AR644" s="69">
        <f t="shared" si="164"/>
        <v>6.8286079638984115E-2</v>
      </c>
      <c r="AS644" s="69">
        <f t="shared" si="164"/>
        <v>-5.7284238919697271E-2</v>
      </c>
      <c r="AT644" s="69">
        <f t="shared" si="164"/>
        <v>0.1081160750385705</v>
      </c>
      <c r="AU644" s="69">
        <f t="shared" si="164"/>
        <v>5.2691354996538965E-2</v>
      </c>
      <c r="AV644" s="69">
        <f t="shared" si="164"/>
        <v>-3.9437240251705155E-2</v>
      </c>
      <c r="AW644" s="69">
        <f t="shared" si="164"/>
        <v>0.14974825474642739</v>
      </c>
      <c r="AX644" s="69">
        <f t="shared" si="164"/>
        <v>0.11689154101793564</v>
      </c>
      <c r="AY644" s="69">
        <f t="shared" si="164"/>
        <v>1.7008079915571329E-2</v>
      </c>
      <c r="AZ644" s="69">
        <f t="shared" si="164"/>
        <v>-5.1885923207362523E-2</v>
      </c>
      <c r="BA644" s="69">
        <f t="shared" si="164"/>
        <v>-9.4341637090350604E-3</v>
      </c>
      <c r="BB644" s="69"/>
      <c r="BC644" s="69"/>
      <c r="BD644" s="69"/>
      <c r="BE644" s="69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</row>
    <row r="645" spans="1:74" x14ac:dyDescent="0.2">
      <c r="A645" s="71" t="str">
        <f t="shared" si="156"/>
        <v>Japan Equity</v>
      </c>
      <c r="C645" s="69">
        <f t="shared" ref="C645:AH645" si="165">C571/(HLOOKUP($A645,$C$244:$BV$245,2,FALSE)*HLOOKUP(C$2,$C$244:$BV$245,2,FALSE))</f>
        <v>0.63014917528403325</v>
      </c>
      <c r="D645" s="69">
        <f t="shared" si="165"/>
        <v>0.54634315934693356</v>
      </c>
      <c r="E645" s="69">
        <f t="shared" si="165"/>
        <v>0.56536094364069855</v>
      </c>
      <c r="F645" s="69">
        <f t="shared" si="165"/>
        <v>0.52796664965534512</v>
      </c>
      <c r="G645" s="69">
        <f t="shared" si="165"/>
        <v>0.53634868946637215</v>
      </c>
      <c r="H645" s="69">
        <f t="shared" si="165"/>
        <v>1.0000000000000002</v>
      </c>
      <c r="I645" s="69">
        <f t="shared" si="165"/>
        <v>0.87424992169398819</v>
      </c>
      <c r="J645" s="69">
        <f t="shared" si="165"/>
        <v>0.57465730704865303</v>
      </c>
      <c r="K645" s="69">
        <f t="shared" si="165"/>
        <v>0.57256434818070057</v>
      </c>
      <c r="L645" s="69">
        <f t="shared" si="165"/>
        <v>0.19167397066589509</v>
      </c>
      <c r="M645" s="69">
        <f t="shared" si="165"/>
        <v>0.24076342606892626</v>
      </c>
      <c r="N645" s="69">
        <f t="shared" si="165"/>
        <v>0.52139332341159284</v>
      </c>
      <c r="O645" s="69">
        <f t="shared" si="165"/>
        <v>0.44555782852450476</v>
      </c>
      <c r="P645" s="69">
        <f t="shared" si="165"/>
        <v>0.4316780164958684</v>
      </c>
      <c r="Q645" s="69">
        <f t="shared" si="165"/>
        <v>0.42936446723634442</v>
      </c>
      <c r="R645" s="69">
        <f t="shared" si="165"/>
        <v>0.6393168325350389</v>
      </c>
      <c r="S645" s="69">
        <f t="shared" si="165"/>
        <v>0.31731410862189235</v>
      </c>
      <c r="T645" s="69">
        <f t="shared" si="165"/>
        <v>0.44006088615861794</v>
      </c>
      <c r="U645" s="69">
        <f t="shared" si="165"/>
        <v>0.46842847255510078</v>
      </c>
      <c r="V645" s="69">
        <f t="shared" si="165"/>
        <v>0.46331934035714512</v>
      </c>
      <c r="W645" s="69">
        <f t="shared" si="165"/>
        <v>0.21499575935713111</v>
      </c>
      <c r="X645" s="69">
        <f t="shared" si="165"/>
        <v>-3.0510415942435979E-2</v>
      </c>
      <c r="Y645" s="69">
        <f t="shared" si="165"/>
        <v>3.1924274397484603E-2</v>
      </c>
      <c r="Z645" s="69">
        <f t="shared" si="165"/>
        <v>-9.7386042164577177E-3</v>
      </c>
      <c r="AA645" s="69">
        <f t="shared" si="165"/>
        <v>1.1614273114008264E-2</v>
      </c>
      <c r="AB645" s="69">
        <f t="shared" si="165"/>
        <v>-2.7270873295264876E-2</v>
      </c>
      <c r="AC645" s="69">
        <f t="shared" si="165"/>
        <v>4.4262539649057464E-2</v>
      </c>
      <c r="AD645" s="69">
        <f t="shared" si="165"/>
        <v>5.0706384133279811E-2</v>
      </c>
      <c r="AE645" s="69">
        <f t="shared" si="165"/>
        <v>1.8396883339426143E-2</v>
      </c>
      <c r="AF645" s="69">
        <f t="shared" si="165"/>
        <v>-1.6610085300775571E-2</v>
      </c>
      <c r="AG645" s="69">
        <f t="shared" si="165"/>
        <v>-6.9125914159155234E-3</v>
      </c>
      <c r="AH645" s="69">
        <f t="shared" si="165"/>
        <v>-4.5494073965775934E-2</v>
      </c>
      <c r="AI645" s="69">
        <f t="shared" ref="AI645:BA645" si="166">AI571/(HLOOKUP($A645,$C$244:$BV$245,2,FALSE)*HLOOKUP(AI$2,$C$244:$BV$245,2,FALSE))</f>
        <v>-8.0142219546922334E-3</v>
      </c>
      <c r="AJ645" s="69">
        <f t="shared" si="166"/>
        <v>-1.4494977782385436E-3</v>
      </c>
      <c r="AK645" s="69">
        <f t="shared" si="166"/>
        <v>9.7471769393684023E-3</v>
      </c>
      <c r="AL645" s="69">
        <f t="shared" si="166"/>
        <v>-3.1661788643004785E-2</v>
      </c>
      <c r="AM645" s="69">
        <f t="shared" si="166"/>
        <v>8.3112900455786898E-2</v>
      </c>
      <c r="AN645" s="69">
        <f t="shared" si="166"/>
        <v>-7.0124250254326281E-2</v>
      </c>
      <c r="AO645" s="69">
        <f t="shared" si="166"/>
        <v>7.4417801774874157E-2</v>
      </c>
      <c r="AP645" s="69">
        <f t="shared" si="166"/>
        <v>-6.3230936039067306E-2</v>
      </c>
      <c r="AQ645" s="69">
        <f t="shared" si="166"/>
        <v>1.3778678169691286E-2</v>
      </c>
      <c r="AR645" s="69">
        <f t="shared" si="166"/>
        <v>-3.0656963487516266E-2</v>
      </c>
      <c r="AS645" s="69">
        <f t="shared" si="166"/>
        <v>-1.1984909299386833E-2</v>
      </c>
      <c r="AT645" s="69">
        <f t="shared" si="166"/>
        <v>7.8255612271090329E-3</v>
      </c>
      <c r="AU645" s="69">
        <f t="shared" si="166"/>
        <v>-1.0608557101447718E-2</v>
      </c>
      <c r="AV645" s="69">
        <f t="shared" si="166"/>
        <v>6.7658322444580976E-2</v>
      </c>
      <c r="AW645" s="69">
        <f t="shared" si="166"/>
        <v>6.3894303682617823E-2</v>
      </c>
      <c r="AX645" s="69">
        <f t="shared" si="166"/>
        <v>4.4209617115388282E-2</v>
      </c>
      <c r="AY645" s="69">
        <f t="shared" si="166"/>
        <v>1.1676075720384937E-2</v>
      </c>
      <c r="AZ645" s="69">
        <f t="shared" si="166"/>
        <v>8.3304336175665326E-3</v>
      </c>
      <c r="BA645" s="69">
        <f t="shared" si="166"/>
        <v>-8.9310113207305267E-2</v>
      </c>
      <c r="BB645" s="69"/>
      <c r="BC645" s="69"/>
      <c r="BD645" s="69"/>
      <c r="BE645" s="69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</row>
    <row r="646" spans="1:74" x14ac:dyDescent="0.2">
      <c r="A646" s="71" t="str">
        <f t="shared" si="156"/>
        <v>Japan Small Cap Equity</v>
      </c>
      <c r="C646" s="69">
        <f t="shared" ref="C646:AH646" si="167">C572/(HLOOKUP($A646,$C$244:$BV$245,2,FALSE)*HLOOKUP(C$2,$C$244:$BV$245,2,FALSE))</f>
        <v>0.4967026692970033</v>
      </c>
      <c r="D646" s="69">
        <f t="shared" si="167"/>
        <v>0.43392761928319856</v>
      </c>
      <c r="E646" s="69">
        <f t="shared" si="167"/>
        <v>0.39988825332961581</v>
      </c>
      <c r="F646" s="69">
        <f t="shared" si="167"/>
        <v>0.40872240962042516</v>
      </c>
      <c r="G646" s="69">
        <f t="shared" si="167"/>
        <v>0.36899744436255522</v>
      </c>
      <c r="H646" s="69">
        <f t="shared" si="167"/>
        <v>0.87424992169398807</v>
      </c>
      <c r="I646" s="69">
        <f t="shared" si="167"/>
        <v>1</v>
      </c>
      <c r="J646" s="69">
        <f t="shared" si="167"/>
        <v>0.46358146478951096</v>
      </c>
      <c r="K646" s="69">
        <f t="shared" si="167"/>
        <v>0.45105834944734469</v>
      </c>
      <c r="L646" s="69">
        <f t="shared" si="167"/>
        <v>0.32674851228858875</v>
      </c>
      <c r="M646" s="69">
        <f t="shared" si="167"/>
        <v>0.35586965275003024</v>
      </c>
      <c r="N646" s="69">
        <f t="shared" si="167"/>
        <v>0.44353750644653489</v>
      </c>
      <c r="O646" s="69">
        <f t="shared" si="167"/>
        <v>0.44064716692169426</v>
      </c>
      <c r="P646" s="69">
        <f t="shared" si="167"/>
        <v>0.40512320089728665</v>
      </c>
      <c r="Q646" s="69">
        <f t="shared" si="167"/>
        <v>0.38662741300252129</v>
      </c>
      <c r="R646" s="69">
        <f t="shared" si="167"/>
        <v>0.56855919212544859</v>
      </c>
      <c r="S646" s="69">
        <f t="shared" si="167"/>
        <v>0.36378428294135479</v>
      </c>
      <c r="T646" s="69">
        <f t="shared" si="167"/>
        <v>0.42254448561072971</v>
      </c>
      <c r="U646" s="69">
        <f t="shared" si="167"/>
        <v>0.29293546589883701</v>
      </c>
      <c r="V646" s="69">
        <f t="shared" si="167"/>
        <v>0.30438222348007965</v>
      </c>
      <c r="W646" s="69">
        <f t="shared" si="167"/>
        <v>0.1762969514422838</v>
      </c>
      <c r="X646" s="69">
        <f t="shared" si="167"/>
        <v>-5.6294406356718597E-2</v>
      </c>
      <c r="Y646" s="69">
        <f t="shared" si="167"/>
        <v>3.5438120046983719E-2</v>
      </c>
      <c r="Z646" s="69">
        <f t="shared" si="167"/>
        <v>-9.7284236054262334E-3</v>
      </c>
      <c r="AA646" s="69">
        <f t="shared" si="167"/>
        <v>9.2065854824530963E-3</v>
      </c>
      <c r="AB646" s="69">
        <f t="shared" si="167"/>
        <v>-3.1684493720490835E-2</v>
      </c>
      <c r="AC646" s="69">
        <f t="shared" si="167"/>
        <v>9.8668242545216396E-3</v>
      </c>
      <c r="AD646" s="69">
        <f t="shared" si="167"/>
        <v>1.9919492598854966E-2</v>
      </c>
      <c r="AE646" s="69">
        <f t="shared" si="167"/>
        <v>-2.3759441477304313E-2</v>
      </c>
      <c r="AF646" s="69">
        <f t="shared" si="167"/>
        <v>8.6162112951919893E-3</v>
      </c>
      <c r="AG646" s="69">
        <f t="shared" si="167"/>
        <v>7.796618662971622E-3</v>
      </c>
      <c r="AH646" s="69">
        <f t="shared" si="167"/>
        <v>-3.2709273460148541E-2</v>
      </c>
      <c r="AI646" s="69">
        <f t="shared" ref="AI646:BA646" si="168">AI572/(HLOOKUP($A646,$C$244:$BV$245,2,FALSE)*HLOOKUP(AI$2,$C$244:$BV$245,2,FALSE))</f>
        <v>5.3322381054227751E-3</v>
      </c>
      <c r="AJ646" s="69">
        <f t="shared" si="168"/>
        <v>1.6130022324790109E-2</v>
      </c>
      <c r="AK646" s="69">
        <f t="shared" si="168"/>
        <v>1.5069198199823245E-2</v>
      </c>
      <c r="AL646" s="69">
        <f t="shared" si="168"/>
        <v>-2.4435419775948368E-2</v>
      </c>
      <c r="AM646" s="69">
        <f t="shared" si="168"/>
        <v>0.11363231050185685</v>
      </c>
      <c r="AN646" s="69">
        <f t="shared" si="168"/>
        <v>-4.4882312547829234E-2</v>
      </c>
      <c r="AO646" s="69">
        <f t="shared" si="168"/>
        <v>8.8002032608999026E-2</v>
      </c>
      <c r="AP646" s="69">
        <f t="shared" si="168"/>
        <v>-5.1466030970344433E-2</v>
      </c>
      <c r="AQ646" s="69">
        <f t="shared" si="168"/>
        <v>3.362448999859835E-2</v>
      </c>
      <c r="AR646" s="69">
        <f t="shared" si="168"/>
        <v>-4.871011651656789E-2</v>
      </c>
      <c r="AS646" s="69">
        <f t="shared" si="168"/>
        <v>-3.7004132051485832E-2</v>
      </c>
      <c r="AT646" s="69">
        <f t="shared" si="168"/>
        <v>3.9290866053022415E-3</v>
      </c>
      <c r="AU646" s="69">
        <f t="shared" si="168"/>
        <v>-3.3028144753131879E-2</v>
      </c>
      <c r="AV646" s="69">
        <f t="shared" si="168"/>
        <v>5.0543740455219269E-2</v>
      </c>
      <c r="AW646" s="69">
        <f t="shared" si="168"/>
        <v>3.7158001258731116E-2</v>
      </c>
      <c r="AX646" s="69">
        <f t="shared" si="168"/>
        <v>2.4702964306623793E-2</v>
      </c>
      <c r="AY646" s="69">
        <f t="shared" si="168"/>
        <v>1.2161563297453203E-2</v>
      </c>
      <c r="AZ646" s="69">
        <f t="shared" si="168"/>
        <v>4.3454379587207916E-2</v>
      </c>
      <c r="BA646" s="69">
        <f t="shared" si="168"/>
        <v>-9.747121744010763E-2</v>
      </c>
      <c r="BB646" s="69"/>
      <c r="BC646" s="69"/>
      <c r="BD646" s="69"/>
      <c r="BE646" s="69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</row>
    <row r="647" spans="1:74" x14ac:dyDescent="0.2">
      <c r="A647" s="71" t="str">
        <f t="shared" si="156"/>
        <v>Developed Market Pacific Ex-Japan Equity</v>
      </c>
      <c r="C647" s="69">
        <f t="shared" ref="C647:AH647" si="169">C573/(HLOOKUP($A647,$C$244:$BV$245,2,FALSE)*HLOOKUP(C$2,$C$244:$BV$245,2,FALSE))</f>
        <v>0.69939938753065178</v>
      </c>
      <c r="D647" s="69">
        <f t="shared" si="169"/>
        <v>0.65311917540634967</v>
      </c>
      <c r="E647" s="69">
        <f t="shared" si="169"/>
        <v>0.74890629421855037</v>
      </c>
      <c r="F647" s="69">
        <f t="shared" si="169"/>
        <v>0.73815835925889695</v>
      </c>
      <c r="G647" s="69">
        <f t="shared" si="169"/>
        <v>0.75427662738922174</v>
      </c>
      <c r="H647" s="69">
        <f t="shared" si="169"/>
        <v>0.57465730704865303</v>
      </c>
      <c r="I647" s="69">
        <f t="shared" si="169"/>
        <v>0.4635814647895109</v>
      </c>
      <c r="J647" s="69">
        <f t="shared" si="169"/>
        <v>1.0000000000000007</v>
      </c>
      <c r="K647" s="69">
        <f t="shared" si="169"/>
        <v>0.88341877018554282</v>
      </c>
      <c r="L647" s="69">
        <f t="shared" si="169"/>
        <v>0.15167913663151458</v>
      </c>
      <c r="M647" s="69">
        <f t="shared" si="169"/>
        <v>0.19606975876398905</v>
      </c>
      <c r="N647" s="69">
        <f t="shared" si="169"/>
        <v>0.61245013694481543</v>
      </c>
      <c r="O647" s="69">
        <f t="shared" si="169"/>
        <v>0.62253276023916615</v>
      </c>
      <c r="P647" s="69">
        <f t="shared" si="169"/>
        <v>0.54995232244156234</v>
      </c>
      <c r="Q647" s="69">
        <f t="shared" si="169"/>
        <v>0.50919727878538679</v>
      </c>
      <c r="R647" s="69">
        <f t="shared" si="169"/>
        <v>0.63081341288083614</v>
      </c>
      <c r="S647" s="69">
        <f t="shared" si="169"/>
        <v>0.17583974102339278</v>
      </c>
      <c r="T647" s="69">
        <f t="shared" si="169"/>
        <v>0.49463660821032479</v>
      </c>
      <c r="U647" s="69">
        <f t="shared" si="169"/>
        <v>0.6696342826998154</v>
      </c>
      <c r="V647" s="69">
        <f t="shared" si="169"/>
        <v>0.68902837256561933</v>
      </c>
      <c r="W647" s="69">
        <f t="shared" si="169"/>
        <v>0.31977670144737858</v>
      </c>
      <c r="X647" s="69">
        <f t="shared" si="169"/>
        <v>2.6166844728424406E-2</v>
      </c>
      <c r="Y647" s="69">
        <f t="shared" si="169"/>
        <v>5.1706970556274219E-2</v>
      </c>
      <c r="Z647" s="69">
        <f t="shared" si="169"/>
        <v>4.0888150151583025E-3</v>
      </c>
      <c r="AA647" s="69">
        <f t="shared" si="169"/>
        <v>0.11004223008304509</v>
      </c>
      <c r="AB647" s="69">
        <f t="shared" si="169"/>
        <v>8.6377409750819187E-2</v>
      </c>
      <c r="AC647" s="69">
        <f t="shared" si="169"/>
        <v>1.929169941651785E-2</v>
      </c>
      <c r="AD647" s="69">
        <f t="shared" si="169"/>
        <v>1.4111007838600814E-2</v>
      </c>
      <c r="AE647" s="69">
        <f t="shared" si="169"/>
        <v>2.8496865575645049E-2</v>
      </c>
      <c r="AF647" s="69">
        <f t="shared" si="169"/>
        <v>5.5777316338779213E-2</v>
      </c>
      <c r="AG647" s="69">
        <f t="shared" si="169"/>
        <v>6.5545737704884005E-2</v>
      </c>
      <c r="AH647" s="69">
        <f t="shared" si="169"/>
        <v>1.8557204303436735E-2</v>
      </c>
      <c r="AI647" s="69">
        <f t="shared" ref="AI647:BA647" si="170">AI573/(HLOOKUP($A647,$C$244:$BV$245,2,FALSE)*HLOOKUP(AI$2,$C$244:$BV$245,2,FALSE))</f>
        <v>4.4496075122367723E-2</v>
      </c>
      <c r="AJ647" s="69">
        <f t="shared" si="170"/>
        <v>4.6691406065854542E-2</v>
      </c>
      <c r="AK647" s="69">
        <f t="shared" si="170"/>
        <v>6.4265900913719073E-2</v>
      </c>
      <c r="AL647" s="69">
        <f t="shared" si="170"/>
        <v>4.7477147760286227E-2</v>
      </c>
      <c r="AM647" s="69">
        <f t="shared" si="170"/>
        <v>1.2415079598255899E-2</v>
      </c>
      <c r="AN647" s="69">
        <f t="shared" si="170"/>
        <v>4.0476522991675555E-2</v>
      </c>
      <c r="AO647" s="69">
        <f t="shared" si="170"/>
        <v>-1.5500792138292674E-2</v>
      </c>
      <c r="AP647" s="69">
        <f t="shared" si="170"/>
        <v>6.1390257504446107E-2</v>
      </c>
      <c r="AQ647" s="69">
        <f t="shared" si="170"/>
        <v>3.7523868675450579E-2</v>
      </c>
      <c r="AR647" s="69">
        <f t="shared" si="170"/>
        <v>9.9374141092429383E-2</v>
      </c>
      <c r="AS647" s="69">
        <f t="shared" si="170"/>
        <v>-4.5343029946825278E-2</v>
      </c>
      <c r="AT647" s="69">
        <f t="shared" si="170"/>
        <v>0.10838617627076842</v>
      </c>
      <c r="AU647" s="69">
        <f t="shared" si="170"/>
        <v>0.1026720550442389</v>
      </c>
      <c r="AV647" s="69">
        <f t="shared" si="170"/>
        <v>1.509277763165054E-3</v>
      </c>
      <c r="AW647" s="69">
        <f t="shared" si="170"/>
        <v>0.12634886305267876</v>
      </c>
      <c r="AX647" s="69">
        <f t="shared" si="170"/>
        <v>9.4817752816539813E-2</v>
      </c>
      <c r="AY647" s="69">
        <f t="shared" si="170"/>
        <v>8.229512963507607E-2</v>
      </c>
      <c r="AZ647" s="69">
        <f t="shared" si="170"/>
        <v>8.9743037526035206E-3</v>
      </c>
      <c r="BA647" s="69">
        <f t="shared" si="170"/>
        <v>-4.5529789213263304E-2</v>
      </c>
      <c r="BB647" s="69"/>
      <c r="BC647" s="69"/>
      <c r="BD647" s="69"/>
      <c r="BE647" s="69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</row>
    <row r="648" spans="1:74" x14ac:dyDescent="0.2">
      <c r="A648" s="71" t="str">
        <f t="shared" si="156"/>
        <v>Global Emerging Markets Equity</v>
      </c>
      <c r="C648" s="69">
        <f t="shared" ref="C648:AH648" si="171">C574/(HLOOKUP($A648,$C$244:$BV$245,2,FALSE)*HLOOKUP(C$2,$C$244:$BV$245,2,FALSE))</f>
        <v>0.6629041723660315</v>
      </c>
      <c r="D648" s="69">
        <f t="shared" si="171"/>
        <v>0.621325125242014</v>
      </c>
      <c r="E648" s="69">
        <f t="shared" si="171"/>
        <v>0.74785521643990938</v>
      </c>
      <c r="F648" s="69">
        <f t="shared" si="171"/>
        <v>0.73494491904958814</v>
      </c>
      <c r="G648" s="69">
        <f t="shared" si="171"/>
        <v>0.70716188591154083</v>
      </c>
      <c r="H648" s="69">
        <f t="shared" si="171"/>
        <v>0.57256434818070057</v>
      </c>
      <c r="I648" s="69">
        <f t="shared" si="171"/>
        <v>0.45105834944734463</v>
      </c>
      <c r="J648" s="69">
        <f t="shared" si="171"/>
        <v>0.88341877018554282</v>
      </c>
      <c r="K648" s="69">
        <f t="shared" si="171"/>
        <v>1.0000000000000002</v>
      </c>
      <c r="L648" s="69">
        <f t="shared" si="171"/>
        <v>0.14707948676985677</v>
      </c>
      <c r="M648" s="69">
        <f t="shared" si="171"/>
        <v>0.18629138548094817</v>
      </c>
      <c r="N648" s="69">
        <f t="shared" si="171"/>
        <v>0.63023697150734126</v>
      </c>
      <c r="O648" s="69">
        <f t="shared" si="171"/>
        <v>0.65494161041111498</v>
      </c>
      <c r="P648" s="69">
        <f t="shared" si="171"/>
        <v>0.55721503284180329</v>
      </c>
      <c r="Q648" s="69">
        <f t="shared" si="171"/>
        <v>0.51971042857028171</v>
      </c>
      <c r="R648" s="69">
        <f t="shared" si="171"/>
        <v>0.64403570842766145</v>
      </c>
      <c r="S648" s="69">
        <f t="shared" si="171"/>
        <v>0.19411126452813679</v>
      </c>
      <c r="T648" s="69">
        <f t="shared" si="171"/>
        <v>0.50726655812254162</v>
      </c>
      <c r="U648" s="69">
        <f t="shared" si="171"/>
        <v>0.63881831146683232</v>
      </c>
      <c r="V648" s="69">
        <f t="shared" si="171"/>
        <v>0.71225941640417112</v>
      </c>
      <c r="W648" s="69">
        <f t="shared" si="171"/>
        <v>0.3669242156923318</v>
      </c>
      <c r="X648" s="69">
        <f t="shared" si="171"/>
        <v>1.6938384767570529E-2</v>
      </c>
      <c r="Y648" s="69">
        <f t="shared" si="171"/>
        <v>-1.9012516980390075E-2</v>
      </c>
      <c r="Z648" s="69">
        <f t="shared" si="171"/>
        <v>-2.075436355320847E-2</v>
      </c>
      <c r="AA648" s="69">
        <f t="shared" si="171"/>
        <v>8.1084364456176922E-2</v>
      </c>
      <c r="AB648" s="69">
        <f t="shared" si="171"/>
        <v>6.7387237184913087E-2</v>
      </c>
      <c r="AC648" s="69">
        <f t="shared" si="171"/>
        <v>-2.3697011325151937E-2</v>
      </c>
      <c r="AD648" s="69">
        <f t="shared" si="171"/>
        <v>-2.5170687920778572E-2</v>
      </c>
      <c r="AE648" s="69">
        <f t="shared" si="171"/>
        <v>-2.2636059586474844E-2</v>
      </c>
      <c r="AF648" s="69">
        <f t="shared" si="171"/>
        <v>3.345577806410268E-2</v>
      </c>
      <c r="AG648" s="69">
        <f t="shared" si="171"/>
        <v>3.9800154055885162E-2</v>
      </c>
      <c r="AH648" s="69">
        <f t="shared" si="171"/>
        <v>-3.8610346612670529E-2</v>
      </c>
      <c r="AI648" s="69">
        <f t="shared" ref="AI648:BA648" si="172">AI574/(HLOOKUP($A648,$C$244:$BV$245,2,FALSE)*HLOOKUP(AI$2,$C$244:$BV$245,2,FALSE))</f>
        <v>2.659053553142824E-2</v>
      </c>
      <c r="AJ648" s="69">
        <f t="shared" si="172"/>
        <v>2.2155694492804735E-2</v>
      </c>
      <c r="AK648" s="69">
        <f t="shared" si="172"/>
        <v>3.1357156729322169E-2</v>
      </c>
      <c r="AL648" s="69">
        <f t="shared" si="172"/>
        <v>2.3183320948670511E-2</v>
      </c>
      <c r="AM648" s="69">
        <f t="shared" si="172"/>
        <v>3.2690997708523968E-2</v>
      </c>
      <c r="AN648" s="69">
        <f t="shared" si="172"/>
        <v>1.2786223558209344E-2</v>
      </c>
      <c r="AO648" s="69">
        <f t="shared" si="172"/>
        <v>4.8263769789907755E-2</v>
      </c>
      <c r="AP648" s="69">
        <f t="shared" si="172"/>
        <v>1.7490943687855622E-2</v>
      </c>
      <c r="AQ648" s="69">
        <f t="shared" si="172"/>
        <v>1.6300599862453587E-2</v>
      </c>
      <c r="AR648" s="69">
        <f t="shared" si="172"/>
        <v>6.8421983540280853E-2</v>
      </c>
      <c r="AS648" s="69">
        <f t="shared" si="172"/>
        <v>-2.9496692783268968E-2</v>
      </c>
      <c r="AT648" s="69">
        <f t="shared" si="172"/>
        <v>5.8058354102474403E-2</v>
      </c>
      <c r="AU648" s="69">
        <f t="shared" si="172"/>
        <v>6.320581656588603E-2</v>
      </c>
      <c r="AV648" s="69">
        <f t="shared" si="172"/>
        <v>-4.1911474690695796E-2</v>
      </c>
      <c r="AW648" s="69">
        <f t="shared" si="172"/>
        <v>8.5972410635988289E-2</v>
      </c>
      <c r="AX648" s="69">
        <f t="shared" si="172"/>
        <v>6.2440858818333139E-2</v>
      </c>
      <c r="AY648" s="69">
        <f t="shared" si="172"/>
        <v>3.2423315513604022E-2</v>
      </c>
      <c r="AZ648" s="69">
        <f t="shared" si="172"/>
        <v>-1.1322413326019265E-2</v>
      </c>
      <c r="BA648" s="69">
        <f t="shared" si="172"/>
        <v>-6.8288182360878358E-2</v>
      </c>
      <c r="BB648" s="69"/>
      <c r="BC648" s="69"/>
      <c r="BD648" s="69"/>
      <c r="BE648" s="69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</row>
    <row r="649" spans="1:74" x14ac:dyDescent="0.2">
      <c r="A649" s="71" t="str">
        <f t="shared" si="156"/>
        <v>Global Developed Market Sovereign Fixed Income</v>
      </c>
      <c r="C649" s="69">
        <f t="shared" ref="C649:AH649" si="173">C575/(HLOOKUP($A649,$C$244:$BV$245,2,FALSE)*HLOOKUP(C$2,$C$244:$BV$245,2,FALSE))</f>
        <v>0.18965816743484606</v>
      </c>
      <c r="D649" s="69">
        <f t="shared" si="173"/>
        <v>7.6976038606741792E-2</v>
      </c>
      <c r="E649" s="69">
        <f t="shared" si="173"/>
        <v>5.3620524616678267E-2</v>
      </c>
      <c r="F649" s="69">
        <f t="shared" si="173"/>
        <v>-5.4757174194032483E-2</v>
      </c>
      <c r="G649" s="69">
        <f t="shared" si="173"/>
        <v>-4.4586797267461651E-3</v>
      </c>
      <c r="H649" s="69">
        <f t="shared" si="173"/>
        <v>0.19167397066589509</v>
      </c>
      <c r="I649" s="69">
        <f t="shared" si="173"/>
        <v>0.32674851228858881</v>
      </c>
      <c r="J649" s="69">
        <f t="shared" si="173"/>
        <v>0.15167913663151464</v>
      </c>
      <c r="K649" s="69">
        <f t="shared" si="173"/>
        <v>0.14707948676985677</v>
      </c>
      <c r="L649" s="69">
        <f t="shared" si="173"/>
        <v>1.0000000000000007</v>
      </c>
      <c r="M649" s="69">
        <f t="shared" si="173"/>
        <v>0.98852587706150563</v>
      </c>
      <c r="N649" s="69">
        <f t="shared" si="173"/>
        <v>0.50989960316296001</v>
      </c>
      <c r="O649" s="69">
        <f t="shared" si="173"/>
        <v>0.67779918839429143</v>
      </c>
      <c r="P649" s="69">
        <f t="shared" si="173"/>
        <v>0.62869007616655948</v>
      </c>
      <c r="Q649" s="69">
        <f t="shared" si="173"/>
        <v>0.55601851400704438</v>
      </c>
      <c r="R649" s="69">
        <f t="shared" si="173"/>
        <v>0.43139340686459043</v>
      </c>
      <c r="S649" s="69">
        <f t="shared" si="173"/>
        <v>0.7511822467582322</v>
      </c>
      <c r="T649" s="69">
        <f t="shared" si="173"/>
        <v>0.68618181769437103</v>
      </c>
      <c r="U649" s="69">
        <f t="shared" si="173"/>
        <v>-0.3015416988429408</v>
      </c>
      <c r="V649" s="69">
        <f t="shared" si="173"/>
        <v>-0.36559431466465397</v>
      </c>
      <c r="W649" s="69">
        <f t="shared" si="173"/>
        <v>0.10251608205054769</v>
      </c>
      <c r="X649" s="69">
        <f t="shared" si="173"/>
        <v>-7.4322687200530244E-2</v>
      </c>
      <c r="Y649" s="69">
        <f t="shared" si="173"/>
        <v>7.034715863071056E-2</v>
      </c>
      <c r="Z649" s="69">
        <f t="shared" si="173"/>
        <v>4.3432682753349626E-2</v>
      </c>
      <c r="AA649" s="69">
        <f t="shared" si="173"/>
        <v>-4.7559660975056081E-2</v>
      </c>
      <c r="AB649" s="69">
        <f t="shared" si="173"/>
        <v>-6.5576459534996421E-3</v>
      </c>
      <c r="AC649" s="69">
        <f t="shared" si="173"/>
        <v>-0.11781818118578992</v>
      </c>
      <c r="AD649" s="69">
        <f t="shared" si="173"/>
        <v>-0.12492947529723668</v>
      </c>
      <c r="AE649" s="69">
        <f t="shared" si="173"/>
        <v>-7.8595069649690832E-2</v>
      </c>
      <c r="AF649" s="69">
        <f t="shared" si="173"/>
        <v>-3.2088276142318607E-2</v>
      </c>
      <c r="AG649" s="69">
        <f t="shared" si="173"/>
        <v>-4.4019727706262344E-3</v>
      </c>
      <c r="AH649" s="69">
        <f t="shared" si="173"/>
        <v>-0.11572659538123718</v>
      </c>
      <c r="AI649" s="69">
        <f t="shared" ref="AI649:BA649" si="174">AI575/(HLOOKUP($A649,$C$244:$BV$245,2,FALSE)*HLOOKUP(AI$2,$C$244:$BV$245,2,FALSE))</f>
        <v>7.0289894695562197E-2</v>
      </c>
      <c r="AJ649" s="69">
        <f t="shared" si="174"/>
        <v>9.0270291639197905E-2</v>
      </c>
      <c r="AK649" s="69">
        <f t="shared" si="174"/>
        <v>8.3095992204855237E-2</v>
      </c>
      <c r="AL649" s="69">
        <f t="shared" si="174"/>
        <v>4.1598561920741121E-2</v>
      </c>
      <c r="AM649" s="69">
        <f t="shared" si="174"/>
        <v>0.13254493318744898</v>
      </c>
      <c r="AN649" s="69">
        <f t="shared" si="174"/>
        <v>2.0036787628318072E-2</v>
      </c>
      <c r="AO649" s="69">
        <f t="shared" si="174"/>
        <v>0.16141518193453189</v>
      </c>
      <c r="AP649" s="69">
        <f t="shared" si="174"/>
        <v>-7.2697507273563833E-2</v>
      </c>
      <c r="AQ649" s="69">
        <f t="shared" si="174"/>
        <v>9.3300014761556749E-3</v>
      </c>
      <c r="AR649" s="69">
        <f t="shared" si="174"/>
        <v>-2.0791129083407932E-2</v>
      </c>
      <c r="AS649" s="69">
        <f t="shared" si="174"/>
        <v>-2.3130415354002874E-2</v>
      </c>
      <c r="AT649" s="69">
        <f t="shared" si="174"/>
        <v>-9.8082069251275682E-3</v>
      </c>
      <c r="AU649" s="69">
        <f t="shared" si="174"/>
        <v>-6.1571337273634612E-2</v>
      </c>
      <c r="AV649" s="69">
        <f t="shared" si="174"/>
        <v>-2.911464174961716E-2</v>
      </c>
      <c r="AW649" s="69">
        <f t="shared" si="174"/>
        <v>-3.9309086688147227E-2</v>
      </c>
      <c r="AX649" s="69">
        <f t="shared" si="174"/>
        <v>-1.1522785054330685E-2</v>
      </c>
      <c r="AY649" s="69">
        <f t="shared" si="174"/>
        <v>5.9411612636969424E-2</v>
      </c>
      <c r="AZ649" s="69">
        <f t="shared" si="174"/>
        <v>0.11267577825248899</v>
      </c>
      <c r="BA649" s="69">
        <f t="shared" si="174"/>
        <v>-9.8844857902049457E-2</v>
      </c>
      <c r="BB649" s="69"/>
      <c r="BC649" s="69"/>
      <c r="BD649" s="69"/>
      <c r="BE649" s="69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</row>
    <row r="650" spans="1:74" x14ac:dyDescent="0.2">
      <c r="A650" s="71" t="str">
        <f t="shared" si="156"/>
        <v>Global Developed Market Aggregate Fixed Income</v>
      </c>
      <c r="C650" s="69">
        <f t="shared" ref="C650:AH650" si="175">C576/(HLOOKUP($A650,$C$244:$BV$245,2,FALSE)*HLOOKUP(C$2,$C$244:$BV$245,2,FALSE))</f>
        <v>0.25986134687199974</v>
      </c>
      <c r="D650" s="69">
        <f t="shared" si="175"/>
        <v>0.14141867715088768</v>
      </c>
      <c r="E650" s="69">
        <f t="shared" si="175"/>
        <v>9.9859087736210606E-2</v>
      </c>
      <c r="F650" s="69">
        <f t="shared" si="175"/>
        <v>-8.3062226130381743E-3</v>
      </c>
      <c r="G650" s="69">
        <f t="shared" si="175"/>
        <v>4.9615333096001392E-2</v>
      </c>
      <c r="H650" s="69">
        <f t="shared" si="175"/>
        <v>0.24076342606892623</v>
      </c>
      <c r="I650" s="69">
        <f t="shared" si="175"/>
        <v>0.3558696527500303</v>
      </c>
      <c r="J650" s="69">
        <f t="shared" si="175"/>
        <v>0.19606975876398905</v>
      </c>
      <c r="K650" s="69">
        <f t="shared" si="175"/>
        <v>0.1862913854809482</v>
      </c>
      <c r="L650" s="69">
        <f t="shared" si="175"/>
        <v>0.98852587706150574</v>
      </c>
      <c r="M650" s="69">
        <f t="shared" si="175"/>
        <v>1.0000000000000002</v>
      </c>
      <c r="N650" s="69">
        <f t="shared" si="175"/>
        <v>0.58959758129744588</v>
      </c>
      <c r="O650" s="69">
        <f t="shared" si="175"/>
        <v>0.70488171859797277</v>
      </c>
      <c r="P650" s="69">
        <f t="shared" si="175"/>
        <v>0.69486022757329213</v>
      </c>
      <c r="Q650" s="69">
        <f t="shared" si="175"/>
        <v>0.62947131349782603</v>
      </c>
      <c r="R650" s="69">
        <f t="shared" si="175"/>
        <v>0.51420615656228341</v>
      </c>
      <c r="S650" s="69">
        <f t="shared" si="175"/>
        <v>0.79617155247620885</v>
      </c>
      <c r="T650" s="69">
        <f t="shared" si="175"/>
        <v>0.75440062857108292</v>
      </c>
      <c r="U650" s="69">
        <f t="shared" si="175"/>
        <v>-0.27089859974480751</v>
      </c>
      <c r="V650" s="69">
        <f t="shared" si="175"/>
        <v>-0.33803847254672298</v>
      </c>
      <c r="W650" s="69">
        <f t="shared" si="175"/>
        <v>8.7177248986593889E-2</v>
      </c>
      <c r="X650" s="69">
        <f t="shared" si="175"/>
        <v>-7.8094180911434455E-2</v>
      </c>
      <c r="Y650" s="69">
        <f t="shared" si="175"/>
        <v>7.009384683777678E-2</v>
      </c>
      <c r="Z650" s="69">
        <f t="shared" si="175"/>
        <v>4.3450644335257159E-2</v>
      </c>
      <c r="AA650" s="69">
        <f t="shared" si="175"/>
        <v>-4.9867250080071521E-2</v>
      </c>
      <c r="AB650" s="69">
        <f t="shared" si="175"/>
        <v>-1.7918429444876087E-2</v>
      </c>
      <c r="AC650" s="69">
        <f t="shared" si="175"/>
        <v>-0.10654838771619463</v>
      </c>
      <c r="AD650" s="69">
        <f t="shared" si="175"/>
        <v>-0.11228900552606577</v>
      </c>
      <c r="AE650" s="69">
        <f t="shared" si="175"/>
        <v>-7.3278549063035991E-2</v>
      </c>
      <c r="AF650" s="69">
        <f t="shared" si="175"/>
        <v>-2.9423294186208322E-2</v>
      </c>
      <c r="AG650" s="69">
        <f t="shared" si="175"/>
        <v>-7.6410299637714877E-3</v>
      </c>
      <c r="AH650" s="69">
        <f t="shared" si="175"/>
        <v>-0.11345344446572485</v>
      </c>
      <c r="AI650" s="69">
        <f t="shared" ref="AI650:BA650" si="176">AI576/(HLOOKUP($A650,$C$244:$BV$245,2,FALSE)*HLOOKUP(AI$2,$C$244:$BV$245,2,FALSE))</f>
        <v>6.1521806320875672E-2</v>
      </c>
      <c r="AJ650" s="69">
        <f t="shared" si="176"/>
        <v>8.8447442312822255E-2</v>
      </c>
      <c r="AK650" s="69">
        <f t="shared" si="176"/>
        <v>8.4682920301870232E-2</v>
      </c>
      <c r="AL650" s="69">
        <f t="shared" si="176"/>
        <v>3.2963731700085985E-2</v>
      </c>
      <c r="AM650" s="69">
        <f t="shared" si="176"/>
        <v>0.12881761034329117</v>
      </c>
      <c r="AN650" s="69">
        <f t="shared" si="176"/>
        <v>3.8193800491140403E-3</v>
      </c>
      <c r="AO650" s="69">
        <f t="shared" si="176"/>
        <v>0.15221199108263528</v>
      </c>
      <c r="AP650" s="69">
        <f t="shared" si="176"/>
        <v>-8.2199754686398049E-2</v>
      </c>
      <c r="AQ650" s="69">
        <f t="shared" si="176"/>
        <v>-7.7178522126929291E-4</v>
      </c>
      <c r="AR650" s="69">
        <f t="shared" si="176"/>
        <v>-1.9413370803246677E-2</v>
      </c>
      <c r="AS650" s="69">
        <f t="shared" si="176"/>
        <v>-3.77206468265954E-2</v>
      </c>
      <c r="AT650" s="69">
        <f t="shared" si="176"/>
        <v>-8.0378790127345889E-3</v>
      </c>
      <c r="AU650" s="69">
        <f t="shared" si="176"/>
        <v>-4.438342183641205E-2</v>
      </c>
      <c r="AV650" s="69">
        <f t="shared" si="176"/>
        <v>1.8035352327646725E-3</v>
      </c>
      <c r="AW650" s="69">
        <f t="shared" si="176"/>
        <v>-3.0330632863604469E-2</v>
      </c>
      <c r="AX650" s="69">
        <f t="shared" si="176"/>
        <v>-3.6966427028354547E-3</v>
      </c>
      <c r="AY650" s="69">
        <f t="shared" si="176"/>
        <v>6.9625106096664474E-2</v>
      </c>
      <c r="AZ650" s="69">
        <f t="shared" si="176"/>
        <v>0.11784810738772829</v>
      </c>
      <c r="BA650" s="69">
        <f t="shared" si="176"/>
        <v>-0.10657431646389801</v>
      </c>
      <c r="BB650" s="69"/>
      <c r="BC650" s="69"/>
      <c r="BD650" s="69"/>
      <c r="BE650" s="69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</row>
    <row r="651" spans="1:74" x14ac:dyDescent="0.2">
      <c r="A651" s="71" t="str">
        <f t="shared" si="156"/>
        <v>Global High Yield Fixed Income</v>
      </c>
      <c r="C651" s="69">
        <f t="shared" ref="C651:AH651" si="177">C577/(HLOOKUP($A651,$C$244:$BV$245,2,FALSE)*HLOOKUP(C$2,$C$244:$BV$245,2,FALSE))</f>
        <v>0.65174802984003877</v>
      </c>
      <c r="D651" s="69">
        <f t="shared" si="177"/>
        <v>0.59243715011471287</v>
      </c>
      <c r="E651" s="69">
        <f t="shared" si="177"/>
        <v>0.56927165093325272</v>
      </c>
      <c r="F651" s="69">
        <f t="shared" si="177"/>
        <v>0.53481539221548846</v>
      </c>
      <c r="G651" s="69">
        <f t="shared" si="177"/>
        <v>0.54736382370962622</v>
      </c>
      <c r="H651" s="69">
        <f t="shared" si="177"/>
        <v>0.52139332341159272</v>
      </c>
      <c r="I651" s="69">
        <f t="shared" si="177"/>
        <v>0.44353750644653483</v>
      </c>
      <c r="J651" s="69">
        <f t="shared" si="177"/>
        <v>0.61245013694481543</v>
      </c>
      <c r="K651" s="69">
        <f t="shared" si="177"/>
        <v>0.63023697150734126</v>
      </c>
      <c r="L651" s="69">
        <f t="shared" si="177"/>
        <v>0.50989960316296001</v>
      </c>
      <c r="M651" s="69">
        <f t="shared" si="177"/>
        <v>0.58959758129744588</v>
      </c>
      <c r="N651" s="69">
        <f t="shared" si="177"/>
        <v>1.0000000000000007</v>
      </c>
      <c r="O651" s="69">
        <f t="shared" si="177"/>
        <v>0.75904974829346017</v>
      </c>
      <c r="P651" s="69">
        <f t="shared" si="177"/>
        <v>0.89545720132001771</v>
      </c>
      <c r="Q651" s="69">
        <f t="shared" si="177"/>
        <v>0.85385781978591668</v>
      </c>
      <c r="R651" s="69">
        <f t="shared" si="177"/>
        <v>0.75979995361721486</v>
      </c>
      <c r="S651" s="69">
        <f t="shared" si="177"/>
        <v>0.51924125796359266</v>
      </c>
      <c r="T651" s="69">
        <f t="shared" si="177"/>
        <v>0.88498528632846007</v>
      </c>
      <c r="U651" s="69">
        <f t="shared" si="177"/>
        <v>0.29756535790914257</v>
      </c>
      <c r="V651" s="69">
        <f t="shared" si="177"/>
        <v>0.26780880370070498</v>
      </c>
      <c r="W651" s="69">
        <f t="shared" si="177"/>
        <v>8.5639703943214809E-2</v>
      </c>
      <c r="X651" s="69">
        <f t="shared" si="177"/>
        <v>-3.2856030745017369E-2</v>
      </c>
      <c r="Y651" s="69">
        <f t="shared" si="177"/>
        <v>7.1918284221027556E-2</v>
      </c>
      <c r="Z651" s="69">
        <f t="shared" si="177"/>
        <v>7.526938703976653E-2</v>
      </c>
      <c r="AA651" s="69">
        <f t="shared" si="177"/>
        <v>1.3608869092289583E-2</v>
      </c>
      <c r="AB651" s="69">
        <f t="shared" si="177"/>
        <v>-5.4810060667378081E-3</v>
      </c>
      <c r="AC651" s="69">
        <f t="shared" si="177"/>
        <v>-4.6784853309402671E-2</v>
      </c>
      <c r="AD651" s="69">
        <f t="shared" si="177"/>
        <v>-4.9621361130441938E-2</v>
      </c>
      <c r="AE651" s="69">
        <f t="shared" si="177"/>
        <v>-3.8399139247259288E-2</v>
      </c>
      <c r="AF651" s="69">
        <f t="shared" si="177"/>
        <v>3.6922431959374785E-3</v>
      </c>
      <c r="AG651" s="69">
        <f t="shared" si="177"/>
        <v>6.2855386170648378E-3</v>
      </c>
      <c r="AH651" s="69">
        <f t="shared" si="177"/>
        <v>-6.2383351723177737E-2</v>
      </c>
      <c r="AI651" s="69">
        <f t="shared" ref="AI651:BA651" si="178">AI577/(HLOOKUP($A651,$C$244:$BV$245,2,FALSE)*HLOOKUP(AI$2,$C$244:$BV$245,2,FALSE))</f>
        <v>5.2134076540408067E-2</v>
      </c>
      <c r="AJ651" s="69">
        <f t="shared" si="178"/>
        <v>6.8320741599534135E-2</v>
      </c>
      <c r="AK651" s="69">
        <f t="shared" si="178"/>
        <v>6.4015389868986139E-2</v>
      </c>
      <c r="AL651" s="69">
        <f t="shared" si="178"/>
        <v>1.3933930230849278E-2</v>
      </c>
      <c r="AM651" s="69">
        <f t="shared" si="178"/>
        <v>0.16294296879924625</v>
      </c>
      <c r="AN651" s="69">
        <f t="shared" si="178"/>
        <v>-2.9693852436399097E-2</v>
      </c>
      <c r="AO651" s="69">
        <f t="shared" si="178"/>
        <v>0.15903763539665336</v>
      </c>
      <c r="AP651" s="69">
        <f t="shared" si="178"/>
        <v>-4.0835203915898836E-2</v>
      </c>
      <c r="AQ651" s="69">
        <f t="shared" si="178"/>
        <v>-1.5197381105210569E-2</v>
      </c>
      <c r="AR651" s="69">
        <f t="shared" si="178"/>
        <v>1.713229604244957E-2</v>
      </c>
      <c r="AS651" s="69">
        <f t="shared" si="178"/>
        <v>-0.14482124086786682</v>
      </c>
      <c r="AT651" s="69">
        <f t="shared" si="178"/>
        <v>3.6520509978639523E-2</v>
      </c>
      <c r="AU651" s="69">
        <f t="shared" si="178"/>
        <v>2.930175946373224E-2</v>
      </c>
      <c r="AV651" s="69">
        <f t="shared" si="178"/>
        <v>4.4074757723399895E-2</v>
      </c>
      <c r="AW651" s="69">
        <f t="shared" si="178"/>
        <v>4.7352604490253088E-2</v>
      </c>
      <c r="AX651" s="69">
        <f t="shared" si="178"/>
        <v>4.6205522734488448E-2</v>
      </c>
      <c r="AY651" s="69">
        <f t="shared" si="178"/>
        <v>6.4719483461488106E-2</v>
      </c>
      <c r="AZ651" s="69">
        <f t="shared" si="178"/>
        <v>5.8847909346695586E-2</v>
      </c>
      <c r="BA651" s="69">
        <f t="shared" si="178"/>
        <v>-0.10082573319446404</v>
      </c>
      <c r="BB651" s="69"/>
      <c r="BC651" s="69"/>
      <c r="BD651" s="69"/>
      <c r="BE651" s="69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</row>
    <row r="652" spans="1:74" x14ac:dyDescent="0.2">
      <c r="A652" s="71" t="str">
        <f t="shared" si="156"/>
        <v>Emerging Markets Local Currency Fixed Income</v>
      </c>
      <c r="C652" s="69">
        <f t="shared" ref="C652:AH652" si="179">C578/(HLOOKUP($A652,$C$244:$BV$245,2,FALSE)*HLOOKUP(C$2,$C$244:$BV$245,2,FALSE))</f>
        <v>0.50063056843107601</v>
      </c>
      <c r="D652" s="69">
        <f t="shared" si="179"/>
        <v>0.40903170784284781</v>
      </c>
      <c r="E652" s="69">
        <f t="shared" si="179"/>
        <v>0.48178833540968086</v>
      </c>
      <c r="F652" s="69">
        <f t="shared" si="179"/>
        <v>0.35344400625587352</v>
      </c>
      <c r="G652" s="69">
        <f t="shared" si="179"/>
        <v>0.42053292413148841</v>
      </c>
      <c r="H652" s="69">
        <f t="shared" si="179"/>
        <v>0.44555782852450482</v>
      </c>
      <c r="I652" s="69">
        <f t="shared" si="179"/>
        <v>0.44064716692169437</v>
      </c>
      <c r="J652" s="69">
        <f t="shared" si="179"/>
        <v>0.62253276023916615</v>
      </c>
      <c r="K652" s="69">
        <f t="shared" si="179"/>
        <v>0.65494161041111487</v>
      </c>
      <c r="L652" s="69">
        <f t="shared" si="179"/>
        <v>0.67779918839429154</v>
      </c>
      <c r="M652" s="69">
        <f t="shared" si="179"/>
        <v>0.70488171859797277</v>
      </c>
      <c r="N652" s="69">
        <f t="shared" si="179"/>
        <v>0.75904974829346017</v>
      </c>
      <c r="O652" s="69">
        <f t="shared" si="179"/>
        <v>0.99999999999999967</v>
      </c>
      <c r="P652" s="69">
        <f t="shared" si="179"/>
        <v>0.78345975716993332</v>
      </c>
      <c r="Q652" s="69">
        <f t="shared" si="179"/>
        <v>0.71079493950873174</v>
      </c>
      <c r="R652" s="69">
        <f t="shared" si="179"/>
        <v>0.59874619783343475</v>
      </c>
      <c r="S652" s="69">
        <f t="shared" si="179"/>
        <v>0.50287187091070396</v>
      </c>
      <c r="T652" s="69">
        <f t="shared" si="179"/>
        <v>0.80573588955489994</v>
      </c>
      <c r="U652" s="69">
        <f t="shared" si="179"/>
        <v>0.18914992038051301</v>
      </c>
      <c r="V652" s="69">
        <f t="shared" si="179"/>
        <v>0.15060813854082461</v>
      </c>
      <c r="W652" s="69">
        <f t="shared" si="179"/>
        <v>0.14656343610810715</v>
      </c>
      <c r="X652" s="69">
        <f t="shared" si="179"/>
        <v>-4.4168311614142287E-2</v>
      </c>
      <c r="Y652" s="69">
        <f t="shared" si="179"/>
        <v>8.9754865155120822E-2</v>
      </c>
      <c r="Z652" s="69">
        <f t="shared" si="179"/>
        <v>6.2935478346071827E-2</v>
      </c>
      <c r="AA652" s="69">
        <f t="shared" si="179"/>
        <v>-5.8645727001802022E-3</v>
      </c>
      <c r="AB652" s="69">
        <f t="shared" si="179"/>
        <v>-1.0408071519126724E-2</v>
      </c>
      <c r="AC652" s="69">
        <f t="shared" si="179"/>
        <v>-8.8202061911433455E-2</v>
      </c>
      <c r="AD652" s="69">
        <f t="shared" si="179"/>
        <v>-8.520688765117343E-2</v>
      </c>
      <c r="AE652" s="69">
        <f t="shared" si="179"/>
        <v>-8.3645899244606373E-2</v>
      </c>
      <c r="AF652" s="69">
        <f t="shared" si="179"/>
        <v>4.4734315099028083E-3</v>
      </c>
      <c r="AG652" s="69">
        <f t="shared" si="179"/>
        <v>7.6333744119961603E-3</v>
      </c>
      <c r="AH652" s="69">
        <f t="shared" si="179"/>
        <v>-7.5249482123161862E-2</v>
      </c>
      <c r="AI652" s="69">
        <f t="shared" ref="AI652:BA652" si="180">AI578/(HLOOKUP($A652,$C$244:$BV$245,2,FALSE)*HLOOKUP(AI$2,$C$244:$BV$245,2,FALSE))</f>
        <v>4.3836139464279972E-2</v>
      </c>
      <c r="AJ652" s="69">
        <f t="shared" si="180"/>
        <v>6.4856716193697192E-2</v>
      </c>
      <c r="AK652" s="69">
        <f t="shared" si="180"/>
        <v>7.3576376435285001E-2</v>
      </c>
      <c r="AL652" s="69">
        <f t="shared" si="180"/>
        <v>2.6201734239810759E-2</v>
      </c>
      <c r="AM652" s="69">
        <f t="shared" si="180"/>
        <v>0.10244695485705775</v>
      </c>
      <c r="AN652" s="69">
        <f t="shared" si="180"/>
        <v>-2.1950815333898272E-2</v>
      </c>
      <c r="AO652" s="69">
        <f t="shared" si="180"/>
        <v>0.13602718187251819</v>
      </c>
      <c r="AP652" s="69">
        <f t="shared" si="180"/>
        <v>-6.9004414465281882E-2</v>
      </c>
      <c r="AQ652" s="69">
        <f t="shared" si="180"/>
        <v>5.1265133970712015E-3</v>
      </c>
      <c r="AR652" s="69">
        <f t="shared" si="180"/>
        <v>-2.3150082171418208E-2</v>
      </c>
      <c r="AS652" s="69">
        <f t="shared" si="180"/>
        <v>-7.4092359703231608E-2</v>
      </c>
      <c r="AT652" s="69">
        <f t="shared" si="180"/>
        <v>2.9817647869182839E-2</v>
      </c>
      <c r="AU652" s="69">
        <f t="shared" si="180"/>
        <v>-4.4525162985410607E-2</v>
      </c>
      <c r="AV652" s="69">
        <f t="shared" si="180"/>
        <v>-3.1462419155613562E-2</v>
      </c>
      <c r="AW652" s="69">
        <f t="shared" si="180"/>
        <v>6.1196131506935231E-2</v>
      </c>
      <c r="AX652" s="69">
        <f t="shared" si="180"/>
        <v>3.7641675856092335E-2</v>
      </c>
      <c r="AY652" s="69">
        <f t="shared" si="180"/>
        <v>5.8097547509566562E-2</v>
      </c>
      <c r="AZ652" s="69">
        <f t="shared" si="180"/>
        <v>0.10374224339387371</v>
      </c>
      <c r="BA652" s="69">
        <f t="shared" si="180"/>
        <v>-0.12149531063908497</v>
      </c>
      <c r="BB652" s="69"/>
      <c r="BC652" s="69"/>
      <c r="BD652" s="69"/>
      <c r="BE652" s="69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</row>
    <row r="653" spans="1:74" x14ac:dyDescent="0.2">
      <c r="A653" s="71" t="str">
        <f t="shared" si="156"/>
        <v>Emerging Markets Hard Currency Fixed Income</v>
      </c>
      <c r="C653" s="69">
        <f t="shared" ref="C653:AH653" si="181">C579/(HLOOKUP($A653,$C$244:$BV$245,2,FALSE)*HLOOKUP(C$2,$C$244:$BV$245,2,FALSE))</f>
        <v>0.53393416696201967</v>
      </c>
      <c r="D653" s="69">
        <f t="shared" si="181"/>
        <v>0.45018983305449323</v>
      </c>
      <c r="E653" s="69">
        <f t="shared" si="181"/>
        <v>0.45711204919817444</v>
      </c>
      <c r="F653" s="69">
        <f t="shared" si="181"/>
        <v>0.39963461123474092</v>
      </c>
      <c r="G653" s="69">
        <f t="shared" si="181"/>
        <v>0.43047095796193108</v>
      </c>
      <c r="H653" s="69">
        <f t="shared" si="181"/>
        <v>0.43167801649586846</v>
      </c>
      <c r="I653" s="69">
        <f t="shared" si="181"/>
        <v>0.40512320089728665</v>
      </c>
      <c r="J653" s="69">
        <f t="shared" si="181"/>
        <v>0.54995232244156234</v>
      </c>
      <c r="K653" s="69">
        <f t="shared" si="181"/>
        <v>0.55721503284180318</v>
      </c>
      <c r="L653" s="69">
        <f t="shared" si="181"/>
        <v>0.62869007616655948</v>
      </c>
      <c r="M653" s="69">
        <f t="shared" si="181"/>
        <v>0.69486022757329213</v>
      </c>
      <c r="N653" s="69">
        <f t="shared" si="181"/>
        <v>0.89545720132001771</v>
      </c>
      <c r="O653" s="69">
        <f t="shared" si="181"/>
        <v>0.7834597571699331</v>
      </c>
      <c r="P653" s="69">
        <f t="shared" si="181"/>
        <v>1.0000000000000002</v>
      </c>
      <c r="Q653" s="69">
        <f t="shared" si="181"/>
        <v>0.94317106789079175</v>
      </c>
      <c r="R653" s="69">
        <f t="shared" si="181"/>
        <v>0.68183619971328091</v>
      </c>
      <c r="S653" s="69">
        <f t="shared" si="181"/>
        <v>0.56107301801121834</v>
      </c>
      <c r="T653" s="69">
        <f t="shared" si="181"/>
        <v>0.96338281832518935</v>
      </c>
      <c r="U653" s="69">
        <f t="shared" si="181"/>
        <v>0.15635205142572092</v>
      </c>
      <c r="V653" s="69">
        <f t="shared" si="181"/>
        <v>0.13660116552182672</v>
      </c>
      <c r="W653" s="69">
        <f t="shared" si="181"/>
        <v>0.10264801941685009</v>
      </c>
      <c r="X653" s="69">
        <f t="shared" si="181"/>
        <v>-2.6807209870236701E-2</v>
      </c>
      <c r="Y653" s="69">
        <f t="shared" si="181"/>
        <v>7.1313460615496149E-2</v>
      </c>
      <c r="Z653" s="69">
        <f t="shared" si="181"/>
        <v>7.3149907237654785E-2</v>
      </c>
      <c r="AA653" s="69">
        <f t="shared" si="181"/>
        <v>5.0704445125115457E-3</v>
      </c>
      <c r="AB653" s="69">
        <f t="shared" si="181"/>
        <v>4.9784276268009346E-3</v>
      </c>
      <c r="AC653" s="69">
        <f t="shared" si="181"/>
        <v>-6.4141539151040747E-2</v>
      </c>
      <c r="AD653" s="69">
        <f t="shared" si="181"/>
        <v>-6.6132420688984894E-2</v>
      </c>
      <c r="AE653" s="69">
        <f t="shared" si="181"/>
        <v>-5.1603558388212241E-2</v>
      </c>
      <c r="AF653" s="69">
        <f t="shared" si="181"/>
        <v>4.1921019607515124E-3</v>
      </c>
      <c r="AG653" s="69">
        <f t="shared" si="181"/>
        <v>7.6664519394852521E-3</v>
      </c>
      <c r="AH653" s="69">
        <f t="shared" si="181"/>
        <v>-5.9437312552093793E-2</v>
      </c>
      <c r="AI653" s="69">
        <f t="shared" ref="AI653:BA653" si="182">AI579/(HLOOKUP($A653,$C$244:$BV$245,2,FALSE)*HLOOKUP(AI$2,$C$244:$BV$245,2,FALSE))</f>
        <v>8.1146840765424638E-2</v>
      </c>
      <c r="AJ653" s="69">
        <f t="shared" si="182"/>
        <v>8.2347080142950044E-2</v>
      </c>
      <c r="AK653" s="69">
        <f t="shared" si="182"/>
        <v>8.5127463284718347E-2</v>
      </c>
      <c r="AL653" s="69">
        <f t="shared" si="182"/>
        <v>2.3328623549891073E-2</v>
      </c>
      <c r="AM653" s="69">
        <f t="shared" si="182"/>
        <v>0.1567495807538703</v>
      </c>
      <c r="AN653" s="69">
        <f t="shared" si="182"/>
        <v>-1.4059004984773664E-2</v>
      </c>
      <c r="AO653" s="69">
        <f t="shared" si="182"/>
        <v>0.17574088513583289</v>
      </c>
      <c r="AP653" s="69">
        <f t="shared" si="182"/>
        <v>-2.8953544150256028E-2</v>
      </c>
      <c r="AQ653" s="69">
        <f t="shared" si="182"/>
        <v>-8.7505315046658462E-3</v>
      </c>
      <c r="AR653" s="69">
        <f t="shared" si="182"/>
        <v>3.2027926198632879E-2</v>
      </c>
      <c r="AS653" s="69">
        <f t="shared" si="182"/>
        <v>-9.659387447423276E-2</v>
      </c>
      <c r="AT653" s="69">
        <f t="shared" si="182"/>
        <v>5.9838584208787675E-2</v>
      </c>
      <c r="AU653" s="69">
        <f t="shared" si="182"/>
        <v>2.7357898496671161E-2</v>
      </c>
      <c r="AV653" s="69">
        <f t="shared" si="182"/>
        <v>9.595458799525159E-3</v>
      </c>
      <c r="AW653" s="69">
        <f t="shared" si="182"/>
        <v>6.7312500613847789E-2</v>
      </c>
      <c r="AX653" s="69">
        <f t="shared" si="182"/>
        <v>5.7746673893631986E-2</v>
      </c>
      <c r="AY653" s="69">
        <f t="shared" si="182"/>
        <v>8.6398772200902571E-2</v>
      </c>
      <c r="AZ653" s="69">
        <f t="shared" si="182"/>
        <v>8.8773485040051919E-2</v>
      </c>
      <c r="BA653" s="69">
        <f t="shared" si="182"/>
        <v>-0.10372317995879939</v>
      </c>
      <c r="BB653" s="69"/>
      <c r="BC653" s="69"/>
      <c r="BD653" s="69"/>
      <c r="BE653" s="69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</row>
    <row r="654" spans="1:74" x14ac:dyDescent="0.2">
      <c r="A654" s="71" t="str">
        <f t="shared" si="156"/>
        <v>Emerging Markets Corporate Fixed Income</v>
      </c>
      <c r="C654" s="69">
        <f t="shared" ref="C654:AH654" si="183">C580/(HLOOKUP($A654,$C$244:$BV$245,2,FALSE)*HLOOKUP(C$2,$C$244:$BV$245,2,FALSE))</f>
        <v>0.50537280167476817</v>
      </c>
      <c r="D654" s="69">
        <f t="shared" si="183"/>
        <v>0.42801255455179832</v>
      </c>
      <c r="E654" s="69">
        <f t="shared" si="183"/>
        <v>0.40684499562592852</v>
      </c>
      <c r="F654" s="69">
        <f t="shared" si="183"/>
        <v>0.3598776279507736</v>
      </c>
      <c r="G654" s="69">
        <f t="shared" si="183"/>
        <v>0.39038905158470982</v>
      </c>
      <c r="H654" s="69">
        <f t="shared" si="183"/>
        <v>0.42936446723634442</v>
      </c>
      <c r="I654" s="69">
        <f t="shared" si="183"/>
        <v>0.38662741300252129</v>
      </c>
      <c r="J654" s="69">
        <f t="shared" si="183"/>
        <v>0.50919727878538679</v>
      </c>
      <c r="K654" s="69">
        <f t="shared" si="183"/>
        <v>0.51971042857028171</v>
      </c>
      <c r="L654" s="69">
        <f t="shared" si="183"/>
        <v>0.55601851400704438</v>
      </c>
      <c r="M654" s="69">
        <f t="shared" si="183"/>
        <v>0.62947131349782592</v>
      </c>
      <c r="N654" s="69">
        <f t="shared" si="183"/>
        <v>0.8538578197859169</v>
      </c>
      <c r="O654" s="69">
        <f t="shared" si="183"/>
        <v>0.71079493950873174</v>
      </c>
      <c r="P654" s="69">
        <f t="shared" si="183"/>
        <v>0.94317106789079175</v>
      </c>
      <c r="Q654" s="69">
        <f t="shared" si="183"/>
        <v>1.0000000000000002</v>
      </c>
      <c r="R654" s="69">
        <f t="shared" si="183"/>
        <v>0.65491437909797878</v>
      </c>
      <c r="S654" s="69">
        <f t="shared" si="183"/>
        <v>0.52527688659091987</v>
      </c>
      <c r="T654" s="69">
        <f t="shared" si="183"/>
        <v>0.9284069565717139</v>
      </c>
      <c r="U654" s="69">
        <f t="shared" si="183"/>
        <v>0.14028056779407089</v>
      </c>
      <c r="V654" s="69">
        <f t="shared" si="183"/>
        <v>0.12741373748487217</v>
      </c>
      <c r="W654" s="69">
        <f t="shared" si="183"/>
        <v>6.7127491165788353E-2</v>
      </c>
      <c r="X654" s="69">
        <f t="shared" si="183"/>
        <v>-3.9374605787810282E-2</v>
      </c>
      <c r="Y654" s="69">
        <f t="shared" si="183"/>
        <v>6.415051891807276E-2</v>
      </c>
      <c r="Z654" s="69">
        <f t="shared" si="183"/>
        <v>6.4665282703541674E-2</v>
      </c>
      <c r="AA654" s="69">
        <f t="shared" si="183"/>
        <v>1.0052055505130475E-2</v>
      </c>
      <c r="AB654" s="69">
        <f t="shared" si="183"/>
        <v>1.2714392167959023E-2</v>
      </c>
      <c r="AC654" s="69">
        <f t="shared" si="183"/>
        <v>-3.7000697305399212E-2</v>
      </c>
      <c r="AD654" s="69">
        <f t="shared" si="183"/>
        <v>-4.1942986448367206E-2</v>
      </c>
      <c r="AE654" s="69">
        <f t="shared" si="183"/>
        <v>-2.1967859606054987E-2</v>
      </c>
      <c r="AF654" s="69">
        <f t="shared" si="183"/>
        <v>2.0530024547147211E-3</v>
      </c>
      <c r="AG654" s="69">
        <f t="shared" si="183"/>
        <v>5.9646201696932329E-3</v>
      </c>
      <c r="AH654" s="69">
        <f t="shared" si="183"/>
        <v>-6.0300454860134828E-2</v>
      </c>
      <c r="AI654" s="69">
        <f t="shared" ref="AI654:BA654" si="184">AI580/(HLOOKUP($A654,$C$244:$BV$245,2,FALSE)*HLOOKUP(AI$2,$C$244:$BV$245,2,FALSE))</f>
        <v>7.460951575095516E-2</v>
      </c>
      <c r="AJ654" s="69">
        <f t="shared" si="184"/>
        <v>8.4323956431890931E-2</v>
      </c>
      <c r="AK654" s="69">
        <f t="shared" si="184"/>
        <v>8.8992576939330173E-2</v>
      </c>
      <c r="AL654" s="69">
        <f t="shared" si="184"/>
        <v>2.917865796385254E-2</v>
      </c>
      <c r="AM654" s="69">
        <f t="shared" si="184"/>
        <v>0.16321668244593665</v>
      </c>
      <c r="AN654" s="69">
        <f t="shared" si="184"/>
        <v>-2.1069511390327648E-2</v>
      </c>
      <c r="AO654" s="69">
        <f t="shared" si="184"/>
        <v>0.18203042410839115</v>
      </c>
      <c r="AP654" s="69">
        <f t="shared" si="184"/>
        <v>-2.0035760793616627E-2</v>
      </c>
      <c r="AQ654" s="69">
        <f t="shared" si="184"/>
        <v>1.7484615053597271E-2</v>
      </c>
      <c r="AR654" s="69">
        <f t="shared" si="184"/>
        <v>5.2992284748901913E-2</v>
      </c>
      <c r="AS654" s="69">
        <f t="shared" si="184"/>
        <v>-0.10893855871413484</v>
      </c>
      <c r="AT654" s="69">
        <f t="shared" si="184"/>
        <v>6.8948688880354339E-2</v>
      </c>
      <c r="AU654" s="69">
        <f t="shared" si="184"/>
        <v>5.1255762031336839E-2</v>
      </c>
      <c r="AV654" s="69">
        <f t="shared" si="184"/>
        <v>5.4184950997983372E-2</v>
      </c>
      <c r="AW654" s="69">
        <f t="shared" si="184"/>
        <v>7.1702250626544145E-2</v>
      </c>
      <c r="AX654" s="69">
        <f t="shared" si="184"/>
        <v>7.0677380099440537E-2</v>
      </c>
      <c r="AY654" s="69">
        <f t="shared" si="184"/>
        <v>0.10585692597987598</v>
      </c>
      <c r="AZ654" s="69">
        <f t="shared" si="184"/>
        <v>9.5739499835814923E-2</v>
      </c>
      <c r="BA654" s="69">
        <f t="shared" si="184"/>
        <v>-9.7718718461973025E-2</v>
      </c>
      <c r="BB654" s="69"/>
      <c r="BC654" s="69"/>
      <c r="BD654" s="69"/>
      <c r="BE654" s="69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</row>
    <row r="655" spans="1:74" x14ac:dyDescent="0.2">
      <c r="A655" s="71" t="str">
        <f t="shared" si="156"/>
        <v>Long-Short Equity</v>
      </c>
      <c r="C655" s="69">
        <f t="shared" ref="C655:AH655" si="185">C581/(HLOOKUP($A655,$C$244:$BV$245,2,FALSE)*HLOOKUP(C$2,$C$244:$BV$245,2,FALSE))</f>
        <v>0.79367598057440369</v>
      </c>
      <c r="D655" s="69">
        <f t="shared" si="185"/>
        <v>0.77861266427729414</v>
      </c>
      <c r="E655" s="69">
        <f t="shared" si="185"/>
        <v>0.57795364580698827</v>
      </c>
      <c r="F655" s="69">
        <f t="shared" si="185"/>
        <v>0.55498015131627221</v>
      </c>
      <c r="G655" s="69">
        <f t="shared" si="185"/>
        <v>0.56011113471049734</v>
      </c>
      <c r="H655" s="69">
        <f t="shared" si="185"/>
        <v>0.63931683253503879</v>
      </c>
      <c r="I655" s="69">
        <f t="shared" si="185"/>
        <v>0.56855919212544859</v>
      </c>
      <c r="J655" s="69">
        <f t="shared" si="185"/>
        <v>0.63081341288083626</v>
      </c>
      <c r="K655" s="69">
        <f t="shared" si="185"/>
        <v>0.64403570842766156</v>
      </c>
      <c r="L655" s="69">
        <f t="shared" si="185"/>
        <v>0.43139340686459027</v>
      </c>
      <c r="M655" s="69">
        <f t="shared" si="185"/>
        <v>0.5142061565622833</v>
      </c>
      <c r="N655" s="69">
        <f t="shared" si="185"/>
        <v>0.75979995361721486</v>
      </c>
      <c r="O655" s="69">
        <f t="shared" si="185"/>
        <v>0.59874619783343475</v>
      </c>
      <c r="P655" s="69">
        <f t="shared" si="185"/>
        <v>0.68183619971328091</v>
      </c>
      <c r="Q655" s="69">
        <f t="shared" si="185"/>
        <v>0.654914379097979</v>
      </c>
      <c r="R655" s="69">
        <f t="shared" si="185"/>
        <v>0.99999999999999922</v>
      </c>
      <c r="S655" s="69">
        <f t="shared" si="185"/>
        <v>0.68789089724797536</v>
      </c>
      <c r="T655" s="69">
        <f t="shared" si="185"/>
        <v>0.69202196444261155</v>
      </c>
      <c r="U655" s="69">
        <f t="shared" si="185"/>
        <v>0.3826926960612359</v>
      </c>
      <c r="V655" s="69">
        <f t="shared" si="185"/>
        <v>0.44023611931011181</v>
      </c>
      <c r="W655" s="69">
        <f t="shared" si="185"/>
        <v>0.25512913395023545</v>
      </c>
      <c r="X655" s="69">
        <f t="shared" si="185"/>
        <v>-7.7689591065391042E-2</v>
      </c>
      <c r="Y655" s="69">
        <f t="shared" si="185"/>
        <v>1.7661949510003567E-2</v>
      </c>
      <c r="Z655" s="69">
        <f t="shared" si="185"/>
        <v>-2.1550185839019059E-2</v>
      </c>
      <c r="AA655" s="69">
        <f t="shared" si="185"/>
        <v>-1.2618830942033652E-2</v>
      </c>
      <c r="AB655" s="69">
        <f t="shared" si="185"/>
        <v>-2.1464386791778471E-2</v>
      </c>
      <c r="AC655" s="69">
        <f t="shared" si="185"/>
        <v>-3.1086813781544591E-2</v>
      </c>
      <c r="AD655" s="69">
        <f t="shared" si="185"/>
        <v>-3.2829979290066084E-2</v>
      </c>
      <c r="AE655" s="69">
        <f t="shared" si="185"/>
        <v>-2.4339568431556241E-2</v>
      </c>
      <c r="AF655" s="69">
        <f t="shared" si="185"/>
        <v>-3.516012319498552E-3</v>
      </c>
      <c r="AG655" s="69">
        <f t="shared" si="185"/>
        <v>5.1585938056424793E-3</v>
      </c>
      <c r="AH655" s="69">
        <f t="shared" si="185"/>
        <v>-0.10724322561962324</v>
      </c>
      <c r="AI655" s="69">
        <f t="shared" ref="AI655:BA655" si="186">AI581/(HLOOKUP($A655,$C$244:$BV$245,2,FALSE)*HLOOKUP(AI$2,$C$244:$BV$245,2,FALSE))</f>
        <v>4.5179079073333912E-2</v>
      </c>
      <c r="AJ655" s="69">
        <f t="shared" si="186"/>
        <v>4.3478798864213949E-2</v>
      </c>
      <c r="AK655" s="69">
        <f t="shared" si="186"/>
        <v>6.4193987253886586E-2</v>
      </c>
      <c r="AL655" s="69">
        <f t="shared" si="186"/>
        <v>1.5524021528085741E-2</v>
      </c>
      <c r="AM655" s="69">
        <f t="shared" si="186"/>
        <v>5.8576842771733681E-2</v>
      </c>
      <c r="AN655" s="69">
        <f t="shared" si="186"/>
        <v>-3.4998645662716273E-2</v>
      </c>
      <c r="AO655" s="69">
        <f t="shared" si="186"/>
        <v>5.9641516760969043E-2</v>
      </c>
      <c r="AP655" s="69">
        <f t="shared" si="186"/>
        <v>-6.213549870368465E-2</v>
      </c>
      <c r="AQ655" s="69">
        <f t="shared" si="186"/>
        <v>-3.6545152081564218E-2</v>
      </c>
      <c r="AR655" s="69">
        <f t="shared" si="186"/>
        <v>-4.1903027949501733E-3</v>
      </c>
      <c r="AS655" s="69">
        <f t="shared" si="186"/>
        <v>-6.2936755587047907E-2</v>
      </c>
      <c r="AT655" s="69">
        <f t="shared" si="186"/>
        <v>-6.3758069255983154E-3</v>
      </c>
      <c r="AU655" s="69">
        <f t="shared" si="186"/>
        <v>1.5530544373790844E-2</v>
      </c>
      <c r="AV655" s="69">
        <f t="shared" si="186"/>
        <v>6.4317369174216946E-2</v>
      </c>
      <c r="AW655" s="69">
        <f t="shared" si="186"/>
        <v>-1.6112766814777833E-2</v>
      </c>
      <c r="AX655" s="69">
        <f t="shared" si="186"/>
        <v>-9.5616888496310448E-3</v>
      </c>
      <c r="AY655" s="69">
        <f t="shared" si="186"/>
        <v>5.1666035990175857E-2</v>
      </c>
      <c r="AZ655" s="69">
        <f t="shared" si="186"/>
        <v>5.3216784959506332E-2</v>
      </c>
      <c r="BA655" s="69">
        <f t="shared" si="186"/>
        <v>-0.11259785885279656</v>
      </c>
      <c r="BB655" s="69"/>
      <c r="BC655" s="69"/>
      <c r="BD655" s="69"/>
      <c r="BE655" s="69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</row>
    <row r="656" spans="1:74" x14ac:dyDescent="0.2">
      <c r="A656" s="71" t="str">
        <f t="shared" si="156"/>
        <v>Global Macro</v>
      </c>
      <c r="C656" s="69">
        <f t="shared" ref="C656:AH656" si="187">C582/(HLOOKUP($A656,$C$244:$BV$245,2,FALSE)*HLOOKUP(C$2,$C$244:$BV$245,2,FALSE))</f>
        <v>0.35664607012616134</v>
      </c>
      <c r="D656" s="69">
        <f t="shared" si="187"/>
        <v>0.27503084456779253</v>
      </c>
      <c r="E656" s="69">
        <f t="shared" si="187"/>
        <v>0.11495777961015109</v>
      </c>
      <c r="F656" s="69">
        <f t="shared" si="187"/>
        <v>2.1369151513489081E-2</v>
      </c>
      <c r="G656" s="69">
        <f t="shared" si="187"/>
        <v>0.10925081743114247</v>
      </c>
      <c r="H656" s="69">
        <f t="shared" si="187"/>
        <v>0.31731410862189241</v>
      </c>
      <c r="I656" s="69">
        <f t="shared" si="187"/>
        <v>0.36378428294135484</v>
      </c>
      <c r="J656" s="69">
        <f t="shared" si="187"/>
        <v>0.17583974102339278</v>
      </c>
      <c r="K656" s="69">
        <f t="shared" si="187"/>
        <v>0.19411126452813685</v>
      </c>
      <c r="L656" s="69">
        <f t="shared" si="187"/>
        <v>0.75118224675823242</v>
      </c>
      <c r="M656" s="69">
        <f t="shared" si="187"/>
        <v>0.79617155247620897</v>
      </c>
      <c r="N656" s="69">
        <f t="shared" si="187"/>
        <v>0.51924125796359266</v>
      </c>
      <c r="O656" s="69">
        <f t="shared" si="187"/>
        <v>0.50287187091070396</v>
      </c>
      <c r="P656" s="69">
        <f t="shared" si="187"/>
        <v>0.56107301801121845</v>
      </c>
      <c r="Q656" s="69">
        <f t="shared" si="187"/>
        <v>0.52527688659091998</v>
      </c>
      <c r="R656" s="69">
        <f t="shared" si="187"/>
        <v>0.68789089724797536</v>
      </c>
      <c r="S656" s="69">
        <f t="shared" si="187"/>
        <v>1.0000000000000009</v>
      </c>
      <c r="T656" s="69">
        <f t="shared" si="187"/>
        <v>0.64477299233294638</v>
      </c>
      <c r="U656" s="69">
        <f t="shared" si="187"/>
        <v>-0.20826698151182754</v>
      </c>
      <c r="V656" s="69">
        <f t="shared" si="187"/>
        <v>-0.20032360166587118</v>
      </c>
      <c r="W656" s="69">
        <f t="shared" si="187"/>
        <v>0.39441163756805636</v>
      </c>
      <c r="X656" s="69">
        <f t="shared" si="187"/>
        <v>-4.3782516480960078E-2</v>
      </c>
      <c r="Y656" s="69">
        <f t="shared" si="187"/>
        <v>2.3078412198454933E-2</v>
      </c>
      <c r="Z656" s="69">
        <f t="shared" si="187"/>
        <v>2.0324863356652675E-2</v>
      </c>
      <c r="AA656" s="69">
        <f t="shared" si="187"/>
        <v>-6.2589717089526029E-2</v>
      </c>
      <c r="AB656" s="69">
        <f t="shared" si="187"/>
        <v>-3.990433095007128E-2</v>
      </c>
      <c r="AC656" s="69">
        <f t="shared" si="187"/>
        <v>-2.0876603119499453E-2</v>
      </c>
      <c r="AD656" s="69">
        <f t="shared" si="187"/>
        <v>-2.510357784742237E-2</v>
      </c>
      <c r="AE656" s="69">
        <f t="shared" si="187"/>
        <v>-8.5238309989510951E-3</v>
      </c>
      <c r="AF656" s="69">
        <f t="shared" si="187"/>
        <v>-1.9343411364287709E-2</v>
      </c>
      <c r="AG656" s="69">
        <f t="shared" si="187"/>
        <v>5.1599226756855318E-3</v>
      </c>
      <c r="AH656" s="69">
        <f t="shared" si="187"/>
        <v>-0.10743304646667529</v>
      </c>
      <c r="AI656" s="69">
        <f t="shared" ref="AI656:BA656" si="188">AI582/(HLOOKUP($A656,$C$244:$BV$245,2,FALSE)*HLOOKUP(AI$2,$C$244:$BV$245,2,FALSE))</f>
        <v>5.9970252476841804E-2</v>
      </c>
      <c r="AJ656" s="69">
        <f t="shared" si="188"/>
        <v>7.2120351110437922E-2</v>
      </c>
      <c r="AK656" s="69">
        <f t="shared" si="188"/>
        <v>7.708643109944216E-2</v>
      </c>
      <c r="AL656" s="69">
        <f t="shared" si="188"/>
        <v>8.7502828435781586E-3</v>
      </c>
      <c r="AM656" s="69">
        <f t="shared" si="188"/>
        <v>0.11852455631461047</v>
      </c>
      <c r="AN656" s="69">
        <f t="shared" si="188"/>
        <v>-1.2857246610861423E-2</v>
      </c>
      <c r="AO656" s="69">
        <f t="shared" si="188"/>
        <v>0.10333869980424855</v>
      </c>
      <c r="AP656" s="69">
        <f t="shared" si="188"/>
        <v>-9.3362207661451702E-2</v>
      </c>
      <c r="AQ656" s="69">
        <f t="shared" si="188"/>
        <v>-4.4390930683319688E-2</v>
      </c>
      <c r="AR656" s="69">
        <f t="shared" si="188"/>
        <v>-1.6196435250588975E-2</v>
      </c>
      <c r="AS656" s="69">
        <f t="shared" si="188"/>
        <v>-3.0979477175501487E-2</v>
      </c>
      <c r="AT656" s="69">
        <f t="shared" si="188"/>
        <v>-3.3231691521889192E-2</v>
      </c>
      <c r="AU656" s="69">
        <f t="shared" si="188"/>
        <v>-8.7290365027646588E-3</v>
      </c>
      <c r="AV656" s="69">
        <f t="shared" si="188"/>
        <v>1.985720608780181E-2</v>
      </c>
      <c r="AW656" s="69">
        <f t="shared" si="188"/>
        <v>-6.0311190201979288E-2</v>
      </c>
      <c r="AX656" s="69">
        <f t="shared" si="188"/>
        <v>-2.1709116801971642E-2</v>
      </c>
      <c r="AY656" s="69">
        <f t="shared" si="188"/>
        <v>4.5508041120802777E-2</v>
      </c>
      <c r="AZ656" s="69">
        <f t="shared" si="188"/>
        <v>7.3188860838732175E-2</v>
      </c>
      <c r="BA656" s="69">
        <f t="shared" si="188"/>
        <v>-9.8702502358956862E-2</v>
      </c>
      <c r="BB656" s="69"/>
      <c r="BC656" s="69"/>
      <c r="BD656" s="69"/>
      <c r="BE656" s="69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</row>
    <row r="657" spans="1:74" x14ac:dyDescent="0.2">
      <c r="A657" s="71" t="str">
        <f t="shared" si="156"/>
        <v>Emerging Debt Agg USD</v>
      </c>
      <c r="C657" s="69">
        <f t="shared" ref="C657:AH657" si="189">C583/(HLOOKUP($A657,$C$244:$BV$245,2,FALSE)*HLOOKUP(C$2,$C$244:$BV$245,2,FALSE))</f>
        <v>0.50982510024973882</v>
      </c>
      <c r="D657" s="69">
        <f t="shared" si="189"/>
        <v>0.41944446696579407</v>
      </c>
      <c r="E657" s="69">
        <f t="shared" si="189"/>
        <v>0.39157284808816534</v>
      </c>
      <c r="F657" s="69">
        <f t="shared" si="189"/>
        <v>0.31326309558498511</v>
      </c>
      <c r="G657" s="69">
        <f t="shared" si="189"/>
        <v>0.37044190968782287</v>
      </c>
      <c r="H657" s="69">
        <f t="shared" si="189"/>
        <v>0.44006088615861788</v>
      </c>
      <c r="I657" s="69">
        <f t="shared" si="189"/>
        <v>0.42254448561072977</v>
      </c>
      <c r="J657" s="69">
        <f t="shared" si="189"/>
        <v>0.49463660821032479</v>
      </c>
      <c r="K657" s="69">
        <f t="shared" si="189"/>
        <v>0.50726655812254151</v>
      </c>
      <c r="L657" s="69">
        <f t="shared" si="189"/>
        <v>0.68618181769437103</v>
      </c>
      <c r="M657" s="69">
        <f t="shared" si="189"/>
        <v>0.75440062857108281</v>
      </c>
      <c r="N657" s="69">
        <f t="shared" si="189"/>
        <v>0.88498528632846007</v>
      </c>
      <c r="O657" s="69">
        <f t="shared" si="189"/>
        <v>0.80573588955490028</v>
      </c>
      <c r="P657" s="69">
        <f t="shared" si="189"/>
        <v>0.96338281832518924</v>
      </c>
      <c r="Q657" s="69">
        <f t="shared" si="189"/>
        <v>0.92840695657171401</v>
      </c>
      <c r="R657" s="69">
        <f t="shared" si="189"/>
        <v>0.69202196444261166</v>
      </c>
      <c r="S657" s="69">
        <f t="shared" si="189"/>
        <v>0.64477299233294638</v>
      </c>
      <c r="T657" s="69">
        <f t="shared" si="189"/>
        <v>0.99999999999999967</v>
      </c>
      <c r="U657" s="69">
        <f t="shared" si="189"/>
        <v>7.0500660380399816E-2</v>
      </c>
      <c r="V657" s="69">
        <f t="shared" si="189"/>
        <v>3.7579737914747641E-2</v>
      </c>
      <c r="W657" s="69">
        <f t="shared" si="189"/>
        <v>8.6313868286368084E-2</v>
      </c>
      <c r="X657" s="69">
        <f t="shared" si="189"/>
        <v>-2.4751268441868472E-2</v>
      </c>
      <c r="Y657" s="69">
        <f t="shared" si="189"/>
        <v>9.6074838654847117E-2</v>
      </c>
      <c r="Z657" s="69">
        <f t="shared" si="189"/>
        <v>8.3076500595235664E-2</v>
      </c>
      <c r="AA657" s="69">
        <f t="shared" si="189"/>
        <v>-8.5613083753527525E-3</v>
      </c>
      <c r="AB657" s="69">
        <f t="shared" si="189"/>
        <v>-5.2334438723191995E-3</v>
      </c>
      <c r="AC657" s="69">
        <f t="shared" si="189"/>
        <v>-4.823678623808704E-2</v>
      </c>
      <c r="AD657" s="69">
        <f t="shared" si="189"/>
        <v>-5.1931233731072265E-2</v>
      </c>
      <c r="AE657" s="69">
        <f t="shared" si="189"/>
        <v>-3.4857734512991033E-2</v>
      </c>
      <c r="AF657" s="69">
        <f t="shared" si="189"/>
        <v>4.6872686457376132E-3</v>
      </c>
      <c r="AG657" s="69">
        <f t="shared" si="189"/>
        <v>5.9921582901907838E-3</v>
      </c>
      <c r="AH657" s="69">
        <f t="shared" si="189"/>
        <v>-6.2871042431740021E-2</v>
      </c>
      <c r="AI657" s="69">
        <f t="shared" ref="AI657:BA657" si="190">AI583/(HLOOKUP($A657,$C$244:$BV$245,2,FALSE)*HLOOKUP(AI$2,$C$244:$BV$245,2,FALSE))</f>
        <v>7.681172252770041E-2</v>
      </c>
      <c r="AJ657" s="69">
        <f t="shared" si="190"/>
        <v>8.5987132437512243E-2</v>
      </c>
      <c r="AK657" s="69">
        <f t="shared" si="190"/>
        <v>8.8861599311864381E-2</v>
      </c>
      <c r="AL657" s="69">
        <f t="shared" si="190"/>
        <v>2.6378602800042322E-2</v>
      </c>
      <c r="AM657" s="69">
        <f t="shared" si="190"/>
        <v>0.16274464812659437</v>
      </c>
      <c r="AN657" s="69">
        <f t="shared" si="190"/>
        <v>-1.9410249805376686E-2</v>
      </c>
      <c r="AO657" s="69">
        <f t="shared" si="190"/>
        <v>0.17363325011094602</v>
      </c>
      <c r="AP657" s="69">
        <f t="shared" si="190"/>
        <v>-5.9896739631304499E-2</v>
      </c>
      <c r="AQ657" s="69">
        <f t="shared" si="190"/>
        <v>-1.0607519743336288E-2</v>
      </c>
      <c r="AR657" s="69">
        <f t="shared" si="190"/>
        <v>3.4012797137456037E-2</v>
      </c>
      <c r="AS657" s="69">
        <f t="shared" si="190"/>
        <v>-7.5771894120432531E-2</v>
      </c>
      <c r="AT657" s="69">
        <f t="shared" si="190"/>
        <v>4.6428267042216947E-2</v>
      </c>
      <c r="AU657" s="69">
        <f t="shared" si="190"/>
        <v>3.4087225455288375E-2</v>
      </c>
      <c r="AV657" s="69">
        <f t="shared" si="190"/>
        <v>3.5905762091145044E-2</v>
      </c>
      <c r="AW657" s="69">
        <f t="shared" si="190"/>
        <v>5.7451984809749078E-2</v>
      </c>
      <c r="AX657" s="69">
        <f t="shared" si="190"/>
        <v>5.6717662351372884E-2</v>
      </c>
      <c r="AY657" s="69">
        <f t="shared" si="190"/>
        <v>9.4907747265741846E-2</v>
      </c>
      <c r="AZ657" s="69">
        <f t="shared" si="190"/>
        <v>9.9520032296721114E-2</v>
      </c>
      <c r="BA657" s="69">
        <f t="shared" si="190"/>
        <v>-0.11123496078747551</v>
      </c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</row>
    <row r="658" spans="1:74" x14ac:dyDescent="0.2">
      <c r="A658" s="71" t="str">
        <f t="shared" si="156"/>
        <v>US Equity_USD</v>
      </c>
      <c r="C658" s="69">
        <f t="shared" ref="C658:AH658" si="191">C584/(HLOOKUP($A658,$C$244:$BV$245,2,FALSE)*HLOOKUP(C$2,$C$244:$BV$245,2,FALSE))</f>
        <v>0.78697548316574129</v>
      </c>
      <c r="D658" s="69">
        <f t="shared" si="191"/>
        <v>0.72068731726512092</v>
      </c>
      <c r="E658" s="69">
        <f t="shared" si="191"/>
        <v>0.75921915918525373</v>
      </c>
      <c r="F658" s="69">
        <f t="shared" si="191"/>
        <v>0.74475289789398891</v>
      </c>
      <c r="G658" s="69">
        <f t="shared" si="191"/>
        <v>0.75032893760434649</v>
      </c>
      <c r="H658" s="69">
        <f t="shared" si="191"/>
        <v>0.46842847255510067</v>
      </c>
      <c r="I658" s="69">
        <f t="shared" si="191"/>
        <v>0.29293546589883701</v>
      </c>
      <c r="J658" s="69">
        <f t="shared" si="191"/>
        <v>0.66963428269981551</v>
      </c>
      <c r="K658" s="69">
        <f t="shared" si="191"/>
        <v>0.63881831146683221</v>
      </c>
      <c r="L658" s="69">
        <f t="shared" si="191"/>
        <v>-0.3015416988429408</v>
      </c>
      <c r="M658" s="69">
        <f t="shared" si="191"/>
        <v>-0.27089859974480746</v>
      </c>
      <c r="N658" s="69">
        <f t="shared" si="191"/>
        <v>0.29756535790914251</v>
      </c>
      <c r="O658" s="69">
        <f t="shared" si="191"/>
        <v>0.18914992038051301</v>
      </c>
      <c r="P658" s="69">
        <f t="shared" si="191"/>
        <v>0.15635205142572092</v>
      </c>
      <c r="Q658" s="69">
        <f t="shared" si="191"/>
        <v>0.14028056779407083</v>
      </c>
      <c r="R658" s="69">
        <f t="shared" si="191"/>
        <v>0.38269269606123585</v>
      </c>
      <c r="S658" s="69">
        <f t="shared" si="191"/>
        <v>-0.20826698151182751</v>
      </c>
      <c r="T658" s="69">
        <f t="shared" si="191"/>
        <v>7.0500660380399816E-2</v>
      </c>
      <c r="U658" s="69">
        <f t="shared" si="191"/>
        <v>0.99999999999999967</v>
      </c>
      <c r="V658" s="69">
        <f t="shared" si="191"/>
        <v>0.83503908364769064</v>
      </c>
      <c r="W658" s="69">
        <f t="shared" si="191"/>
        <v>0.2458428296423612</v>
      </c>
      <c r="X658" s="69">
        <f t="shared" si="191"/>
        <v>6.1321098442364545E-2</v>
      </c>
      <c r="Y658" s="69">
        <f t="shared" si="191"/>
        <v>-1.061416365237604E-2</v>
      </c>
      <c r="Z658" s="69">
        <f t="shared" si="191"/>
        <v>-3.6144900658600126E-2</v>
      </c>
      <c r="AA658" s="69">
        <f t="shared" si="191"/>
        <v>0.15213353286074649</v>
      </c>
      <c r="AB658" s="69">
        <f t="shared" si="191"/>
        <v>0.1127062270215576</v>
      </c>
      <c r="AC658" s="69">
        <f t="shared" si="191"/>
        <v>4.7198052250082979E-2</v>
      </c>
      <c r="AD658" s="69">
        <f t="shared" si="191"/>
        <v>4.422560526294065E-2</v>
      </c>
      <c r="AE658" s="69">
        <f t="shared" si="191"/>
        <v>5.1561016934372914E-2</v>
      </c>
      <c r="AF658" s="69">
        <f t="shared" si="191"/>
        <v>7.1571817950829772E-2</v>
      </c>
      <c r="AG658" s="69">
        <f t="shared" si="191"/>
        <v>7.3341502119035187E-2</v>
      </c>
      <c r="AH658" s="69">
        <f t="shared" si="191"/>
        <v>4.5679257359023444E-2</v>
      </c>
      <c r="AI658" s="69">
        <f t="shared" ref="AI658:BA658" si="192">AI584/(HLOOKUP($A658,$C$244:$BV$245,2,FALSE)*HLOOKUP(AI$2,$C$244:$BV$245,2,FALSE))</f>
        <v>-8.1864715292956792E-4</v>
      </c>
      <c r="AJ658" s="69">
        <f t="shared" si="192"/>
        <v>-4.0593511322023212E-3</v>
      </c>
      <c r="AK658" s="69">
        <f t="shared" si="192"/>
        <v>1.064842782374931E-2</v>
      </c>
      <c r="AL658" s="69">
        <f t="shared" si="192"/>
        <v>2.9621549705656582E-2</v>
      </c>
      <c r="AM658" s="69">
        <f t="shared" si="192"/>
        <v>-6.314648987332383E-2</v>
      </c>
      <c r="AN658" s="69">
        <f t="shared" si="192"/>
        <v>4.3711565123404725E-2</v>
      </c>
      <c r="AO658" s="69">
        <f t="shared" si="192"/>
        <v>-8.3652972607228454E-2</v>
      </c>
      <c r="AP658" s="69">
        <f t="shared" si="192"/>
        <v>7.2572672184487846E-2</v>
      </c>
      <c r="AQ658" s="69">
        <f t="shared" si="192"/>
        <v>4.5099322396989348E-2</v>
      </c>
      <c r="AR658" s="69">
        <f t="shared" si="192"/>
        <v>5.077873367125374E-2</v>
      </c>
      <c r="AS658" s="69">
        <f t="shared" si="192"/>
        <v>-1.2740548065542749E-2</v>
      </c>
      <c r="AT658" s="69">
        <f t="shared" si="192"/>
        <v>7.2738444528817989E-2</v>
      </c>
      <c r="AU658" s="69">
        <f t="shared" si="192"/>
        <v>-1.1725912744174056E-2</v>
      </c>
      <c r="AV658" s="69">
        <f t="shared" si="192"/>
        <v>-3.2919342312519057E-2</v>
      </c>
      <c r="AW658" s="69">
        <f t="shared" si="192"/>
        <v>9.7169818985099451E-2</v>
      </c>
      <c r="AX658" s="69">
        <f t="shared" si="192"/>
        <v>6.4001070195478099E-2</v>
      </c>
      <c r="AY658" s="69">
        <f t="shared" si="192"/>
        <v>1.8400545632141295E-2</v>
      </c>
      <c r="AZ658" s="69">
        <f t="shared" si="192"/>
        <v>-4.3004156859252893E-2</v>
      </c>
      <c r="BA658" s="69">
        <f t="shared" si="192"/>
        <v>-1.4487603329477397E-2</v>
      </c>
      <c r="BB658" s="69"/>
      <c r="BC658" s="69"/>
      <c r="BD658" s="69"/>
      <c r="BE658" s="69"/>
      <c r="BF658" s="69"/>
      <c r="BG658" s="69"/>
      <c r="BH658" s="69"/>
      <c r="BI658" s="69"/>
      <c r="BJ658" s="69"/>
      <c r="BK658" s="69"/>
      <c r="BL658" s="69"/>
      <c r="BM658" s="69"/>
      <c r="BN658" s="69"/>
      <c r="BO658" s="69"/>
      <c r="BP658" s="69"/>
      <c r="BQ658" s="69"/>
      <c r="BR658" s="69"/>
      <c r="BS658" s="69"/>
      <c r="BT658" s="69"/>
      <c r="BU658" s="69"/>
      <c r="BV658" s="69"/>
    </row>
    <row r="659" spans="1:74" x14ac:dyDescent="0.2">
      <c r="A659" s="71" t="str">
        <f t="shared" si="156"/>
        <v>Long-Short Equity_USD</v>
      </c>
      <c r="C659" s="69">
        <f t="shared" ref="C659:AH659" si="193">C585/(HLOOKUP($A659,$C$244:$BV$245,2,FALSE)*HLOOKUP(C$2,$C$244:$BV$245,2,FALSE))</f>
        <v>0.56105630109783222</v>
      </c>
      <c r="D659" s="69">
        <f t="shared" si="193"/>
        <v>0.66829281940984564</v>
      </c>
      <c r="E659" s="69">
        <f t="shared" si="193"/>
        <v>0.69753248538791368</v>
      </c>
      <c r="F659" s="69">
        <f t="shared" si="193"/>
        <v>0.78152137403870692</v>
      </c>
      <c r="G659" s="69">
        <f t="shared" si="193"/>
        <v>0.68434895117340666</v>
      </c>
      <c r="H659" s="69">
        <f t="shared" si="193"/>
        <v>0.46331934035714512</v>
      </c>
      <c r="I659" s="69">
        <f t="shared" si="193"/>
        <v>0.30438222348007971</v>
      </c>
      <c r="J659" s="69">
        <f t="shared" si="193"/>
        <v>0.68902837256561944</v>
      </c>
      <c r="K659" s="69">
        <f t="shared" si="193"/>
        <v>0.71225941640417112</v>
      </c>
      <c r="L659" s="69">
        <f t="shared" si="193"/>
        <v>-0.36559431466465403</v>
      </c>
      <c r="M659" s="69">
        <f t="shared" si="193"/>
        <v>-0.33803847254672292</v>
      </c>
      <c r="N659" s="69">
        <f t="shared" si="193"/>
        <v>0.26780880370070492</v>
      </c>
      <c r="O659" s="69">
        <f t="shared" si="193"/>
        <v>0.15060813854082453</v>
      </c>
      <c r="P659" s="69">
        <f t="shared" si="193"/>
        <v>0.13660116552182675</v>
      </c>
      <c r="Q659" s="69">
        <f t="shared" si="193"/>
        <v>0.12741373748487217</v>
      </c>
      <c r="R659" s="69">
        <f t="shared" si="193"/>
        <v>0.44023611931011181</v>
      </c>
      <c r="S659" s="69">
        <f t="shared" si="193"/>
        <v>-0.20032360166587113</v>
      </c>
      <c r="T659" s="69">
        <f t="shared" si="193"/>
        <v>3.7579737914747648E-2</v>
      </c>
      <c r="U659" s="69">
        <f t="shared" si="193"/>
        <v>0.83503908364769064</v>
      </c>
      <c r="V659" s="69">
        <f t="shared" si="193"/>
        <v>0.99999999999999922</v>
      </c>
      <c r="W659" s="69">
        <f t="shared" si="193"/>
        <v>0.42639991916105302</v>
      </c>
      <c r="X659" s="69">
        <f t="shared" si="193"/>
        <v>6.1285097689236831E-2</v>
      </c>
      <c r="Y659" s="69">
        <f t="shared" si="193"/>
        <v>-2.3979249457454582E-2</v>
      </c>
      <c r="Z659" s="69">
        <f t="shared" si="193"/>
        <v>-2.673561496479885E-2</v>
      </c>
      <c r="AA659" s="69">
        <f t="shared" si="193"/>
        <v>0.12226129954378417</v>
      </c>
      <c r="AB659" s="69">
        <f t="shared" si="193"/>
        <v>8.7444745189958983E-2</v>
      </c>
      <c r="AC659" s="69">
        <f t="shared" si="193"/>
        <v>6.908534713493647E-2</v>
      </c>
      <c r="AD659" s="69">
        <f t="shared" si="193"/>
        <v>7.3029625641743257E-2</v>
      </c>
      <c r="AE659" s="69">
        <f t="shared" si="193"/>
        <v>5.2148487707596752E-2</v>
      </c>
      <c r="AF659" s="69">
        <f t="shared" si="193"/>
        <v>7.54829889473322E-2</v>
      </c>
      <c r="AG659" s="69">
        <f t="shared" si="193"/>
        <v>7.4214940974638738E-2</v>
      </c>
      <c r="AH659" s="69">
        <f t="shared" si="193"/>
        <v>5.9587287397230161E-2</v>
      </c>
      <c r="AI659" s="69">
        <f t="shared" ref="AI659:BA659" si="194">AI585/(HLOOKUP($A659,$C$244:$BV$245,2,FALSE)*HLOOKUP(AI$2,$C$244:$BV$245,2,FALSE))</f>
        <v>2.0545842922424354E-2</v>
      </c>
      <c r="AJ659" s="69">
        <f t="shared" si="194"/>
        <v>4.8802828406416289E-3</v>
      </c>
      <c r="AK659" s="69">
        <f t="shared" si="194"/>
        <v>2.0925468549848954E-2</v>
      </c>
      <c r="AL659" s="69">
        <f t="shared" si="194"/>
        <v>3.5059804286332687E-2</v>
      </c>
      <c r="AM659" s="69">
        <f t="shared" si="194"/>
        <v>-3.6658745236698556E-2</v>
      </c>
      <c r="AN659" s="69">
        <f t="shared" si="194"/>
        <v>3.8464866592245794E-2</v>
      </c>
      <c r="AO659" s="69">
        <f t="shared" si="194"/>
        <v>-6.2007582697474771E-2</v>
      </c>
      <c r="AP659" s="69">
        <f t="shared" si="194"/>
        <v>0.1075078510971121</v>
      </c>
      <c r="AQ659" s="69">
        <f t="shared" si="194"/>
        <v>5.2560174187653075E-2</v>
      </c>
      <c r="AR659" s="69">
        <f t="shared" si="194"/>
        <v>5.0202756927720457E-2</v>
      </c>
      <c r="AS659" s="69">
        <f t="shared" si="194"/>
        <v>-2.1783476785036227E-2</v>
      </c>
      <c r="AT659" s="69">
        <f t="shared" si="194"/>
        <v>7.9065170332045548E-2</v>
      </c>
      <c r="AU659" s="69">
        <f t="shared" si="194"/>
        <v>5.1707169050174702E-2</v>
      </c>
      <c r="AV659" s="69">
        <f t="shared" si="194"/>
        <v>-8.9673700036974141E-2</v>
      </c>
      <c r="AW659" s="69">
        <f t="shared" si="194"/>
        <v>8.3984809298930915E-2</v>
      </c>
      <c r="AX659" s="69">
        <f t="shared" si="194"/>
        <v>5.3859267612661528E-2</v>
      </c>
      <c r="AY659" s="69">
        <f t="shared" si="194"/>
        <v>2.2332984354623648E-3</v>
      </c>
      <c r="AZ659" s="69">
        <f t="shared" si="194"/>
        <v>-5.3398332563890483E-2</v>
      </c>
      <c r="BA659" s="69">
        <f t="shared" si="194"/>
        <v>1.2692057054044494E-2</v>
      </c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</row>
    <row r="660" spans="1:74" x14ac:dyDescent="0.2">
      <c r="A660" s="71" t="str">
        <f t="shared" si="156"/>
        <v>Global Macro_USD</v>
      </c>
      <c r="C660" s="69">
        <f t="shared" ref="C660:AH660" si="195">C586/(HLOOKUP($A660,$C$244:$BV$245,2,FALSE)*HLOOKUP(C$2,$C$244:$BV$245,2,FALSE))</f>
        <v>0.17077627222103781</v>
      </c>
      <c r="D660" s="69">
        <f t="shared" si="195"/>
        <v>0.21191811913160305</v>
      </c>
      <c r="E660" s="69">
        <f t="shared" si="195"/>
        <v>0.3068771328506486</v>
      </c>
      <c r="F660" s="69">
        <f t="shared" si="195"/>
        <v>0.30448032479310655</v>
      </c>
      <c r="G660" s="69">
        <f t="shared" si="195"/>
        <v>0.30505678323145197</v>
      </c>
      <c r="H660" s="69">
        <f t="shared" si="195"/>
        <v>0.21499575935713119</v>
      </c>
      <c r="I660" s="69">
        <f t="shared" si="195"/>
        <v>0.1762969514422838</v>
      </c>
      <c r="J660" s="69">
        <f t="shared" si="195"/>
        <v>0.31977670144737858</v>
      </c>
      <c r="K660" s="69">
        <f t="shared" si="195"/>
        <v>0.3669242156923318</v>
      </c>
      <c r="L660" s="69">
        <f t="shared" si="195"/>
        <v>0.10251608205054769</v>
      </c>
      <c r="M660" s="69">
        <f t="shared" si="195"/>
        <v>8.7177248986593889E-2</v>
      </c>
      <c r="N660" s="69">
        <f t="shared" si="195"/>
        <v>8.5639703943214823E-2</v>
      </c>
      <c r="O660" s="69">
        <f t="shared" si="195"/>
        <v>0.14656343610810707</v>
      </c>
      <c r="P660" s="69">
        <f t="shared" si="195"/>
        <v>0.10264801941685009</v>
      </c>
      <c r="Q660" s="69">
        <f t="shared" si="195"/>
        <v>6.7127491165788339E-2</v>
      </c>
      <c r="R660" s="69">
        <f t="shared" si="195"/>
        <v>0.25512913395023545</v>
      </c>
      <c r="S660" s="69">
        <f t="shared" si="195"/>
        <v>0.39441163756805642</v>
      </c>
      <c r="T660" s="69">
        <f t="shared" si="195"/>
        <v>8.631386828636807E-2</v>
      </c>
      <c r="U660" s="69">
        <f t="shared" si="195"/>
        <v>0.2458428296423612</v>
      </c>
      <c r="V660" s="69">
        <f t="shared" si="195"/>
        <v>0.42639991916105296</v>
      </c>
      <c r="W660" s="69">
        <f t="shared" si="195"/>
        <v>0.99999999999999978</v>
      </c>
      <c r="X660" s="69">
        <f t="shared" si="195"/>
        <v>0.15292734646366132</v>
      </c>
      <c r="Y660" s="69">
        <f t="shared" si="195"/>
        <v>-2.5596644814792468E-2</v>
      </c>
      <c r="Z660" s="69">
        <f t="shared" si="195"/>
        <v>3.5718151094202406E-2</v>
      </c>
      <c r="AA660" s="69">
        <f t="shared" si="195"/>
        <v>9.7208713413393238E-2</v>
      </c>
      <c r="AB660" s="69">
        <f t="shared" si="195"/>
        <v>0.1062863136965637</v>
      </c>
      <c r="AC660" s="69">
        <f t="shared" si="195"/>
        <v>0.11984454553791021</v>
      </c>
      <c r="AD660" s="69">
        <f t="shared" si="195"/>
        <v>0.11999108518278803</v>
      </c>
      <c r="AE660" s="69">
        <f t="shared" si="195"/>
        <v>0.1078250970042772</v>
      </c>
      <c r="AF660" s="69">
        <f t="shared" si="195"/>
        <v>8.839563958593781E-2</v>
      </c>
      <c r="AG660" s="69">
        <f t="shared" si="195"/>
        <v>0.12006669510141432</v>
      </c>
      <c r="AH660" s="69">
        <f t="shared" si="195"/>
        <v>7.7513572104649472E-2</v>
      </c>
      <c r="AI660" s="69">
        <f t="shared" ref="AI660:BA660" si="196">AI586/(HLOOKUP($A660,$C$244:$BV$245,2,FALSE)*HLOOKUP(AI$2,$C$244:$BV$245,2,FALSE))</f>
        <v>7.4629242539704807E-2</v>
      </c>
      <c r="AJ660" s="69">
        <f t="shared" si="196"/>
        <v>7.2662183767667102E-2</v>
      </c>
      <c r="AK660" s="69">
        <f t="shared" si="196"/>
        <v>7.0874270712081189E-2</v>
      </c>
      <c r="AL660" s="69">
        <f t="shared" si="196"/>
        <v>5.0480778377373102E-2</v>
      </c>
      <c r="AM660" s="69">
        <f t="shared" si="196"/>
        <v>6.7273111404224706E-2</v>
      </c>
      <c r="AN660" s="69">
        <f t="shared" si="196"/>
        <v>0.10313742663422439</v>
      </c>
      <c r="AO660" s="69">
        <f t="shared" si="196"/>
        <v>-8.9971078952107283E-4</v>
      </c>
      <c r="AP660" s="69">
        <f t="shared" si="196"/>
        <v>9.8112633803815491E-2</v>
      </c>
      <c r="AQ660" s="69">
        <f t="shared" si="196"/>
        <v>6.3264544127093661E-2</v>
      </c>
      <c r="AR660" s="69">
        <f t="shared" si="196"/>
        <v>6.4752462181298542E-2</v>
      </c>
      <c r="AS660" s="69">
        <f t="shared" si="196"/>
        <v>2.3508153703112884E-2</v>
      </c>
      <c r="AT660" s="69">
        <f t="shared" si="196"/>
        <v>7.3512829659703002E-2</v>
      </c>
      <c r="AU660" s="69">
        <f t="shared" si="196"/>
        <v>4.0483279574049742E-2</v>
      </c>
      <c r="AV660" s="69">
        <f t="shared" si="196"/>
        <v>-0.21898184928450945</v>
      </c>
      <c r="AW660" s="69">
        <f t="shared" si="196"/>
        <v>4.5337813944706505E-2</v>
      </c>
      <c r="AX660" s="69">
        <f t="shared" si="196"/>
        <v>6.0298464760280668E-2</v>
      </c>
      <c r="AY660" s="69">
        <f t="shared" si="196"/>
        <v>2.759733111645111E-3</v>
      </c>
      <c r="AZ660" s="69">
        <f t="shared" si="196"/>
        <v>-3.8253442100516358E-2</v>
      </c>
      <c r="BA660" s="69">
        <f t="shared" si="196"/>
        <v>3.0486010026013911E-2</v>
      </c>
      <c r="BB660" s="69"/>
      <c r="BC660" s="69"/>
      <c r="BD660" s="69"/>
      <c r="BE660" s="69"/>
      <c r="BF660" s="69"/>
      <c r="BG660" s="69"/>
      <c r="BH660" s="69"/>
      <c r="BI660" s="69"/>
      <c r="BJ660" s="69"/>
      <c r="BK660" s="69"/>
      <c r="BL660" s="69"/>
      <c r="BM660" s="69"/>
      <c r="BN660" s="69"/>
      <c r="BO660" s="69"/>
      <c r="BP660" s="69"/>
      <c r="BQ660" s="69"/>
      <c r="BR660" s="69"/>
      <c r="BS660" s="69"/>
      <c r="BT660" s="69"/>
      <c r="BU660" s="69"/>
      <c r="BV660" s="69"/>
    </row>
    <row r="661" spans="1:74" x14ac:dyDescent="0.2">
      <c r="A661" s="71" t="str">
        <f t="shared" si="156"/>
        <v>EXTRA</v>
      </c>
      <c r="C661" s="69">
        <f t="shared" ref="C661:AH661" si="197">C587/(HLOOKUP($A661,$C$244:$BV$245,2,FALSE)*HLOOKUP(C$2,$C$244:$BV$245,2,FALSE))</f>
        <v>-2.5512318751165653E-2</v>
      </c>
      <c r="D661" s="69">
        <f t="shared" si="197"/>
        <v>-1.8757223730372224E-2</v>
      </c>
      <c r="E661" s="69">
        <f t="shared" si="197"/>
        <v>9.1820462463148025E-2</v>
      </c>
      <c r="F661" s="69">
        <f t="shared" si="197"/>
        <v>7.3639347782328543E-2</v>
      </c>
      <c r="G661" s="69">
        <f t="shared" si="197"/>
        <v>8.5964058573070032E-2</v>
      </c>
      <c r="H661" s="69">
        <f t="shared" si="197"/>
        <v>-3.0510415942435993E-2</v>
      </c>
      <c r="I661" s="69">
        <f t="shared" si="197"/>
        <v>-5.6294406356718611E-2</v>
      </c>
      <c r="J661" s="69">
        <f t="shared" si="197"/>
        <v>2.6166844728424413E-2</v>
      </c>
      <c r="K661" s="69">
        <f t="shared" si="197"/>
        <v>1.6938384767570504E-2</v>
      </c>
      <c r="L661" s="69">
        <f t="shared" si="197"/>
        <v>-7.4322687200530244E-2</v>
      </c>
      <c r="M661" s="69">
        <f t="shared" si="197"/>
        <v>-7.8094180911434483E-2</v>
      </c>
      <c r="N661" s="69">
        <f t="shared" si="197"/>
        <v>-3.2856030745017382E-2</v>
      </c>
      <c r="O661" s="69">
        <f t="shared" si="197"/>
        <v>-4.416831161414226E-2</v>
      </c>
      <c r="P661" s="69">
        <f t="shared" si="197"/>
        <v>-2.6807209870236687E-2</v>
      </c>
      <c r="Q661" s="69">
        <f t="shared" si="197"/>
        <v>-3.937460578781031E-2</v>
      </c>
      <c r="R661" s="69">
        <f t="shared" si="197"/>
        <v>-7.768959106539107E-2</v>
      </c>
      <c r="S661" s="69">
        <f t="shared" si="197"/>
        <v>-4.378251648096005E-2</v>
      </c>
      <c r="T661" s="69">
        <f t="shared" si="197"/>
        <v>-2.4751268441868486E-2</v>
      </c>
      <c r="U661" s="69">
        <f t="shared" si="197"/>
        <v>6.1321098442364538E-2</v>
      </c>
      <c r="V661" s="69">
        <f t="shared" si="197"/>
        <v>6.1285097689236817E-2</v>
      </c>
      <c r="W661" s="69">
        <f t="shared" si="197"/>
        <v>0.15292734646366132</v>
      </c>
      <c r="X661" s="69">
        <f t="shared" si="197"/>
        <v>1.0000000000000002</v>
      </c>
      <c r="Y661" s="69">
        <f t="shared" si="197"/>
        <v>0.30851891465238396</v>
      </c>
      <c r="Z661" s="69">
        <f t="shared" si="197"/>
        <v>0.20562523848568356</v>
      </c>
      <c r="AA661" s="69">
        <f t="shared" si="197"/>
        <v>0.61395771067368454</v>
      </c>
      <c r="AB661" s="69">
        <f t="shared" si="197"/>
        <v>0.48494889548277631</v>
      </c>
      <c r="AC661" s="69">
        <f t="shared" si="197"/>
        <v>0.38092972229028987</v>
      </c>
      <c r="AD661" s="69">
        <f t="shared" si="197"/>
        <v>0.34843888721179367</v>
      </c>
      <c r="AE661" s="69">
        <f t="shared" si="197"/>
        <v>0.42591017299584222</v>
      </c>
      <c r="AF661" s="69">
        <f t="shared" si="197"/>
        <v>0.43016872950092178</v>
      </c>
      <c r="AG661" s="69">
        <f t="shared" si="197"/>
        <v>0.39762406797938399</v>
      </c>
      <c r="AH661" s="69">
        <f t="shared" si="197"/>
        <v>0.48219518348915053</v>
      </c>
      <c r="AI661" s="69">
        <f t="shared" ref="AI661:BA661" si="198">AI587/(HLOOKUP($A661,$C$244:$BV$245,2,FALSE)*HLOOKUP(AI$2,$C$244:$BV$245,2,FALSE))</f>
        <v>0.31245589441447985</v>
      </c>
      <c r="AJ661" s="69">
        <f t="shared" si="198"/>
        <v>0.32013996822888685</v>
      </c>
      <c r="AK661" s="69">
        <f t="shared" si="198"/>
        <v>0.30954125054373566</v>
      </c>
      <c r="AL661" s="69">
        <f t="shared" si="198"/>
        <v>0.29704059857213644</v>
      </c>
      <c r="AM661" s="69">
        <f t="shared" si="198"/>
        <v>0.11542763245946289</v>
      </c>
      <c r="AN661" s="69">
        <f t="shared" si="198"/>
        <v>0.44771156431720377</v>
      </c>
      <c r="AO661" s="69">
        <f t="shared" si="198"/>
        <v>-4.081528400229547E-2</v>
      </c>
      <c r="AP661" s="69">
        <f t="shared" si="198"/>
        <v>0.21161192011079985</v>
      </c>
      <c r="AQ661" s="69">
        <f t="shared" si="198"/>
        <v>0.18899842504918815</v>
      </c>
      <c r="AR661" s="69">
        <f t="shared" si="198"/>
        <v>0.4019638803670153</v>
      </c>
      <c r="AS661" s="69">
        <f t="shared" si="198"/>
        <v>4.1693464001175552E-2</v>
      </c>
      <c r="AT661" s="69">
        <f t="shared" si="198"/>
        <v>0.50234586781394275</v>
      </c>
      <c r="AU661" s="69">
        <f t="shared" si="198"/>
        <v>0.2788652005898381</v>
      </c>
      <c r="AV661" s="69">
        <f t="shared" si="198"/>
        <v>-0.11205628131690104</v>
      </c>
      <c r="AW661" s="69">
        <f t="shared" si="198"/>
        <v>0.60433601546195104</v>
      </c>
      <c r="AX661" s="69">
        <f t="shared" si="198"/>
        <v>0.56939182736393368</v>
      </c>
      <c r="AY661" s="69">
        <f t="shared" si="198"/>
        <v>0.34600549815651083</v>
      </c>
      <c r="AZ661" s="69">
        <f t="shared" si="198"/>
        <v>0.10498408555924567</v>
      </c>
      <c r="BA661" s="69">
        <f t="shared" si="198"/>
        <v>0.25923148591257511</v>
      </c>
      <c r="BB661" s="69"/>
      <c r="BC661" s="69"/>
      <c r="BD661" s="69"/>
      <c r="BE661" s="69"/>
      <c r="BF661" s="69"/>
      <c r="BG661" s="69"/>
      <c r="BH661" s="69"/>
      <c r="BI661" s="69"/>
      <c r="BJ661" s="69"/>
      <c r="BK661" s="69"/>
      <c r="BL661" s="69"/>
      <c r="BM661" s="69"/>
      <c r="BN661" s="69"/>
      <c r="BO661" s="69"/>
      <c r="BP661" s="69"/>
      <c r="BQ661" s="69"/>
      <c r="BR661" s="69"/>
      <c r="BS661" s="69"/>
      <c r="BT661" s="69"/>
      <c r="BU661" s="69"/>
      <c r="BV661" s="69"/>
    </row>
    <row r="662" spans="1:74" x14ac:dyDescent="0.2">
      <c r="A662" s="71" t="str">
        <f t="shared" si="156"/>
        <v>EXTRA</v>
      </c>
      <c r="C662" s="69">
        <f t="shared" ref="C662:AH662" si="199">C588/(HLOOKUP($A662,$C$244:$BV$245,2,FALSE)*HLOOKUP(C$2,$C$244:$BV$245,2,FALSE))</f>
        <v>1.4684087630073266E-2</v>
      </c>
      <c r="D662" s="69">
        <f t="shared" si="199"/>
        <v>6.5771959761043511E-2</v>
      </c>
      <c r="E662" s="69">
        <f t="shared" si="199"/>
        <v>2.5717584772312219E-2</v>
      </c>
      <c r="F662" s="69">
        <f t="shared" si="199"/>
        <v>4.4266080859823309E-2</v>
      </c>
      <c r="G662" s="69">
        <f t="shared" si="199"/>
        <v>9.6187340668759405E-2</v>
      </c>
      <c r="H662" s="69">
        <f t="shared" si="199"/>
        <v>3.1924274397484569E-2</v>
      </c>
      <c r="I662" s="69">
        <f t="shared" si="199"/>
        <v>3.5438120046983726E-2</v>
      </c>
      <c r="J662" s="69">
        <f t="shared" si="199"/>
        <v>5.1706970556274233E-2</v>
      </c>
      <c r="K662" s="69">
        <f t="shared" si="199"/>
        <v>-1.9012516980390064E-2</v>
      </c>
      <c r="L662" s="69">
        <f t="shared" si="199"/>
        <v>7.0347158630710574E-2</v>
      </c>
      <c r="M662" s="69">
        <f t="shared" si="199"/>
        <v>7.0093846837776794E-2</v>
      </c>
      <c r="N662" s="69">
        <f t="shared" si="199"/>
        <v>7.1918284221027529E-2</v>
      </c>
      <c r="O662" s="69">
        <f t="shared" si="199"/>
        <v>8.9754865155120836E-2</v>
      </c>
      <c r="P662" s="69">
        <f t="shared" si="199"/>
        <v>7.1313460615496149E-2</v>
      </c>
      <c r="Q662" s="69">
        <f t="shared" si="199"/>
        <v>6.415051891807276E-2</v>
      </c>
      <c r="R662" s="69">
        <f t="shared" si="199"/>
        <v>1.7661949510003591E-2</v>
      </c>
      <c r="S662" s="69">
        <f t="shared" si="199"/>
        <v>2.3078412198454926E-2</v>
      </c>
      <c r="T662" s="69">
        <f t="shared" si="199"/>
        <v>9.6074838654847103E-2</v>
      </c>
      <c r="U662" s="69">
        <f t="shared" si="199"/>
        <v>-1.061416365237604E-2</v>
      </c>
      <c r="V662" s="69">
        <f t="shared" si="199"/>
        <v>-2.3979249457454568E-2</v>
      </c>
      <c r="W662" s="69">
        <f t="shared" si="199"/>
        <v>-2.5596644814792468E-2</v>
      </c>
      <c r="X662" s="69">
        <f t="shared" si="199"/>
        <v>0.3085189146523839</v>
      </c>
      <c r="Y662" s="69">
        <f t="shared" si="199"/>
        <v>1.0000000000000007</v>
      </c>
      <c r="Z662" s="69">
        <f t="shared" si="199"/>
        <v>0.80159250715184449</v>
      </c>
      <c r="AA662" s="69">
        <f t="shared" si="199"/>
        <v>0.19627813526510041</v>
      </c>
      <c r="AB662" s="69">
        <f t="shared" si="199"/>
        <v>8.9011387464091846E-2</v>
      </c>
      <c r="AC662" s="69">
        <f t="shared" si="199"/>
        <v>0.34756172051672374</v>
      </c>
      <c r="AD662" s="69">
        <f t="shared" si="199"/>
        <v>0.37276781790821395</v>
      </c>
      <c r="AE662" s="69">
        <f t="shared" si="199"/>
        <v>0.25917528660017092</v>
      </c>
      <c r="AF662" s="69">
        <f t="shared" si="199"/>
        <v>0.33709189033378734</v>
      </c>
      <c r="AG662" s="69">
        <f t="shared" si="199"/>
        <v>0.23178566743793094</v>
      </c>
      <c r="AH662" s="69">
        <f t="shared" si="199"/>
        <v>0.22347898734553062</v>
      </c>
      <c r="AI662" s="69">
        <f t="shared" ref="AI662:BA662" si="200">AI588/(HLOOKUP($A662,$C$244:$BV$245,2,FALSE)*HLOOKUP(AI$2,$C$244:$BV$245,2,FALSE))</f>
        <v>7.0624334441676526E-2</v>
      </c>
      <c r="AJ662" s="69">
        <f t="shared" si="200"/>
        <v>3.7431135372082772E-2</v>
      </c>
      <c r="AK662" s="69">
        <f t="shared" si="200"/>
        <v>-5.2788366015143187E-3</v>
      </c>
      <c r="AL662" s="69">
        <f t="shared" si="200"/>
        <v>-9.4791217130609437E-3</v>
      </c>
      <c r="AM662" s="69">
        <f t="shared" si="200"/>
        <v>0.1799020167975422</v>
      </c>
      <c r="AN662" s="69">
        <f t="shared" si="200"/>
        <v>0.12538580593159243</v>
      </c>
      <c r="AO662" s="69">
        <f t="shared" si="200"/>
        <v>0.14255567440664499</v>
      </c>
      <c r="AP662" s="69">
        <f t="shared" si="200"/>
        <v>-2.9772449307670357E-2</v>
      </c>
      <c r="AQ662" s="69">
        <f t="shared" si="200"/>
        <v>-5.2628398278467686E-2</v>
      </c>
      <c r="AR662" s="69">
        <f t="shared" si="200"/>
        <v>2.0769495625646478E-2</v>
      </c>
      <c r="AS662" s="69">
        <f t="shared" si="200"/>
        <v>-7.1037962252589237E-2</v>
      </c>
      <c r="AT662" s="69">
        <f t="shared" si="200"/>
        <v>9.1877832654889829E-2</v>
      </c>
      <c r="AU662" s="69">
        <f t="shared" si="200"/>
        <v>7.3714495321434729E-3</v>
      </c>
      <c r="AV662" s="69">
        <f t="shared" si="200"/>
        <v>-0.2417638423916233</v>
      </c>
      <c r="AW662" s="69">
        <f t="shared" si="200"/>
        <v>0.22164791452606786</v>
      </c>
      <c r="AX662" s="69">
        <f t="shared" si="200"/>
        <v>0.2164421432377531</v>
      </c>
      <c r="AY662" s="69">
        <f t="shared" si="200"/>
        <v>-4.1969455638658643E-2</v>
      </c>
      <c r="AZ662" s="69">
        <f t="shared" si="200"/>
        <v>-0.14717706405673142</v>
      </c>
      <c r="BA662" s="69">
        <f t="shared" si="200"/>
        <v>0.15724770779565983</v>
      </c>
      <c r="BB662" s="69"/>
      <c r="BC662" s="69"/>
      <c r="BD662" s="69"/>
      <c r="BE662" s="69"/>
      <c r="BF662" s="69"/>
      <c r="BG662" s="69"/>
      <c r="BH662" s="69"/>
      <c r="BI662" s="69"/>
      <c r="BJ662" s="69"/>
      <c r="BK662" s="69"/>
      <c r="BL662" s="69"/>
      <c r="BM662" s="69"/>
      <c r="BN662" s="69"/>
      <c r="BO662" s="69"/>
      <c r="BP662" s="69"/>
      <c r="BQ662" s="69"/>
      <c r="BR662" s="69"/>
      <c r="BS662" s="69"/>
      <c r="BT662" s="69"/>
      <c r="BU662" s="69"/>
      <c r="BV662" s="69"/>
    </row>
    <row r="663" spans="1:74" x14ac:dyDescent="0.2">
      <c r="A663" s="71" t="str">
        <f t="shared" si="156"/>
        <v>EXTRA</v>
      </c>
      <c r="C663" s="69">
        <f t="shared" ref="C663:AH663" si="201">C589/(HLOOKUP($A663,$C$244:$BV$245,2,FALSE)*HLOOKUP(C$2,$C$244:$BV$245,2,FALSE))</f>
        <v>-3.5770242350580225E-2</v>
      </c>
      <c r="D663" s="69">
        <f t="shared" si="201"/>
        <v>4.7133101720663123E-2</v>
      </c>
      <c r="E663" s="69">
        <f t="shared" si="201"/>
        <v>2.5957413106338086E-2</v>
      </c>
      <c r="F663" s="69">
        <f t="shared" si="201"/>
        <v>3.8814160865558507E-2</v>
      </c>
      <c r="G663" s="69">
        <f t="shared" si="201"/>
        <v>6.076550432078124E-2</v>
      </c>
      <c r="H663" s="69">
        <f t="shared" si="201"/>
        <v>-9.7386042164577281E-3</v>
      </c>
      <c r="I663" s="69">
        <f t="shared" si="201"/>
        <v>-9.7284236054262455E-3</v>
      </c>
      <c r="J663" s="69">
        <f t="shared" si="201"/>
        <v>4.0888150151582982E-3</v>
      </c>
      <c r="K663" s="69">
        <f t="shared" si="201"/>
        <v>-2.075436355320847E-2</v>
      </c>
      <c r="L663" s="69">
        <f t="shared" si="201"/>
        <v>4.3432682753349668E-2</v>
      </c>
      <c r="M663" s="69">
        <f t="shared" si="201"/>
        <v>4.3450644335257145E-2</v>
      </c>
      <c r="N663" s="69">
        <f t="shared" si="201"/>
        <v>7.5269387039766517E-2</v>
      </c>
      <c r="O663" s="69">
        <f t="shared" si="201"/>
        <v>6.2935478346071841E-2</v>
      </c>
      <c r="P663" s="69">
        <f t="shared" si="201"/>
        <v>7.3149907237654799E-2</v>
      </c>
      <c r="Q663" s="69">
        <f t="shared" si="201"/>
        <v>6.4665282703541674E-2</v>
      </c>
      <c r="R663" s="69">
        <f t="shared" si="201"/>
        <v>-2.1550185839019059E-2</v>
      </c>
      <c r="S663" s="69">
        <f t="shared" si="201"/>
        <v>2.0324863356652682E-2</v>
      </c>
      <c r="T663" s="69">
        <f t="shared" si="201"/>
        <v>8.307650059523565E-2</v>
      </c>
      <c r="U663" s="69">
        <f t="shared" si="201"/>
        <v>-3.6144900658600133E-2</v>
      </c>
      <c r="V663" s="69">
        <f t="shared" si="201"/>
        <v>-2.6735614964798839E-2</v>
      </c>
      <c r="W663" s="69">
        <f t="shared" si="201"/>
        <v>3.5718151094202399E-2</v>
      </c>
      <c r="X663" s="69">
        <f t="shared" si="201"/>
        <v>0.20562523848568356</v>
      </c>
      <c r="Y663" s="69">
        <f t="shared" si="201"/>
        <v>0.8015925071518446</v>
      </c>
      <c r="Z663" s="69">
        <f t="shared" si="201"/>
        <v>1.0000000000000002</v>
      </c>
      <c r="AA663" s="69">
        <f t="shared" si="201"/>
        <v>0.10925746939091821</v>
      </c>
      <c r="AB663" s="69">
        <f t="shared" si="201"/>
        <v>-2.6513450062042924E-2</v>
      </c>
      <c r="AC663" s="69">
        <f t="shared" si="201"/>
        <v>0.33401719016135711</v>
      </c>
      <c r="AD663" s="69">
        <f t="shared" si="201"/>
        <v>0.35787933105894115</v>
      </c>
      <c r="AE663" s="69">
        <f t="shared" si="201"/>
        <v>0.23446085820316453</v>
      </c>
      <c r="AF663" s="69">
        <f t="shared" si="201"/>
        <v>0.26226198465676637</v>
      </c>
      <c r="AG663" s="69">
        <f t="shared" si="201"/>
        <v>0.20230707439144144</v>
      </c>
      <c r="AH663" s="69">
        <f t="shared" si="201"/>
        <v>0.19218196898501982</v>
      </c>
      <c r="AI663" s="69">
        <f t="shared" ref="AI663:BA663" si="202">AI589/(HLOOKUP($A663,$C$244:$BV$245,2,FALSE)*HLOOKUP(AI$2,$C$244:$BV$245,2,FALSE))</f>
        <v>1.3542401409096218E-2</v>
      </c>
      <c r="AJ663" s="69">
        <f t="shared" si="202"/>
        <v>-2.4298586263393682E-2</v>
      </c>
      <c r="AK663" s="69">
        <f t="shared" si="202"/>
        <v>-6.5973718775130794E-2</v>
      </c>
      <c r="AL663" s="69">
        <f t="shared" si="202"/>
        <v>-5.3702750705610258E-2</v>
      </c>
      <c r="AM663" s="69">
        <f t="shared" si="202"/>
        <v>0.16790202620160918</v>
      </c>
      <c r="AN663" s="69">
        <f t="shared" si="202"/>
        <v>6.8309758865675654E-2</v>
      </c>
      <c r="AO663" s="69">
        <f t="shared" si="202"/>
        <v>0.14076010735706437</v>
      </c>
      <c r="AP663" s="69">
        <f t="shared" si="202"/>
        <v>-1.5546862886901941E-2</v>
      </c>
      <c r="AQ663" s="69">
        <f t="shared" si="202"/>
        <v>-5.2755995242727782E-2</v>
      </c>
      <c r="AR663" s="69">
        <f t="shared" si="202"/>
        <v>-5.352955162657079E-2</v>
      </c>
      <c r="AS663" s="69">
        <f t="shared" si="202"/>
        <v>-0.13718752326723876</v>
      </c>
      <c r="AT663" s="69">
        <f t="shared" si="202"/>
        <v>-1.746330747338322E-3</v>
      </c>
      <c r="AU663" s="69">
        <f t="shared" si="202"/>
        <v>8.8404132945086963E-2</v>
      </c>
      <c r="AV663" s="69">
        <f t="shared" si="202"/>
        <v>-0.28816176777276281</v>
      </c>
      <c r="AW663" s="69">
        <f t="shared" si="202"/>
        <v>7.2347049046215722E-2</v>
      </c>
      <c r="AX663" s="69">
        <f t="shared" si="202"/>
        <v>7.6951180677611378E-2</v>
      </c>
      <c r="AY663" s="69">
        <f t="shared" si="202"/>
        <v>-0.11693512050634422</v>
      </c>
      <c r="AZ663" s="69">
        <f t="shared" si="202"/>
        <v>-0.18329565423591504</v>
      </c>
      <c r="BA663" s="69">
        <f t="shared" si="202"/>
        <v>0.1441591562708204</v>
      </c>
      <c r="BB663" s="69"/>
      <c r="BC663" s="69"/>
      <c r="BD663" s="69"/>
      <c r="BE663" s="69"/>
      <c r="BF663" s="69"/>
      <c r="BG663" s="69"/>
      <c r="BH663" s="69"/>
      <c r="BI663" s="69"/>
      <c r="BJ663" s="69"/>
      <c r="BK663" s="69"/>
      <c r="BL663" s="69"/>
      <c r="BM663" s="69"/>
      <c r="BN663" s="69"/>
      <c r="BO663" s="69"/>
      <c r="BP663" s="69"/>
      <c r="BQ663" s="69"/>
      <c r="BR663" s="69"/>
      <c r="BS663" s="69"/>
      <c r="BT663" s="69"/>
      <c r="BU663" s="69"/>
      <c r="BV663" s="69"/>
    </row>
    <row r="664" spans="1:74" x14ac:dyDescent="0.2">
      <c r="A664" s="71" t="str">
        <f t="shared" si="156"/>
        <v>EXTRA</v>
      </c>
      <c r="C664" s="69">
        <f t="shared" ref="C664:AH664" si="203">C590/(HLOOKUP($A664,$C$244:$BV$245,2,FALSE)*HLOOKUP(C$2,$C$244:$BV$245,2,FALSE))</f>
        <v>7.5000536944852425E-2</v>
      </c>
      <c r="D664" s="69">
        <f t="shared" si="203"/>
        <v>7.6330266912035302E-2</v>
      </c>
      <c r="E664" s="69">
        <f t="shared" si="203"/>
        <v>0.13842133289605119</v>
      </c>
      <c r="F664" s="69">
        <f t="shared" si="203"/>
        <v>0.12887794426811922</v>
      </c>
      <c r="G664" s="69">
        <f t="shared" si="203"/>
        <v>0.13740288674242443</v>
      </c>
      <c r="H664" s="69">
        <f t="shared" si="203"/>
        <v>1.1614273114008269E-2</v>
      </c>
      <c r="I664" s="69">
        <f t="shared" si="203"/>
        <v>9.2065854824530825E-3</v>
      </c>
      <c r="J664" s="69">
        <f t="shared" si="203"/>
        <v>0.11004223008304508</v>
      </c>
      <c r="K664" s="69">
        <f t="shared" si="203"/>
        <v>8.1084364456176922E-2</v>
      </c>
      <c r="L664" s="69">
        <f t="shared" si="203"/>
        <v>-4.7559660975056095E-2</v>
      </c>
      <c r="M664" s="69">
        <f t="shared" si="203"/>
        <v>-4.9867250080071548E-2</v>
      </c>
      <c r="N664" s="69">
        <f t="shared" si="203"/>
        <v>1.3608869092289585E-2</v>
      </c>
      <c r="O664" s="69">
        <f t="shared" si="203"/>
        <v>-5.864572700180197E-3</v>
      </c>
      <c r="P664" s="69">
        <f t="shared" si="203"/>
        <v>5.0704445125115735E-3</v>
      </c>
      <c r="Q664" s="69">
        <f t="shared" si="203"/>
        <v>1.0052055505130456E-2</v>
      </c>
      <c r="R664" s="69">
        <f t="shared" si="203"/>
        <v>-1.2618830942033633E-2</v>
      </c>
      <c r="S664" s="69">
        <f t="shared" si="203"/>
        <v>-6.2589717089526029E-2</v>
      </c>
      <c r="T664" s="69">
        <f t="shared" si="203"/>
        <v>-8.5613083753527698E-3</v>
      </c>
      <c r="U664" s="69">
        <f t="shared" si="203"/>
        <v>0.15213353286074649</v>
      </c>
      <c r="V664" s="69">
        <f t="shared" si="203"/>
        <v>0.12226129954378416</v>
      </c>
      <c r="W664" s="69">
        <f t="shared" si="203"/>
        <v>9.7208713413393238E-2</v>
      </c>
      <c r="X664" s="69">
        <f t="shared" si="203"/>
        <v>0.61395771067368443</v>
      </c>
      <c r="Y664" s="69">
        <f t="shared" si="203"/>
        <v>0.19627813526510041</v>
      </c>
      <c r="Z664" s="69">
        <f t="shared" si="203"/>
        <v>0.10925746939091821</v>
      </c>
      <c r="AA664" s="69">
        <f t="shared" si="203"/>
        <v>0.999999999999999</v>
      </c>
      <c r="AB664" s="69">
        <f t="shared" si="203"/>
        <v>0.8092228608738069</v>
      </c>
      <c r="AC664" s="69">
        <f t="shared" si="203"/>
        <v>0.32778488223816288</v>
      </c>
      <c r="AD664" s="69">
        <f t="shared" si="203"/>
        <v>0.24598441685863423</v>
      </c>
      <c r="AE664" s="69">
        <f t="shared" si="203"/>
        <v>0.51953459360459342</v>
      </c>
      <c r="AF664" s="69">
        <f t="shared" si="203"/>
        <v>0.65002436895367721</v>
      </c>
      <c r="AG664" s="69">
        <f t="shared" si="203"/>
        <v>0.71490613539814718</v>
      </c>
      <c r="AH664" s="69">
        <f t="shared" si="203"/>
        <v>0.63266696073986606</v>
      </c>
      <c r="AI664" s="69">
        <f t="shared" ref="AI664:BA664" si="204">AI590/(HLOOKUP($A664,$C$244:$BV$245,2,FALSE)*HLOOKUP(AI$2,$C$244:$BV$245,2,FALSE))</f>
        <v>0.64458386755958319</v>
      </c>
      <c r="AJ664" s="69">
        <f t="shared" si="204"/>
        <v>0.71022571202949802</v>
      </c>
      <c r="AK664" s="69">
        <f t="shared" si="204"/>
        <v>0.69657413635602139</v>
      </c>
      <c r="AL664" s="69">
        <f t="shared" si="204"/>
        <v>0.75717543206796634</v>
      </c>
      <c r="AM664" s="69">
        <f t="shared" si="204"/>
        <v>0.14436065969116799</v>
      </c>
      <c r="AN664" s="69">
        <f t="shared" si="204"/>
        <v>0.8068120791319775</v>
      </c>
      <c r="AO664" s="69">
        <f t="shared" si="204"/>
        <v>-0.22619323302122241</v>
      </c>
      <c r="AP664" s="69">
        <f t="shared" si="204"/>
        <v>0.45073438572831481</v>
      </c>
      <c r="AQ664" s="69">
        <f t="shared" si="204"/>
        <v>0.61771496055610919</v>
      </c>
      <c r="AR664" s="69">
        <f t="shared" si="204"/>
        <v>0.52811564354129803</v>
      </c>
      <c r="AS664" s="69">
        <f t="shared" si="204"/>
        <v>6.2880552469641957E-2</v>
      </c>
      <c r="AT664" s="69">
        <f t="shared" si="204"/>
        <v>0.77133416406124833</v>
      </c>
      <c r="AU664" s="69">
        <f t="shared" si="204"/>
        <v>0.32272204224942613</v>
      </c>
      <c r="AV664" s="69">
        <f t="shared" si="204"/>
        <v>-0.12000750828977992</v>
      </c>
      <c r="AW664" s="69">
        <f t="shared" si="204"/>
        <v>0.64238725818165465</v>
      </c>
      <c r="AX664" s="69">
        <f t="shared" si="204"/>
        <v>0.72664884496938187</v>
      </c>
      <c r="AY664" s="69">
        <f t="shared" si="204"/>
        <v>0.6875971993871286</v>
      </c>
      <c r="AZ664" s="69">
        <f t="shared" si="204"/>
        <v>0.43340698238986208</v>
      </c>
      <c r="BA664" s="69">
        <f t="shared" si="204"/>
        <v>0.5969010312778259</v>
      </c>
      <c r="BB664" s="69"/>
      <c r="BC664" s="69"/>
      <c r="BD664" s="69"/>
      <c r="BE664" s="69"/>
      <c r="BF664" s="69"/>
      <c r="BG664" s="69"/>
      <c r="BH664" s="69"/>
      <c r="BI664" s="69"/>
      <c r="BJ664" s="69"/>
      <c r="BK664" s="69"/>
      <c r="BL664" s="69"/>
      <c r="BM664" s="69"/>
      <c r="BN664" s="69"/>
      <c r="BO664" s="69"/>
      <c r="BP664" s="69"/>
      <c r="BQ664" s="69"/>
      <c r="BR664" s="69"/>
      <c r="BS664" s="69"/>
      <c r="BT664" s="69"/>
      <c r="BU664" s="69"/>
      <c r="BV664" s="69"/>
    </row>
    <row r="665" spans="1:74" x14ac:dyDescent="0.2">
      <c r="A665" s="71" t="str">
        <f t="shared" si="156"/>
        <v>EXTRA</v>
      </c>
      <c r="C665" s="69">
        <f t="shared" ref="C665:AH665" si="205">C591/(HLOOKUP($A665,$C$244:$BV$245,2,FALSE)*HLOOKUP(C$2,$C$244:$BV$245,2,FALSE))</f>
        <v>4.9324813498034289E-2</v>
      </c>
      <c r="D665" s="69">
        <f t="shared" si="205"/>
        <v>3.9766121492029585E-2</v>
      </c>
      <c r="E665" s="69">
        <f t="shared" si="205"/>
        <v>8.4696093640543146E-2</v>
      </c>
      <c r="F665" s="69">
        <f t="shared" si="205"/>
        <v>7.4779011621552205E-2</v>
      </c>
      <c r="G665" s="69">
        <f t="shared" si="205"/>
        <v>8.7361271419360662E-2</v>
      </c>
      <c r="H665" s="69">
        <f t="shared" si="205"/>
        <v>-2.7270873295264876E-2</v>
      </c>
      <c r="I665" s="69">
        <f t="shared" si="205"/>
        <v>-3.1684493720490828E-2</v>
      </c>
      <c r="J665" s="69">
        <f t="shared" si="205"/>
        <v>8.6377409750819173E-2</v>
      </c>
      <c r="K665" s="69">
        <f t="shared" si="205"/>
        <v>6.7387237184913087E-2</v>
      </c>
      <c r="L665" s="69">
        <f t="shared" si="205"/>
        <v>-6.557645953499636E-3</v>
      </c>
      <c r="M665" s="69">
        <f t="shared" si="205"/>
        <v>-1.791842944487608E-2</v>
      </c>
      <c r="N665" s="69">
        <f t="shared" si="205"/>
        <v>-5.481006066737802E-3</v>
      </c>
      <c r="O665" s="69">
        <f t="shared" si="205"/>
        <v>-1.0408071519126719E-2</v>
      </c>
      <c r="P665" s="69">
        <f t="shared" si="205"/>
        <v>4.9784276268009268E-3</v>
      </c>
      <c r="Q665" s="69">
        <f t="shared" si="205"/>
        <v>1.2714392167959021E-2</v>
      </c>
      <c r="R665" s="69">
        <f t="shared" si="205"/>
        <v>-2.1464386791778461E-2</v>
      </c>
      <c r="S665" s="69">
        <f t="shared" si="205"/>
        <v>-3.990433095007128E-2</v>
      </c>
      <c r="T665" s="69">
        <f t="shared" si="205"/>
        <v>-5.2334438723192125E-3</v>
      </c>
      <c r="U665" s="69">
        <f t="shared" si="205"/>
        <v>0.11270622702155762</v>
      </c>
      <c r="V665" s="69">
        <f t="shared" si="205"/>
        <v>8.7444745189958997E-2</v>
      </c>
      <c r="W665" s="69">
        <f t="shared" si="205"/>
        <v>0.1062863136965637</v>
      </c>
      <c r="X665" s="69">
        <f t="shared" si="205"/>
        <v>0.48494889548277637</v>
      </c>
      <c r="Y665" s="69">
        <f t="shared" si="205"/>
        <v>8.901138746409179E-2</v>
      </c>
      <c r="Z665" s="69">
        <f t="shared" si="205"/>
        <v>-2.6513450062042938E-2</v>
      </c>
      <c r="AA665" s="69">
        <f t="shared" si="205"/>
        <v>0.8092228608738069</v>
      </c>
      <c r="AB665" s="69">
        <f t="shared" si="205"/>
        <v>1.0000000000000007</v>
      </c>
      <c r="AC665" s="69">
        <f t="shared" si="205"/>
        <v>9.2103618060628292E-2</v>
      </c>
      <c r="AD665" s="69">
        <f t="shared" si="205"/>
        <v>2.9257379913966734E-3</v>
      </c>
      <c r="AE665" s="69">
        <f t="shared" si="205"/>
        <v>0.33617114497133044</v>
      </c>
      <c r="AF665" s="69">
        <f t="shared" si="205"/>
        <v>0.38981004049675883</v>
      </c>
      <c r="AG665" s="69">
        <f t="shared" si="205"/>
        <v>0.53664454481066659</v>
      </c>
      <c r="AH665" s="69">
        <f t="shared" si="205"/>
        <v>0.34243899556170376</v>
      </c>
      <c r="AI665" s="69">
        <f t="shared" ref="AI665:BA665" si="206">AI591/(HLOOKUP($A665,$C$244:$BV$245,2,FALSE)*HLOOKUP(AI$2,$C$244:$BV$245,2,FALSE))</f>
        <v>0.63578968086903942</v>
      </c>
      <c r="AJ665" s="69">
        <f t="shared" si="206"/>
        <v>0.60427628250367449</v>
      </c>
      <c r="AK665" s="69">
        <f t="shared" si="206"/>
        <v>0.60050354216272173</v>
      </c>
      <c r="AL665" s="69">
        <f t="shared" si="206"/>
        <v>0.69638530159540235</v>
      </c>
      <c r="AM665" s="69">
        <f t="shared" si="206"/>
        <v>3.5630708719950777E-2</v>
      </c>
      <c r="AN665" s="69">
        <f t="shared" si="206"/>
        <v>0.81279233418846786</v>
      </c>
      <c r="AO665" s="69">
        <f t="shared" si="206"/>
        <v>-0.22336269350144822</v>
      </c>
      <c r="AP665" s="69">
        <f t="shared" si="206"/>
        <v>0.40800369912685996</v>
      </c>
      <c r="AQ665" s="69">
        <f t="shared" si="206"/>
        <v>0.44442559268636228</v>
      </c>
      <c r="AR665" s="69">
        <f t="shared" si="206"/>
        <v>0.77503601587733184</v>
      </c>
      <c r="AS665" s="69">
        <f t="shared" si="206"/>
        <v>0.18067172658980166</v>
      </c>
      <c r="AT665" s="69">
        <f t="shared" si="206"/>
        <v>0.6451451641218936</v>
      </c>
      <c r="AU665" s="69">
        <f t="shared" si="206"/>
        <v>5.3255724197507348E-2</v>
      </c>
      <c r="AV665" s="69">
        <f t="shared" si="206"/>
        <v>-0.24310726630428536</v>
      </c>
      <c r="AW665" s="69">
        <f t="shared" si="206"/>
        <v>0.49928689623583627</v>
      </c>
      <c r="AX665" s="69">
        <f t="shared" si="206"/>
        <v>0.56623157869215024</v>
      </c>
      <c r="AY665" s="69">
        <f t="shared" si="206"/>
        <v>0.54684868316986857</v>
      </c>
      <c r="AZ665" s="69">
        <f t="shared" si="206"/>
        <v>0.28857394443467133</v>
      </c>
      <c r="BA665" s="69">
        <f t="shared" si="206"/>
        <v>0.48715710685803704</v>
      </c>
      <c r="BB665" s="69"/>
      <c r="BC665" s="69"/>
      <c r="BD665" s="69"/>
      <c r="BE665" s="69"/>
      <c r="BF665" s="69"/>
      <c r="BG665" s="69"/>
      <c r="BH665" s="69"/>
      <c r="BI665" s="69"/>
      <c r="BJ665" s="69"/>
      <c r="BK665" s="69"/>
      <c r="BL665" s="69"/>
      <c r="BM665" s="69"/>
      <c r="BN665" s="69"/>
      <c r="BO665" s="69"/>
      <c r="BP665" s="69"/>
      <c r="BQ665" s="69"/>
      <c r="BR665" s="69"/>
      <c r="BS665" s="69"/>
      <c r="BT665" s="69"/>
      <c r="BU665" s="69"/>
      <c r="BV665" s="69"/>
    </row>
    <row r="666" spans="1:74" x14ac:dyDescent="0.2">
      <c r="A666" s="71" t="str">
        <f t="shared" si="156"/>
        <v>EXTRA</v>
      </c>
      <c r="C666" s="69">
        <f t="shared" ref="C666:AH666" si="207">C592/(HLOOKUP($A666,$C$244:$BV$245,2,FALSE)*HLOOKUP(C$2,$C$244:$BV$245,2,FALSE))</f>
        <v>-1.288975384173194E-2</v>
      </c>
      <c r="D666" s="69">
        <f t="shared" si="207"/>
        <v>1.635194592937049E-2</v>
      </c>
      <c r="E666" s="69">
        <f t="shared" si="207"/>
        <v>5.4580175809230275E-2</v>
      </c>
      <c r="F666" s="69">
        <f t="shared" si="207"/>
        <v>3.7741356257187456E-2</v>
      </c>
      <c r="G666" s="69">
        <f t="shared" si="207"/>
        <v>8.4009001234259709E-2</v>
      </c>
      <c r="H666" s="69">
        <f t="shared" si="207"/>
        <v>4.4262539649057485E-2</v>
      </c>
      <c r="I666" s="69">
        <f t="shared" si="207"/>
        <v>9.8668242545216223E-3</v>
      </c>
      <c r="J666" s="69">
        <f t="shared" si="207"/>
        <v>1.9291699416517847E-2</v>
      </c>
      <c r="K666" s="69">
        <f t="shared" si="207"/>
        <v>-2.3697011325151947E-2</v>
      </c>
      <c r="L666" s="69">
        <f t="shared" si="207"/>
        <v>-0.11781818118578992</v>
      </c>
      <c r="M666" s="69">
        <f t="shared" si="207"/>
        <v>-0.10654838771619463</v>
      </c>
      <c r="N666" s="69">
        <f t="shared" si="207"/>
        <v>-4.6784853309402692E-2</v>
      </c>
      <c r="O666" s="69">
        <f t="shared" si="207"/>
        <v>-8.8202061911433455E-2</v>
      </c>
      <c r="P666" s="69">
        <f t="shared" si="207"/>
        <v>-6.4141539151040775E-2</v>
      </c>
      <c r="Q666" s="69">
        <f t="shared" si="207"/>
        <v>-3.7000697305399205E-2</v>
      </c>
      <c r="R666" s="69">
        <f t="shared" si="207"/>
        <v>-3.1086813781544605E-2</v>
      </c>
      <c r="S666" s="69">
        <f t="shared" si="207"/>
        <v>-2.0876603119499456E-2</v>
      </c>
      <c r="T666" s="69">
        <f t="shared" si="207"/>
        <v>-4.8236786238087061E-2</v>
      </c>
      <c r="U666" s="69">
        <f t="shared" si="207"/>
        <v>4.7198052250082979E-2</v>
      </c>
      <c r="V666" s="69">
        <f t="shared" si="207"/>
        <v>6.908534713493647E-2</v>
      </c>
      <c r="W666" s="69">
        <f t="shared" si="207"/>
        <v>0.11984454553791031</v>
      </c>
      <c r="X666" s="69">
        <f t="shared" si="207"/>
        <v>0.38092972229028987</v>
      </c>
      <c r="Y666" s="69">
        <f t="shared" si="207"/>
        <v>0.34756172051672374</v>
      </c>
      <c r="Z666" s="69">
        <f t="shared" si="207"/>
        <v>0.33401719016135711</v>
      </c>
      <c r="AA666" s="69">
        <f t="shared" si="207"/>
        <v>0.3277848822381631</v>
      </c>
      <c r="AB666" s="69">
        <f t="shared" si="207"/>
        <v>9.2103618060628278E-2</v>
      </c>
      <c r="AC666" s="69">
        <f t="shared" si="207"/>
        <v>1.0000000000000002</v>
      </c>
      <c r="AD666" s="69">
        <f t="shared" si="207"/>
        <v>0.98666263144967814</v>
      </c>
      <c r="AE666" s="69">
        <f t="shared" si="207"/>
        <v>0.90154130599054438</v>
      </c>
      <c r="AF666" s="69">
        <f t="shared" si="207"/>
        <v>0.46876555201458997</v>
      </c>
      <c r="AG666" s="69">
        <f t="shared" si="207"/>
        <v>0.3866268885641847</v>
      </c>
      <c r="AH666" s="69">
        <f t="shared" si="207"/>
        <v>0.60858676773188614</v>
      </c>
      <c r="AI666" s="69">
        <f t="shared" ref="AI666:BA666" si="208">AI592/(HLOOKUP($A666,$C$244:$BV$245,2,FALSE)*HLOOKUP(AI$2,$C$244:$BV$245,2,FALSE))</f>
        <v>0.22013357691807853</v>
      </c>
      <c r="AJ666" s="69">
        <f t="shared" si="208"/>
        <v>0.27346333733365169</v>
      </c>
      <c r="AK666" s="69">
        <f t="shared" si="208"/>
        <v>0.26221462922607258</v>
      </c>
      <c r="AL666" s="69">
        <f t="shared" si="208"/>
        <v>0.20163421597202139</v>
      </c>
      <c r="AM666" s="69">
        <f t="shared" si="208"/>
        <v>0.29374653834924341</v>
      </c>
      <c r="AN666" s="69">
        <f t="shared" si="208"/>
        <v>0.22403196609328815</v>
      </c>
      <c r="AO666" s="69">
        <f t="shared" si="208"/>
        <v>8.671985607618074E-2</v>
      </c>
      <c r="AP666" s="69">
        <f t="shared" si="208"/>
        <v>0.43949434885421251</v>
      </c>
      <c r="AQ666" s="69">
        <f t="shared" si="208"/>
        <v>0.38029483583187729</v>
      </c>
      <c r="AR666" s="69">
        <f t="shared" si="208"/>
        <v>0.10575747809537585</v>
      </c>
      <c r="AS666" s="69">
        <f t="shared" si="208"/>
        <v>2.3861368979744207E-2</v>
      </c>
      <c r="AT666" s="69">
        <f t="shared" si="208"/>
        <v>0.42328335399237399</v>
      </c>
      <c r="AU666" s="69">
        <f t="shared" si="208"/>
        <v>0.40311115264170233</v>
      </c>
      <c r="AV666" s="69">
        <f t="shared" si="208"/>
        <v>0.18842728861611743</v>
      </c>
      <c r="AW666" s="69">
        <f t="shared" si="208"/>
        <v>0.34675143545737347</v>
      </c>
      <c r="AX666" s="69">
        <f t="shared" si="208"/>
        <v>0.48028012147250437</v>
      </c>
      <c r="AY666" s="69">
        <f t="shared" si="208"/>
        <v>0.22672342873023055</v>
      </c>
      <c r="AZ666" s="69">
        <f t="shared" si="208"/>
        <v>-4.0645248408115404E-2</v>
      </c>
      <c r="BA666" s="69">
        <f t="shared" si="208"/>
        <v>0.21707594346900994</v>
      </c>
      <c r="BB666" s="69"/>
      <c r="BC666" s="69"/>
      <c r="BD666" s="69"/>
      <c r="BE666" s="69"/>
      <c r="BF666" s="69"/>
      <c r="BG666" s="69"/>
      <c r="BH666" s="69"/>
      <c r="BI666" s="69"/>
      <c r="BJ666" s="69"/>
      <c r="BK666" s="69"/>
      <c r="BL666" s="69"/>
      <c r="BM666" s="69"/>
      <c r="BN666" s="69"/>
      <c r="BO666" s="69"/>
      <c r="BP666" s="69"/>
      <c r="BQ666" s="69"/>
      <c r="BR666" s="69"/>
      <c r="BS666" s="69"/>
      <c r="BT666" s="69"/>
      <c r="BU666" s="69"/>
      <c r="BV666" s="69"/>
    </row>
    <row r="667" spans="1:74" x14ac:dyDescent="0.2">
      <c r="A667" s="71" t="str">
        <f t="shared" si="156"/>
        <v>EXTRA</v>
      </c>
      <c r="C667" s="69">
        <f t="shared" ref="C667:AH667" si="209">C593/(HLOOKUP($A667,$C$244:$BV$245,2,FALSE)*HLOOKUP(C$2,$C$244:$BV$245,2,FALSE))</f>
        <v>-1.9245890861771645E-2</v>
      </c>
      <c r="D667" s="69">
        <f t="shared" si="209"/>
        <v>1.7418688696454212E-2</v>
      </c>
      <c r="E667" s="69">
        <f t="shared" si="209"/>
        <v>5.1141114533064434E-2</v>
      </c>
      <c r="F667" s="69">
        <f t="shared" si="209"/>
        <v>4.263803639758066E-2</v>
      </c>
      <c r="G667" s="69">
        <f t="shared" si="209"/>
        <v>9.1966220446357452E-2</v>
      </c>
      <c r="H667" s="69">
        <f t="shared" si="209"/>
        <v>5.0706384133279804E-2</v>
      </c>
      <c r="I667" s="69">
        <f t="shared" si="209"/>
        <v>1.9919492598854963E-2</v>
      </c>
      <c r="J667" s="69">
        <f t="shared" si="209"/>
        <v>1.411100783860081E-2</v>
      </c>
      <c r="K667" s="69">
        <f t="shared" si="209"/>
        <v>-2.5170687920778569E-2</v>
      </c>
      <c r="L667" s="69">
        <f t="shared" si="209"/>
        <v>-0.12492947529723666</v>
      </c>
      <c r="M667" s="69">
        <f t="shared" si="209"/>
        <v>-0.11228900552606579</v>
      </c>
      <c r="N667" s="69">
        <f t="shared" si="209"/>
        <v>-4.9621361130441938E-2</v>
      </c>
      <c r="O667" s="69">
        <f t="shared" si="209"/>
        <v>-8.5206887651173388E-2</v>
      </c>
      <c r="P667" s="69">
        <f t="shared" si="209"/>
        <v>-6.613242068898488E-2</v>
      </c>
      <c r="Q667" s="69">
        <f t="shared" si="209"/>
        <v>-4.1942986448367206E-2</v>
      </c>
      <c r="R667" s="69">
        <f t="shared" si="209"/>
        <v>-3.2829979290066084E-2</v>
      </c>
      <c r="S667" s="69">
        <f t="shared" si="209"/>
        <v>-2.510357784742236E-2</v>
      </c>
      <c r="T667" s="69">
        <f t="shared" si="209"/>
        <v>-5.1931233731072252E-2</v>
      </c>
      <c r="U667" s="69">
        <f t="shared" si="209"/>
        <v>4.422560526294065E-2</v>
      </c>
      <c r="V667" s="69">
        <f t="shared" si="209"/>
        <v>7.3029625641743243E-2</v>
      </c>
      <c r="W667" s="69">
        <f t="shared" si="209"/>
        <v>0.11999108518278799</v>
      </c>
      <c r="X667" s="69">
        <f t="shared" si="209"/>
        <v>0.34843888721179372</v>
      </c>
      <c r="Y667" s="69">
        <f t="shared" si="209"/>
        <v>0.37276781790821395</v>
      </c>
      <c r="Z667" s="69">
        <f t="shared" si="209"/>
        <v>0.35787933105894115</v>
      </c>
      <c r="AA667" s="69">
        <f t="shared" si="209"/>
        <v>0.2459844168586342</v>
      </c>
      <c r="AB667" s="69">
        <f t="shared" si="209"/>
        <v>2.9257379913966769E-3</v>
      </c>
      <c r="AC667" s="69">
        <f t="shared" si="209"/>
        <v>0.98666263144967814</v>
      </c>
      <c r="AD667" s="69">
        <f t="shared" si="209"/>
        <v>1</v>
      </c>
      <c r="AE667" s="69">
        <f t="shared" si="209"/>
        <v>0.82409692693114667</v>
      </c>
      <c r="AF667" s="69">
        <f t="shared" si="209"/>
        <v>0.43062774238693247</v>
      </c>
      <c r="AG667" s="69">
        <f t="shared" si="209"/>
        <v>0.32179814868756002</v>
      </c>
      <c r="AH667" s="69">
        <f t="shared" si="209"/>
        <v>0.56009879510778815</v>
      </c>
      <c r="AI667" s="69">
        <f t="shared" ref="AI667:BA667" si="210">AI593/(HLOOKUP($A667,$C$244:$BV$245,2,FALSE)*HLOOKUP(AI$2,$C$244:$BV$245,2,FALSE))</f>
        <v>0.13499872434744273</v>
      </c>
      <c r="AJ667" s="69">
        <f t="shared" si="210"/>
        <v>0.18299481930972322</v>
      </c>
      <c r="AK667" s="69">
        <f t="shared" si="210"/>
        <v>0.16346211318321957</v>
      </c>
      <c r="AL667" s="69">
        <f t="shared" si="210"/>
        <v>0.1008968231038186</v>
      </c>
      <c r="AM667" s="69">
        <f t="shared" si="210"/>
        <v>0.29549161933654289</v>
      </c>
      <c r="AN667" s="69">
        <f t="shared" si="210"/>
        <v>0.12468206465829366</v>
      </c>
      <c r="AO667" s="69">
        <f t="shared" si="210"/>
        <v>0.13001247042912956</v>
      </c>
      <c r="AP667" s="69">
        <f t="shared" si="210"/>
        <v>0.37653155984448416</v>
      </c>
      <c r="AQ667" s="69">
        <f t="shared" si="210"/>
        <v>0.29573084763675711</v>
      </c>
      <c r="AR667" s="69">
        <f t="shared" si="210"/>
        <v>3.4690162482777821E-2</v>
      </c>
      <c r="AS667" s="69">
        <f t="shared" si="210"/>
        <v>5.1106630480109976E-3</v>
      </c>
      <c r="AT667" s="69">
        <f t="shared" si="210"/>
        <v>0.33842926766630238</v>
      </c>
      <c r="AU667" s="69">
        <f t="shared" si="210"/>
        <v>0.36274636788215636</v>
      </c>
      <c r="AV667" s="69">
        <f t="shared" si="210"/>
        <v>0.16041505072874707</v>
      </c>
      <c r="AW667" s="69">
        <f t="shared" si="210"/>
        <v>0.30329920050501791</v>
      </c>
      <c r="AX667" s="69">
        <f t="shared" si="210"/>
        <v>0.41354271902273587</v>
      </c>
      <c r="AY667" s="69">
        <f t="shared" si="210"/>
        <v>0.13288693542227789</v>
      </c>
      <c r="AZ667" s="69">
        <f t="shared" si="210"/>
        <v>-9.3585112691298461E-2</v>
      </c>
      <c r="BA667" s="69">
        <f t="shared" si="210"/>
        <v>0.16511588461150589</v>
      </c>
      <c r="BB667" s="69"/>
      <c r="BC667" s="69"/>
      <c r="BD667" s="69"/>
      <c r="BE667" s="69"/>
      <c r="BF667" s="69"/>
      <c r="BG667" s="69"/>
      <c r="BH667" s="69"/>
      <c r="BI667" s="69"/>
      <c r="BJ667" s="69"/>
      <c r="BK667" s="69"/>
      <c r="BL667" s="69"/>
      <c r="BM667" s="69"/>
      <c r="BN667" s="69"/>
      <c r="BO667" s="69"/>
      <c r="BP667" s="69"/>
      <c r="BQ667" s="69"/>
      <c r="BR667" s="69"/>
      <c r="BS667" s="69"/>
      <c r="BT667" s="69"/>
      <c r="BU667" s="69"/>
      <c r="BV667" s="69"/>
    </row>
    <row r="668" spans="1:74" x14ac:dyDescent="0.2">
      <c r="A668" s="71" t="str">
        <f t="shared" si="156"/>
        <v>EXTRA</v>
      </c>
      <c r="C668" s="69">
        <f t="shared" ref="C668:AH668" si="211">C594/(HLOOKUP($A668,$C$244:$BV$245,2,FALSE)*HLOOKUP(C$2,$C$244:$BV$245,2,FALSE))</f>
        <v>5.3373693661617422E-3</v>
      </c>
      <c r="D668" s="69">
        <f t="shared" si="211"/>
        <v>1.3799171957318491E-2</v>
      </c>
      <c r="E668" s="69">
        <f t="shared" si="211"/>
        <v>4.5609713013661062E-2</v>
      </c>
      <c r="F668" s="69">
        <f t="shared" si="211"/>
        <v>1.5315986996772588E-2</v>
      </c>
      <c r="G668" s="69">
        <f t="shared" si="211"/>
        <v>3.8271748381573309E-2</v>
      </c>
      <c r="H668" s="69">
        <f t="shared" si="211"/>
        <v>1.8396883339426143E-2</v>
      </c>
      <c r="I668" s="69">
        <f t="shared" si="211"/>
        <v>-2.3759441477304327E-2</v>
      </c>
      <c r="J668" s="69">
        <f t="shared" si="211"/>
        <v>2.8496865575645049E-2</v>
      </c>
      <c r="K668" s="69">
        <f t="shared" si="211"/>
        <v>-2.2636059586474837E-2</v>
      </c>
      <c r="L668" s="69">
        <f t="shared" si="211"/>
        <v>-7.8595069649690832E-2</v>
      </c>
      <c r="M668" s="69">
        <f t="shared" si="211"/>
        <v>-7.3278549063035978E-2</v>
      </c>
      <c r="N668" s="69">
        <f t="shared" si="211"/>
        <v>-3.8399139247259309E-2</v>
      </c>
      <c r="O668" s="69">
        <f t="shared" si="211"/>
        <v>-8.3645899244606373E-2</v>
      </c>
      <c r="P668" s="69">
        <f t="shared" si="211"/>
        <v>-5.1603558388212234E-2</v>
      </c>
      <c r="Q668" s="69">
        <f t="shared" si="211"/>
        <v>-2.1967859606054983E-2</v>
      </c>
      <c r="R668" s="69">
        <f t="shared" si="211"/>
        <v>-2.4339568431556245E-2</v>
      </c>
      <c r="S668" s="69">
        <f t="shared" si="211"/>
        <v>-8.5238309989510916E-3</v>
      </c>
      <c r="T668" s="69">
        <f t="shared" si="211"/>
        <v>-3.4857734512991047E-2</v>
      </c>
      <c r="U668" s="69">
        <f t="shared" si="211"/>
        <v>5.156101693437292E-2</v>
      </c>
      <c r="V668" s="69">
        <f t="shared" si="211"/>
        <v>5.2148487707596766E-2</v>
      </c>
      <c r="W668" s="69">
        <f t="shared" si="211"/>
        <v>0.1078250970042772</v>
      </c>
      <c r="X668" s="69">
        <f t="shared" si="211"/>
        <v>0.42591017299584222</v>
      </c>
      <c r="Y668" s="69">
        <f t="shared" si="211"/>
        <v>0.25917528660017081</v>
      </c>
      <c r="Z668" s="69">
        <f t="shared" si="211"/>
        <v>0.23446085820316459</v>
      </c>
      <c r="AA668" s="69">
        <f t="shared" si="211"/>
        <v>0.51953459360459342</v>
      </c>
      <c r="AB668" s="69">
        <f t="shared" si="211"/>
        <v>0.33617114497133044</v>
      </c>
      <c r="AC668" s="69">
        <f t="shared" si="211"/>
        <v>0.90154130599054438</v>
      </c>
      <c r="AD668" s="69">
        <f t="shared" si="211"/>
        <v>0.82409692693114656</v>
      </c>
      <c r="AE668" s="69">
        <f t="shared" si="211"/>
        <v>0.99999999999999911</v>
      </c>
      <c r="AF668" s="69">
        <f t="shared" si="211"/>
        <v>0.51012918740918411</v>
      </c>
      <c r="AG668" s="69">
        <f t="shared" si="211"/>
        <v>0.51303673507288672</v>
      </c>
      <c r="AH668" s="69">
        <f t="shared" si="211"/>
        <v>0.65376067772842616</v>
      </c>
      <c r="AI668" s="69">
        <f t="shared" ref="AI668:BA668" si="212">AI594/(HLOOKUP($A668,$C$244:$BV$245,2,FALSE)*HLOOKUP(AI$2,$C$244:$BV$245,2,FALSE))</f>
        <v>0.4338468031160671</v>
      </c>
      <c r="AJ668" s="69">
        <f t="shared" si="212"/>
        <v>0.48764499484626023</v>
      </c>
      <c r="AK668" s="69">
        <f t="shared" si="212"/>
        <v>0.49884902743961895</v>
      </c>
      <c r="AL668" s="69">
        <f t="shared" si="212"/>
        <v>0.45502971801957065</v>
      </c>
      <c r="AM668" s="69">
        <f t="shared" si="212"/>
        <v>0.25587660631471537</v>
      </c>
      <c r="AN668" s="69">
        <f t="shared" si="212"/>
        <v>0.4695648156216411</v>
      </c>
      <c r="AO668" s="69">
        <f t="shared" si="212"/>
        <v>-3.8207223854871894E-2</v>
      </c>
      <c r="AP668" s="69">
        <f t="shared" si="212"/>
        <v>0.53803945514938023</v>
      </c>
      <c r="AQ668" s="69">
        <f t="shared" si="212"/>
        <v>0.55374622547957464</v>
      </c>
      <c r="AR668" s="69">
        <f t="shared" si="212"/>
        <v>0.26492663069358002</v>
      </c>
      <c r="AS668" s="69">
        <f t="shared" si="212"/>
        <v>9.1945848824394619E-2</v>
      </c>
      <c r="AT668" s="69">
        <f t="shared" si="212"/>
        <v>0.59986421813682633</v>
      </c>
      <c r="AU668" s="69">
        <f t="shared" si="212"/>
        <v>0.42989687974383289</v>
      </c>
      <c r="AV668" s="69">
        <f t="shared" si="212"/>
        <v>0.20271392918592743</v>
      </c>
      <c r="AW668" s="69">
        <f t="shared" si="212"/>
        <v>0.43217945583535516</v>
      </c>
      <c r="AX668" s="69">
        <f t="shared" si="212"/>
        <v>0.61497486702566617</v>
      </c>
      <c r="AY668" s="69">
        <f t="shared" si="212"/>
        <v>0.44850580211820312</v>
      </c>
      <c r="AZ668" s="69">
        <f t="shared" si="212"/>
        <v>0.11371575520823791</v>
      </c>
      <c r="BA668" s="69">
        <f t="shared" si="212"/>
        <v>0.34119323493779058</v>
      </c>
      <c r="BB668" s="69"/>
      <c r="BC668" s="69"/>
      <c r="BD668" s="69"/>
      <c r="BE668" s="69"/>
      <c r="BF668" s="69"/>
      <c r="BG668" s="69"/>
      <c r="BH668" s="69"/>
      <c r="BI668" s="69"/>
      <c r="BJ668" s="69"/>
      <c r="BK668" s="69"/>
      <c r="BL668" s="69"/>
      <c r="BM668" s="69"/>
      <c r="BN668" s="69"/>
      <c r="BO668" s="69"/>
      <c r="BP668" s="69"/>
      <c r="BQ668" s="69"/>
      <c r="BR668" s="69"/>
      <c r="BS668" s="69"/>
      <c r="BT668" s="69"/>
      <c r="BU668" s="69"/>
      <c r="BV668" s="69"/>
    </row>
    <row r="669" spans="1:74" x14ac:dyDescent="0.2">
      <c r="A669" s="71" t="str">
        <f t="shared" si="156"/>
        <v>EXTRA</v>
      </c>
      <c r="C669" s="69">
        <f t="shared" ref="C669:AH669" si="213">C595/(HLOOKUP($A669,$C$244:$BV$245,2,FALSE)*HLOOKUP(C$2,$C$244:$BV$245,2,FALSE))</f>
        <v>2.7406350684081919E-2</v>
      </c>
      <c r="D669" s="69">
        <f t="shared" si="213"/>
        <v>9.0013354703209508E-2</v>
      </c>
      <c r="E669" s="69">
        <f t="shared" si="213"/>
        <v>7.9272294168893823E-2</v>
      </c>
      <c r="F669" s="69">
        <f t="shared" si="213"/>
        <v>8.8493135331145306E-2</v>
      </c>
      <c r="G669" s="69">
        <f t="shared" si="213"/>
        <v>8.2982021441188492E-2</v>
      </c>
      <c r="H669" s="69">
        <f t="shared" si="213"/>
        <v>-1.661008530077555E-2</v>
      </c>
      <c r="I669" s="69">
        <f t="shared" si="213"/>
        <v>8.6162112951919979E-3</v>
      </c>
      <c r="J669" s="69">
        <f t="shared" si="213"/>
        <v>5.5777316338779227E-2</v>
      </c>
      <c r="K669" s="69">
        <f t="shared" si="213"/>
        <v>3.3455778064102673E-2</v>
      </c>
      <c r="L669" s="69">
        <f t="shared" si="213"/>
        <v>-3.20882761423186E-2</v>
      </c>
      <c r="M669" s="69">
        <f t="shared" si="213"/>
        <v>-2.9423294186208322E-2</v>
      </c>
      <c r="N669" s="69">
        <f t="shared" si="213"/>
        <v>3.6922431959374767E-3</v>
      </c>
      <c r="O669" s="69">
        <f t="shared" si="213"/>
        <v>4.473431509902817E-3</v>
      </c>
      <c r="P669" s="69">
        <f t="shared" si="213"/>
        <v>4.1921019607515158E-3</v>
      </c>
      <c r="Q669" s="69">
        <f t="shared" si="213"/>
        <v>2.0530024547147055E-3</v>
      </c>
      <c r="R669" s="69">
        <f t="shared" si="213"/>
        <v>-3.5160123194985355E-3</v>
      </c>
      <c r="S669" s="69">
        <f t="shared" si="213"/>
        <v>-1.9343411364287712E-2</v>
      </c>
      <c r="T669" s="69">
        <f t="shared" si="213"/>
        <v>4.6872686457376123E-3</v>
      </c>
      <c r="U669" s="69">
        <f t="shared" si="213"/>
        <v>7.1571817950829758E-2</v>
      </c>
      <c r="V669" s="69">
        <f t="shared" si="213"/>
        <v>7.5482988947332227E-2</v>
      </c>
      <c r="W669" s="69">
        <f t="shared" si="213"/>
        <v>8.8395639585937838E-2</v>
      </c>
      <c r="X669" s="69">
        <f t="shared" si="213"/>
        <v>0.43016872950092178</v>
      </c>
      <c r="Y669" s="69">
        <f t="shared" si="213"/>
        <v>0.33709189033378734</v>
      </c>
      <c r="Z669" s="69">
        <f t="shared" si="213"/>
        <v>0.26226198465676637</v>
      </c>
      <c r="AA669" s="69">
        <f t="shared" si="213"/>
        <v>0.65002436895367721</v>
      </c>
      <c r="AB669" s="69">
        <f t="shared" si="213"/>
        <v>0.38981004049675883</v>
      </c>
      <c r="AC669" s="69">
        <f t="shared" si="213"/>
        <v>0.46876555201458997</v>
      </c>
      <c r="AD669" s="69">
        <f t="shared" si="213"/>
        <v>0.43062774238693263</v>
      </c>
      <c r="AE669" s="69">
        <f t="shared" si="213"/>
        <v>0.51012918740918411</v>
      </c>
      <c r="AF669" s="69">
        <f t="shared" si="213"/>
        <v>1.0000000000000007</v>
      </c>
      <c r="AG669" s="69">
        <f t="shared" si="213"/>
        <v>0.90747741331068221</v>
      </c>
      <c r="AH669" s="69">
        <f t="shared" si="213"/>
        <v>0.84479756664935168</v>
      </c>
      <c r="AI669" s="69">
        <f t="shared" ref="AI669:BA669" si="214">AI595/(HLOOKUP($A669,$C$244:$BV$245,2,FALSE)*HLOOKUP(AI$2,$C$244:$BV$245,2,FALSE))</f>
        <v>0.47202644462421428</v>
      </c>
      <c r="AJ669" s="69">
        <f t="shared" si="214"/>
        <v>0.56928805956292305</v>
      </c>
      <c r="AK669" s="69">
        <f t="shared" si="214"/>
        <v>0.51138190985853327</v>
      </c>
      <c r="AL669" s="69">
        <f t="shared" si="214"/>
        <v>0.51209544995355838</v>
      </c>
      <c r="AM669" s="69">
        <f t="shared" si="214"/>
        <v>0.26211001011236751</v>
      </c>
      <c r="AN669" s="69">
        <f t="shared" si="214"/>
        <v>0.58151327191181812</v>
      </c>
      <c r="AO669" s="69">
        <f t="shared" si="214"/>
        <v>-0.12803230172934854</v>
      </c>
      <c r="AP669" s="69">
        <f t="shared" si="214"/>
        <v>0.35183669107497345</v>
      </c>
      <c r="AQ669" s="69">
        <f t="shared" si="214"/>
        <v>0.52457640028749053</v>
      </c>
      <c r="AR669" s="69">
        <f t="shared" si="214"/>
        <v>0.26402344557514362</v>
      </c>
      <c r="AS669" s="69">
        <f t="shared" si="214"/>
        <v>3.0370964633313229E-2</v>
      </c>
      <c r="AT669" s="69">
        <f t="shared" si="214"/>
        <v>0.61911554089460807</v>
      </c>
      <c r="AU669" s="69">
        <f t="shared" si="214"/>
        <v>0.3334388214911761</v>
      </c>
      <c r="AV669" s="69">
        <f t="shared" si="214"/>
        <v>4.607050923378158E-2</v>
      </c>
      <c r="AW669" s="69">
        <f t="shared" si="214"/>
        <v>0.52645419109049596</v>
      </c>
      <c r="AX669" s="69">
        <f t="shared" si="214"/>
        <v>0.6459103390527331</v>
      </c>
      <c r="AY669" s="69">
        <f t="shared" si="214"/>
        <v>0.56943828823664777</v>
      </c>
      <c r="AZ669" s="69">
        <f t="shared" si="214"/>
        <v>0.38763381276356246</v>
      </c>
      <c r="BA669" s="69">
        <f t="shared" si="214"/>
        <v>0.30801969550542935</v>
      </c>
      <c r="BB669" s="69"/>
      <c r="BC669" s="69"/>
      <c r="BD669" s="69"/>
      <c r="BE669" s="69"/>
      <c r="BF669" s="69"/>
      <c r="BG669" s="69"/>
      <c r="BH669" s="69"/>
      <c r="BI669" s="69"/>
      <c r="BJ669" s="69"/>
      <c r="BK669" s="69"/>
      <c r="BL669" s="69"/>
      <c r="BM669" s="69"/>
      <c r="BN669" s="69"/>
      <c r="BO669" s="69"/>
      <c r="BP669" s="69"/>
      <c r="BQ669" s="69"/>
      <c r="BR669" s="69"/>
      <c r="BS669" s="69"/>
      <c r="BT669" s="69"/>
      <c r="BU669" s="69"/>
      <c r="BV669" s="69"/>
    </row>
    <row r="670" spans="1:74" x14ac:dyDescent="0.2">
      <c r="A670" s="71" t="str">
        <f t="shared" si="156"/>
        <v>EXTRA</v>
      </c>
      <c r="C670" s="69">
        <f t="shared" ref="C670:AH670" si="215">C596/(HLOOKUP($A670,$C$244:$BV$245,2,FALSE)*HLOOKUP(C$2,$C$244:$BV$245,2,FALSE))</f>
        <v>3.56039157664884E-2</v>
      </c>
      <c r="D670" s="69">
        <f t="shared" si="215"/>
        <v>7.1414967810016605E-2</v>
      </c>
      <c r="E670" s="69">
        <f t="shared" si="215"/>
        <v>8.2668439643653141E-2</v>
      </c>
      <c r="F670" s="69">
        <f t="shared" si="215"/>
        <v>7.8254963052604071E-2</v>
      </c>
      <c r="G670" s="69">
        <f t="shared" si="215"/>
        <v>7.606493849751976E-2</v>
      </c>
      <c r="H670" s="69">
        <f t="shared" si="215"/>
        <v>-6.9125914159155226E-3</v>
      </c>
      <c r="I670" s="69">
        <f t="shared" si="215"/>
        <v>7.7966186629716289E-3</v>
      </c>
      <c r="J670" s="69">
        <f t="shared" si="215"/>
        <v>6.5545737704884005E-2</v>
      </c>
      <c r="K670" s="69">
        <f t="shared" si="215"/>
        <v>3.9800154055885148E-2</v>
      </c>
      <c r="L670" s="69">
        <f t="shared" si="215"/>
        <v>-4.4019727706262239E-3</v>
      </c>
      <c r="M670" s="69">
        <f t="shared" si="215"/>
        <v>-7.6410299637714807E-3</v>
      </c>
      <c r="N670" s="69">
        <f t="shared" si="215"/>
        <v>6.2855386170648274E-3</v>
      </c>
      <c r="O670" s="69">
        <f t="shared" si="215"/>
        <v>7.6333744119961681E-3</v>
      </c>
      <c r="P670" s="69">
        <f t="shared" si="215"/>
        <v>7.6664519394852573E-3</v>
      </c>
      <c r="Q670" s="69">
        <f t="shared" si="215"/>
        <v>5.9646201696932312E-3</v>
      </c>
      <c r="R670" s="69">
        <f t="shared" si="215"/>
        <v>5.1585938056424828E-3</v>
      </c>
      <c r="S670" s="69">
        <f t="shared" si="215"/>
        <v>5.1599226756855457E-3</v>
      </c>
      <c r="T670" s="69">
        <f t="shared" si="215"/>
        <v>5.9921582901907898E-3</v>
      </c>
      <c r="U670" s="69">
        <f t="shared" si="215"/>
        <v>7.3341502119035215E-2</v>
      </c>
      <c r="V670" s="69">
        <f t="shared" si="215"/>
        <v>7.4214940974638752E-2</v>
      </c>
      <c r="W670" s="69">
        <f t="shared" si="215"/>
        <v>0.12006669510141432</v>
      </c>
      <c r="X670" s="69">
        <f t="shared" si="215"/>
        <v>0.39762406797938399</v>
      </c>
      <c r="Y670" s="69">
        <f t="shared" si="215"/>
        <v>0.23178566743793091</v>
      </c>
      <c r="Z670" s="69">
        <f t="shared" si="215"/>
        <v>0.20230707439144144</v>
      </c>
      <c r="AA670" s="69">
        <f t="shared" si="215"/>
        <v>0.71490613539814718</v>
      </c>
      <c r="AB670" s="69">
        <f t="shared" si="215"/>
        <v>0.53664454481066659</v>
      </c>
      <c r="AC670" s="69">
        <f t="shared" si="215"/>
        <v>0.38662688856418476</v>
      </c>
      <c r="AD670" s="69">
        <f t="shared" si="215"/>
        <v>0.32179814868756002</v>
      </c>
      <c r="AE670" s="69">
        <f t="shared" si="215"/>
        <v>0.51303673507288672</v>
      </c>
      <c r="AF670" s="69">
        <f t="shared" si="215"/>
        <v>0.90747741331068221</v>
      </c>
      <c r="AG670" s="69">
        <f t="shared" si="215"/>
        <v>0.99999999999999933</v>
      </c>
      <c r="AH670" s="69">
        <f t="shared" si="215"/>
        <v>0.75386681347584206</v>
      </c>
      <c r="AI670" s="69">
        <f t="shared" ref="AI670:BA670" si="216">AI596/(HLOOKUP($A670,$C$244:$BV$245,2,FALSE)*HLOOKUP(AI$2,$C$244:$BV$245,2,FALSE))</f>
        <v>0.58166060969983568</v>
      </c>
      <c r="AJ670" s="69">
        <f t="shared" si="216"/>
        <v>0.64970377299035265</v>
      </c>
      <c r="AK670" s="69">
        <f t="shared" si="216"/>
        <v>0.60864335529793823</v>
      </c>
      <c r="AL670" s="69">
        <f t="shared" si="216"/>
        <v>0.62381994523461937</v>
      </c>
      <c r="AM670" s="69">
        <f t="shared" si="216"/>
        <v>0.21223804734088392</v>
      </c>
      <c r="AN670" s="69">
        <f t="shared" si="216"/>
        <v>0.70020288460385016</v>
      </c>
      <c r="AO670" s="69">
        <f t="shared" si="216"/>
        <v>-0.19320396895857345</v>
      </c>
      <c r="AP670" s="69">
        <f t="shared" si="216"/>
        <v>0.43100994298424716</v>
      </c>
      <c r="AQ670" s="69">
        <f t="shared" si="216"/>
        <v>0.59137643568995968</v>
      </c>
      <c r="AR670" s="69">
        <f t="shared" si="216"/>
        <v>0.35387996236773461</v>
      </c>
      <c r="AS670" s="69">
        <f t="shared" si="216"/>
        <v>3.620793597472903E-2</v>
      </c>
      <c r="AT670" s="69">
        <f t="shared" si="216"/>
        <v>0.66064250969143523</v>
      </c>
      <c r="AU670" s="69">
        <f t="shared" si="216"/>
        <v>0.26910762889159501</v>
      </c>
      <c r="AV670" s="69">
        <f t="shared" si="216"/>
        <v>-2.7074220094022203E-2</v>
      </c>
      <c r="AW670" s="69">
        <f t="shared" si="216"/>
        <v>0.48388913659731819</v>
      </c>
      <c r="AX670" s="69">
        <f t="shared" si="216"/>
        <v>0.62491165820571071</v>
      </c>
      <c r="AY670" s="69">
        <f t="shared" si="216"/>
        <v>0.61075629481742189</v>
      </c>
      <c r="AZ670" s="69">
        <f t="shared" si="216"/>
        <v>0.39834787170872049</v>
      </c>
      <c r="BA670" s="69">
        <f t="shared" si="216"/>
        <v>0.34695210111177199</v>
      </c>
      <c r="BB670" s="69"/>
      <c r="BC670" s="69"/>
      <c r="BD670" s="69"/>
      <c r="BE670" s="69"/>
      <c r="BF670" s="69"/>
      <c r="BG670" s="69"/>
      <c r="BH670" s="69"/>
      <c r="BI670" s="69"/>
      <c r="BJ670" s="69"/>
      <c r="BK670" s="69"/>
      <c r="BL670" s="69"/>
      <c r="BM670" s="69"/>
      <c r="BN670" s="69"/>
      <c r="BO670" s="69"/>
      <c r="BP670" s="69"/>
      <c r="BQ670" s="69"/>
      <c r="BR670" s="69"/>
      <c r="BS670" s="69"/>
      <c r="BT670" s="69"/>
      <c r="BU670" s="69"/>
      <c r="BV670" s="69"/>
    </row>
    <row r="671" spans="1:74" x14ac:dyDescent="0.2">
      <c r="A671" s="71" t="str">
        <f t="shared" si="156"/>
        <v>EXTRA</v>
      </c>
      <c r="C671" s="69">
        <f t="shared" ref="C671:AH671" si="217">C597/(HLOOKUP($A671,$C$244:$BV$245,2,FALSE)*HLOOKUP(C$2,$C$244:$BV$245,2,FALSE))</f>
        <v>-5.8119468491084923E-2</v>
      </c>
      <c r="D671" s="69">
        <f t="shared" si="217"/>
        <v>3.8824949370474225E-4</v>
      </c>
      <c r="E671" s="69">
        <f t="shared" si="217"/>
        <v>5.8271150800659303E-2</v>
      </c>
      <c r="F671" s="69">
        <f t="shared" si="217"/>
        <v>6.0085984742369057E-2</v>
      </c>
      <c r="G671" s="69">
        <f t="shared" si="217"/>
        <v>4.798608639422576E-2</v>
      </c>
      <c r="H671" s="69">
        <f t="shared" si="217"/>
        <v>-4.5494073965775934E-2</v>
      </c>
      <c r="I671" s="69">
        <f t="shared" si="217"/>
        <v>-3.2709273460148541E-2</v>
      </c>
      <c r="J671" s="69">
        <f t="shared" si="217"/>
        <v>1.8557204303436707E-2</v>
      </c>
      <c r="K671" s="69">
        <f t="shared" si="217"/>
        <v>-3.8610346612670494E-2</v>
      </c>
      <c r="L671" s="69">
        <f t="shared" si="217"/>
        <v>-0.11572659538123721</v>
      </c>
      <c r="M671" s="69">
        <f t="shared" si="217"/>
        <v>-0.11345344446572485</v>
      </c>
      <c r="N671" s="69">
        <f t="shared" si="217"/>
        <v>-6.238335172317775E-2</v>
      </c>
      <c r="O671" s="69">
        <f t="shared" si="217"/>
        <v>-7.5249482123161876E-2</v>
      </c>
      <c r="P671" s="69">
        <f t="shared" si="217"/>
        <v>-5.9437312552093793E-2</v>
      </c>
      <c r="Q671" s="69">
        <f t="shared" si="217"/>
        <v>-6.0300454860134821E-2</v>
      </c>
      <c r="R671" s="69">
        <f t="shared" si="217"/>
        <v>-0.10724322561962324</v>
      </c>
      <c r="S671" s="69">
        <f t="shared" si="217"/>
        <v>-0.10743304646667527</v>
      </c>
      <c r="T671" s="69">
        <f t="shared" si="217"/>
        <v>-6.2871042431740035E-2</v>
      </c>
      <c r="U671" s="69">
        <f t="shared" si="217"/>
        <v>4.5679257359023458E-2</v>
      </c>
      <c r="V671" s="69">
        <f t="shared" si="217"/>
        <v>5.958728739723014E-2</v>
      </c>
      <c r="W671" s="69">
        <f t="shared" si="217"/>
        <v>7.7513572104649486E-2</v>
      </c>
      <c r="X671" s="69">
        <f t="shared" si="217"/>
        <v>0.48219518348915053</v>
      </c>
      <c r="Y671" s="69">
        <f t="shared" si="217"/>
        <v>0.22347898734553062</v>
      </c>
      <c r="Z671" s="69">
        <f t="shared" si="217"/>
        <v>0.1921819689850198</v>
      </c>
      <c r="AA671" s="69">
        <f t="shared" si="217"/>
        <v>0.63266696073986606</v>
      </c>
      <c r="AB671" s="69">
        <f t="shared" si="217"/>
        <v>0.34243899556170376</v>
      </c>
      <c r="AC671" s="69">
        <f t="shared" si="217"/>
        <v>0.60858676773188614</v>
      </c>
      <c r="AD671" s="69">
        <f t="shared" si="217"/>
        <v>0.56009879510778815</v>
      </c>
      <c r="AE671" s="69">
        <f t="shared" si="217"/>
        <v>0.65376067772842616</v>
      </c>
      <c r="AF671" s="69">
        <f t="shared" si="217"/>
        <v>0.84479756664935168</v>
      </c>
      <c r="AG671" s="69">
        <f t="shared" si="217"/>
        <v>0.75386681347584206</v>
      </c>
      <c r="AH671" s="69">
        <f t="shared" si="217"/>
        <v>0.999999999999999</v>
      </c>
      <c r="AI671" s="69">
        <f t="shared" ref="AI671:BA671" si="218">AI597/(HLOOKUP($A671,$C$244:$BV$245,2,FALSE)*HLOOKUP(AI$2,$C$244:$BV$245,2,FALSE))</f>
        <v>0.46366195169022806</v>
      </c>
      <c r="AJ671" s="69">
        <f t="shared" si="218"/>
        <v>0.620041084934427</v>
      </c>
      <c r="AK671" s="69">
        <f t="shared" si="218"/>
        <v>0.59734182662874413</v>
      </c>
      <c r="AL671" s="69">
        <f t="shared" si="218"/>
        <v>0.55021867717891504</v>
      </c>
      <c r="AM671" s="69">
        <f t="shared" si="218"/>
        <v>0.27830694525945365</v>
      </c>
      <c r="AN671" s="69">
        <f t="shared" si="218"/>
        <v>0.55797553975049796</v>
      </c>
      <c r="AO671" s="69">
        <f t="shared" si="218"/>
        <v>-0.13208957912181427</v>
      </c>
      <c r="AP671" s="69">
        <f t="shared" si="218"/>
        <v>0.47267498870069669</v>
      </c>
      <c r="AQ671" s="69">
        <f t="shared" si="218"/>
        <v>0.64049151135866467</v>
      </c>
      <c r="AR671" s="69">
        <f t="shared" si="218"/>
        <v>0.23683540100945411</v>
      </c>
      <c r="AS671" s="69">
        <f t="shared" si="218"/>
        <v>5.1656949776587809E-2</v>
      </c>
      <c r="AT671" s="69">
        <f t="shared" si="218"/>
        <v>0.71313065287613131</v>
      </c>
      <c r="AU671" s="69">
        <f t="shared" si="218"/>
        <v>0.42075434949353041</v>
      </c>
      <c r="AV671" s="69">
        <f t="shared" si="218"/>
        <v>0.14545163412141829</v>
      </c>
      <c r="AW671" s="69">
        <f t="shared" si="218"/>
        <v>0.59239664101165512</v>
      </c>
      <c r="AX671" s="69">
        <f t="shared" si="218"/>
        <v>0.73151356032775194</v>
      </c>
      <c r="AY671" s="69">
        <f t="shared" si="218"/>
        <v>0.64010745615632136</v>
      </c>
      <c r="AZ671" s="69">
        <f t="shared" si="218"/>
        <v>0.46894831032731132</v>
      </c>
      <c r="BA671" s="69">
        <f t="shared" si="218"/>
        <v>0.41996429060512919</v>
      </c>
      <c r="BB671" s="69"/>
      <c r="BC671" s="69"/>
      <c r="BD671" s="69"/>
      <c r="BE671" s="69"/>
      <c r="BF671" s="69"/>
      <c r="BG671" s="69"/>
      <c r="BH671" s="69"/>
      <c r="BI671" s="69"/>
      <c r="BJ671" s="69"/>
      <c r="BK671" s="69"/>
      <c r="BL671" s="69"/>
      <c r="BM671" s="69"/>
      <c r="BN671" s="69"/>
      <c r="BO671" s="69"/>
      <c r="BP671" s="69"/>
      <c r="BQ671" s="69"/>
      <c r="BR671" s="69"/>
      <c r="BS671" s="69"/>
      <c r="BT671" s="69"/>
      <c r="BU671" s="69"/>
      <c r="BV671" s="69"/>
    </row>
    <row r="672" spans="1:74" x14ac:dyDescent="0.2">
      <c r="A672" s="71" t="str">
        <f t="shared" si="156"/>
        <v>EXTRA</v>
      </c>
      <c r="C672" s="69">
        <f t="shared" ref="C672:AH672" si="219">C598/(HLOOKUP($A672,$C$244:$BV$245,2,FALSE)*HLOOKUP(C$2,$C$244:$BV$245,2,FALSE))</f>
        <v>1.8478739238797753E-2</v>
      </c>
      <c r="D672" s="69">
        <f t="shared" si="219"/>
        <v>3.4069725037580802E-2</v>
      </c>
      <c r="E672" s="69">
        <f t="shared" si="219"/>
        <v>-1.2503174985952728E-2</v>
      </c>
      <c r="F672" s="69">
        <f t="shared" si="219"/>
        <v>3.0482229479628521E-4</v>
      </c>
      <c r="G672" s="69">
        <f t="shared" si="219"/>
        <v>4.2990223465203649E-3</v>
      </c>
      <c r="H672" s="69">
        <f t="shared" si="219"/>
        <v>-8.0142219546922092E-3</v>
      </c>
      <c r="I672" s="69">
        <f t="shared" si="219"/>
        <v>5.3322381054227647E-3</v>
      </c>
      <c r="J672" s="69">
        <f t="shared" si="219"/>
        <v>4.4496075122367737E-2</v>
      </c>
      <c r="K672" s="69">
        <f t="shared" si="219"/>
        <v>2.659053553142823E-2</v>
      </c>
      <c r="L672" s="69">
        <f t="shared" si="219"/>
        <v>7.0289894695562211E-2</v>
      </c>
      <c r="M672" s="69">
        <f t="shared" si="219"/>
        <v>6.1521806320875672E-2</v>
      </c>
      <c r="N672" s="69">
        <f t="shared" si="219"/>
        <v>5.2134076540408053E-2</v>
      </c>
      <c r="O672" s="69">
        <f t="shared" si="219"/>
        <v>4.3836139464279979E-2</v>
      </c>
      <c r="P672" s="69">
        <f t="shared" si="219"/>
        <v>8.1146840765424666E-2</v>
      </c>
      <c r="Q672" s="69">
        <f t="shared" si="219"/>
        <v>7.460951575095516E-2</v>
      </c>
      <c r="R672" s="69">
        <f t="shared" si="219"/>
        <v>4.5179079073333933E-2</v>
      </c>
      <c r="S672" s="69">
        <f t="shared" si="219"/>
        <v>5.9970252476841804E-2</v>
      </c>
      <c r="T672" s="69">
        <f t="shared" si="219"/>
        <v>7.681172252770041E-2</v>
      </c>
      <c r="U672" s="69">
        <f t="shared" si="219"/>
        <v>-8.1864715292952542E-4</v>
      </c>
      <c r="V672" s="69">
        <f t="shared" si="219"/>
        <v>2.0545842922424364E-2</v>
      </c>
      <c r="W672" s="69">
        <f t="shared" si="219"/>
        <v>7.4629242539704807E-2</v>
      </c>
      <c r="X672" s="69">
        <f t="shared" si="219"/>
        <v>0.31245589441447974</v>
      </c>
      <c r="Y672" s="69">
        <f t="shared" si="219"/>
        <v>7.0624334441676526E-2</v>
      </c>
      <c r="Z672" s="69">
        <f t="shared" si="219"/>
        <v>1.3542401409096206E-2</v>
      </c>
      <c r="AA672" s="69">
        <f t="shared" si="219"/>
        <v>0.64458386755958319</v>
      </c>
      <c r="AB672" s="69">
        <f t="shared" si="219"/>
        <v>0.63578968086903931</v>
      </c>
      <c r="AC672" s="69">
        <f t="shared" si="219"/>
        <v>0.22013357691807853</v>
      </c>
      <c r="AD672" s="69">
        <f t="shared" si="219"/>
        <v>0.1349987243474427</v>
      </c>
      <c r="AE672" s="69">
        <f t="shared" si="219"/>
        <v>0.43384680311606721</v>
      </c>
      <c r="AF672" s="69">
        <f t="shared" si="219"/>
        <v>0.47202644462421428</v>
      </c>
      <c r="AG672" s="69">
        <f t="shared" si="219"/>
        <v>0.58166060969983568</v>
      </c>
      <c r="AH672" s="69">
        <f t="shared" si="219"/>
        <v>0.46366195169022806</v>
      </c>
      <c r="AI672" s="69">
        <f t="shared" ref="AI672:BA672" si="220">AI598/(HLOOKUP($A672,$C$244:$BV$245,2,FALSE)*HLOOKUP(AI$2,$C$244:$BV$245,2,FALSE))</f>
        <v>1.0000000000000007</v>
      </c>
      <c r="AJ672" s="69">
        <f t="shared" si="220"/>
        <v>0.88652074971501094</v>
      </c>
      <c r="AK672" s="69">
        <f t="shared" si="220"/>
        <v>0.87040280317033902</v>
      </c>
      <c r="AL672" s="69">
        <f t="shared" si="220"/>
        <v>0.86291801620583564</v>
      </c>
      <c r="AM672" s="69">
        <f t="shared" si="220"/>
        <v>0.4887765899359483</v>
      </c>
      <c r="AN672" s="69">
        <f t="shared" si="220"/>
        <v>0.83290380048128665</v>
      </c>
      <c r="AO672" s="69">
        <f t="shared" si="220"/>
        <v>5.7525746944048571E-2</v>
      </c>
      <c r="AP672" s="69">
        <f t="shared" si="220"/>
        <v>0.53020995657122416</v>
      </c>
      <c r="AQ672" s="69">
        <f t="shared" si="220"/>
        <v>0.6661718737729625</v>
      </c>
      <c r="AR672" s="69">
        <f t="shared" si="220"/>
        <v>0.49092038663560827</v>
      </c>
      <c r="AS672" s="69">
        <f t="shared" si="220"/>
        <v>0.16196909635421022</v>
      </c>
      <c r="AT672" s="69">
        <f t="shared" si="220"/>
        <v>0.76839041541137398</v>
      </c>
      <c r="AU672" s="69">
        <f t="shared" si="220"/>
        <v>0.30743040122441673</v>
      </c>
      <c r="AV672" s="69">
        <f t="shared" si="220"/>
        <v>-2.1610356950852914E-2</v>
      </c>
      <c r="AW672" s="69">
        <f t="shared" si="220"/>
        <v>0.42160656701155691</v>
      </c>
      <c r="AX672" s="69">
        <f t="shared" si="220"/>
        <v>0.57073672002566522</v>
      </c>
      <c r="AY672" s="69">
        <f t="shared" si="220"/>
        <v>0.7040022477898108</v>
      </c>
      <c r="AZ672" s="69">
        <f t="shared" si="220"/>
        <v>0.51414274027145468</v>
      </c>
      <c r="BA672" s="69">
        <f t="shared" si="220"/>
        <v>0.52405380606903096</v>
      </c>
      <c r="BB672" s="69"/>
      <c r="BC672" s="69"/>
      <c r="BD672" s="69"/>
      <c r="BE672" s="69"/>
      <c r="BF672" s="69"/>
      <c r="BG672" s="69"/>
      <c r="BH672" s="69"/>
      <c r="BI672" s="69"/>
      <c r="BJ672" s="69"/>
      <c r="BK672" s="69"/>
      <c r="BL672" s="69"/>
      <c r="BM672" s="69"/>
      <c r="BN672" s="69"/>
      <c r="BO672" s="69"/>
      <c r="BP672" s="69"/>
      <c r="BQ672" s="69"/>
      <c r="BR672" s="69"/>
      <c r="BS672" s="69"/>
      <c r="BT672" s="69"/>
      <c r="BU672" s="69"/>
      <c r="BV672" s="69"/>
    </row>
    <row r="673" spans="1:74" x14ac:dyDescent="0.2">
      <c r="A673" s="71" t="str">
        <f t="shared" si="156"/>
        <v>EXTRA</v>
      </c>
      <c r="C673" s="69">
        <f t="shared" ref="C673:AH673" si="221">C599/(HLOOKUP($A673,$C$244:$BV$245,2,FALSE)*HLOOKUP(C$2,$C$244:$BV$245,2,FALSE))</f>
        <v>2.2233149566499553E-2</v>
      </c>
      <c r="D673" s="69">
        <f t="shared" si="221"/>
        <v>2.3778349872927332E-2</v>
      </c>
      <c r="E673" s="69">
        <f t="shared" si="221"/>
        <v>8.9924711136887929E-3</v>
      </c>
      <c r="F673" s="69">
        <f t="shared" si="221"/>
        <v>1.6315834839512898E-2</v>
      </c>
      <c r="G673" s="69">
        <f t="shared" si="221"/>
        <v>2.3805710626432285E-2</v>
      </c>
      <c r="H673" s="69">
        <f t="shared" si="221"/>
        <v>-1.4494977782385364E-3</v>
      </c>
      <c r="I673" s="69">
        <f t="shared" si="221"/>
        <v>1.6130022324790119E-2</v>
      </c>
      <c r="J673" s="69">
        <f t="shared" si="221"/>
        <v>4.66914060658545E-2</v>
      </c>
      <c r="K673" s="69">
        <f t="shared" si="221"/>
        <v>2.2155694492804728E-2</v>
      </c>
      <c r="L673" s="69">
        <f t="shared" si="221"/>
        <v>9.0270291639197892E-2</v>
      </c>
      <c r="M673" s="69">
        <f t="shared" si="221"/>
        <v>8.8447442312822255E-2</v>
      </c>
      <c r="N673" s="69">
        <f t="shared" si="221"/>
        <v>6.8320741599534121E-2</v>
      </c>
      <c r="O673" s="69">
        <f t="shared" si="221"/>
        <v>6.4856716193697192E-2</v>
      </c>
      <c r="P673" s="69">
        <f t="shared" si="221"/>
        <v>8.2347080142950044E-2</v>
      </c>
      <c r="Q673" s="69">
        <f t="shared" si="221"/>
        <v>8.4323956431890959E-2</v>
      </c>
      <c r="R673" s="69">
        <f t="shared" si="221"/>
        <v>4.3478798864213943E-2</v>
      </c>
      <c r="S673" s="69">
        <f t="shared" si="221"/>
        <v>7.2120351110437922E-2</v>
      </c>
      <c r="T673" s="69">
        <f t="shared" si="221"/>
        <v>8.5987132437512243E-2</v>
      </c>
      <c r="U673" s="69">
        <f t="shared" si="221"/>
        <v>-4.0593511322023117E-3</v>
      </c>
      <c r="V673" s="69">
        <f t="shared" si="221"/>
        <v>4.8802828406416358E-3</v>
      </c>
      <c r="W673" s="69">
        <f t="shared" si="221"/>
        <v>7.2662183767667129E-2</v>
      </c>
      <c r="X673" s="69">
        <f t="shared" si="221"/>
        <v>0.32013996822888685</v>
      </c>
      <c r="Y673" s="69">
        <f t="shared" si="221"/>
        <v>3.7431135372082737E-2</v>
      </c>
      <c r="Z673" s="69">
        <f t="shared" si="221"/>
        <v>-2.42985862633937E-2</v>
      </c>
      <c r="AA673" s="69">
        <f t="shared" si="221"/>
        <v>0.71022571202949802</v>
      </c>
      <c r="AB673" s="69">
        <f t="shared" si="221"/>
        <v>0.6042762825036746</v>
      </c>
      <c r="AC673" s="69">
        <f t="shared" si="221"/>
        <v>0.27346333733365169</v>
      </c>
      <c r="AD673" s="69">
        <f t="shared" si="221"/>
        <v>0.18299481930972322</v>
      </c>
      <c r="AE673" s="69">
        <f t="shared" si="221"/>
        <v>0.48764499484626028</v>
      </c>
      <c r="AF673" s="69">
        <f t="shared" si="221"/>
        <v>0.56928805956292305</v>
      </c>
      <c r="AG673" s="69">
        <f t="shared" si="221"/>
        <v>0.64970377299035265</v>
      </c>
      <c r="AH673" s="69">
        <f t="shared" si="221"/>
        <v>0.620041084934427</v>
      </c>
      <c r="AI673" s="69">
        <f t="shared" ref="AI673:BA673" si="222">AI599/(HLOOKUP($A673,$C$244:$BV$245,2,FALSE)*HLOOKUP(AI$2,$C$244:$BV$245,2,FALSE))</f>
        <v>0.88652074971501094</v>
      </c>
      <c r="AJ673" s="69">
        <f t="shared" si="222"/>
        <v>0.99999999999999944</v>
      </c>
      <c r="AK673" s="69">
        <f t="shared" si="222"/>
        <v>0.97595186351232255</v>
      </c>
      <c r="AL673" s="69">
        <f t="shared" si="222"/>
        <v>0.92779924737658548</v>
      </c>
      <c r="AM673" s="69">
        <f t="shared" si="222"/>
        <v>0.51634431282793458</v>
      </c>
      <c r="AN673" s="69">
        <f t="shared" si="222"/>
        <v>0.83090763780780608</v>
      </c>
      <c r="AO673" s="69">
        <f t="shared" si="222"/>
        <v>-6.9016411535539118E-3</v>
      </c>
      <c r="AP673" s="69">
        <f t="shared" si="222"/>
        <v>0.55565765744972406</v>
      </c>
      <c r="AQ673" s="69">
        <f t="shared" si="222"/>
        <v>0.80457316556451497</v>
      </c>
      <c r="AR673" s="69">
        <f t="shared" si="222"/>
        <v>0.42827801139948313</v>
      </c>
      <c r="AS673" s="69">
        <f t="shared" si="222"/>
        <v>9.6616080958414743E-2</v>
      </c>
      <c r="AT673" s="69">
        <f t="shared" si="222"/>
        <v>0.84784965079478436</v>
      </c>
      <c r="AU673" s="69">
        <f t="shared" si="222"/>
        <v>0.33321043237757086</v>
      </c>
      <c r="AV673" s="69">
        <f t="shared" si="222"/>
        <v>0.11034341144875956</v>
      </c>
      <c r="AW673" s="69">
        <f t="shared" si="222"/>
        <v>0.50205150705564505</v>
      </c>
      <c r="AX673" s="69">
        <f t="shared" si="222"/>
        <v>0.6874026614187575</v>
      </c>
      <c r="AY673" s="69">
        <f t="shared" si="222"/>
        <v>0.84786847007869615</v>
      </c>
      <c r="AZ673" s="69">
        <f t="shared" si="222"/>
        <v>0.7027193103310645</v>
      </c>
      <c r="BA673" s="69">
        <f t="shared" si="222"/>
        <v>0.54564148452197503</v>
      </c>
      <c r="BB673" s="69"/>
      <c r="BC673" s="69"/>
      <c r="BD673" s="69"/>
      <c r="BE673" s="69"/>
      <c r="BF673" s="69"/>
      <c r="BG673" s="69"/>
      <c r="BH673" s="69"/>
      <c r="BI673" s="69"/>
      <c r="BJ673" s="69"/>
      <c r="BK673" s="69"/>
      <c r="BL673" s="69"/>
      <c r="BM673" s="69"/>
      <c r="BN673" s="69"/>
      <c r="BO673" s="69"/>
      <c r="BP673" s="69"/>
      <c r="BQ673" s="69"/>
      <c r="BR673" s="69"/>
      <c r="BS673" s="69"/>
      <c r="BT673" s="69"/>
      <c r="BU673" s="69"/>
      <c r="BV673" s="69"/>
    </row>
    <row r="674" spans="1:74" x14ac:dyDescent="0.2">
      <c r="A674" s="71" t="str">
        <f t="shared" si="156"/>
        <v>EXTRA</v>
      </c>
      <c r="C674" s="69">
        <f t="shared" ref="C674:AH674" si="223">C600/(HLOOKUP($A674,$C$244:$BV$245,2,FALSE)*HLOOKUP(C$2,$C$244:$BV$245,2,FALSE))</f>
        <v>4.1256297825157245E-2</v>
      </c>
      <c r="D674" s="69">
        <f t="shared" si="223"/>
        <v>3.3139873933633011E-2</v>
      </c>
      <c r="E674" s="69">
        <f t="shared" si="223"/>
        <v>1.9015347821020434E-2</v>
      </c>
      <c r="F674" s="69">
        <f t="shared" si="223"/>
        <v>1.3925853748174941E-2</v>
      </c>
      <c r="G674" s="69">
        <f t="shared" si="223"/>
        <v>2.9639453008142178E-2</v>
      </c>
      <c r="H674" s="69">
        <f t="shared" si="223"/>
        <v>9.7471769393683953E-3</v>
      </c>
      <c r="I674" s="69">
        <f t="shared" si="223"/>
        <v>1.5069198199823251E-2</v>
      </c>
      <c r="J674" s="69">
        <f t="shared" si="223"/>
        <v>6.426590091371906E-2</v>
      </c>
      <c r="K674" s="69">
        <f t="shared" si="223"/>
        <v>3.1357156729322183E-2</v>
      </c>
      <c r="L674" s="69">
        <f t="shared" si="223"/>
        <v>8.3095992204855237E-2</v>
      </c>
      <c r="M674" s="69">
        <f t="shared" si="223"/>
        <v>8.4682920301870274E-2</v>
      </c>
      <c r="N674" s="69">
        <f t="shared" si="223"/>
        <v>6.4015389868986167E-2</v>
      </c>
      <c r="O674" s="69">
        <f t="shared" si="223"/>
        <v>7.3576376435285001E-2</v>
      </c>
      <c r="P674" s="69">
        <f t="shared" si="223"/>
        <v>8.5127463284718347E-2</v>
      </c>
      <c r="Q674" s="69">
        <f t="shared" si="223"/>
        <v>8.8992576939330201E-2</v>
      </c>
      <c r="R674" s="69">
        <f t="shared" si="223"/>
        <v>6.4193987253886586E-2</v>
      </c>
      <c r="S674" s="69">
        <f t="shared" si="223"/>
        <v>7.7086431099442174E-2</v>
      </c>
      <c r="T674" s="69">
        <f t="shared" si="223"/>
        <v>8.8861599311864395E-2</v>
      </c>
      <c r="U674" s="69">
        <f t="shared" si="223"/>
        <v>1.0648427823749326E-2</v>
      </c>
      <c r="V674" s="69">
        <f t="shared" si="223"/>
        <v>2.0925468549848947E-2</v>
      </c>
      <c r="W674" s="69">
        <f t="shared" si="223"/>
        <v>7.0874270712081175E-2</v>
      </c>
      <c r="X674" s="69">
        <f t="shared" si="223"/>
        <v>0.30954125054373566</v>
      </c>
      <c r="Y674" s="69">
        <f t="shared" si="223"/>
        <v>-5.2788366015143057E-3</v>
      </c>
      <c r="Z674" s="69">
        <f t="shared" si="223"/>
        <v>-6.5973718775130766E-2</v>
      </c>
      <c r="AA674" s="69">
        <f t="shared" si="223"/>
        <v>0.69657413635602139</v>
      </c>
      <c r="AB674" s="69">
        <f t="shared" si="223"/>
        <v>0.60050354216272184</v>
      </c>
      <c r="AC674" s="69">
        <f t="shared" si="223"/>
        <v>0.26221462922607258</v>
      </c>
      <c r="AD674" s="69">
        <f t="shared" si="223"/>
        <v>0.16346211318321963</v>
      </c>
      <c r="AE674" s="69">
        <f t="shared" si="223"/>
        <v>0.49884902743961895</v>
      </c>
      <c r="AF674" s="69">
        <f t="shared" si="223"/>
        <v>0.51138190985853327</v>
      </c>
      <c r="AG674" s="69">
        <f t="shared" si="223"/>
        <v>0.60864335529793823</v>
      </c>
      <c r="AH674" s="69">
        <f t="shared" si="223"/>
        <v>0.59734182662874413</v>
      </c>
      <c r="AI674" s="69">
        <f t="shared" ref="AI674:BA674" si="224">AI600/(HLOOKUP($A674,$C$244:$BV$245,2,FALSE)*HLOOKUP(AI$2,$C$244:$BV$245,2,FALSE))</f>
        <v>0.87040280317033913</v>
      </c>
      <c r="AJ674" s="69">
        <f t="shared" si="224"/>
        <v>0.97595186351232255</v>
      </c>
      <c r="AK674" s="69">
        <f t="shared" si="224"/>
        <v>1.0000000000000007</v>
      </c>
      <c r="AL674" s="69">
        <f t="shared" si="224"/>
        <v>0.91508143200679226</v>
      </c>
      <c r="AM674" s="69">
        <f t="shared" si="224"/>
        <v>0.39058369580675961</v>
      </c>
      <c r="AN674" s="69">
        <f t="shared" si="224"/>
        <v>0.80448063903745015</v>
      </c>
      <c r="AO674" s="69">
        <f t="shared" si="224"/>
        <v>-0.1145333125057198</v>
      </c>
      <c r="AP674" s="69">
        <f t="shared" si="224"/>
        <v>0.54308344140539444</v>
      </c>
      <c r="AQ674" s="69">
        <f t="shared" si="224"/>
        <v>0.79473364808136016</v>
      </c>
      <c r="AR674" s="69">
        <f t="shared" si="224"/>
        <v>0.4392949733508974</v>
      </c>
      <c r="AS674" s="69">
        <f t="shared" si="224"/>
        <v>0.11370989670415961</v>
      </c>
      <c r="AT674" s="69">
        <f t="shared" si="224"/>
        <v>0.8437574461657753</v>
      </c>
      <c r="AU674" s="69">
        <f t="shared" si="224"/>
        <v>0.33940747957162831</v>
      </c>
      <c r="AV674" s="69">
        <f t="shared" si="224"/>
        <v>0.15696854176004341</v>
      </c>
      <c r="AW674" s="69">
        <f t="shared" si="224"/>
        <v>0.50241929331897905</v>
      </c>
      <c r="AX674" s="69">
        <f t="shared" si="224"/>
        <v>0.67935758924476863</v>
      </c>
      <c r="AY674" s="69">
        <f t="shared" si="224"/>
        <v>0.86996332548098754</v>
      </c>
      <c r="AZ674" s="69">
        <f t="shared" si="224"/>
        <v>0.72049934444161601</v>
      </c>
      <c r="BA674" s="69">
        <f t="shared" si="224"/>
        <v>0.53411322454538934</v>
      </c>
      <c r="BB674" s="69"/>
      <c r="BC674" s="69"/>
      <c r="BD674" s="69"/>
      <c r="BE674" s="69"/>
      <c r="BF674" s="69"/>
      <c r="BG674" s="69"/>
      <c r="BH674" s="69"/>
      <c r="BI674" s="69"/>
      <c r="BJ674" s="69"/>
      <c r="BK674" s="69"/>
      <c r="BL674" s="69"/>
      <c r="BM674" s="69"/>
      <c r="BN674" s="69"/>
      <c r="BO674" s="69"/>
      <c r="BP674" s="69"/>
      <c r="BQ674" s="69"/>
      <c r="BR674" s="69"/>
      <c r="BS674" s="69"/>
      <c r="BT674" s="69"/>
      <c r="BU674" s="69"/>
      <c r="BV674" s="69"/>
    </row>
    <row r="675" spans="1:74" x14ac:dyDescent="0.2">
      <c r="A675" s="71" t="str">
        <f t="shared" si="156"/>
        <v>EXTRA</v>
      </c>
      <c r="C675" s="69">
        <f t="shared" ref="C675:AH675" si="225">C601/(HLOOKUP($A675,$C$244:$BV$245,2,FALSE)*HLOOKUP(C$2,$C$244:$BV$245,2,FALSE))</f>
        <v>2.0947106395700667E-2</v>
      </c>
      <c r="D675" s="69">
        <f t="shared" si="225"/>
        <v>2.1169969890640367E-2</v>
      </c>
      <c r="E675" s="69">
        <f t="shared" si="225"/>
        <v>5.6475616589071985E-3</v>
      </c>
      <c r="F675" s="69">
        <f t="shared" si="225"/>
        <v>1.6657853711612387E-2</v>
      </c>
      <c r="G675" s="69">
        <f t="shared" si="225"/>
        <v>1.7047267548208705E-2</v>
      </c>
      <c r="H675" s="69">
        <f t="shared" si="225"/>
        <v>-3.1661788643004798E-2</v>
      </c>
      <c r="I675" s="69">
        <f t="shared" si="225"/>
        <v>-2.4435419775948347E-2</v>
      </c>
      <c r="J675" s="69">
        <f t="shared" si="225"/>
        <v>4.7477147760286192E-2</v>
      </c>
      <c r="K675" s="69">
        <f t="shared" si="225"/>
        <v>2.3183320948670504E-2</v>
      </c>
      <c r="L675" s="69">
        <f t="shared" si="225"/>
        <v>4.1598561920741135E-2</v>
      </c>
      <c r="M675" s="69">
        <f t="shared" si="225"/>
        <v>3.2963731700085978E-2</v>
      </c>
      <c r="N675" s="69">
        <f t="shared" si="225"/>
        <v>1.3933930230849288E-2</v>
      </c>
      <c r="O675" s="69">
        <f t="shared" si="225"/>
        <v>2.6201734239810759E-2</v>
      </c>
      <c r="P675" s="69">
        <f t="shared" si="225"/>
        <v>2.332862354989108E-2</v>
      </c>
      <c r="Q675" s="69">
        <f t="shared" si="225"/>
        <v>2.9178657963852533E-2</v>
      </c>
      <c r="R675" s="69">
        <f t="shared" si="225"/>
        <v>1.5524021528085751E-2</v>
      </c>
      <c r="S675" s="69">
        <f t="shared" si="225"/>
        <v>8.7502828435781603E-3</v>
      </c>
      <c r="T675" s="69">
        <f t="shared" si="225"/>
        <v>2.6378602800042322E-2</v>
      </c>
      <c r="U675" s="69">
        <f t="shared" si="225"/>
        <v>2.9621549705656613E-2</v>
      </c>
      <c r="V675" s="69">
        <f t="shared" si="225"/>
        <v>3.5059804286332708E-2</v>
      </c>
      <c r="W675" s="69">
        <f t="shared" si="225"/>
        <v>5.0480778377373116E-2</v>
      </c>
      <c r="X675" s="69">
        <f t="shared" si="225"/>
        <v>0.29704059857213644</v>
      </c>
      <c r="Y675" s="69">
        <f t="shared" si="225"/>
        <v>-9.4791217130609316E-3</v>
      </c>
      <c r="Z675" s="69">
        <f t="shared" si="225"/>
        <v>-5.3702750705610286E-2</v>
      </c>
      <c r="AA675" s="69">
        <f t="shared" si="225"/>
        <v>0.75717543206796634</v>
      </c>
      <c r="AB675" s="69">
        <f t="shared" si="225"/>
        <v>0.69638530159540235</v>
      </c>
      <c r="AC675" s="69">
        <f t="shared" si="225"/>
        <v>0.20163421597202139</v>
      </c>
      <c r="AD675" s="69">
        <f t="shared" si="225"/>
        <v>0.1008968231038186</v>
      </c>
      <c r="AE675" s="69">
        <f t="shared" si="225"/>
        <v>0.45502971801957065</v>
      </c>
      <c r="AF675" s="69">
        <f t="shared" si="225"/>
        <v>0.51209544995355838</v>
      </c>
      <c r="AG675" s="69">
        <f t="shared" si="225"/>
        <v>0.6238199452346197</v>
      </c>
      <c r="AH675" s="69">
        <f t="shared" si="225"/>
        <v>0.55021867717891504</v>
      </c>
      <c r="AI675" s="69">
        <f t="shared" ref="AI675:BA675" si="226">AI601/(HLOOKUP($A675,$C$244:$BV$245,2,FALSE)*HLOOKUP(AI$2,$C$244:$BV$245,2,FALSE))</f>
        <v>0.86291801620583564</v>
      </c>
      <c r="AJ675" s="69">
        <f t="shared" si="226"/>
        <v>0.92779924737658548</v>
      </c>
      <c r="AK675" s="69">
        <f t="shared" si="226"/>
        <v>0.91508143200679226</v>
      </c>
      <c r="AL675" s="69">
        <f t="shared" si="226"/>
        <v>1.0000000000000009</v>
      </c>
      <c r="AM675" s="69">
        <f t="shared" si="226"/>
        <v>0.31796321752082934</v>
      </c>
      <c r="AN675" s="69">
        <f t="shared" si="226"/>
        <v>0.87660170562616946</v>
      </c>
      <c r="AO675" s="69">
        <f t="shared" si="226"/>
        <v>-0.13747901550627656</v>
      </c>
      <c r="AP675" s="69">
        <f t="shared" si="226"/>
        <v>0.52157003332315166</v>
      </c>
      <c r="AQ675" s="69">
        <f t="shared" si="226"/>
        <v>0.75149768811184448</v>
      </c>
      <c r="AR675" s="69">
        <f t="shared" si="226"/>
        <v>0.51562606147216505</v>
      </c>
      <c r="AS675" s="69">
        <f t="shared" si="226"/>
        <v>0.16297810213494426</v>
      </c>
      <c r="AT675" s="69">
        <f t="shared" si="226"/>
        <v>0.80769371748550811</v>
      </c>
      <c r="AU675" s="69">
        <f t="shared" si="226"/>
        <v>0.32653510954294723</v>
      </c>
      <c r="AV675" s="69">
        <f t="shared" si="226"/>
        <v>7.589199799990326E-2</v>
      </c>
      <c r="AW675" s="69">
        <f t="shared" si="226"/>
        <v>0.48382387419643275</v>
      </c>
      <c r="AX675" s="69">
        <f t="shared" si="226"/>
        <v>0.63856764357898543</v>
      </c>
      <c r="AY675" s="69">
        <f t="shared" si="226"/>
        <v>0.81318409626572974</v>
      </c>
      <c r="AZ675" s="69">
        <f t="shared" si="226"/>
        <v>0.63246041808192821</v>
      </c>
      <c r="BA675" s="69">
        <f t="shared" si="226"/>
        <v>0.60011581412514903</v>
      </c>
      <c r="BB675" s="69"/>
      <c r="BC675" s="69"/>
      <c r="BD675" s="69"/>
      <c r="BE675" s="69"/>
      <c r="BF675" s="69"/>
      <c r="BG675" s="69"/>
      <c r="BH675" s="69"/>
      <c r="BI675" s="69"/>
      <c r="BJ675" s="69"/>
      <c r="BK675" s="69"/>
      <c r="BL675" s="69"/>
      <c r="BM675" s="69"/>
      <c r="BN675" s="69"/>
      <c r="BO675" s="69"/>
      <c r="BP675" s="69"/>
      <c r="BQ675" s="69"/>
      <c r="BR675" s="69"/>
      <c r="BS675" s="69"/>
      <c r="BT675" s="69"/>
      <c r="BU675" s="69"/>
      <c r="BV675" s="69"/>
    </row>
    <row r="676" spans="1:74" x14ac:dyDescent="0.2">
      <c r="A676" s="71" t="str">
        <f t="shared" si="156"/>
        <v>EXTRA</v>
      </c>
      <c r="C676" s="69">
        <f t="shared" ref="C676:AH676" si="227">C602/(HLOOKUP($A676,$C$244:$BV$245,2,FALSE)*HLOOKUP(C$2,$C$244:$BV$245,2,FALSE))</f>
        <v>-2.939409507376433E-3</v>
      </c>
      <c r="D676" s="69">
        <f t="shared" si="227"/>
        <v>1.6126583005938677E-2</v>
      </c>
      <c r="E676" s="69">
        <f t="shared" si="227"/>
        <v>-1.3548762145894677E-2</v>
      </c>
      <c r="F676" s="69">
        <f t="shared" si="227"/>
        <v>2.0596426247253375E-2</v>
      </c>
      <c r="G676" s="69">
        <f t="shared" si="227"/>
        <v>2.120352434934334E-2</v>
      </c>
      <c r="H676" s="69">
        <f t="shared" si="227"/>
        <v>8.3112900455786939E-2</v>
      </c>
      <c r="I676" s="69">
        <f t="shared" si="227"/>
        <v>0.11363231050185685</v>
      </c>
      <c r="J676" s="69">
        <f t="shared" si="227"/>
        <v>1.2415079598255904E-2</v>
      </c>
      <c r="K676" s="69">
        <f t="shared" si="227"/>
        <v>3.2690997708523961E-2</v>
      </c>
      <c r="L676" s="69">
        <f t="shared" si="227"/>
        <v>0.13254493318744898</v>
      </c>
      <c r="M676" s="69">
        <f t="shared" si="227"/>
        <v>0.12881761034329117</v>
      </c>
      <c r="N676" s="69">
        <f t="shared" si="227"/>
        <v>0.16294296879924622</v>
      </c>
      <c r="O676" s="69">
        <f t="shared" si="227"/>
        <v>0.10244695485705776</v>
      </c>
      <c r="P676" s="69">
        <f t="shared" si="227"/>
        <v>0.15674958075387033</v>
      </c>
      <c r="Q676" s="69">
        <f t="shared" si="227"/>
        <v>0.16321668244593665</v>
      </c>
      <c r="R676" s="69">
        <f t="shared" si="227"/>
        <v>5.8576842771733653E-2</v>
      </c>
      <c r="S676" s="69">
        <f t="shared" si="227"/>
        <v>0.11852455631461048</v>
      </c>
      <c r="T676" s="69">
        <f t="shared" si="227"/>
        <v>0.16274464812659439</v>
      </c>
      <c r="U676" s="69">
        <f t="shared" si="227"/>
        <v>-6.3146489873323802E-2</v>
      </c>
      <c r="V676" s="69">
        <f t="shared" si="227"/>
        <v>-3.6658745236698556E-2</v>
      </c>
      <c r="W676" s="69">
        <f t="shared" si="227"/>
        <v>6.7273111404224734E-2</v>
      </c>
      <c r="X676" s="69">
        <f t="shared" si="227"/>
        <v>0.1154276324594629</v>
      </c>
      <c r="Y676" s="69">
        <f t="shared" si="227"/>
        <v>0.1799020167975422</v>
      </c>
      <c r="Z676" s="69">
        <f t="shared" si="227"/>
        <v>0.16790202620160913</v>
      </c>
      <c r="AA676" s="69">
        <f t="shared" si="227"/>
        <v>0.14436065969116799</v>
      </c>
      <c r="AB676" s="69">
        <f t="shared" si="227"/>
        <v>3.563070871995079E-2</v>
      </c>
      <c r="AC676" s="69">
        <f t="shared" si="227"/>
        <v>0.29374653834924341</v>
      </c>
      <c r="AD676" s="69">
        <f t="shared" si="227"/>
        <v>0.29549161933654289</v>
      </c>
      <c r="AE676" s="69">
        <f t="shared" si="227"/>
        <v>0.25587660631471537</v>
      </c>
      <c r="AF676" s="69">
        <f t="shared" si="227"/>
        <v>0.26211001011236751</v>
      </c>
      <c r="AG676" s="69">
        <f t="shared" si="227"/>
        <v>0.21223804734088392</v>
      </c>
      <c r="AH676" s="69">
        <f t="shared" si="227"/>
        <v>0.27830694525945365</v>
      </c>
      <c r="AI676" s="69">
        <f t="shared" ref="AI676:BA676" si="228">AI602/(HLOOKUP($A676,$C$244:$BV$245,2,FALSE)*HLOOKUP(AI$2,$C$244:$BV$245,2,FALSE))</f>
        <v>0.48877658993594836</v>
      </c>
      <c r="AJ676" s="69">
        <f t="shared" si="228"/>
        <v>0.51634431282793458</v>
      </c>
      <c r="AK676" s="69">
        <f t="shared" si="228"/>
        <v>0.39058369580675961</v>
      </c>
      <c r="AL676" s="69">
        <f t="shared" si="228"/>
        <v>0.31796321752082934</v>
      </c>
      <c r="AM676" s="69">
        <f t="shared" si="228"/>
        <v>1.0000000000000009</v>
      </c>
      <c r="AN676" s="69">
        <f t="shared" si="228"/>
        <v>0.24988739919298997</v>
      </c>
      <c r="AO676" s="69">
        <f t="shared" si="228"/>
        <v>0.69161823493709973</v>
      </c>
      <c r="AP676" s="69">
        <f t="shared" si="228"/>
        <v>0.3183081386664785</v>
      </c>
      <c r="AQ676" s="69">
        <f t="shared" si="228"/>
        <v>0.37504809111280463</v>
      </c>
      <c r="AR676" s="69">
        <f t="shared" si="228"/>
        <v>-3.3959734837496229E-3</v>
      </c>
      <c r="AS676" s="69">
        <f t="shared" si="228"/>
        <v>-0.10586852028704075</v>
      </c>
      <c r="AT676" s="69">
        <f t="shared" si="228"/>
        <v>0.36747731793927879</v>
      </c>
      <c r="AU676" s="69">
        <f t="shared" si="228"/>
        <v>0.20045869543797207</v>
      </c>
      <c r="AV676" s="69">
        <f t="shared" si="228"/>
        <v>-4.2667640500386281E-2</v>
      </c>
      <c r="AW676" s="69">
        <f t="shared" si="228"/>
        <v>0.17645129369947798</v>
      </c>
      <c r="AX676" s="69">
        <f t="shared" si="228"/>
        <v>0.27494656161281877</v>
      </c>
      <c r="AY676" s="69">
        <f t="shared" si="228"/>
        <v>0.23069902886866353</v>
      </c>
      <c r="AZ676" s="69">
        <f t="shared" si="228"/>
        <v>0.21030075776750554</v>
      </c>
      <c r="BA676" s="69">
        <f t="shared" si="228"/>
        <v>0.17305973281637063</v>
      </c>
      <c r="BB676" s="69"/>
      <c r="BC676" s="69"/>
      <c r="BD676" s="69"/>
      <c r="BE676" s="69"/>
      <c r="BF676" s="69"/>
      <c r="BG676" s="69"/>
      <c r="BH676" s="69"/>
      <c r="BI676" s="69"/>
      <c r="BJ676" s="69"/>
      <c r="BK676" s="69"/>
      <c r="BL676" s="69"/>
      <c r="BM676" s="69"/>
      <c r="BN676" s="69"/>
      <c r="BO676" s="69"/>
      <c r="BP676" s="69"/>
      <c r="BQ676" s="69"/>
      <c r="BR676" s="69"/>
      <c r="BS676" s="69"/>
      <c r="BT676" s="69"/>
      <c r="BU676" s="69"/>
      <c r="BV676" s="69"/>
    </row>
    <row r="677" spans="1:74" x14ac:dyDescent="0.2">
      <c r="A677" s="71" t="str">
        <f t="shared" si="156"/>
        <v>EXTRA</v>
      </c>
      <c r="C677" s="69">
        <f t="shared" ref="C677:AH677" si="229">C603/(HLOOKUP($A677,$C$244:$BV$245,2,FALSE)*HLOOKUP(C$2,$C$244:$BV$245,2,FALSE))</f>
        <v>-6.6304245060699017E-4</v>
      </c>
      <c r="D677" s="69">
        <f t="shared" si="229"/>
        <v>-3.8664693883764993E-3</v>
      </c>
      <c r="E677" s="69">
        <f t="shared" si="229"/>
        <v>2.401314228260587E-2</v>
      </c>
      <c r="F677" s="69">
        <f t="shared" si="229"/>
        <v>2.8285643281166051E-2</v>
      </c>
      <c r="G677" s="69">
        <f t="shared" si="229"/>
        <v>4.2066417705167163E-2</v>
      </c>
      <c r="H677" s="69">
        <f t="shared" si="229"/>
        <v>-7.0124250254326295E-2</v>
      </c>
      <c r="I677" s="69">
        <f t="shared" si="229"/>
        <v>-4.4882312547829241E-2</v>
      </c>
      <c r="J677" s="69">
        <f t="shared" si="229"/>
        <v>4.0476522991675569E-2</v>
      </c>
      <c r="K677" s="69">
        <f t="shared" si="229"/>
        <v>1.2786223558209344E-2</v>
      </c>
      <c r="L677" s="69">
        <f t="shared" si="229"/>
        <v>2.0036787628318085E-2</v>
      </c>
      <c r="M677" s="69">
        <f t="shared" si="229"/>
        <v>3.8193800491140382E-3</v>
      </c>
      <c r="N677" s="69">
        <f t="shared" si="229"/>
        <v>-2.9693852436399101E-2</v>
      </c>
      <c r="O677" s="69">
        <f t="shared" si="229"/>
        <v>-2.1950815333898279E-2</v>
      </c>
      <c r="P677" s="69">
        <f t="shared" si="229"/>
        <v>-1.4059004984773639E-2</v>
      </c>
      <c r="Q677" s="69">
        <f t="shared" si="229"/>
        <v>-2.1069511390327655E-2</v>
      </c>
      <c r="R677" s="69">
        <f t="shared" si="229"/>
        <v>-3.4998645662716259E-2</v>
      </c>
      <c r="S677" s="69">
        <f t="shared" si="229"/>
        <v>-1.2857246610861435E-2</v>
      </c>
      <c r="T677" s="69">
        <f t="shared" si="229"/>
        <v>-1.9410249805376676E-2</v>
      </c>
      <c r="U677" s="69">
        <f t="shared" si="229"/>
        <v>4.3711565123404711E-2</v>
      </c>
      <c r="V677" s="69">
        <f t="shared" si="229"/>
        <v>3.8464866592245774E-2</v>
      </c>
      <c r="W677" s="69">
        <f t="shared" si="229"/>
        <v>0.10313742663422444</v>
      </c>
      <c r="X677" s="69">
        <f t="shared" si="229"/>
        <v>0.44771156431720377</v>
      </c>
      <c r="Y677" s="69">
        <f t="shared" si="229"/>
        <v>0.12538580593159243</v>
      </c>
      <c r="Z677" s="69">
        <f t="shared" si="229"/>
        <v>6.8309758865675627E-2</v>
      </c>
      <c r="AA677" s="69">
        <f t="shared" si="229"/>
        <v>0.8068120791319775</v>
      </c>
      <c r="AB677" s="69">
        <f t="shared" si="229"/>
        <v>0.81279233418846786</v>
      </c>
      <c r="AC677" s="69">
        <f t="shared" si="229"/>
        <v>0.22403196609328815</v>
      </c>
      <c r="AD677" s="69">
        <f t="shared" si="229"/>
        <v>0.12468206465829366</v>
      </c>
      <c r="AE677" s="69">
        <f t="shared" si="229"/>
        <v>0.46956481562164121</v>
      </c>
      <c r="AF677" s="69">
        <f t="shared" si="229"/>
        <v>0.58151327191181812</v>
      </c>
      <c r="AG677" s="69">
        <f t="shared" si="229"/>
        <v>0.70020288460385016</v>
      </c>
      <c r="AH677" s="69">
        <f t="shared" si="229"/>
        <v>0.55797553975049796</v>
      </c>
      <c r="AI677" s="69">
        <f t="shared" ref="AI677:BA677" si="230">AI603/(HLOOKUP($A677,$C$244:$BV$245,2,FALSE)*HLOOKUP(AI$2,$C$244:$BV$245,2,FALSE))</f>
        <v>0.83290380048128665</v>
      </c>
      <c r="AJ677" s="69">
        <f t="shared" si="230"/>
        <v>0.83090763780780608</v>
      </c>
      <c r="AK677" s="69">
        <f t="shared" si="230"/>
        <v>0.80448063903745015</v>
      </c>
      <c r="AL677" s="69">
        <f t="shared" si="230"/>
        <v>0.87660170562616979</v>
      </c>
      <c r="AM677" s="69">
        <f t="shared" si="230"/>
        <v>0.24988739919298997</v>
      </c>
      <c r="AN677" s="69">
        <f t="shared" si="230"/>
        <v>1</v>
      </c>
      <c r="AO677" s="69">
        <f t="shared" si="230"/>
        <v>-0.16151267645519116</v>
      </c>
      <c r="AP677" s="69">
        <f t="shared" si="230"/>
        <v>0.54933372992830054</v>
      </c>
      <c r="AQ677" s="69">
        <f t="shared" si="230"/>
        <v>0.6576278563334842</v>
      </c>
      <c r="AR677" s="69">
        <f t="shared" si="230"/>
        <v>0.57374407007138506</v>
      </c>
      <c r="AS677" s="69">
        <f t="shared" si="230"/>
        <v>0.13658111577404569</v>
      </c>
      <c r="AT677" s="69">
        <f t="shared" si="230"/>
        <v>0.77114888784378166</v>
      </c>
      <c r="AU677" s="69">
        <f t="shared" si="230"/>
        <v>0.24047409135120984</v>
      </c>
      <c r="AV677" s="69">
        <f t="shared" si="230"/>
        <v>-0.14621861175795253</v>
      </c>
      <c r="AW677" s="69">
        <f t="shared" si="230"/>
        <v>0.48219580425066721</v>
      </c>
      <c r="AX677" s="69">
        <f t="shared" si="230"/>
        <v>0.6242177060158357</v>
      </c>
      <c r="AY677" s="69">
        <f t="shared" si="230"/>
        <v>0.68456552066278908</v>
      </c>
      <c r="AZ677" s="69">
        <f t="shared" si="230"/>
        <v>0.44634015854268266</v>
      </c>
      <c r="BA677" s="69">
        <f t="shared" si="230"/>
        <v>0.63692683715791809</v>
      </c>
      <c r="BB677" s="69"/>
      <c r="BC677" s="69"/>
      <c r="BD677" s="69"/>
      <c r="BE677" s="69"/>
      <c r="BF677" s="69"/>
      <c r="BG677" s="69"/>
      <c r="BH677" s="69"/>
      <c r="BI677" s="69"/>
      <c r="BJ677" s="69"/>
      <c r="BK677" s="69"/>
      <c r="BL677" s="69"/>
      <c r="BM677" s="69"/>
      <c r="BN677" s="69"/>
      <c r="BO677" s="69"/>
      <c r="BP677" s="69"/>
      <c r="BQ677" s="69"/>
      <c r="BR677" s="69"/>
      <c r="BS677" s="69"/>
      <c r="BT677" s="69"/>
      <c r="BU677" s="69"/>
      <c r="BV677" s="69"/>
    </row>
    <row r="678" spans="1:74" x14ac:dyDescent="0.2">
      <c r="A678" s="71" t="str">
        <f t="shared" si="156"/>
        <v>EXTRA</v>
      </c>
      <c r="C678" s="69">
        <f t="shared" ref="C678:AH678" si="231">C604/(HLOOKUP($A678,$C$244:$BV$245,2,FALSE)*HLOOKUP(C$2,$C$244:$BV$245,2,FALSE))</f>
        <v>-7.1088482464530395E-3</v>
      </c>
      <c r="D678" s="69">
        <f t="shared" si="231"/>
        <v>1.2139690411923997E-2</v>
      </c>
      <c r="E678" s="69">
        <f t="shared" si="231"/>
        <v>-3.9866379660729166E-2</v>
      </c>
      <c r="F678" s="69">
        <f t="shared" si="231"/>
        <v>-7.9632369067802848E-3</v>
      </c>
      <c r="G678" s="69">
        <f t="shared" si="231"/>
        <v>-2.5904889182454944E-2</v>
      </c>
      <c r="H678" s="69">
        <f t="shared" si="231"/>
        <v>7.4417801774874184E-2</v>
      </c>
      <c r="I678" s="69">
        <f t="shared" si="231"/>
        <v>8.8002032608999026E-2</v>
      </c>
      <c r="J678" s="69">
        <f t="shared" si="231"/>
        <v>-1.5500792138292667E-2</v>
      </c>
      <c r="K678" s="69">
        <f t="shared" si="231"/>
        <v>4.8263769789907762E-2</v>
      </c>
      <c r="L678" s="69">
        <f t="shared" si="231"/>
        <v>0.16141518193453189</v>
      </c>
      <c r="M678" s="69">
        <f t="shared" si="231"/>
        <v>0.15221199108263528</v>
      </c>
      <c r="N678" s="69">
        <f t="shared" si="231"/>
        <v>0.15903763539665336</v>
      </c>
      <c r="O678" s="69">
        <f t="shared" si="231"/>
        <v>0.13602718187251819</v>
      </c>
      <c r="P678" s="69">
        <f t="shared" si="231"/>
        <v>0.17574088513583289</v>
      </c>
      <c r="Q678" s="69">
        <f t="shared" si="231"/>
        <v>0.1820304241083911</v>
      </c>
      <c r="R678" s="69">
        <f t="shared" si="231"/>
        <v>5.9641516760969016E-2</v>
      </c>
      <c r="S678" s="69">
        <f t="shared" si="231"/>
        <v>0.10333869980424848</v>
      </c>
      <c r="T678" s="69">
        <f t="shared" si="231"/>
        <v>0.17363325011094602</v>
      </c>
      <c r="U678" s="69">
        <f t="shared" si="231"/>
        <v>-8.3652972607228468E-2</v>
      </c>
      <c r="V678" s="69">
        <f t="shared" si="231"/>
        <v>-6.2007582697474799E-2</v>
      </c>
      <c r="W678" s="69">
        <f t="shared" si="231"/>
        <v>-8.9971078952106578E-4</v>
      </c>
      <c r="X678" s="69">
        <f t="shared" si="231"/>
        <v>-4.0815284002295435E-2</v>
      </c>
      <c r="Y678" s="69">
        <f t="shared" si="231"/>
        <v>0.14255567440664499</v>
      </c>
      <c r="Z678" s="69">
        <f t="shared" si="231"/>
        <v>0.14076010735706435</v>
      </c>
      <c r="AA678" s="69">
        <f t="shared" si="231"/>
        <v>-0.22619323302122235</v>
      </c>
      <c r="AB678" s="69">
        <f t="shared" si="231"/>
        <v>-0.22336269350144822</v>
      </c>
      <c r="AC678" s="69">
        <f t="shared" si="231"/>
        <v>8.6719856076180782E-2</v>
      </c>
      <c r="AD678" s="69">
        <f t="shared" si="231"/>
        <v>0.1300124704291295</v>
      </c>
      <c r="AE678" s="69">
        <f t="shared" si="231"/>
        <v>-3.8207223854871908E-2</v>
      </c>
      <c r="AF678" s="69">
        <f t="shared" si="231"/>
        <v>-0.12803230172934854</v>
      </c>
      <c r="AG678" s="69">
        <f t="shared" si="231"/>
        <v>-0.19320396895857347</v>
      </c>
      <c r="AH678" s="69">
        <f t="shared" si="231"/>
        <v>-0.13208957912181427</v>
      </c>
      <c r="AI678" s="69">
        <f t="shared" ref="AI678:BA678" si="232">AI604/(HLOOKUP($A678,$C$244:$BV$245,2,FALSE)*HLOOKUP(AI$2,$C$244:$BV$245,2,FALSE))</f>
        <v>5.7525746944048613E-2</v>
      </c>
      <c r="AJ678" s="69">
        <f t="shared" si="232"/>
        <v>-6.9016411535539265E-3</v>
      </c>
      <c r="AK678" s="69">
        <f t="shared" si="232"/>
        <v>-0.11453331250571976</v>
      </c>
      <c r="AL678" s="69">
        <f t="shared" si="232"/>
        <v>-0.13747901550627656</v>
      </c>
      <c r="AM678" s="69">
        <f t="shared" si="232"/>
        <v>0.69161823493709984</v>
      </c>
      <c r="AN678" s="69">
        <f t="shared" si="232"/>
        <v>-0.16151267645519116</v>
      </c>
      <c r="AO678" s="69">
        <f t="shared" si="232"/>
        <v>0.99999999999999967</v>
      </c>
      <c r="AP678" s="69">
        <f t="shared" si="232"/>
        <v>-2.6350166593409701E-2</v>
      </c>
      <c r="AQ678" s="69">
        <f t="shared" si="232"/>
        <v>-9.3273100862780761E-2</v>
      </c>
      <c r="AR678" s="69">
        <f t="shared" si="232"/>
        <v>-0.16134971134818618</v>
      </c>
      <c r="AS678" s="69">
        <f t="shared" si="232"/>
        <v>-0.12315788383551773</v>
      </c>
      <c r="AT678" s="69">
        <f t="shared" si="232"/>
        <v>-6.6206833335065621E-2</v>
      </c>
      <c r="AU678" s="69">
        <f t="shared" si="232"/>
        <v>-2.1754301599529895E-2</v>
      </c>
      <c r="AV678" s="69">
        <f t="shared" si="232"/>
        <v>-0.12219403335132924</v>
      </c>
      <c r="AW678" s="69">
        <f t="shared" si="232"/>
        <v>-4.0240363560567045E-2</v>
      </c>
      <c r="AX678" s="69">
        <f t="shared" si="232"/>
        <v>-5.5703495190228616E-2</v>
      </c>
      <c r="AY678" s="69">
        <f t="shared" si="232"/>
        <v>-0.19306487952017726</v>
      </c>
      <c r="AZ678" s="69">
        <f t="shared" si="232"/>
        <v>-0.1279887864128644</v>
      </c>
      <c r="BA678" s="69">
        <f t="shared" si="232"/>
        <v>-0.12511085704761904</v>
      </c>
      <c r="BB678" s="69"/>
      <c r="BC678" s="69"/>
      <c r="BD678" s="69"/>
      <c r="BE678" s="69"/>
      <c r="BF678" s="69"/>
      <c r="BG678" s="69"/>
      <c r="BH678" s="69"/>
      <c r="BI678" s="69"/>
      <c r="BJ678" s="69"/>
      <c r="BK678" s="69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</row>
    <row r="679" spans="1:74" x14ac:dyDescent="0.2">
      <c r="A679" s="71" t="str">
        <f t="shared" si="156"/>
        <v>EXTRA</v>
      </c>
      <c r="C679" s="69">
        <f t="shared" ref="C679:AH679" si="233">C605/(HLOOKUP($A679,$C$244:$BV$245,2,FALSE)*HLOOKUP(C$2,$C$244:$BV$245,2,FALSE))</f>
        <v>-2.9165762608398545E-2</v>
      </c>
      <c r="D679" s="69">
        <f t="shared" si="233"/>
        <v>9.2165523743714985E-3</v>
      </c>
      <c r="E679" s="69">
        <f t="shared" si="233"/>
        <v>9.1135736745739784E-2</v>
      </c>
      <c r="F679" s="69">
        <f t="shared" si="233"/>
        <v>9.7914988387659191E-2</v>
      </c>
      <c r="G679" s="69">
        <f t="shared" si="233"/>
        <v>9.5370496303440563E-2</v>
      </c>
      <c r="H679" s="69">
        <f t="shared" si="233"/>
        <v>-6.323093603906732E-2</v>
      </c>
      <c r="I679" s="69">
        <f t="shared" si="233"/>
        <v>-5.1466030970344454E-2</v>
      </c>
      <c r="J679" s="69">
        <f t="shared" si="233"/>
        <v>6.139025750444612E-2</v>
      </c>
      <c r="K679" s="69">
        <f t="shared" si="233"/>
        <v>1.7490943687855594E-2</v>
      </c>
      <c r="L679" s="69">
        <f t="shared" si="233"/>
        <v>-7.2697507273563833E-2</v>
      </c>
      <c r="M679" s="69">
        <f t="shared" si="233"/>
        <v>-8.2199754686398036E-2</v>
      </c>
      <c r="N679" s="69">
        <f t="shared" si="233"/>
        <v>-4.0835203915898802E-2</v>
      </c>
      <c r="O679" s="69">
        <f t="shared" si="233"/>
        <v>-6.9004414465281869E-2</v>
      </c>
      <c r="P679" s="69">
        <f t="shared" si="233"/>
        <v>-2.8953544150256021E-2</v>
      </c>
      <c r="Q679" s="69">
        <f t="shared" si="233"/>
        <v>-2.003576079361663E-2</v>
      </c>
      <c r="R679" s="69">
        <f t="shared" si="233"/>
        <v>-6.2135498703684643E-2</v>
      </c>
      <c r="S679" s="69">
        <f t="shared" si="233"/>
        <v>-9.3362207661451688E-2</v>
      </c>
      <c r="T679" s="69">
        <f t="shared" si="233"/>
        <v>-5.9896739631304485E-2</v>
      </c>
      <c r="U679" s="69">
        <f t="shared" si="233"/>
        <v>7.2572672184487833E-2</v>
      </c>
      <c r="V679" s="69">
        <f t="shared" si="233"/>
        <v>0.10750785109711211</v>
      </c>
      <c r="W679" s="69">
        <f t="shared" si="233"/>
        <v>9.8112633803815505E-2</v>
      </c>
      <c r="X679" s="69">
        <f t="shared" si="233"/>
        <v>0.21161192011079985</v>
      </c>
      <c r="Y679" s="69">
        <f t="shared" si="233"/>
        <v>-2.9772449307670364E-2</v>
      </c>
      <c r="Z679" s="69">
        <f t="shared" si="233"/>
        <v>-1.5546862886901963E-2</v>
      </c>
      <c r="AA679" s="69">
        <f t="shared" si="233"/>
        <v>0.45073438572831481</v>
      </c>
      <c r="AB679" s="69">
        <f t="shared" si="233"/>
        <v>0.40800369912686013</v>
      </c>
      <c r="AC679" s="69">
        <f t="shared" si="233"/>
        <v>0.43949434885421246</v>
      </c>
      <c r="AD679" s="69">
        <f t="shared" si="233"/>
        <v>0.37653155984448416</v>
      </c>
      <c r="AE679" s="69">
        <f t="shared" si="233"/>
        <v>0.53803945514938023</v>
      </c>
      <c r="AF679" s="69">
        <f t="shared" si="233"/>
        <v>0.35183669107497345</v>
      </c>
      <c r="AG679" s="69">
        <f t="shared" si="233"/>
        <v>0.43100994298424727</v>
      </c>
      <c r="AH679" s="69">
        <f t="shared" si="233"/>
        <v>0.47267498870069669</v>
      </c>
      <c r="AI679" s="69">
        <f t="shared" ref="AI679:BA679" si="234">AI605/(HLOOKUP($A679,$C$244:$BV$245,2,FALSE)*HLOOKUP(AI$2,$C$244:$BV$245,2,FALSE))</f>
        <v>0.53020995657122416</v>
      </c>
      <c r="AJ679" s="69">
        <f t="shared" si="234"/>
        <v>0.55565765744972406</v>
      </c>
      <c r="AK679" s="69">
        <f t="shared" si="234"/>
        <v>0.54308344140539444</v>
      </c>
      <c r="AL679" s="69">
        <f t="shared" si="234"/>
        <v>0.52157003332315166</v>
      </c>
      <c r="AM679" s="69">
        <f t="shared" si="234"/>
        <v>0.3183081386664785</v>
      </c>
      <c r="AN679" s="69">
        <f t="shared" si="234"/>
        <v>0.54933372992830054</v>
      </c>
      <c r="AO679" s="69">
        <f t="shared" si="234"/>
        <v>-2.6350166593409729E-2</v>
      </c>
      <c r="AP679" s="69">
        <f t="shared" si="234"/>
        <v>1.0000000000000002</v>
      </c>
      <c r="AQ679" s="69">
        <f t="shared" si="234"/>
        <v>0.68350089291425786</v>
      </c>
      <c r="AR679" s="69">
        <f t="shared" si="234"/>
        <v>0.40696196698210629</v>
      </c>
      <c r="AS679" s="69">
        <f t="shared" si="234"/>
        <v>9.1510484023082747E-2</v>
      </c>
      <c r="AT679" s="69">
        <f t="shared" si="234"/>
        <v>0.69692223661295372</v>
      </c>
      <c r="AU679" s="69">
        <f t="shared" si="234"/>
        <v>0.4596035443716065</v>
      </c>
      <c r="AV679" s="69">
        <f t="shared" si="234"/>
        <v>6.1507366458399956E-3</v>
      </c>
      <c r="AW679" s="69">
        <f t="shared" si="234"/>
        <v>0.25860150585645264</v>
      </c>
      <c r="AX679" s="69">
        <f t="shared" si="234"/>
        <v>0.40905011019260662</v>
      </c>
      <c r="AY679" s="69">
        <f t="shared" si="234"/>
        <v>0.41236307260093236</v>
      </c>
      <c r="AZ679" s="69">
        <f t="shared" si="234"/>
        <v>0.10927522258610102</v>
      </c>
      <c r="BA679" s="69">
        <f t="shared" si="234"/>
        <v>0.45930632215337991</v>
      </c>
      <c r="BB679" s="69"/>
      <c r="BC679" s="69"/>
      <c r="BD679" s="69"/>
      <c r="BE679" s="69"/>
      <c r="BF679" s="69"/>
      <c r="BG679" s="69"/>
      <c r="BH679" s="69"/>
      <c r="BI679" s="69"/>
      <c r="BJ679" s="69"/>
      <c r="BK679" s="69"/>
      <c r="BL679" s="69"/>
      <c r="BM679" s="69"/>
      <c r="BN679" s="69"/>
      <c r="BO679" s="69"/>
      <c r="BP679" s="69"/>
      <c r="BQ679" s="69"/>
      <c r="BR679" s="69"/>
      <c r="BS679" s="69"/>
      <c r="BT679" s="69"/>
      <c r="BU679" s="69"/>
      <c r="BV679" s="69"/>
    </row>
    <row r="680" spans="1:74" x14ac:dyDescent="0.2">
      <c r="A680" s="71" t="str">
        <f t="shared" si="156"/>
        <v>EXTRA</v>
      </c>
      <c r="C680" s="69">
        <f t="shared" ref="C680:AH680" si="235">C606/(HLOOKUP($A680,$C$244:$BV$245,2,FALSE)*HLOOKUP(C$2,$C$244:$BV$245,2,FALSE))</f>
        <v>-8.5044277772887162E-3</v>
      </c>
      <c r="D680" s="69">
        <f t="shared" si="235"/>
        <v>8.5101514169196035E-4</v>
      </c>
      <c r="E680" s="69">
        <f t="shared" si="235"/>
        <v>4.9818372472225168E-2</v>
      </c>
      <c r="F680" s="69">
        <f t="shared" si="235"/>
        <v>4.7178419630634558E-2</v>
      </c>
      <c r="G680" s="69">
        <f t="shared" si="235"/>
        <v>2.3872722156730976E-3</v>
      </c>
      <c r="H680" s="69">
        <f t="shared" si="235"/>
        <v>1.3778678169691288E-2</v>
      </c>
      <c r="I680" s="69">
        <f t="shared" si="235"/>
        <v>3.3624489998598364E-2</v>
      </c>
      <c r="J680" s="69">
        <f t="shared" si="235"/>
        <v>3.7523868675450565E-2</v>
      </c>
      <c r="K680" s="69">
        <f t="shared" si="235"/>
        <v>1.6300599862453566E-2</v>
      </c>
      <c r="L680" s="69">
        <f t="shared" si="235"/>
        <v>9.3300014761557026E-3</v>
      </c>
      <c r="M680" s="69">
        <f t="shared" si="235"/>
        <v>-7.7178522126928153E-4</v>
      </c>
      <c r="N680" s="69">
        <f t="shared" si="235"/>
        <v>-1.5197381105210548E-2</v>
      </c>
      <c r="O680" s="69">
        <f t="shared" si="235"/>
        <v>5.1265133970712085E-3</v>
      </c>
      <c r="P680" s="69">
        <f t="shared" si="235"/>
        <v>-8.7505315046658427E-3</v>
      </c>
      <c r="Q680" s="69">
        <f t="shared" si="235"/>
        <v>1.7484615053597247E-2</v>
      </c>
      <c r="R680" s="69">
        <f t="shared" si="235"/>
        <v>-3.654515208156419E-2</v>
      </c>
      <c r="S680" s="69">
        <f t="shared" si="235"/>
        <v>-4.4390930683319667E-2</v>
      </c>
      <c r="T680" s="69">
        <f t="shared" si="235"/>
        <v>-1.0607519743336319E-2</v>
      </c>
      <c r="U680" s="69">
        <f t="shared" si="235"/>
        <v>4.5099322396989334E-2</v>
      </c>
      <c r="V680" s="69">
        <f t="shared" si="235"/>
        <v>5.2560174187653075E-2</v>
      </c>
      <c r="W680" s="69">
        <f t="shared" si="235"/>
        <v>6.3264544127093675E-2</v>
      </c>
      <c r="X680" s="69">
        <f t="shared" si="235"/>
        <v>0.18899842504918815</v>
      </c>
      <c r="Y680" s="69">
        <f t="shared" si="235"/>
        <v>-5.2628398278467707E-2</v>
      </c>
      <c r="Z680" s="69">
        <f t="shared" si="235"/>
        <v>-5.2755995242727782E-2</v>
      </c>
      <c r="AA680" s="69">
        <f t="shared" si="235"/>
        <v>0.61771496055610919</v>
      </c>
      <c r="AB680" s="69">
        <f t="shared" si="235"/>
        <v>0.44442559268636228</v>
      </c>
      <c r="AC680" s="69">
        <f t="shared" si="235"/>
        <v>0.38029483583187723</v>
      </c>
      <c r="AD680" s="69">
        <f t="shared" si="235"/>
        <v>0.29573084763675711</v>
      </c>
      <c r="AE680" s="69">
        <f t="shared" si="235"/>
        <v>0.55374622547957464</v>
      </c>
      <c r="AF680" s="69">
        <f t="shared" si="235"/>
        <v>0.52457640028749064</v>
      </c>
      <c r="AG680" s="69">
        <f t="shared" si="235"/>
        <v>0.59137643568995968</v>
      </c>
      <c r="AH680" s="69">
        <f t="shared" si="235"/>
        <v>0.64049151135866467</v>
      </c>
      <c r="AI680" s="69">
        <f t="shared" ref="AI680:BA680" si="236">AI606/(HLOOKUP($A680,$C$244:$BV$245,2,FALSE)*HLOOKUP(AI$2,$C$244:$BV$245,2,FALSE))</f>
        <v>0.6661718737729625</v>
      </c>
      <c r="AJ680" s="69">
        <f t="shared" si="236"/>
        <v>0.80457316556451497</v>
      </c>
      <c r="AK680" s="69">
        <f t="shared" si="236"/>
        <v>0.79473364808136038</v>
      </c>
      <c r="AL680" s="69">
        <f t="shared" si="236"/>
        <v>0.75149768811184448</v>
      </c>
      <c r="AM680" s="69">
        <f t="shared" si="236"/>
        <v>0.37504809111280463</v>
      </c>
      <c r="AN680" s="69">
        <f t="shared" si="236"/>
        <v>0.65762785633348408</v>
      </c>
      <c r="AO680" s="69">
        <f t="shared" si="236"/>
        <v>-9.3273100862780747E-2</v>
      </c>
      <c r="AP680" s="69">
        <f t="shared" si="236"/>
        <v>0.68350089291425786</v>
      </c>
      <c r="AQ680" s="69">
        <f t="shared" si="236"/>
        <v>0.99999999999999944</v>
      </c>
      <c r="AR680" s="69">
        <f t="shared" si="236"/>
        <v>0.29062951565951478</v>
      </c>
      <c r="AS680" s="69">
        <f t="shared" si="236"/>
        <v>2.228614173285802E-2</v>
      </c>
      <c r="AT680" s="69">
        <f t="shared" si="236"/>
        <v>0.7658684736632918</v>
      </c>
      <c r="AU680" s="69">
        <f t="shared" si="236"/>
        <v>0.38865262896992425</v>
      </c>
      <c r="AV680" s="69">
        <f t="shared" si="236"/>
        <v>0.17541841015029314</v>
      </c>
      <c r="AW680" s="69">
        <f t="shared" si="236"/>
        <v>0.3875110326509853</v>
      </c>
      <c r="AX680" s="69">
        <f t="shared" si="236"/>
        <v>0.59665694002848246</v>
      </c>
      <c r="AY680" s="69">
        <f t="shared" si="236"/>
        <v>0.73848750852935441</v>
      </c>
      <c r="AZ680" s="69">
        <f t="shared" si="236"/>
        <v>0.58771174819110106</v>
      </c>
      <c r="BA680" s="69">
        <f t="shared" si="236"/>
        <v>0.54316807930979671</v>
      </c>
      <c r="BB680" s="69"/>
      <c r="BC680" s="69"/>
      <c r="BD680" s="69"/>
      <c r="BE680" s="69"/>
      <c r="BF680" s="69"/>
      <c r="BG680" s="69"/>
      <c r="BH680" s="69"/>
      <c r="BI680" s="69"/>
      <c r="BJ680" s="69"/>
      <c r="BK680" s="69"/>
      <c r="BL680" s="69"/>
      <c r="BM680" s="69"/>
      <c r="BN680" s="69"/>
      <c r="BO680" s="69"/>
      <c r="BP680" s="69"/>
      <c r="BQ680" s="69"/>
      <c r="BR680" s="69"/>
      <c r="BS680" s="69"/>
      <c r="BT680" s="69"/>
      <c r="BU680" s="69"/>
      <c r="BV680" s="69"/>
    </row>
    <row r="681" spans="1:74" x14ac:dyDescent="0.2">
      <c r="A681" s="71" t="str">
        <f t="shared" si="156"/>
        <v>EXTRA</v>
      </c>
      <c r="C681" s="69">
        <f t="shared" ref="C681:AH681" si="237">C607/(HLOOKUP($A681,$C$244:$BV$245,2,FALSE)*HLOOKUP(C$2,$C$244:$BV$245,2,FALSE))</f>
        <v>2.0593590136181193E-2</v>
      </c>
      <c r="D681" s="69">
        <f t="shared" si="237"/>
        <v>2.3234073576689981E-2</v>
      </c>
      <c r="E681" s="69">
        <f t="shared" si="237"/>
        <v>5.7170589926422953E-2</v>
      </c>
      <c r="F681" s="69">
        <f t="shared" si="237"/>
        <v>5.2415205081250603E-2</v>
      </c>
      <c r="G681" s="69">
        <f t="shared" si="237"/>
        <v>6.8286079638984087E-2</v>
      </c>
      <c r="H681" s="69">
        <f t="shared" si="237"/>
        <v>-3.0656963487516255E-2</v>
      </c>
      <c r="I681" s="69">
        <f t="shared" si="237"/>
        <v>-4.871011651656789E-2</v>
      </c>
      <c r="J681" s="69">
        <f t="shared" si="237"/>
        <v>9.9374141092429397E-2</v>
      </c>
      <c r="K681" s="69">
        <f t="shared" si="237"/>
        <v>6.8421983540280853E-2</v>
      </c>
      <c r="L681" s="69">
        <f t="shared" si="237"/>
        <v>-2.0791129083407914E-2</v>
      </c>
      <c r="M681" s="69">
        <f t="shared" si="237"/>
        <v>-1.9413370803246673E-2</v>
      </c>
      <c r="N681" s="69">
        <f t="shared" si="237"/>
        <v>1.7132296042449573E-2</v>
      </c>
      <c r="O681" s="69">
        <f t="shared" si="237"/>
        <v>-2.3150082171418195E-2</v>
      </c>
      <c r="P681" s="69">
        <f t="shared" si="237"/>
        <v>3.2027926198632886E-2</v>
      </c>
      <c r="Q681" s="69">
        <f t="shared" si="237"/>
        <v>5.2992284748901892E-2</v>
      </c>
      <c r="R681" s="69">
        <f t="shared" si="237"/>
        <v>-4.1903027949501568E-3</v>
      </c>
      <c r="S681" s="69">
        <f t="shared" si="237"/>
        <v>-1.6196435250588948E-2</v>
      </c>
      <c r="T681" s="69">
        <f t="shared" si="237"/>
        <v>3.4012797137456037E-2</v>
      </c>
      <c r="U681" s="69">
        <f t="shared" si="237"/>
        <v>5.0778733671253767E-2</v>
      </c>
      <c r="V681" s="69">
        <f t="shared" si="237"/>
        <v>5.020275692772045E-2</v>
      </c>
      <c r="W681" s="69">
        <f t="shared" si="237"/>
        <v>6.475246218129857E-2</v>
      </c>
      <c r="X681" s="69">
        <f t="shared" si="237"/>
        <v>0.40196388036701525</v>
      </c>
      <c r="Y681" s="69">
        <f t="shared" si="237"/>
        <v>2.0769495625646464E-2</v>
      </c>
      <c r="Z681" s="69">
        <f t="shared" si="237"/>
        <v>-5.352955162657079E-2</v>
      </c>
      <c r="AA681" s="69">
        <f t="shared" si="237"/>
        <v>0.52811564354129803</v>
      </c>
      <c r="AB681" s="69">
        <f t="shared" si="237"/>
        <v>0.77503601587733184</v>
      </c>
      <c r="AC681" s="69">
        <f t="shared" si="237"/>
        <v>0.10575747809537585</v>
      </c>
      <c r="AD681" s="69">
        <f t="shared" si="237"/>
        <v>3.4690162482777835E-2</v>
      </c>
      <c r="AE681" s="69">
        <f t="shared" si="237"/>
        <v>0.26492663069358002</v>
      </c>
      <c r="AF681" s="69">
        <f t="shared" si="237"/>
        <v>0.26402344557514362</v>
      </c>
      <c r="AG681" s="69">
        <f t="shared" si="237"/>
        <v>0.35387996236773461</v>
      </c>
      <c r="AH681" s="69">
        <f t="shared" si="237"/>
        <v>0.23683540100945411</v>
      </c>
      <c r="AI681" s="69">
        <f t="shared" ref="AI681:BA681" si="238">AI607/(HLOOKUP($A681,$C$244:$BV$245,2,FALSE)*HLOOKUP(AI$2,$C$244:$BV$245,2,FALSE))</f>
        <v>0.49092038663560833</v>
      </c>
      <c r="AJ681" s="69">
        <f t="shared" si="238"/>
        <v>0.42827801139948307</v>
      </c>
      <c r="AK681" s="69">
        <f t="shared" si="238"/>
        <v>0.4392949733508974</v>
      </c>
      <c r="AL681" s="69">
        <f t="shared" si="238"/>
        <v>0.51562606147216505</v>
      </c>
      <c r="AM681" s="69">
        <f t="shared" si="238"/>
        <v>-3.3959734837496337E-3</v>
      </c>
      <c r="AN681" s="69">
        <f t="shared" si="238"/>
        <v>0.57374407007138506</v>
      </c>
      <c r="AO681" s="69">
        <f t="shared" si="238"/>
        <v>-0.16134971134818618</v>
      </c>
      <c r="AP681" s="69">
        <f t="shared" si="238"/>
        <v>0.40696196698210629</v>
      </c>
      <c r="AQ681" s="69">
        <f t="shared" si="238"/>
        <v>0.29062951565951478</v>
      </c>
      <c r="AR681" s="69">
        <f t="shared" si="238"/>
        <v>0.99999999999999944</v>
      </c>
      <c r="AS681" s="69">
        <f t="shared" si="238"/>
        <v>0.18648403121793769</v>
      </c>
      <c r="AT681" s="69">
        <f t="shared" si="238"/>
        <v>0.561671441747013</v>
      </c>
      <c r="AU681" s="69">
        <f t="shared" si="238"/>
        <v>0.39008112159783653</v>
      </c>
      <c r="AV681" s="69">
        <f t="shared" si="238"/>
        <v>0.1295081177109936</v>
      </c>
      <c r="AW681" s="69">
        <f t="shared" si="238"/>
        <v>0.41548076727243949</v>
      </c>
      <c r="AX681" s="69">
        <f t="shared" si="238"/>
        <v>0.42775965713406855</v>
      </c>
      <c r="AY681" s="69">
        <f t="shared" si="238"/>
        <v>0.51943422197077382</v>
      </c>
      <c r="AZ681" s="69">
        <f t="shared" si="238"/>
        <v>0.16648003995931576</v>
      </c>
      <c r="BA681" s="69">
        <f t="shared" si="238"/>
        <v>0.31238664408767153</v>
      </c>
      <c r="BB681" s="69"/>
      <c r="BC681" s="69"/>
      <c r="BD681" s="69"/>
      <c r="BE681" s="69"/>
      <c r="BF681" s="69"/>
      <c r="BG681" s="69"/>
      <c r="BH681" s="69"/>
      <c r="BI681" s="69"/>
      <c r="BJ681" s="69"/>
      <c r="BK681" s="69"/>
      <c r="BL681" s="69"/>
      <c r="BM681" s="69"/>
      <c r="BN681" s="69"/>
      <c r="BO681" s="69"/>
      <c r="BP681" s="69"/>
      <c r="BQ681" s="69"/>
      <c r="BR681" s="69"/>
      <c r="BS681" s="69"/>
      <c r="BT681" s="69"/>
      <c r="BU681" s="69"/>
      <c r="BV681" s="69"/>
    </row>
    <row r="682" spans="1:74" x14ac:dyDescent="0.2">
      <c r="A682" s="71" t="str">
        <f t="shared" si="156"/>
        <v>EXTRA</v>
      </c>
      <c r="C682" s="69">
        <f t="shared" ref="C682:AH682" si="239">C608/(HLOOKUP($A682,$C$244:$BV$245,2,FALSE)*HLOOKUP(C$2,$C$244:$BV$245,2,FALSE))</f>
        <v>-3.9790691189923878E-2</v>
      </c>
      <c r="D682" s="69">
        <f t="shared" si="239"/>
        <v>-7.6705476898058664E-2</v>
      </c>
      <c r="E682" s="69">
        <f t="shared" si="239"/>
        <v>-2.4069016969495614E-2</v>
      </c>
      <c r="F682" s="69">
        <f t="shared" si="239"/>
        <v>-7.6505856641823106E-2</v>
      </c>
      <c r="G682" s="69">
        <f t="shared" si="239"/>
        <v>-5.7284238919697264E-2</v>
      </c>
      <c r="H682" s="69">
        <f t="shared" si="239"/>
        <v>-1.1984909299386818E-2</v>
      </c>
      <c r="I682" s="69">
        <f t="shared" si="239"/>
        <v>-3.7004132051485825E-2</v>
      </c>
      <c r="J682" s="69">
        <f t="shared" si="239"/>
        <v>-4.5343029946825285E-2</v>
      </c>
      <c r="K682" s="69">
        <f t="shared" si="239"/>
        <v>-2.9496692783268979E-2</v>
      </c>
      <c r="L682" s="69">
        <f t="shared" si="239"/>
        <v>-2.3130415354002856E-2</v>
      </c>
      <c r="M682" s="69">
        <f t="shared" si="239"/>
        <v>-3.7720646826595407E-2</v>
      </c>
      <c r="N682" s="69">
        <f t="shared" si="239"/>
        <v>-0.14482124086786682</v>
      </c>
      <c r="O682" s="69">
        <f t="shared" si="239"/>
        <v>-7.4092359703231636E-2</v>
      </c>
      <c r="P682" s="69">
        <f t="shared" si="239"/>
        <v>-9.6593874474232774E-2</v>
      </c>
      <c r="Q682" s="69">
        <f t="shared" si="239"/>
        <v>-0.10893855871413483</v>
      </c>
      <c r="R682" s="69">
        <f t="shared" si="239"/>
        <v>-6.2936755587047921E-2</v>
      </c>
      <c r="S682" s="69">
        <f t="shared" si="239"/>
        <v>-3.0979477175501514E-2</v>
      </c>
      <c r="T682" s="69">
        <f t="shared" si="239"/>
        <v>-7.5771894120432531E-2</v>
      </c>
      <c r="U682" s="69">
        <f t="shared" si="239"/>
        <v>-1.2740548065542754E-2</v>
      </c>
      <c r="V682" s="69">
        <f t="shared" si="239"/>
        <v>-2.1783476785036209E-2</v>
      </c>
      <c r="W682" s="69">
        <f t="shared" si="239"/>
        <v>2.3508153703112888E-2</v>
      </c>
      <c r="X682" s="69">
        <f t="shared" si="239"/>
        <v>4.1693464001175552E-2</v>
      </c>
      <c r="Y682" s="69">
        <f t="shared" si="239"/>
        <v>-7.1037962252589237E-2</v>
      </c>
      <c r="Z682" s="69">
        <f t="shared" si="239"/>
        <v>-0.13718752326723876</v>
      </c>
      <c r="AA682" s="69">
        <f t="shared" si="239"/>
        <v>6.2880552469641929E-2</v>
      </c>
      <c r="AB682" s="69">
        <f t="shared" si="239"/>
        <v>0.18067172658980166</v>
      </c>
      <c r="AC682" s="69">
        <f t="shared" si="239"/>
        <v>2.3861368979744217E-2</v>
      </c>
      <c r="AD682" s="69">
        <f t="shared" si="239"/>
        <v>5.110663048010982E-3</v>
      </c>
      <c r="AE682" s="69">
        <f t="shared" si="239"/>
        <v>9.1945848824394577E-2</v>
      </c>
      <c r="AF682" s="69">
        <f t="shared" si="239"/>
        <v>3.0370964633313222E-2</v>
      </c>
      <c r="AG682" s="69">
        <f t="shared" si="239"/>
        <v>3.620793597472903E-2</v>
      </c>
      <c r="AH682" s="69">
        <f t="shared" si="239"/>
        <v>5.1656949776587802E-2</v>
      </c>
      <c r="AI682" s="69">
        <f t="shared" ref="AI682:BA682" si="240">AI608/(HLOOKUP($A682,$C$244:$BV$245,2,FALSE)*HLOOKUP(AI$2,$C$244:$BV$245,2,FALSE))</f>
        <v>0.16196909635421022</v>
      </c>
      <c r="AJ682" s="69">
        <f t="shared" si="240"/>
        <v>9.661608095841473E-2</v>
      </c>
      <c r="AK682" s="69">
        <f t="shared" si="240"/>
        <v>0.11370989670415954</v>
      </c>
      <c r="AL682" s="69">
        <f t="shared" si="240"/>
        <v>0.16297810213494424</v>
      </c>
      <c r="AM682" s="69">
        <f t="shared" si="240"/>
        <v>-0.10586852028704076</v>
      </c>
      <c r="AN682" s="69">
        <f t="shared" si="240"/>
        <v>0.13658111577404569</v>
      </c>
      <c r="AO682" s="69">
        <f t="shared" si="240"/>
        <v>-0.12315788383551773</v>
      </c>
      <c r="AP682" s="69">
        <f t="shared" si="240"/>
        <v>9.1510484023082747E-2</v>
      </c>
      <c r="AQ682" s="69">
        <f t="shared" si="240"/>
        <v>2.2286141732858023E-2</v>
      </c>
      <c r="AR682" s="69">
        <f t="shared" si="240"/>
        <v>0.18648403121793769</v>
      </c>
      <c r="AS682" s="69">
        <f t="shared" si="240"/>
        <v>1</v>
      </c>
      <c r="AT682" s="69">
        <f t="shared" si="240"/>
        <v>0.14393344306103756</v>
      </c>
      <c r="AU682" s="69">
        <f t="shared" si="240"/>
        <v>2.269938696962405E-2</v>
      </c>
      <c r="AV682" s="69">
        <f t="shared" si="240"/>
        <v>3.6701281905580162E-2</v>
      </c>
      <c r="AW682" s="69">
        <f t="shared" si="240"/>
        <v>0.12741732822445745</v>
      </c>
      <c r="AX682" s="69">
        <f t="shared" si="240"/>
        <v>0.1572243217138117</v>
      </c>
      <c r="AY682" s="69">
        <f t="shared" si="240"/>
        <v>0.10113306002592261</v>
      </c>
      <c r="AZ682" s="69">
        <f t="shared" si="240"/>
        <v>1.2580993129830836E-2</v>
      </c>
      <c r="BA682" s="69">
        <f t="shared" si="240"/>
        <v>4.6496856632997428E-2</v>
      </c>
      <c r="BB682" s="69"/>
      <c r="BC682" s="69"/>
      <c r="BD682" s="69"/>
      <c r="BE682" s="69"/>
      <c r="BF682" s="69"/>
      <c r="BG682" s="69"/>
      <c r="BH682" s="69"/>
      <c r="BI682" s="69"/>
      <c r="BJ682" s="69"/>
      <c r="BK682" s="69"/>
      <c r="BL682" s="69"/>
      <c r="BM682" s="69"/>
      <c r="BN682" s="69"/>
      <c r="BO682" s="69"/>
      <c r="BP682" s="69"/>
      <c r="BQ682" s="69"/>
      <c r="BR682" s="69"/>
      <c r="BS682" s="69"/>
      <c r="BT682" s="69"/>
      <c r="BU682" s="69"/>
      <c r="BV682" s="69"/>
    </row>
    <row r="683" spans="1:74" x14ac:dyDescent="0.2">
      <c r="A683" s="71" t="str">
        <f t="shared" si="156"/>
        <v>EXTRA</v>
      </c>
      <c r="C683" s="69">
        <f t="shared" ref="C683:AH683" si="241">C609/(HLOOKUP($A683,$C$244:$BV$245,2,FALSE)*HLOOKUP(C$2,$C$244:$BV$245,2,FALSE))</f>
        <v>2.4724276114724841E-2</v>
      </c>
      <c r="D683" s="69">
        <f t="shared" si="241"/>
        <v>4.0605299945077812E-2</v>
      </c>
      <c r="E683" s="69">
        <f t="shared" si="241"/>
        <v>8.9171179626415187E-2</v>
      </c>
      <c r="F683" s="69">
        <f t="shared" si="241"/>
        <v>7.3059609592416697E-2</v>
      </c>
      <c r="G683" s="69">
        <f t="shared" si="241"/>
        <v>0.10811607503857046</v>
      </c>
      <c r="H683" s="69">
        <f t="shared" si="241"/>
        <v>7.8255612271090329E-3</v>
      </c>
      <c r="I683" s="69">
        <f t="shared" si="241"/>
        <v>3.9290866053022242E-3</v>
      </c>
      <c r="J683" s="69">
        <f t="shared" si="241"/>
        <v>0.10838617627076839</v>
      </c>
      <c r="K683" s="69">
        <f t="shared" si="241"/>
        <v>5.8058354102474403E-2</v>
      </c>
      <c r="L683" s="69">
        <f t="shared" si="241"/>
        <v>-9.8082069251275716E-3</v>
      </c>
      <c r="M683" s="69">
        <f t="shared" si="241"/>
        <v>-8.0378790127345716E-3</v>
      </c>
      <c r="N683" s="69">
        <f t="shared" si="241"/>
        <v>3.6520509978639516E-2</v>
      </c>
      <c r="O683" s="69">
        <f t="shared" si="241"/>
        <v>2.9817647869182853E-2</v>
      </c>
      <c r="P683" s="69">
        <f t="shared" si="241"/>
        <v>5.9838584208787654E-2</v>
      </c>
      <c r="Q683" s="69">
        <f t="shared" si="241"/>
        <v>6.8948688880354353E-2</v>
      </c>
      <c r="R683" s="69">
        <f t="shared" si="241"/>
        <v>-6.3758069255983076E-3</v>
      </c>
      <c r="S683" s="69">
        <f t="shared" si="241"/>
        <v>-3.3231691521889192E-2</v>
      </c>
      <c r="T683" s="69">
        <f t="shared" si="241"/>
        <v>4.6428267042216954E-2</v>
      </c>
      <c r="U683" s="69">
        <f t="shared" si="241"/>
        <v>7.2738444528817989E-2</v>
      </c>
      <c r="V683" s="69">
        <f t="shared" si="241"/>
        <v>7.9065170332045548E-2</v>
      </c>
      <c r="W683" s="69">
        <f t="shared" si="241"/>
        <v>7.351282965970303E-2</v>
      </c>
      <c r="X683" s="69">
        <f t="shared" si="241"/>
        <v>0.50234586781394253</v>
      </c>
      <c r="Y683" s="69">
        <f t="shared" si="241"/>
        <v>9.1877832654889816E-2</v>
      </c>
      <c r="Z683" s="69">
        <f t="shared" si="241"/>
        <v>-1.7463307473383248E-3</v>
      </c>
      <c r="AA683" s="69">
        <f t="shared" si="241"/>
        <v>0.77133416406124833</v>
      </c>
      <c r="AB683" s="69">
        <f t="shared" si="241"/>
        <v>0.6451451641218936</v>
      </c>
      <c r="AC683" s="69">
        <f t="shared" si="241"/>
        <v>0.42328335399237405</v>
      </c>
      <c r="AD683" s="69">
        <f t="shared" si="241"/>
        <v>0.33842926766630238</v>
      </c>
      <c r="AE683" s="69">
        <f t="shared" si="241"/>
        <v>0.59986421813682633</v>
      </c>
      <c r="AF683" s="69">
        <f t="shared" si="241"/>
        <v>0.61911554089460807</v>
      </c>
      <c r="AG683" s="69">
        <f t="shared" si="241"/>
        <v>0.66064250969143523</v>
      </c>
      <c r="AH683" s="69">
        <f t="shared" si="241"/>
        <v>0.71313065287613131</v>
      </c>
      <c r="AI683" s="69">
        <f t="shared" ref="AI683:BA683" si="242">AI609/(HLOOKUP($A683,$C$244:$BV$245,2,FALSE)*HLOOKUP(AI$2,$C$244:$BV$245,2,FALSE))</f>
        <v>0.76839041541137398</v>
      </c>
      <c r="AJ683" s="69">
        <f t="shared" si="242"/>
        <v>0.84784965079478436</v>
      </c>
      <c r="AK683" s="69">
        <f t="shared" si="242"/>
        <v>0.8437574461657753</v>
      </c>
      <c r="AL683" s="69">
        <f t="shared" si="242"/>
        <v>0.80769371748550811</v>
      </c>
      <c r="AM683" s="69">
        <f t="shared" si="242"/>
        <v>0.36747731793927874</v>
      </c>
      <c r="AN683" s="69">
        <f t="shared" si="242"/>
        <v>0.77114888784378166</v>
      </c>
      <c r="AO683" s="69">
        <f t="shared" si="242"/>
        <v>-6.6206833335065621E-2</v>
      </c>
      <c r="AP683" s="69">
        <f t="shared" si="242"/>
        <v>0.69692223661295372</v>
      </c>
      <c r="AQ683" s="69">
        <f t="shared" si="242"/>
        <v>0.7658684736632918</v>
      </c>
      <c r="AR683" s="69">
        <f t="shared" si="242"/>
        <v>0.561671441747013</v>
      </c>
      <c r="AS683" s="69">
        <f t="shared" si="242"/>
        <v>0.14393344306103756</v>
      </c>
      <c r="AT683" s="69">
        <f t="shared" si="242"/>
        <v>1.0000000000000013</v>
      </c>
      <c r="AU683" s="69">
        <f t="shared" si="242"/>
        <v>0.47817623443734147</v>
      </c>
      <c r="AV683" s="69">
        <f t="shared" si="242"/>
        <v>0.14628861535412194</v>
      </c>
      <c r="AW683" s="69">
        <f t="shared" si="242"/>
        <v>0.80086056868737299</v>
      </c>
      <c r="AX683" s="69">
        <f t="shared" si="242"/>
        <v>0.88247910325271539</v>
      </c>
      <c r="AY683" s="69">
        <f t="shared" si="242"/>
        <v>0.85545240024546765</v>
      </c>
      <c r="AZ683" s="69">
        <f t="shared" si="242"/>
        <v>0.59320072313160743</v>
      </c>
      <c r="BA683" s="69">
        <f t="shared" si="242"/>
        <v>0.54762779521854332</v>
      </c>
      <c r="BB683" s="69"/>
      <c r="BC683" s="69"/>
      <c r="BD683" s="69"/>
      <c r="BE683" s="69"/>
      <c r="BF683" s="69"/>
      <c r="BG683" s="69"/>
      <c r="BH683" s="69"/>
      <c r="BI683" s="69"/>
      <c r="BJ683" s="69"/>
      <c r="BK683" s="69"/>
      <c r="BL683" s="69"/>
      <c r="BM683" s="69"/>
      <c r="BN683" s="69"/>
      <c r="BO683" s="69"/>
      <c r="BP683" s="69"/>
      <c r="BQ683" s="69"/>
      <c r="BR683" s="69"/>
      <c r="BS683" s="69"/>
      <c r="BT683" s="69"/>
      <c r="BU683" s="69"/>
      <c r="BV683" s="69"/>
    </row>
    <row r="684" spans="1:74" x14ac:dyDescent="0.2">
      <c r="A684" s="71" t="str">
        <f t="shared" si="156"/>
        <v>EXTRA</v>
      </c>
      <c r="C684" s="69">
        <f t="shared" ref="C684:AH684" si="243">C610/(HLOOKUP($A684,$C$244:$BV$245,2,FALSE)*HLOOKUP(C$2,$C$244:$BV$245,2,FALSE))</f>
        <v>-3.0128461674990906E-2</v>
      </c>
      <c r="D684" s="69">
        <f t="shared" si="243"/>
        <v>8.6954880780333796E-3</v>
      </c>
      <c r="E684" s="69">
        <f t="shared" si="243"/>
        <v>4.5741595640582118E-2</v>
      </c>
      <c r="F684" s="69">
        <f t="shared" si="243"/>
        <v>5.5816444095973278E-2</v>
      </c>
      <c r="G684" s="69">
        <f t="shared" si="243"/>
        <v>5.2691354996538965E-2</v>
      </c>
      <c r="H684" s="69">
        <f t="shared" si="243"/>
        <v>-1.0608557101447718E-2</v>
      </c>
      <c r="I684" s="69">
        <f t="shared" si="243"/>
        <v>-3.3028144753131872E-2</v>
      </c>
      <c r="J684" s="69">
        <f t="shared" si="243"/>
        <v>0.1026720550442389</v>
      </c>
      <c r="K684" s="69">
        <f t="shared" si="243"/>
        <v>6.3205816565886017E-2</v>
      </c>
      <c r="L684" s="69">
        <f t="shared" si="243"/>
        <v>-6.1571337273634619E-2</v>
      </c>
      <c r="M684" s="69">
        <f t="shared" si="243"/>
        <v>-4.438342183641205E-2</v>
      </c>
      <c r="N684" s="69">
        <f t="shared" si="243"/>
        <v>2.9301759463732268E-2</v>
      </c>
      <c r="O684" s="69">
        <f t="shared" si="243"/>
        <v>-4.4525162985410587E-2</v>
      </c>
      <c r="P684" s="69">
        <f t="shared" si="243"/>
        <v>2.7357898496671165E-2</v>
      </c>
      <c r="Q684" s="69">
        <f t="shared" si="243"/>
        <v>5.1255762031336832E-2</v>
      </c>
      <c r="R684" s="69">
        <f t="shared" si="243"/>
        <v>1.5530544373790849E-2</v>
      </c>
      <c r="S684" s="69">
        <f t="shared" si="243"/>
        <v>-8.729036502764664E-3</v>
      </c>
      <c r="T684" s="69">
        <f t="shared" si="243"/>
        <v>3.4087225455288354E-2</v>
      </c>
      <c r="U684" s="69">
        <f t="shared" si="243"/>
        <v>-1.1725912744174054E-2</v>
      </c>
      <c r="V684" s="69">
        <f t="shared" si="243"/>
        <v>5.1707169050174702E-2</v>
      </c>
      <c r="W684" s="69">
        <f t="shared" si="243"/>
        <v>4.0483279574049735E-2</v>
      </c>
      <c r="X684" s="69">
        <f t="shared" si="243"/>
        <v>0.27886520058983799</v>
      </c>
      <c r="Y684" s="69">
        <f t="shared" si="243"/>
        <v>7.3714495321434816E-3</v>
      </c>
      <c r="Z684" s="69">
        <f t="shared" si="243"/>
        <v>8.8404132945087005E-2</v>
      </c>
      <c r="AA684" s="69">
        <f t="shared" si="243"/>
        <v>0.32272204224942613</v>
      </c>
      <c r="AB684" s="69">
        <f t="shared" si="243"/>
        <v>5.3255724197507348E-2</v>
      </c>
      <c r="AC684" s="69">
        <f t="shared" si="243"/>
        <v>0.40311115264170239</v>
      </c>
      <c r="AD684" s="69">
        <f t="shared" si="243"/>
        <v>0.36274636788215636</v>
      </c>
      <c r="AE684" s="69">
        <f t="shared" si="243"/>
        <v>0.42989687974383289</v>
      </c>
      <c r="AF684" s="69">
        <f t="shared" si="243"/>
        <v>0.3334388214911761</v>
      </c>
      <c r="AG684" s="69">
        <f t="shared" si="243"/>
        <v>0.26910762889159501</v>
      </c>
      <c r="AH684" s="69">
        <f t="shared" si="243"/>
        <v>0.42075434949353041</v>
      </c>
      <c r="AI684" s="69">
        <f t="shared" ref="AI684:BA684" si="244">AI610/(HLOOKUP($A684,$C$244:$BV$245,2,FALSE)*HLOOKUP(AI$2,$C$244:$BV$245,2,FALSE))</f>
        <v>0.30743040122441673</v>
      </c>
      <c r="AJ684" s="69">
        <f t="shared" si="244"/>
        <v>0.33321043237757092</v>
      </c>
      <c r="AK684" s="69">
        <f t="shared" si="244"/>
        <v>0.33940747957162831</v>
      </c>
      <c r="AL684" s="69">
        <f t="shared" si="244"/>
        <v>0.32653510954294723</v>
      </c>
      <c r="AM684" s="69">
        <f t="shared" si="244"/>
        <v>0.20045869543797207</v>
      </c>
      <c r="AN684" s="69">
        <f t="shared" si="244"/>
        <v>0.2404740913512099</v>
      </c>
      <c r="AO684" s="69">
        <f t="shared" si="244"/>
        <v>-2.1754301599529874E-2</v>
      </c>
      <c r="AP684" s="69">
        <f t="shared" si="244"/>
        <v>0.45960354437160628</v>
      </c>
      <c r="AQ684" s="69">
        <f t="shared" si="244"/>
        <v>0.38865262896992425</v>
      </c>
      <c r="AR684" s="69">
        <f t="shared" si="244"/>
        <v>0.39008112159783653</v>
      </c>
      <c r="AS684" s="69">
        <f t="shared" si="244"/>
        <v>2.2699386969624043E-2</v>
      </c>
      <c r="AT684" s="69">
        <f t="shared" si="244"/>
        <v>0.47817623443734147</v>
      </c>
      <c r="AU684" s="69">
        <f t="shared" si="244"/>
        <v>1.0000000000000002</v>
      </c>
      <c r="AV684" s="69">
        <f t="shared" si="244"/>
        <v>0.4946891720292127</v>
      </c>
      <c r="AW684" s="69">
        <f t="shared" si="244"/>
        <v>0.29247656380292997</v>
      </c>
      <c r="AX684" s="69">
        <f t="shared" si="244"/>
        <v>0.34997014663452558</v>
      </c>
      <c r="AY684" s="69">
        <f t="shared" si="244"/>
        <v>0.46087964045599189</v>
      </c>
      <c r="AZ684" s="69">
        <f t="shared" si="244"/>
        <v>0.1044396109503085</v>
      </c>
      <c r="BA684" s="69">
        <f t="shared" si="244"/>
        <v>0.26319909148718013</v>
      </c>
      <c r="BB684" s="69"/>
      <c r="BC684" s="69"/>
      <c r="BD684" s="69"/>
      <c r="BE684" s="69"/>
      <c r="BF684" s="69"/>
      <c r="BG684" s="69"/>
      <c r="BH684" s="69"/>
      <c r="BI684" s="69"/>
      <c r="BJ684" s="69"/>
      <c r="BK684" s="69"/>
      <c r="BL684" s="69"/>
      <c r="BM684" s="69"/>
      <c r="BN684" s="69"/>
      <c r="BO684" s="69"/>
      <c r="BP684" s="69"/>
      <c r="BQ684" s="69"/>
      <c r="BR684" s="69"/>
      <c r="BS684" s="69"/>
      <c r="BT684" s="69"/>
      <c r="BU684" s="69"/>
      <c r="BV684" s="69"/>
    </row>
    <row r="685" spans="1:74" x14ac:dyDescent="0.2">
      <c r="A685" s="71" t="str">
        <f t="shared" si="156"/>
        <v>EXTRA</v>
      </c>
      <c r="C685" s="69">
        <f t="shared" ref="C685:AH685" si="245">C611/(HLOOKUP($A685,$C$244:$BV$245,2,FALSE)*HLOOKUP(C$2,$C$244:$BV$245,2,FALSE))</f>
        <v>6.2019134741552691E-2</v>
      </c>
      <c r="D685" s="69">
        <f t="shared" si="245"/>
        <v>1.0538022897019952E-2</v>
      </c>
      <c r="E685" s="69">
        <f t="shared" si="245"/>
        <v>-3.2094834893826613E-2</v>
      </c>
      <c r="F685" s="69">
        <f t="shared" si="245"/>
        <v>-1.2918219352090194E-2</v>
      </c>
      <c r="G685" s="69">
        <f t="shared" si="245"/>
        <v>-3.9437240251705183E-2</v>
      </c>
      <c r="H685" s="69">
        <f t="shared" si="245"/>
        <v>6.7658322444581004E-2</v>
      </c>
      <c r="I685" s="69">
        <f t="shared" si="245"/>
        <v>5.0543740455219276E-2</v>
      </c>
      <c r="J685" s="69">
        <f t="shared" si="245"/>
        <v>1.5092777631650338E-3</v>
      </c>
      <c r="K685" s="69">
        <f t="shared" si="245"/>
        <v>-4.1911474690695782E-2</v>
      </c>
      <c r="L685" s="69">
        <f t="shared" si="245"/>
        <v>-2.9114641749617164E-2</v>
      </c>
      <c r="M685" s="69">
        <f t="shared" si="245"/>
        <v>1.8035352327646591E-3</v>
      </c>
      <c r="N685" s="69">
        <f t="shared" si="245"/>
        <v>4.4074757723399888E-2</v>
      </c>
      <c r="O685" s="69">
        <f t="shared" si="245"/>
        <v>-3.1462419155613569E-2</v>
      </c>
      <c r="P685" s="69">
        <f t="shared" si="245"/>
        <v>9.5954587995251504E-3</v>
      </c>
      <c r="Q685" s="69">
        <f t="shared" si="245"/>
        <v>5.4184950997983393E-2</v>
      </c>
      <c r="R685" s="69">
        <f t="shared" si="245"/>
        <v>6.4317369174216946E-2</v>
      </c>
      <c r="S685" s="69">
        <f t="shared" si="245"/>
        <v>1.9857206087801806E-2</v>
      </c>
      <c r="T685" s="69">
        <f t="shared" si="245"/>
        <v>3.5905762091145037E-2</v>
      </c>
      <c r="U685" s="69">
        <f t="shared" si="245"/>
        <v>-3.2919342312519077E-2</v>
      </c>
      <c r="V685" s="69">
        <f t="shared" si="245"/>
        <v>-8.9673700036974127E-2</v>
      </c>
      <c r="W685" s="69">
        <f t="shared" si="245"/>
        <v>-0.21898184928450948</v>
      </c>
      <c r="X685" s="69">
        <f t="shared" si="245"/>
        <v>-0.1120562813169011</v>
      </c>
      <c r="Y685" s="69">
        <f t="shared" si="245"/>
        <v>-0.2417638423916233</v>
      </c>
      <c r="Z685" s="69">
        <f t="shared" si="245"/>
        <v>-0.28816176777276281</v>
      </c>
      <c r="AA685" s="69">
        <f t="shared" si="245"/>
        <v>-0.12000750828977989</v>
      </c>
      <c r="AB685" s="69">
        <f t="shared" si="245"/>
        <v>-0.24310726630428536</v>
      </c>
      <c r="AC685" s="69">
        <f t="shared" si="245"/>
        <v>0.18842728861611746</v>
      </c>
      <c r="AD685" s="69">
        <f t="shared" si="245"/>
        <v>0.16041505072874707</v>
      </c>
      <c r="AE685" s="69">
        <f t="shared" si="245"/>
        <v>0.20271392918592743</v>
      </c>
      <c r="AF685" s="69">
        <f t="shared" si="245"/>
        <v>4.6070509233781587E-2</v>
      </c>
      <c r="AG685" s="69">
        <f t="shared" si="245"/>
        <v>-2.707422009402221E-2</v>
      </c>
      <c r="AH685" s="69">
        <f t="shared" si="245"/>
        <v>0.14545163412141829</v>
      </c>
      <c r="AI685" s="69">
        <f t="shared" ref="AI685:BA685" si="246">AI611/(HLOOKUP($A685,$C$244:$BV$245,2,FALSE)*HLOOKUP(AI$2,$C$244:$BV$245,2,FALSE))</f>
        <v>-2.161035695085288E-2</v>
      </c>
      <c r="AJ685" s="69">
        <f t="shared" si="246"/>
        <v>0.11034341144875957</v>
      </c>
      <c r="AK685" s="69">
        <f t="shared" si="246"/>
        <v>0.15696854176004343</v>
      </c>
      <c r="AL685" s="69">
        <f t="shared" si="246"/>
        <v>7.589199799990326E-2</v>
      </c>
      <c r="AM685" s="69">
        <f t="shared" si="246"/>
        <v>-4.2667640500386281E-2</v>
      </c>
      <c r="AN685" s="69">
        <f t="shared" si="246"/>
        <v>-0.14621861175795253</v>
      </c>
      <c r="AO685" s="69">
        <f t="shared" si="246"/>
        <v>-0.12219403335132924</v>
      </c>
      <c r="AP685" s="69">
        <f t="shared" si="246"/>
        <v>6.1507366458400017E-3</v>
      </c>
      <c r="AQ685" s="69">
        <f t="shared" si="246"/>
        <v>0.17541841015029305</v>
      </c>
      <c r="AR685" s="69">
        <f t="shared" si="246"/>
        <v>0.1295081177109936</v>
      </c>
      <c r="AS685" s="69">
        <f t="shared" si="246"/>
        <v>3.6701281905580176E-2</v>
      </c>
      <c r="AT685" s="69">
        <f t="shared" si="246"/>
        <v>0.14628861535412194</v>
      </c>
      <c r="AU685" s="69">
        <f t="shared" si="246"/>
        <v>0.4946891720292127</v>
      </c>
      <c r="AV685" s="69">
        <f t="shared" si="246"/>
        <v>0.99999999999999944</v>
      </c>
      <c r="AW685" s="69">
        <f t="shared" si="246"/>
        <v>9.1547282702581542E-2</v>
      </c>
      <c r="AX685" s="69">
        <f t="shared" si="246"/>
        <v>0.139786177091483</v>
      </c>
      <c r="AY685" s="69">
        <f t="shared" si="246"/>
        <v>0.39558130462913221</v>
      </c>
      <c r="AZ685" s="69">
        <f t="shared" si="246"/>
        <v>0.271344735397963</v>
      </c>
      <c r="BA685" s="69">
        <f t="shared" si="246"/>
        <v>-6.9781100174395233E-2</v>
      </c>
      <c r="BB685" s="69"/>
      <c r="BC685" s="69"/>
      <c r="BD685" s="69"/>
      <c r="BE685" s="69"/>
      <c r="BF685" s="69"/>
      <c r="BG685" s="69"/>
      <c r="BH685" s="69"/>
      <c r="BI685" s="69"/>
      <c r="BJ685" s="69"/>
      <c r="BK685" s="69"/>
      <c r="BL685" s="69"/>
      <c r="BM685" s="69"/>
      <c r="BN685" s="69"/>
      <c r="BO685" s="69"/>
      <c r="BP685" s="69"/>
      <c r="BQ685" s="69"/>
      <c r="BR685" s="69"/>
      <c r="BS685" s="69"/>
      <c r="BT685" s="69"/>
      <c r="BU685" s="69"/>
      <c r="BV685" s="69"/>
    </row>
    <row r="686" spans="1:74" x14ac:dyDescent="0.2">
      <c r="A686" s="71" t="str">
        <f t="shared" si="156"/>
        <v>EXTRA</v>
      </c>
      <c r="C686" s="69">
        <f t="shared" ref="C686:AH686" si="247">C612/(HLOOKUP($A686,$C$244:$BV$245,2,FALSE)*HLOOKUP(C$2,$C$244:$BV$245,2,FALSE))</f>
        <v>4.0075353738673367E-2</v>
      </c>
      <c r="D686" s="69">
        <f t="shared" si="247"/>
        <v>4.8914716048525687E-2</v>
      </c>
      <c r="E686" s="69">
        <f t="shared" si="247"/>
        <v>0.11068121377567765</v>
      </c>
      <c r="F686" s="69">
        <f t="shared" si="247"/>
        <v>6.7547025967851879E-2</v>
      </c>
      <c r="G686" s="69">
        <f t="shared" si="247"/>
        <v>0.14974825474642739</v>
      </c>
      <c r="H686" s="69">
        <f t="shared" si="247"/>
        <v>6.3894303682617809E-2</v>
      </c>
      <c r="I686" s="69">
        <f t="shared" si="247"/>
        <v>3.7158001258731137E-2</v>
      </c>
      <c r="J686" s="69">
        <f t="shared" si="247"/>
        <v>0.12634886305267876</v>
      </c>
      <c r="K686" s="69">
        <f t="shared" si="247"/>
        <v>8.5972410635988261E-2</v>
      </c>
      <c r="L686" s="69">
        <f t="shared" si="247"/>
        <v>-3.9309086688147213E-2</v>
      </c>
      <c r="M686" s="69">
        <f t="shared" si="247"/>
        <v>-3.0330632863604438E-2</v>
      </c>
      <c r="N686" s="69">
        <f t="shared" si="247"/>
        <v>4.7352604490253108E-2</v>
      </c>
      <c r="O686" s="69">
        <f t="shared" si="247"/>
        <v>6.1196131506935231E-2</v>
      </c>
      <c r="P686" s="69">
        <f t="shared" si="247"/>
        <v>6.7312500613847803E-2</v>
      </c>
      <c r="Q686" s="69">
        <f t="shared" si="247"/>
        <v>7.1702250626544131E-2</v>
      </c>
      <c r="R686" s="69">
        <f t="shared" si="247"/>
        <v>-1.6112766814777826E-2</v>
      </c>
      <c r="S686" s="69">
        <f t="shared" si="247"/>
        <v>-6.0311190201979288E-2</v>
      </c>
      <c r="T686" s="69">
        <f t="shared" si="247"/>
        <v>5.7451984809749106E-2</v>
      </c>
      <c r="U686" s="69">
        <f t="shared" si="247"/>
        <v>9.7169818985099493E-2</v>
      </c>
      <c r="V686" s="69">
        <f t="shared" si="247"/>
        <v>8.3984809298930915E-2</v>
      </c>
      <c r="W686" s="69">
        <f t="shared" si="247"/>
        <v>4.5337813944706491E-2</v>
      </c>
      <c r="X686" s="69">
        <f t="shared" si="247"/>
        <v>0.60433601546195104</v>
      </c>
      <c r="Y686" s="69">
        <f t="shared" si="247"/>
        <v>0.22164791452606786</v>
      </c>
      <c r="Z686" s="69">
        <f t="shared" si="247"/>
        <v>7.2347049046215722E-2</v>
      </c>
      <c r="AA686" s="69">
        <f t="shared" si="247"/>
        <v>0.64238725818165465</v>
      </c>
      <c r="AB686" s="69">
        <f t="shared" si="247"/>
        <v>0.49928689623583627</v>
      </c>
      <c r="AC686" s="69">
        <f t="shared" si="247"/>
        <v>0.34675143545737347</v>
      </c>
      <c r="AD686" s="69">
        <f t="shared" si="247"/>
        <v>0.30329920050501791</v>
      </c>
      <c r="AE686" s="69">
        <f t="shared" si="247"/>
        <v>0.43217945583535522</v>
      </c>
      <c r="AF686" s="69">
        <f t="shared" si="247"/>
        <v>0.52645419109049596</v>
      </c>
      <c r="AG686" s="69">
        <f t="shared" si="247"/>
        <v>0.48388913659731825</v>
      </c>
      <c r="AH686" s="69">
        <f t="shared" si="247"/>
        <v>0.59239664101165512</v>
      </c>
      <c r="AI686" s="69">
        <f t="shared" ref="AI686:BA686" si="248">AI612/(HLOOKUP($A686,$C$244:$BV$245,2,FALSE)*HLOOKUP(AI$2,$C$244:$BV$245,2,FALSE))</f>
        <v>0.42160656701155691</v>
      </c>
      <c r="AJ686" s="69">
        <f t="shared" si="248"/>
        <v>0.50205150705564505</v>
      </c>
      <c r="AK686" s="69">
        <f t="shared" si="248"/>
        <v>0.50241929331897905</v>
      </c>
      <c r="AL686" s="69">
        <f t="shared" si="248"/>
        <v>0.48382387419643275</v>
      </c>
      <c r="AM686" s="69">
        <f t="shared" si="248"/>
        <v>0.17645129369947798</v>
      </c>
      <c r="AN686" s="69">
        <f t="shared" si="248"/>
        <v>0.48219580425066721</v>
      </c>
      <c r="AO686" s="69">
        <f t="shared" si="248"/>
        <v>-4.0240363560567059E-2</v>
      </c>
      <c r="AP686" s="69">
        <f t="shared" si="248"/>
        <v>0.25860150585645264</v>
      </c>
      <c r="AQ686" s="69">
        <f t="shared" si="248"/>
        <v>0.3875110326509853</v>
      </c>
      <c r="AR686" s="69">
        <f t="shared" si="248"/>
        <v>0.41548076727243954</v>
      </c>
      <c r="AS686" s="69">
        <f t="shared" si="248"/>
        <v>0.12741732822445745</v>
      </c>
      <c r="AT686" s="69">
        <f t="shared" si="248"/>
        <v>0.80086056868737299</v>
      </c>
      <c r="AU686" s="69">
        <f t="shared" si="248"/>
        <v>0.29247656380292997</v>
      </c>
      <c r="AV686" s="69">
        <f t="shared" si="248"/>
        <v>9.1547282702581528E-2</v>
      </c>
      <c r="AW686" s="69">
        <f t="shared" si="248"/>
        <v>0.99999999999999967</v>
      </c>
      <c r="AX686" s="69">
        <f t="shared" si="248"/>
        <v>0.9069884336253683</v>
      </c>
      <c r="AY686" s="69">
        <f t="shared" si="248"/>
        <v>0.64426275521858523</v>
      </c>
      <c r="AZ686" s="69">
        <f t="shared" si="248"/>
        <v>0.47003239628765886</v>
      </c>
      <c r="BA686" s="69">
        <f t="shared" si="248"/>
        <v>0.32672621584132427</v>
      </c>
      <c r="BB686" s="69"/>
      <c r="BC686" s="69"/>
      <c r="BD686" s="69"/>
      <c r="BE686" s="69"/>
      <c r="BF686" s="69"/>
      <c r="BG686" s="69"/>
      <c r="BH686" s="69"/>
      <c r="BI686" s="69"/>
      <c r="BJ686" s="69"/>
      <c r="BK686" s="69"/>
      <c r="BL686" s="69"/>
      <c r="BM686" s="69"/>
      <c r="BN686" s="69"/>
      <c r="BO686" s="69"/>
      <c r="BP686" s="69"/>
      <c r="BQ686" s="69"/>
      <c r="BR686" s="69"/>
      <c r="BS686" s="69"/>
      <c r="BT686" s="69"/>
      <c r="BU686" s="69"/>
      <c r="BV686" s="69"/>
    </row>
    <row r="687" spans="1:74" x14ac:dyDescent="0.2">
      <c r="A687" s="71" t="str">
        <f t="shared" si="156"/>
        <v>EXTRA</v>
      </c>
      <c r="C687" s="69">
        <f t="shared" ref="C687:AH687" si="249">C613/(HLOOKUP($A687,$C$244:$BV$245,2,FALSE)*HLOOKUP(C$2,$C$244:$BV$245,2,FALSE))</f>
        <v>2.7927846792652099E-2</v>
      </c>
      <c r="D687" s="69">
        <f t="shared" si="249"/>
        <v>2.9824531508650744E-2</v>
      </c>
      <c r="E687" s="69">
        <f t="shared" si="249"/>
        <v>0.1069248465354007</v>
      </c>
      <c r="F687" s="69">
        <f t="shared" si="249"/>
        <v>6.4331423328912452E-2</v>
      </c>
      <c r="G687" s="69">
        <f t="shared" si="249"/>
        <v>0.11689154101793561</v>
      </c>
      <c r="H687" s="69">
        <f t="shared" si="249"/>
        <v>4.4209617115388268E-2</v>
      </c>
      <c r="I687" s="69">
        <f t="shared" si="249"/>
        <v>2.4702964306623783E-2</v>
      </c>
      <c r="J687" s="69">
        <f t="shared" si="249"/>
        <v>9.4817752816539813E-2</v>
      </c>
      <c r="K687" s="69">
        <f t="shared" si="249"/>
        <v>6.2440858818333139E-2</v>
      </c>
      <c r="L687" s="69">
        <f t="shared" si="249"/>
        <v>-1.1522785054330669E-2</v>
      </c>
      <c r="M687" s="69">
        <f t="shared" si="249"/>
        <v>-3.6966427028354673E-3</v>
      </c>
      <c r="N687" s="69">
        <f t="shared" si="249"/>
        <v>4.6205522734488427E-2</v>
      </c>
      <c r="O687" s="69">
        <f t="shared" si="249"/>
        <v>3.7641675856092315E-2</v>
      </c>
      <c r="P687" s="69">
        <f t="shared" si="249"/>
        <v>5.7746673893631979E-2</v>
      </c>
      <c r="Q687" s="69">
        <f t="shared" si="249"/>
        <v>7.0677380099440509E-2</v>
      </c>
      <c r="R687" s="69">
        <f t="shared" si="249"/>
        <v>-9.5616888496310309E-3</v>
      </c>
      <c r="S687" s="69">
        <f t="shared" si="249"/>
        <v>-2.1709116801971629E-2</v>
      </c>
      <c r="T687" s="69">
        <f t="shared" si="249"/>
        <v>5.6717662351372898E-2</v>
      </c>
      <c r="U687" s="69">
        <f t="shared" si="249"/>
        <v>6.4001070195478044E-2</v>
      </c>
      <c r="V687" s="69">
        <f t="shared" si="249"/>
        <v>5.3859267612661535E-2</v>
      </c>
      <c r="W687" s="69">
        <f t="shared" si="249"/>
        <v>6.0298464760280675E-2</v>
      </c>
      <c r="X687" s="69">
        <f t="shared" si="249"/>
        <v>0.56939182736393368</v>
      </c>
      <c r="Y687" s="69">
        <f t="shared" si="249"/>
        <v>0.2164421432377531</v>
      </c>
      <c r="Z687" s="69">
        <f t="shared" si="249"/>
        <v>7.6951180677611378E-2</v>
      </c>
      <c r="AA687" s="69">
        <f t="shared" si="249"/>
        <v>0.72664884496938187</v>
      </c>
      <c r="AB687" s="69">
        <f t="shared" si="249"/>
        <v>0.56623157869215035</v>
      </c>
      <c r="AC687" s="69">
        <f t="shared" si="249"/>
        <v>0.48028012147250432</v>
      </c>
      <c r="AD687" s="69">
        <f t="shared" si="249"/>
        <v>0.41354271902273582</v>
      </c>
      <c r="AE687" s="69">
        <f t="shared" si="249"/>
        <v>0.61497486702566617</v>
      </c>
      <c r="AF687" s="69">
        <f t="shared" si="249"/>
        <v>0.6459103390527331</v>
      </c>
      <c r="AG687" s="69">
        <f t="shared" si="249"/>
        <v>0.62491165820571071</v>
      </c>
      <c r="AH687" s="69">
        <f t="shared" si="249"/>
        <v>0.73151356032775194</v>
      </c>
      <c r="AI687" s="69">
        <f t="shared" ref="AI687:BA687" si="250">AI613/(HLOOKUP($A687,$C$244:$BV$245,2,FALSE)*HLOOKUP(AI$2,$C$244:$BV$245,2,FALSE))</f>
        <v>0.57073672002566522</v>
      </c>
      <c r="AJ687" s="69">
        <f t="shared" si="250"/>
        <v>0.6874026614187575</v>
      </c>
      <c r="AK687" s="69">
        <f t="shared" si="250"/>
        <v>0.67935758924476863</v>
      </c>
      <c r="AL687" s="69">
        <f t="shared" si="250"/>
        <v>0.63856764357898543</v>
      </c>
      <c r="AM687" s="69">
        <f t="shared" si="250"/>
        <v>0.27494656161281877</v>
      </c>
      <c r="AN687" s="69">
        <f t="shared" si="250"/>
        <v>0.62421770601583582</v>
      </c>
      <c r="AO687" s="69">
        <f t="shared" si="250"/>
        <v>-5.5703495190228637E-2</v>
      </c>
      <c r="AP687" s="69">
        <f t="shared" si="250"/>
        <v>0.40905011019260684</v>
      </c>
      <c r="AQ687" s="69">
        <f t="shared" si="250"/>
        <v>0.59665694002848246</v>
      </c>
      <c r="AR687" s="69">
        <f t="shared" si="250"/>
        <v>0.42775965713406855</v>
      </c>
      <c r="AS687" s="69">
        <f t="shared" si="250"/>
        <v>0.1572243217138117</v>
      </c>
      <c r="AT687" s="69">
        <f t="shared" si="250"/>
        <v>0.88247910325271584</v>
      </c>
      <c r="AU687" s="69">
        <f t="shared" si="250"/>
        <v>0.34997014663452558</v>
      </c>
      <c r="AV687" s="69">
        <f t="shared" si="250"/>
        <v>0.139786177091483</v>
      </c>
      <c r="AW687" s="69">
        <f t="shared" si="250"/>
        <v>0.9069884336253683</v>
      </c>
      <c r="AX687" s="69">
        <f t="shared" si="250"/>
        <v>0.99999999999999933</v>
      </c>
      <c r="AY687" s="69">
        <f t="shared" si="250"/>
        <v>0.76986750041592411</v>
      </c>
      <c r="AZ687" s="69">
        <f t="shared" si="250"/>
        <v>0.56327492441249105</v>
      </c>
      <c r="BA687" s="69">
        <f t="shared" si="250"/>
        <v>0.4184816156199061</v>
      </c>
      <c r="BB687" s="69"/>
      <c r="BC687" s="69"/>
      <c r="BD687" s="69"/>
      <c r="BE687" s="69"/>
      <c r="BF687" s="69"/>
      <c r="BG687" s="69"/>
      <c r="BH687" s="69"/>
      <c r="BI687" s="69"/>
      <c r="BJ687" s="69"/>
      <c r="BK687" s="69"/>
      <c r="BL687" s="69"/>
      <c r="BM687" s="69"/>
      <c r="BN687" s="69"/>
      <c r="BO687" s="69"/>
      <c r="BP687" s="69"/>
      <c r="BQ687" s="69"/>
      <c r="BR687" s="69"/>
      <c r="BS687" s="69"/>
      <c r="BT687" s="69"/>
      <c r="BU687" s="69"/>
      <c r="BV687" s="69"/>
    </row>
    <row r="688" spans="1:74" x14ac:dyDescent="0.2">
      <c r="A688" s="71" t="str">
        <f t="shared" si="156"/>
        <v>EXTRA</v>
      </c>
      <c r="C688" s="69">
        <f t="shared" ref="C688:AH688" si="251">C614/(HLOOKUP($A688,$C$244:$BV$245,2,FALSE)*HLOOKUP(C$2,$C$244:$BV$245,2,FALSE))</f>
        <v>5.2298716355198505E-2</v>
      </c>
      <c r="D688" s="69">
        <f t="shared" si="251"/>
        <v>3.656920322688894E-2</v>
      </c>
      <c r="E688" s="69">
        <f t="shared" si="251"/>
        <v>3.3682579782164733E-2</v>
      </c>
      <c r="F688" s="69">
        <f t="shared" si="251"/>
        <v>2.6591693410631657E-2</v>
      </c>
      <c r="G688" s="69">
        <f t="shared" si="251"/>
        <v>1.7008079915571336E-2</v>
      </c>
      <c r="H688" s="69">
        <f t="shared" si="251"/>
        <v>1.1676075720384952E-2</v>
      </c>
      <c r="I688" s="69">
        <f t="shared" si="251"/>
        <v>1.2161563297453205E-2</v>
      </c>
      <c r="J688" s="69">
        <f t="shared" si="251"/>
        <v>8.2295129635076056E-2</v>
      </c>
      <c r="K688" s="69">
        <f t="shared" si="251"/>
        <v>3.2423315513603994E-2</v>
      </c>
      <c r="L688" s="69">
        <f t="shared" si="251"/>
        <v>5.9411612636969438E-2</v>
      </c>
      <c r="M688" s="69">
        <f t="shared" si="251"/>
        <v>6.9625106096664474E-2</v>
      </c>
      <c r="N688" s="69">
        <f t="shared" si="251"/>
        <v>6.4719483461488092E-2</v>
      </c>
      <c r="O688" s="69">
        <f t="shared" si="251"/>
        <v>5.8097547509566576E-2</v>
      </c>
      <c r="P688" s="69">
        <f t="shared" si="251"/>
        <v>8.6398772200902599E-2</v>
      </c>
      <c r="Q688" s="69">
        <f t="shared" si="251"/>
        <v>0.10585692597987598</v>
      </c>
      <c r="R688" s="69">
        <f t="shared" si="251"/>
        <v>5.1666035990175871E-2</v>
      </c>
      <c r="S688" s="69">
        <f t="shared" si="251"/>
        <v>4.550804112080277E-2</v>
      </c>
      <c r="T688" s="69">
        <f t="shared" si="251"/>
        <v>9.4907747265741818E-2</v>
      </c>
      <c r="U688" s="69">
        <f t="shared" si="251"/>
        <v>1.8400545632141267E-2</v>
      </c>
      <c r="V688" s="69">
        <f t="shared" si="251"/>
        <v>2.2332984354623614E-3</v>
      </c>
      <c r="W688" s="69">
        <f t="shared" si="251"/>
        <v>2.7597331116451075E-3</v>
      </c>
      <c r="X688" s="69">
        <f t="shared" si="251"/>
        <v>0.34600549815651083</v>
      </c>
      <c r="Y688" s="69">
        <f t="shared" si="251"/>
        <v>-4.1969455638658636E-2</v>
      </c>
      <c r="Z688" s="69">
        <f t="shared" si="251"/>
        <v>-0.11693512050634423</v>
      </c>
      <c r="AA688" s="69">
        <f t="shared" si="251"/>
        <v>0.68759719938712849</v>
      </c>
      <c r="AB688" s="69">
        <f t="shared" si="251"/>
        <v>0.54684868316986857</v>
      </c>
      <c r="AC688" s="69">
        <f t="shared" si="251"/>
        <v>0.22672342873023055</v>
      </c>
      <c r="AD688" s="69">
        <f t="shared" si="251"/>
        <v>0.13288693542227789</v>
      </c>
      <c r="AE688" s="69">
        <f t="shared" si="251"/>
        <v>0.44850580211820307</v>
      </c>
      <c r="AF688" s="69">
        <f t="shared" si="251"/>
        <v>0.56943828823664788</v>
      </c>
      <c r="AG688" s="69">
        <f t="shared" si="251"/>
        <v>0.610756294817422</v>
      </c>
      <c r="AH688" s="69">
        <f t="shared" si="251"/>
        <v>0.64010745615632136</v>
      </c>
      <c r="AI688" s="69">
        <f t="shared" ref="AI688:BA688" si="252">AI614/(HLOOKUP($A688,$C$244:$BV$245,2,FALSE)*HLOOKUP(AI$2,$C$244:$BV$245,2,FALSE))</f>
        <v>0.70400224778981069</v>
      </c>
      <c r="AJ688" s="69">
        <f t="shared" si="252"/>
        <v>0.84786847007869615</v>
      </c>
      <c r="AK688" s="69">
        <f t="shared" si="252"/>
        <v>0.86996332548098754</v>
      </c>
      <c r="AL688" s="69">
        <f t="shared" si="252"/>
        <v>0.81318409626572974</v>
      </c>
      <c r="AM688" s="69">
        <f t="shared" si="252"/>
        <v>0.23069902886866353</v>
      </c>
      <c r="AN688" s="69">
        <f t="shared" si="252"/>
        <v>0.68456552066278908</v>
      </c>
      <c r="AO688" s="69">
        <f t="shared" si="252"/>
        <v>-0.1930648795201772</v>
      </c>
      <c r="AP688" s="69">
        <f t="shared" si="252"/>
        <v>0.41236307260093236</v>
      </c>
      <c r="AQ688" s="69">
        <f t="shared" si="252"/>
        <v>0.73848750852935441</v>
      </c>
      <c r="AR688" s="69">
        <f t="shared" si="252"/>
        <v>0.51943422197077382</v>
      </c>
      <c r="AS688" s="69">
        <f t="shared" si="252"/>
        <v>0.10113306002592261</v>
      </c>
      <c r="AT688" s="69">
        <f t="shared" si="252"/>
        <v>0.85545240024546765</v>
      </c>
      <c r="AU688" s="69">
        <f t="shared" si="252"/>
        <v>0.46087964045599189</v>
      </c>
      <c r="AV688" s="69">
        <f t="shared" si="252"/>
        <v>0.39558130462913221</v>
      </c>
      <c r="AW688" s="69">
        <f t="shared" si="252"/>
        <v>0.64426275521858523</v>
      </c>
      <c r="AX688" s="69">
        <f t="shared" si="252"/>
        <v>0.769867500415924</v>
      </c>
      <c r="AY688" s="69">
        <f t="shared" si="252"/>
        <v>0.99999999999999911</v>
      </c>
      <c r="AZ688" s="69">
        <f t="shared" si="252"/>
        <v>0.8417658858856375</v>
      </c>
      <c r="BA688" s="69">
        <f t="shared" si="252"/>
        <v>0.46931782567305286</v>
      </c>
      <c r="BB688" s="69"/>
      <c r="BC688" s="69"/>
      <c r="BD688" s="69"/>
      <c r="BE688" s="69"/>
      <c r="BF688" s="69"/>
      <c r="BG688" s="69"/>
      <c r="BH688" s="69"/>
      <c r="BI688" s="69"/>
      <c r="BJ688" s="69"/>
      <c r="BK688" s="69"/>
      <c r="BL688" s="69"/>
      <c r="BM688" s="69"/>
      <c r="BN688" s="69"/>
      <c r="BO688" s="69"/>
      <c r="BP688" s="69"/>
      <c r="BQ688" s="69"/>
      <c r="BR688" s="69"/>
      <c r="BS688" s="69"/>
      <c r="BT688" s="69"/>
      <c r="BU688" s="69"/>
      <c r="BV688" s="69"/>
    </row>
    <row r="689" spans="1:74" x14ac:dyDescent="0.2">
      <c r="A689" s="71" t="str">
        <f t="shared" si="156"/>
        <v>EXTRA</v>
      </c>
      <c r="C689" s="69">
        <f t="shared" ref="C689:AH689" si="253">C615/(HLOOKUP($A689,$C$244:$BV$245,2,FALSE)*HLOOKUP(C$2,$C$244:$BV$245,2,FALSE))</f>
        <v>2.2586086306432447E-2</v>
      </c>
      <c r="D689" s="69">
        <f t="shared" si="253"/>
        <v>3.5647433784823084E-3</v>
      </c>
      <c r="E689" s="69">
        <f t="shared" si="253"/>
        <v>-2.0584853596091704E-2</v>
      </c>
      <c r="F689" s="69">
        <f t="shared" si="253"/>
        <v>-2.2338544557638468E-2</v>
      </c>
      <c r="G689" s="69">
        <f t="shared" si="253"/>
        <v>-5.1885923207362537E-2</v>
      </c>
      <c r="H689" s="69">
        <f t="shared" si="253"/>
        <v>8.3304336175665447E-3</v>
      </c>
      <c r="I689" s="69">
        <f t="shared" si="253"/>
        <v>4.3454379587207922E-2</v>
      </c>
      <c r="J689" s="69">
        <f t="shared" si="253"/>
        <v>8.9743037526035362E-3</v>
      </c>
      <c r="K689" s="69">
        <f t="shared" si="253"/>
        <v>-1.1322413326019272E-2</v>
      </c>
      <c r="L689" s="69">
        <f t="shared" si="253"/>
        <v>0.11267577825248899</v>
      </c>
      <c r="M689" s="69">
        <f t="shared" si="253"/>
        <v>0.11784810738772829</v>
      </c>
      <c r="N689" s="69">
        <f t="shared" si="253"/>
        <v>5.8847909346695586E-2</v>
      </c>
      <c r="O689" s="69">
        <f t="shared" si="253"/>
        <v>0.10374224339387372</v>
      </c>
      <c r="P689" s="69">
        <f t="shared" si="253"/>
        <v>8.8773485040051892E-2</v>
      </c>
      <c r="Q689" s="69">
        <f t="shared" si="253"/>
        <v>9.5739499835814923E-2</v>
      </c>
      <c r="R689" s="69">
        <f t="shared" si="253"/>
        <v>5.3216784959506346E-2</v>
      </c>
      <c r="S689" s="69">
        <f t="shared" si="253"/>
        <v>7.3188860838732175E-2</v>
      </c>
      <c r="T689" s="69">
        <f t="shared" si="253"/>
        <v>9.9520032296721156E-2</v>
      </c>
      <c r="U689" s="69">
        <f t="shared" si="253"/>
        <v>-4.3004156859252893E-2</v>
      </c>
      <c r="V689" s="69">
        <f t="shared" si="253"/>
        <v>-5.3398332563890538E-2</v>
      </c>
      <c r="W689" s="69">
        <f t="shared" si="253"/>
        <v>-3.8253442100516344E-2</v>
      </c>
      <c r="X689" s="69">
        <f t="shared" si="253"/>
        <v>0.10498408555924564</v>
      </c>
      <c r="Y689" s="69">
        <f t="shared" si="253"/>
        <v>-0.14717706405673145</v>
      </c>
      <c r="Z689" s="69">
        <f t="shared" si="253"/>
        <v>-0.18329565423591504</v>
      </c>
      <c r="AA689" s="69">
        <f t="shared" si="253"/>
        <v>0.43340698238986208</v>
      </c>
      <c r="AB689" s="69">
        <f t="shared" si="253"/>
        <v>0.28857394443467138</v>
      </c>
      <c r="AC689" s="69">
        <f t="shared" si="253"/>
        <v>-4.0645248408115363E-2</v>
      </c>
      <c r="AD689" s="69">
        <f t="shared" si="253"/>
        <v>-9.3585112691298419E-2</v>
      </c>
      <c r="AE689" s="69">
        <f t="shared" si="253"/>
        <v>0.11371575520823791</v>
      </c>
      <c r="AF689" s="69">
        <f t="shared" si="253"/>
        <v>0.38763381276356246</v>
      </c>
      <c r="AG689" s="69">
        <f t="shared" si="253"/>
        <v>0.39834787170872049</v>
      </c>
      <c r="AH689" s="69">
        <f t="shared" si="253"/>
        <v>0.46894831032731132</v>
      </c>
      <c r="AI689" s="69">
        <f t="shared" ref="AI689:BA689" si="254">AI615/(HLOOKUP($A689,$C$244:$BV$245,2,FALSE)*HLOOKUP(AI$2,$C$244:$BV$245,2,FALSE))</f>
        <v>0.51414274027145468</v>
      </c>
      <c r="AJ689" s="69">
        <f t="shared" si="254"/>
        <v>0.7027193103310645</v>
      </c>
      <c r="AK689" s="69">
        <f t="shared" si="254"/>
        <v>0.72049934444161601</v>
      </c>
      <c r="AL689" s="69">
        <f t="shared" si="254"/>
        <v>0.63246041808192821</v>
      </c>
      <c r="AM689" s="69">
        <f t="shared" si="254"/>
        <v>0.21030075776750554</v>
      </c>
      <c r="AN689" s="69">
        <f t="shared" si="254"/>
        <v>0.44634015854268266</v>
      </c>
      <c r="AO689" s="69">
        <f t="shared" si="254"/>
        <v>-0.1279887864128644</v>
      </c>
      <c r="AP689" s="69">
        <f t="shared" si="254"/>
        <v>0.10927522258610102</v>
      </c>
      <c r="AQ689" s="69">
        <f t="shared" si="254"/>
        <v>0.58771174819110117</v>
      </c>
      <c r="AR689" s="69">
        <f t="shared" si="254"/>
        <v>0.16648003995931576</v>
      </c>
      <c r="AS689" s="69">
        <f t="shared" si="254"/>
        <v>1.2580993129830822E-2</v>
      </c>
      <c r="AT689" s="69">
        <f t="shared" si="254"/>
        <v>0.59320072313160743</v>
      </c>
      <c r="AU689" s="69">
        <f t="shared" si="254"/>
        <v>0.1044396109503085</v>
      </c>
      <c r="AV689" s="69">
        <f t="shared" si="254"/>
        <v>0.271344735397963</v>
      </c>
      <c r="AW689" s="69">
        <f t="shared" si="254"/>
        <v>0.47003239628765886</v>
      </c>
      <c r="AX689" s="69">
        <f t="shared" si="254"/>
        <v>0.56327492441249105</v>
      </c>
      <c r="AY689" s="69">
        <f t="shared" si="254"/>
        <v>0.8417658858856375</v>
      </c>
      <c r="AZ689" s="69">
        <f t="shared" si="254"/>
        <v>1.0000000000000018</v>
      </c>
      <c r="BA689" s="69">
        <f t="shared" si="254"/>
        <v>0.32383096828093727</v>
      </c>
      <c r="BB689" s="69"/>
      <c r="BC689" s="69"/>
      <c r="BD689" s="69"/>
      <c r="BE689" s="69"/>
      <c r="BF689" s="69"/>
      <c r="BG689" s="69"/>
      <c r="BH689" s="69"/>
      <c r="BI689" s="69"/>
      <c r="BJ689" s="69"/>
      <c r="BK689" s="69"/>
      <c r="BL689" s="69"/>
      <c r="BM689" s="69"/>
      <c r="BN689" s="69"/>
      <c r="BO689" s="69"/>
      <c r="BP689" s="69"/>
      <c r="BQ689" s="69"/>
      <c r="BR689" s="69"/>
      <c r="BS689" s="69"/>
      <c r="BT689" s="69"/>
      <c r="BU689" s="69"/>
      <c r="BV689" s="69"/>
    </row>
    <row r="690" spans="1:74" x14ac:dyDescent="0.2">
      <c r="A690" s="71" t="str">
        <f t="shared" si="156"/>
        <v>EXTRA</v>
      </c>
      <c r="C690" s="69">
        <f t="shared" ref="C690:AH690" si="255">C616/(HLOOKUP($A690,$C$244:$BV$245,2,FALSE)*HLOOKUP(C$2,$C$244:$BV$245,2,FALSE))</f>
        <v>-9.6447301323201326E-2</v>
      </c>
      <c r="D690" s="69">
        <f t="shared" si="255"/>
        <v>-7.9517263298553631E-2</v>
      </c>
      <c r="E690" s="69">
        <f t="shared" si="255"/>
        <v>-4.6078236444663703E-2</v>
      </c>
      <c r="F690" s="69">
        <f t="shared" si="255"/>
        <v>-7.5301221479437451E-3</v>
      </c>
      <c r="G690" s="69">
        <f t="shared" si="255"/>
        <v>-9.4341637090350552E-3</v>
      </c>
      <c r="H690" s="69">
        <f t="shared" si="255"/>
        <v>-8.9310113207305225E-2</v>
      </c>
      <c r="I690" s="69">
        <f t="shared" si="255"/>
        <v>-9.7471217440107644E-2</v>
      </c>
      <c r="J690" s="69">
        <f t="shared" si="255"/>
        <v>-4.5529789213263304E-2</v>
      </c>
      <c r="K690" s="69">
        <f t="shared" si="255"/>
        <v>-6.828818236087833E-2</v>
      </c>
      <c r="L690" s="69">
        <f t="shared" si="255"/>
        <v>-9.8844857902049429E-2</v>
      </c>
      <c r="M690" s="69">
        <f t="shared" si="255"/>
        <v>-0.10657431646389795</v>
      </c>
      <c r="N690" s="69">
        <f t="shared" si="255"/>
        <v>-0.10082573319446404</v>
      </c>
      <c r="O690" s="69">
        <f t="shared" si="255"/>
        <v>-0.12149531063908497</v>
      </c>
      <c r="P690" s="69">
        <f t="shared" si="255"/>
        <v>-0.10372317995879937</v>
      </c>
      <c r="Q690" s="69">
        <f t="shared" si="255"/>
        <v>-9.7718718461973053E-2</v>
      </c>
      <c r="R690" s="69">
        <f t="shared" si="255"/>
        <v>-0.11259785885279655</v>
      </c>
      <c r="S690" s="69">
        <f t="shared" si="255"/>
        <v>-9.8702502358956834E-2</v>
      </c>
      <c r="T690" s="69">
        <f t="shared" si="255"/>
        <v>-0.1112349607874755</v>
      </c>
      <c r="U690" s="69">
        <f t="shared" si="255"/>
        <v>-1.4487603329477397E-2</v>
      </c>
      <c r="V690" s="69">
        <f t="shared" si="255"/>
        <v>1.2692057054044512E-2</v>
      </c>
      <c r="W690" s="69">
        <f t="shared" si="255"/>
        <v>3.0486010026013911E-2</v>
      </c>
      <c r="X690" s="69">
        <f t="shared" si="255"/>
        <v>0.25923148591257511</v>
      </c>
      <c r="Y690" s="69">
        <f t="shared" si="255"/>
        <v>0.15724770779565983</v>
      </c>
      <c r="Z690" s="69">
        <f t="shared" si="255"/>
        <v>0.1441591562708204</v>
      </c>
      <c r="AA690" s="69">
        <f t="shared" si="255"/>
        <v>0.5969010312778259</v>
      </c>
      <c r="AB690" s="69">
        <f t="shared" si="255"/>
        <v>0.48715710685803704</v>
      </c>
      <c r="AC690" s="69">
        <f t="shared" si="255"/>
        <v>0.21707594346900994</v>
      </c>
      <c r="AD690" s="69">
        <f t="shared" si="255"/>
        <v>0.16511588461150589</v>
      </c>
      <c r="AE690" s="69">
        <f t="shared" si="255"/>
        <v>0.34119323493779058</v>
      </c>
      <c r="AF690" s="69">
        <f t="shared" si="255"/>
        <v>0.3080196955054294</v>
      </c>
      <c r="AG690" s="69">
        <f t="shared" si="255"/>
        <v>0.34695210111177205</v>
      </c>
      <c r="AH690" s="69">
        <f t="shared" si="255"/>
        <v>0.4199642906051293</v>
      </c>
      <c r="AI690" s="69">
        <f t="shared" ref="AI690:BA690" si="256">AI616/(HLOOKUP($A690,$C$244:$BV$245,2,FALSE)*HLOOKUP(AI$2,$C$244:$BV$245,2,FALSE))</f>
        <v>0.52405380606903096</v>
      </c>
      <c r="AJ690" s="69">
        <f t="shared" si="256"/>
        <v>0.54564148452197503</v>
      </c>
      <c r="AK690" s="69">
        <f t="shared" si="256"/>
        <v>0.53411322454538934</v>
      </c>
      <c r="AL690" s="69">
        <f t="shared" si="256"/>
        <v>0.60011581412514914</v>
      </c>
      <c r="AM690" s="69">
        <f t="shared" si="256"/>
        <v>0.17305973281637063</v>
      </c>
      <c r="AN690" s="69">
        <f t="shared" si="256"/>
        <v>0.63692683715791809</v>
      </c>
      <c r="AO690" s="69">
        <f t="shared" si="256"/>
        <v>-0.12511085704761904</v>
      </c>
      <c r="AP690" s="69">
        <f t="shared" si="256"/>
        <v>0.45930632215337996</v>
      </c>
      <c r="AQ690" s="69">
        <f t="shared" si="256"/>
        <v>0.54316807930979671</v>
      </c>
      <c r="AR690" s="69">
        <f t="shared" si="256"/>
        <v>0.31238664408767153</v>
      </c>
      <c r="AS690" s="69">
        <f t="shared" si="256"/>
        <v>4.6496856632997442E-2</v>
      </c>
      <c r="AT690" s="69">
        <f t="shared" si="256"/>
        <v>0.54762779521854332</v>
      </c>
      <c r="AU690" s="69">
        <f t="shared" si="256"/>
        <v>0.26319909148718013</v>
      </c>
      <c r="AV690" s="69">
        <f t="shared" si="256"/>
        <v>-6.9781100174395233E-2</v>
      </c>
      <c r="AW690" s="69">
        <f t="shared" si="256"/>
        <v>0.32672621584132427</v>
      </c>
      <c r="AX690" s="69">
        <f t="shared" si="256"/>
        <v>0.4184816156199061</v>
      </c>
      <c r="AY690" s="69">
        <f t="shared" si="256"/>
        <v>0.46931782567305291</v>
      </c>
      <c r="AZ690" s="69">
        <f t="shared" si="256"/>
        <v>0.32383096828093727</v>
      </c>
      <c r="BA690" s="69">
        <f t="shared" si="256"/>
        <v>1.0000000000000007</v>
      </c>
      <c r="BB690" s="69"/>
      <c r="BC690" s="69"/>
      <c r="BD690" s="69"/>
      <c r="BE690" s="69"/>
      <c r="BF690" s="69"/>
      <c r="BG690" s="69"/>
      <c r="BH690" s="69"/>
      <c r="BI690" s="69"/>
      <c r="BJ690" s="69"/>
      <c r="BK690" s="69"/>
      <c r="BL690" s="69"/>
      <c r="BM690" s="69"/>
      <c r="BN690" s="69"/>
      <c r="BO690" s="69"/>
      <c r="BP690" s="69"/>
      <c r="BQ690" s="69"/>
      <c r="BR690" s="69"/>
      <c r="BS690" s="69"/>
      <c r="BT690" s="69"/>
      <c r="BU690" s="69"/>
      <c r="BV690" s="69"/>
    </row>
    <row r="691" spans="1:74" x14ac:dyDescent="0.2">
      <c r="A691" s="71">
        <f t="shared" si="156"/>
        <v>0</v>
      </c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  <c r="AI691" s="69"/>
      <c r="AJ691" s="69"/>
      <c r="AK691" s="69"/>
      <c r="AL691" s="69"/>
      <c r="AM691" s="69"/>
      <c r="AN691" s="69"/>
      <c r="AO691" s="69"/>
      <c r="AP691" s="69"/>
      <c r="AQ691" s="69"/>
      <c r="AR691" s="69"/>
      <c r="AS691" s="69"/>
      <c r="AT691" s="69"/>
      <c r="AU691" s="69"/>
      <c r="AV691" s="69"/>
      <c r="AW691" s="69"/>
      <c r="AX691" s="69"/>
      <c r="AY691" s="69"/>
      <c r="AZ691" s="69"/>
      <c r="BA691" s="69"/>
      <c r="BB691" s="69"/>
      <c r="BC691" s="69"/>
      <c r="BD691" s="69"/>
      <c r="BE691" s="69"/>
      <c r="BF691" s="69"/>
      <c r="BG691" s="69"/>
      <c r="BH691" s="69"/>
      <c r="BI691" s="69"/>
      <c r="BJ691" s="69"/>
      <c r="BK691" s="69"/>
      <c r="BL691" s="69"/>
      <c r="BM691" s="69"/>
      <c r="BN691" s="69"/>
      <c r="BO691" s="69"/>
      <c r="BP691" s="69"/>
      <c r="BQ691" s="69"/>
      <c r="BR691" s="69"/>
      <c r="BS691" s="69"/>
      <c r="BT691" s="69"/>
      <c r="BU691" s="69"/>
      <c r="BV691" s="69"/>
    </row>
    <row r="692" spans="1:74" x14ac:dyDescent="0.2">
      <c r="A692" s="71">
        <f t="shared" si="156"/>
        <v>0</v>
      </c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  <c r="AW692" s="69"/>
      <c r="AX692" s="69"/>
      <c r="AY692" s="69"/>
      <c r="AZ692" s="69"/>
      <c r="BA692" s="69"/>
      <c r="BB692" s="69"/>
      <c r="BC692" s="69"/>
      <c r="BD692" s="69"/>
      <c r="BE692" s="69"/>
      <c r="BF692" s="69"/>
      <c r="BG692" s="69"/>
      <c r="BH692" s="69"/>
      <c r="BI692" s="69"/>
      <c r="BJ692" s="69"/>
      <c r="BK692" s="69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</row>
    <row r="693" spans="1:74" x14ac:dyDescent="0.2">
      <c r="A693" s="71">
        <f t="shared" si="156"/>
        <v>0</v>
      </c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  <c r="AW693" s="69"/>
      <c r="AX693" s="69"/>
      <c r="AY693" s="69"/>
      <c r="AZ693" s="69"/>
      <c r="BA693" s="69"/>
      <c r="BB693" s="69"/>
      <c r="BC693" s="69"/>
      <c r="BD693" s="69"/>
      <c r="BE693" s="69"/>
      <c r="BF693" s="69"/>
      <c r="BG693" s="69"/>
      <c r="BH693" s="69"/>
      <c r="BI693" s="69"/>
      <c r="BJ693" s="69"/>
      <c r="BK693" s="69"/>
      <c r="BL693" s="69"/>
      <c r="BM693" s="69"/>
      <c r="BN693" s="69"/>
      <c r="BO693" s="69"/>
      <c r="BP693" s="69"/>
      <c r="BQ693" s="69"/>
      <c r="BR693" s="69"/>
      <c r="BS693" s="69"/>
      <c r="BT693" s="69"/>
      <c r="BU693" s="69"/>
      <c r="BV693" s="69"/>
    </row>
    <row r="694" spans="1:74" x14ac:dyDescent="0.2">
      <c r="A694" s="71" t="e">
        <f t="shared" si="156"/>
        <v>#REF!</v>
      </c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  <c r="AI694" s="69"/>
      <c r="AJ694" s="69"/>
      <c r="AK694" s="69"/>
      <c r="AL694" s="69"/>
      <c r="AM694" s="69"/>
      <c r="AN694" s="69"/>
      <c r="AO694" s="69"/>
      <c r="AP694" s="69"/>
      <c r="AQ694" s="69"/>
      <c r="AR694" s="69"/>
      <c r="AS694" s="69"/>
      <c r="AT694" s="69"/>
      <c r="AU694" s="69"/>
      <c r="AV694" s="69"/>
      <c r="AW694" s="69"/>
      <c r="AX694" s="69"/>
      <c r="AY694" s="69"/>
      <c r="AZ694" s="69"/>
      <c r="BA694" s="69"/>
      <c r="BB694" s="69"/>
      <c r="BC694" s="69"/>
      <c r="BD694" s="69"/>
      <c r="BE694" s="69"/>
      <c r="BF694" s="69"/>
      <c r="BG694" s="69"/>
      <c r="BH694" s="69"/>
      <c r="BI694" s="69"/>
      <c r="BJ694" s="69"/>
      <c r="BK694" s="69"/>
      <c r="BL694" s="69"/>
      <c r="BM694" s="69"/>
      <c r="BN694" s="69"/>
      <c r="BO694" s="69"/>
      <c r="BP694" s="69"/>
      <c r="BQ694" s="69"/>
      <c r="BR694" s="69"/>
      <c r="BS694" s="69"/>
      <c r="BT694" s="69"/>
      <c r="BU694" s="69"/>
      <c r="BV694" s="69"/>
    </row>
    <row r="695" spans="1:74" x14ac:dyDescent="0.2">
      <c r="A695" s="71">
        <f t="shared" si="156"/>
        <v>0</v>
      </c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  <c r="AI695" s="69"/>
      <c r="AJ695" s="69"/>
      <c r="AK695" s="69"/>
      <c r="AL695" s="69"/>
      <c r="AM695" s="69"/>
      <c r="AN695" s="69"/>
      <c r="AO695" s="69"/>
      <c r="AP695" s="69"/>
      <c r="AQ695" s="69"/>
      <c r="AR695" s="69"/>
      <c r="AS695" s="69"/>
      <c r="AT695" s="69"/>
      <c r="AU695" s="69"/>
      <c r="AV695" s="69"/>
      <c r="AW695" s="69"/>
      <c r="AX695" s="69"/>
      <c r="AY695" s="69"/>
      <c r="AZ695" s="69"/>
      <c r="BA695" s="69"/>
      <c r="BB695" s="69"/>
      <c r="BC695" s="69"/>
      <c r="BD695" s="69"/>
      <c r="BE695" s="69"/>
      <c r="BF695" s="69"/>
      <c r="BG695" s="69"/>
      <c r="BH695" s="69"/>
      <c r="BI695" s="69"/>
      <c r="BJ695" s="69"/>
      <c r="BK695" s="69"/>
      <c r="BL695" s="69"/>
      <c r="BM695" s="69"/>
      <c r="BN695" s="69"/>
      <c r="BO695" s="69"/>
      <c r="BP695" s="69"/>
      <c r="BQ695" s="69"/>
      <c r="BR695" s="69"/>
      <c r="BS695" s="69"/>
      <c r="BT695" s="69"/>
      <c r="BU695" s="69"/>
      <c r="BV695" s="69"/>
    </row>
    <row r="696" spans="1:74" x14ac:dyDescent="0.2">
      <c r="A696" s="71">
        <f t="shared" si="156"/>
        <v>0</v>
      </c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  <c r="AI696" s="69"/>
      <c r="AJ696" s="69"/>
      <c r="AK696" s="69"/>
      <c r="AL696" s="69"/>
      <c r="AM696" s="69"/>
      <c r="AN696" s="69"/>
      <c r="AO696" s="69"/>
      <c r="AP696" s="69"/>
      <c r="AQ696" s="69"/>
      <c r="AR696" s="69"/>
      <c r="AS696" s="69"/>
      <c r="AT696" s="69"/>
      <c r="AU696" s="69"/>
      <c r="AV696" s="69"/>
      <c r="AW696" s="69"/>
      <c r="AX696" s="69"/>
      <c r="AY696" s="69"/>
      <c r="AZ696" s="69"/>
      <c r="BA696" s="69"/>
      <c r="BB696" s="69"/>
      <c r="BC696" s="69"/>
      <c r="BD696" s="69"/>
      <c r="BE696" s="69"/>
      <c r="BF696" s="69"/>
      <c r="BG696" s="69"/>
      <c r="BH696" s="69"/>
      <c r="BI696" s="69"/>
      <c r="BJ696" s="69"/>
      <c r="BK696" s="69"/>
      <c r="BL696" s="69"/>
      <c r="BM696" s="69"/>
      <c r="BN696" s="69"/>
      <c r="BO696" s="69"/>
      <c r="BP696" s="69"/>
      <c r="BQ696" s="69"/>
      <c r="BR696" s="69"/>
      <c r="BS696" s="69"/>
      <c r="BT696" s="69"/>
      <c r="BU696" s="69"/>
      <c r="BV696" s="69"/>
    </row>
    <row r="697" spans="1:74" x14ac:dyDescent="0.2">
      <c r="A697" s="71" t="e">
        <f t="shared" si="156"/>
        <v>#REF!</v>
      </c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  <c r="AI697" s="69"/>
      <c r="AJ697" s="69"/>
      <c r="AK697" s="69"/>
      <c r="AL697" s="69"/>
      <c r="AM697" s="69"/>
      <c r="AN697" s="69"/>
      <c r="AO697" s="69"/>
      <c r="AP697" s="69"/>
      <c r="AQ697" s="69"/>
      <c r="AR697" s="69"/>
      <c r="AS697" s="69"/>
      <c r="AT697" s="69"/>
      <c r="AU697" s="69"/>
      <c r="AV697" s="69"/>
      <c r="AW697" s="69"/>
      <c r="AX697" s="69"/>
      <c r="AY697" s="69"/>
      <c r="AZ697" s="69"/>
      <c r="BA697" s="69"/>
      <c r="BB697" s="69"/>
      <c r="BC697" s="69"/>
      <c r="BD697" s="69"/>
      <c r="BE697" s="69"/>
      <c r="BF697" s="69"/>
      <c r="BG697" s="69"/>
      <c r="BH697" s="69"/>
      <c r="BI697" s="69"/>
      <c r="BJ697" s="69"/>
      <c r="BK697" s="69"/>
      <c r="BL697" s="69"/>
      <c r="BM697" s="69"/>
      <c r="BN697" s="69"/>
      <c r="BO697" s="69"/>
      <c r="BP697" s="69"/>
      <c r="BQ697" s="69"/>
      <c r="BR697" s="69"/>
      <c r="BS697" s="69"/>
      <c r="BT697" s="69"/>
      <c r="BU697" s="69"/>
      <c r="BV697" s="69"/>
    </row>
    <row r="698" spans="1:74" x14ac:dyDescent="0.2">
      <c r="A698" s="71" t="e">
        <f t="shared" si="156"/>
        <v>#REF!</v>
      </c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  <c r="AI698" s="69"/>
      <c r="AJ698" s="69"/>
      <c r="AK698" s="69"/>
      <c r="AL698" s="69"/>
      <c r="AM698" s="69"/>
      <c r="AN698" s="69"/>
      <c r="AO698" s="69"/>
      <c r="AP698" s="69"/>
      <c r="AQ698" s="69"/>
      <c r="AR698" s="69"/>
      <c r="AS698" s="69"/>
      <c r="AT698" s="69"/>
      <c r="AU698" s="69"/>
      <c r="AV698" s="69"/>
      <c r="AW698" s="69"/>
      <c r="AX698" s="69"/>
      <c r="AY698" s="69"/>
      <c r="AZ698" s="69"/>
      <c r="BA698" s="69"/>
      <c r="BB698" s="69"/>
      <c r="BC698" s="69"/>
      <c r="BD698" s="69"/>
      <c r="BE698" s="69"/>
      <c r="BF698" s="69"/>
      <c r="BG698" s="69"/>
      <c r="BH698" s="69"/>
      <c r="BI698" s="69"/>
      <c r="BJ698" s="69"/>
      <c r="BK698" s="69"/>
      <c r="BL698" s="69"/>
      <c r="BM698" s="69"/>
      <c r="BN698" s="69"/>
      <c r="BO698" s="69"/>
      <c r="BP698" s="69"/>
      <c r="BQ698" s="69"/>
      <c r="BR698" s="69"/>
      <c r="BS698" s="69"/>
      <c r="BT698" s="69"/>
      <c r="BU698" s="69"/>
      <c r="BV698" s="69"/>
    </row>
    <row r="699" spans="1:74" x14ac:dyDescent="0.2">
      <c r="A699" s="71">
        <f t="shared" si="156"/>
        <v>0</v>
      </c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  <c r="AI699" s="69"/>
      <c r="AJ699" s="69"/>
      <c r="AK699" s="69"/>
      <c r="AL699" s="69"/>
      <c r="AM699" s="69"/>
      <c r="AN699" s="69"/>
      <c r="AO699" s="69"/>
      <c r="AP699" s="69"/>
      <c r="AQ699" s="69"/>
      <c r="AR699" s="69"/>
      <c r="AS699" s="69"/>
      <c r="AT699" s="69"/>
      <c r="AU699" s="69"/>
      <c r="AV699" s="69"/>
      <c r="AW699" s="69"/>
      <c r="AX699" s="69"/>
      <c r="AY699" s="69"/>
      <c r="AZ699" s="69"/>
      <c r="BA699" s="69"/>
      <c r="BB699" s="69"/>
      <c r="BC699" s="69"/>
      <c r="BD699" s="69"/>
      <c r="BE699" s="69"/>
      <c r="BF699" s="69"/>
      <c r="BG699" s="69"/>
      <c r="BH699" s="69"/>
      <c r="BI699" s="69"/>
      <c r="BJ699" s="69"/>
      <c r="BK699" s="69"/>
      <c r="BL699" s="69"/>
      <c r="BM699" s="69"/>
      <c r="BN699" s="69"/>
      <c r="BO699" s="69"/>
      <c r="BP699" s="69"/>
      <c r="BQ699" s="69"/>
      <c r="BR699" s="69"/>
      <c r="BS699" s="69"/>
      <c r="BT699" s="69"/>
      <c r="BU699" s="69"/>
      <c r="BV699" s="69"/>
    </row>
    <row r="700" spans="1:74" x14ac:dyDescent="0.2">
      <c r="A700" s="71">
        <f t="shared" si="156"/>
        <v>0</v>
      </c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  <c r="AI700" s="69"/>
      <c r="AJ700" s="69"/>
      <c r="AK700" s="69"/>
      <c r="AL700" s="69"/>
      <c r="AM700" s="69"/>
      <c r="AN700" s="69"/>
      <c r="AO700" s="69"/>
      <c r="AP700" s="69"/>
      <c r="AQ700" s="69"/>
      <c r="AR700" s="69"/>
      <c r="AS700" s="69"/>
      <c r="AT700" s="69"/>
      <c r="AU700" s="69"/>
      <c r="AV700" s="69"/>
      <c r="AW700" s="69"/>
      <c r="AX700" s="69"/>
      <c r="AY700" s="69"/>
      <c r="AZ700" s="69"/>
      <c r="BA700" s="69"/>
      <c r="BB700" s="69"/>
      <c r="BC700" s="69"/>
      <c r="BD700" s="69"/>
      <c r="BE700" s="69"/>
      <c r="BF700" s="69"/>
      <c r="BG700" s="69"/>
      <c r="BH700" s="69"/>
      <c r="BI700" s="69"/>
      <c r="BJ700" s="69"/>
      <c r="BK700" s="69"/>
      <c r="BL700" s="69"/>
      <c r="BM700" s="69"/>
      <c r="BN700" s="69"/>
      <c r="BO700" s="69"/>
      <c r="BP700" s="69"/>
      <c r="BQ700" s="69"/>
      <c r="BR700" s="69"/>
      <c r="BS700" s="69"/>
      <c r="BT700" s="69"/>
      <c r="BU700" s="69"/>
      <c r="BV700" s="69"/>
    </row>
    <row r="701" spans="1:74" x14ac:dyDescent="0.2">
      <c r="A701" s="71" t="e">
        <f t="shared" si="156"/>
        <v>#REF!</v>
      </c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  <c r="AI701" s="69"/>
      <c r="AJ701" s="69"/>
      <c r="AK701" s="69"/>
      <c r="AL701" s="69"/>
      <c r="AM701" s="69"/>
      <c r="AN701" s="69"/>
      <c r="AO701" s="69"/>
      <c r="AP701" s="69"/>
      <c r="AQ701" s="69"/>
      <c r="AR701" s="69"/>
      <c r="AS701" s="69"/>
      <c r="AT701" s="69"/>
      <c r="AU701" s="69"/>
      <c r="AV701" s="69"/>
      <c r="AW701" s="69"/>
      <c r="AX701" s="69"/>
      <c r="AY701" s="69"/>
      <c r="AZ701" s="69"/>
      <c r="BA701" s="69"/>
      <c r="BB701" s="69"/>
      <c r="BC701" s="69"/>
      <c r="BD701" s="69"/>
      <c r="BE701" s="69"/>
      <c r="BF701" s="69"/>
      <c r="BG701" s="69"/>
      <c r="BH701" s="69"/>
      <c r="BI701" s="69"/>
      <c r="BJ701" s="69"/>
      <c r="BK701" s="69"/>
      <c r="BL701" s="69"/>
      <c r="BM701" s="69"/>
      <c r="BN701" s="69"/>
      <c r="BO701" s="69"/>
      <c r="BP701" s="69"/>
      <c r="BQ701" s="69"/>
      <c r="BR701" s="69"/>
      <c r="BS701" s="69"/>
      <c r="BT701" s="69"/>
      <c r="BU701" s="69"/>
      <c r="BV701" s="69"/>
    </row>
    <row r="702" spans="1:74" x14ac:dyDescent="0.2">
      <c r="A702" s="71" t="e">
        <f t="shared" si="156"/>
        <v>#REF!</v>
      </c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  <c r="AI702" s="69"/>
      <c r="AJ702" s="69"/>
      <c r="AK702" s="69"/>
      <c r="AL702" s="69"/>
      <c r="AM702" s="69"/>
      <c r="AN702" s="69"/>
      <c r="AO702" s="69"/>
      <c r="AP702" s="69"/>
      <c r="AQ702" s="69"/>
      <c r="AR702" s="69"/>
      <c r="AS702" s="69"/>
      <c r="AT702" s="69"/>
      <c r="AU702" s="69"/>
      <c r="AV702" s="69"/>
      <c r="AW702" s="69"/>
      <c r="AX702" s="69"/>
      <c r="AY702" s="69"/>
      <c r="AZ702" s="69"/>
      <c r="BA702" s="69"/>
      <c r="BB702" s="69"/>
      <c r="BC702" s="69"/>
      <c r="BD702" s="69"/>
      <c r="BE702" s="69"/>
      <c r="BF702" s="69"/>
      <c r="BG702" s="69"/>
      <c r="BH702" s="69"/>
      <c r="BI702" s="69"/>
      <c r="BJ702" s="69"/>
      <c r="BK702" s="69"/>
      <c r="BL702" s="69"/>
      <c r="BM702" s="69"/>
      <c r="BN702" s="69"/>
      <c r="BO702" s="69"/>
      <c r="BP702" s="69"/>
      <c r="BQ702" s="69"/>
      <c r="BR702" s="69"/>
      <c r="BS702" s="69"/>
      <c r="BT702" s="69"/>
      <c r="BU702" s="69"/>
      <c r="BV702" s="69"/>
    </row>
    <row r="703" spans="1:74" x14ac:dyDescent="0.2">
      <c r="A703" s="71" t="e">
        <f t="shared" si="156"/>
        <v>#REF!</v>
      </c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  <c r="AI703" s="69"/>
      <c r="AJ703" s="69"/>
      <c r="AK703" s="69"/>
      <c r="AL703" s="69"/>
      <c r="AM703" s="69"/>
      <c r="AN703" s="69"/>
      <c r="AO703" s="69"/>
      <c r="AP703" s="69"/>
      <c r="AQ703" s="69"/>
      <c r="AR703" s="69"/>
      <c r="AS703" s="69"/>
      <c r="AT703" s="69"/>
      <c r="AU703" s="69"/>
      <c r="AV703" s="69"/>
      <c r="AW703" s="69"/>
      <c r="AX703" s="69"/>
      <c r="AY703" s="69"/>
      <c r="AZ703" s="69"/>
      <c r="BA703" s="69"/>
      <c r="BB703" s="69"/>
      <c r="BC703" s="69"/>
      <c r="BD703" s="69"/>
      <c r="BE703" s="69"/>
      <c r="BF703" s="69"/>
      <c r="BG703" s="69"/>
      <c r="BH703" s="69"/>
      <c r="BI703" s="69"/>
      <c r="BJ703" s="69"/>
      <c r="BK703" s="69"/>
      <c r="BL703" s="69"/>
      <c r="BM703" s="69"/>
      <c r="BN703" s="69"/>
      <c r="BO703" s="69"/>
      <c r="BP703" s="69"/>
      <c r="BQ703" s="69"/>
      <c r="BR703" s="69"/>
      <c r="BS703" s="69"/>
      <c r="BT703" s="69"/>
      <c r="BU703" s="69"/>
      <c r="BV703" s="69"/>
    </row>
    <row r="704" spans="1:74" x14ac:dyDescent="0.2">
      <c r="A704" s="71" t="e">
        <f t="shared" si="156"/>
        <v>#REF!</v>
      </c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  <c r="AI704" s="69"/>
      <c r="AJ704" s="69"/>
      <c r="AK704" s="69"/>
      <c r="AL704" s="69"/>
      <c r="AM704" s="69"/>
      <c r="AN704" s="69"/>
      <c r="AO704" s="69"/>
      <c r="AP704" s="69"/>
      <c r="AQ704" s="69"/>
      <c r="AR704" s="69"/>
      <c r="AS704" s="69"/>
      <c r="AT704" s="69"/>
      <c r="AU704" s="69"/>
      <c r="AV704" s="69"/>
      <c r="AW704" s="69"/>
      <c r="AX704" s="69"/>
      <c r="AY704" s="69"/>
      <c r="AZ704" s="69"/>
      <c r="BA704" s="69"/>
      <c r="BB704" s="69"/>
      <c r="BC704" s="69"/>
      <c r="BD704" s="69"/>
      <c r="BE704" s="69"/>
      <c r="BF704" s="69"/>
      <c r="BG704" s="69"/>
      <c r="BH704" s="69"/>
      <c r="BI704" s="69"/>
      <c r="BJ704" s="69"/>
      <c r="BK704" s="69"/>
      <c r="BL704" s="69"/>
      <c r="BM704" s="69"/>
      <c r="BN704" s="69"/>
      <c r="BO704" s="69"/>
      <c r="BP704" s="69"/>
      <c r="BQ704" s="69"/>
      <c r="BR704" s="69"/>
      <c r="BS704" s="69"/>
      <c r="BT704" s="69"/>
      <c r="BU704" s="69"/>
      <c r="BV704" s="69"/>
    </row>
    <row r="705" spans="1:74" x14ac:dyDescent="0.2">
      <c r="A705" s="71" t="e">
        <f t="shared" ref="A705:A711" si="257">A557</f>
        <v>#REF!</v>
      </c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  <c r="AI705" s="69"/>
      <c r="AJ705" s="69"/>
      <c r="AK705" s="69"/>
      <c r="AL705" s="69"/>
      <c r="AM705" s="69"/>
      <c r="AN705" s="69"/>
      <c r="AO705" s="69"/>
      <c r="AP705" s="69"/>
      <c r="AQ705" s="69"/>
      <c r="AR705" s="69"/>
      <c r="AS705" s="69"/>
      <c r="AT705" s="69"/>
      <c r="AU705" s="69"/>
      <c r="AV705" s="69"/>
      <c r="AW705" s="69"/>
      <c r="AX705" s="69"/>
      <c r="AY705" s="69"/>
      <c r="AZ705" s="69"/>
      <c r="BA705" s="69"/>
      <c r="BB705" s="69"/>
      <c r="BC705" s="69"/>
      <c r="BD705" s="69"/>
      <c r="BE705" s="69"/>
      <c r="BF705" s="69"/>
      <c r="BG705" s="69"/>
      <c r="BH705" s="69"/>
      <c r="BI705" s="69"/>
      <c r="BJ705" s="69"/>
      <c r="BK705" s="69"/>
      <c r="BL705" s="69"/>
      <c r="BM705" s="69"/>
      <c r="BN705" s="69"/>
      <c r="BO705" s="69"/>
      <c r="BP705" s="69"/>
      <c r="BQ705" s="69"/>
      <c r="BR705" s="69"/>
      <c r="BS705" s="69"/>
      <c r="BT705" s="69"/>
      <c r="BU705" s="69"/>
      <c r="BV705" s="69"/>
    </row>
    <row r="706" spans="1:74" x14ac:dyDescent="0.2">
      <c r="A706" s="71" t="e">
        <f t="shared" si="257"/>
        <v>#REF!</v>
      </c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  <c r="AI706" s="69"/>
      <c r="AJ706" s="69"/>
      <c r="AK706" s="69"/>
      <c r="AL706" s="69"/>
      <c r="AM706" s="69"/>
      <c r="AN706" s="69"/>
      <c r="AO706" s="69"/>
      <c r="AP706" s="69"/>
      <c r="AQ706" s="69"/>
      <c r="AR706" s="69"/>
      <c r="AS706" s="69"/>
      <c r="AT706" s="69"/>
      <c r="AU706" s="69"/>
      <c r="AV706" s="69"/>
      <c r="AW706" s="69"/>
      <c r="AX706" s="69"/>
      <c r="AY706" s="69"/>
      <c r="AZ706" s="69"/>
      <c r="BA706" s="69"/>
      <c r="BB706" s="69"/>
      <c r="BC706" s="69"/>
      <c r="BD706" s="69"/>
      <c r="BE706" s="69"/>
      <c r="BF706" s="69"/>
      <c r="BG706" s="69"/>
      <c r="BH706" s="69"/>
      <c r="BI706" s="69"/>
      <c r="BJ706" s="69"/>
      <c r="BK706" s="69"/>
      <c r="BL706" s="69"/>
      <c r="BM706" s="69"/>
      <c r="BN706" s="69"/>
      <c r="BO706" s="69"/>
      <c r="BP706" s="69"/>
      <c r="BQ706" s="69"/>
      <c r="BR706" s="69"/>
      <c r="BS706" s="69"/>
      <c r="BT706" s="69"/>
      <c r="BU706" s="69"/>
      <c r="BV706" s="69"/>
    </row>
    <row r="707" spans="1:74" x14ac:dyDescent="0.2">
      <c r="A707" s="71" t="e">
        <f t="shared" si="257"/>
        <v>#REF!</v>
      </c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  <c r="AI707" s="69"/>
      <c r="AJ707" s="69"/>
      <c r="AK707" s="69"/>
      <c r="AL707" s="69"/>
      <c r="AM707" s="69"/>
      <c r="AN707" s="69"/>
      <c r="AO707" s="69"/>
      <c r="AP707" s="69"/>
      <c r="AQ707" s="69"/>
      <c r="AR707" s="69"/>
      <c r="AS707" s="69"/>
      <c r="AT707" s="69"/>
      <c r="AU707" s="69"/>
      <c r="AV707" s="69"/>
      <c r="AW707" s="69"/>
      <c r="AX707" s="69"/>
      <c r="AY707" s="69"/>
      <c r="AZ707" s="69"/>
      <c r="BA707" s="69"/>
      <c r="BB707" s="69"/>
      <c r="BC707" s="69"/>
      <c r="BD707" s="69"/>
      <c r="BE707" s="69"/>
      <c r="BF707" s="69"/>
      <c r="BG707" s="69"/>
      <c r="BH707" s="69"/>
      <c r="BI707" s="69"/>
      <c r="BJ707" s="69"/>
      <c r="BK707" s="69"/>
      <c r="BL707" s="69"/>
      <c r="BM707" s="69"/>
      <c r="BN707" s="69"/>
      <c r="BO707" s="69"/>
      <c r="BP707" s="69"/>
      <c r="BQ707" s="69"/>
      <c r="BR707" s="69"/>
      <c r="BS707" s="69"/>
      <c r="BT707" s="69"/>
      <c r="BU707" s="69"/>
      <c r="BV707" s="69"/>
    </row>
    <row r="708" spans="1:74" x14ac:dyDescent="0.2">
      <c r="A708" s="71" t="e">
        <f t="shared" si="257"/>
        <v>#REF!</v>
      </c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  <c r="AI708" s="69"/>
      <c r="AJ708" s="69"/>
      <c r="AK708" s="69"/>
      <c r="AL708" s="69"/>
      <c r="AM708" s="69"/>
      <c r="AN708" s="69"/>
      <c r="AO708" s="69"/>
      <c r="AP708" s="69"/>
      <c r="AQ708" s="69"/>
      <c r="AR708" s="69"/>
      <c r="AS708" s="69"/>
      <c r="AT708" s="69"/>
      <c r="AU708" s="69"/>
      <c r="AV708" s="69"/>
      <c r="AW708" s="69"/>
      <c r="AX708" s="69"/>
      <c r="AY708" s="69"/>
      <c r="AZ708" s="69"/>
      <c r="BA708" s="69"/>
      <c r="BB708" s="69"/>
      <c r="BC708" s="69"/>
      <c r="BD708" s="69"/>
      <c r="BE708" s="69"/>
      <c r="BF708" s="69"/>
      <c r="BG708" s="69"/>
      <c r="BH708" s="69"/>
      <c r="BI708" s="69"/>
      <c r="BJ708" s="69"/>
      <c r="BK708" s="69"/>
      <c r="BL708" s="69"/>
      <c r="BM708" s="69"/>
      <c r="BN708" s="69"/>
      <c r="BO708" s="69"/>
      <c r="BP708" s="69"/>
      <c r="BQ708" s="69"/>
      <c r="BR708" s="69"/>
      <c r="BS708" s="69"/>
      <c r="BT708" s="69"/>
      <c r="BU708" s="69"/>
      <c r="BV708" s="69"/>
    </row>
    <row r="709" spans="1:74" x14ac:dyDescent="0.2">
      <c r="A709" s="71" t="e">
        <f t="shared" si="257"/>
        <v>#REF!</v>
      </c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  <c r="AI709" s="69"/>
      <c r="AJ709" s="69"/>
      <c r="AK709" s="69"/>
      <c r="AL709" s="69"/>
      <c r="AM709" s="69"/>
      <c r="AN709" s="69"/>
      <c r="AO709" s="69"/>
      <c r="AP709" s="69"/>
      <c r="AQ709" s="69"/>
      <c r="AR709" s="69"/>
      <c r="AS709" s="69"/>
      <c r="AT709" s="69"/>
      <c r="AU709" s="69"/>
      <c r="AV709" s="69"/>
      <c r="AW709" s="69"/>
      <c r="AX709" s="69"/>
      <c r="AY709" s="69"/>
      <c r="AZ709" s="69"/>
      <c r="BA709" s="69"/>
      <c r="BB709" s="69"/>
      <c r="BC709" s="69"/>
      <c r="BD709" s="69"/>
      <c r="BE709" s="69"/>
      <c r="BF709" s="69"/>
      <c r="BG709" s="69"/>
      <c r="BH709" s="69"/>
      <c r="BI709" s="69"/>
      <c r="BJ709" s="69"/>
      <c r="BK709" s="69"/>
      <c r="BL709" s="69"/>
      <c r="BM709" s="69"/>
      <c r="BN709" s="69"/>
      <c r="BO709" s="69"/>
      <c r="BP709" s="69"/>
      <c r="BQ709" s="69"/>
      <c r="BR709" s="69"/>
      <c r="BS709" s="69"/>
      <c r="BT709" s="69"/>
      <c r="BU709" s="69"/>
      <c r="BV709" s="69"/>
    </row>
    <row r="710" spans="1:74" x14ac:dyDescent="0.2">
      <c r="A710" s="71" t="e">
        <f t="shared" si="257"/>
        <v>#REF!</v>
      </c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  <c r="AI710" s="69"/>
      <c r="AJ710" s="69"/>
      <c r="AK710" s="69"/>
      <c r="AL710" s="69"/>
      <c r="AM710" s="69"/>
      <c r="AN710" s="69"/>
      <c r="AO710" s="69"/>
      <c r="AP710" s="69"/>
      <c r="AQ710" s="69"/>
      <c r="AR710" s="69"/>
      <c r="AS710" s="69"/>
      <c r="AT710" s="69"/>
      <c r="AU710" s="69"/>
      <c r="AV710" s="69"/>
      <c r="AW710" s="69"/>
      <c r="AX710" s="69"/>
      <c r="AY710" s="69"/>
      <c r="AZ710" s="69"/>
      <c r="BA710" s="69"/>
      <c r="BB710" s="69"/>
      <c r="BC710" s="69"/>
      <c r="BD710" s="69"/>
      <c r="BE710" s="69"/>
      <c r="BF710" s="69"/>
      <c r="BG710" s="69"/>
      <c r="BH710" s="69"/>
      <c r="BI710" s="69"/>
      <c r="BJ710" s="69"/>
      <c r="BK710" s="69"/>
      <c r="BL710" s="69"/>
      <c r="BM710" s="69"/>
      <c r="BN710" s="69"/>
      <c r="BO710" s="69"/>
      <c r="BP710" s="69"/>
      <c r="BQ710" s="69"/>
      <c r="BR710" s="69"/>
      <c r="BS710" s="69"/>
      <c r="BT710" s="69"/>
      <c r="BU710" s="69"/>
      <c r="BV710" s="69"/>
    </row>
    <row r="711" spans="1:74" x14ac:dyDescent="0.2">
      <c r="A711" s="71" t="e">
        <f t="shared" si="257"/>
        <v>#REF!</v>
      </c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  <c r="AI711" s="69"/>
      <c r="AJ711" s="69"/>
      <c r="AK711" s="69"/>
      <c r="AL711" s="69"/>
      <c r="AM711" s="69"/>
      <c r="AN711" s="69"/>
      <c r="AO711" s="69"/>
      <c r="AP711" s="69"/>
      <c r="AQ711" s="69"/>
      <c r="AR711" s="69"/>
      <c r="AS711" s="69"/>
      <c r="AT711" s="69"/>
      <c r="AU711" s="69"/>
      <c r="AV711" s="69"/>
      <c r="AW711" s="69"/>
      <c r="AX711" s="69"/>
      <c r="AY711" s="69"/>
      <c r="AZ711" s="69"/>
      <c r="BA711" s="69"/>
      <c r="BB711" s="69"/>
      <c r="BC711" s="69"/>
      <c r="BD711" s="69"/>
      <c r="BE711" s="69"/>
      <c r="BF711" s="69"/>
      <c r="BG711" s="69"/>
      <c r="BH711" s="69"/>
      <c r="BI711" s="69"/>
      <c r="BJ711" s="69"/>
      <c r="BK711" s="69"/>
      <c r="BL711" s="69"/>
      <c r="BM711" s="69"/>
      <c r="BN711" s="69"/>
      <c r="BO711" s="69"/>
      <c r="BP711" s="69"/>
      <c r="BQ711" s="69"/>
      <c r="BR711" s="69"/>
      <c r="BS711" s="69"/>
      <c r="BT711" s="69"/>
      <c r="BU711" s="69"/>
      <c r="BV711" s="69"/>
    </row>
    <row r="716" spans="1:74" x14ac:dyDescent="0.2"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</row>
    <row r="717" spans="1:74" x14ac:dyDescent="0.2"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</row>
    <row r="718" spans="1:74" x14ac:dyDescent="0.2"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</row>
    <row r="719" spans="1:74" x14ac:dyDescent="0.2"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</row>
    <row r="720" spans="1:74" x14ac:dyDescent="0.2"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</row>
    <row r="721" spans="3:74" x14ac:dyDescent="0.2"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</row>
    <row r="722" spans="3:74" x14ac:dyDescent="0.2"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</row>
    <row r="723" spans="3:74" x14ac:dyDescent="0.2"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</row>
    <row r="724" spans="3:74" x14ac:dyDescent="0.2"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</row>
    <row r="725" spans="3:74" x14ac:dyDescent="0.2"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</row>
    <row r="726" spans="3:74" x14ac:dyDescent="0.2"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</row>
    <row r="727" spans="3:74" x14ac:dyDescent="0.2"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</row>
    <row r="728" spans="3:74" x14ac:dyDescent="0.2"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</row>
    <row r="729" spans="3:74" x14ac:dyDescent="0.2"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</row>
    <row r="730" spans="3:74" x14ac:dyDescent="0.2"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</row>
    <row r="731" spans="3:74" x14ac:dyDescent="0.2"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</row>
    <row r="732" spans="3:74" x14ac:dyDescent="0.2"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</row>
    <row r="733" spans="3:74" x14ac:dyDescent="0.2"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</row>
    <row r="734" spans="3:74" x14ac:dyDescent="0.2"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</row>
    <row r="735" spans="3:74" x14ac:dyDescent="0.2"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</row>
    <row r="736" spans="3:74" x14ac:dyDescent="0.2"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</row>
    <row r="737" spans="3:74" x14ac:dyDescent="0.2"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</row>
    <row r="738" spans="3:74" x14ac:dyDescent="0.2"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</row>
    <row r="739" spans="3:74" x14ac:dyDescent="0.2"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</row>
    <row r="740" spans="3:74" x14ac:dyDescent="0.2"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</row>
    <row r="741" spans="3:74" x14ac:dyDescent="0.2"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</row>
    <row r="742" spans="3:74" x14ac:dyDescent="0.2"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</row>
    <row r="743" spans="3:74" x14ac:dyDescent="0.2"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</row>
    <row r="744" spans="3:74" x14ac:dyDescent="0.2"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</row>
    <row r="745" spans="3:74" x14ac:dyDescent="0.2"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</row>
    <row r="746" spans="3:74" x14ac:dyDescent="0.2"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</row>
    <row r="747" spans="3:74" x14ac:dyDescent="0.2"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</row>
    <row r="748" spans="3:74" x14ac:dyDescent="0.2"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</row>
    <row r="749" spans="3:74" x14ac:dyDescent="0.2"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</row>
    <row r="750" spans="3:74" x14ac:dyDescent="0.2"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</row>
    <row r="751" spans="3:74" x14ac:dyDescent="0.2"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</row>
    <row r="752" spans="3:74" x14ac:dyDescent="0.2"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</row>
    <row r="753" spans="3:74" x14ac:dyDescent="0.2"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</row>
    <row r="754" spans="3:74" x14ac:dyDescent="0.2"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</row>
    <row r="755" spans="3:74" x14ac:dyDescent="0.2"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</row>
    <row r="756" spans="3:74" x14ac:dyDescent="0.2"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</row>
    <row r="757" spans="3:74" x14ac:dyDescent="0.2"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</row>
    <row r="758" spans="3:74" x14ac:dyDescent="0.2"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</row>
    <row r="759" spans="3:74" x14ac:dyDescent="0.2"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</row>
    <row r="760" spans="3:74" x14ac:dyDescent="0.2"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</row>
    <row r="761" spans="3:74" x14ac:dyDescent="0.2"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</row>
    <row r="762" spans="3:74" x14ac:dyDescent="0.2"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</row>
    <row r="763" spans="3:74" x14ac:dyDescent="0.2"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</row>
    <row r="764" spans="3:74" x14ac:dyDescent="0.2"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</row>
    <row r="765" spans="3:74" x14ac:dyDescent="0.2"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</row>
    <row r="766" spans="3:74" x14ac:dyDescent="0.2"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</row>
    <row r="767" spans="3:74" x14ac:dyDescent="0.2"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</row>
    <row r="768" spans="3:74" x14ac:dyDescent="0.2"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</row>
    <row r="769" spans="3:74" x14ac:dyDescent="0.2"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</row>
    <row r="770" spans="3:74" x14ac:dyDescent="0.2"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</row>
    <row r="771" spans="3:74" x14ac:dyDescent="0.2"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</row>
    <row r="772" spans="3:74" x14ac:dyDescent="0.2"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</row>
    <row r="773" spans="3:74" x14ac:dyDescent="0.2"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</row>
    <row r="774" spans="3:74" x14ac:dyDescent="0.2"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</row>
    <row r="775" spans="3:74" x14ac:dyDescent="0.2"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</row>
    <row r="776" spans="3:74" x14ac:dyDescent="0.2"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</row>
    <row r="777" spans="3:74" x14ac:dyDescent="0.2"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</row>
    <row r="778" spans="3:74" x14ac:dyDescent="0.2"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</row>
    <row r="779" spans="3:74" x14ac:dyDescent="0.2"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</row>
    <row r="780" spans="3:74" x14ac:dyDescent="0.2"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</row>
    <row r="781" spans="3:74" x14ac:dyDescent="0.2"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</row>
    <row r="782" spans="3:74" x14ac:dyDescent="0.2"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</row>
    <row r="783" spans="3:74" x14ac:dyDescent="0.2"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</row>
    <row r="784" spans="3:74" x14ac:dyDescent="0.2"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</row>
    <row r="785" spans="3:74" x14ac:dyDescent="0.2"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</row>
    <row r="786" spans="3:74" x14ac:dyDescent="0.2"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</row>
    <row r="787" spans="3:74" x14ac:dyDescent="0.2"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</row>
    <row r="788" spans="3:74" x14ac:dyDescent="0.2"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</row>
    <row r="789" spans="3:74" x14ac:dyDescent="0.2"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</row>
    <row r="790" spans="3:74" x14ac:dyDescent="0.2">
      <c r="C790" s="67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</row>
    <row r="791" spans="3:74" x14ac:dyDescent="0.2">
      <c r="C791" s="67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</row>
    <row r="792" spans="3:74" x14ac:dyDescent="0.2">
      <c r="C792" s="67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</row>
    <row r="793" spans="3:74" x14ac:dyDescent="0.2">
      <c r="C793" s="67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</row>
    <row r="794" spans="3:74" x14ac:dyDescent="0.2">
      <c r="C794" s="67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</row>
    <row r="795" spans="3:74" x14ac:dyDescent="0.2">
      <c r="C795" s="67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</row>
    <row r="796" spans="3:74" x14ac:dyDescent="0.2">
      <c r="C796" s="67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</row>
    <row r="797" spans="3:74" x14ac:dyDescent="0.2">
      <c r="C797" s="67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</row>
    <row r="798" spans="3:74" x14ac:dyDescent="0.2">
      <c r="C798" s="67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</row>
    <row r="799" spans="3:74" x14ac:dyDescent="0.2">
      <c r="C799" s="67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</row>
    <row r="800" spans="3:74" x14ac:dyDescent="0.2">
      <c r="C800" s="67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</row>
    <row r="801" spans="3:74" x14ac:dyDescent="0.2">
      <c r="C801" s="67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</row>
    <row r="802" spans="3:74" x14ac:dyDescent="0.2">
      <c r="C802" s="67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</row>
    <row r="803" spans="3:74" x14ac:dyDescent="0.2">
      <c r="C803" s="67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</row>
    <row r="804" spans="3:74" x14ac:dyDescent="0.2">
      <c r="C804" s="67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</row>
    <row r="805" spans="3:74" x14ac:dyDescent="0.2">
      <c r="C805" s="67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</row>
    <row r="806" spans="3:74" x14ac:dyDescent="0.2">
      <c r="C806" s="67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</row>
    <row r="807" spans="3:74" x14ac:dyDescent="0.2">
      <c r="C807" s="67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</row>
    <row r="808" spans="3:74" x14ac:dyDescent="0.2">
      <c r="C808" s="67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</row>
    <row r="809" spans="3:74" x14ac:dyDescent="0.2">
      <c r="C809" s="67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</row>
    <row r="810" spans="3:74" x14ac:dyDescent="0.2">
      <c r="C810" s="67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</row>
    <row r="811" spans="3:74" x14ac:dyDescent="0.2">
      <c r="C811" s="67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</row>
    <row r="812" spans="3:74" x14ac:dyDescent="0.2">
      <c r="C812" s="67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</row>
    <row r="813" spans="3:74" x14ac:dyDescent="0.2">
      <c r="C813" s="67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</row>
    <row r="814" spans="3:74" x14ac:dyDescent="0.2">
      <c r="C814" s="67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</row>
    <row r="815" spans="3:74" x14ac:dyDescent="0.2">
      <c r="C815" s="67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</row>
    <row r="816" spans="3:74" x14ac:dyDescent="0.2">
      <c r="C816" s="67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</row>
    <row r="817" spans="3:74" x14ac:dyDescent="0.2">
      <c r="C817" s="67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</row>
    <row r="818" spans="3:74" x14ac:dyDescent="0.2">
      <c r="C818" s="67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</row>
    <row r="819" spans="3:74" x14ac:dyDescent="0.2">
      <c r="C819" s="67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</row>
    <row r="820" spans="3:74" x14ac:dyDescent="0.2">
      <c r="C820" s="67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</row>
    <row r="821" spans="3:74" x14ac:dyDescent="0.2">
      <c r="C821" s="67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</row>
    <row r="822" spans="3:74" x14ac:dyDescent="0.2">
      <c r="C822" s="67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</row>
    <row r="823" spans="3:74" x14ac:dyDescent="0.2">
      <c r="C823" s="67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</row>
    <row r="824" spans="3:74" x14ac:dyDescent="0.2">
      <c r="C824" s="67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</row>
    <row r="825" spans="3:74" x14ac:dyDescent="0.2">
      <c r="C825" s="67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</row>
    <row r="826" spans="3:74" x14ac:dyDescent="0.2">
      <c r="C826" s="67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</row>
    <row r="827" spans="3:74" x14ac:dyDescent="0.2">
      <c r="C827" s="67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</row>
    <row r="828" spans="3:74" x14ac:dyDescent="0.2">
      <c r="C828" s="67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</row>
    <row r="829" spans="3:74" x14ac:dyDescent="0.2">
      <c r="C829" s="67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</row>
    <row r="830" spans="3:74" x14ac:dyDescent="0.2">
      <c r="C830" s="67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</row>
    <row r="831" spans="3:74" x14ac:dyDescent="0.2">
      <c r="C831" s="67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</row>
    <row r="832" spans="3:74" x14ac:dyDescent="0.2">
      <c r="C832" s="67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</row>
    <row r="833" spans="3:74" x14ac:dyDescent="0.2">
      <c r="C833" s="67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</row>
    <row r="834" spans="3:74" x14ac:dyDescent="0.2">
      <c r="C834" s="67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</row>
    <row r="835" spans="3:74" x14ac:dyDescent="0.2">
      <c r="C835" s="67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</row>
    <row r="836" spans="3:74" x14ac:dyDescent="0.2">
      <c r="C836" s="67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</row>
    <row r="837" spans="3:74" x14ac:dyDescent="0.2">
      <c r="C837" s="67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</row>
    <row r="838" spans="3:74" x14ac:dyDescent="0.2">
      <c r="C838" s="67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</row>
    <row r="839" spans="3:74" x14ac:dyDescent="0.2">
      <c r="C839" s="67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</row>
    <row r="840" spans="3:74" x14ac:dyDescent="0.2">
      <c r="C840" s="67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</row>
    <row r="841" spans="3:74" x14ac:dyDescent="0.2">
      <c r="C841" s="67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</row>
    <row r="842" spans="3:74" x14ac:dyDescent="0.2">
      <c r="C842" s="67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</row>
    <row r="843" spans="3:74" x14ac:dyDescent="0.2">
      <c r="C843" s="67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</row>
    <row r="844" spans="3:74" x14ac:dyDescent="0.2">
      <c r="C844" s="67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</row>
    <row r="845" spans="3:74" x14ac:dyDescent="0.2">
      <c r="C845" s="67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</row>
    <row r="846" spans="3:74" x14ac:dyDescent="0.2">
      <c r="C846" s="67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</row>
    <row r="847" spans="3:74" x14ac:dyDescent="0.2">
      <c r="C847" s="67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</row>
    <row r="848" spans="3:74" x14ac:dyDescent="0.2">
      <c r="C848" s="67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</row>
    <row r="849" spans="3:74" x14ac:dyDescent="0.2">
      <c r="C849" s="67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</row>
    <row r="850" spans="3:74" x14ac:dyDescent="0.2">
      <c r="C850" s="67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</row>
    <row r="851" spans="3:74" x14ac:dyDescent="0.2">
      <c r="C851" s="67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</row>
    <row r="852" spans="3:74" x14ac:dyDescent="0.2">
      <c r="C852" s="67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</row>
    <row r="853" spans="3:74" x14ac:dyDescent="0.2">
      <c r="C853" s="67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</row>
    <row r="854" spans="3:74" x14ac:dyDescent="0.2">
      <c r="C854" s="67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</row>
    <row r="855" spans="3:74" x14ac:dyDescent="0.2">
      <c r="C855" s="67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</row>
    <row r="856" spans="3:74" x14ac:dyDescent="0.2">
      <c r="C856" s="67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</row>
    <row r="857" spans="3:74" x14ac:dyDescent="0.2">
      <c r="C857" s="67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</row>
    <row r="858" spans="3:74" x14ac:dyDescent="0.2">
      <c r="C858" s="67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</row>
    <row r="859" spans="3:74" x14ac:dyDescent="0.2">
      <c r="C859" s="67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</row>
    <row r="860" spans="3:74" x14ac:dyDescent="0.2">
      <c r="C860" s="67"/>
    </row>
    <row r="861" spans="3:74" x14ac:dyDescent="0.2">
      <c r="C861" s="67"/>
    </row>
    <row r="862" spans="3:74" x14ac:dyDescent="0.2">
      <c r="C862" s="67"/>
    </row>
    <row r="863" spans="3:74" x14ac:dyDescent="0.2">
      <c r="C863" s="67"/>
    </row>
    <row r="864" spans="3:74" x14ac:dyDescent="0.2">
      <c r="C864" s="67"/>
    </row>
    <row r="865" spans="3:3" x14ac:dyDescent="0.2">
      <c r="C865" s="67"/>
    </row>
    <row r="866" spans="3:3" x14ac:dyDescent="0.2">
      <c r="C866" s="67"/>
    </row>
    <row r="867" spans="3:3" x14ac:dyDescent="0.2">
      <c r="C867" s="67"/>
    </row>
    <row r="868" spans="3:3" x14ac:dyDescent="0.2">
      <c r="C868" s="67"/>
    </row>
    <row r="869" spans="3:3" x14ac:dyDescent="0.2">
      <c r="C869" s="67"/>
    </row>
    <row r="870" spans="3:3" x14ac:dyDescent="0.2">
      <c r="C870" s="67"/>
    </row>
    <row r="871" spans="3:3" x14ac:dyDescent="0.2">
      <c r="C871" s="67"/>
    </row>
    <row r="872" spans="3:3" x14ac:dyDescent="0.2">
      <c r="C872" s="67"/>
    </row>
    <row r="873" spans="3:3" x14ac:dyDescent="0.2">
      <c r="C873" s="67"/>
    </row>
    <row r="874" spans="3:3" x14ac:dyDescent="0.2">
      <c r="C874" s="67"/>
    </row>
    <row r="875" spans="3:3" x14ac:dyDescent="0.2">
      <c r="C875" s="67"/>
    </row>
    <row r="876" spans="3:3" x14ac:dyDescent="0.2">
      <c r="C876" s="67"/>
    </row>
    <row r="877" spans="3:3" x14ac:dyDescent="0.2">
      <c r="C877" s="67"/>
    </row>
    <row r="878" spans="3:3" x14ac:dyDescent="0.2">
      <c r="C878" s="67"/>
    </row>
    <row r="879" spans="3:3" x14ac:dyDescent="0.2">
      <c r="C879" s="67"/>
    </row>
    <row r="880" spans="3:3" x14ac:dyDescent="0.2">
      <c r="C880" s="67"/>
    </row>
    <row r="881" spans="3:3" x14ac:dyDescent="0.2">
      <c r="C881" s="67"/>
    </row>
    <row r="882" spans="3:3" x14ac:dyDescent="0.2">
      <c r="C882" s="67"/>
    </row>
    <row r="883" spans="3:3" x14ac:dyDescent="0.2">
      <c r="C883" s="67"/>
    </row>
    <row r="884" spans="3:3" x14ac:dyDescent="0.2">
      <c r="C884" s="67"/>
    </row>
    <row r="885" spans="3:3" x14ac:dyDescent="0.2">
      <c r="C885" s="67"/>
    </row>
    <row r="886" spans="3:3" x14ac:dyDescent="0.2">
      <c r="C886" s="67"/>
    </row>
    <row r="887" spans="3:3" x14ac:dyDescent="0.2">
      <c r="C887" s="67"/>
    </row>
    <row r="888" spans="3:3" x14ac:dyDescent="0.2">
      <c r="C888" s="67"/>
    </row>
    <row r="889" spans="3:3" x14ac:dyDescent="0.2">
      <c r="C889" s="67"/>
    </row>
    <row r="890" spans="3:3" x14ac:dyDescent="0.2">
      <c r="C890" s="67"/>
    </row>
    <row r="891" spans="3:3" x14ac:dyDescent="0.2">
      <c r="C891" s="67"/>
    </row>
    <row r="892" spans="3:3" x14ac:dyDescent="0.2">
      <c r="C892" s="67"/>
    </row>
    <row r="893" spans="3:3" x14ac:dyDescent="0.2">
      <c r="C893" s="67"/>
    </row>
    <row r="894" spans="3:3" x14ac:dyDescent="0.2">
      <c r="C894" s="67"/>
    </row>
    <row r="895" spans="3:3" x14ac:dyDescent="0.2">
      <c r="C895" s="67"/>
    </row>
    <row r="896" spans="3:3" x14ac:dyDescent="0.2">
      <c r="C896" s="67"/>
    </row>
    <row r="897" spans="3:3" x14ac:dyDescent="0.2">
      <c r="C897" s="67"/>
    </row>
    <row r="898" spans="3:3" x14ac:dyDescent="0.2">
      <c r="C898" s="67"/>
    </row>
    <row r="899" spans="3:3" x14ac:dyDescent="0.2">
      <c r="C899" s="67"/>
    </row>
    <row r="900" spans="3:3" x14ac:dyDescent="0.2">
      <c r="C900" s="67"/>
    </row>
    <row r="901" spans="3:3" x14ac:dyDescent="0.2">
      <c r="C901" s="67"/>
    </row>
    <row r="902" spans="3:3" x14ac:dyDescent="0.2">
      <c r="C902" s="67"/>
    </row>
    <row r="903" spans="3:3" x14ac:dyDescent="0.2">
      <c r="C903" s="67"/>
    </row>
    <row r="904" spans="3:3" x14ac:dyDescent="0.2">
      <c r="C904" s="67"/>
    </row>
    <row r="905" spans="3:3" x14ac:dyDescent="0.2">
      <c r="C905" s="67"/>
    </row>
    <row r="906" spans="3:3" x14ac:dyDescent="0.2">
      <c r="C906" s="67"/>
    </row>
    <row r="907" spans="3:3" x14ac:dyDescent="0.2">
      <c r="C907" s="67"/>
    </row>
    <row r="908" spans="3:3" x14ac:dyDescent="0.2">
      <c r="C908" s="67"/>
    </row>
    <row r="909" spans="3:3" x14ac:dyDescent="0.2">
      <c r="C909" s="67"/>
    </row>
    <row r="910" spans="3:3" x14ac:dyDescent="0.2">
      <c r="C910" s="67"/>
    </row>
    <row r="911" spans="3:3" x14ac:dyDescent="0.2">
      <c r="C911" s="67"/>
    </row>
    <row r="912" spans="3:3" x14ac:dyDescent="0.2">
      <c r="C912" s="67"/>
    </row>
    <row r="913" spans="3:3" x14ac:dyDescent="0.2">
      <c r="C913" s="67"/>
    </row>
    <row r="914" spans="3:3" x14ac:dyDescent="0.2">
      <c r="C914" s="67"/>
    </row>
    <row r="915" spans="3:3" x14ac:dyDescent="0.2">
      <c r="C915" s="67"/>
    </row>
    <row r="916" spans="3:3" x14ac:dyDescent="0.2">
      <c r="C916" s="67"/>
    </row>
    <row r="917" spans="3:3" x14ac:dyDescent="0.2">
      <c r="C917" s="67"/>
    </row>
    <row r="918" spans="3:3" x14ac:dyDescent="0.2">
      <c r="C918" s="67"/>
    </row>
    <row r="919" spans="3:3" x14ac:dyDescent="0.2">
      <c r="C919" s="67"/>
    </row>
    <row r="920" spans="3:3" x14ac:dyDescent="0.2">
      <c r="C920" s="67"/>
    </row>
    <row r="921" spans="3:3" x14ac:dyDescent="0.2">
      <c r="C921" s="67"/>
    </row>
    <row r="922" spans="3:3" x14ac:dyDescent="0.2">
      <c r="C922" s="67"/>
    </row>
    <row r="923" spans="3:3" x14ac:dyDescent="0.2">
      <c r="C923" s="67"/>
    </row>
    <row r="924" spans="3:3" x14ac:dyDescent="0.2">
      <c r="C924" s="67"/>
    </row>
    <row r="925" spans="3:3" x14ac:dyDescent="0.2">
      <c r="C925" s="67"/>
    </row>
    <row r="926" spans="3:3" x14ac:dyDescent="0.2">
      <c r="C926" s="67"/>
    </row>
    <row r="927" spans="3:3" x14ac:dyDescent="0.2">
      <c r="C927" s="67"/>
    </row>
    <row r="928" spans="3:3" x14ac:dyDescent="0.2">
      <c r="C928" s="67"/>
    </row>
    <row r="929" spans="3:3" x14ac:dyDescent="0.2">
      <c r="C929" s="67"/>
    </row>
    <row r="930" spans="3:3" x14ac:dyDescent="0.2">
      <c r="C930" s="67"/>
    </row>
    <row r="931" spans="3:3" x14ac:dyDescent="0.2">
      <c r="C931" s="67"/>
    </row>
    <row r="932" spans="3:3" x14ac:dyDescent="0.2">
      <c r="C932" s="67"/>
    </row>
    <row r="933" spans="3:3" x14ac:dyDescent="0.2">
      <c r="C933" s="67"/>
    </row>
    <row r="934" spans="3:3" x14ac:dyDescent="0.2">
      <c r="C934" s="67"/>
    </row>
    <row r="935" spans="3:3" x14ac:dyDescent="0.2">
      <c r="C935" s="67"/>
    </row>
    <row r="936" spans="3:3" x14ac:dyDescent="0.2">
      <c r="C936" s="67"/>
    </row>
    <row r="937" spans="3:3" x14ac:dyDescent="0.2">
      <c r="C937" s="67"/>
    </row>
    <row r="938" spans="3:3" x14ac:dyDescent="0.2">
      <c r="C938" s="67"/>
    </row>
    <row r="939" spans="3:3" x14ac:dyDescent="0.2">
      <c r="C939" s="67"/>
    </row>
    <row r="940" spans="3:3" x14ac:dyDescent="0.2">
      <c r="C940" s="67"/>
    </row>
    <row r="941" spans="3:3" x14ac:dyDescent="0.2">
      <c r="C941" s="67"/>
    </row>
    <row r="942" spans="3:3" x14ac:dyDescent="0.2">
      <c r="C942" s="67"/>
    </row>
    <row r="943" spans="3:3" x14ac:dyDescent="0.2">
      <c r="C943" s="67"/>
    </row>
    <row r="944" spans="3:3" x14ac:dyDescent="0.2">
      <c r="C944" s="67"/>
    </row>
    <row r="945" spans="3:3" x14ac:dyDescent="0.2">
      <c r="C945" s="67"/>
    </row>
    <row r="946" spans="3:3" x14ac:dyDescent="0.2">
      <c r="C946" s="67"/>
    </row>
    <row r="947" spans="3:3" x14ac:dyDescent="0.2">
      <c r="C947" s="67"/>
    </row>
    <row r="948" spans="3:3" x14ac:dyDescent="0.2">
      <c r="C948" s="67"/>
    </row>
    <row r="949" spans="3:3" x14ac:dyDescent="0.2">
      <c r="C949" s="67"/>
    </row>
    <row r="950" spans="3:3" x14ac:dyDescent="0.2">
      <c r="C950" s="67"/>
    </row>
    <row r="951" spans="3:3" x14ac:dyDescent="0.2">
      <c r="C951" s="67"/>
    </row>
    <row r="952" spans="3:3" x14ac:dyDescent="0.2">
      <c r="C952" s="67"/>
    </row>
    <row r="953" spans="3:3" x14ac:dyDescent="0.2">
      <c r="C953" s="67"/>
    </row>
    <row r="954" spans="3:3" x14ac:dyDescent="0.2">
      <c r="C954" s="67"/>
    </row>
    <row r="955" spans="3:3" x14ac:dyDescent="0.2">
      <c r="C955" s="67"/>
    </row>
    <row r="956" spans="3:3" x14ac:dyDescent="0.2">
      <c r="C956" s="67"/>
    </row>
    <row r="957" spans="3:3" x14ac:dyDescent="0.2">
      <c r="C957" s="67"/>
    </row>
    <row r="958" spans="3:3" x14ac:dyDescent="0.2">
      <c r="C958" s="67"/>
    </row>
    <row r="959" spans="3:3" x14ac:dyDescent="0.2">
      <c r="C959" s="67"/>
    </row>
    <row r="960" spans="3:3" x14ac:dyDescent="0.2">
      <c r="C960" s="67"/>
    </row>
    <row r="961" spans="3:3" x14ac:dyDescent="0.2">
      <c r="C961" s="67"/>
    </row>
    <row r="962" spans="3:3" x14ac:dyDescent="0.2">
      <c r="C962" s="67"/>
    </row>
    <row r="963" spans="3:3" x14ac:dyDescent="0.2">
      <c r="C963" s="67"/>
    </row>
    <row r="964" spans="3:3" x14ac:dyDescent="0.2">
      <c r="C964" s="67"/>
    </row>
    <row r="965" spans="3:3" x14ac:dyDescent="0.2">
      <c r="C965" s="67"/>
    </row>
    <row r="966" spans="3:3" x14ac:dyDescent="0.2">
      <c r="C966" s="67"/>
    </row>
    <row r="967" spans="3:3" x14ac:dyDescent="0.2">
      <c r="C967" s="67"/>
    </row>
    <row r="968" spans="3:3" x14ac:dyDescent="0.2">
      <c r="C968" s="67"/>
    </row>
    <row r="969" spans="3:3" x14ac:dyDescent="0.2">
      <c r="C969" s="67"/>
    </row>
    <row r="970" spans="3:3" x14ac:dyDescent="0.2">
      <c r="C970" s="67"/>
    </row>
    <row r="971" spans="3:3" x14ac:dyDescent="0.2">
      <c r="C971" s="67"/>
    </row>
    <row r="972" spans="3:3" x14ac:dyDescent="0.2">
      <c r="C972" s="67"/>
    </row>
    <row r="973" spans="3:3" x14ac:dyDescent="0.2">
      <c r="C973" s="67"/>
    </row>
    <row r="974" spans="3:3" x14ac:dyDescent="0.2">
      <c r="C974" s="67"/>
    </row>
    <row r="975" spans="3:3" x14ac:dyDescent="0.2">
      <c r="C975" s="67"/>
    </row>
    <row r="976" spans="3:3" x14ac:dyDescent="0.2">
      <c r="C976" s="67"/>
    </row>
    <row r="977" spans="3:53" x14ac:dyDescent="0.2">
      <c r="C977" s="67"/>
    </row>
    <row r="978" spans="3:53" x14ac:dyDescent="0.2">
      <c r="C978" s="67"/>
    </row>
    <row r="979" spans="3:53" x14ac:dyDescent="0.2">
      <c r="C979" s="67"/>
    </row>
    <row r="980" spans="3:53" x14ac:dyDescent="0.2">
      <c r="C980" s="67"/>
    </row>
    <row r="981" spans="3:53" x14ac:dyDescent="0.2">
      <c r="C981" s="177"/>
    </row>
    <row r="982" spans="3:53" x14ac:dyDescent="0.2">
      <c r="C982" s="67"/>
    </row>
    <row r="983" spans="3:53" x14ac:dyDescent="0.2"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</row>
    <row r="984" spans="3:53" x14ac:dyDescent="0.2">
      <c r="C984" s="67"/>
    </row>
    <row r="985" spans="3:53" x14ac:dyDescent="0.2">
      <c r="C985" s="67"/>
    </row>
    <row r="986" spans="3:53" x14ac:dyDescent="0.2">
      <c r="C986" s="67"/>
    </row>
    <row r="987" spans="3:53" x14ac:dyDescent="0.2">
      <c r="C987" s="67"/>
    </row>
    <row r="988" spans="3:53" x14ac:dyDescent="0.2">
      <c r="C988" s="67"/>
    </row>
    <row r="989" spans="3:53" x14ac:dyDescent="0.2">
      <c r="C989" s="67"/>
    </row>
    <row r="990" spans="3:53" x14ac:dyDescent="0.2">
      <c r="C990" s="67"/>
    </row>
    <row r="991" spans="3:53" x14ac:dyDescent="0.2">
      <c r="C991" s="67"/>
    </row>
    <row r="992" spans="3:53" x14ac:dyDescent="0.2">
      <c r="C992" s="67"/>
    </row>
    <row r="993" spans="3:3" x14ac:dyDescent="0.2">
      <c r="C993" s="67"/>
    </row>
    <row r="994" spans="3:3" x14ac:dyDescent="0.2">
      <c r="C994" s="67"/>
    </row>
    <row r="995" spans="3:3" x14ac:dyDescent="0.2">
      <c r="C995" s="67"/>
    </row>
    <row r="996" spans="3:3" x14ac:dyDescent="0.2">
      <c r="C996" s="67"/>
    </row>
    <row r="997" spans="3:3" x14ac:dyDescent="0.2">
      <c r="C997" s="67"/>
    </row>
    <row r="998" spans="3:3" x14ac:dyDescent="0.2">
      <c r="C998" s="67"/>
    </row>
    <row r="999" spans="3:3" x14ac:dyDescent="0.2">
      <c r="C999" s="67"/>
    </row>
    <row r="1000" spans="3:3" x14ac:dyDescent="0.2">
      <c r="C1000" s="67"/>
    </row>
    <row r="1001" spans="3:3" x14ac:dyDescent="0.2">
      <c r="C1001" s="67"/>
    </row>
    <row r="1002" spans="3:3" x14ac:dyDescent="0.2">
      <c r="C1002" s="67"/>
    </row>
    <row r="1003" spans="3:3" x14ac:dyDescent="0.2">
      <c r="C1003" s="67"/>
    </row>
    <row r="1004" spans="3:3" x14ac:dyDescent="0.2">
      <c r="C1004" s="67"/>
    </row>
    <row r="1005" spans="3:3" x14ac:dyDescent="0.2">
      <c r="C1005" s="67"/>
    </row>
    <row r="1006" spans="3:3" x14ac:dyDescent="0.2">
      <c r="C1006" s="67"/>
    </row>
    <row r="1007" spans="3:3" x14ac:dyDescent="0.2">
      <c r="C1007" s="67"/>
    </row>
    <row r="1008" spans="3:3" x14ac:dyDescent="0.2">
      <c r="C1008" s="67"/>
    </row>
    <row r="1009" spans="3:3" x14ac:dyDescent="0.2">
      <c r="C1009" s="67"/>
    </row>
    <row r="1010" spans="3:3" x14ac:dyDescent="0.2">
      <c r="C1010" s="67"/>
    </row>
  </sheetData>
  <pageMargins left="0.7" right="0.7" top="0.75" bottom="0.75" header="0.3" footer="0.3"/>
  <pageSetup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showGridLines="0" topLeftCell="Q1" workbookViewId="0">
      <selection activeCell="D20" sqref="D20"/>
    </sheetView>
  </sheetViews>
  <sheetFormatPr defaultRowHeight="15" x14ac:dyDescent="0.25"/>
  <cols>
    <col min="1" max="1" width="15.7109375" style="8" bestFit="1" customWidth="1"/>
    <col min="2" max="2" width="22.5703125" style="15" bestFit="1" customWidth="1"/>
    <col min="3" max="3" width="30" style="15" bestFit="1" customWidth="1"/>
    <col min="4" max="4" width="29" style="15" bestFit="1" customWidth="1"/>
    <col min="5" max="5" width="31.7109375" style="15" bestFit="1" customWidth="1"/>
    <col min="6" max="6" width="21.42578125" style="15" bestFit="1" customWidth="1"/>
    <col min="7" max="7" width="22" style="15" bestFit="1" customWidth="1"/>
    <col min="8" max="10" width="31" style="15" bestFit="1" customWidth="1"/>
    <col min="11" max="11" width="45.85546875" style="15" bestFit="1" customWidth="1"/>
    <col min="12" max="16" width="45.7109375" style="15" bestFit="1" customWidth="1"/>
    <col min="17" max="19" width="31" style="15" bestFit="1" customWidth="1"/>
    <col min="20" max="20" width="8.85546875" style="9"/>
    <col min="21" max="21" width="31" style="15" bestFit="1" customWidth="1"/>
    <col min="22" max="256" width="9.140625" style="9"/>
    <col min="257" max="257" width="15.7109375" style="9" bestFit="1" customWidth="1"/>
    <col min="258" max="258" width="22.5703125" style="9" bestFit="1" customWidth="1"/>
    <col min="259" max="259" width="30" style="9" bestFit="1" customWidth="1"/>
    <col min="260" max="260" width="29" style="9" bestFit="1" customWidth="1"/>
    <col min="261" max="261" width="31.7109375" style="9" bestFit="1" customWidth="1"/>
    <col min="262" max="262" width="21.42578125" style="9" bestFit="1" customWidth="1"/>
    <col min="263" max="263" width="22" style="9" bestFit="1" customWidth="1"/>
    <col min="264" max="266" width="31" style="9" bestFit="1" customWidth="1"/>
    <col min="267" max="267" width="45.85546875" style="9" bestFit="1" customWidth="1"/>
    <col min="268" max="272" width="45.7109375" style="9" bestFit="1" customWidth="1"/>
    <col min="273" max="274" width="31" style="9" bestFit="1" customWidth="1"/>
    <col min="275" max="276" width="9.140625" style="9"/>
    <col min="277" max="277" width="31" style="9" bestFit="1" customWidth="1"/>
    <col min="278" max="512" width="9.140625" style="9"/>
    <col min="513" max="513" width="15.7109375" style="9" bestFit="1" customWidth="1"/>
    <col min="514" max="514" width="22.5703125" style="9" bestFit="1" customWidth="1"/>
    <col min="515" max="515" width="30" style="9" bestFit="1" customWidth="1"/>
    <col min="516" max="516" width="29" style="9" bestFit="1" customWidth="1"/>
    <col min="517" max="517" width="31.7109375" style="9" bestFit="1" customWidth="1"/>
    <col min="518" max="518" width="21.42578125" style="9" bestFit="1" customWidth="1"/>
    <col min="519" max="519" width="22" style="9" bestFit="1" customWidth="1"/>
    <col min="520" max="522" width="31" style="9" bestFit="1" customWidth="1"/>
    <col min="523" max="523" width="45.85546875" style="9" bestFit="1" customWidth="1"/>
    <col min="524" max="528" width="45.7109375" style="9" bestFit="1" customWidth="1"/>
    <col min="529" max="530" width="31" style="9" bestFit="1" customWidth="1"/>
    <col min="531" max="532" width="9.140625" style="9"/>
    <col min="533" max="533" width="31" style="9" bestFit="1" customWidth="1"/>
    <col min="534" max="768" width="9.140625" style="9"/>
    <col min="769" max="769" width="15.7109375" style="9" bestFit="1" customWidth="1"/>
    <col min="770" max="770" width="22.5703125" style="9" bestFit="1" customWidth="1"/>
    <col min="771" max="771" width="30" style="9" bestFit="1" customWidth="1"/>
    <col min="772" max="772" width="29" style="9" bestFit="1" customWidth="1"/>
    <col min="773" max="773" width="31.7109375" style="9" bestFit="1" customWidth="1"/>
    <col min="774" max="774" width="21.42578125" style="9" bestFit="1" customWidth="1"/>
    <col min="775" max="775" width="22" style="9" bestFit="1" customWidth="1"/>
    <col min="776" max="778" width="31" style="9" bestFit="1" customWidth="1"/>
    <col min="779" max="779" width="45.85546875" style="9" bestFit="1" customWidth="1"/>
    <col min="780" max="784" width="45.7109375" style="9" bestFit="1" customWidth="1"/>
    <col min="785" max="786" width="31" style="9" bestFit="1" customWidth="1"/>
    <col min="787" max="788" width="9.140625" style="9"/>
    <col min="789" max="789" width="31" style="9" bestFit="1" customWidth="1"/>
    <col min="790" max="1024" width="9.140625" style="9"/>
    <col min="1025" max="1025" width="15.7109375" style="9" bestFit="1" customWidth="1"/>
    <col min="1026" max="1026" width="22.5703125" style="9" bestFit="1" customWidth="1"/>
    <col min="1027" max="1027" width="30" style="9" bestFit="1" customWidth="1"/>
    <col min="1028" max="1028" width="29" style="9" bestFit="1" customWidth="1"/>
    <col min="1029" max="1029" width="31.7109375" style="9" bestFit="1" customWidth="1"/>
    <col min="1030" max="1030" width="21.42578125" style="9" bestFit="1" customWidth="1"/>
    <col min="1031" max="1031" width="22" style="9" bestFit="1" customWidth="1"/>
    <col min="1032" max="1034" width="31" style="9" bestFit="1" customWidth="1"/>
    <col min="1035" max="1035" width="45.85546875" style="9" bestFit="1" customWidth="1"/>
    <col min="1036" max="1040" width="45.7109375" style="9" bestFit="1" customWidth="1"/>
    <col min="1041" max="1042" width="31" style="9" bestFit="1" customWidth="1"/>
    <col min="1043" max="1044" width="9.140625" style="9"/>
    <col min="1045" max="1045" width="31" style="9" bestFit="1" customWidth="1"/>
    <col min="1046" max="1280" width="9.140625" style="9"/>
    <col min="1281" max="1281" width="15.7109375" style="9" bestFit="1" customWidth="1"/>
    <col min="1282" max="1282" width="22.5703125" style="9" bestFit="1" customWidth="1"/>
    <col min="1283" max="1283" width="30" style="9" bestFit="1" customWidth="1"/>
    <col min="1284" max="1284" width="29" style="9" bestFit="1" customWidth="1"/>
    <col min="1285" max="1285" width="31.7109375" style="9" bestFit="1" customWidth="1"/>
    <col min="1286" max="1286" width="21.42578125" style="9" bestFit="1" customWidth="1"/>
    <col min="1287" max="1287" width="22" style="9" bestFit="1" customWidth="1"/>
    <col min="1288" max="1290" width="31" style="9" bestFit="1" customWidth="1"/>
    <col min="1291" max="1291" width="45.85546875" style="9" bestFit="1" customWidth="1"/>
    <col min="1292" max="1296" width="45.7109375" style="9" bestFit="1" customWidth="1"/>
    <col min="1297" max="1298" width="31" style="9" bestFit="1" customWidth="1"/>
    <col min="1299" max="1300" width="9.140625" style="9"/>
    <col min="1301" max="1301" width="31" style="9" bestFit="1" customWidth="1"/>
    <col min="1302" max="1536" width="9.140625" style="9"/>
    <col min="1537" max="1537" width="15.7109375" style="9" bestFit="1" customWidth="1"/>
    <col min="1538" max="1538" width="22.5703125" style="9" bestFit="1" customWidth="1"/>
    <col min="1539" max="1539" width="30" style="9" bestFit="1" customWidth="1"/>
    <col min="1540" max="1540" width="29" style="9" bestFit="1" customWidth="1"/>
    <col min="1541" max="1541" width="31.7109375" style="9" bestFit="1" customWidth="1"/>
    <col min="1542" max="1542" width="21.42578125" style="9" bestFit="1" customWidth="1"/>
    <col min="1543" max="1543" width="22" style="9" bestFit="1" customWidth="1"/>
    <col min="1544" max="1546" width="31" style="9" bestFit="1" customWidth="1"/>
    <col min="1547" max="1547" width="45.85546875" style="9" bestFit="1" customWidth="1"/>
    <col min="1548" max="1552" width="45.7109375" style="9" bestFit="1" customWidth="1"/>
    <col min="1553" max="1554" width="31" style="9" bestFit="1" customWidth="1"/>
    <col min="1555" max="1556" width="9.140625" style="9"/>
    <col min="1557" max="1557" width="31" style="9" bestFit="1" customWidth="1"/>
    <col min="1558" max="1792" width="9.140625" style="9"/>
    <col min="1793" max="1793" width="15.7109375" style="9" bestFit="1" customWidth="1"/>
    <col min="1794" max="1794" width="22.5703125" style="9" bestFit="1" customWidth="1"/>
    <col min="1795" max="1795" width="30" style="9" bestFit="1" customWidth="1"/>
    <col min="1796" max="1796" width="29" style="9" bestFit="1" customWidth="1"/>
    <col min="1797" max="1797" width="31.7109375" style="9" bestFit="1" customWidth="1"/>
    <col min="1798" max="1798" width="21.42578125" style="9" bestFit="1" customWidth="1"/>
    <col min="1799" max="1799" width="22" style="9" bestFit="1" customWidth="1"/>
    <col min="1800" max="1802" width="31" style="9" bestFit="1" customWidth="1"/>
    <col min="1803" max="1803" width="45.85546875" style="9" bestFit="1" customWidth="1"/>
    <col min="1804" max="1808" width="45.7109375" style="9" bestFit="1" customWidth="1"/>
    <col min="1809" max="1810" width="31" style="9" bestFit="1" customWidth="1"/>
    <col min="1811" max="1812" width="9.140625" style="9"/>
    <col min="1813" max="1813" width="31" style="9" bestFit="1" customWidth="1"/>
    <col min="1814" max="2048" width="9.140625" style="9"/>
    <col min="2049" max="2049" width="15.7109375" style="9" bestFit="1" customWidth="1"/>
    <col min="2050" max="2050" width="22.5703125" style="9" bestFit="1" customWidth="1"/>
    <col min="2051" max="2051" width="30" style="9" bestFit="1" customWidth="1"/>
    <col min="2052" max="2052" width="29" style="9" bestFit="1" customWidth="1"/>
    <col min="2053" max="2053" width="31.7109375" style="9" bestFit="1" customWidth="1"/>
    <col min="2054" max="2054" width="21.42578125" style="9" bestFit="1" customWidth="1"/>
    <col min="2055" max="2055" width="22" style="9" bestFit="1" customWidth="1"/>
    <col min="2056" max="2058" width="31" style="9" bestFit="1" customWidth="1"/>
    <col min="2059" max="2059" width="45.85546875" style="9" bestFit="1" customWidth="1"/>
    <col min="2060" max="2064" width="45.7109375" style="9" bestFit="1" customWidth="1"/>
    <col min="2065" max="2066" width="31" style="9" bestFit="1" customWidth="1"/>
    <col min="2067" max="2068" width="9.140625" style="9"/>
    <col min="2069" max="2069" width="31" style="9" bestFit="1" customWidth="1"/>
    <col min="2070" max="2304" width="9.140625" style="9"/>
    <col min="2305" max="2305" width="15.7109375" style="9" bestFit="1" customWidth="1"/>
    <col min="2306" max="2306" width="22.5703125" style="9" bestFit="1" customWidth="1"/>
    <col min="2307" max="2307" width="30" style="9" bestFit="1" customWidth="1"/>
    <col min="2308" max="2308" width="29" style="9" bestFit="1" customWidth="1"/>
    <col min="2309" max="2309" width="31.7109375" style="9" bestFit="1" customWidth="1"/>
    <col min="2310" max="2310" width="21.42578125" style="9" bestFit="1" customWidth="1"/>
    <col min="2311" max="2311" width="22" style="9" bestFit="1" customWidth="1"/>
    <col min="2312" max="2314" width="31" style="9" bestFit="1" customWidth="1"/>
    <col min="2315" max="2315" width="45.85546875" style="9" bestFit="1" customWidth="1"/>
    <col min="2316" max="2320" width="45.7109375" style="9" bestFit="1" customWidth="1"/>
    <col min="2321" max="2322" width="31" style="9" bestFit="1" customWidth="1"/>
    <col min="2323" max="2324" width="9.140625" style="9"/>
    <col min="2325" max="2325" width="31" style="9" bestFit="1" customWidth="1"/>
    <col min="2326" max="2560" width="9.140625" style="9"/>
    <col min="2561" max="2561" width="15.7109375" style="9" bestFit="1" customWidth="1"/>
    <col min="2562" max="2562" width="22.5703125" style="9" bestFit="1" customWidth="1"/>
    <col min="2563" max="2563" width="30" style="9" bestFit="1" customWidth="1"/>
    <col min="2564" max="2564" width="29" style="9" bestFit="1" customWidth="1"/>
    <col min="2565" max="2565" width="31.7109375" style="9" bestFit="1" customWidth="1"/>
    <col min="2566" max="2566" width="21.42578125" style="9" bestFit="1" customWidth="1"/>
    <col min="2567" max="2567" width="22" style="9" bestFit="1" customWidth="1"/>
    <col min="2568" max="2570" width="31" style="9" bestFit="1" customWidth="1"/>
    <col min="2571" max="2571" width="45.85546875" style="9" bestFit="1" customWidth="1"/>
    <col min="2572" max="2576" width="45.7109375" style="9" bestFit="1" customWidth="1"/>
    <col min="2577" max="2578" width="31" style="9" bestFit="1" customWidth="1"/>
    <col min="2579" max="2580" width="9.140625" style="9"/>
    <col min="2581" max="2581" width="31" style="9" bestFit="1" customWidth="1"/>
    <col min="2582" max="2816" width="9.140625" style="9"/>
    <col min="2817" max="2817" width="15.7109375" style="9" bestFit="1" customWidth="1"/>
    <col min="2818" max="2818" width="22.5703125" style="9" bestFit="1" customWidth="1"/>
    <col min="2819" max="2819" width="30" style="9" bestFit="1" customWidth="1"/>
    <col min="2820" max="2820" width="29" style="9" bestFit="1" customWidth="1"/>
    <col min="2821" max="2821" width="31.7109375" style="9" bestFit="1" customWidth="1"/>
    <col min="2822" max="2822" width="21.42578125" style="9" bestFit="1" customWidth="1"/>
    <col min="2823" max="2823" width="22" style="9" bestFit="1" customWidth="1"/>
    <col min="2824" max="2826" width="31" style="9" bestFit="1" customWidth="1"/>
    <col min="2827" max="2827" width="45.85546875" style="9" bestFit="1" customWidth="1"/>
    <col min="2828" max="2832" width="45.7109375" style="9" bestFit="1" customWidth="1"/>
    <col min="2833" max="2834" width="31" style="9" bestFit="1" customWidth="1"/>
    <col min="2835" max="2836" width="9.140625" style="9"/>
    <col min="2837" max="2837" width="31" style="9" bestFit="1" customWidth="1"/>
    <col min="2838" max="3072" width="9.140625" style="9"/>
    <col min="3073" max="3073" width="15.7109375" style="9" bestFit="1" customWidth="1"/>
    <col min="3074" max="3074" width="22.5703125" style="9" bestFit="1" customWidth="1"/>
    <col min="3075" max="3075" width="30" style="9" bestFit="1" customWidth="1"/>
    <col min="3076" max="3076" width="29" style="9" bestFit="1" customWidth="1"/>
    <col min="3077" max="3077" width="31.7109375" style="9" bestFit="1" customWidth="1"/>
    <col min="3078" max="3078" width="21.42578125" style="9" bestFit="1" customWidth="1"/>
    <col min="3079" max="3079" width="22" style="9" bestFit="1" customWidth="1"/>
    <col min="3080" max="3082" width="31" style="9" bestFit="1" customWidth="1"/>
    <col min="3083" max="3083" width="45.85546875" style="9" bestFit="1" customWidth="1"/>
    <col min="3084" max="3088" width="45.7109375" style="9" bestFit="1" customWidth="1"/>
    <col min="3089" max="3090" width="31" style="9" bestFit="1" customWidth="1"/>
    <col min="3091" max="3092" width="9.140625" style="9"/>
    <col min="3093" max="3093" width="31" style="9" bestFit="1" customWidth="1"/>
    <col min="3094" max="3328" width="9.140625" style="9"/>
    <col min="3329" max="3329" width="15.7109375" style="9" bestFit="1" customWidth="1"/>
    <col min="3330" max="3330" width="22.5703125" style="9" bestFit="1" customWidth="1"/>
    <col min="3331" max="3331" width="30" style="9" bestFit="1" customWidth="1"/>
    <col min="3332" max="3332" width="29" style="9" bestFit="1" customWidth="1"/>
    <col min="3333" max="3333" width="31.7109375" style="9" bestFit="1" customWidth="1"/>
    <col min="3334" max="3334" width="21.42578125" style="9" bestFit="1" customWidth="1"/>
    <col min="3335" max="3335" width="22" style="9" bestFit="1" customWidth="1"/>
    <col min="3336" max="3338" width="31" style="9" bestFit="1" customWidth="1"/>
    <col min="3339" max="3339" width="45.85546875" style="9" bestFit="1" customWidth="1"/>
    <col min="3340" max="3344" width="45.7109375" style="9" bestFit="1" customWidth="1"/>
    <col min="3345" max="3346" width="31" style="9" bestFit="1" customWidth="1"/>
    <col min="3347" max="3348" width="9.140625" style="9"/>
    <col min="3349" max="3349" width="31" style="9" bestFit="1" customWidth="1"/>
    <col min="3350" max="3584" width="9.140625" style="9"/>
    <col min="3585" max="3585" width="15.7109375" style="9" bestFit="1" customWidth="1"/>
    <col min="3586" max="3586" width="22.5703125" style="9" bestFit="1" customWidth="1"/>
    <col min="3587" max="3587" width="30" style="9" bestFit="1" customWidth="1"/>
    <col min="3588" max="3588" width="29" style="9" bestFit="1" customWidth="1"/>
    <col min="3589" max="3589" width="31.7109375" style="9" bestFit="1" customWidth="1"/>
    <col min="3590" max="3590" width="21.42578125" style="9" bestFit="1" customWidth="1"/>
    <col min="3591" max="3591" width="22" style="9" bestFit="1" customWidth="1"/>
    <col min="3592" max="3594" width="31" style="9" bestFit="1" customWidth="1"/>
    <col min="3595" max="3595" width="45.85546875" style="9" bestFit="1" customWidth="1"/>
    <col min="3596" max="3600" width="45.7109375" style="9" bestFit="1" customWidth="1"/>
    <col min="3601" max="3602" width="31" style="9" bestFit="1" customWidth="1"/>
    <col min="3603" max="3604" width="9.140625" style="9"/>
    <col min="3605" max="3605" width="31" style="9" bestFit="1" customWidth="1"/>
    <col min="3606" max="3840" width="9.140625" style="9"/>
    <col min="3841" max="3841" width="15.7109375" style="9" bestFit="1" customWidth="1"/>
    <col min="3842" max="3842" width="22.5703125" style="9" bestFit="1" customWidth="1"/>
    <col min="3843" max="3843" width="30" style="9" bestFit="1" customWidth="1"/>
    <col min="3844" max="3844" width="29" style="9" bestFit="1" customWidth="1"/>
    <col min="3845" max="3845" width="31.7109375" style="9" bestFit="1" customWidth="1"/>
    <col min="3846" max="3846" width="21.42578125" style="9" bestFit="1" customWidth="1"/>
    <col min="3847" max="3847" width="22" style="9" bestFit="1" customWidth="1"/>
    <col min="3848" max="3850" width="31" style="9" bestFit="1" customWidth="1"/>
    <col min="3851" max="3851" width="45.85546875" style="9" bestFit="1" customWidth="1"/>
    <col min="3852" max="3856" width="45.7109375" style="9" bestFit="1" customWidth="1"/>
    <col min="3857" max="3858" width="31" style="9" bestFit="1" customWidth="1"/>
    <col min="3859" max="3860" width="9.140625" style="9"/>
    <col min="3861" max="3861" width="31" style="9" bestFit="1" customWidth="1"/>
    <col min="3862" max="4096" width="9.140625" style="9"/>
    <col min="4097" max="4097" width="15.7109375" style="9" bestFit="1" customWidth="1"/>
    <col min="4098" max="4098" width="22.5703125" style="9" bestFit="1" customWidth="1"/>
    <col min="4099" max="4099" width="30" style="9" bestFit="1" customWidth="1"/>
    <col min="4100" max="4100" width="29" style="9" bestFit="1" customWidth="1"/>
    <col min="4101" max="4101" width="31.7109375" style="9" bestFit="1" customWidth="1"/>
    <col min="4102" max="4102" width="21.42578125" style="9" bestFit="1" customWidth="1"/>
    <col min="4103" max="4103" width="22" style="9" bestFit="1" customWidth="1"/>
    <col min="4104" max="4106" width="31" style="9" bestFit="1" customWidth="1"/>
    <col min="4107" max="4107" width="45.85546875" style="9" bestFit="1" customWidth="1"/>
    <col min="4108" max="4112" width="45.7109375" style="9" bestFit="1" customWidth="1"/>
    <col min="4113" max="4114" width="31" style="9" bestFit="1" customWidth="1"/>
    <col min="4115" max="4116" width="9.140625" style="9"/>
    <col min="4117" max="4117" width="31" style="9" bestFit="1" customWidth="1"/>
    <col min="4118" max="4352" width="9.140625" style="9"/>
    <col min="4353" max="4353" width="15.7109375" style="9" bestFit="1" customWidth="1"/>
    <col min="4354" max="4354" width="22.5703125" style="9" bestFit="1" customWidth="1"/>
    <col min="4355" max="4355" width="30" style="9" bestFit="1" customWidth="1"/>
    <col min="4356" max="4356" width="29" style="9" bestFit="1" customWidth="1"/>
    <col min="4357" max="4357" width="31.7109375" style="9" bestFit="1" customWidth="1"/>
    <col min="4358" max="4358" width="21.42578125" style="9" bestFit="1" customWidth="1"/>
    <col min="4359" max="4359" width="22" style="9" bestFit="1" customWidth="1"/>
    <col min="4360" max="4362" width="31" style="9" bestFit="1" customWidth="1"/>
    <col min="4363" max="4363" width="45.85546875" style="9" bestFit="1" customWidth="1"/>
    <col min="4364" max="4368" width="45.7109375" style="9" bestFit="1" customWidth="1"/>
    <col min="4369" max="4370" width="31" style="9" bestFit="1" customWidth="1"/>
    <col min="4371" max="4372" width="9.140625" style="9"/>
    <col min="4373" max="4373" width="31" style="9" bestFit="1" customWidth="1"/>
    <col min="4374" max="4608" width="9.140625" style="9"/>
    <col min="4609" max="4609" width="15.7109375" style="9" bestFit="1" customWidth="1"/>
    <col min="4610" max="4610" width="22.5703125" style="9" bestFit="1" customWidth="1"/>
    <col min="4611" max="4611" width="30" style="9" bestFit="1" customWidth="1"/>
    <col min="4612" max="4612" width="29" style="9" bestFit="1" customWidth="1"/>
    <col min="4613" max="4613" width="31.7109375" style="9" bestFit="1" customWidth="1"/>
    <col min="4614" max="4614" width="21.42578125" style="9" bestFit="1" customWidth="1"/>
    <col min="4615" max="4615" width="22" style="9" bestFit="1" customWidth="1"/>
    <col min="4616" max="4618" width="31" style="9" bestFit="1" customWidth="1"/>
    <col min="4619" max="4619" width="45.85546875" style="9" bestFit="1" customWidth="1"/>
    <col min="4620" max="4624" width="45.7109375" style="9" bestFit="1" customWidth="1"/>
    <col min="4625" max="4626" width="31" style="9" bestFit="1" customWidth="1"/>
    <col min="4627" max="4628" width="9.140625" style="9"/>
    <col min="4629" max="4629" width="31" style="9" bestFit="1" customWidth="1"/>
    <col min="4630" max="4864" width="9.140625" style="9"/>
    <col min="4865" max="4865" width="15.7109375" style="9" bestFit="1" customWidth="1"/>
    <col min="4866" max="4866" width="22.5703125" style="9" bestFit="1" customWidth="1"/>
    <col min="4867" max="4867" width="30" style="9" bestFit="1" customWidth="1"/>
    <col min="4868" max="4868" width="29" style="9" bestFit="1" customWidth="1"/>
    <col min="4869" max="4869" width="31.7109375" style="9" bestFit="1" customWidth="1"/>
    <col min="4870" max="4870" width="21.42578125" style="9" bestFit="1" customWidth="1"/>
    <col min="4871" max="4871" width="22" style="9" bestFit="1" customWidth="1"/>
    <col min="4872" max="4874" width="31" style="9" bestFit="1" customWidth="1"/>
    <col min="4875" max="4875" width="45.85546875" style="9" bestFit="1" customWidth="1"/>
    <col min="4876" max="4880" width="45.7109375" style="9" bestFit="1" customWidth="1"/>
    <col min="4881" max="4882" width="31" style="9" bestFit="1" customWidth="1"/>
    <col min="4883" max="4884" width="9.140625" style="9"/>
    <col min="4885" max="4885" width="31" style="9" bestFit="1" customWidth="1"/>
    <col min="4886" max="5120" width="9.140625" style="9"/>
    <col min="5121" max="5121" width="15.7109375" style="9" bestFit="1" customWidth="1"/>
    <col min="5122" max="5122" width="22.5703125" style="9" bestFit="1" customWidth="1"/>
    <col min="5123" max="5123" width="30" style="9" bestFit="1" customWidth="1"/>
    <col min="5124" max="5124" width="29" style="9" bestFit="1" customWidth="1"/>
    <col min="5125" max="5125" width="31.7109375" style="9" bestFit="1" customWidth="1"/>
    <col min="5126" max="5126" width="21.42578125" style="9" bestFit="1" customWidth="1"/>
    <col min="5127" max="5127" width="22" style="9" bestFit="1" customWidth="1"/>
    <col min="5128" max="5130" width="31" style="9" bestFit="1" customWidth="1"/>
    <col min="5131" max="5131" width="45.85546875" style="9" bestFit="1" customWidth="1"/>
    <col min="5132" max="5136" width="45.7109375" style="9" bestFit="1" customWidth="1"/>
    <col min="5137" max="5138" width="31" style="9" bestFit="1" customWidth="1"/>
    <col min="5139" max="5140" width="9.140625" style="9"/>
    <col min="5141" max="5141" width="31" style="9" bestFit="1" customWidth="1"/>
    <col min="5142" max="5376" width="9.140625" style="9"/>
    <col min="5377" max="5377" width="15.7109375" style="9" bestFit="1" customWidth="1"/>
    <col min="5378" max="5378" width="22.5703125" style="9" bestFit="1" customWidth="1"/>
    <col min="5379" max="5379" width="30" style="9" bestFit="1" customWidth="1"/>
    <col min="5380" max="5380" width="29" style="9" bestFit="1" customWidth="1"/>
    <col min="5381" max="5381" width="31.7109375" style="9" bestFit="1" customWidth="1"/>
    <col min="5382" max="5382" width="21.42578125" style="9" bestFit="1" customWidth="1"/>
    <col min="5383" max="5383" width="22" style="9" bestFit="1" customWidth="1"/>
    <col min="5384" max="5386" width="31" style="9" bestFit="1" customWidth="1"/>
    <col min="5387" max="5387" width="45.85546875" style="9" bestFit="1" customWidth="1"/>
    <col min="5388" max="5392" width="45.7109375" style="9" bestFit="1" customWidth="1"/>
    <col min="5393" max="5394" width="31" style="9" bestFit="1" customWidth="1"/>
    <col min="5395" max="5396" width="9.140625" style="9"/>
    <col min="5397" max="5397" width="31" style="9" bestFit="1" customWidth="1"/>
    <col min="5398" max="5632" width="9.140625" style="9"/>
    <col min="5633" max="5633" width="15.7109375" style="9" bestFit="1" customWidth="1"/>
    <col min="5634" max="5634" width="22.5703125" style="9" bestFit="1" customWidth="1"/>
    <col min="5635" max="5635" width="30" style="9" bestFit="1" customWidth="1"/>
    <col min="5636" max="5636" width="29" style="9" bestFit="1" customWidth="1"/>
    <col min="5637" max="5637" width="31.7109375" style="9" bestFit="1" customWidth="1"/>
    <col min="5638" max="5638" width="21.42578125" style="9" bestFit="1" customWidth="1"/>
    <col min="5639" max="5639" width="22" style="9" bestFit="1" customWidth="1"/>
    <col min="5640" max="5642" width="31" style="9" bestFit="1" customWidth="1"/>
    <col min="5643" max="5643" width="45.85546875" style="9" bestFit="1" customWidth="1"/>
    <col min="5644" max="5648" width="45.7109375" style="9" bestFit="1" customWidth="1"/>
    <col min="5649" max="5650" width="31" style="9" bestFit="1" customWidth="1"/>
    <col min="5651" max="5652" width="9.140625" style="9"/>
    <col min="5653" max="5653" width="31" style="9" bestFit="1" customWidth="1"/>
    <col min="5654" max="5888" width="9.140625" style="9"/>
    <col min="5889" max="5889" width="15.7109375" style="9" bestFit="1" customWidth="1"/>
    <col min="5890" max="5890" width="22.5703125" style="9" bestFit="1" customWidth="1"/>
    <col min="5891" max="5891" width="30" style="9" bestFit="1" customWidth="1"/>
    <col min="5892" max="5892" width="29" style="9" bestFit="1" customWidth="1"/>
    <col min="5893" max="5893" width="31.7109375" style="9" bestFit="1" customWidth="1"/>
    <col min="5894" max="5894" width="21.42578125" style="9" bestFit="1" customWidth="1"/>
    <col min="5895" max="5895" width="22" style="9" bestFit="1" customWidth="1"/>
    <col min="5896" max="5898" width="31" style="9" bestFit="1" customWidth="1"/>
    <col min="5899" max="5899" width="45.85546875" style="9" bestFit="1" customWidth="1"/>
    <col min="5900" max="5904" width="45.7109375" style="9" bestFit="1" customWidth="1"/>
    <col min="5905" max="5906" width="31" style="9" bestFit="1" customWidth="1"/>
    <col min="5907" max="5908" width="9.140625" style="9"/>
    <col min="5909" max="5909" width="31" style="9" bestFit="1" customWidth="1"/>
    <col min="5910" max="6144" width="9.140625" style="9"/>
    <col min="6145" max="6145" width="15.7109375" style="9" bestFit="1" customWidth="1"/>
    <col min="6146" max="6146" width="22.5703125" style="9" bestFit="1" customWidth="1"/>
    <col min="6147" max="6147" width="30" style="9" bestFit="1" customWidth="1"/>
    <col min="6148" max="6148" width="29" style="9" bestFit="1" customWidth="1"/>
    <col min="6149" max="6149" width="31.7109375" style="9" bestFit="1" customWidth="1"/>
    <col min="6150" max="6150" width="21.42578125" style="9" bestFit="1" customWidth="1"/>
    <col min="6151" max="6151" width="22" style="9" bestFit="1" customWidth="1"/>
    <col min="6152" max="6154" width="31" style="9" bestFit="1" customWidth="1"/>
    <col min="6155" max="6155" width="45.85546875" style="9" bestFit="1" customWidth="1"/>
    <col min="6156" max="6160" width="45.7109375" style="9" bestFit="1" customWidth="1"/>
    <col min="6161" max="6162" width="31" style="9" bestFit="1" customWidth="1"/>
    <col min="6163" max="6164" width="9.140625" style="9"/>
    <col min="6165" max="6165" width="31" style="9" bestFit="1" customWidth="1"/>
    <col min="6166" max="6400" width="9.140625" style="9"/>
    <col min="6401" max="6401" width="15.7109375" style="9" bestFit="1" customWidth="1"/>
    <col min="6402" max="6402" width="22.5703125" style="9" bestFit="1" customWidth="1"/>
    <col min="6403" max="6403" width="30" style="9" bestFit="1" customWidth="1"/>
    <col min="6404" max="6404" width="29" style="9" bestFit="1" customWidth="1"/>
    <col min="6405" max="6405" width="31.7109375" style="9" bestFit="1" customWidth="1"/>
    <col min="6406" max="6406" width="21.42578125" style="9" bestFit="1" customWidth="1"/>
    <col min="6407" max="6407" width="22" style="9" bestFit="1" customWidth="1"/>
    <col min="6408" max="6410" width="31" style="9" bestFit="1" customWidth="1"/>
    <col min="6411" max="6411" width="45.85546875" style="9" bestFit="1" customWidth="1"/>
    <col min="6412" max="6416" width="45.7109375" style="9" bestFit="1" customWidth="1"/>
    <col min="6417" max="6418" width="31" style="9" bestFit="1" customWidth="1"/>
    <col min="6419" max="6420" width="9.140625" style="9"/>
    <col min="6421" max="6421" width="31" style="9" bestFit="1" customWidth="1"/>
    <col min="6422" max="6656" width="9.140625" style="9"/>
    <col min="6657" max="6657" width="15.7109375" style="9" bestFit="1" customWidth="1"/>
    <col min="6658" max="6658" width="22.5703125" style="9" bestFit="1" customWidth="1"/>
    <col min="6659" max="6659" width="30" style="9" bestFit="1" customWidth="1"/>
    <col min="6660" max="6660" width="29" style="9" bestFit="1" customWidth="1"/>
    <col min="6661" max="6661" width="31.7109375" style="9" bestFit="1" customWidth="1"/>
    <col min="6662" max="6662" width="21.42578125" style="9" bestFit="1" customWidth="1"/>
    <col min="6663" max="6663" width="22" style="9" bestFit="1" customWidth="1"/>
    <col min="6664" max="6666" width="31" style="9" bestFit="1" customWidth="1"/>
    <col min="6667" max="6667" width="45.85546875" style="9" bestFit="1" customWidth="1"/>
    <col min="6668" max="6672" width="45.7109375" style="9" bestFit="1" customWidth="1"/>
    <col min="6673" max="6674" width="31" style="9" bestFit="1" customWidth="1"/>
    <col min="6675" max="6676" width="9.140625" style="9"/>
    <col min="6677" max="6677" width="31" style="9" bestFit="1" customWidth="1"/>
    <col min="6678" max="6912" width="9.140625" style="9"/>
    <col min="6913" max="6913" width="15.7109375" style="9" bestFit="1" customWidth="1"/>
    <col min="6914" max="6914" width="22.5703125" style="9" bestFit="1" customWidth="1"/>
    <col min="6915" max="6915" width="30" style="9" bestFit="1" customWidth="1"/>
    <col min="6916" max="6916" width="29" style="9" bestFit="1" customWidth="1"/>
    <col min="6917" max="6917" width="31.7109375" style="9" bestFit="1" customWidth="1"/>
    <col min="6918" max="6918" width="21.42578125" style="9" bestFit="1" customWidth="1"/>
    <col min="6919" max="6919" width="22" style="9" bestFit="1" customWidth="1"/>
    <col min="6920" max="6922" width="31" style="9" bestFit="1" customWidth="1"/>
    <col min="6923" max="6923" width="45.85546875" style="9" bestFit="1" customWidth="1"/>
    <col min="6924" max="6928" width="45.7109375" style="9" bestFit="1" customWidth="1"/>
    <col min="6929" max="6930" width="31" style="9" bestFit="1" customWidth="1"/>
    <col min="6931" max="6932" width="9.140625" style="9"/>
    <col min="6933" max="6933" width="31" style="9" bestFit="1" customWidth="1"/>
    <col min="6934" max="7168" width="9.140625" style="9"/>
    <col min="7169" max="7169" width="15.7109375" style="9" bestFit="1" customWidth="1"/>
    <col min="7170" max="7170" width="22.5703125" style="9" bestFit="1" customWidth="1"/>
    <col min="7171" max="7171" width="30" style="9" bestFit="1" customWidth="1"/>
    <col min="7172" max="7172" width="29" style="9" bestFit="1" customWidth="1"/>
    <col min="7173" max="7173" width="31.7109375" style="9" bestFit="1" customWidth="1"/>
    <col min="7174" max="7174" width="21.42578125" style="9" bestFit="1" customWidth="1"/>
    <col min="7175" max="7175" width="22" style="9" bestFit="1" customWidth="1"/>
    <col min="7176" max="7178" width="31" style="9" bestFit="1" customWidth="1"/>
    <col min="7179" max="7179" width="45.85546875" style="9" bestFit="1" customWidth="1"/>
    <col min="7180" max="7184" width="45.7109375" style="9" bestFit="1" customWidth="1"/>
    <col min="7185" max="7186" width="31" style="9" bestFit="1" customWidth="1"/>
    <col min="7187" max="7188" width="9.140625" style="9"/>
    <col min="7189" max="7189" width="31" style="9" bestFit="1" customWidth="1"/>
    <col min="7190" max="7424" width="9.140625" style="9"/>
    <col min="7425" max="7425" width="15.7109375" style="9" bestFit="1" customWidth="1"/>
    <col min="7426" max="7426" width="22.5703125" style="9" bestFit="1" customWidth="1"/>
    <col min="7427" max="7427" width="30" style="9" bestFit="1" customWidth="1"/>
    <col min="7428" max="7428" width="29" style="9" bestFit="1" customWidth="1"/>
    <col min="7429" max="7429" width="31.7109375" style="9" bestFit="1" customWidth="1"/>
    <col min="7430" max="7430" width="21.42578125" style="9" bestFit="1" customWidth="1"/>
    <col min="7431" max="7431" width="22" style="9" bestFit="1" customWidth="1"/>
    <col min="7432" max="7434" width="31" style="9" bestFit="1" customWidth="1"/>
    <col min="7435" max="7435" width="45.85546875" style="9" bestFit="1" customWidth="1"/>
    <col min="7436" max="7440" width="45.7109375" style="9" bestFit="1" customWidth="1"/>
    <col min="7441" max="7442" width="31" style="9" bestFit="1" customWidth="1"/>
    <col min="7443" max="7444" width="9.140625" style="9"/>
    <col min="7445" max="7445" width="31" style="9" bestFit="1" customWidth="1"/>
    <col min="7446" max="7680" width="9.140625" style="9"/>
    <col min="7681" max="7681" width="15.7109375" style="9" bestFit="1" customWidth="1"/>
    <col min="7682" max="7682" width="22.5703125" style="9" bestFit="1" customWidth="1"/>
    <col min="7683" max="7683" width="30" style="9" bestFit="1" customWidth="1"/>
    <col min="7684" max="7684" width="29" style="9" bestFit="1" customWidth="1"/>
    <col min="7685" max="7685" width="31.7109375" style="9" bestFit="1" customWidth="1"/>
    <col min="7686" max="7686" width="21.42578125" style="9" bestFit="1" customWidth="1"/>
    <col min="7687" max="7687" width="22" style="9" bestFit="1" customWidth="1"/>
    <col min="7688" max="7690" width="31" style="9" bestFit="1" customWidth="1"/>
    <col min="7691" max="7691" width="45.85546875" style="9" bestFit="1" customWidth="1"/>
    <col min="7692" max="7696" width="45.7109375" style="9" bestFit="1" customWidth="1"/>
    <col min="7697" max="7698" width="31" style="9" bestFit="1" customWidth="1"/>
    <col min="7699" max="7700" width="9.140625" style="9"/>
    <col min="7701" max="7701" width="31" style="9" bestFit="1" customWidth="1"/>
    <col min="7702" max="7936" width="9.140625" style="9"/>
    <col min="7937" max="7937" width="15.7109375" style="9" bestFit="1" customWidth="1"/>
    <col min="7938" max="7938" width="22.5703125" style="9" bestFit="1" customWidth="1"/>
    <col min="7939" max="7939" width="30" style="9" bestFit="1" customWidth="1"/>
    <col min="7940" max="7940" width="29" style="9" bestFit="1" customWidth="1"/>
    <col min="7941" max="7941" width="31.7109375" style="9" bestFit="1" customWidth="1"/>
    <col min="7942" max="7942" width="21.42578125" style="9" bestFit="1" customWidth="1"/>
    <col min="7943" max="7943" width="22" style="9" bestFit="1" customWidth="1"/>
    <col min="7944" max="7946" width="31" style="9" bestFit="1" customWidth="1"/>
    <col min="7947" max="7947" width="45.85546875" style="9" bestFit="1" customWidth="1"/>
    <col min="7948" max="7952" width="45.7109375" style="9" bestFit="1" customWidth="1"/>
    <col min="7953" max="7954" width="31" style="9" bestFit="1" customWidth="1"/>
    <col min="7955" max="7956" width="9.140625" style="9"/>
    <col min="7957" max="7957" width="31" style="9" bestFit="1" customWidth="1"/>
    <col min="7958" max="8192" width="9.140625" style="9"/>
    <col min="8193" max="8193" width="15.7109375" style="9" bestFit="1" customWidth="1"/>
    <col min="8194" max="8194" width="22.5703125" style="9" bestFit="1" customWidth="1"/>
    <col min="8195" max="8195" width="30" style="9" bestFit="1" customWidth="1"/>
    <col min="8196" max="8196" width="29" style="9" bestFit="1" customWidth="1"/>
    <col min="8197" max="8197" width="31.7109375" style="9" bestFit="1" customWidth="1"/>
    <col min="8198" max="8198" width="21.42578125" style="9" bestFit="1" customWidth="1"/>
    <col min="8199" max="8199" width="22" style="9" bestFit="1" customWidth="1"/>
    <col min="8200" max="8202" width="31" style="9" bestFit="1" customWidth="1"/>
    <col min="8203" max="8203" width="45.85546875" style="9" bestFit="1" customWidth="1"/>
    <col min="8204" max="8208" width="45.7109375" style="9" bestFit="1" customWidth="1"/>
    <col min="8209" max="8210" width="31" style="9" bestFit="1" customWidth="1"/>
    <col min="8211" max="8212" width="9.140625" style="9"/>
    <col min="8213" max="8213" width="31" style="9" bestFit="1" customWidth="1"/>
    <col min="8214" max="8448" width="9.140625" style="9"/>
    <col min="8449" max="8449" width="15.7109375" style="9" bestFit="1" customWidth="1"/>
    <col min="8450" max="8450" width="22.5703125" style="9" bestFit="1" customWidth="1"/>
    <col min="8451" max="8451" width="30" style="9" bestFit="1" customWidth="1"/>
    <col min="8452" max="8452" width="29" style="9" bestFit="1" customWidth="1"/>
    <col min="8453" max="8453" width="31.7109375" style="9" bestFit="1" customWidth="1"/>
    <col min="8454" max="8454" width="21.42578125" style="9" bestFit="1" customWidth="1"/>
    <col min="8455" max="8455" width="22" style="9" bestFit="1" customWidth="1"/>
    <col min="8456" max="8458" width="31" style="9" bestFit="1" customWidth="1"/>
    <col min="8459" max="8459" width="45.85546875" style="9" bestFit="1" customWidth="1"/>
    <col min="8460" max="8464" width="45.7109375" style="9" bestFit="1" customWidth="1"/>
    <col min="8465" max="8466" width="31" style="9" bestFit="1" customWidth="1"/>
    <col min="8467" max="8468" width="9.140625" style="9"/>
    <col min="8469" max="8469" width="31" style="9" bestFit="1" customWidth="1"/>
    <col min="8470" max="8704" width="9.140625" style="9"/>
    <col min="8705" max="8705" width="15.7109375" style="9" bestFit="1" customWidth="1"/>
    <col min="8706" max="8706" width="22.5703125" style="9" bestFit="1" customWidth="1"/>
    <col min="8707" max="8707" width="30" style="9" bestFit="1" customWidth="1"/>
    <col min="8708" max="8708" width="29" style="9" bestFit="1" customWidth="1"/>
    <col min="8709" max="8709" width="31.7109375" style="9" bestFit="1" customWidth="1"/>
    <col min="8710" max="8710" width="21.42578125" style="9" bestFit="1" customWidth="1"/>
    <col min="8711" max="8711" width="22" style="9" bestFit="1" customWidth="1"/>
    <col min="8712" max="8714" width="31" style="9" bestFit="1" customWidth="1"/>
    <col min="8715" max="8715" width="45.85546875" style="9" bestFit="1" customWidth="1"/>
    <col min="8716" max="8720" width="45.7109375" style="9" bestFit="1" customWidth="1"/>
    <col min="8721" max="8722" width="31" style="9" bestFit="1" customWidth="1"/>
    <col min="8723" max="8724" width="9.140625" style="9"/>
    <col min="8725" max="8725" width="31" style="9" bestFit="1" customWidth="1"/>
    <col min="8726" max="8960" width="9.140625" style="9"/>
    <col min="8961" max="8961" width="15.7109375" style="9" bestFit="1" customWidth="1"/>
    <col min="8962" max="8962" width="22.5703125" style="9" bestFit="1" customWidth="1"/>
    <col min="8963" max="8963" width="30" style="9" bestFit="1" customWidth="1"/>
    <col min="8964" max="8964" width="29" style="9" bestFit="1" customWidth="1"/>
    <col min="8965" max="8965" width="31.7109375" style="9" bestFit="1" customWidth="1"/>
    <col min="8966" max="8966" width="21.42578125" style="9" bestFit="1" customWidth="1"/>
    <col min="8967" max="8967" width="22" style="9" bestFit="1" customWidth="1"/>
    <col min="8968" max="8970" width="31" style="9" bestFit="1" customWidth="1"/>
    <col min="8971" max="8971" width="45.85546875" style="9" bestFit="1" customWidth="1"/>
    <col min="8972" max="8976" width="45.7109375" style="9" bestFit="1" customWidth="1"/>
    <col min="8977" max="8978" width="31" style="9" bestFit="1" customWidth="1"/>
    <col min="8979" max="8980" width="9.140625" style="9"/>
    <col min="8981" max="8981" width="31" style="9" bestFit="1" customWidth="1"/>
    <col min="8982" max="9216" width="9.140625" style="9"/>
    <col min="9217" max="9217" width="15.7109375" style="9" bestFit="1" customWidth="1"/>
    <col min="9218" max="9218" width="22.5703125" style="9" bestFit="1" customWidth="1"/>
    <col min="9219" max="9219" width="30" style="9" bestFit="1" customWidth="1"/>
    <col min="9220" max="9220" width="29" style="9" bestFit="1" customWidth="1"/>
    <col min="9221" max="9221" width="31.7109375" style="9" bestFit="1" customWidth="1"/>
    <col min="9222" max="9222" width="21.42578125" style="9" bestFit="1" customWidth="1"/>
    <col min="9223" max="9223" width="22" style="9" bestFit="1" customWidth="1"/>
    <col min="9224" max="9226" width="31" style="9" bestFit="1" customWidth="1"/>
    <col min="9227" max="9227" width="45.85546875" style="9" bestFit="1" customWidth="1"/>
    <col min="9228" max="9232" width="45.7109375" style="9" bestFit="1" customWidth="1"/>
    <col min="9233" max="9234" width="31" style="9" bestFit="1" customWidth="1"/>
    <col min="9235" max="9236" width="9.140625" style="9"/>
    <col min="9237" max="9237" width="31" style="9" bestFit="1" customWidth="1"/>
    <col min="9238" max="9472" width="9.140625" style="9"/>
    <col min="9473" max="9473" width="15.7109375" style="9" bestFit="1" customWidth="1"/>
    <col min="9474" max="9474" width="22.5703125" style="9" bestFit="1" customWidth="1"/>
    <col min="9475" max="9475" width="30" style="9" bestFit="1" customWidth="1"/>
    <col min="9476" max="9476" width="29" style="9" bestFit="1" customWidth="1"/>
    <col min="9477" max="9477" width="31.7109375" style="9" bestFit="1" customWidth="1"/>
    <col min="9478" max="9478" width="21.42578125" style="9" bestFit="1" customWidth="1"/>
    <col min="9479" max="9479" width="22" style="9" bestFit="1" customWidth="1"/>
    <col min="9480" max="9482" width="31" style="9" bestFit="1" customWidth="1"/>
    <col min="9483" max="9483" width="45.85546875" style="9" bestFit="1" customWidth="1"/>
    <col min="9484" max="9488" width="45.7109375" style="9" bestFit="1" customWidth="1"/>
    <col min="9489" max="9490" width="31" style="9" bestFit="1" customWidth="1"/>
    <col min="9491" max="9492" width="9.140625" style="9"/>
    <col min="9493" max="9493" width="31" style="9" bestFit="1" customWidth="1"/>
    <col min="9494" max="9728" width="9.140625" style="9"/>
    <col min="9729" max="9729" width="15.7109375" style="9" bestFit="1" customWidth="1"/>
    <col min="9730" max="9730" width="22.5703125" style="9" bestFit="1" customWidth="1"/>
    <col min="9731" max="9731" width="30" style="9" bestFit="1" customWidth="1"/>
    <col min="9732" max="9732" width="29" style="9" bestFit="1" customWidth="1"/>
    <col min="9733" max="9733" width="31.7109375" style="9" bestFit="1" customWidth="1"/>
    <col min="9734" max="9734" width="21.42578125" style="9" bestFit="1" customWidth="1"/>
    <col min="9735" max="9735" width="22" style="9" bestFit="1" customWidth="1"/>
    <col min="9736" max="9738" width="31" style="9" bestFit="1" customWidth="1"/>
    <col min="9739" max="9739" width="45.85546875" style="9" bestFit="1" customWidth="1"/>
    <col min="9740" max="9744" width="45.7109375" style="9" bestFit="1" customWidth="1"/>
    <col min="9745" max="9746" width="31" style="9" bestFit="1" customWidth="1"/>
    <col min="9747" max="9748" width="9.140625" style="9"/>
    <col min="9749" max="9749" width="31" style="9" bestFit="1" customWidth="1"/>
    <col min="9750" max="9984" width="9.140625" style="9"/>
    <col min="9985" max="9985" width="15.7109375" style="9" bestFit="1" customWidth="1"/>
    <col min="9986" max="9986" width="22.5703125" style="9" bestFit="1" customWidth="1"/>
    <col min="9987" max="9987" width="30" style="9" bestFit="1" customWidth="1"/>
    <col min="9988" max="9988" width="29" style="9" bestFit="1" customWidth="1"/>
    <col min="9989" max="9989" width="31.7109375" style="9" bestFit="1" customWidth="1"/>
    <col min="9990" max="9990" width="21.42578125" style="9" bestFit="1" customWidth="1"/>
    <col min="9991" max="9991" width="22" style="9" bestFit="1" customWidth="1"/>
    <col min="9992" max="9994" width="31" style="9" bestFit="1" customWidth="1"/>
    <col min="9995" max="9995" width="45.85546875" style="9" bestFit="1" customWidth="1"/>
    <col min="9996" max="10000" width="45.7109375" style="9" bestFit="1" customWidth="1"/>
    <col min="10001" max="10002" width="31" style="9" bestFit="1" customWidth="1"/>
    <col min="10003" max="10004" width="9.140625" style="9"/>
    <col min="10005" max="10005" width="31" style="9" bestFit="1" customWidth="1"/>
    <col min="10006" max="10240" width="9.140625" style="9"/>
    <col min="10241" max="10241" width="15.7109375" style="9" bestFit="1" customWidth="1"/>
    <col min="10242" max="10242" width="22.5703125" style="9" bestFit="1" customWidth="1"/>
    <col min="10243" max="10243" width="30" style="9" bestFit="1" customWidth="1"/>
    <col min="10244" max="10244" width="29" style="9" bestFit="1" customWidth="1"/>
    <col min="10245" max="10245" width="31.7109375" style="9" bestFit="1" customWidth="1"/>
    <col min="10246" max="10246" width="21.42578125" style="9" bestFit="1" customWidth="1"/>
    <col min="10247" max="10247" width="22" style="9" bestFit="1" customWidth="1"/>
    <col min="10248" max="10250" width="31" style="9" bestFit="1" customWidth="1"/>
    <col min="10251" max="10251" width="45.85546875" style="9" bestFit="1" customWidth="1"/>
    <col min="10252" max="10256" width="45.7109375" style="9" bestFit="1" customWidth="1"/>
    <col min="10257" max="10258" width="31" style="9" bestFit="1" customWidth="1"/>
    <col min="10259" max="10260" width="9.140625" style="9"/>
    <col min="10261" max="10261" width="31" style="9" bestFit="1" customWidth="1"/>
    <col min="10262" max="10496" width="9.140625" style="9"/>
    <col min="10497" max="10497" width="15.7109375" style="9" bestFit="1" customWidth="1"/>
    <col min="10498" max="10498" width="22.5703125" style="9" bestFit="1" customWidth="1"/>
    <col min="10499" max="10499" width="30" style="9" bestFit="1" customWidth="1"/>
    <col min="10500" max="10500" width="29" style="9" bestFit="1" customWidth="1"/>
    <col min="10501" max="10501" width="31.7109375" style="9" bestFit="1" customWidth="1"/>
    <col min="10502" max="10502" width="21.42578125" style="9" bestFit="1" customWidth="1"/>
    <col min="10503" max="10503" width="22" style="9" bestFit="1" customWidth="1"/>
    <col min="10504" max="10506" width="31" style="9" bestFit="1" customWidth="1"/>
    <col min="10507" max="10507" width="45.85546875" style="9" bestFit="1" customWidth="1"/>
    <col min="10508" max="10512" width="45.7109375" style="9" bestFit="1" customWidth="1"/>
    <col min="10513" max="10514" width="31" style="9" bestFit="1" customWidth="1"/>
    <col min="10515" max="10516" width="9.140625" style="9"/>
    <col min="10517" max="10517" width="31" style="9" bestFit="1" customWidth="1"/>
    <col min="10518" max="10752" width="9.140625" style="9"/>
    <col min="10753" max="10753" width="15.7109375" style="9" bestFit="1" customWidth="1"/>
    <col min="10754" max="10754" width="22.5703125" style="9" bestFit="1" customWidth="1"/>
    <col min="10755" max="10755" width="30" style="9" bestFit="1" customWidth="1"/>
    <col min="10756" max="10756" width="29" style="9" bestFit="1" customWidth="1"/>
    <col min="10757" max="10757" width="31.7109375" style="9" bestFit="1" customWidth="1"/>
    <col min="10758" max="10758" width="21.42578125" style="9" bestFit="1" customWidth="1"/>
    <col min="10759" max="10759" width="22" style="9" bestFit="1" customWidth="1"/>
    <col min="10760" max="10762" width="31" style="9" bestFit="1" customWidth="1"/>
    <col min="10763" max="10763" width="45.85546875" style="9" bestFit="1" customWidth="1"/>
    <col min="10764" max="10768" width="45.7109375" style="9" bestFit="1" customWidth="1"/>
    <col min="10769" max="10770" width="31" style="9" bestFit="1" customWidth="1"/>
    <col min="10771" max="10772" width="9.140625" style="9"/>
    <col min="10773" max="10773" width="31" style="9" bestFit="1" customWidth="1"/>
    <col min="10774" max="11008" width="9.140625" style="9"/>
    <col min="11009" max="11009" width="15.7109375" style="9" bestFit="1" customWidth="1"/>
    <col min="11010" max="11010" width="22.5703125" style="9" bestFit="1" customWidth="1"/>
    <col min="11011" max="11011" width="30" style="9" bestFit="1" customWidth="1"/>
    <col min="11012" max="11012" width="29" style="9" bestFit="1" customWidth="1"/>
    <col min="11013" max="11013" width="31.7109375" style="9" bestFit="1" customWidth="1"/>
    <col min="11014" max="11014" width="21.42578125" style="9" bestFit="1" customWidth="1"/>
    <col min="11015" max="11015" width="22" style="9" bestFit="1" customWidth="1"/>
    <col min="11016" max="11018" width="31" style="9" bestFit="1" customWidth="1"/>
    <col min="11019" max="11019" width="45.85546875" style="9" bestFit="1" customWidth="1"/>
    <col min="11020" max="11024" width="45.7109375" style="9" bestFit="1" customWidth="1"/>
    <col min="11025" max="11026" width="31" style="9" bestFit="1" customWidth="1"/>
    <col min="11027" max="11028" width="9.140625" style="9"/>
    <col min="11029" max="11029" width="31" style="9" bestFit="1" customWidth="1"/>
    <col min="11030" max="11264" width="9.140625" style="9"/>
    <col min="11265" max="11265" width="15.7109375" style="9" bestFit="1" customWidth="1"/>
    <col min="11266" max="11266" width="22.5703125" style="9" bestFit="1" customWidth="1"/>
    <col min="11267" max="11267" width="30" style="9" bestFit="1" customWidth="1"/>
    <col min="11268" max="11268" width="29" style="9" bestFit="1" customWidth="1"/>
    <col min="11269" max="11269" width="31.7109375" style="9" bestFit="1" customWidth="1"/>
    <col min="11270" max="11270" width="21.42578125" style="9" bestFit="1" customWidth="1"/>
    <col min="11271" max="11271" width="22" style="9" bestFit="1" customWidth="1"/>
    <col min="11272" max="11274" width="31" style="9" bestFit="1" customWidth="1"/>
    <col min="11275" max="11275" width="45.85546875" style="9" bestFit="1" customWidth="1"/>
    <col min="11276" max="11280" width="45.7109375" style="9" bestFit="1" customWidth="1"/>
    <col min="11281" max="11282" width="31" style="9" bestFit="1" customWidth="1"/>
    <col min="11283" max="11284" width="9.140625" style="9"/>
    <col min="11285" max="11285" width="31" style="9" bestFit="1" customWidth="1"/>
    <col min="11286" max="11520" width="9.140625" style="9"/>
    <col min="11521" max="11521" width="15.7109375" style="9" bestFit="1" customWidth="1"/>
    <col min="11522" max="11522" width="22.5703125" style="9" bestFit="1" customWidth="1"/>
    <col min="11523" max="11523" width="30" style="9" bestFit="1" customWidth="1"/>
    <col min="11524" max="11524" width="29" style="9" bestFit="1" customWidth="1"/>
    <col min="11525" max="11525" width="31.7109375" style="9" bestFit="1" customWidth="1"/>
    <col min="11526" max="11526" width="21.42578125" style="9" bestFit="1" customWidth="1"/>
    <col min="11527" max="11527" width="22" style="9" bestFit="1" customWidth="1"/>
    <col min="11528" max="11530" width="31" style="9" bestFit="1" customWidth="1"/>
    <col min="11531" max="11531" width="45.85546875" style="9" bestFit="1" customWidth="1"/>
    <col min="11532" max="11536" width="45.7109375" style="9" bestFit="1" customWidth="1"/>
    <col min="11537" max="11538" width="31" style="9" bestFit="1" customWidth="1"/>
    <col min="11539" max="11540" width="9.140625" style="9"/>
    <col min="11541" max="11541" width="31" style="9" bestFit="1" customWidth="1"/>
    <col min="11542" max="11776" width="9.140625" style="9"/>
    <col min="11777" max="11777" width="15.7109375" style="9" bestFit="1" customWidth="1"/>
    <col min="11778" max="11778" width="22.5703125" style="9" bestFit="1" customWidth="1"/>
    <col min="11779" max="11779" width="30" style="9" bestFit="1" customWidth="1"/>
    <col min="11780" max="11780" width="29" style="9" bestFit="1" customWidth="1"/>
    <col min="11781" max="11781" width="31.7109375" style="9" bestFit="1" customWidth="1"/>
    <col min="11782" max="11782" width="21.42578125" style="9" bestFit="1" customWidth="1"/>
    <col min="11783" max="11783" width="22" style="9" bestFit="1" customWidth="1"/>
    <col min="11784" max="11786" width="31" style="9" bestFit="1" customWidth="1"/>
    <col min="11787" max="11787" width="45.85546875" style="9" bestFit="1" customWidth="1"/>
    <col min="11788" max="11792" width="45.7109375" style="9" bestFit="1" customWidth="1"/>
    <col min="11793" max="11794" width="31" style="9" bestFit="1" customWidth="1"/>
    <col min="11795" max="11796" width="9.140625" style="9"/>
    <col min="11797" max="11797" width="31" style="9" bestFit="1" customWidth="1"/>
    <col min="11798" max="12032" width="9.140625" style="9"/>
    <col min="12033" max="12033" width="15.7109375" style="9" bestFit="1" customWidth="1"/>
    <col min="12034" max="12034" width="22.5703125" style="9" bestFit="1" customWidth="1"/>
    <col min="12035" max="12035" width="30" style="9" bestFit="1" customWidth="1"/>
    <col min="12036" max="12036" width="29" style="9" bestFit="1" customWidth="1"/>
    <col min="12037" max="12037" width="31.7109375" style="9" bestFit="1" customWidth="1"/>
    <col min="12038" max="12038" width="21.42578125" style="9" bestFit="1" customWidth="1"/>
    <col min="12039" max="12039" width="22" style="9" bestFit="1" customWidth="1"/>
    <col min="12040" max="12042" width="31" style="9" bestFit="1" customWidth="1"/>
    <col min="12043" max="12043" width="45.85546875" style="9" bestFit="1" customWidth="1"/>
    <col min="12044" max="12048" width="45.7109375" style="9" bestFit="1" customWidth="1"/>
    <col min="12049" max="12050" width="31" style="9" bestFit="1" customWidth="1"/>
    <col min="12051" max="12052" width="9.140625" style="9"/>
    <col min="12053" max="12053" width="31" style="9" bestFit="1" customWidth="1"/>
    <col min="12054" max="12288" width="9.140625" style="9"/>
    <col min="12289" max="12289" width="15.7109375" style="9" bestFit="1" customWidth="1"/>
    <col min="12290" max="12290" width="22.5703125" style="9" bestFit="1" customWidth="1"/>
    <col min="12291" max="12291" width="30" style="9" bestFit="1" customWidth="1"/>
    <col min="12292" max="12292" width="29" style="9" bestFit="1" customWidth="1"/>
    <col min="12293" max="12293" width="31.7109375" style="9" bestFit="1" customWidth="1"/>
    <col min="12294" max="12294" width="21.42578125" style="9" bestFit="1" customWidth="1"/>
    <col min="12295" max="12295" width="22" style="9" bestFit="1" customWidth="1"/>
    <col min="12296" max="12298" width="31" style="9" bestFit="1" customWidth="1"/>
    <col min="12299" max="12299" width="45.85546875" style="9" bestFit="1" customWidth="1"/>
    <col min="12300" max="12304" width="45.7109375" style="9" bestFit="1" customWidth="1"/>
    <col min="12305" max="12306" width="31" style="9" bestFit="1" customWidth="1"/>
    <col min="12307" max="12308" width="9.140625" style="9"/>
    <col min="12309" max="12309" width="31" style="9" bestFit="1" customWidth="1"/>
    <col min="12310" max="12544" width="9.140625" style="9"/>
    <col min="12545" max="12545" width="15.7109375" style="9" bestFit="1" customWidth="1"/>
    <col min="12546" max="12546" width="22.5703125" style="9" bestFit="1" customWidth="1"/>
    <col min="12547" max="12547" width="30" style="9" bestFit="1" customWidth="1"/>
    <col min="12548" max="12548" width="29" style="9" bestFit="1" customWidth="1"/>
    <col min="12549" max="12549" width="31.7109375" style="9" bestFit="1" customWidth="1"/>
    <col min="12550" max="12550" width="21.42578125" style="9" bestFit="1" customWidth="1"/>
    <col min="12551" max="12551" width="22" style="9" bestFit="1" customWidth="1"/>
    <col min="12552" max="12554" width="31" style="9" bestFit="1" customWidth="1"/>
    <col min="12555" max="12555" width="45.85546875" style="9" bestFit="1" customWidth="1"/>
    <col min="12556" max="12560" width="45.7109375" style="9" bestFit="1" customWidth="1"/>
    <col min="12561" max="12562" width="31" style="9" bestFit="1" customWidth="1"/>
    <col min="12563" max="12564" width="9.140625" style="9"/>
    <col min="12565" max="12565" width="31" style="9" bestFit="1" customWidth="1"/>
    <col min="12566" max="12800" width="9.140625" style="9"/>
    <col min="12801" max="12801" width="15.7109375" style="9" bestFit="1" customWidth="1"/>
    <col min="12802" max="12802" width="22.5703125" style="9" bestFit="1" customWidth="1"/>
    <col min="12803" max="12803" width="30" style="9" bestFit="1" customWidth="1"/>
    <col min="12804" max="12804" width="29" style="9" bestFit="1" customWidth="1"/>
    <col min="12805" max="12805" width="31.7109375" style="9" bestFit="1" customWidth="1"/>
    <col min="12806" max="12806" width="21.42578125" style="9" bestFit="1" customWidth="1"/>
    <col min="12807" max="12807" width="22" style="9" bestFit="1" customWidth="1"/>
    <col min="12808" max="12810" width="31" style="9" bestFit="1" customWidth="1"/>
    <col min="12811" max="12811" width="45.85546875" style="9" bestFit="1" customWidth="1"/>
    <col min="12812" max="12816" width="45.7109375" style="9" bestFit="1" customWidth="1"/>
    <col min="12817" max="12818" width="31" style="9" bestFit="1" customWidth="1"/>
    <col min="12819" max="12820" width="9.140625" style="9"/>
    <col min="12821" max="12821" width="31" style="9" bestFit="1" customWidth="1"/>
    <col min="12822" max="13056" width="9.140625" style="9"/>
    <col min="13057" max="13057" width="15.7109375" style="9" bestFit="1" customWidth="1"/>
    <col min="13058" max="13058" width="22.5703125" style="9" bestFit="1" customWidth="1"/>
    <col min="13059" max="13059" width="30" style="9" bestFit="1" customWidth="1"/>
    <col min="13060" max="13060" width="29" style="9" bestFit="1" customWidth="1"/>
    <col min="13061" max="13061" width="31.7109375" style="9" bestFit="1" customWidth="1"/>
    <col min="13062" max="13062" width="21.42578125" style="9" bestFit="1" customWidth="1"/>
    <col min="13063" max="13063" width="22" style="9" bestFit="1" customWidth="1"/>
    <col min="13064" max="13066" width="31" style="9" bestFit="1" customWidth="1"/>
    <col min="13067" max="13067" width="45.85546875" style="9" bestFit="1" customWidth="1"/>
    <col min="13068" max="13072" width="45.7109375" style="9" bestFit="1" customWidth="1"/>
    <col min="13073" max="13074" width="31" style="9" bestFit="1" customWidth="1"/>
    <col min="13075" max="13076" width="9.140625" style="9"/>
    <col min="13077" max="13077" width="31" style="9" bestFit="1" customWidth="1"/>
    <col min="13078" max="13312" width="9.140625" style="9"/>
    <col min="13313" max="13313" width="15.7109375" style="9" bestFit="1" customWidth="1"/>
    <col min="13314" max="13314" width="22.5703125" style="9" bestFit="1" customWidth="1"/>
    <col min="13315" max="13315" width="30" style="9" bestFit="1" customWidth="1"/>
    <col min="13316" max="13316" width="29" style="9" bestFit="1" customWidth="1"/>
    <col min="13317" max="13317" width="31.7109375" style="9" bestFit="1" customWidth="1"/>
    <col min="13318" max="13318" width="21.42578125" style="9" bestFit="1" customWidth="1"/>
    <col min="13319" max="13319" width="22" style="9" bestFit="1" customWidth="1"/>
    <col min="13320" max="13322" width="31" style="9" bestFit="1" customWidth="1"/>
    <col min="13323" max="13323" width="45.85546875" style="9" bestFit="1" customWidth="1"/>
    <col min="13324" max="13328" width="45.7109375" style="9" bestFit="1" customWidth="1"/>
    <col min="13329" max="13330" width="31" style="9" bestFit="1" customWidth="1"/>
    <col min="13331" max="13332" width="9.140625" style="9"/>
    <col min="13333" max="13333" width="31" style="9" bestFit="1" customWidth="1"/>
    <col min="13334" max="13568" width="9.140625" style="9"/>
    <col min="13569" max="13569" width="15.7109375" style="9" bestFit="1" customWidth="1"/>
    <col min="13570" max="13570" width="22.5703125" style="9" bestFit="1" customWidth="1"/>
    <col min="13571" max="13571" width="30" style="9" bestFit="1" customWidth="1"/>
    <col min="13572" max="13572" width="29" style="9" bestFit="1" customWidth="1"/>
    <col min="13573" max="13573" width="31.7109375" style="9" bestFit="1" customWidth="1"/>
    <col min="13574" max="13574" width="21.42578125" style="9" bestFit="1" customWidth="1"/>
    <col min="13575" max="13575" width="22" style="9" bestFit="1" customWidth="1"/>
    <col min="13576" max="13578" width="31" style="9" bestFit="1" customWidth="1"/>
    <col min="13579" max="13579" width="45.85546875" style="9" bestFit="1" customWidth="1"/>
    <col min="13580" max="13584" width="45.7109375" style="9" bestFit="1" customWidth="1"/>
    <col min="13585" max="13586" width="31" style="9" bestFit="1" customWidth="1"/>
    <col min="13587" max="13588" width="9.140625" style="9"/>
    <col min="13589" max="13589" width="31" style="9" bestFit="1" customWidth="1"/>
    <col min="13590" max="13824" width="9.140625" style="9"/>
    <col min="13825" max="13825" width="15.7109375" style="9" bestFit="1" customWidth="1"/>
    <col min="13826" max="13826" width="22.5703125" style="9" bestFit="1" customWidth="1"/>
    <col min="13827" max="13827" width="30" style="9" bestFit="1" customWidth="1"/>
    <col min="13828" max="13828" width="29" style="9" bestFit="1" customWidth="1"/>
    <col min="13829" max="13829" width="31.7109375" style="9" bestFit="1" customWidth="1"/>
    <col min="13830" max="13830" width="21.42578125" style="9" bestFit="1" customWidth="1"/>
    <col min="13831" max="13831" width="22" style="9" bestFit="1" customWidth="1"/>
    <col min="13832" max="13834" width="31" style="9" bestFit="1" customWidth="1"/>
    <col min="13835" max="13835" width="45.85546875" style="9" bestFit="1" customWidth="1"/>
    <col min="13836" max="13840" width="45.7109375" style="9" bestFit="1" customWidth="1"/>
    <col min="13841" max="13842" width="31" style="9" bestFit="1" customWidth="1"/>
    <col min="13843" max="13844" width="9.140625" style="9"/>
    <col min="13845" max="13845" width="31" style="9" bestFit="1" customWidth="1"/>
    <col min="13846" max="14080" width="9.140625" style="9"/>
    <col min="14081" max="14081" width="15.7109375" style="9" bestFit="1" customWidth="1"/>
    <col min="14082" max="14082" width="22.5703125" style="9" bestFit="1" customWidth="1"/>
    <col min="14083" max="14083" width="30" style="9" bestFit="1" customWidth="1"/>
    <col min="14084" max="14084" width="29" style="9" bestFit="1" customWidth="1"/>
    <col min="14085" max="14085" width="31.7109375" style="9" bestFit="1" customWidth="1"/>
    <col min="14086" max="14086" width="21.42578125" style="9" bestFit="1" customWidth="1"/>
    <col min="14087" max="14087" width="22" style="9" bestFit="1" customWidth="1"/>
    <col min="14088" max="14090" width="31" style="9" bestFit="1" customWidth="1"/>
    <col min="14091" max="14091" width="45.85546875" style="9" bestFit="1" customWidth="1"/>
    <col min="14092" max="14096" width="45.7109375" style="9" bestFit="1" customWidth="1"/>
    <col min="14097" max="14098" width="31" style="9" bestFit="1" customWidth="1"/>
    <col min="14099" max="14100" width="9.140625" style="9"/>
    <col min="14101" max="14101" width="31" style="9" bestFit="1" customWidth="1"/>
    <col min="14102" max="14336" width="9.140625" style="9"/>
    <col min="14337" max="14337" width="15.7109375" style="9" bestFit="1" customWidth="1"/>
    <col min="14338" max="14338" width="22.5703125" style="9" bestFit="1" customWidth="1"/>
    <col min="14339" max="14339" width="30" style="9" bestFit="1" customWidth="1"/>
    <col min="14340" max="14340" width="29" style="9" bestFit="1" customWidth="1"/>
    <col min="14341" max="14341" width="31.7109375" style="9" bestFit="1" customWidth="1"/>
    <col min="14342" max="14342" width="21.42578125" style="9" bestFit="1" customWidth="1"/>
    <col min="14343" max="14343" width="22" style="9" bestFit="1" customWidth="1"/>
    <col min="14344" max="14346" width="31" style="9" bestFit="1" customWidth="1"/>
    <col min="14347" max="14347" width="45.85546875" style="9" bestFit="1" customWidth="1"/>
    <col min="14348" max="14352" width="45.7109375" style="9" bestFit="1" customWidth="1"/>
    <col min="14353" max="14354" width="31" style="9" bestFit="1" customWidth="1"/>
    <col min="14355" max="14356" width="9.140625" style="9"/>
    <col min="14357" max="14357" width="31" style="9" bestFit="1" customWidth="1"/>
    <col min="14358" max="14592" width="9.140625" style="9"/>
    <col min="14593" max="14593" width="15.7109375" style="9" bestFit="1" customWidth="1"/>
    <col min="14594" max="14594" width="22.5703125" style="9" bestFit="1" customWidth="1"/>
    <col min="14595" max="14595" width="30" style="9" bestFit="1" customWidth="1"/>
    <col min="14596" max="14596" width="29" style="9" bestFit="1" customWidth="1"/>
    <col min="14597" max="14597" width="31.7109375" style="9" bestFit="1" customWidth="1"/>
    <col min="14598" max="14598" width="21.42578125" style="9" bestFit="1" customWidth="1"/>
    <col min="14599" max="14599" width="22" style="9" bestFit="1" customWidth="1"/>
    <col min="14600" max="14602" width="31" style="9" bestFit="1" customWidth="1"/>
    <col min="14603" max="14603" width="45.85546875" style="9" bestFit="1" customWidth="1"/>
    <col min="14604" max="14608" width="45.7109375" style="9" bestFit="1" customWidth="1"/>
    <col min="14609" max="14610" width="31" style="9" bestFit="1" customWidth="1"/>
    <col min="14611" max="14612" width="9.140625" style="9"/>
    <col min="14613" max="14613" width="31" style="9" bestFit="1" customWidth="1"/>
    <col min="14614" max="14848" width="9.140625" style="9"/>
    <col min="14849" max="14849" width="15.7109375" style="9" bestFit="1" customWidth="1"/>
    <col min="14850" max="14850" width="22.5703125" style="9" bestFit="1" customWidth="1"/>
    <col min="14851" max="14851" width="30" style="9" bestFit="1" customWidth="1"/>
    <col min="14852" max="14852" width="29" style="9" bestFit="1" customWidth="1"/>
    <col min="14853" max="14853" width="31.7109375" style="9" bestFit="1" customWidth="1"/>
    <col min="14854" max="14854" width="21.42578125" style="9" bestFit="1" customWidth="1"/>
    <col min="14855" max="14855" width="22" style="9" bestFit="1" customWidth="1"/>
    <col min="14856" max="14858" width="31" style="9" bestFit="1" customWidth="1"/>
    <col min="14859" max="14859" width="45.85546875" style="9" bestFit="1" customWidth="1"/>
    <col min="14860" max="14864" width="45.7109375" style="9" bestFit="1" customWidth="1"/>
    <col min="14865" max="14866" width="31" style="9" bestFit="1" customWidth="1"/>
    <col min="14867" max="14868" width="9.140625" style="9"/>
    <col min="14869" max="14869" width="31" style="9" bestFit="1" customWidth="1"/>
    <col min="14870" max="15104" width="9.140625" style="9"/>
    <col min="15105" max="15105" width="15.7109375" style="9" bestFit="1" customWidth="1"/>
    <col min="15106" max="15106" width="22.5703125" style="9" bestFit="1" customWidth="1"/>
    <col min="15107" max="15107" width="30" style="9" bestFit="1" customWidth="1"/>
    <col min="15108" max="15108" width="29" style="9" bestFit="1" customWidth="1"/>
    <col min="15109" max="15109" width="31.7109375" style="9" bestFit="1" customWidth="1"/>
    <col min="15110" max="15110" width="21.42578125" style="9" bestFit="1" customWidth="1"/>
    <col min="15111" max="15111" width="22" style="9" bestFit="1" customWidth="1"/>
    <col min="15112" max="15114" width="31" style="9" bestFit="1" customWidth="1"/>
    <col min="15115" max="15115" width="45.85546875" style="9" bestFit="1" customWidth="1"/>
    <col min="15116" max="15120" width="45.7109375" style="9" bestFit="1" customWidth="1"/>
    <col min="15121" max="15122" width="31" style="9" bestFit="1" customWidth="1"/>
    <col min="15123" max="15124" width="9.140625" style="9"/>
    <col min="15125" max="15125" width="31" style="9" bestFit="1" customWidth="1"/>
    <col min="15126" max="15360" width="9.140625" style="9"/>
    <col min="15361" max="15361" width="15.7109375" style="9" bestFit="1" customWidth="1"/>
    <col min="15362" max="15362" width="22.5703125" style="9" bestFit="1" customWidth="1"/>
    <col min="15363" max="15363" width="30" style="9" bestFit="1" customWidth="1"/>
    <col min="15364" max="15364" width="29" style="9" bestFit="1" customWidth="1"/>
    <col min="15365" max="15365" width="31.7109375" style="9" bestFit="1" customWidth="1"/>
    <col min="15366" max="15366" width="21.42578125" style="9" bestFit="1" customWidth="1"/>
    <col min="15367" max="15367" width="22" style="9" bestFit="1" customWidth="1"/>
    <col min="15368" max="15370" width="31" style="9" bestFit="1" customWidth="1"/>
    <col min="15371" max="15371" width="45.85546875" style="9" bestFit="1" customWidth="1"/>
    <col min="15372" max="15376" width="45.7109375" style="9" bestFit="1" customWidth="1"/>
    <col min="15377" max="15378" width="31" style="9" bestFit="1" customWidth="1"/>
    <col min="15379" max="15380" width="9.140625" style="9"/>
    <col min="15381" max="15381" width="31" style="9" bestFit="1" customWidth="1"/>
    <col min="15382" max="15616" width="9.140625" style="9"/>
    <col min="15617" max="15617" width="15.7109375" style="9" bestFit="1" customWidth="1"/>
    <col min="15618" max="15618" width="22.5703125" style="9" bestFit="1" customWidth="1"/>
    <col min="15619" max="15619" width="30" style="9" bestFit="1" customWidth="1"/>
    <col min="15620" max="15620" width="29" style="9" bestFit="1" customWidth="1"/>
    <col min="15621" max="15621" width="31.7109375" style="9" bestFit="1" customWidth="1"/>
    <col min="15622" max="15622" width="21.42578125" style="9" bestFit="1" customWidth="1"/>
    <col min="15623" max="15623" width="22" style="9" bestFit="1" customWidth="1"/>
    <col min="15624" max="15626" width="31" style="9" bestFit="1" customWidth="1"/>
    <col min="15627" max="15627" width="45.85546875" style="9" bestFit="1" customWidth="1"/>
    <col min="15628" max="15632" width="45.7109375" style="9" bestFit="1" customWidth="1"/>
    <col min="15633" max="15634" width="31" style="9" bestFit="1" customWidth="1"/>
    <col min="15635" max="15636" width="9.140625" style="9"/>
    <col min="15637" max="15637" width="31" style="9" bestFit="1" customWidth="1"/>
    <col min="15638" max="15872" width="9.140625" style="9"/>
    <col min="15873" max="15873" width="15.7109375" style="9" bestFit="1" customWidth="1"/>
    <col min="15874" max="15874" width="22.5703125" style="9" bestFit="1" customWidth="1"/>
    <col min="15875" max="15875" width="30" style="9" bestFit="1" customWidth="1"/>
    <col min="15876" max="15876" width="29" style="9" bestFit="1" customWidth="1"/>
    <col min="15877" max="15877" width="31.7109375" style="9" bestFit="1" customWidth="1"/>
    <col min="15878" max="15878" width="21.42578125" style="9" bestFit="1" customWidth="1"/>
    <col min="15879" max="15879" width="22" style="9" bestFit="1" customWidth="1"/>
    <col min="15880" max="15882" width="31" style="9" bestFit="1" customWidth="1"/>
    <col min="15883" max="15883" width="45.85546875" style="9" bestFit="1" customWidth="1"/>
    <col min="15884" max="15888" width="45.7109375" style="9" bestFit="1" customWidth="1"/>
    <col min="15889" max="15890" width="31" style="9" bestFit="1" customWidth="1"/>
    <col min="15891" max="15892" width="9.140625" style="9"/>
    <col min="15893" max="15893" width="31" style="9" bestFit="1" customWidth="1"/>
    <col min="15894" max="16128" width="9.140625" style="9"/>
    <col min="16129" max="16129" width="15.7109375" style="9" bestFit="1" customWidth="1"/>
    <col min="16130" max="16130" width="22.5703125" style="9" bestFit="1" customWidth="1"/>
    <col min="16131" max="16131" width="30" style="9" bestFit="1" customWidth="1"/>
    <col min="16132" max="16132" width="29" style="9" bestFit="1" customWidth="1"/>
    <col min="16133" max="16133" width="31.7109375" style="9" bestFit="1" customWidth="1"/>
    <col min="16134" max="16134" width="21.42578125" style="9" bestFit="1" customWidth="1"/>
    <col min="16135" max="16135" width="22" style="9" bestFit="1" customWidth="1"/>
    <col min="16136" max="16138" width="31" style="9" bestFit="1" customWidth="1"/>
    <col min="16139" max="16139" width="45.85546875" style="9" bestFit="1" customWidth="1"/>
    <col min="16140" max="16144" width="45.7109375" style="9" bestFit="1" customWidth="1"/>
    <col min="16145" max="16146" width="31" style="9" bestFit="1" customWidth="1"/>
    <col min="16147" max="16148" width="9.140625" style="9"/>
    <col min="16149" max="16149" width="31" style="9" bestFit="1" customWidth="1"/>
    <col min="16150" max="16383" width="9.140625" style="9"/>
    <col min="16384" max="16384" width="9.140625" style="9" customWidth="1"/>
  </cols>
  <sheetData>
    <row r="1" spans="1:21" s="1" customFormat="1" ht="15.75" thickBot="1" x14ac:dyDescent="0.3">
      <c r="A1" s="11" t="s">
        <v>0</v>
      </c>
      <c r="B1" s="3" t="s">
        <v>140</v>
      </c>
      <c r="C1" s="2" t="s">
        <v>141</v>
      </c>
      <c r="D1" s="2" t="s">
        <v>142</v>
      </c>
      <c r="E1" s="3" t="s">
        <v>143</v>
      </c>
      <c r="F1" s="2" t="s">
        <v>144</v>
      </c>
      <c r="G1" s="3" t="s">
        <v>145</v>
      </c>
      <c r="H1" s="2" t="s">
        <v>146</v>
      </c>
      <c r="I1" s="3" t="s">
        <v>147</v>
      </c>
      <c r="J1" s="3" t="s">
        <v>212</v>
      </c>
      <c r="K1" s="3" t="s">
        <v>148</v>
      </c>
      <c r="L1" s="3" t="s">
        <v>149</v>
      </c>
      <c r="M1" s="3" t="s">
        <v>150</v>
      </c>
      <c r="N1" s="3" t="s">
        <v>151</v>
      </c>
      <c r="O1" s="3" t="s">
        <v>152</v>
      </c>
      <c r="P1" s="3" t="s">
        <v>153</v>
      </c>
      <c r="Q1" s="3" t="s">
        <v>154</v>
      </c>
      <c r="R1" s="3" t="s">
        <v>155</v>
      </c>
      <c r="S1" s="3" t="s">
        <v>201</v>
      </c>
      <c r="U1" s="3"/>
    </row>
    <row r="2" spans="1:21" s="1" customFormat="1" ht="15.75" thickBot="1" x14ac:dyDescent="0.3">
      <c r="A2" s="12" t="s">
        <v>1</v>
      </c>
      <c r="B2" s="5" t="s">
        <v>156</v>
      </c>
      <c r="C2" s="4" t="s">
        <v>157</v>
      </c>
      <c r="D2" s="4" t="s">
        <v>158</v>
      </c>
      <c r="E2" s="5" t="s">
        <v>159</v>
      </c>
      <c r="F2" s="4" t="s">
        <v>160</v>
      </c>
      <c r="G2" s="5" t="s">
        <v>161</v>
      </c>
      <c r="H2" s="4" t="s">
        <v>162</v>
      </c>
      <c r="I2" s="5" t="s">
        <v>163</v>
      </c>
      <c r="J2" s="5" t="s">
        <v>164</v>
      </c>
      <c r="K2" s="5" t="s">
        <v>165</v>
      </c>
      <c r="L2" s="5" t="s">
        <v>166</v>
      </c>
      <c r="M2" s="5" t="s">
        <v>167</v>
      </c>
      <c r="N2" s="5" t="s">
        <v>168</v>
      </c>
      <c r="O2" s="5" t="s">
        <v>169</v>
      </c>
      <c r="P2" s="5" t="s">
        <v>170</v>
      </c>
      <c r="Q2" s="5" t="s">
        <v>221</v>
      </c>
      <c r="R2" s="5" t="s">
        <v>220</v>
      </c>
      <c r="S2" s="5" t="s">
        <v>202</v>
      </c>
      <c r="U2" s="5"/>
    </row>
    <row r="3" spans="1:21" s="1" customFormat="1" ht="15.75" customHeight="1" thickBot="1" x14ac:dyDescent="0.3">
      <c r="A3" s="12" t="s">
        <v>2</v>
      </c>
      <c r="B3" s="7" t="s">
        <v>171</v>
      </c>
      <c r="C3" s="6" t="s">
        <v>172</v>
      </c>
      <c r="D3" s="6" t="s">
        <v>173</v>
      </c>
      <c r="E3" s="7" t="s">
        <v>174</v>
      </c>
      <c r="F3" s="6" t="s">
        <v>175</v>
      </c>
      <c r="G3" s="7" t="s">
        <v>176</v>
      </c>
      <c r="H3" s="6" t="s">
        <v>177</v>
      </c>
      <c r="I3" s="7" t="s">
        <v>178</v>
      </c>
      <c r="J3" s="7" t="s">
        <v>3</v>
      </c>
      <c r="K3" s="7" t="s">
        <v>200</v>
      </c>
      <c r="L3" s="7" t="s">
        <v>179</v>
      </c>
      <c r="M3" s="7" t="s">
        <v>180</v>
      </c>
      <c r="N3" s="7" t="s">
        <v>5</v>
      </c>
      <c r="O3" s="7" t="s">
        <v>181</v>
      </c>
      <c r="P3" s="7" t="s">
        <v>182</v>
      </c>
      <c r="Q3" s="7" t="s">
        <v>9</v>
      </c>
      <c r="R3" s="7" t="s">
        <v>10</v>
      </c>
      <c r="S3" s="7" t="s">
        <v>200</v>
      </c>
      <c r="U3" s="7" t="str">
        <f>"USD"&amp;'Building Blocks'!A6&amp;" Curncy"</f>
        <v>USDGBP Curncy</v>
      </c>
    </row>
    <row r="4" spans="1:21" s="1" customFormat="1" x14ac:dyDescent="0.25">
      <c r="A4" s="13">
        <v>36160</v>
      </c>
      <c r="B4" s="181">
        <v>3552.95</v>
      </c>
      <c r="C4" s="182">
        <v>69.183000000000007</v>
      </c>
      <c r="D4" s="182">
        <v>3981.9250000000002</v>
      </c>
      <c r="E4" s="181">
        <v>91.215000000000003</v>
      </c>
      <c r="F4" s="182">
        <v>4360.8760000000002</v>
      </c>
      <c r="G4" s="181">
        <v>3556.67</v>
      </c>
      <c r="H4" s="182">
        <v>87.516000000000005</v>
      </c>
      <c r="I4" s="181">
        <v>1489.33</v>
      </c>
      <c r="J4" s="181">
        <v>396.86</v>
      </c>
      <c r="K4" s="181">
        <v>294.80273115927099</v>
      </c>
      <c r="L4" s="181">
        <v>225.214</v>
      </c>
      <c r="M4" s="181">
        <v>278.32</v>
      </c>
      <c r="N4" s="181"/>
      <c r="O4" s="181"/>
      <c r="P4" s="181"/>
      <c r="Q4" s="181">
        <v>5832.5523000000003</v>
      </c>
      <c r="R4" s="181">
        <v>5494.5232999999998</v>
      </c>
      <c r="S4" s="181">
        <v>189.38623682602801</v>
      </c>
      <c r="U4" s="181">
        <v>0.60250000000000004</v>
      </c>
    </row>
    <row r="5" spans="1:21" s="1" customFormat="1" x14ac:dyDescent="0.25">
      <c r="A5" s="13">
        <f t="shared" ref="A5:A16" si="0">EOMONTH(A4,1)</f>
        <v>36191</v>
      </c>
      <c r="B5" s="181">
        <v>3705.29</v>
      </c>
      <c r="C5" s="182">
        <v>70.512</v>
      </c>
      <c r="D5" s="182">
        <v>3961.9459999999999</v>
      </c>
      <c r="E5" s="181">
        <v>88.207999999999998</v>
      </c>
      <c r="F5" s="182">
        <v>4315.7920000000004</v>
      </c>
      <c r="G5" s="181">
        <v>3583.04</v>
      </c>
      <c r="H5" s="182">
        <v>89.32</v>
      </c>
      <c r="I5" s="181">
        <v>1500.12</v>
      </c>
      <c r="J5" s="181">
        <v>390.45699999999999</v>
      </c>
      <c r="K5" s="181">
        <v>292.62994838378899</v>
      </c>
      <c r="L5" s="181">
        <v>224.31960000000001</v>
      </c>
      <c r="M5" s="181">
        <v>278.77</v>
      </c>
      <c r="N5" s="181"/>
      <c r="O5" s="181"/>
      <c r="P5" s="181"/>
      <c r="Q5" s="181">
        <v>6123.0135</v>
      </c>
      <c r="R5" s="181">
        <v>5539.0289000000002</v>
      </c>
      <c r="S5" s="181">
        <v>186.293312164479</v>
      </c>
      <c r="U5" s="181">
        <v>0.6079</v>
      </c>
    </row>
    <row r="6" spans="1:21" s="1" customFormat="1" x14ac:dyDescent="0.25">
      <c r="A6" s="13">
        <f t="shared" si="0"/>
        <v>36219</v>
      </c>
      <c r="B6" s="181">
        <v>3602.72</v>
      </c>
      <c r="C6" s="182">
        <v>64.242000000000004</v>
      </c>
      <c r="D6" s="182">
        <v>3783.42</v>
      </c>
      <c r="E6" s="181">
        <v>87.278999999999996</v>
      </c>
      <c r="F6" s="182">
        <v>4411.598</v>
      </c>
      <c r="G6" s="181">
        <v>3504.97</v>
      </c>
      <c r="H6" s="182">
        <v>88.355000000000004</v>
      </c>
      <c r="I6" s="181">
        <v>1485.05</v>
      </c>
      <c r="J6" s="181">
        <v>394.255</v>
      </c>
      <c r="K6" s="181">
        <v>282.76785168141402</v>
      </c>
      <c r="L6" s="181">
        <v>217.65090000000001</v>
      </c>
      <c r="M6" s="181">
        <v>279.08</v>
      </c>
      <c r="N6" s="181"/>
      <c r="O6" s="181"/>
      <c r="P6" s="181"/>
      <c r="Q6" s="181">
        <v>5975.4488000000001</v>
      </c>
      <c r="R6" s="181">
        <v>5470.3450000000003</v>
      </c>
      <c r="S6" s="181">
        <v>188.65764175715501</v>
      </c>
      <c r="U6" s="181">
        <v>0.624</v>
      </c>
    </row>
    <row r="7" spans="1:21" s="1" customFormat="1" x14ac:dyDescent="0.25">
      <c r="A7" s="13">
        <f t="shared" si="0"/>
        <v>36250</v>
      </c>
      <c r="B7" s="181">
        <v>3753.45</v>
      </c>
      <c r="C7" s="182">
        <v>64.593000000000004</v>
      </c>
      <c r="D7" s="182">
        <v>3791.7710000000002</v>
      </c>
      <c r="E7" s="181">
        <v>88.828999999999994</v>
      </c>
      <c r="F7" s="182">
        <v>4549.1629999999996</v>
      </c>
      <c r="G7" s="181">
        <v>3991.69</v>
      </c>
      <c r="H7" s="182">
        <v>100.282</v>
      </c>
      <c r="I7" s="181">
        <v>1602.96</v>
      </c>
      <c r="J7" s="181">
        <v>446.214</v>
      </c>
      <c r="K7" s="181">
        <v>283.18286687446601</v>
      </c>
      <c r="L7" s="181">
        <v>217.94409999999999</v>
      </c>
      <c r="M7" s="181">
        <v>286.89999999999998</v>
      </c>
      <c r="N7" s="181"/>
      <c r="O7" s="181"/>
      <c r="P7" s="181"/>
      <c r="Q7" s="181">
        <v>6217.4544999999998</v>
      </c>
      <c r="R7" s="181">
        <v>5528.8775999999998</v>
      </c>
      <c r="S7" s="181">
        <v>198.828972604672</v>
      </c>
      <c r="U7" s="181">
        <v>0.62050000000000005</v>
      </c>
    </row>
    <row r="8" spans="1:21" s="1" customFormat="1" x14ac:dyDescent="0.25">
      <c r="A8" s="13">
        <f t="shared" si="0"/>
        <v>36280</v>
      </c>
      <c r="B8" s="181">
        <v>3887.84</v>
      </c>
      <c r="C8" s="182">
        <v>69.468999999999994</v>
      </c>
      <c r="D8" s="182">
        <v>3889.6750000000002</v>
      </c>
      <c r="E8" s="181">
        <v>94.078999999999994</v>
      </c>
      <c r="F8" s="182">
        <v>4725.1909999999998</v>
      </c>
      <c r="G8" s="181">
        <v>4158.88</v>
      </c>
      <c r="H8" s="182">
        <v>107.61499999999999</v>
      </c>
      <c r="I8" s="181">
        <v>1868.31</v>
      </c>
      <c r="J8" s="181">
        <v>501.42</v>
      </c>
      <c r="K8" s="181">
        <v>282.87958490351099</v>
      </c>
      <c r="L8" s="181">
        <v>217.7236</v>
      </c>
      <c r="M8" s="181">
        <v>297.08999999999997</v>
      </c>
      <c r="N8" s="181"/>
      <c r="O8" s="181"/>
      <c r="P8" s="181"/>
      <c r="Q8" s="181">
        <v>6543.8708999999999</v>
      </c>
      <c r="R8" s="181">
        <v>5742.2923000000001</v>
      </c>
      <c r="S8" s="181">
        <v>210.09499780026499</v>
      </c>
      <c r="U8" s="181">
        <v>0.62129999999999996</v>
      </c>
    </row>
    <row r="9" spans="1:21" s="1" customFormat="1" x14ac:dyDescent="0.25">
      <c r="A9" s="13">
        <f t="shared" si="0"/>
        <v>36311</v>
      </c>
      <c r="B9" s="181">
        <v>3798.12</v>
      </c>
      <c r="C9" s="182">
        <v>71.918000000000006</v>
      </c>
      <c r="D9" s="182">
        <v>3717.982</v>
      </c>
      <c r="E9" s="181">
        <v>92.412000000000006</v>
      </c>
      <c r="F9" s="182">
        <v>4463.5550000000003</v>
      </c>
      <c r="G9" s="181">
        <v>3925.02</v>
      </c>
      <c r="H9" s="182">
        <v>100.425</v>
      </c>
      <c r="I9" s="181">
        <v>1736.24</v>
      </c>
      <c r="J9" s="181">
        <v>498.50299999999999</v>
      </c>
      <c r="K9" s="181">
        <v>278.05703927116002</v>
      </c>
      <c r="L9" s="181">
        <v>214.55240000000001</v>
      </c>
      <c r="M9" s="181">
        <v>290.07</v>
      </c>
      <c r="N9" s="181"/>
      <c r="O9" s="181"/>
      <c r="P9" s="181"/>
      <c r="Q9" s="181">
        <v>6623.7061000000003</v>
      </c>
      <c r="R9" s="181">
        <v>5690.6117000000004</v>
      </c>
      <c r="S9" s="181">
        <v>202.31233994653101</v>
      </c>
      <c r="U9" s="181">
        <v>0.624</v>
      </c>
    </row>
    <row r="10" spans="1:21" s="1" customFormat="1" x14ac:dyDescent="0.25">
      <c r="A10" s="13">
        <f t="shared" si="0"/>
        <v>36341</v>
      </c>
      <c r="B10" s="181">
        <v>4002.86</v>
      </c>
      <c r="C10" s="182">
        <v>76.314999999999998</v>
      </c>
      <c r="D10" s="182">
        <v>3806.7689999999998</v>
      </c>
      <c r="E10" s="181">
        <v>93.021000000000001</v>
      </c>
      <c r="F10" s="182">
        <v>4475.2780000000002</v>
      </c>
      <c r="G10" s="181">
        <v>4297.07</v>
      </c>
      <c r="H10" s="182">
        <v>113.178</v>
      </c>
      <c r="I10" s="181">
        <v>1880</v>
      </c>
      <c r="J10" s="181">
        <v>555.07899999999995</v>
      </c>
      <c r="K10" s="181">
        <v>273.37287369031799</v>
      </c>
      <c r="L10" s="181">
        <v>211.4375</v>
      </c>
      <c r="M10" s="181">
        <v>293.43</v>
      </c>
      <c r="N10" s="181"/>
      <c r="O10" s="181"/>
      <c r="P10" s="181"/>
      <c r="Q10" s="181">
        <v>6875.4069</v>
      </c>
      <c r="R10" s="181">
        <v>5813.5289000000002</v>
      </c>
      <c r="S10" s="181">
        <v>208.741604861257</v>
      </c>
      <c r="U10" s="181">
        <v>0.6341</v>
      </c>
    </row>
    <row r="11" spans="1:21" s="1" customFormat="1" x14ac:dyDescent="0.25">
      <c r="A11" s="13">
        <f t="shared" si="0"/>
        <v>36372</v>
      </c>
      <c r="B11" s="181">
        <v>3872.1</v>
      </c>
      <c r="C11" s="182">
        <v>77.322000000000003</v>
      </c>
      <c r="D11" s="182">
        <v>3833.16</v>
      </c>
      <c r="E11" s="181">
        <v>95.366</v>
      </c>
      <c r="F11" s="182">
        <v>4543.1289999999999</v>
      </c>
      <c r="G11" s="181">
        <v>4726.6400000000003</v>
      </c>
      <c r="H11" s="182">
        <v>119.577</v>
      </c>
      <c r="I11" s="181">
        <v>1863.16</v>
      </c>
      <c r="J11" s="181">
        <v>540</v>
      </c>
      <c r="K11" s="181">
        <v>279.56482182530698</v>
      </c>
      <c r="L11" s="181">
        <v>214.68960000000001</v>
      </c>
      <c r="M11" s="181">
        <v>293.07</v>
      </c>
      <c r="N11" s="181"/>
      <c r="O11" s="181"/>
      <c r="P11" s="181"/>
      <c r="Q11" s="181">
        <v>6917.3468999999996</v>
      </c>
      <c r="R11" s="181">
        <v>5840.2710999999999</v>
      </c>
      <c r="S11" s="181">
        <v>206.45517634087301</v>
      </c>
      <c r="U11" s="181">
        <v>0.61670000000000003</v>
      </c>
    </row>
    <row r="12" spans="1:21" s="1" customFormat="1" x14ac:dyDescent="0.25">
      <c r="A12" s="13">
        <f t="shared" si="0"/>
        <v>36403</v>
      </c>
      <c r="B12" s="181">
        <v>3848.48</v>
      </c>
      <c r="C12" s="182">
        <v>74.864999999999995</v>
      </c>
      <c r="D12" s="182">
        <v>3898.97</v>
      </c>
      <c r="E12" s="181">
        <v>96.741</v>
      </c>
      <c r="F12" s="182">
        <v>4525.5429999999997</v>
      </c>
      <c r="G12" s="181">
        <v>4694.2</v>
      </c>
      <c r="H12" s="182">
        <v>125.544</v>
      </c>
      <c r="I12" s="181">
        <v>1821.01</v>
      </c>
      <c r="J12" s="181">
        <v>544.91300000000001</v>
      </c>
      <c r="K12" s="181">
        <v>280.02742564868203</v>
      </c>
      <c r="L12" s="181">
        <v>214.35040000000001</v>
      </c>
      <c r="M12" s="181">
        <v>290.89999999999998</v>
      </c>
      <c r="N12" s="181"/>
      <c r="O12" s="181"/>
      <c r="P12" s="181"/>
      <c r="Q12" s="181">
        <v>6920.1138000000001</v>
      </c>
      <c r="R12" s="181">
        <v>5808.1496999999999</v>
      </c>
      <c r="S12" s="181">
        <v>206.488682591453</v>
      </c>
      <c r="U12" s="181">
        <v>0.62350000000000005</v>
      </c>
    </row>
    <row r="13" spans="1:21" s="1" customFormat="1" x14ac:dyDescent="0.25">
      <c r="A13" s="13">
        <f t="shared" si="0"/>
        <v>36433</v>
      </c>
      <c r="B13" s="181">
        <v>3734.74</v>
      </c>
      <c r="C13" s="182">
        <v>74.665000000000006</v>
      </c>
      <c r="D13" s="182">
        <v>3885.4969999999998</v>
      </c>
      <c r="E13" s="181">
        <v>95.266999999999996</v>
      </c>
      <c r="F13" s="182">
        <v>4452.5110000000004</v>
      </c>
      <c r="G13" s="181">
        <v>4979.59</v>
      </c>
      <c r="H13" s="182">
        <v>128.404</v>
      </c>
      <c r="I13" s="181">
        <v>1788.04</v>
      </c>
      <c r="J13" s="181">
        <v>526.47199999999998</v>
      </c>
      <c r="K13" s="181">
        <v>283.84523919311403</v>
      </c>
      <c r="L13" s="181">
        <v>216.9889</v>
      </c>
      <c r="M13" s="181">
        <v>291.95999999999998</v>
      </c>
      <c r="N13" s="181"/>
      <c r="O13" s="181"/>
      <c r="P13" s="181"/>
      <c r="Q13" s="181">
        <v>6944.3342000000002</v>
      </c>
      <c r="R13" s="181">
        <v>5870.8777</v>
      </c>
      <c r="S13" s="181">
        <v>210.55273905191601</v>
      </c>
      <c r="U13" s="181">
        <v>0.60709999999999997</v>
      </c>
    </row>
    <row r="14" spans="1:21" s="1" customFormat="1" x14ac:dyDescent="0.25">
      <c r="A14" s="13">
        <f t="shared" si="0"/>
        <v>36464</v>
      </c>
      <c r="B14" s="181">
        <v>3977.76</v>
      </c>
      <c r="C14" s="182">
        <v>74.012</v>
      </c>
      <c r="D14" s="182">
        <v>4043.319</v>
      </c>
      <c r="E14" s="181">
        <v>93.3</v>
      </c>
      <c r="F14" s="182">
        <v>4582.63</v>
      </c>
      <c r="G14" s="181">
        <v>5193.63</v>
      </c>
      <c r="H14" s="182">
        <v>127.819</v>
      </c>
      <c r="I14" s="181">
        <v>1821.58</v>
      </c>
      <c r="J14" s="181">
        <v>537.68200000000002</v>
      </c>
      <c r="K14" s="181">
        <v>283.24359452385602</v>
      </c>
      <c r="L14" s="181">
        <v>216.6643</v>
      </c>
      <c r="M14" s="181">
        <v>294.91000000000003</v>
      </c>
      <c r="N14" s="181"/>
      <c r="O14" s="181"/>
      <c r="P14" s="181"/>
      <c r="Q14" s="181">
        <v>7106.1372000000001</v>
      </c>
      <c r="R14" s="181">
        <v>5826.8460999999998</v>
      </c>
      <c r="S14" s="181">
        <v>218.16622012483899</v>
      </c>
      <c r="U14" s="181">
        <v>0.60799999999999998</v>
      </c>
    </row>
    <row r="15" spans="1:21" s="1" customFormat="1" x14ac:dyDescent="0.25">
      <c r="A15" s="13">
        <f t="shared" si="0"/>
        <v>36494</v>
      </c>
      <c r="B15" s="181">
        <v>4064.08</v>
      </c>
      <c r="C15" s="182">
        <v>80.944000000000003</v>
      </c>
      <c r="D15" s="182">
        <v>4180.4170000000004</v>
      </c>
      <c r="E15" s="181">
        <v>94.046999999999997</v>
      </c>
      <c r="F15" s="182">
        <v>4639.1869999999999</v>
      </c>
      <c r="G15" s="181">
        <v>5416.9</v>
      </c>
      <c r="H15" s="182">
        <v>126.959</v>
      </c>
      <c r="I15" s="181">
        <v>1973.42</v>
      </c>
      <c r="J15" s="181">
        <v>585.89300000000003</v>
      </c>
      <c r="K15" s="181">
        <v>280.03750029023701</v>
      </c>
      <c r="L15" s="181">
        <v>214.2928</v>
      </c>
      <c r="M15" s="181">
        <v>299.77999999999997</v>
      </c>
      <c r="N15" s="181"/>
      <c r="O15" s="181"/>
      <c r="P15" s="181"/>
      <c r="Q15" s="181">
        <v>7586.5120999999999</v>
      </c>
      <c r="R15" s="181">
        <v>6050.0142999999998</v>
      </c>
      <c r="S15" s="181">
        <v>223.504538593505</v>
      </c>
      <c r="U15" s="181">
        <v>0.62570000000000003</v>
      </c>
    </row>
    <row r="16" spans="1:21" s="1" customFormat="1" x14ac:dyDescent="0.25">
      <c r="A16" s="13">
        <f t="shared" si="0"/>
        <v>36525</v>
      </c>
      <c r="B16" s="181">
        <v>4347.8500000000004</v>
      </c>
      <c r="C16" s="182">
        <v>92.679000000000002</v>
      </c>
      <c r="D16" s="182">
        <v>4692.165</v>
      </c>
      <c r="E16" s="181">
        <v>100.818</v>
      </c>
      <c r="F16" s="182">
        <v>4903.8149999999996</v>
      </c>
      <c r="G16" s="181">
        <v>5753.65</v>
      </c>
      <c r="H16" s="182">
        <v>117.747</v>
      </c>
      <c r="I16" s="181">
        <v>2132.67</v>
      </c>
      <c r="J16" s="181">
        <v>660.40700000000004</v>
      </c>
      <c r="K16" s="181">
        <v>279.34198445252002</v>
      </c>
      <c r="L16" s="181">
        <v>213.55969999999999</v>
      </c>
      <c r="M16" s="181">
        <v>307.36</v>
      </c>
      <c r="N16" s="181"/>
      <c r="O16" s="181"/>
      <c r="P16" s="181"/>
      <c r="Q16" s="181">
        <v>8411.9246000000003</v>
      </c>
      <c r="R16" s="181">
        <v>6462.6252999999997</v>
      </c>
      <c r="S16" s="181">
        <v>233.07495302751599</v>
      </c>
      <c r="U16" s="181">
        <v>0.61799999999999999</v>
      </c>
    </row>
    <row r="17" spans="1:21" s="1" customFormat="1" x14ac:dyDescent="0.25">
      <c r="A17" s="13">
        <f t="shared" ref="A17:A80" si="1">EOMONTH(A16,1)</f>
        <v>36556</v>
      </c>
      <c r="B17" s="181">
        <v>4113.88</v>
      </c>
      <c r="C17" s="182">
        <v>90.986000000000004</v>
      </c>
      <c r="D17" s="182">
        <v>4397.9750000000004</v>
      </c>
      <c r="E17" s="181">
        <v>101.74</v>
      </c>
      <c r="F17" s="182">
        <v>4454.7190000000001</v>
      </c>
      <c r="G17" s="181">
        <v>5505</v>
      </c>
      <c r="H17" s="182">
        <v>119.52800000000001</v>
      </c>
      <c r="I17" s="181">
        <v>1981.95</v>
      </c>
      <c r="J17" s="181">
        <v>664.34299999999996</v>
      </c>
      <c r="K17" s="181">
        <v>273.34169238229799</v>
      </c>
      <c r="L17" s="181">
        <v>209.91370000000001</v>
      </c>
      <c r="M17" s="181">
        <v>305.69</v>
      </c>
      <c r="N17" s="181"/>
      <c r="O17" s="181"/>
      <c r="P17" s="181"/>
      <c r="Q17" s="181">
        <v>8432.9544000000005</v>
      </c>
      <c r="R17" s="181">
        <v>6536.2992000000004</v>
      </c>
      <c r="S17" s="181">
        <v>231.725795608634</v>
      </c>
      <c r="U17" s="181">
        <v>0.61870000000000003</v>
      </c>
    </row>
    <row r="18" spans="1:21" s="1" customFormat="1" x14ac:dyDescent="0.25">
      <c r="A18" s="13">
        <f t="shared" si="1"/>
        <v>36585</v>
      </c>
      <c r="B18" s="181">
        <v>4016.99</v>
      </c>
      <c r="C18" s="182">
        <v>112.351</v>
      </c>
      <c r="D18" s="182">
        <v>4772.8850000000002</v>
      </c>
      <c r="E18" s="181">
        <v>108.03</v>
      </c>
      <c r="F18" s="182">
        <v>4314.0659999999998</v>
      </c>
      <c r="G18" s="181">
        <v>5362.81</v>
      </c>
      <c r="H18" s="182">
        <v>117.871</v>
      </c>
      <c r="I18" s="181">
        <v>1976.18</v>
      </c>
      <c r="J18" s="181">
        <v>673.11699999999996</v>
      </c>
      <c r="K18" s="181">
        <v>271.42509347594103</v>
      </c>
      <c r="L18" s="181">
        <v>209.51580000000001</v>
      </c>
      <c r="M18" s="181">
        <v>312.08</v>
      </c>
      <c r="N18" s="181"/>
      <c r="O18" s="181"/>
      <c r="P18" s="181"/>
      <c r="Q18" s="181">
        <v>9276.2499000000007</v>
      </c>
      <c r="R18" s="181">
        <v>6776.1814000000004</v>
      </c>
      <c r="S18" s="181">
        <v>243.10489638912199</v>
      </c>
      <c r="U18" s="181">
        <v>0.63319999999999999</v>
      </c>
    </row>
    <row r="19" spans="1:21" s="1" customFormat="1" x14ac:dyDescent="0.25">
      <c r="A19" s="13">
        <f t="shared" si="1"/>
        <v>36616</v>
      </c>
      <c r="B19" s="181">
        <v>4418.6000000000004</v>
      </c>
      <c r="C19" s="182">
        <v>101.89400000000001</v>
      </c>
      <c r="D19" s="182">
        <v>4795.4949999999999</v>
      </c>
      <c r="E19" s="181">
        <v>106.657</v>
      </c>
      <c r="F19" s="182">
        <v>4631.9750000000004</v>
      </c>
      <c r="G19" s="181">
        <v>5805.62</v>
      </c>
      <c r="H19" s="182">
        <v>128.33099999999999</v>
      </c>
      <c r="I19" s="181">
        <v>1993.71</v>
      </c>
      <c r="J19" s="181">
        <v>676.40200000000004</v>
      </c>
      <c r="K19" s="181">
        <v>279.33055903358002</v>
      </c>
      <c r="L19" s="181">
        <v>213.70840000000001</v>
      </c>
      <c r="M19" s="181">
        <v>311.85000000000002</v>
      </c>
      <c r="N19" s="181"/>
      <c r="O19" s="181"/>
      <c r="P19" s="181"/>
      <c r="Q19" s="181">
        <v>9436.7289999999994</v>
      </c>
      <c r="R19" s="181">
        <v>6622.3621000000003</v>
      </c>
      <c r="S19" s="181">
        <v>249.880640941867</v>
      </c>
      <c r="U19" s="181">
        <v>0.62849999999999995</v>
      </c>
    </row>
    <row r="20" spans="1:21" s="1" customFormat="1" x14ac:dyDescent="0.25">
      <c r="A20" s="13">
        <f t="shared" si="1"/>
        <v>36646</v>
      </c>
      <c r="B20" s="181">
        <v>4274.8599999999997</v>
      </c>
      <c r="C20" s="182">
        <v>94.715999999999994</v>
      </c>
      <c r="D20" s="182">
        <v>4580.0460000000003</v>
      </c>
      <c r="E20" s="181">
        <v>100.24</v>
      </c>
      <c r="F20" s="182">
        <v>4438.7669999999998</v>
      </c>
      <c r="G20" s="181">
        <v>5369.6</v>
      </c>
      <c r="H20" s="182">
        <v>114.62</v>
      </c>
      <c r="I20" s="181">
        <v>1911.97</v>
      </c>
      <c r="J20" s="181">
        <v>612.28399999999999</v>
      </c>
      <c r="K20" s="181">
        <v>270.32699385768097</v>
      </c>
      <c r="L20" s="181">
        <v>208.48670000000001</v>
      </c>
      <c r="M20" s="181">
        <v>309.77999999999997</v>
      </c>
      <c r="N20" s="181"/>
      <c r="O20" s="181"/>
      <c r="P20" s="181"/>
      <c r="Q20" s="181">
        <v>9041.3300999999992</v>
      </c>
      <c r="R20" s="181">
        <v>6378.6590999999999</v>
      </c>
      <c r="S20" s="181">
        <v>246.13734672982699</v>
      </c>
      <c r="U20" s="181">
        <v>0.64439999999999997</v>
      </c>
    </row>
    <row r="21" spans="1:21" s="1" customFormat="1" x14ac:dyDescent="0.25">
      <c r="A21" s="13">
        <f t="shared" si="1"/>
        <v>36677</v>
      </c>
      <c r="B21" s="181">
        <v>4163.26</v>
      </c>
      <c r="C21" s="182">
        <v>90.424999999999997</v>
      </c>
      <c r="D21" s="182">
        <v>4594.8599999999997</v>
      </c>
      <c r="E21" s="181">
        <v>99.741</v>
      </c>
      <c r="F21" s="182">
        <v>4288.8969999999999</v>
      </c>
      <c r="G21" s="181">
        <v>5096.84</v>
      </c>
      <c r="H21" s="182">
        <v>118.979</v>
      </c>
      <c r="I21" s="181">
        <v>1734.72</v>
      </c>
      <c r="J21" s="181">
        <v>586.971</v>
      </c>
      <c r="K21" s="181">
        <v>272.44872532553399</v>
      </c>
      <c r="L21" s="181">
        <v>209.452</v>
      </c>
      <c r="M21" s="181">
        <v>304.64999999999998</v>
      </c>
      <c r="N21" s="181"/>
      <c r="O21" s="181"/>
      <c r="P21" s="181"/>
      <c r="Q21" s="181">
        <v>8820.7216000000008</v>
      </c>
      <c r="R21" s="181">
        <v>6280.4278000000004</v>
      </c>
      <c r="S21" s="181">
        <v>240.264568611361</v>
      </c>
      <c r="U21" s="181">
        <v>0.66610000000000003</v>
      </c>
    </row>
    <row r="22" spans="1:21" s="1" customFormat="1" x14ac:dyDescent="0.25">
      <c r="A22" s="13">
        <f t="shared" si="1"/>
        <v>36707</v>
      </c>
      <c r="B22" s="181">
        <v>4261.8100000000004</v>
      </c>
      <c r="C22" s="182">
        <v>96.311000000000007</v>
      </c>
      <c r="D22" s="182">
        <v>4718.5829999999996</v>
      </c>
      <c r="E22" s="181">
        <v>103.48399999999999</v>
      </c>
      <c r="F22" s="182">
        <v>4328.8729999999996</v>
      </c>
      <c r="G22" s="181">
        <v>5447.8</v>
      </c>
      <c r="H22" s="182">
        <v>136.43299999999999</v>
      </c>
      <c r="I22" s="181">
        <v>1938.37</v>
      </c>
      <c r="J22" s="181">
        <v>607.64700000000005</v>
      </c>
      <c r="K22" s="181">
        <v>279.10945570268098</v>
      </c>
      <c r="L22" s="181">
        <v>214.76249999999999</v>
      </c>
      <c r="M22" s="181">
        <v>313.92</v>
      </c>
      <c r="N22" s="181"/>
      <c r="O22" s="181"/>
      <c r="P22" s="181"/>
      <c r="Q22" s="181">
        <v>9248.5265999999992</v>
      </c>
      <c r="R22" s="181">
        <v>6358.3050999999996</v>
      </c>
      <c r="S22" s="181">
        <v>250.763218503693</v>
      </c>
      <c r="U22" s="181">
        <v>0.65939999999999999</v>
      </c>
    </row>
    <row r="23" spans="1:21" s="1" customFormat="1" x14ac:dyDescent="0.25">
      <c r="A23" s="13">
        <f t="shared" si="1"/>
        <v>36738</v>
      </c>
      <c r="B23" s="181">
        <v>4185</v>
      </c>
      <c r="C23" s="182">
        <v>94.221999999999994</v>
      </c>
      <c r="D23" s="182">
        <v>4601.0309999999999</v>
      </c>
      <c r="E23" s="181">
        <v>103.399</v>
      </c>
      <c r="F23" s="182">
        <v>4358.2650000000003</v>
      </c>
      <c r="G23" s="181">
        <v>4820.97</v>
      </c>
      <c r="H23" s="182">
        <v>116.82899999999999</v>
      </c>
      <c r="I23" s="181">
        <v>1929.56</v>
      </c>
      <c r="J23" s="181">
        <v>576.39599999999996</v>
      </c>
      <c r="K23" s="181">
        <v>274.41626980615001</v>
      </c>
      <c r="L23" s="181">
        <v>212.6181</v>
      </c>
      <c r="M23" s="181">
        <v>318.37</v>
      </c>
      <c r="N23" s="181"/>
      <c r="O23" s="181"/>
      <c r="P23" s="181"/>
      <c r="Q23" s="181">
        <v>9102.3999000000003</v>
      </c>
      <c r="R23" s="181">
        <v>6361.4841999999999</v>
      </c>
      <c r="S23" s="181">
        <v>257.39148603169502</v>
      </c>
      <c r="U23" s="181">
        <v>0.66679999999999995</v>
      </c>
    </row>
    <row r="24" spans="1:21" s="1" customFormat="1" x14ac:dyDescent="0.25">
      <c r="A24" s="13">
        <f t="shared" si="1"/>
        <v>36769</v>
      </c>
      <c r="B24" s="181">
        <v>4404.2</v>
      </c>
      <c r="C24" s="182">
        <v>103.35599999999999</v>
      </c>
      <c r="D24" s="182">
        <v>4504.8999999999996</v>
      </c>
      <c r="E24" s="181">
        <v>104.22499999999999</v>
      </c>
      <c r="F24" s="182">
        <v>4404.5450000000001</v>
      </c>
      <c r="G24" s="181">
        <v>5133.6400000000003</v>
      </c>
      <c r="H24" s="182">
        <v>129.85499999999999</v>
      </c>
      <c r="I24" s="181">
        <v>1953.49</v>
      </c>
      <c r="J24" s="181">
        <v>579.23</v>
      </c>
      <c r="K24" s="181">
        <v>272.317605861912</v>
      </c>
      <c r="L24" s="181">
        <v>211.6789</v>
      </c>
      <c r="M24" s="181">
        <v>322.57</v>
      </c>
      <c r="N24" s="181"/>
      <c r="O24" s="181"/>
      <c r="P24" s="181"/>
      <c r="Q24" s="181">
        <v>9589.3783000000003</v>
      </c>
      <c r="R24" s="181">
        <v>6471.5379000000003</v>
      </c>
      <c r="S24" s="181">
        <v>264.09169901505902</v>
      </c>
      <c r="U24" s="181">
        <v>0.69089999999999996</v>
      </c>
    </row>
    <row r="25" spans="1:21" s="1" customFormat="1" x14ac:dyDescent="0.25">
      <c r="A25" s="13">
        <f t="shared" si="1"/>
        <v>36799</v>
      </c>
      <c r="B25" s="181">
        <v>4163.8100000000004</v>
      </c>
      <c r="C25" s="182">
        <v>103.005</v>
      </c>
      <c r="D25" s="182">
        <v>4257.3630000000003</v>
      </c>
      <c r="E25" s="181">
        <v>101.727</v>
      </c>
      <c r="F25" s="182">
        <v>4283.9129999999996</v>
      </c>
      <c r="G25" s="181">
        <v>4879.12</v>
      </c>
      <c r="H25" s="182">
        <v>120.94499999999999</v>
      </c>
      <c r="I25" s="181">
        <v>1825.41</v>
      </c>
      <c r="J25" s="181">
        <v>528.654</v>
      </c>
      <c r="K25" s="181">
        <v>271.84407086090903</v>
      </c>
      <c r="L25" s="181">
        <v>212.2818</v>
      </c>
      <c r="M25" s="181">
        <v>319.01</v>
      </c>
      <c r="N25" s="181"/>
      <c r="O25" s="181"/>
      <c r="P25" s="181"/>
      <c r="Q25" s="181">
        <v>9485.8130000000001</v>
      </c>
      <c r="R25" s="181">
        <v>6329.8112000000001</v>
      </c>
      <c r="S25" s="181">
        <v>261.68395143816002</v>
      </c>
      <c r="U25" s="181">
        <v>0.67649999999999999</v>
      </c>
    </row>
    <row r="26" spans="1:21" s="1" customFormat="1" x14ac:dyDescent="0.25">
      <c r="A26" s="13">
        <f t="shared" si="1"/>
        <v>36830</v>
      </c>
      <c r="B26" s="181">
        <v>4133.47</v>
      </c>
      <c r="C26" s="182">
        <v>101.65600000000001</v>
      </c>
      <c r="D26" s="182">
        <v>4198.183</v>
      </c>
      <c r="E26" s="181">
        <v>96.792000000000002</v>
      </c>
      <c r="F26" s="182">
        <v>4314.24</v>
      </c>
      <c r="G26" s="181">
        <v>4596.7299999999996</v>
      </c>
      <c r="H26" s="182">
        <v>108.929</v>
      </c>
      <c r="I26" s="181">
        <v>1725.91</v>
      </c>
      <c r="J26" s="181">
        <v>490.32499999999999</v>
      </c>
      <c r="K26" s="181">
        <v>268.39089394638302</v>
      </c>
      <c r="L26" s="181">
        <v>210.55539999999999</v>
      </c>
      <c r="M26" s="181">
        <v>309.48</v>
      </c>
      <c r="N26" s="181"/>
      <c r="O26" s="181"/>
      <c r="P26" s="181"/>
      <c r="Q26" s="181">
        <v>9295.1481000000003</v>
      </c>
      <c r="R26" s="181">
        <v>6283.6036000000004</v>
      </c>
      <c r="S26" s="181">
        <v>256.67062230780101</v>
      </c>
      <c r="U26" s="181">
        <v>0.69099999999999995</v>
      </c>
    </row>
    <row r="27" spans="1:21" s="1" customFormat="1" x14ac:dyDescent="0.25">
      <c r="A27" s="13">
        <f t="shared" si="1"/>
        <v>36860</v>
      </c>
      <c r="B27" s="181">
        <v>3808.31</v>
      </c>
      <c r="C27" s="182">
        <v>91.260999999999996</v>
      </c>
      <c r="D27" s="182">
        <v>4074.8820000000001</v>
      </c>
      <c r="E27" s="181">
        <v>94.597999999999999</v>
      </c>
      <c r="F27" s="182">
        <v>4060.5410000000002</v>
      </c>
      <c r="G27" s="181">
        <v>4406.3</v>
      </c>
      <c r="H27" s="182">
        <v>110.92700000000001</v>
      </c>
      <c r="I27" s="181">
        <v>1718.51</v>
      </c>
      <c r="J27" s="181">
        <v>447.45400000000001</v>
      </c>
      <c r="K27" s="181">
        <v>273.64342077680999</v>
      </c>
      <c r="L27" s="181">
        <v>214.17509999999999</v>
      </c>
      <c r="M27" s="181">
        <v>301.33</v>
      </c>
      <c r="N27" s="181"/>
      <c r="O27" s="181"/>
      <c r="P27" s="181"/>
      <c r="Q27" s="181">
        <v>8895.4567999999999</v>
      </c>
      <c r="R27" s="181">
        <v>6299.3126000000002</v>
      </c>
      <c r="S27" s="181">
        <v>256.57474759124199</v>
      </c>
      <c r="U27" s="181">
        <v>0.70220000000000005</v>
      </c>
    </row>
    <row r="28" spans="1:21" s="1" customFormat="1" x14ac:dyDescent="0.25">
      <c r="A28" s="13">
        <f t="shared" si="1"/>
        <v>36891</v>
      </c>
      <c r="B28" s="181">
        <v>3801.78</v>
      </c>
      <c r="C28" s="182">
        <v>100</v>
      </c>
      <c r="D28" s="182">
        <v>4358.08</v>
      </c>
      <c r="E28" s="181">
        <v>100</v>
      </c>
      <c r="F28" s="182">
        <v>4338.29</v>
      </c>
      <c r="G28" s="181">
        <v>4138.857</v>
      </c>
      <c r="H28" s="182">
        <v>100</v>
      </c>
      <c r="I28" s="181">
        <v>1808.681</v>
      </c>
      <c r="J28" s="181">
        <v>458.25700000000001</v>
      </c>
      <c r="K28" s="181">
        <v>283.34071265110202</v>
      </c>
      <c r="L28" s="181">
        <v>220.34270000000001</v>
      </c>
      <c r="M28" s="181">
        <v>310.55</v>
      </c>
      <c r="N28" s="181"/>
      <c r="O28" s="181"/>
      <c r="P28" s="181"/>
      <c r="Q28" s="181">
        <v>9176.5532000000003</v>
      </c>
      <c r="R28" s="181">
        <v>6589.7109</v>
      </c>
      <c r="S28" s="181">
        <v>265.07282530974402</v>
      </c>
      <c r="U28" s="181">
        <v>0.66979999999999995</v>
      </c>
    </row>
    <row r="29" spans="1:21" s="1" customFormat="1" x14ac:dyDescent="0.25">
      <c r="A29" s="13">
        <f t="shared" si="1"/>
        <v>36922</v>
      </c>
      <c r="B29" s="181">
        <v>3940.8</v>
      </c>
      <c r="C29" s="182">
        <v>105.114</v>
      </c>
      <c r="D29" s="182">
        <v>4391.8450000000003</v>
      </c>
      <c r="E29" s="181">
        <v>105.378</v>
      </c>
      <c r="F29" s="182">
        <v>4266.8419999999996</v>
      </c>
      <c r="G29" s="181">
        <v>4089.6819999999998</v>
      </c>
      <c r="H29" s="182">
        <v>98.975999999999999</v>
      </c>
      <c r="I29" s="181">
        <v>1864.9079999999999</v>
      </c>
      <c r="J29" s="181">
        <v>521.35900000000004</v>
      </c>
      <c r="K29" s="181">
        <v>282.95341646173898</v>
      </c>
      <c r="L29" s="181">
        <v>221.4014</v>
      </c>
      <c r="M29" s="181">
        <v>331.29</v>
      </c>
      <c r="N29" s="181"/>
      <c r="O29" s="181"/>
      <c r="P29" s="181"/>
      <c r="Q29" s="181">
        <v>9440.8379000000004</v>
      </c>
      <c r="R29" s="181">
        <v>6731.3896999999997</v>
      </c>
      <c r="S29" s="181">
        <v>277.207725258111</v>
      </c>
      <c r="U29" s="181">
        <v>0.68279999999999996</v>
      </c>
    </row>
    <row r="30" spans="1:21" s="1" customFormat="1" x14ac:dyDescent="0.25">
      <c r="A30" s="13">
        <f t="shared" si="1"/>
        <v>36950</v>
      </c>
      <c r="B30" s="181">
        <v>3588.65</v>
      </c>
      <c r="C30" s="182">
        <v>100.8</v>
      </c>
      <c r="D30" s="182">
        <v>3967.1729999999998</v>
      </c>
      <c r="E30" s="181">
        <v>101.303</v>
      </c>
      <c r="F30" s="182">
        <v>3984.4920000000002</v>
      </c>
      <c r="G30" s="181">
        <v>3905.828</v>
      </c>
      <c r="H30" s="182">
        <v>100.755</v>
      </c>
      <c r="I30" s="181">
        <v>1802.1869999999999</v>
      </c>
      <c r="J30" s="181">
        <v>480.536</v>
      </c>
      <c r="K30" s="181">
        <v>282.79936650288801</v>
      </c>
      <c r="L30" s="181">
        <v>221.7654</v>
      </c>
      <c r="M30" s="181">
        <v>332.36</v>
      </c>
      <c r="N30" s="181"/>
      <c r="O30" s="181"/>
      <c r="P30" s="181"/>
      <c r="Q30" s="181">
        <v>9199.1525000000001</v>
      </c>
      <c r="R30" s="181">
        <v>6616.2830000000004</v>
      </c>
      <c r="S30" s="181">
        <v>273.793538611869</v>
      </c>
      <c r="U30" s="181">
        <v>0.69189999999999996</v>
      </c>
    </row>
    <row r="31" spans="1:21" s="1" customFormat="1" x14ac:dyDescent="0.25">
      <c r="A31" s="13">
        <f t="shared" si="1"/>
        <v>36981</v>
      </c>
      <c r="B31" s="181">
        <v>3359.87</v>
      </c>
      <c r="C31" s="182">
        <v>98.058000000000007</v>
      </c>
      <c r="D31" s="182">
        <v>3623.1390000000001</v>
      </c>
      <c r="E31" s="181">
        <v>92.087999999999994</v>
      </c>
      <c r="F31" s="182">
        <v>3804.623</v>
      </c>
      <c r="G31" s="181">
        <v>3792.9189999999999</v>
      </c>
      <c r="H31" s="182">
        <v>97.453999999999994</v>
      </c>
      <c r="I31" s="181">
        <v>1598.3209999999999</v>
      </c>
      <c r="J31" s="181">
        <v>433.33800000000002</v>
      </c>
      <c r="K31" s="181">
        <v>274.47365082163299</v>
      </c>
      <c r="L31" s="181">
        <v>217.22389999999999</v>
      </c>
      <c r="M31" s="181">
        <v>324.82</v>
      </c>
      <c r="N31" s="181"/>
      <c r="O31" s="181"/>
      <c r="P31" s="181"/>
      <c r="Q31" s="181">
        <v>8987.5720000000001</v>
      </c>
      <c r="R31" s="181">
        <v>6671.1980999999996</v>
      </c>
      <c r="S31" s="181">
        <v>270.851546243011</v>
      </c>
      <c r="U31" s="181">
        <v>0.70620000000000005</v>
      </c>
    </row>
    <row r="32" spans="1:21" s="1" customFormat="1" x14ac:dyDescent="0.25">
      <c r="A32" s="13">
        <f t="shared" si="1"/>
        <v>37011</v>
      </c>
      <c r="B32" s="181">
        <v>3621.65</v>
      </c>
      <c r="C32" s="182">
        <v>104.45699999999999</v>
      </c>
      <c r="D32" s="182">
        <v>3898.7489999999998</v>
      </c>
      <c r="E32" s="181">
        <v>97.695999999999998</v>
      </c>
      <c r="F32" s="182">
        <v>4043.3330000000001</v>
      </c>
      <c r="G32" s="181">
        <v>4050.79</v>
      </c>
      <c r="H32" s="182">
        <v>110.587</v>
      </c>
      <c r="I32" s="181">
        <v>1690.1869999999999</v>
      </c>
      <c r="J32" s="181">
        <v>454.75</v>
      </c>
      <c r="K32" s="181">
        <v>273.74544022827598</v>
      </c>
      <c r="L32" s="181">
        <v>216.96190000000001</v>
      </c>
      <c r="M32" s="181">
        <v>321.39999999999998</v>
      </c>
      <c r="N32" s="181"/>
      <c r="O32" s="181"/>
      <c r="P32" s="181"/>
      <c r="Q32" s="181">
        <v>9191.5899000000009</v>
      </c>
      <c r="R32" s="181">
        <v>6663.1926999999996</v>
      </c>
      <c r="S32" s="181">
        <v>270.080999731124</v>
      </c>
      <c r="U32" s="181">
        <v>0.69820000000000004</v>
      </c>
    </row>
    <row r="33" spans="1:21" s="1" customFormat="1" x14ac:dyDescent="0.25">
      <c r="A33" s="13">
        <f t="shared" si="1"/>
        <v>37042</v>
      </c>
      <c r="B33" s="181">
        <v>3643.45</v>
      </c>
      <c r="C33" s="182">
        <v>107.35899999999999</v>
      </c>
      <c r="D33" s="182">
        <v>3687.9989999999998</v>
      </c>
      <c r="E33" s="181">
        <v>97.597999999999999</v>
      </c>
      <c r="F33" s="182">
        <v>3908.8270000000002</v>
      </c>
      <c r="G33" s="181">
        <v>4041.107</v>
      </c>
      <c r="H33" s="182">
        <v>109.78100000000001</v>
      </c>
      <c r="I33" s="181">
        <v>1674.9349999999999</v>
      </c>
      <c r="J33" s="181">
        <v>460.178</v>
      </c>
      <c r="K33" s="181">
        <v>273.16873285483098</v>
      </c>
      <c r="L33" s="181">
        <v>217.36850000000001</v>
      </c>
      <c r="M33" s="181">
        <v>327.64</v>
      </c>
      <c r="N33" s="181"/>
      <c r="O33" s="181"/>
      <c r="P33" s="181"/>
      <c r="Q33" s="181">
        <v>9274.3142000000007</v>
      </c>
      <c r="R33" s="181">
        <v>6656.5294999999996</v>
      </c>
      <c r="S33" s="181">
        <v>277.07686838131701</v>
      </c>
      <c r="U33" s="181">
        <v>0.70469999999999999</v>
      </c>
    </row>
    <row r="34" spans="1:21" s="1" customFormat="1" x14ac:dyDescent="0.25">
      <c r="A34" s="13">
        <f t="shared" si="1"/>
        <v>37072</v>
      </c>
      <c r="B34" s="181">
        <v>3560.06</v>
      </c>
      <c r="C34" s="182">
        <v>112.211</v>
      </c>
      <c r="D34" s="182">
        <v>3544.8470000000002</v>
      </c>
      <c r="E34" s="181">
        <v>93.087999999999994</v>
      </c>
      <c r="F34" s="182">
        <v>3775.585</v>
      </c>
      <c r="G34" s="181">
        <v>3800.5410000000002</v>
      </c>
      <c r="H34" s="182">
        <v>106.836</v>
      </c>
      <c r="I34" s="181">
        <v>1675.942</v>
      </c>
      <c r="J34" s="181">
        <v>450.73200000000003</v>
      </c>
      <c r="K34" s="181">
        <v>270.43671016625098</v>
      </c>
      <c r="L34" s="181">
        <v>215.8441</v>
      </c>
      <c r="M34" s="181">
        <v>323.02999999999997</v>
      </c>
      <c r="N34" s="181"/>
      <c r="O34" s="181"/>
      <c r="P34" s="181"/>
      <c r="Q34" s="181">
        <v>9244.6363999999994</v>
      </c>
      <c r="R34" s="181">
        <v>6685.1525000000001</v>
      </c>
      <c r="S34" s="181">
        <v>282.11318071158303</v>
      </c>
      <c r="U34" s="181">
        <v>0.70589999999999997</v>
      </c>
    </row>
    <row r="35" spans="1:21" s="1" customFormat="1" x14ac:dyDescent="0.25">
      <c r="A35" s="13">
        <f t="shared" si="1"/>
        <v>37103</v>
      </c>
      <c r="B35" s="181">
        <v>3526.86</v>
      </c>
      <c r="C35" s="182">
        <v>109.816</v>
      </c>
      <c r="D35" s="182">
        <v>3556.797</v>
      </c>
      <c r="E35" s="181">
        <v>91.623999999999995</v>
      </c>
      <c r="F35" s="182">
        <v>3779.3220000000001</v>
      </c>
      <c r="G35" s="181">
        <v>3517.3910000000001</v>
      </c>
      <c r="H35" s="182">
        <v>97.7</v>
      </c>
      <c r="I35" s="181">
        <v>1628.9459999999999</v>
      </c>
      <c r="J35" s="181">
        <v>422.25</v>
      </c>
      <c r="K35" s="181">
        <v>277.06153663895998</v>
      </c>
      <c r="L35" s="181">
        <v>220.7894</v>
      </c>
      <c r="M35" s="181">
        <v>317.95</v>
      </c>
      <c r="N35" s="181"/>
      <c r="O35" s="181"/>
      <c r="P35" s="181"/>
      <c r="Q35" s="181">
        <v>9146.6432000000004</v>
      </c>
      <c r="R35" s="181">
        <v>6665.0971</v>
      </c>
      <c r="S35" s="181">
        <v>266.08447083031302</v>
      </c>
      <c r="U35" s="181">
        <v>0.70189999999999997</v>
      </c>
    </row>
    <row r="36" spans="1:21" s="1" customFormat="1" x14ac:dyDescent="0.25">
      <c r="A36" s="13">
        <f t="shared" si="1"/>
        <v>37134</v>
      </c>
      <c r="B36" s="181">
        <v>3292.65</v>
      </c>
      <c r="C36" s="182">
        <v>107.51</v>
      </c>
      <c r="D36" s="182">
        <v>3438.614</v>
      </c>
      <c r="E36" s="181">
        <v>92.366</v>
      </c>
      <c r="F36" s="182">
        <v>3743.4859999999999</v>
      </c>
      <c r="G36" s="181">
        <v>3429.4349999999999</v>
      </c>
      <c r="H36" s="182">
        <v>99.031999999999996</v>
      </c>
      <c r="I36" s="181">
        <v>1599.752</v>
      </c>
      <c r="J36" s="181">
        <v>418.08499999999998</v>
      </c>
      <c r="K36" s="181">
        <v>287.66487863040498</v>
      </c>
      <c r="L36" s="181">
        <v>227.4357</v>
      </c>
      <c r="M36" s="181">
        <v>326.33</v>
      </c>
      <c r="N36" s="181"/>
      <c r="O36" s="181"/>
      <c r="P36" s="181"/>
      <c r="Q36" s="181">
        <v>9035.0542000000005</v>
      </c>
      <c r="R36" s="181">
        <v>6703.0880999999999</v>
      </c>
      <c r="S36" s="181">
        <v>278.57436006451701</v>
      </c>
      <c r="U36" s="181">
        <v>0.68789999999999996</v>
      </c>
    </row>
    <row r="37" spans="1:21" s="1" customFormat="1" x14ac:dyDescent="0.25">
      <c r="A37" s="13">
        <f t="shared" si="1"/>
        <v>37164</v>
      </c>
      <c r="B37" s="181">
        <v>3040.93</v>
      </c>
      <c r="C37" s="182">
        <v>93.046999999999997</v>
      </c>
      <c r="D37" s="182">
        <v>3040.672</v>
      </c>
      <c r="E37" s="181">
        <v>76.87</v>
      </c>
      <c r="F37" s="182">
        <v>3497.203</v>
      </c>
      <c r="G37" s="181">
        <v>3111.3910000000001</v>
      </c>
      <c r="H37" s="182">
        <v>90.507000000000005</v>
      </c>
      <c r="I37" s="181">
        <v>1364.72</v>
      </c>
      <c r="J37" s="181">
        <v>353.37400000000002</v>
      </c>
      <c r="K37" s="181">
        <v>289.63399861348603</v>
      </c>
      <c r="L37" s="181">
        <v>229.2003</v>
      </c>
      <c r="M37" s="181">
        <v>307.41000000000003</v>
      </c>
      <c r="N37" s="181"/>
      <c r="O37" s="181"/>
      <c r="P37" s="181"/>
      <c r="Q37" s="181">
        <v>8698.0467000000008</v>
      </c>
      <c r="R37" s="181">
        <v>6745.3176000000003</v>
      </c>
      <c r="S37" s="181">
        <v>268.908847430273</v>
      </c>
      <c r="U37" s="181">
        <v>0.67830000000000001</v>
      </c>
    </row>
    <row r="38" spans="1:21" s="1" customFormat="1" x14ac:dyDescent="0.25">
      <c r="A38" s="13">
        <f t="shared" si="1"/>
        <v>37195</v>
      </c>
      <c r="B38" s="181">
        <v>3085.45</v>
      </c>
      <c r="C38" s="182">
        <v>100.95099999999999</v>
      </c>
      <c r="D38" s="182">
        <v>3155.913</v>
      </c>
      <c r="E38" s="181">
        <v>81.831999999999994</v>
      </c>
      <c r="F38" s="182">
        <v>3564.701</v>
      </c>
      <c r="G38" s="181">
        <v>3104.92</v>
      </c>
      <c r="H38" s="182">
        <v>92.588999999999999</v>
      </c>
      <c r="I38" s="181">
        <v>1446.5630000000001</v>
      </c>
      <c r="J38" s="181">
        <v>375.30399999999997</v>
      </c>
      <c r="K38" s="181">
        <v>291.54372530469902</v>
      </c>
      <c r="L38" s="181">
        <v>231.27170000000001</v>
      </c>
      <c r="M38" s="181">
        <v>311.29000000000002</v>
      </c>
      <c r="N38" s="181"/>
      <c r="O38" s="181"/>
      <c r="P38" s="181"/>
      <c r="Q38" s="181">
        <v>8858.9604999999992</v>
      </c>
      <c r="R38" s="181">
        <v>6928.1157000000003</v>
      </c>
      <c r="S38" s="181">
        <v>268.13903147772601</v>
      </c>
      <c r="U38" s="181">
        <v>0.68740000000000001</v>
      </c>
    </row>
    <row r="39" spans="1:21" s="1" customFormat="1" x14ac:dyDescent="0.25">
      <c r="A39" s="13">
        <f t="shared" si="1"/>
        <v>37225</v>
      </c>
      <c r="B39" s="181">
        <v>3323.25</v>
      </c>
      <c r="C39" s="182">
        <v>109.66</v>
      </c>
      <c r="D39" s="182">
        <v>3310.942</v>
      </c>
      <c r="E39" s="181">
        <v>88.522000000000006</v>
      </c>
      <c r="F39" s="182">
        <v>3642.4070000000002</v>
      </c>
      <c r="G39" s="181">
        <v>3138.5770000000002</v>
      </c>
      <c r="H39" s="182">
        <v>88.620999999999995</v>
      </c>
      <c r="I39" s="181">
        <v>1584.13</v>
      </c>
      <c r="J39" s="181">
        <v>414.48700000000002</v>
      </c>
      <c r="K39" s="181">
        <v>287.56977271500199</v>
      </c>
      <c r="L39" s="181">
        <v>228.5838</v>
      </c>
      <c r="M39" s="181">
        <v>318.05</v>
      </c>
      <c r="N39" s="181"/>
      <c r="O39" s="181"/>
      <c r="P39" s="181"/>
      <c r="Q39" s="181">
        <v>9033.482</v>
      </c>
      <c r="R39" s="181">
        <v>6937.8150999999998</v>
      </c>
      <c r="S39" s="181">
        <v>267.30550673842799</v>
      </c>
      <c r="U39" s="181">
        <v>0.7016</v>
      </c>
    </row>
    <row r="40" spans="1:21" s="1" customFormat="1" x14ac:dyDescent="0.25">
      <c r="A40" s="13">
        <f t="shared" si="1"/>
        <v>37256</v>
      </c>
      <c r="B40" s="181">
        <v>3344.37</v>
      </c>
      <c r="C40" s="182">
        <v>116.962</v>
      </c>
      <c r="D40" s="182">
        <v>3399.0970000000002</v>
      </c>
      <c r="E40" s="181">
        <v>90.063000000000002</v>
      </c>
      <c r="F40" s="182">
        <v>3728.8440000000001</v>
      </c>
      <c r="G40" s="181">
        <v>2926.88</v>
      </c>
      <c r="H40" s="182">
        <v>78.253</v>
      </c>
      <c r="I40" s="181">
        <v>1638.1590000000001</v>
      </c>
      <c r="J40" s="181">
        <v>447.387</v>
      </c>
      <c r="K40" s="181">
        <v>279.45206781863698</v>
      </c>
      <c r="L40" s="181">
        <v>223.8066</v>
      </c>
      <c r="M40" s="181">
        <v>317.58</v>
      </c>
      <c r="N40" s="181"/>
      <c r="O40" s="181"/>
      <c r="P40" s="181"/>
      <c r="Q40" s="181">
        <v>9213.2482999999993</v>
      </c>
      <c r="R40" s="181">
        <v>7042.5761000000002</v>
      </c>
      <c r="S40" s="181">
        <v>268.85285633433801</v>
      </c>
      <c r="U40" s="181">
        <v>0.6875</v>
      </c>
    </row>
    <row r="41" spans="1:21" s="1" customFormat="1" x14ac:dyDescent="0.25">
      <c r="A41" s="13">
        <f t="shared" si="1"/>
        <v>37287</v>
      </c>
      <c r="B41" s="181">
        <v>3297.21</v>
      </c>
      <c r="C41" s="182">
        <v>114.395</v>
      </c>
      <c r="D41" s="182">
        <v>3203.886</v>
      </c>
      <c r="E41" s="181">
        <v>88.531000000000006</v>
      </c>
      <c r="F41" s="182">
        <v>3571.6529999999998</v>
      </c>
      <c r="G41" s="181">
        <v>2697.8029999999999</v>
      </c>
      <c r="H41" s="182">
        <v>72.947999999999993</v>
      </c>
      <c r="I41" s="181">
        <v>1659.885</v>
      </c>
      <c r="J41" s="181">
        <v>462.548</v>
      </c>
      <c r="K41" s="181">
        <v>274.63573859697601</v>
      </c>
      <c r="L41" s="181">
        <v>221.79599999999999</v>
      </c>
      <c r="M41" s="181">
        <v>320.20999999999998</v>
      </c>
      <c r="N41" s="181"/>
      <c r="O41" s="181"/>
      <c r="P41" s="181"/>
      <c r="Q41" s="181">
        <v>9233.9519999999993</v>
      </c>
      <c r="R41" s="181">
        <v>7071.5432000000001</v>
      </c>
      <c r="S41" s="181">
        <v>274.35691086640998</v>
      </c>
      <c r="U41" s="181">
        <v>0.70879999999999999</v>
      </c>
    </row>
    <row r="42" spans="1:21" s="1" customFormat="1" x14ac:dyDescent="0.25">
      <c r="A42" s="13">
        <f t="shared" si="1"/>
        <v>37315</v>
      </c>
      <c r="B42" s="181">
        <v>3232.83</v>
      </c>
      <c r="C42" s="182">
        <v>111.00700000000001</v>
      </c>
      <c r="D42" s="182">
        <v>3211.277</v>
      </c>
      <c r="E42" s="181">
        <v>88.831000000000003</v>
      </c>
      <c r="F42" s="182">
        <v>3554.4229999999998</v>
      </c>
      <c r="G42" s="181">
        <v>2809.8850000000002</v>
      </c>
      <c r="H42" s="182">
        <v>76.765000000000001</v>
      </c>
      <c r="I42" s="181">
        <v>1637.3389999999999</v>
      </c>
      <c r="J42" s="181">
        <v>470.14699999999999</v>
      </c>
      <c r="K42" s="181">
        <v>276.01528529814902</v>
      </c>
      <c r="L42" s="181">
        <v>223.2868</v>
      </c>
      <c r="M42" s="181">
        <v>320.94</v>
      </c>
      <c r="N42" s="181"/>
      <c r="O42" s="181"/>
      <c r="P42" s="181"/>
      <c r="Q42" s="181">
        <v>9151.6319999999996</v>
      </c>
      <c r="R42" s="181">
        <v>6986.1259</v>
      </c>
      <c r="S42" s="181">
        <v>284.43266509825997</v>
      </c>
      <c r="U42" s="181">
        <v>0.7056</v>
      </c>
    </row>
    <row r="43" spans="1:21" s="1" customFormat="1" x14ac:dyDescent="0.25">
      <c r="A43" s="13">
        <f t="shared" si="1"/>
        <v>37346</v>
      </c>
      <c r="B43" s="181">
        <v>3353.38</v>
      </c>
      <c r="C43" s="182">
        <v>120.854</v>
      </c>
      <c r="D43" s="182">
        <v>3400.364</v>
      </c>
      <c r="E43" s="181">
        <v>94.906000000000006</v>
      </c>
      <c r="F43" s="182">
        <v>3718.913</v>
      </c>
      <c r="G43" s="181">
        <v>2973.761</v>
      </c>
      <c r="H43" s="182">
        <v>82.317999999999998</v>
      </c>
      <c r="I43" s="181">
        <v>1710.8579999999999</v>
      </c>
      <c r="J43" s="181">
        <v>498.42700000000002</v>
      </c>
      <c r="K43" s="181">
        <v>275.41588289187899</v>
      </c>
      <c r="L43" s="181">
        <v>221.96729999999999</v>
      </c>
      <c r="M43" s="181">
        <v>326.77999999999997</v>
      </c>
      <c r="N43" s="181"/>
      <c r="O43" s="181"/>
      <c r="P43" s="181"/>
      <c r="Q43" s="181">
        <v>9337.15</v>
      </c>
      <c r="R43" s="181">
        <v>7133.6558999999997</v>
      </c>
      <c r="S43" s="181">
        <v>284.34947209912701</v>
      </c>
      <c r="U43" s="181">
        <v>0.70109999999999995</v>
      </c>
    </row>
    <row r="44" spans="1:21" s="1" customFormat="1" x14ac:dyDescent="0.25">
      <c r="A44" s="13">
        <f t="shared" si="1"/>
        <v>37376</v>
      </c>
      <c r="B44" s="181">
        <v>3135.88</v>
      </c>
      <c r="C44" s="182">
        <v>120.97</v>
      </c>
      <c r="D44" s="182">
        <v>3359.4650000000001</v>
      </c>
      <c r="E44" s="181">
        <v>97.903999999999996</v>
      </c>
      <c r="F44" s="182">
        <v>3730.7739999999999</v>
      </c>
      <c r="G44" s="181">
        <v>3146.886</v>
      </c>
      <c r="H44" s="182">
        <v>87.754000000000005</v>
      </c>
      <c r="I44" s="181">
        <v>1719.5319999999999</v>
      </c>
      <c r="J44" s="181">
        <v>501.66199999999998</v>
      </c>
      <c r="K44" s="181">
        <v>285.26286499586098</v>
      </c>
      <c r="L44" s="181">
        <v>228.53649999999999</v>
      </c>
      <c r="M44" s="181">
        <v>331.82</v>
      </c>
      <c r="N44" s="181"/>
      <c r="O44" s="181"/>
      <c r="P44" s="181"/>
      <c r="Q44" s="181">
        <v>9352.6208999999999</v>
      </c>
      <c r="R44" s="181">
        <v>7161.4772000000003</v>
      </c>
      <c r="S44" s="181">
        <v>287.23217309594099</v>
      </c>
      <c r="U44" s="181">
        <v>0.68610000000000004</v>
      </c>
    </row>
    <row r="45" spans="1:21" s="1" customFormat="1" x14ac:dyDescent="0.25">
      <c r="A45" s="13">
        <f t="shared" si="1"/>
        <v>37407</v>
      </c>
      <c r="B45" s="181">
        <v>3112.56</v>
      </c>
      <c r="C45" s="182">
        <v>115.301</v>
      </c>
      <c r="D45" s="182">
        <v>3379.2339999999999</v>
      </c>
      <c r="E45" s="181">
        <v>98.744</v>
      </c>
      <c r="F45" s="182">
        <v>3669.779</v>
      </c>
      <c r="G45" s="181">
        <v>3343.0839999999998</v>
      </c>
      <c r="H45" s="182">
        <v>96.950999999999993</v>
      </c>
      <c r="I45" s="181">
        <v>1757.518</v>
      </c>
      <c r="J45" s="181">
        <v>493.66899999999998</v>
      </c>
      <c r="K45" s="181">
        <v>293.52204542005001</v>
      </c>
      <c r="L45" s="181">
        <v>233.66249999999999</v>
      </c>
      <c r="M45" s="181">
        <v>330.54</v>
      </c>
      <c r="N45" s="181"/>
      <c r="O45" s="181"/>
      <c r="P45" s="181"/>
      <c r="Q45" s="181">
        <v>9352.7932000000001</v>
      </c>
      <c r="R45" s="181">
        <v>7295.6653999999999</v>
      </c>
      <c r="S45" s="181">
        <v>285.413995766825</v>
      </c>
      <c r="U45" s="181">
        <v>0.68710000000000004</v>
      </c>
    </row>
    <row r="46" spans="1:21" s="1" customFormat="1" x14ac:dyDescent="0.25">
      <c r="A46" s="13">
        <f t="shared" si="1"/>
        <v>37437</v>
      </c>
      <c r="B46" s="181">
        <v>2875.35</v>
      </c>
      <c r="C46" s="182">
        <v>108.017</v>
      </c>
      <c r="D46" s="182">
        <v>3279.3969999999999</v>
      </c>
      <c r="E46" s="181">
        <v>95.375</v>
      </c>
      <c r="F46" s="182">
        <v>3514.7890000000002</v>
      </c>
      <c r="G46" s="181">
        <v>3168.9940000000001</v>
      </c>
      <c r="H46" s="182">
        <v>92.688000000000002</v>
      </c>
      <c r="I46" s="181">
        <v>1666.33</v>
      </c>
      <c r="J46" s="181">
        <v>456.63299999999998</v>
      </c>
      <c r="K46" s="181">
        <v>307.63482900909997</v>
      </c>
      <c r="L46" s="181">
        <v>241.7978</v>
      </c>
      <c r="M46" s="181">
        <v>308.69</v>
      </c>
      <c r="N46" s="181"/>
      <c r="O46" s="181"/>
      <c r="P46" s="181"/>
      <c r="Q46" s="181">
        <v>9106.7009999999991</v>
      </c>
      <c r="R46" s="181">
        <v>7383.3379000000004</v>
      </c>
      <c r="S46" s="181">
        <v>269.555984592936</v>
      </c>
      <c r="U46" s="181">
        <v>0.65210000000000001</v>
      </c>
    </row>
    <row r="47" spans="1:21" s="1" customFormat="1" x14ac:dyDescent="0.25">
      <c r="A47" s="13">
        <f t="shared" si="1"/>
        <v>37468</v>
      </c>
      <c r="B47" s="181">
        <v>2668.65</v>
      </c>
      <c r="C47" s="182">
        <v>93.185000000000002</v>
      </c>
      <c r="D47" s="182">
        <v>2829.5340000000001</v>
      </c>
      <c r="E47" s="181">
        <v>85.137</v>
      </c>
      <c r="F47" s="182">
        <v>3278.1819999999998</v>
      </c>
      <c r="G47" s="181">
        <v>2948.8760000000002</v>
      </c>
      <c r="H47" s="182">
        <v>89.757000000000005</v>
      </c>
      <c r="I47" s="181">
        <v>1565.4079999999999</v>
      </c>
      <c r="J47" s="181">
        <v>421.90300000000002</v>
      </c>
      <c r="K47" s="181">
        <v>310.56305677229398</v>
      </c>
      <c r="L47" s="181">
        <v>243.9735</v>
      </c>
      <c r="M47" s="181">
        <v>293.55</v>
      </c>
      <c r="N47" s="181"/>
      <c r="O47" s="181"/>
      <c r="P47" s="181"/>
      <c r="Q47" s="181">
        <v>8748.8369999999995</v>
      </c>
      <c r="R47" s="181">
        <v>7358.3379000000004</v>
      </c>
      <c r="S47" s="181">
        <v>256.54073849997599</v>
      </c>
      <c r="U47" s="181">
        <v>0.63949999999999996</v>
      </c>
    </row>
    <row r="48" spans="1:21" s="1" customFormat="1" x14ac:dyDescent="0.25">
      <c r="A48" s="13">
        <f t="shared" si="1"/>
        <v>37499</v>
      </c>
      <c r="B48" s="181">
        <v>2681.35</v>
      </c>
      <c r="C48" s="182">
        <v>93.468999999999994</v>
      </c>
      <c r="D48" s="182">
        <v>2848.7060000000001</v>
      </c>
      <c r="E48" s="181">
        <v>83.802999999999997</v>
      </c>
      <c r="F48" s="182">
        <v>3243.99</v>
      </c>
      <c r="G48" s="181">
        <v>2917.643</v>
      </c>
      <c r="H48" s="182">
        <v>87.671000000000006</v>
      </c>
      <c r="I48" s="181">
        <v>1572.769</v>
      </c>
      <c r="J48" s="181">
        <v>428.404</v>
      </c>
      <c r="K48" s="181">
        <v>316.04715944991801</v>
      </c>
      <c r="L48" s="181">
        <v>247.9547</v>
      </c>
      <c r="M48" s="181">
        <v>306.25</v>
      </c>
      <c r="N48" s="181"/>
      <c r="O48" s="181"/>
      <c r="P48" s="181"/>
      <c r="Q48" s="181">
        <v>8773.6653000000006</v>
      </c>
      <c r="R48" s="181">
        <v>7404.6351999999997</v>
      </c>
      <c r="S48" s="181">
        <v>274.600528427548</v>
      </c>
      <c r="U48" s="181">
        <v>0.6452</v>
      </c>
    </row>
    <row r="49" spans="1:21" s="1" customFormat="1" x14ac:dyDescent="0.25">
      <c r="A49" s="13">
        <f t="shared" si="1"/>
        <v>37529</v>
      </c>
      <c r="B49" s="181">
        <v>2378.79</v>
      </c>
      <c r="C49" s="182">
        <v>86.536000000000001</v>
      </c>
      <c r="D49" s="182">
        <v>2423.9270000000001</v>
      </c>
      <c r="E49" s="181">
        <v>74.688999999999993</v>
      </c>
      <c r="F49" s="182">
        <v>2908.1990000000001</v>
      </c>
      <c r="G49" s="181">
        <v>2789.2750000000001</v>
      </c>
      <c r="H49" s="182">
        <v>84.218000000000004</v>
      </c>
      <c r="I49" s="181">
        <v>1471.3820000000001</v>
      </c>
      <c r="J49" s="181">
        <v>382.18299999999999</v>
      </c>
      <c r="K49" s="181">
        <v>319.07669553095701</v>
      </c>
      <c r="L49" s="181">
        <v>250.69460000000001</v>
      </c>
      <c r="M49" s="181">
        <v>299.79000000000002</v>
      </c>
      <c r="N49" s="181"/>
      <c r="O49" s="181"/>
      <c r="P49" s="181"/>
      <c r="Q49" s="181">
        <v>8601.5794000000005</v>
      </c>
      <c r="R49" s="181">
        <v>7473.6359000000002</v>
      </c>
      <c r="S49" s="181">
        <v>266.650766790624</v>
      </c>
      <c r="U49" s="181">
        <v>0.63739999999999997</v>
      </c>
    </row>
    <row r="50" spans="1:21" s="1" customFormat="1" x14ac:dyDescent="0.25">
      <c r="A50" s="13">
        <f t="shared" si="1"/>
        <v>37560</v>
      </c>
      <c r="B50" s="181">
        <v>2594.87</v>
      </c>
      <c r="C50" s="182">
        <v>89.463999999999999</v>
      </c>
      <c r="D50" s="182">
        <v>2687.7420000000002</v>
      </c>
      <c r="E50" s="181">
        <v>77.777000000000001</v>
      </c>
      <c r="F50" s="182">
        <v>3136.0940000000001</v>
      </c>
      <c r="G50" s="181">
        <v>2595.2060000000001</v>
      </c>
      <c r="H50" s="182">
        <v>75.504999999999995</v>
      </c>
      <c r="I50" s="181">
        <v>1552.998</v>
      </c>
      <c r="J50" s="181">
        <v>406.98200000000003</v>
      </c>
      <c r="K50" s="181">
        <v>318.02728776580602</v>
      </c>
      <c r="L50" s="181">
        <v>249.98070000000001</v>
      </c>
      <c r="M50" s="181">
        <v>305.49</v>
      </c>
      <c r="N50" s="181"/>
      <c r="O50" s="181"/>
      <c r="P50" s="181"/>
      <c r="Q50" s="181">
        <v>8649.3765000000003</v>
      </c>
      <c r="R50" s="181">
        <v>7350.6886000000004</v>
      </c>
      <c r="S50" s="181">
        <v>283.40208228833501</v>
      </c>
      <c r="U50" s="181">
        <v>0.6391</v>
      </c>
    </row>
    <row r="51" spans="1:21" s="1" customFormat="1" x14ac:dyDescent="0.25">
      <c r="A51" s="13">
        <f t="shared" si="1"/>
        <v>37590</v>
      </c>
      <c r="B51" s="181">
        <v>2751.06</v>
      </c>
      <c r="C51" s="182">
        <v>97.125</v>
      </c>
      <c r="D51" s="182">
        <v>2852.5410000000002</v>
      </c>
      <c r="E51" s="181">
        <v>81.177999999999997</v>
      </c>
      <c r="F51" s="182">
        <v>3230.482</v>
      </c>
      <c r="G51" s="181">
        <v>2700.473</v>
      </c>
      <c r="H51" s="182">
        <v>76.073999999999998</v>
      </c>
      <c r="I51" s="181">
        <v>1591.8920000000001</v>
      </c>
      <c r="J51" s="181">
        <v>434.99599999999998</v>
      </c>
      <c r="K51" s="181">
        <v>318.45995321268299</v>
      </c>
      <c r="L51" s="181">
        <v>250.63470000000001</v>
      </c>
      <c r="M51" s="181">
        <v>322.73</v>
      </c>
      <c r="N51" s="181"/>
      <c r="O51" s="181"/>
      <c r="P51" s="181"/>
      <c r="Q51" s="181">
        <v>8880.3166000000001</v>
      </c>
      <c r="R51" s="181">
        <v>7316.6174000000001</v>
      </c>
      <c r="S51" s="181">
        <v>293.48621123347101</v>
      </c>
      <c r="U51" s="181">
        <v>0.64200000000000002</v>
      </c>
    </row>
    <row r="52" spans="1:21" s="1" customFormat="1" x14ac:dyDescent="0.25">
      <c r="A52" s="13">
        <f t="shared" si="1"/>
        <v>37621</v>
      </c>
      <c r="B52" s="181">
        <v>2584.9299999999998</v>
      </c>
      <c r="C52" s="182">
        <v>90.009</v>
      </c>
      <c r="D52" s="182">
        <v>2723.6860000000001</v>
      </c>
      <c r="E52" s="181">
        <v>79.147000000000006</v>
      </c>
      <c r="F52" s="182">
        <v>3160.7640000000001</v>
      </c>
      <c r="G52" s="181">
        <v>2630.9349999999999</v>
      </c>
      <c r="H52" s="182">
        <v>74.382999999999996</v>
      </c>
      <c r="I52" s="181">
        <v>1543.421</v>
      </c>
      <c r="J52" s="181">
        <v>420.54300000000001</v>
      </c>
      <c r="K52" s="181">
        <v>334.20141259979602</v>
      </c>
      <c r="L52" s="181">
        <v>260.79360000000003</v>
      </c>
      <c r="M52" s="181">
        <v>330.71</v>
      </c>
      <c r="N52" s="181"/>
      <c r="O52" s="181"/>
      <c r="P52" s="181"/>
      <c r="Q52" s="181">
        <v>8779.5249999999996</v>
      </c>
      <c r="R52" s="181">
        <v>7566.4066999999995</v>
      </c>
      <c r="S52" s="181">
        <v>301.807976624844</v>
      </c>
      <c r="U52" s="181">
        <v>0.62109999999999999</v>
      </c>
    </row>
    <row r="53" spans="1:21" s="1" customFormat="1" x14ac:dyDescent="0.25">
      <c r="A53" s="13">
        <f t="shared" si="1"/>
        <v>37652</v>
      </c>
      <c r="B53" s="181">
        <v>2522.5</v>
      </c>
      <c r="C53" s="182">
        <v>87.784999999999997</v>
      </c>
      <c r="D53" s="182">
        <v>2635.2849999999999</v>
      </c>
      <c r="E53" s="181">
        <v>76.665999999999997</v>
      </c>
      <c r="F53" s="182">
        <v>2937.8510000000001</v>
      </c>
      <c r="G53" s="181">
        <v>2524.337</v>
      </c>
      <c r="H53" s="182">
        <v>73.951999999999998</v>
      </c>
      <c r="I53" s="181">
        <v>1557.21</v>
      </c>
      <c r="J53" s="181">
        <v>418.71199999999999</v>
      </c>
      <c r="K53" s="181">
        <v>338.86682919199001</v>
      </c>
      <c r="L53" s="181">
        <v>263.7244</v>
      </c>
      <c r="M53" s="181">
        <v>342.27</v>
      </c>
      <c r="N53" s="181"/>
      <c r="O53" s="181">
        <v>100</v>
      </c>
      <c r="P53" s="181">
        <v>100</v>
      </c>
      <c r="Q53" s="181">
        <v>8778.9105</v>
      </c>
      <c r="R53" s="181">
        <v>7757.0802000000003</v>
      </c>
      <c r="S53" s="181">
        <v>307.320564055707</v>
      </c>
      <c r="U53" s="181">
        <v>0.60709999999999997</v>
      </c>
    </row>
    <row r="54" spans="1:21" s="1" customFormat="1" x14ac:dyDescent="0.25">
      <c r="A54" s="13">
        <f t="shared" si="1"/>
        <v>37680</v>
      </c>
      <c r="B54" s="181">
        <v>2484.11</v>
      </c>
      <c r="C54" s="182">
        <v>85.343000000000004</v>
      </c>
      <c r="D54" s="182">
        <v>2522.8319999999999</v>
      </c>
      <c r="E54" s="181">
        <v>73.617000000000004</v>
      </c>
      <c r="F54" s="182">
        <v>2890.518</v>
      </c>
      <c r="G54" s="181">
        <v>2539.2220000000002</v>
      </c>
      <c r="H54" s="182">
        <v>77.709000000000003</v>
      </c>
      <c r="I54" s="181">
        <v>1538.164</v>
      </c>
      <c r="J54" s="181">
        <v>407.411</v>
      </c>
      <c r="K54" s="181">
        <v>343.51510353565499</v>
      </c>
      <c r="L54" s="181">
        <v>267.13499999999999</v>
      </c>
      <c r="M54" s="181">
        <v>348.56</v>
      </c>
      <c r="N54" s="181"/>
      <c r="O54" s="181">
        <v>102.62</v>
      </c>
      <c r="P54" s="181">
        <v>103.02</v>
      </c>
      <c r="Q54" s="181">
        <v>8710.2594000000008</v>
      </c>
      <c r="R54" s="181">
        <v>7905.2403999999997</v>
      </c>
      <c r="S54" s="181">
        <v>316.90734509144698</v>
      </c>
      <c r="U54" s="181">
        <v>0.63590000000000002</v>
      </c>
    </row>
    <row r="55" spans="1:21" s="1" customFormat="1" x14ac:dyDescent="0.25">
      <c r="A55" s="13">
        <f t="shared" si="1"/>
        <v>37711</v>
      </c>
      <c r="B55" s="181">
        <v>2507.25</v>
      </c>
      <c r="C55" s="182">
        <v>86.525000000000006</v>
      </c>
      <c r="D55" s="182">
        <v>2465.4630000000002</v>
      </c>
      <c r="E55" s="181">
        <v>73.563000000000002</v>
      </c>
      <c r="F55" s="182">
        <v>2887.721</v>
      </c>
      <c r="G55" s="181">
        <v>2427.136</v>
      </c>
      <c r="H55" s="182">
        <v>76.587000000000003</v>
      </c>
      <c r="I55" s="181">
        <v>1556.5650000000001</v>
      </c>
      <c r="J55" s="181">
        <v>395.85899999999998</v>
      </c>
      <c r="K55" s="181">
        <v>344.49923959014097</v>
      </c>
      <c r="L55" s="181">
        <v>267.8021</v>
      </c>
      <c r="M55" s="181">
        <v>357.07</v>
      </c>
      <c r="N55" s="181"/>
      <c r="O55" s="181">
        <v>105.41</v>
      </c>
      <c r="P55" s="181">
        <v>103.87</v>
      </c>
      <c r="Q55" s="181">
        <v>8704.5977000000003</v>
      </c>
      <c r="R55" s="181">
        <v>7728.8744999999999</v>
      </c>
      <c r="S55" s="181">
        <v>322.61905750472698</v>
      </c>
      <c r="U55" s="181">
        <v>0.63180000000000003</v>
      </c>
    </row>
    <row r="56" spans="1:21" s="1" customFormat="1" x14ac:dyDescent="0.25">
      <c r="A56" s="13">
        <f t="shared" si="1"/>
        <v>37741</v>
      </c>
      <c r="B56" s="181">
        <v>2716.72</v>
      </c>
      <c r="C56" s="182">
        <v>96.435000000000002</v>
      </c>
      <c r="D56" s="182">
        <v>2853.0920000000001</v>
      </c>
      <c r="E56" s="181">
        <v>84.238</v>
      </c>
      <c r="F56" s="182">
        <v>3188.0990000000002</v>
      </c>
      <c r="G56" s="181">
        <v>2408.2109999999998</v>
      </c>
      <c r="H56" s="182">
        <v>78.977000000000004</v>
      </c>
      <c r="I56" s="181">
        <v>1641.529</v>
      </c>
      <c r="J56" s="181">
        <v>431.11900000000003</v>
      </c>
      <c r="K56" s="181">
        <v>348.79977736276498</v>
      </c>
      <c r="L56" s="181">
        <v>271.23719999999997</v>
      </c>
      <c r="M56" s="181">
        <v>379.92</v>
      </c>
      <c r="N56" s="181"/>
      <c r="O56" s="181">
        <v>112.05</v>
      </c>
      <c r="P56" s="181">
        <v>108.27</v>
      </c>
      <c r="Q56" s="181">
        <v>8916.2934999999998</v>
      </c>
      <c r="R56" s="181">
        <v>7823.7078000000001</v>
      </c>
      <c r="S56" s="181">
        <v>341.58148866863002</v>
      </c>
      <c r="U56" s="181">
        <v>0.62570000000000003</v>
      </c>
    </row>
    <row r="57" spans="1:21" s="1" customFormat="1" x14ac:dyDescent="0.25">
      <c r="A57" s="13">
        <f t="shared" si="1"/>
        <v>37772</v>
      </c>
      <c r="B57" s="181">
        <v>2862.49</v>
      </c>
      <c r="C57" s="182">
        <v>108.002</v>
      </c>
      <c r="D57" s="182">
        <v>3049.7130000000002</v>
      </c>
      <c r="E57" s="181">
        <v>93.757999999999996</v>
      </c>
      <c r="F57" s="182">
        <v>3383.7950000000001</v>
      </c>
      <c r="G57" s="181">
        <v>2525.2310000000002</v>
      </c>
      <c r="H57" s="182">
        <v>82.59</v>
      </c>
      <c r="I57" s="181">
        <v>1725.7070000000001</v>
      </c>
      <c r="J57" s="181">
        <v>462.06099999999998</v>
      </c>
      <c r="K57" s="181">
        <v>363.60488666023002</v>
      </c>
      <c r="L57" s="181">
        <v>280.87830000000002</v>
      </c>
      <c r="M57" s="181">
        <v>391.1</v>
      </c>
      <c r="N57" s="181"/>
      <c r="O57" s="181">
        <v>118.66</v>
      </c>
      <c r="P57" s="181">
        <v>112.83</v>
      </c>
      <c r="Q57" s="181">
        <v>9279.9892</v>
      </c>
      <c r="R57" s="181">
        <v>8266.9207999999999</v>
      </c>
      <c r="S57" s="181">
        <v>355.56698809630399</v>
      </c>
      <c r="U57" s="181">
        <v>0.61119999999999997</v>
      </c>
    </row>
    <row r="58" spans="1:21" s="1" customFormat="1" x14ac:dyDescent="0.25">
      <c r="A58" s="13">
        <f t="shared" si="1"/>
        <v>37802</v>
      </c>
      <c r="B58" s="181">
        <v>2897.97</v>
      </c>
      <c r="C58" s="182">
        <v>109.455</v>
      </c>
      <c r="D58" s="182">
        <v>3084.2550000000001</v>
      </c>
      <c r="E58" s="181">
        <v>95.742999999999995</v>
      </c>
      <c r="F58" s="182">
        <v>3412.79</v>
      </c>
      <c r="G58" s="181">
        <v>2711.4920000000002</v>
      </c>
      <c r="H58" s="182">
        <v>91.863</v>
      </c>
      <c r="I58" s="181">
        <v>1790.7809999999999</v>
      </c>
      <c r="J58" s="181">
        <v>488.39600000000002</v>
      </c>
      <c r="K58" s="181">
        <v>357.78089565260802</v>
      </c>
      <c r="L58" s="181">
        <v>277.83260000000001</v>
      </c>
      <c r="M58" s="181">
        <v>398.89</v>
      </c>
      <c r="N58" s="181"/>
      <c r="O58" s="181">
        <v>118.21</v>
      </c>
      <c r="P58" s="181">
        <v>114.85</v>
      </c>
      <c r="Q58" s="181">
        <v>9420.9521999999997</v>
      </c>
      <c r="R58" s="181">
        <v>8310.8181999999997</v>
      </c>
      <c r="S58" s="181">
        <v>357.091636478304</v>
      </c>
      <c r="U58" s="181">
        <v>0.60429999999999995</v>
      </c>
    </row>
    <row r="59" spans="1:21" s="1" customFormat="1" x14ac:dyDescent="0.25">
      <c r="A59" s="13">
        <f t="shared" si="1"/>
        <v>37833</v>
      </c>
      <c r="B59" s="181">
        <v>2951.78</v>
      </c>
      <c r="C59" s="182">
        <v>114.93899999999999</v>
      </c>
      <c r="D59" s="182">
        <v>3174.4</v>
      </c>
      <c r="E59" s="181">
        <v>100.069</v>
      </c>
      <c r="F59" s="182">
        <v>3434.0619999999999</v>
      </c>
      <c r="G59" s="181">
        <v>2821.5450000000001</v>
      </c>
      <c r="H59" s="182">
        <v>92.941999999999993</v>
      </c>
      <c r="I59" s="181">
        <v>1821.606</v>
      </c>
      <c r="J59" s="181">
        <v>518.98299999999995</v>
      </c>
      <c r="K59" s="181">
        <v>347.31872785088598</v>
      </c>
      <c r="L59" s="181">
        <v>269.73750000000001</v>
      </c>
      <c r="M59" s="181">
        <v>392.46</v>
      </c>
      <c r="N59" s="181"/>
      <c r="O59" s="181">
        <v>116.63</v>
      </c>
      <c r="P59" s="181">
        <v>113.97</v>
      </c>
      <c r="Q59" s="181">
        <v>9648.3739999999998</v>
      </c>
      <c r="R59" s="181">
        <v>8371.1546999999991</v>
      </c>
      <c r="S59" s="181">
        <v>346.20214027199802</v>
      </c>
      <c r="U59" s="181">
        <v>0.62090000000000001</v>
      </c>
    </row>
    <row r="60" spans="1:21" s="1" customFormat="1" x14ac:dyDescent="0.25">
      <c r="A60" s="13">
        <f t="shared" si="1"/>
        <v>37864</v>
      </c>
      <c r="B60" s="181">
        <v>3007.17</v>
      </c>
      <c r="C60" s="182">
        <v>121.79600000000001</v>
      </c>
      <c r="D60" s="182">
        <v>3178.393</v>
      </c>
      <c r="E60" s="181">
        <v>103.592</v>
      </c>
      <c r="F60" s="182">
        <v>3410.6149999999998</v>
      </c>
      <c r="G60" s="181">
        <v>3118.913</v>
      </c>
      <c r="H60" s="182">
        <v>104.661</v>
      </c>
      <c r="I60" s="181">
        <v>1906.6379999999999</v>
      </c>
      <c r="J60" s="181">
        <v>553.81700000000001</v>
      </c>
      <c r="K60" s="181">
        <v>345.53293796515499</v>
      </c>
      <c r="L60" s="181">
        <v>269.12029999999999</v>
      </c>
      <c r="M60" s="181">
        <v>397.22</v>
      </c>
      <c r="N60" s="181"/>
      <c r="O60" s="181">
        <v>114.56</v>
      </c>
      <c r="P60" s="181">
        <v>114.2</v>
      </c>
      <c r="Q60" s="181">
        <v>9878.1018000000004</v>
      </c>
      <c r="R60" s="181">
        <v>8526.5234</v>
      </c>
      <c r="S60" s="181">
        <v>353.72817933480599</v>
      </c>
      <c r="U60" s="181">
        <v>0.63300000000000001</v>
      </c>
    </row>
    <row r="61" spans="1:21" s="1" customFormat="1" x14ac:dyDescent="0.25">
      <c r="A61" s="13">
        <f t="shared" si="1"/>
        <v>37894</v>
      </c>
      <c r="B61" s="181">
        <v>2972.46</v>
      </c>
      <c r="C61" s="182">
        <v>119.491</v>
      </c>
      <c r="D61" s="182">
        <v>3215.1860000000001</v>
      </c>
      <c r="E61" s="181">
        <v>108.39400000000001</v>
      </c>
      <c r="F61" s="182">
        <v>3531.194</v>
      </c>
      <c r="G61" s="181">
        <v>3305.05</v>
      </c>
      <c r="H61" s="182">
        <v>112.304</v>
      </c>
      <c r="I61" s="181">
        <v>1989.6780000000001</v>
      </c>
      <c r="J61" s="181">
        <v>557.87699999999995</v>
      </c>
      <c r="K61" s="181">
        <v>365.009321263819</v>
      </c>
      <c r="L61" s="181">
        <v>282.05470000000003</v>
      </c>
      <c r="M61" s="181">
        <v>410.59</v>
      </c>
      <c r="N61" s="181"/>
      <c r="O61" s="181">
        <v>120.64</v>
      </c>
      <c r="P61" s="181">
        <v>116.27</v>
      </c>
      <c r="Q61" s="181">
        <v>9955.4472999999998</v>
      </c>
      <c r="R61" s="181">
        <v>8719.0522999999994</v>
      </c>
      <c r="S61" s="181">
        <v>364.51076194946899</v>
      </c>
      <c r="U61" s="181">
        <v>0.6018</v>
      </c>
    </row>
    <row r="62" spans="1:21" s="1" customFormat="1" x14ac:dyDescent="0.25">
      <c r="A62" s="13">
        <f t="shared" si="1"/>
        <v>37925</v>
      </c>
      <c r="B62" s="181">
        <v>3142.13</v>
      </c>
      <c r="C62" s="182">
        <v>131.095</v>
      </c>
      <c r="D62" s="182">
        <v>3428.6219999999998</v>
      </c>
      <c r="E62" s="181">
        <v>117.369</v>
      </c>
      <c r="F62" s="182">
        <v>3771.08</v>
      </c>
      <c r="G62" s="181">
        <v>3456.3409999999999</v>
      </c>
      <c r="H62" s="182">
        <v>120.628</v>
      </c>
      <c r="I62" s="181">
        <v>2130.6289999999999</v>
      </c>
      <c r="J62" s="181">
        <v>605.351</v>
      </c>
      <c r="K62" s="181">
        <v>363.23587859695999</v>
      </c>
      <c r="L62" s="181">
        <v>280.48149999999998</v>
      </c>
      <c r="M62" s="181">
        <v>417.3</v>
      </c>
      <c r="N62" s="181"/>
      <c r="O62" s="181">
        <v>121.78</v>
      </c>
      <c r="P62" s="181">
        <v>117.59</v>
      </c>
      <c r="Q62" s="181">
        <v>10265.758599999999</v>
      </c>
      <c r="R62" s="181">
        <v>8869.8047000000006</v>
      </c>
      <c r="S62" s="181">
        <v>367.51797030434199</v>
      </c>
      <c r="U62" s="181">
        <v>0.5897</v>
      </c>
    </row>
    <row r="63" spans="1:21" s="1" customFormat="1" x14ac:dyDescent="0.25">
      <c r="A63" s="13">
        <f t="shared" si="1"/>
        <v>37955</v>
      </c>
      <c r="B63" s="181">
        <v>3172.55</v>
      </c>
      <c r="C63" s="182">
        <v>135.76599999999999</v>
      </c>
      <c r="D63" s="182">
        <v>3601.0219999999999</v>
      </c>
      <c r="E63" s="181">
        <v>121.852</v>
      </c>
      <c r="F63" s="182">
        <v>3883.0790000000002</v>
      </c>
      <c r="G63" s="181">
        <v>3349.6819999999998</v>
      </c>
      <c r="H63" s="182">
        <v>112.34099999999999</v>
      </c>
      <c r="I63" s="181">
        <v>2127.819</v>
      </c>
      <c r="J63" s="181">
        <v>612.79</v>
      </c>
      <c r="K63" s="181">
        <v>369.16330286983498</v>
      </c>
      <c r="L63" s="181">
        <v>284.13569999999999</v>
      </c>
      <c r="M63" s="181">
        <v>424.72</v>
      </c>
      <c r="N63" s="181"/>
      <c r="O63" s="181">
        <v>124.91</v>
      </c>
      <c r="P63" s="181">
        <v>119.76</v>
      </c>
      <c r="Q63" s="181">
        <v>10382.2749</v>
      </c>
      <c r="R63" s="181">
        <v>8886.9233999999997</v>
      </c>
      <c r="S63" s="181">
        <v>372.34788264964999</v>
      </c>
      <c r="U63" s="181">
        <v>0.58079999999999998</v>
      </c>
    </row>
    <row r="64" spans="1:21" s="1" customFormat="1" x14ac:dyDescent="0.25">
      <c r="A64" s="13">
        <f t="shared" si="1"/>
        <v>37986</v>
      </c>
      <c r="B64" s="181">
        <v>3337.41</v>
      </c>
      <c r="C64" s="182">
        <v>138.708</v>
      </c>
      <c r="D64" s="182">
        <v>3911.7979999999998</v>
      </c>
      <c r="E64" s="181">
        <v>128.39400000000001</v>
      </c>
      <c r="F64" s="182">
        <v>4174.0410000000002</v>
      </c>
      <c r="G64" s="181">
        <v>3582.0839999999998</v>
      </c>
      <c r="H64" s="182">
        <v>120.379</v>
      </c>
      <c r="I64" s="181">
        <v>2269.223</v>
      </c>
      <c r="J64" s="181">
        <v>657.21500000000003</v>
      </c>
      <c r="K64" s="181">
        <v>383.59561735145701</v>
      </c>
      <c r="L64" s="181">
        <v>293.41879999999998</v>
      </c>
      <c r="M64" s="181">
        <v>437.93</v>
      </c>
      <c r="N64" s="181"/>
      <c r="O64" s="181">
        <v>128.94</v>
      </c>
      <c r="P64" s="181">
        <v>121.89</v>
      </c>
      <c r="Q64" s="181">
        <v>10582.4452</v>
      </c>
      <c r="R64" s="181">
        <v>9187.4791999999998</v>
      </c>
      <c r="S64" s="181">
        <v>383.08637242522798</v>
      </c>
      <c r="U64" s="181">
        <v>0.56000000000000005</v>
      </c>
    </row>
    <row r="65" spans="1:21" s="1" customFormat="1" x14ac:dyDescent="0.25">
      <c r="A65" s="13">
        <f t="shared" si="1"/>
        <v>38017</v>
      </c>
      <c r="B65" s="181">
        <v>3397.87</v>
      </c>
      <c r="C65" s="182">
        <v>144.67599999999999</v>
      </c>
      <c r="D65" s="182">
        <v>3991.181</v>
      </c>
      <c r="E65" s="181">
        <v>136.30199999999999</v>
      </c>
      <c r="F65" s="182">
        <v>4161.3130000000001</v>
      </c>
      <c r="G65" s="181">
        <v>3646.8980000000001</v>
      </c>
      <c r="H65" s="182">
        <v>124.76300000000001</v>
      </c>
      <c r="I65" s="181">
        <v>2327.6370000000002</v>
      </c>
      <c r="J65" s="181">
        <v>680.55600000000004</v>
      </c>
      <c r="K65" s="181">
        <v>384.85273102877602</v>
      </c>
      <c r="L65" s="181">
        <v>294.51409999999998</v>
      </c>
      <c r="M65" s="181">
        <v>443.5</v>
      </c>
      <c r="N65" s="181"/>
      <c r="O65" s="181">
        <v>128.82</v>
      </c>
      <c r="P65" s="181">
        <v>122.55</v>
      </c>
      <c r="Q65" s="181">
        <v>10788.802900000001</v>
      </c>
      <c r="R65" s="181">
        <v>9246.8302999999996</v>
      </c>
      <c r="S65" s="181">
        <v>384.86214068805299</v>
      </c>
      <c r="U65" s="181">
        <v>0.54830000000000001</v>
      </c>
    </row>
    <row r="66" spans="1:21" s="1" customFormat="1" x14ac:dyDescent="0.25">
      <c r="A66" s="13">
        <f t="shared" si="1"/>
        <v>38046</v>
      </c>
      <c r="B66" s="181">
        <v>3439.1</v>
      </c>
      <c r="C66" s="182">
        <v>146.15299999999999</v>
      </c>
      <c r="D66" s="182">
        <v>4072.2310000000002</v>
      </c>
      <c r="E66" s="181">
        <v>142.428</v>
      </c>
      <c r="F66" s="182">
        <v>4351.5929999999998</v>
      </c>
      <c r="G66" s="181">
        <v>3636.2440000000001</v>
      </c>
      <c r="H66" s="182">
        <v>124.44499999999999</v>
      </c>
      <c r="I66" s="181">
        <v>2419.1260000000002</v>
      </c>
      <c r="J66" s="181">
        <v>711.95</v>
      </c>
      <c r="K66" s="181">
        <v>385.355963688987</v>
      </c>
      <c r="L66" s="181">
        <v>296.03149999999999</v>
      </c>
      <c r="M66" s="181">
        <v>443.54</v>
      </c>
      <c r="N66" s="181"/>
      <c r="O66" s="181">
        <v>129.24</v>
      </c>
      <c r="P66" s="181">
        <v>123.17</v>
      </c>
      <c r="Q66" s="181">
        <v>10908.5586</v>
      </c>
      <c r="R66" s="181">
        <v>9431.6743999999999</v>
      </c>
      <c r="S66" s="181">
        <v>386.33726643302202</v>
      </c>
      <c r="U66" s="181">
        <v>0.53520000000000001</v>
      </c>
    </row>
    <row r="67" spans="1:21" s="1" customFormat="1" x14ac:dyDescent="0.25">
      <c r="A67" s="13">
        <f t="shared" si="1"/>
        <v>38077</v>
      </c>
      <c r="B67" s="181">
        <v>3384.48</v>
      </c>
      <c r="C67" s="182">
        <v>148.52699999999999</v>
      </c>
      <c r="D67" s="182">
        <v>3929.52</v>
      </c>
      <c r="E67" s="181">
        <v>139.11799999999999</v>
      </c>
      <c r="F67" s="182">
        <v>4249.5600000000004</v>
      </c>
      <c r="G67" s="181">
        <v>4125.8059999999996</v>
      </c>
      <c r="H67" s="182">
        <v>147.31700000000001</v>
      </c>
      <c r="I67" s="181">
        <v>2411.7020000000002</v>
      </c>
      <c r="J67" s="181">
        <v>721.09799999999996</v>
      </c>
      <c r="K67" s="181">
        <v>391.06450871895697</v>
      </c>
      <c r="L67" s="181">
        <v>299.31049999999999</v>
      </c>
      <c r="M67" s="181">
        <v>448.46</v>
      </c>
      <c r="N67" s="181"/>
      <c r="O67" s="181">
        <v>130.80000000000001</v>
      </c>
      <c r="P67" s="181">
        <v>125.93</v>
      </c>
      <c r="Q67" s="181">
        <v>10947.720300000001</v>
      </c>
      <c r="R67" s="181">
        <v>9537.5920999999998</v>
      </c>
      <c r="S67" s="181">
        <v>395.88955903850001</v>
      </c>
      <c r="U67" s="181">
        <v>0.54169999999999996</v>
      </c>
    </row>
    <row r="68" spans="1:21" s="1" customFormat="1" x14ac:dyDescent="0.25">
      <c r="A68" s="13">
        <f t="shared" si="1"/>
        <v>38107</v>
      </c>
      <c r="B68" s="181">
        <v>3332.52</v>
      </c>
      <c r="C68" s="182">
        <v>140.12899999999999</v>
      </c>
      <c r="D68" s="182">
        <v>3901.6089999999999</v>
      </c>
      <c r="E68" s="181">
        <v>136.125</v>
      </c>
      <c r="F68" s="182">
        <v>4219.6109999999999</v>
      </c>
      <c r="G68" s="181">
        <v>3902.1779999999999</v>
      </c>
      <c r="H68" s="182">
        <v>142.636</v>
      </c>
      <c r="I68" s="181">
        <v>2286.0259999999998</v>
      </c>
      <c r="J68" s="181">
        <v>662.14300000000003</v>
      </c>
      <c r="K68" s="181">
        <v>374.24943175266901</v>
      </c>
      <c r="L68" s="181">
        <v>288.36649999999997</v>
      </c>
      <c r="M68" s="181">
        <v>439.2</v>
      </c>
      <c r="N68" s="181"/>
      <c r="O68" s="181">
        <v>128.69</v>
      </c>
      <c r="P68" s="181">
        <v>121.47</v>
      </c>
      <c r="Q68" s="181">
        <v>10720.226699999999</v>
      </c>
      <c r="R68" s="181">
        <v>9266.7245000000003</v>
      </c>
      <c r="S68" s="181">
        <v>375.87431877684202</v>
      </c>
      <c r="U68" s="181">
        <v>0.56240000000000001</v>
      </c>
    </row>
    <row r="69" spans="1:21" s="1" customFormat="1" x14ac:dyDescent="0.25">
      <c r="A69" s="13">
        <f t="shared" si="1"/>
        <v>38138</v>
      </c>
      <c r="B69" s="181">
        <v>3376.85</v>
      </c>
      <c r="C69" s="182">
        <v>143.20500000000001</v>
      </c>
      <c r="D69" s="182">
        <v>3960.6970000000001</v>
      </c>
      <c r="E69" s="181">
        <v>136.53700000000001</v>
      </c>
      <c r="F69" s="182">
        <v>4311.66</v>
      </c>
      <c r="G69" s="181">
        <v>3765.2930000000001</v>
      </c>
      <c r="H69" s="182">
        <v>135.554</v>
      </c>
      <c r="I69" s="181">
        <v>2292.4520000000002</v>
      </c>
      <c r="J69" s="181">
        <v>649.10199999999998</v>
      </c>
      <c r="K69" s="181">
        <v>377.07384456396301</v>
      </c>
      <c r="L69" s="181">
        <v>289.77960000000002</v>
      </c>
      <c r="M69" s="181">
        <v>433.49</v>
      </c>
      <c r="N69" s="181"/>
      <c r="O69" s="181">
        <v>129.36000000000001</v>
      </c>
      <c r="P69" s="181">
        <v>121</v>
      </c>
      <c r="Q69" s="181">
        <v>10699.751099999999</v>
      </c>
      <c r="R69" s="181">
        <v>9202.3207999999995</v>
      </c>
      <c r="S69" s="181">
        <v>371.307743947213</v>
      </c>
      <c r="U69" s="181">
        <v>0.54579999999999995</v>
      </c>
    </row>
    <row r="70" spans="1:21" s="1" customFormat="1" x14ac:dyDescent="0.25">
      <c r="A70" s="13">
        <f t="shared" si="1"/>
        <v>38168</v>
      </c>
      <c r="B70" s="181">
        <v>3440.64</v>
      </c>
      <c r="C70" s="182">
        <v>148.608</v>
      </c>
      <c r="D70" s="182">
        <v>4047.114</v>
      </c>
      <c r="E70" s="181">
        <v>141.405</v>
      </c>
      <c r="F70" s="182">
        <v>4312.4440000000004</v>
      </c>
      <c r="G70" s="181">
        <v>3968.1640000000002</v>
      </c>
      <c r="H70" s="182">
        <v>149.816</v>
      </c>
      <c r="I70" s="181">
        <v>2298.9349999999999</v>
      </c>
      <c r="J70" s="181">
        <v>652.06700000000001</v>
      </c>
      <c r="K70" s="181">
        <v>377.73808948909101</v>
      </c>
      <c r="L70" s="181">
        <v>290.62650000000002</v>
      </c>
      <c r="M70" s="181">
        <v>440.24</v>
      </c>
      <c r="N70" s="181"/>
      <c r="O70" s="181">
        <v>129.66</v>
      </c>
      <c r="P70" s="181">
        <v>102.06</v>
      </c>
      <c r="Q70" s="181">
        <v>10813.7034</v>
      </c>
      <c r="R70" s="181">
        <v>9192.1982000000007</v>
      </c>
      <c r="S70" s="181">
        <v>376.554583621316</v>
      </c>
      <c r="U70" s="181">
        <v>0.5494</v>
      </c>
    </row>
    <row r="71" spans="1:21" s="1" customFormat="1" x14ac:dyDescent="0.25">
      <c r="A71" s="13">
        <f t="shared" si="1"/>
        <v>38199</v>
      </c>
      <c r="B71" s="181">
        <v>3323.49</v>
      </c>
      <c r="C71" s="182">
        <v>139.75399999999999</v>
      </c>
      <c r="D71" s="182">
        <v>3896.18</v>
      </c>
      <c r="E71" s="181">
        <v>135.49700000000001</v>
      </c>
      <c r="F71" s="182">
        <v>4269.5510000000004</v>
      </c>
      <c r="G71" s="181">
        <v>3732.9369999999999</v>
      </c>
      <c r="H71" s="182">
        <v>137.53899999999999</v>
      </c>
      <c r="I71" s="181">
        <v>2319.7240000000002</v>
      </c>
      <c r="J71" s="181">
        <v>640.53700000000003</v>
      </c>
      <c r="K71" s="181">
        <v>375.79281894999099</v>
      </c>
      <c r="L71" s="181">
        <v>290.56619999999998</v>
      </c>
      <c r="M71" s="181">
        <v>447.48</v>
      </c>
      <c r="N71" s="181"/>
      <c r="O71" s="181">
        <v>130.06</v>
      </c>
      <c r="P71" s="181">
        <v>103.76</v>
      </c>
      <c r="Q71" s="181">
        <v>10610.1895</v>
      </c>
      <c r="R71" s="181">
        <v>9161.9559000000008</v>
      </c>
      <c r="S71" s="181">
        <v>386.68159676653499</v>
      </c>
      <c r="U71" s="181">
        <v>0.54949999999999999</v>
      </c>
    </row>
    <row r="72" spans="1:21" s="1" customFormat="1" x14ac:dyDescent="0.25">
      <c r="A72" s="13">
        <f t="shared" si="1"/>
        <v>38230</v>
      </c>
      <c r="B72" s="181">
        <v>3340.51</v>
      </c>
      <c r="C72" s="182">
        <v>138.572</v>
      </c>
      <c r="D72" s="182">
        <v>3887.6709999999998</v>
      </c>
      <c r="E72" s="181">
        <v>135.17699999999999</v>
      </c>
      <c r="F72" s="182">
        <v>4294.0339999999997</v>
      </c>
      <c r="G72" s="181">
        <v>3760.0160000000001</v>
      </c>
      <c r="H72" s="182">
        <v>138.977</v>
      </c>
      <c r="I72" s="181">
        <v>2391.9250000000002</v>
      </c>
      <c r="J72" s="181">
        <v>667.35</v>
      </c>
      <c r="K72" s="181">
        <v>384.79728368727001</v>
      </c>
      <c r="L72" s="181">
        <v>296.92590000000001</v>
      </c>
      <c r="M72" s="181">
        <v>459.13</v>
      </c>
      <c r="N72" s="181"/>
      <c r="O72" s="181">
        <v>132.35</v>
      </c>
      <c r="P72" s="181">
        <v>106.95</v>
      </c>
      <c r="Q72" s="181">
        <v>10571.250099999999</v>
      </c>
      <c r="R72" s="181">
        <v>9140.6085000000003</v>
      </c>
      <c r="S72" s="181">
        <v>402.232099303111</v>
      </c>
      <c r="U72" s="181">
        <v>0.55479999999999996</v>
      </c>
    </row>
    <row r="73" spans="1:21" s="1" customFormat="1" x14ac:dyDescent="0.25">
      <c r="A73" s="13">
        <f t="shared" si="1"/>
        <v>38260</v>
      </c>
      <c r="B73" s="181">
        <v>3377.19</v>
      </c>
      <c r="C73" s="182">
        <v>145.107</v>
      </c>
      <c r="D73" s="182">
        <v>4061.9340000000002</v>
      </c>
      <c r="E73" s="181">
        <v>141.708</v>
      </c>
      <c r="F73" s="182">
        <v>4432.1570000000002</v>
      </c>
      <c r="G73" s="181">
        <v>3672.5949999999998</v>
      </c>
      <c r="H73" s="182">
        <v>134.809</v>
      </c>
      <c r="I73" s="181">
        <v>2521.145</v>
      </c>
      <c r="J73" s="181">
        <v>705.89400000000001</v>
      </c>
      <c r="K73" s="181">
        <v>390.12492346308198</v>
      </c>
      <c r="L73" s="181">
        <v>300.43470000000002</v>
      </c>
      <c r="M73" s="181">
        <v>467.36</v>
      </c>
      <c r="N73" s="181"/>
      <c r="O73" s="181">
        <v>134</v>
      </c>
      <c r="P73" s="181">
        <v>108.52</v>
      </c>
      <c r="Q73" s="181">
        <v>10781.3009</v>
      </c>
      <c r="R73" s="181">
        <v>9216.9326000000001</v>
      </c>
      <c r="S73" s="181">
        <v>408.44654935824099</v>
      </c>
      <c r="U73" s="181">
        <v>0.55189999999999995</v>
      </c>
    </row>
    <row r="74" spans="1:21" s="1" customFormat="1" x14ac:dyDescent="0.25">
      <c r="A74" s="13">
        <f t="shared" si="1"/>
        <v>38291</v>
      </c>
      <c r="B74" s="181">
        <v>3428.83</v>
      </c>
      <c r="C74" s="182">
        <v>148.10300000000001</v>
      </c>
      <c r="D74" s="182">
        <v>4236.5510000000004</v>
      </c>
      <c r="E74" s="181">
        <v>147.52799999999999</v>
      </c>
      <c r="F74" s="182">
        <v>4540.1360000000004</v>
      </c>
      <c r="G74" s="181">
        <v>3768.752</v>
      </c>
      <c r="H74" s="182">
        <v>137.303</v>
      </c>
      <c r="I74" s="181">
        <v>2619.8240000000001</v>
      </c>
      <c r="J74" s="181">
        <v>722.80499999999995</v>
      </c>
      <c r="K74" s="181">
        <v>401.63901602036299</v>
      </c>
      <c r="L74" s="181">
        <v>307.63130000000001</v>
      </c>
      <c r="M74" s="181">
        <v>476.81</v>
      </c>
      <c r="N74" s="181"/>
      <c r="O74" s="181">
        <v>137.4</v>
      </c>
      <c r="P74" s="181">
        <v>110.42</v>
      </c>
      <c r="Q74" s="181">
        <v>10832.512000000001</v>
      </c>
      <c r="R74" s="181">
        <v>9294.1705000000002</v>
      </c>
      <c r="S74" s="181">
        <v>415.22837049925403</v>
      </c>
      <c r="U74" s="181">
        <v>0.54449999999999998</v>
      </c>
    </row>
    <row r="75" spans="1:21" s="1" customFormat="1" x14ac:dyDescent="0.25">
      <c r="A75" s="13">
        <f t="shared" si="1"/>
        <v>38321</v>
      </c>
      <c r="B75" s="181">
        <v>3569.83</v>
      </c>
      <c r="C75" s="182">
        <v>159.9</v>
      </c>
      <c r="D75" s="182">
        <v>4569.7259999999997</v>
      </c>
      <c r="E75" s="181">
        <v>162.506</v>
      </c>
      <c r="F75" s="182">
        <v>4833.7629999999999</v>
      </c>
      <c r="G75" s="181">
        <v>3950.69</v>
      </c>
      <c r="H75" s="182">
        <v>143.27799999999999</v>
      </c>
      <c r="I75" s="181">
        <v>2834.3339999999998</v>
      </c>
      <c r="J75" s="181">
        <v>789.755</v>
      </c>
      <c r="K75" s="181">
        <v>416.19404987965498</v>
      </c>
      <c r="L75" s="181">
        <v>315.7826</v>
      </c>
      <c r="M75" s="181">
        <v>485.94</v>
      </c>
      <c r="N75" s="181"/>
      <c r="O75" s="181">
        <v>142.54</v>
      </c>
      <c r="P75" s="181">
        <v>111.82</v>
      </c>
      <c r="Q75" s="181">
        <v>11197.5677</v>
      </c>
      <c r="R75" s="181">
        <v>9554.8719999999994</v>
      </c>
      <c r="S75" s="181">
        <v>418.86230951504001</v>
      </c>
      <c r="U75" s="181">
        <v>0.52370000000000005</v>
      </c>
    </row>
    <row r="76" spans="1:21" s="1" customFormat="1" x14ac:dyDescent="0.25">
      <c r="A76" s="13">
        <f t="shared" si="1"/>
        <v>38352</v>
      </c>
      <c r="B76" s="181">
        <v>3694.97</v>
      </c>
      <c r="C76" s="182">
        <v>165.505</v>
      </c>
      <c r="D76" s="182">
        <v>4788.6639999999998</v>
      </c>
      <c r="E76" s="181">
        <v>171.09</v>
      </c>
      <c r="F76" s="182">
        <v>4990.933</v>
      </c>
      <c r="G76" s="181">
        <v>4153.4380000000001</v>
      </c>
      <c r="H76" s="182">
        <v>150.22</v>
      </c>
      <c r="I76" s="181">
        <v>2939.846</v>
      </c>
      <c r="J76" s="181">
        <v>827.77499999999998</v>
      </c>
      <c r="K76" s="181">
        <v>423.23706799467402</v>
      </c>
      <c r="L76" s="181">
        <v>320.62099999999998</v>
      </c>
      <c r="M76" s="181">
        <v>495.62</v>
      </c>
      <c r="N76" s="181"/>
      <c r="O76" s="181">
        <v>145.9</v>
      </c>
      <c r="P76" s="181">
        <v>113.4</v>
      </c>
      <c r="Q76" s="181">
        <v>11394.7569</v>
      </c>
      <c r="R76" s="181">
        <v>9612.7744999999995</v>
      </c>
      <c r="S76" s="181">
        <v>428.64883759034598</v>
      </c>
      <c r="U76" s="181">
        <v>0.52129999999999999</v>
      </c>
    </row>
    <row r="77" spans="1:21" s="1" customFormat="1" x14ac:dyDescent="0.25">
      <c r="A77" s="13">
        <f t="shared" si="1"/>
        <v>38383</v>
      </c>
      <c r="B77" s="181">
        <v>3603.49</v>
      </c>
      <c r="C77" s="182">
        <v>158.27500000000001</v>
      </c>
      <c r="D77" s="182">
        <v>4670.5789999999997</v>
      </c>
      <c r="E77" s="181">
        <v>173.65100000000001</v>
      </c>
      <c r="F77" s="182">
        <v>4955.1980000000003</v>
      </c>
      <c r="G77" s="181">
        <v>4056.9920000000002</v>
      </c>
      <c r="H77" s="182">
        <v>155.33099999999999</v>
      </c>
      <c r="I77" s="181">
        <v>2931.1759999999999</v>
      </c>
      <c r="J77" s="181">
        <v>830.39499999999998</v>
      </c>
      <c r="K77" s="181">
        <v>417.36069945812801</v>
      </c>
      <c r="L77" s="181">
        <v>317.24669999999998</v>
      </c>
      <c r="M77" s="181">
        <v>493.8</v>
      </c>
      <c r="N77" s="181"/>
      <c r="O77" s="181">
        <v>145.93</v>
      </c>
      <c r="P77" s="181">
        <v>114.25</v>
      </c>
      <c r="Q77" s="181">
        <v>11328.439399999999</v>
      </c>
      <c r="R77" s="181">
        <v>9557.4048999999995</v>
      </c>
      <c r="S77" s="181">
        <v>431.588089013706</v>
      </c>
      <c r="U77" s="181">
        <v>0.53110000000000002</v>
      </c>
    </row>
    <row r="78" spans="1:21" s="1" customFormat="1" x14ac:dyDescent="0.25">
      <c r="A78" s="13">
        <f t="shared" si="1"/>
        <v>38411</v>
      </c>
      <c r="B78" s="181">
        <v>3678.65</v>
      </c>
      <c r="C78" s="182">
        <v>161.535</v>
      </c>
      <c r="D78" s="182">
        <v>4909.0739999999996</v>
      </c>
      <c r="E78" s="181">
        <v>183.149</v>
      </c>
      <c r="F78" s="182">
        <v>5195.6940000000004</v>
      </c>
      <c r="G78" s="181">
        <v>4140.6480000000001</v>
      </c>
      <c r="H78" s="182">
        <v>158.30500000000001</v>
      </c>
      <c r="I78" s="181">
        <v>3068.2260000000001</v>
      </c>
      <c r="J78" s="181">
        <v>903.31100000000004</v>
      </c>
      <c r="K78" s="181">
        <v>418.23982147710899</v>
      </c>
      <c r="L78" s="181">
        <v>317.85059999999999</v>
      </c>
      <c r="M78" s="181">
        <v>501.93</v>
      </c>
      <c r="N78" s="181"/>
      <c r="O78" s="181">
        <v>147.6</v>
      </c>
      <c r="P78" s="181">
        <v>115.86</v>
      </c>
      <c r="Q78" s="181">
        <v>11569.508599999999</v>
      </c>
      <c r="R78" s="181">
        <v>9730.0116999999991</v>
      </c>
      <c r="S78" s="181">
        <v>436.65803327597098</v>
      </c>
      <c r="U78" s="181">
        <v>0.52049999999999996</v>
      </c>
    </row>
    <row r="79" spans="1:21" s="1" customFormat="1" x14ac:dyDescent="0.25">
      <c r="A79" s="13">
        <f t="shared" si="1"/>
        <v>38442</v>
      </c>
      <c r="B79" s="181">
        <v>3619.89</v>
      </c>
      <c r="C79" s="182">
        <v>156.48500000000001</v>
      </c>
      <c r="D79" s="182">
        <v>4791.1629999999996</v>
      </c>
      <c r="E79" s="181">
        <v>179.381</v>
      </c>
      <c r="F79" s="182">
        <v>5058.4880000000003</v>
      </c>
      <c r="G79" s="181">
        <v>4056.6759999999999</v>
      </c>
      <c r="H79" s="182">
        <v>158.00299999999999</v>
      </c>
      <c r="I79" s="181">
        <v>2958.8339999999998</v>
      </c>
      <c r="J79" s="181">
        <v>843.8</v>
      </c>
      <c r="K79" s="181">
        <v>412.54747595666498</v>
      </c>
      <c r="L79" s="181">
        <v>314.0052</v>
      </c>
      <c r="M79" s="181">
        <v>487.45</v>
      </c>
      <c r="N79" s="181"/>
      <c r="O79" s="181">
        <v>143.66</v>
      </c>
      <c r="P79" s="181">
        <v>114.75</v>
      </c>
      <c r="Q79" s="181">
        <v>11447.6816</v>
      </c>
      <c r="R79" s="181">
        <v>9671.5342999999993</v>
      </c>
      <c r="S79" s="181">
        <v>425.37029500032003</v>
      </c>
      <c r="U79" s="181">
        <v>0.52900000000000003</v>
      </c>
    </row>
    <row r="80" spans="1:21" s="1" customFormat="1" x14ac:dyDescent="0.25">
      <c r="A80" s="13">
        <f t="shared" si="1"/>
        <v>38472</v>
      </c>
      <c r="B80" s="181">
        <v>3554.49</v>
      </c>
      <c r="C80" s="182">
        <v>148.167</v>
      </c>
      <c r="D80" s="182">
        <v>4642.0460000000003</v>
      </c>
      <c r="E80" s="181">
        <v>173.38</v>
      </c>
      <c r="F80" s="182">
        <v>5005.2910000000002</v>
      </c>
      <c r="G80" s="181">
        <v>3952.3150000000001</v>
      </c>
      <c r="H80" s="182">
        <v>156.72</v>
      </c>
      <c r="I80" s="181">
        <v>2955.471</v>
      </c>
      <c r="J80" s="181">
        <v>821.31</v>
      </c>
      <c r="K80" s="181">
        <v>418.747625963156</v>
      </c>
      <c r="L80" s="181">
        <v>318.11450000000002</v>
      </c>
      <c r="M80" s="181">
        <v>485.22</v>
      </c>
      <c r="N80" s="181"/>
      <c r="O80" s="181">
        <v>146.6</v>
      </c>
      <c r="P80" s="181">
        <v>115.63</v>
      </c>
      <c r="Q80" s="181">
        <v>11192.169400000001</v>
      </c>
      <c r="R80" s="181">
        <v>9568.9192999999996</v>
      </c>
      <c r="S80" s="181">
        <v>431.14730657185697</v>
      </c>
      <c r="U80" s="181">
        <v>0.52390000000000003</v>
      </c>
    </row>
    <row r="81" spans="1:21" s="1" customFormat="1" x14ac:dyDescent="0.25">
      <c r="A81" s="13">
        <f t="shared" ref="A81:A144" si="2">EOMONTH(A80,1)</f>
        <v>38503</v>
      </c>
      <c r="B81" s="181">
        <v>3670.69</v>
      </c>
      <c r="C81" s="182">
        <v>158.011</v>
      </c>
      <c r="D81" s="182">
        <v>4703.299</v>
      </c>
      <c r="E81" s="181">
        <v>174.768</v>
      </c>
      <c r="F81" s="182">
        <v>4957.8990000000003</v>
      </c>
      <c r="G81" s="181">
        <v>3916.357</v>
      </c>
      <c r="H81" s="182">
        <v>153.83699999999999</v>
      </c>
      <c r="I81" s="181">
        <v>2955.0390000000002</v>
      </c>
      <c r="J81" s="181">
        <v>850.22699999999998</v>
      </c>
      <c r="K81" s="181">
        <v>410.29631194567702</v>
      </c>
      <c r="L81" s="181">
        <v>313.8526</v>
      </c>
      <c r="M81" s="181">
        <v>491.46</v>
      </c>
      <c r="N81" s="181"/>
      <c r="O81" s="181">
        <v>148.97999999999999</v>
      </c>
      <c r="P81" s="181">
        <v>116.97</v>
      </c>
      <c r="Q81" s="181">
        <v>11365.8719</v>
      </c>
      <c r="R81" s="181">
        <v>9601.9321</v>
      </c>
      <c r="S81" s="181">
        <v>442.58683471111902</v>
      </c>
      <c r="U81" s="181">
        <v>0.55030000000000001</v>
      </c>
    </row>
    <row r="82" spans="1:21" s="1" customFormat="1" x14ac:dyDescent="0.25">
      <c r="A82" s="13">
        <f t="shared" si="2"/>
        <v>38533</v>
      </c>
      <c r="B82" s="181">
        <v>3679.89</v>
      </c>
      <c r="C82" s="182">
        <v>163.26300000000001</v>
      </c>
      <c r="D82" s="182">
        <v>4765.5600000000004</v>
      </c>
      <c r="E82" s="181">
        <v>179.54900000000001</v>
      </c>
      <c r="F82" s="182">
        <v>5036.7629999999999</v>
      </c>
      <c r="G82" s="181">
        <v>3912.5639999999999</v>
      </c>
      <c r="H82" s="182">
        <v>155.92400000000001</v>
      </c>
      <c r="I82" s="181">
        <v>3099.4340000000002</v>
      </c>
      <c r="J82" s="181">
        <v>879.57600000000002</v>
      </c>
      <c r="K82" s="181">
        <v>406.77133313245599</v>
      </c>
      <c r="L82" s="181">
        <v>312.44510000000002</v>
      </c>
      <c r="M82" s="181">
        <v>499.88</v>
      </c>
      <c r="N82" s="181"/>
      <c r="O82" s="181">
        <v>151.34</v>
      </c>
      <c r="P82" s="181">
        <v>118.62</v>
      </c>
      <c r="Q82" s="181">
        <v>11588.642900000001</v>
      </c>
      <c r="R82" s="181">
        <v>9703.2325000000001</v>
      </c>
      <c r="S82" s="181">
        <v>450.59769222466502</v>
      </c>
      <c r="U82" s="181">
        <v>0.55820000000000003</v>
      </c>
    </row>
    <row r="83" spans="1:21" s="1" customFormat="1" x14ac:dyDescent="0.25">
      <c r="A83" s="13">
        <f t="shared" si="2"/>
        <v>38564</v>
      </c>
      <c r="B83" s="181">
        <v>3818.16</v>
      </c>
      <c r="C83" s="182">
        <v>173.39599999999999</v>
      </c>
      <c r="D83" s="182">
        <v>5000.5290000000005</v>
      </c>
      <c r="E83" s="181">
        <v>189.78200000000001</v>
      </c>
      <c r="F83" s="182">
        <v>5102.9390000000003</v>
      </c>
      <c r="G83" s="181">
        <v>3951.547</v>
      </c>
      <c r="H83" s="182">
        <v>160.34100000000001</v>
      </c>
      <c r="I83" s="181">
        <v>3212.194</v>
      </c>
      <c r="J83" s="181">
        <v>941.81299999999999</v>
      </c>
      <c r="K83" s="181">
        <v>402.95614383665901</v>
      </c>
      <c r="L83" s="181">
        <v>309.9434</v>
      </c>
      <c r="M83" s="181">
        <v>506.58</v>
      </c>
      <c r="N83" s="181"/>
      <c r="O83" s="181">
        <v>151.77000000000001</v>
      </c>
      <c r="P83" s="181">
        <v>119.29</v>
      </c>
      <c r="Q83" s="181">
        <v>11930.392</v>
      </c>
      <c r="R83" s="181">
        <v>9775.1334000000006</v>
      </c>
      <c r="S83" s="181">
        <v>451.42323036407902</v>
      </c>
      <c r="U83" s="181">
        <v>0.56889999999999996</v>
      </c>
    </row>
    <row r="84" spans="1:21" s="1" customFormat="1" x14ac:dyDescent="0.25">
      <c r="A84" s="13">
        <f t="shared" si="2"/>
        <v>38595</v>
      </c>
      <c r="B84" s="181">
        <v>3782.7</v>
      </c>
      <c r="C84" s="182">
        <v>170.89699999999999</v>
      </c>
      <c r="D84" s="182">
        <v>5032.9570000000003</v>
      </c>
      <c r="E84" s="181">
        <v>196.27699999999999</v>
      </c>
      <c r="F84" s="182">
        <v>5255.77</v>
      </c>
      <c r="G84" s="181">
        <v>4226.518</v>
      </c>
      <c r="H84" s="182">
        <v>165.84700000000001</v>
      </c>
      <c r="I84" s="181">
        <v>3212.6570000000002</v>
      </c>
      <c r="J84" s="181">
        <v>950.29100000000005</v>
      </c>
      <c r="K84" s="181">
        <v>409.90880392929699</v>
      </c>
      <c r="L84" s="181">
        <v>315.04480000000001</v>
      </c>
      <c r="M84" s="181">
        <v>510.53</v>
      </c>
      <c r="N84" s="181"/>
      <c r="O84" s="181">
        <v>154.11000000000001</v>
      </c>
      <c r="P84" s="181">
        <v>121.27</v>
      </c>
      <c r="Q84" s="181">
        <v>12018.796200000001</v>
      </c>
      <c r="R84" s="181">
        <v>9846.0030999999999</v>
      </c>
      <c r="S84" s="181">
        <v>459.21910045322699</v>
      </c>
      <c r="U84" s="181">
        <v>0.55430000000000001</v>
      </c>
    </row>
    <row r="85" spans="1:21" s="1" customFormat="1" x14ac:dyDescent="0.25">
      <c r="A85" s="13">
        <f t="shared" si="2"/>
        <v>38625</v>
      </c>
      <c r="B85" s="181">
        <v>3815.12</v>
      </c>
      <c r="C85" s="182">
        <v>172.018</v>
      </c>
      <c r="D85" s="182">
        <v>5174.9290000000001</v>
      </c>
      <c r="E85" s="181">
        <v>201.185</v>
      </c>
      <c r="F85" s="182">
        <v>5348.6469999999999</v>
      </c>
      <c r="G85" s="181">
        <v>4664.7</v>
      </c>
      <c r="H85" s="182">
        <v>176.24799999999999</v>
      </c>
      <c r="I85" s="181">
        <v>3395.567</v>
      </c>
      <c r="J85" s="181">
        <v>1038.902</v>
      </c>
      <c r="K85" s="181">
        <v>402.21911812100302</v>
      </c>
      <c r="L85" s="181">
        <v>310.0292</v>
      </c>
      <c r="M85" s="181">
        <v>509.54</v>
      </c>
      <c r="N85" s="181"/>
      <c r="O85" s="181">
        <v>155.6</v>
      </c>
      <c r="P85" s="181">
        <v>122.64</v>
      </c>
      <c r="Q85" s="181">
        <v>12289.5797</v>
      </c>
      <c r="R85" s="181">
        <v>10053.5569</v>
      </c>
      <c r="S85" s="181">
        <v>469.53841803860502</v>
      </c>
      <c r="U85" s="181">
        <v>0.5665</v>
      </c>
    </row>
    <row r="86" spans="1:21" s="1" customFormat="1" x14ac:dyDescent="0.25">
      <c r="A86" s="13">
        <f t="shared" si="2"/>
        <v>38656</v>
      </c>
      <c r="B86" s="181">
        <v>3752.53</v>
      </c>
      <c r="C86" s="182">
        <v>166.95599999999999</v>
      </c>
      <c r="D86" s="182">
        <v>5009.5360000000001</v>
      </c>
      <c r="E86" s="181">
        <v>189.465</v>
      </c>
      <c r="F86" s="182">
        <v>5185.7669999999998</v>
      </c>
      <c r="G86" s="181">
        <v>4608.8090000000002</v>
      </c>
      <c r="H86" s="182">
        <v>179.76900000000001</v>
      </c>
      <c r="I86" s="181">
        <v>3192.8609999999999</v>
      </c>
      <c r="J86" s="181">
        <v>971.02499999999998</v>
      </c>
      <c r="K86" s="181">
        <v>394.949529914837</v>
      </c>
      <c r="L86" s="181">
        <v>305.41410000000002</v>
      </c>
      <c r="M86" s="181">
        <v>505.05</v>
      </c>
      <c r="N86" s="181"/>
      <c r="O86" s="181">
        <v>153.43</v>
      </c>
      <c r="P86" s="181">
        <v>121.44</v>
      </c>
      <c r="Q86" s="181">
        <v>12059.3959</v>
      </c>
      <c r="R86" s="181">
        <v>9989.8173000000006</v>
      </c>
      <c r="S86" s="181">
        <v>462.75645067368202</v>
      </c>
      <c r="U86" s="181">
        <v>0.56510000000000005</v>
      </c>
    </row>
    <row r="87" spans="1:21" s="1" customFormat="1" x14ac:dyDescent="0.25">
      <c r="A87" s="13">
        <f t="shared" si="2"/>
        <v>38686</v>
      </c>
      <c r="B87" s="181">
        <v>3904.16</v>
      </c>
      <c r="C87" s="182">
        <v>175.32300000000001</v>
      </c>
      <c r="D87" s="182">
        <v>5132.4260000000004</v>
      </c>
      <c r="E87" s="181">
        <v>193.904</v>
      </c>
      <c r="F87" s="182">
        <v>5209.1499999999996</v>
      </c>
      <c r="G87" s="181">
        <v>4805.567</v>
      </c>
      <c r="H87" s="182">
        <v>187.45400000000001</v>
      </c>
      <c r="I87" s="181">
        <v>3304.9670000000001</v>
      </c>
      <c r="J87" s="181">
        <v>1051.423</v>
      </c>
      <c r="K87" s="181">
        <v>390.58535052493198</v>
      </c>
      <c r="L87" s="181">
        <v>303.24630000000002</v>
      </c>
      <c r="M87" s="181">
        <v>507.38</v>
      </c>
      <c r="N87" s="181"/>
      <c r="O87" s="181">
        <v>153.72999999999999</v>
      </c>
      <c r="P87" s="181">
        <v>123.13</v>
      </c>
      <c r="Q87" s="181">
        <v>12316.864</v>
      </c>
      <c r="R87" s="181">
        <v>10135.8685</v>
      </c>
      <c r="S87" s="181">
        <v>470.20128126478699</v>
      </c>
      <c r="U87" s="181">
        <v>0.57830000000000004</v>
      </c>
    </row>
    <row r="88" spans="1:21" s="1" customFormat="1" x14ac:dyDescent="0.25">
      <c r="A88" s="13">
        <f t="shared" si="2"/>
        <v>38717</v>
      </c>
      <c r="B88" s="181">
        <v>3906.35</v>
      </c>
      <c r="C88" s="182">
        <v>174.994</v>
      </c>
      <c r="D88" s="182">
        <v>5331.7969999999996</v>
      </c>
      <c r="E88" s="181">
        <v>204.292</v>
      </c>
      <c r="F88" s="182">
        <v>5359.2</v>
      </c>
      <c r="G88" s="181">
        <v>5217.826</v>
      </c>
      <c r="H88" s="182">
        <v>212.81</v>
      </c>
      <c r="I88" s="181">
        <v>3376.12</v>
      </c>
      <c r="J88" s="181">
        <v>1113.7070000000001</v>
      </c>
      <c r="K88" s="181">
        <v>395.06279391399602</v>
      </c>
      <c r="L88" s="181">
        <v>306.2398</v>
      </c>
      <c r="M88" s="181">
        <v>513.4</v>
      </c>
      <c r="N88" s="181"/>
      <c r="O88" s="181">
        <v>155.22</v>
      </c>
      <c r="P88" s="181">
        <v>125.21</v>
      </c>
      <c r="Q88" s="181">
        <v>12602.122600000001</v>
      </c>
      <c r="R88" s="181">
        <v>10265.1008</v>
      </c>
      <c r="S88" s="181">
        <v>481.249803051257</v>
      </c>
      <c r="U88" s="181">
        <v>0.58040000000000003</v>
      </c>
    </row>
    <row r="89" spans="1:21" s="1" customFormat="1" x14ac:dyDescent="0.25">
      <c r="A89" s="13">
        <f t="shared" si="2"/>
        <v>38748</v>
      </c>
      <c r="B89" s="181">
        <v>4012.97</v>
      </c>
      <c r="C89" s="182">
        <v>189.23</v>
      </c>
      <c r="D89" s="182">
        <v>5698.3050000000003</v>
      </c>
      <c r="E89" s="181">
        <v>225.23599999999999</v>
      </c>
      <c r="F89" s="182">
        <v>5678.62</v>
      </c>
      <c r="G89" s="181">
        <v>5480.924</v>
      </c>
      <c r="H89" s="182">
        <v>219.59399999999999</v>
      </c>
      <c r="I89" s="181">
        <v>3592.029</v>
      </c>
      <c r="J89" s="181">
        <v>1238.7819999999999</v>
      </c>
      <c r="K89" s="181">
        <v>400.95326037404902</v>
      </c>
      <c r="L89" s="181">
        <v>310.1028</v>
      </c>
      <c r="M89" s="181">
        <v>524.28</v>
      </c>
      <c r="N89" s="181"/>
      <c r="O89" s="181">
        <v>156.74</v>
      </c>
      <c r="P89" s="181">
        <v>125.33</v>
      </c>
      <c r="Q89" s="181">
        <v>13100.1584</v>
      </c>
      <c r="R89" s="181">
        <v>10511.5658</v>
      </c>
      <c r="S89" s="181">
        <v>487.230948083508</v>
      </c>
      <c r="U89" s="181">
        <v>0.56200000000000006</v>
      </c>
    </row>
    <row r="90" spans="1:21" s="1" customFormat="1" x14ac:dyDescent="0.25">
      <c r="A90" s="13">
        <f t="shared" si="2"/>
        <v>38776</v>
      </c>
      <c r="B90" s="181">
        <v>4017.04</v>
      </c>
      <c r="C90" s="182">
        <v>188.822</v>
      </c>
      <c r="D90" s="182">
        <v>5726.9440000000004</v>
      </c>
      <c r="E90" s="181">
        <v>230.77600000000001</v>
      </c>
      <c r="F90" s="182">
        <v>5641.9189999999999</v>
      </c>
      <c r="G90" s="181">
        <v>5434.5230000000001</v>
      </c>
      <c r="H90" s="182">
        <v>205.3</v>
      </c>
      <c r="I90" s="181">
        <v>3569.6080000000002</v>
      </c>
      <c r="J90" s="181">
        <v>1237.596</v>
      </c>
      <c r="K90" s="181">
        <v>399.05544407782202</v>
      </c>
      <c r="L90" s="181">
        <v>309.00299999999999</v>
      </c>
      <c r="M90" s="181">
        <v>529.08000000000004</v>
      </c>
      <c r="N90" s="181"/>
      <c r="O90" s="181">
        <v>158.09</v>
      </c>
      <c r="P90" s="181">
        <v>127.38</v>
      </c>
      <c r="Q90" s="181">
        <v>13102.7785</v>
      </c>
      <c r="R90" s="181">
        <v>10461.951300000001</v>
      </c>
      <c r="S90" s="181">
        <v>497.88521450852198</v>
      </c>
      <c r="U90" s="181">
        <v>0.57030000000000003</v>
      </c>
    </row>
    <row r="91" spans="1:21" s="1" customFormat="1" x14ac:dyDescent="0.25">
      <c r="A91" s="13">
        <f t="shared" si="2"/>
        <v>38807</v>
      </c>
      <c r="B91" s="181">
        <v>4068.57</v>
      </c>
      <c r="C91" s="182">
        <v>197.52699999999999</v>
      </c>
      <c r="D91" s="182">
        <v>5985.4840000000004</v>
      </c>
      <c r="E91" s="181">
        <v>242.86500000000001</v>
      </c>
      <c r="F91" s="182">
        <v>5803.7129999999997</v>
      </c>
      <c r="G91" s="181">
        <v>5573.6139999999996</v>
      </c>
      <c r="H91" s="182">
        <v>214.58600000000001</v>
      </c>
      <c r="I91" s="181">
        <v>3601.28</v>
      </c>
      <c r="J91" s="181">
        <v>1248.69</v>
      </c>
      <c r="K91" s="181">
        <v>394.54175823465602</v>
      </c>
      <c r="L91" s="181">
        <v>305.93979999999999</v>
      </c>
      <c r="M91" s="181">
        <v>530.4</v>
      </c>
      <c r="N91" s="181"/>
      <c r="O91" s="181">
        <v>155.54</v>
      </c>
      <c r="P91" s="181">
        <v>124.99</v>
      </c>
      <c r="Q91" s="181">
        <v>13436.3752</v>
      </c>
      <c r="R91" s="181">
        <v>10581.9498</v>
      </c>
      <c r="S91" s="181">
        <v>489.02988534007301</v>
      </c>
      <c r="U91" s="181">
        <v>0.57569999999999999</v>
      </c>
    </row>
    <row r="92" spans="1:21" s="1" customFormat="1" x14ac:dyDescent="0.25">
      <c r="A92" s="13">
        <f t="shared" si="2"/>
        <v>38837</v>
      </c>
      <c r="B92" s="181">
        <v>4122.2</v>
      </c>
      <c r="C92" s="182">
        <v>197.64</v>
      </c>
      <c r="D92" s="182">
        <v>6274.6279999999997</v>
      </c>
      <c r="E92" s="181">
        <v>259.09399999999999</v>
      </c>
      <c r="F92" s="182">
        <v>6148.0389999999998</v>
      </c>
      <c r="G92" s="181">
        <v>5735.8549999999996</v>
      </c>
      <c r="H92" s="182">
        <v>215.654</v>
      </c>
      <c r="I92" s="181">
        <v>3892.2370000000001</v>
      </c>
      <c r="J92" s="181">
        <v>1337.8</v>
      </c>
      <c r="K92" s="181">
        <v>403.94969096296097</v>
      </c>
      <c r="L92" s="181">
        <v>311.73090000000002</v>
      </c>
      <c r="M92" s="181">
        <v>536.34</v>
      </c>
      <c r="N92" s="181"/>
      <c r="O92" s="181">
        <v>157.1</v>
      </c>
      <c r="P92" s="181">
        <v>124.53</v>
      </c>
      <c r="Q92" s="181">
        <v>13672.8554</v>
      </c>
      <c r="R92" s="181">
        <v>10874.4349</v>
      </c>
      <c r="S92" s="181">
        <v>488.685214436124</v>
      </c>
      <c r="U92" s="181">
        <v>0.54769999999999996</v>
      </c>
    </row>
    <row r="93" spans="1:21" s="1" customFormat="1" x14ac:dyDescent="0.25">
      <c r="A93" s="13">
        <f t="shared" si="2"/>
        <v>38868</v>
      </c>
      <c r="B93" s="181">
        <v>4000.22</v>
      </c>
      <c r="C93" s="182">
        <v>186.39400000000001</v>
      </c>
      <c r="D93" s="182">
        <v>6089.6189999999997</v>
      </c>
      <c r="E93" s="181">
        <v>248.143</v>
      </c>
      <c r="F93" s="182">
        <v>6029.86</v>
      </c>
      <c r="G93" s="181">
        <v>5379.2179999999998</v>
      </c>
      <c r="H93" s="182">
        <v>198.35900000000001</v>
      </c>
      <c r="I93" s="181">
        <v>3663.84</v>
      </c>
      <c r="J93" s="181">
        <v>1197.914</v>
      </c>
      <c r="K93" s="181">
        <v>410.73682612472697</v>
      </c>
      <c r="L93" s="181">
        <v>315.7516</v>
      </c>
      <c r="M93" s="181">
        <v>534.87</v>
      </c>
      <c r="N93" s="181"/>
      <c r="O93" s="181">
        <v>156.16</v>
      </c>
      <c r="P93" s="181">
        <v>123.64</v>
      </c>
      <c r="Q93" s="181">
        <v>13355.235000000001</v>
      </c>
      <c r="R93" s="181">
        <v>10726.107599999999</v>
      </c>
      <c r="S93" s="181">
        <v>478.90104094631602</v>
      </c>
      <c r="U93" s="181">
        <v>0.53490000000000004</v>
      </c>
    </row>
    <row r="94" spans="1:21" s="1" customFormat="1" x14ac:dyDescent="0.25">
      <c r="A94" s="13">
        <f t="shared" si="2"/>
        <v>38898</v>
      </c>
      <c r="B94" s="181">
        <v>4004.71</v>
      </c>
      <c r="C94" s="182">
        <v>185.791</v>
      </c>
      <c r="D94" s="182">
        <v>6090.9309999999996</v>
      </c>
      <c r="E94" s="181">
        <v>243.76</v>
      </c>
      <c r="F94" s="182">
        <v>6090.1260000000002</v>
      </c>
      <c r="G94" s="181">
        <v>5319.7169999999996</v>
      </c>
      <c r="H94" s="182">
        <v>192.15100000000001</v>
      </c>
      <c r="I94" s="181">
        <v>3690.8020000000001</v>
      </c>
      <c r="J94" s="181">
        <v>1195.374</v>
      </c>
      <c r="K94" s="181">
        <v>406.05853543806899</v>
      </c>
      <c r="L94" s="181">
        <v>313.24290000000002</v>
      </c>
      <c r="M94" s="181">
        <v>532.66999999999996</v>
      </c>
      <c r="N94" s="181"/>
      <c r="O94" s="181">
        <v>155.72999999999999</v>
      </c>
      <c r="P94" s="181">
        <v>123.41</v>
      </c>
      <c r="Q94" s="181">
        <v>13283.7845</v>
      </c>
      <c r="R94" s="181">
        <v>10674.193300000001</v>
      </c>
      <c r="S94" s="181">
        <v>478.80160705841502</v>
      </c>
      <c r="U94" s="181">
        <v>0.54100000000000004</v>
      </c>
    </row>
    <row r="95" spans="1:21" s="1" customFormat="1" x14ac:dyDescent="0.25">
      <c r="A95" s="13">
        <f t="shared" si="2"/>
        <v>38929</v>
      </c>
      <c r="B95" s="181">
        <v>4018.08</v>
      </c>
      <c r="C95" s="182">
        <v>179.74100000000001</v>
      </c>
      <c r="D95" s="182">
        <v>6159.4290000000001</v>
      </c>
      <c r="E95" s="181">
        <v>241.38</v>
      </c>
      <c r="F95" s="182">
        <v>6229.6279999999997</v>
      </c>
      <c r="G95" s="181">
        <v>5290.2870000000003</v>
      </c>
      <c r="H95" s="182">
        <v>179.44900000000001</v>
      </c>
      <c r="I95" s="181">
        <v>3735.3389999999999</v>
      </c>
      <c r="J95" s="181">
        <v>1212.953</v>
      </c>
      <c r="K95" s="181">
        <v>409.41953523086698</v>
      </c>
      <c r="L95" s="181">
        <v>316.36340000000001</v>
      </c>
      <c r="M95" s="181">
        <v>541.58000000000004</v>
      </c>
      <c r="N95" s="181"/>
      <c r="O95" s="181">
        <v>159.97</v>
      </c>
      <c r="P95" s="181">
        <v>126.5</v>
      </c>
      <c r="Q95" s="181">
        <v>13211.786400000001</v>
      </c>
      <c r="R95" s="181">
        <v>10646.440399999999</v>
      </c>
      <c r="S95" s="181">
        <v>494.165783105375</v>
      </c>
      <c r="U95" s="181">
        <v>0.53539999999999999</v>
      </c>
    </row>
    <row r="96" spans="1:21" s="1" customFormat="1" x14ac:dyDescent="0.25">
      <c r="A96" s="13">
        <f t="shared" si="2"/>
        <v>38960</v>
      </c>
      <c r="B96" s="181">
        <v>4115.1499999999996</v>
      </c>
      <c r="C96" s="182">
        <v>184.48599999999999</v>
      </c>
      <c r="D96" s="182">
        <v>6380.95</v>
      </c>
      <c r="E96" s="181">
        <v>248.09700000000001</v>
      </c>
      <c r="F96" s="182">
        <v>6381.2020000000002</v>
      </c>
      <c r="G96" s="181">
        <v>5369.7269999999999</v>
      </c>
      <c r="H96" s="182">
        <v>184.227</v>
      </c>
      <c r="I96" s="181">
        <v>3856.518</v>
      </c>
      <c r="J96" s="181">
        <v>1244.4639999999999</v>
      </c>
      <c r="K96" s="181">
        <v>413.08276008163398</v>
      </c>
      <c r="L96" s="181">
        <v>320.01900000000001</v>
      </c>
      <c r="M96" s="181">
        <v>551.66999999999996</v>
      </c>
      <c r="N96" s="181"/>
      <c r="O96" s="181">
        <v>163.1</v>
      </c>
      <c r="P96" s="181">
        <v>129.08000000000001</v>
      </c>
      <c r="Q96" s="181">
        <v>13347.8678</v>
      </c>
      <c r="R96" s="181">
        <v>10671.140100000001</v>
      </c>
      <c r="S96" s="181">
        <v>506.33945863551799</v>
      </c>
      <c r="U96" s="181">
        <v>0.52500000000000002</v>
      </c>
    </row>
    <row r="97" spans="1:21" s="1" customFormat="1" x14ac:dyDescent="0.25">
      <c r="A97" s="13">
        <f t="shared" si="2"/>
        <v>38990</v>
      </c>
      <c r="B97" s="181">
        <v>4219.91</v>
      </c>
      <c r="C97" s="182">
        <v>186.667</v>
      </c>
      <c r="D97" s="182">
        <v>6483.491</v>
      </c>
      <c r="E97" s="181">
        <v>252.32</v>
      </c>
      <c r="F97" s="182">
        <v>6349.1980000000003</v>
      </c>
      <c r="G97" s="181">
        <v>5283.3419999999996</v>
      </c>
      <c r="H97" s="182">
        <v>180.23599999999999</v>
      </c>
      <c r="I97" s="181">
        <v>3845.4650000000001</v>
      </c>
      <c r="J97" s="181">
        <v>1254.925</v>
      </c>
      <c r="K97" s="181">
        <v>412.171975628486</v>
      </c>
      <c r="L97" s="181">
        <v>319.99509999999998</v>
      </c>
      <c r="M97" s="181">
        <v>556.88</v>
      </c>
      <c r="N97" s="181"/>
      <c r="O97" s="181">
        <v>163.44999999999999</v>
      </c>
      <c r="P97" s="181">
        <v>129.87</v>
      </c>
      <c r="Q97" s="181">
        <v>13368.957399999999</v>
      </c>
      <c r="R97" s="181">
        <v>10590.0394</v>
      </c>
      <c r="S97" s="181">
        <v>509.27445672524999</v>
      </c>
      <c r="U97" s="181">
        <v>0.53410000000000002</v>
      </c>
    </row>
    <row r="98" spans="1:21" s="1" customFormat="1" x14ac:dyDescent="0.25">
      <c r="A98" s="13">
        <f t="shared" si="2"/>
        <v>39021</v>
      </c>
      <c r="B98" s="181">
        <v>4364.12</v>
      </c>
      <c r="C98" s="182">
        <v>195.953</v>
      </c>
      <c r="D98" s="182">
        <v>6738.067</v>
      </c>
      <c r="E98" s="181">
        <v>266.166</v>
      </c>
      <c r="F98" s="182">
        <v>6666.1980000000003</v>
      </c>
      <c r="G98" s="181">
        <v>5375.3239999999996</v>
      </c>
      <c r="H98" s="182">
        <v>179.08</v>
      </c>
      <c r="I98" s="181">
        <v>4110.2120000000004</v>
      </c>
      <c r="J98" s="181">
        <v>1314.597</v>
      </c>
      <c r="K98" s="181">
        <v>416.27793769739901</v>
      </c>
      <c r="L98" s="181">
        <v>323.09059999999999</v>
      </c>
      <c r="M98" s="181">
        <v>566.36</v>
      </c>
      <c r="N98" s="181"/>
      <c r="O98" s="181">
        <v>165.86</v>
      </c>
      <c r="P98" s="181">
        <v>131.52000000000001</v>
      </c>
      <c r="Q98" s="181">
        <v>13618.0211</v>
      </c>
      <c r="R98" s="181">
        <v>10710.448200000001</v>
      </c>
      <c r="S98" s="181">
        <v>518.39832144327795</v>
      </c>
      <c r="U98" s="181">
        <v>0.52429999999999999</v>
      </c>
    </row>
    <row r="99" spans="1:21" s="1" customFormat="1" x14ac:dyDescent="0.25">
      <c r="A99" s="13">
        <f t="shared" si="2"/>
        <v>39051</v>
      </c>
      <c r="B99" s="181">
        <v>4450.72</v>
      </c>
      <c r="C99" s="182">
        <v>200.64400000000001</v>
      </c>
      <c r="D99" s="182">
        <v>7021.1130000000003</v>
      </c>
      <c r="E99" s="181">
        <v>284.32799999999997</v>
      </c>
      <c r="F99" s="182">
        <v>6829.1629999999996</v>
      </c>
      <c r="G99" s="181">
        <v>5413.51</v>
      </c>
      <c r="H99" s="182">
        <v>177.57400000000001</v>
      </c>
      <c r="I99" s="181">
        <v>4307.0379999999996</v>
      </c>
      <c r="J99" s="181">
        <v>1412.502</v>
      </c>
      <c r="K99" s="181">
        <v>427.63822010417499</v>
      </c>
      <c r="L99" s="181">
        <v>330.95929999999998</v>
      </c>
      <c r="M99" s="181">
        <v>577.71</v>
      </c>
      <c r="N99" s="181"/>
      <c r="O99" s="181">
        <v>169.37</v>
      </c>
      <c r="P99" s="181">
        <v>133.31</v>
      </c>
      <c r="Q99" s="181">
        <v>13890.3815</v>
      </c>
      <c r="R99" s="181">
        <v>10962.8935</v>
      </c>
      <c r="S99" s="181">
        <v>524.42549606444504</v>
      </c>
      <c r="U99" s="181">
        <v>0.50870000000000004</v>
      </c>
    </row>
    <row r="100" spans="1:21" s="1" customFormat="1" x14ac:dyDescent="0.25">
      <c r="A100" s="13">
        <f t="shared" si="2"/>
        <v>39082</v>
      </c>
      <c r="B100" s="181">
        <v>4504.7700000000004</v>
      </c>
      <c r="C100" s="182">
        <v>200.667</v>
      </c>
      <c r="D100" s="182">
        <v>7271.7560000000003</v>
      </c>
      <c r="E100" s="181">
        <v>297.75400000000002</v>
      </c>
      <c r="F100" s="182">
        <v>7002.5929999999998</v>
      </c>
      <c r="G100" s="181">
        <v>5548.2160000000003</v>
      </c>
      <c r="H100" s="182">
        <v>178.61699999999999</v>
      </c>
      <c r="I100" s="181">
        <v>4495.3119999999999</v>
      </c>
      <c r="J100" s="181">
        <v>1476.239</v>
      </c>
      <c r="K100" s="181">
        <v>420.49047162135003</v>
      </c>
      <c r="L100" s="181">
        <v>326.572</v>
      </c>
      <c r="M100" s="181">
        <v>583.71</v>
      </c>
      <c r="N100" s="181"/>
      <c r="O100" s="181">
        <v>169.68</v>
      </c>
      <c r="P100" s="181">
        <v>133.72</v>
      </c>
      <c r="Q100" s="181">
        <v>14077.346</v>
      </c>
      <c r="R100" s="181">
        <v>11102.1222</v>
      </c>
      <c r="S100" s="181">
        <v>529.15847429216001</v>
      </c>
      <c r="U100" s="181">
        <v>0.51049999999999995</v>
      </c>
    </row>
    <row r="101" spans="1:21" s="1" customFormat="1" x14ac:dyDescent="0.25">
      <c r="A101" s="13">
        <f t="shared" si="2"/>
        <v>39113</v>
      </c>
      <c r="B101" s="181">
        <v>4586.41</v>
      </c>
      <c r="C101" s="182">
        <v>203.69300000000001</v>
      </c>
      <c r="D101" s="182">
        <v>7344.3620000000001</v>
      </c>
      <c r="E101" s="181">
        <v>303.887</v>
      </c>
      <c r="F101" s="182">
        <v>6991.6639999999998</v>
      </c>
      <c r="G101" s="181">
        <v>5595.1689999999999</v>
      </c>
      <c r="H101" s="182">
        <v>182.09</v>
      </c>
      <c r="I101" s="181">
        <v>4536.9030000000002</v>
      </c>
      <c r="J101" s="181">
        <v>1461.328</v>
      </c>
      <c r="K101" s="181">
        <v>414.77083718977701</v>
      </c>
      <c r="L101" s="181">
        <v>323.3623</v>
      </c>
      <c r="M101" s="181">
        <v>587.28</v>
      </c>
      <c r="N101" s="181"/>
      <c r="O101" s="181">
        <v>168.35</v>
      </c>
      <c r="P101" s="181">
        <v>133.63999999999999</v>
      </c>
      <c r="Q101" s="181">
        <v>14240.284299999999</v>
      </c>
      <c r="R101" s="181">
        <v>11143.4002</v>
      </c>
      <c r="S101" s="181">
        <v>527.88323353655005</v>
      </c>
      <c r="U101" s="181">
        <v>0.50880000000000003</v>
      </c>
    </row>
    <row r="102" spans="1:21" s="1" customFormat="1" x14ac:dyDescent="0.25">
      <c r="A102" s="13">
        <f t="shared" si="2"/>
        <v>39141</v>
      </c>
      <c r="B102" s="181">
        <v>4502.53</v>
      </c>
      <c r="C102" s="182">
        <v>202.434</v>
      </c>
      <c r="D102" s="182">
        <v>7309.9769999999999</v>
      </c>
      <c r="E102" s="181">
        <v>305.09699999999998</v>
      </c>
      <c r="F102" s="182">
        <v>6982.1670000000004</v>
      </c>
      <c r="G102" s="181">
        <v>5820.3190000000004</v>
      </c>
      <c r="H102" s="182">
        <v>189.28</v>
      </c>
      <c r="I102" s="181">
        <v>4619.9380000000001</v>
      </c>
      <c r="J102" s="181">
        <v>1452.8630000000001</v>
      </c>
      <c r="K102" s="181">
        <v>424.06269497021401</v>
      </c>
      <c r="L102" s="181">
        <v>330.01659999999998</v>
      </c>
      <c r="M102" s="181">
        <v>596.24</v>
      </c>
      <c r="N102" s="181"/>
      <c r="O102" s="181">
        <v>171.1</v>
      </c>
      <c r="P102" s="181">
        <v>136.19</v>
      </c>
      <c r="Q102" s="181">
        <v>14329.5723</v>
      </c>
      <c r="R102" s="181">
        <v>11168.290499999999</v>
      </c>
      <c r="S102" s="181">
        <v>536.24344414747497</v>
      </c>
      <c r="U102" s="181">
        <v>0.50919999999999999</v>
      </c>
    </row>
    <row r="103" spans="1:21" s="1" customFormat="1" x14ac:dyDescent="0.25">
      <c r="A103" s="13">
        <f t="shared" si="2"/>
        <v>39172</v>
      </c>
      <c r="B103" s="181">
        <v>4551.2299999999996</v>
      </c>
      <c r="C103" s="182">
        <v>205.00200000000001</v>
      </c>
      <c r="D103" s="182">
        <v>7591.25</v>
      </c>
      <c r="E103" s="181">
        <v>320.35199999999998</v>
      </c>
      <c r="F103" s="182">
        <v>7213.8180000000002</v>
      </c>
      <c r="G103" s="181">
        <v>5745.6279999999997</v>
      </c>
      <c r="H103" s="182">
        <v>187.61699999999999</v>
      </c>
      <c r="I103" s="181">
        <v>4836.4579999999996</v>
      </c>
      <c r="J103" s="181">
        <v>1511.0619999999999</v>
      </c>
      <c r="K103" s="181">
        <v>425.31150989422599</v>
      </c>
      <c r="L103" s="181">
        <v>330.79669999999999</v>
      </c>
      <c r="M103" s="181">
        <v>598.58000000000004</v>
      </c>
      <c r="N103" s="181"/>
      <c r="O103" s="181">
        <v>172.27</v>
      </c>
      <c r="P103" s="181">
        <v>135.93</v>
      </c>
      <c r="Q103" s="181">
        <v>14474.132799999999</v>
      </c>
      <c r="R103" s="181">
        <v>11158.274100000001</v>
      </c>
      <c r="S103" s="181">
        <v>540.570467304261</v>
      </c>
      <c r="U103" s="181">
        <v>0.50819999999999999</v>
      </c>
    </row>
    <row r="104" spans="1:21" s="1" customFormat="1" x14ac:dyDescent="0.25">
      <c r="A104" s="13">
        <f t="shared" si="2"/>
        <v>39202</v>
      </c>
      <c r="B104" s="181">
        <v>4746.32</v>
      </c>
      <c r="C104" s="182">
        <v>209.84200000000001</v>
      </c>
      <c r="D104" s="182">
        <v>8174.4620000000004</v>
      </c>
      <c r="E104" s="181">
        <v>338.94799999999998</v>
      </c>
      <c r="F104" s="182">
        <v>7533.5060000000003</v>
      </c>
      <c r="G104" s="181">
        <v>5633.9449999999997</v>
      </c>
      <c r="H104" s="182">
        <v>184.411</v>
      </c>
      <c r="I104" s="181">
        <v>5081.9859999999999</v>
      </c>
      <c r="J104" s="181">
        <v>1582.9670000000001</v>
      </c>
      <c r="K104" s="181">
        <v>429.74282663246402</v>
      </c>
      <c r="L104" s="181">
        <v>334.53559999999999</v>
      </c>
      <c r="M104" s="181">
        <v>607.46</v>
      </c>
      <c r="N104" s="181"/>
      <c r="O104" s="181">
        <v>175.44</v>
      </c>
      <c r="P104" s="181">
        <v>137.43</v>
      </c>
      <c r="Q104" s="181">
        <v>14743.0506</v>
      </c>
      <c r="R104" s="181">
        <v>11339.855100000001</v>
      </c>
      <c r="S104" s="181">
        <v>545.99456450905495</v>
      </c>
      <c r="U104" s="181">
        <v>0.50009999999999999</v>
      </c>
    </row>
    <row r="105" spans="1:21" s="1" customFormat="1" x14ac:dyDescent="0.25">
      <c r="A105" s="13">
        <f t="shared" si="2"/>
        <v>39233</v>
      </c>
      <c r="B105" s="181">
        <v>4912.53</v>
      </c>
      <c r="C105" s="182">
        <v>218.72399999999999</v>
      </c>
      <c r="D105" s="182">
        <v>8342.3619999999992</v>
      </c>
      <c r="E105" s="181">
        <v>343.964</v>
      </c>
      <c r="F105" s="182">
        <v>7662.1319999999996</v>
      </c>
      <c r="G105" s="181">
        <v>5725.9759999999997</v>
      </c>
      <c r="H105" s="182">
        <v>180.02</v>
      </c>
      <c r="I105" s="181">
        <v>5186.2719999999999</v>
      </c>
      <c r="J105" s="181">
        <v>1660.277</v>
      </c>
      <c r="K105" s="181">
        <v>421.50827556255098</v>
      </c>
      <c r="L105" s="181">
        <v>329.3193</v>
      </c>
      <c r="M105" s="181">
        <v>609.09</v>
      </c>
      <c r="N105" s="181"/>
      <c r="O105" s="181">
        <v>174.21</v>
      </c>
      <c r="P105" s="181">
        <v>136.87</v>
      </c>
      <c r="Q105" s="181">
        <v>15072.9305</v>
      </c>
      <c r="R105" s="181">
        <v>11545.189700000001</v>
      </c>
      <c r="S105" s="181">
        <v>543.88830677549402</v>
      </c>
      <c r="U105" s="181">
        <v>0.50509999999999999</v>
      </c>
    </row>
    <row r="106" spans="1:21" s="1" customFormat="1" x14ac:dyDescent="0.25">
      <c r="A106" s="13">
        <f t="shared" si="2"/>
        <v>39263</v>
      </c>
      <c r="B106" s="181">
        <v>4830.3900000000003</v>
      </c>
      <c r="C106" s="182">
        <v>215.297</v>
      </c>
      <c r="D106" s="182">
        <v>8291.357</v>
      </c>
      <c r="E106" s="181">
        <v>338.74</v>
      </c>
      <c r="F106" s="182">
        <v>7761.5839999999998</v>
      </c>
      <c r="G106" s="181">
        <v>5708.8109999999997</v>
      </c>
      <c r="H106" s="182">
        <v>181.202</v>
      </c>
      <c r="I106" s="181">
        <v>5304.1880000000001</v>
      </c>
      <c r="J106" s="181">
        <v>1738.809</v>
      </c>
      <c r="K106" s="181">
        <v>419.06013106055201</v>
      </c>
      <c r="L106" s="181">
        <v>327.85879999999997</v>
      </c>
      <c r="M106" s="181">
        <v>598.83000000000004</v>
      </c>
      <c r="N106" s="181"/>
      <c r="O106" s="181">
        <v>171.73</v>
      </c>
      <c r="P106" s="181">
        <v>135.75</v>
      </c>
      <c r="Q106" s="181">
        <v>15206.788200000001</v>
      </c>
      <c r="R106" s="181">
        <v>11719.118200000001</v>
      </c>
      <c r="S106" s="181">
        <v>534.476493671002</v>
      </c>
      <c r="U106" s="181">
        <v>0.49780000000000002</v>
      </c>
    </row>
    <row r="107" spans="1:21" s="1" customFormat="1" x14ac:dyDescent="0.25">
      <c r="A107" s="13">
        <f t="shared" si="2"/>
        <v>39294</v>
      </c>
      <c r="B107" s="181">
        <v>4680.88</v>
      </c>
      <c r="C107" s="182">
        <v>199.41900000000001</v>
      </c>
      <c r="D107" s="182">
        <v>8132</v>
      </c>
      <c r="E107" s="181">
        <v>336.48700000000002</v>
      </c>
      <c r="F107" s="182">
        <v>7567.2089999999998</v>
      </c>
      <c r="G107" s="181">
        <v>5699.7110000000002</v>
      </c>
      <c r="H107" s="182">
        <v>181.161</v>
      </c>
      <c r="I107" s="181">
        <v>5330.607</v>
      </c>
      <c r="J107" s="181">
        <v>1831.4549999999999</v>
      </c>
      <c r="K107" s="181">
        <v>430.99742168578598</v>
      </c>
      <c r="L107" s="181">
        <v>334.517</v>
      </c>
      <c r="M107" s="181">
        <v>580.92999999999995</v>
      </c>
      <c r="N107" s="181"/>
      <c r="O107" s="181">
        <v>170.84</v>
      </c>
      <c r="P107" s="181">
        <v>133.72999999999999</v>
      </c>
      <c r="Q107" s="181">
        <v>15232.2341</v>
      </c>
      <c r="R107" s="181">
        <v>11812.0599</v>
      </c>
      <c r="S107" s="181">
        <v>528.02804535749601</v>
      </c>
      <c r="U107" s="181">
        <v>0.49230000000000002</v>
      </c>
    </row>
    <row r="108" spans="1:21" s="1" customFormat="1" x14ac:dyDescent="0.25">
      <c r="A108" s="13">
        <f t="shared" si="2"/>
        <v>39325</v>
      </c>
      <c r="B108" s="181">
        <v>4751.96</v>
      </c>
      <c r="C108" s="182">
        <v>201.535</v>
      </c>
      <c r="D108" s="182">
        <v>8033.3280000000004</v>
      </c>
      <c r="E108" s="181">
        <v>322.17599999999999</v>
      </c>
      <c r="F108" s="182">
        <v>7504.0280000000002</v>
      </c>
      <c r="G108" s="181">
        <v>5532.3410000000003</v>
      </c>
      <c r="H108" s="182">
        <v>170.13200000000001</v>
      </c>
      <c r="I108" s="181">
        <v>5244.3590000000004</v>
      </c>
      <c r="J108" s="181">
        <v>1793.133</v>
      </c>
      <c r="K108" s="181">
        <v>437.57006009614503</v>
      </c>
      <c r="L108" s="181">
        <v>338.63580000000002</v>
      </c>
      <c r="M108" s="181">
        <v>585.91</v>
      </c>
      <c r="N108" s="181"/>
      <c r="O108" s="181">
        <v>170.23</v>
      </c>
      <c r="P108" s="181">
        <v>134.71</v>
      </c>
      <c r="Q108" s="181">
        <v>14978.2498</v>
      </c>
      <c r="R108" s="181">
        <v>11562.713400000001</v>
      </c>
      <c r="S108" s="181">
        <v>533.04856716640995</v>
      </c>
      <c r="U108" s="181">
        <v>0.49569999999999997</v>
      </c>
    </row>
    <row r="109" spans="1:21" s="1" customFormat="1" x14ac:dyDescent="0.25">
      <c r="A109" s="13">
        <f t="shared" si="2"/>
        <v>39355</v>
      </c>
      <c r="B109" s="181">
        <v>4932.33</v>
      </c>
      <c r="C109" s="182">
        <v>205.203</v>
      </c>
      <c r="D109" s="182">
        <v>8497.1090000000004</v>
      </c>
      <c r="E109" s="181">
        <v>320.99400000000003</v>
      </c>
      <c r="F109" s="182">
        <v>7775.0659999999998</v>
      </c>
      <c r="G109" s="181">
        <v>5662.0559999999996</v>
      </c>
      <c r="H109" s="182">
        <v>169.148</v>
      </c>
      <c r="I109" s="181">
        <v>6012.607</v>
      </c>
      <c r="J109" s="181">
        <v>1991.31</v>
      </c>
      <c r="K109" s="181">
        <v>448.21807064840101</v>
      </c>
      <c r="L109" s="181">
        <v>346.23599999999999</v>
      </c>
      <c r="M109" s="181">
        <v>604.45000000000005</v>
      </c>
      <c r="N109" s="181"/>
      <c r="O109" s="181">
        <v>175.58</v>
      </c>
      <c r="P109" s="181">
        <v>136.22</v>
      </c>
      <c r="Q109" s="181">
        <v>15454.0136</v>
      </c>
      <c r="R109" s="181">
        <v>11936.1005</v>
      </c>
      <c r="S109" s="181">
        <v>545.383422737621</v>
      </c>
      <c r="U109" s="181">
        <v>0.48849999999999999</v>
      </c>
    </row>
    <row r="110" spans="1:21" s="1" customFormat="1" x14ac:dyDescent="0.25">
      <c r="A110" s="13">
        <f t="shared" si="2"/>
        <v>39386</v>
      </c>
      <c r="B110" s="181">
        <v>5015.45</v>
      </c>
      <c r="C110" s="182">
        <v>209.57599999999999</v>
      </c>
      <c r="D110" s="182">
        <v>8839.2929999999997</v>
      </c>
      <c r="E110" s="181">
        <v>344.911</v>
      </c>
      <c r="F110" s="182">
        <v>8243.3860000000004</v>
      </c>
      <c r="G110" s="181">
        <v>5640.5550000000003</v>
      </c>
      <c r="H110" s="182">
        <v>175.26499999999999</v>
      </c>
      <c r="I110" s="181">
        <v>6481.2550000000001</v>
      </c>
      <c r="J110" s="181">
        <v>2213.5369999999998</v>
      </c>
      <c r="K110" s="181">
        <v>455.570602883905</v>
      </c>
      <c r="L110" s="181">
        <v>351.87939999999998</v>
      </c>
      <c r="M110" s="181">
        <v>612.1</v>
      </c>
      <c r="N110" s="181"/>
      <c r="O110" s="181">
        <v>178.73</v>
      </c>
      <c r="P110" s="181">
        <v>137.34</v>
      </c>
      <c r="Q110" s="181">
        <v>15931.9818</v>
      </c>
      <c r="R110" s="181">
        <v>12324.934600000001</v>
      </c>
      <c r="S110" s="181">
        <v>556.63472981528696</v>
      </c>
      <c r="U110" s="181">
        <v>0.48080000000000001</v>
      </c>
    </row>
    <row r="111" spans="1:21" s="1" customFormat="1" x14ac:dyDescent="0.25">
      <c r="A111" s="13">
        <f t="shared" si="2"/>
        <v>39416</v>
      </c>
      <c r="B111" s="181">
        <v>4803.74</v>
      </c>
      <c r="C111" s="182">
        <v>195.852</v>
      </c>
      <c r="D111" s="182">
        <v>8654.4779999999992</v>
      </c>
      <c r="E111" s="181">
        <v>315.69200000000001</v>
      </c>
      <c r="F111" s="182">
        <v>7800.15</v>
      </c>
      <c r="G111" s="181">
        <v>5537.2380000000003</v>
      </c>
      <c r="H111" s="182">
        <v>167.9</v>
      </c>
      <c r="I111" s="181">
        <v>6056.3379999999997</v>
      </c>
      <c r="J111" s="181">
        <v>2056.7240000000002</v>
      </c>
      <c r="K111" s="181">
        <v>467.35027391334501</v>
      </c>
      <c r="L111" s="181">
        <v>358.60399999999998</v>
      </c>
      <c r="M111" s="181">
        <v>600.49</v>
      </c>
      <c r="N111" s="181"/>
      <c r="O111" s="181">
        <v>176.47</v>
      </c>
      <c r="P111" s="181">
        <v>135.88999999999999</v>
      </c>
      <c r="Q111" s="181">
        <v>15471.509</v>
      </c>
      <c r="R111" s="181">
        <v>12214.9478</v>
      </c>
      <c r="S111" s="181">
        <v>552.96011271567295</v>
      </c>
      <c r="U111" s="181">
        <v>0.48620000000000002</v>
      </c>
    </row>
    <row r="112" spans="1:21" s="1" customFormat="1" x14ac:dyDescent="0.25">
      <c r="A112" s="13">
        <f t="shared" si="2"/>
        <v>39447</v>
      </c>
      <c r="B112" s="181">
        <v>4776.3100000000004</v>
      </c>
      <c r="C112" s="182">
        <v>194.65799999999999</v>
      </c>
      <c r="D112" s="182">
        <v>8541.4920000000002</v>
      </c>
      <c r="E112" s="181">
        <v>306.31400000000002</v>
      </c>
      <c r="F112" s="182">
        <v>7589.9939999999997</v>
      </c>
      <c r="G112" s="181">
        <v>5318.2920000000004</v>
      </c>
      <c r="H112" s="182">
        <v>157.86199999999999</v>
      </c>
      <c r="I112" s="181">
        <v>5921.451</v>
      </c>
      <c r="J112" s="181">
        <v>2064.1089999999999</v>
      </c>
      <c r="K112" s="181">
        <v>464.94233504318697</v>
      </c>
      <c r="L112" s="181">
        <v>357.53489999999999</v>
      </c>
      <c r="M112" s="181">
        <v>602.17999999999995</v>
      </c>
      <c r="N112" s="181"/>
      <c r="O112" s="181">
        <v>177.04</v>
      </c>
      <c r="P112" s="181">
        <v>136.13</v>
      </c>
      <c r="Q112" s="181">
        <v>15553.219499999999</v>
      </c>
      <c r="R112" s="181">
        <v>12335.221</v>
      </c>
      <c r="S112" s="181">
        <v>556.46321964977994</v>
      </c>
      <c r="U112" s="181">
        <v>0.50370000000000004</v>
      </c>
    </row>
    <row r="113" spans="1:21" s="1" customFormat="1" x14ac:dyDescent="0.25">
      <c r="A113" s="13">
        <f t="shared" si="2"/>
        <v>39478</v>
      </c>
      <c r="B113" s="181">
        <v>4486.4399999999996</v>
      </c>
      <c r="C113" s="182">
        <v>182.785</v>
      </c>
      <c r="D113" s="182">
        <v>7592.01</v>
      </c>
      <c r="E113" s="181">
        <v>273.25099999999998</v>
      </c>
      <c r="F113" s="182">
        <v>6912.165</v>
      </c>
      <c r="G113" s="181">
        <v>5075.2470000000003</v>
      </c>
      <c r="H113" s="182">
        <v>150.11099999999999</v>
      </c>
      <c r="I113" s="181">
        <v>5321.1170000000002</v>
      </c>
      <c r="J113" s="181">
        <v>1807.125</v>
      </c>
      <c r="K113" s="181">
        <v>481.76633085071097</v>
      </c>
      <c r="L113" s="181">
        <v>367.46679999999998</v>
      </c>
      <c r="M113" s="181">
        <v>595.70000000000005</v>
      </c>
      <c r="N113" s="181"/>
      <c r="O113" s="181">
        <v>178.95</v>
      </c>
      <c r="P113" s="181">
        <v>135.63999999999999</v>
      </c>
      <c r="Q113" s="181">
        <v>14857.382900000001</v>
      </c>
      <c r="R113" s="181">
        <v>12468.7682</v>
      </c>
      <c r="S113" s="181">
        <v>559.762579725308</v>
      </c>
      <c r="U113" s="181">
        <v>0.50319999999999998</v>
      </c>
    </row>
    <row r="114" spans="1:21" s="1" customFormat="1" x14ac:dyDescent="0.25">
      <c r="A114" s="13">
        <f t="shared" si="2"/>
        <v>39507</v>
      </c>
      <c r="B114" s="181">
        <v>4346.96</v>
      </c>
      <c r="C114" s="182">
        <v>177.16399999999999</v>
      </c>
      <c r="D114" s="182">
        <v>7759.1180000000004</v>
      </c>
      <c r="E114" s="181">
        <v>287.48500000000001</v>
      </c>
      <c r="F114" s="182">
        <v>6940.9889999999996</v>
      </c>
      <c r="G114" s="181">
        <v>5110.3109999999997</v>
      </c>
      <c r="H114" s="182">
        <v>151.76599999999999</v>
      </c>
      <c r="I114" s="181">
        <v>5424.848</v>
      </c>
      <c r="J114" s="181">
        <v>1941.17</v>
      </c>
      <c r="K114" s="181">
        <v>493.36293170710701</v>
      </c>
      <c r="L114" s="181">
        <v>373.61360000000002</v>
      </c>
      <c r="M114" s="181">
        <v>590.1</v>
      </c>
      <c r="N114" s="181"/>
      <c r="O114" s="181">
        <v>179.01</v>
      </c>
      <c r="P114" s="181">
        <v>136.9</v>
      </c>
      <c r="Q114" s="181">
        <v>15051.8652</v>
      </c>
      <c r="R114" s="181">
        <v>12994.856299999999</v>
      </c>
      <c r="S114" s="181">
        <v>558.77708758847496</v>
      </c>
      <c r="U114" s="181">
        <v>0.50270000000000004</v>
      </c>
    </row>
    <row r="115" spans="1:21" s="1" customFormat="1" x14ac:dyDescent="0.25">
      <c r="A115" s="13">
        <f t="shared" si="2"/>
        <v>39538</v>
      </c>
      <c r="B115" s="181">
        <v>4330.95</v>
      </c>
      <c r="C115" s="182">
        <v>175.65199999999999</v>
      </c>
      <c r="D115" s="182">
        <v>7887.3010000000004</v>
      </c>
      <c r="E115" s="181">
        <v>290.53399999999999</v>
      </c>
      <c r="F115" s="182">
        <v>6791.7939999999999</v>
      </c>
      <c r="G115" s="181">
        <v>4906.1769999999997</v>
      </c>
      <c r="H115" s="182">
        <v>151.91300000000001</v>
      </c>
      <c r="I115" s="181">
        <v>5164.402</v>
      </c>
      <c r="J115" s="181">
        <v>1838.62</v>
      </c>
      <c r="K115" s="181">
        <v>508.11854191997202</v>
      </c>
      <c r="L115" s="181">
        <v>381.23520000000002</v>
      </c>
      <c r="M115" s="181">
        <v>589.39</v>
      </c>
      <c r="N115" s="181"/>
      <c r="O115" s="181">
        <v>179.78</v>
      </c>
      <c r="P115" s="181">
        <v>136.41999999999999</v>
      </c>
      <c r="Q115" s="181">
        <v>14623.984700000001</v>
      </c>
      <c r="R115" s="181">
        <v>12836.166800000001</v>
      </c>
      <c r="S115" s="181">
        <v>557.63990251253404</v>
      </c>
      <c r="U115" s="181">
        <v>0.50409999999999999</v>
      </c>
    </row>
    <row r="116" spans="1:21" s="1" customFormat="1" x14ac:dyDescent="0.25">
      <c r="A116" s="13">
        <f t="shared" si="2"/>
        <v>39568</v>
      </c>
      <c r="B116" s="181">
        <v>4545.32</v>
      </c>
      <c r="C116" s="182">
        <v>185.76599999999999</v>
      </c>
      <c r="D116" s="182">
        <v>8196.5939999999991</v>
      </c>
      <c r="E116" s="181">
        <v>296.04700000000003</v>
      </c>
      <c r="F116" s="182">
        <v>7231.357</v>
      </c>
      <c r="G116" s="181">
        <v>5262.7049999999999</v>
      </c>
      <c r="H116" s="182">
        <v>153.80199999999999</v>
      </c>
      <c r="I116" s="181">
        <v>5581.9009999999998</v>
      </c>
      <c r="J116" s="181">
        <v>1988.1279999999999</v>
      </c>
      <c r="K116" s="181">
        <v>492.18679483543298</v>
      </c>
      <c r="L116" s="181">
        <v>373.95830000000001</v>
      </c>
      <c r="M116" s="181">
        <v>610.12</v>
      </c>
      <c r="N116" s="181"/>
      <c r="O116" s="181">
        <v>181.74</v>
      </c>
      <c r="P116" s="181">
        <v>138.37</v>
      </c>
      <c r="Q116" s="181">
        <v>14981.5915</v>
      </c>
      <c r="R116" s="181">
        <v>12831.954900000001</v>
      </c>
      <c r="S116" s="181">
        <v>564.36395897494003</v>
      </c>
      <c r="U116" s="181">
        <v>0.50329999999999997</v>
      </c>
    </row>
    <row r="117" spans="1:21" s="1" customFormat="1" x14ac:dyDescent="0.25">
      <c r="A117" s="13">
        <f t="shared" si="2"/>
        <v>39599</v>
      </c>
      <c r="B117" s="181">
        <v>4617.8500000000004</v>
      </c>
      <c r="C117" s="182">
        <v>195.53200000000001</v>
      </c>
      <c r="D117" s="182">
        <v>8302.5849999999991</v>
      </c>
      <c r="E117" s="181">
        <v>300.09800000000001</v>
      </c>
      <c r="F117" s="182">
        <v>7188.5919999999996</v>
      </c>
      <c r="G117" s="181">
        <v>5395.2259999999997</v>
      </c>
      <c r="H117" s="182">
        <v>158.547</v>
      </c>
      <c r="I117" s="181">
        <v>5669.4470000000001</v>
      </c>
      <c r="J117" s="181">
        <v>2025.5889999999999</v>
      </c>
      <c r="K117" s="181">
        <v>484.97487042001899</v>
      </c>
      <c r="L117" s="181">
        <v>369.82319999999999</v>
      </c>
      <c r="M117" s="181">
        <v>613.64</v>
      </c>
      <c r="N117" s="181"/>
      <c r="O117" s="181">
        <v>183.13</v>
      </c>
      <c r="P117" s="181">
        <v>140.03</v>
      </c>
      <c r="Q117" s="181">
        <v>15338.4403</v>
      </c>
      <c r="R117" s="181">
        <v>12986.5229</v>
      </c>
      <c r="S117" s="181">
        <v>566.49253061847401</v>
      </c>
      <c r="U117" s="181">
        <v>0.50449999999999995</v>
      </c>
    </row>
    <row r="118" spans="1:21" s="1" customFormat="1" x14ac:dyDescent="0.25">
      <c r="A118" s="13">
        <f t="shared" si="2"/>
        <v>39629</v>
      </c>
      <c r="B118" s="181">
        <v>4241.46</v>
      </c>
      <c r="C118" s="182">
        <v>179.209</v>
      </c>
      <c r="D118" s="182">
        <v>7491.384</v>
      </c>
      <c r="E118" s="181">
        <v>274.83300000000003</v>
      </c>
      <c r="F118" s="182">
        <v>6738.1170000000002</v>
      </c>
      <c r="G118" s="181">
        <v>5027.6610000000001</v>
      </c>
      <c r="H118" s="182">
        <v>148.81800000000001</v>
      </c>
      <c r="I118" s="181">
        <v>5249.6360000000004</v>
      </c>
      <c r="J118" s="181">
        <v>1823.7919999999999</v>
      </c>
      <c r="K118" s="181">
        <v>486.63169944466603</v>
      </c>
      <c r="L118" s="181">
        <v>370.13819999999998</v>
      </c>
      <c r="M118" s="181">
        <v>596.66</v>
      </c>
      <c r="N118" s="181">
        <v>100</v>
      </c>
      <c r="O118" s="181">
        <v>180.08</v>
      </c>
      <c r="P118" s="181">
        <v>138.62</v>
      </c>
      <c r="Q118" s="181">
        <v>14964.233899999999</v>
      </c>
      <c r="R118" s="181">
        <v>13141.3627</v>
      </c>
      <c r="S118" s="181">
        <v>555.30210310836696</v>
      </c>
      <c r="U118" s="181">
        <v>0.50190000000000001</v>
      </c>
    </row>
    <row r="119" spans="1:21" s="1" customFormat="1" x14ac:dyDescent="0.25">
      <c r="A119" s="13">
        <f t="shared" si="2"/>
        <v>39660</v>
      </c>
      <c r="B119" s="181">
        <v>4192.95</v>
      </c>
      <c r="C119" s="182">
        <v>181.21700000000001</v>
      </c>
      <c r="D119" s="182">
        <v>7320.5550000000003</v>
      </c>
      <c r="E119" s="181">
        <v>260.8</v>
      </c>
      <c r="F119" s="182">
        <v>6461.8509999999997</v>
      </c>
      <c r="G119" s="181">
        <v>4856.3239999999996</v>
      </c>
      <c r="H119" s="182">
        <v>143.94900000000001</v>
      </c>
      <c r="I119" s="181">
        <v>4985.62</v>
      </c>
      <c r="J119" s="181">
        <v>1756.441</v>
      </c>
      <c r="K119" s="181">
        <v>488.368839169887</v>
      </c>
      <c r="L119" s="181">
        <v>370.64800000000002</v>
      </c>
      <c r="M119" s="181">
        <v>589.84</v>
      </c>
      <c r="N119" s="181">
        <v>104.51</v>
      </c>
      <c r="O119" s="181">
        <v>179.52</v>
      </c>
      <c r="P119" s="181">
        <v>137.18</v>
      </c>
      <c r="Q119" s="181">
        <v>14538.5692</v>
      </c>
      <c r="R119" s="181">
        <v>12796.566800000001</v>
      </c>
      <c r="S119" s="181">
        <v>558.97666828699198</v>
      </c>
      <c r="U119" s="181">
        <v>0.504</v>
      </c>
    </row>
    <row r="120" spans="1:21" s="1" customFormat="1" x14ac:dyDescent="0.25">
      <c r="A120" s="13">
        <f t="shared" si="2"/>
        <v>39691</v>
      </c>
      <c r="B120" s="181">
        <v>4250.38</v>
      </c>
      <c r="C120" s="182">
        <v>186.649</v>
      </c>
      <c r="D120" s="182">
        <v>7009.6260000000002</v>
      </c>
      <c r="E120" s="181">
        <v>253.79599999999999</v>
      </c>
      <c r="F120" s="182">
        <v>6253.9809999999998</v>
      </c>
      <c r="G120" s="181">
        <v>4663.1940000000004</v>
      </c>
      <c r="H120" s="182">
        <v>137.59800000000001</v>
      </c>
      <c r="I120" s="181">
        <v>4744.634</v>
      </c>
      <c r="J120" s="181">
        <v>1616.7190000000001</v>
      </c>
      <c r="K120" s="181">
        <v>478.347767934263</v>
      </c>
      <c r="L120" s="181">
        <v>364.52179999999998</v>
      </c>
      <c r="M120" s="181">
        <v>587.4</v>
      </c>
      <c r="N120" s="181">
        <v>100.19</v>
      </c>
      <c r="O120" s="181">
        <v>176.38</v>
      </c>
      <c r="P120" s="181">
        <v>137.5</v>
      </c>
      <c r="Q120" s="181">
        <v>14222.4488</v>
      </c>
      <c r="R120" s="181">
        <v>12645.730799999999</v>
      </c>
      <c r="S120" s="181">
        <v>561.67911315371396</v>
      </c>
      <c r="U120" s="181">
        <v>0.54900000000000004</v>
      </c>
    </row>
    <row r="121" spans="1:21" s="1" customFormat="1" x14ac:dyDescent="0.25">
      <c r="A121" s="13">
        <f t="shared" si="2"/>
        <v>39721</v>
      </c>
      <c r="B121" s="181">
        <v>3860.51</v>
      </c>
      <c r="C121" s="182">
        <v>168.10400000000001</v>
      </c>
      <c r="D121" s="182">
        <v>5946.3720000000003</v>
      </c>
      <c r="E121" s="181">
        <v>203.25299999999999</v>
      </c>
      <c r="F121" s="182">
        <v>5325.4250000000002</v>
      </c>
      <c r="G121" s="181">
        <v>4142.88</v>
      </c>
      <c r="H121" s="182">
        <v>124.21899999999999</v>
      </c>
      <c r="I121" s="181">
        <v>3938.8119999999999</v>
      </c>
      <c r="J121" s="181">
        <v>1333.962</v>
      </c>
      <c r="K121" s="181">
        <v>471.92077022894</v>
      </c>
      <c r="L121" s="181">
        <v>355.94540000000001</v>
      </c>
      <c r="M121" s="181">
        <v>538.9</v>
      </c>
      <c r="N121" s="181">
        <v>93.24</v>
      </c>
      <c r="O121" s="181">
        <v>157.96</v>
      </c>
      <c r="P121" s="181">
        <v>122.23</v>
      </c>
      <c r="Q121" s="181">
        <v>13064.6875</v>
      </c>
      <c r="R121" s="181">
        <v>12492.1569</v>
      </c>
      <c r="S121" s="181">
        <v>523.07637818257695</v>
      </c>
      <c r="U121" s="181">
        <v>0.5615</v>
      </c>
    </row>
    <row r="122" spans="1:21" s="1" customFormat="1" x14ac:dyDescent="0.25">
      <c r="A122" s="13">
        <f t="shared" si="2"/>
        <v>39752</v>
      </c>
      <c r="B122" s="181">
        <v>3200.3</v>
      </c>
      <c r="C122" s="182">
        <v>132.517</v>
      </c>
      <c r="D122" s="182">
        <v>4620.1610000000001</v>
      </c>
      <c r="E122" s="181">
        <v>146.33000000000001</v>
      </c>
      <c r="F122" s="182">
        <v>4315.692</v>
      </c>
      <c r="G122" s="181">
        <v>3530.4859999999999</v>
      </c>
      <c r="H122" s="182">
        <v>111.111</v>
      </c>
      <c r="I122" s="181">
        <v>2954.0459999999998</v>
      </c>
      <c r="J122" s="181">
        <v>969.08</v>
      </c>
      <c r="K122" s="181">
        <v>462.57271172827001</v>
      </c>
      <c r="L122" s="181">
        <v>342.8245</v>
      </c>
      <c r="M122" s="181">
        <v>438.43</v>
      </c>
      <c r="N122" s="181">
        <v>83.16</v>
      </c>
      <c r="O122" s="181">
        <v>121.87</v>
      </c>
      <c r="P122" s="181">
        <v>89.67</v>
      </c>
      <c r="Q122" s="181">
        <v>11828.9835</v>
      </c>
      <c r="R122" s="181">
        <v>12695.992899999999</v>
      </c>
      <c r="S122" s="181">
        <v>421.33479362327603</v>
      </c>
      <c r="U122" s="181">
        <v>0.622</v>
      </c>
    </row>
    <row r="123" spans="1:21" s="1" customFormat="1" x14ac:dyDescent="0.25">
      <c r="A123" s="13">
        <f t="shared" si="2"/>
        <v>39782</v>
      </c>
      <c r="B123" s="181">
        <v>2964.17</v>
      </c>
      <c r="C123" s="182">
        <v>118.16800000000001</v>
      </c>
      <c r="D123" s="182">
        <v>4297.3159999999998</v>
      </c>
      <c r="E123" s="181">
        <v>133.72</v>
      </c>
      <c r="F123" s="182">
        <v>4038.3240000000001</v>
      </c>
      <c r="G123" s="181">
        <v>3486.4569999999999</v>
      </c>
      <c r="H123" s="182">
        <v>115.655</v>
      </c>
      <c r="I123" s="181">
        <v>2796.4780000000001</v>
      </c>
      <c r="J123" s="181">
        <v>896.19899999999996</v>
      </c>
      <c r="K123" s="181">
        <v>477.97627109254199</v>
      </c>
      <c r="L123" s="181">
        <v>352.7373</v>
      </c>
      <c r="M123" s="181">
        <v>408.89</v>
      </c>
      <c r="N123" s="181">
        <v>79.959999999999994</v>
      </c>
      <c r="O123" s="181">
        <v>125.8</v>
      </c>
      <c r="P123" s="181">
        <v>96.39</v>
      </c>
      <c r="Q123" s="181">
        <v>11382.833699999999</v>
      </c>
      <c r="R123" s="181">
        <v>12789.034900000001</v>
      </c>
      <c r="S123" s="181">
        <v>436.43836507476402</v>
      </c>
      <c r="U123" s="181">
        <v>0.65049999999999997</v>
      </c>
    </row>
    <row r="124" spans="1:21" s="1" customFormat="1" x14ac:dyDescent="0.25">
      <c r="A124" s="13">
        <f t="shared" si="2"/>
        <v>39813</v>
      </c>
      <c r="B124" s="181">
        <v>3002.6</v>
      </c>
      <c r="C124" s="182">
        <v>124.821</v>
      </c>
      <c r="D124" s="182">
        <v>4694.0649999999996</v>
      </c>
      <c r="E124" s="181">
        <v>140.82300000000001</v>
      </c>
      <c r="F124" s="182">
        <v>3922.2489999999998</v>
      </c>
      <c r="G124" s="181">
        <v>3770.0610000000001</v>
      </c>
      <c r="H124" s="182">
        <v>124.672</v>
      </c>
      <c r="I124" s="181">
        <v>2959.1770000000001</v>
      </c>
      <c r="J124" s="181">
        <v>966.34400000000005</v>
      </c>
      <c r="K124" s="181">
        <v>512.509277119182</v>
      </c>
      <c r="L124" s="181">
        <v>374.65320000000003</v>
      </c>
      <c r="M124" s="181">
        <v>440.34</v>
      </c>
      <c r="N124" s="181">
        <v>88.06</v>
      </c>
      <c r="O124" s="181">
        <v>134.91999999999999</v>
      </c>
      <c r="P124" s="181">
        <v>105.75</v>
      </c>
      <c r="Q124" s="181">
        <v>11407.808199999999</v>
      </c>
      <c r="R124" s="181">
        <v>12931.3459</v>
      </c>
      <c r="S124" s="181">
        <v>474.37098930032403</v>
      </c>
      <c r="U124" s="181">
        <v>0.68500000000000005</v>
      </c>
    </row>
    <row r="125" spans="1:21" s="1" customFormat="1" x14ac:dyDescent="0.25">
      <c r="A125" s="13">
        <f t="shared" si="2"/>
        <v>39844</v>
      </c>
      <c r="B125" s="181">
        <v>2757.99</v>
      </c>
      <c r="C125" s="182">
        <v>113.572</v>
      </c>
      <c r="D125" s="182">
        <v>4078.0590000000002</v>
      </c>
      <c r="E125" s="181">
        <v>131.869</v>
      </c>
      <c r="F125" s="182">
        <v>3678.2910000000002</v>
      </c>
      <c r="G125" s="181">
        <v>3513.8249999999998</v>
      </c>
      <c r="H125" s="182">
        <v>118.14</v>
      </c>
      <c r="I125" s="181">
        <v>2685.442</v>
      </c>
      <c r="J125" s="181">
        <v>904.33199999999999</v>
      </c>
      <c r="K125" s="181">
        <v>490.793493315474</v>
      </c>
      <c r="L125" s="181">
        <v>362.40159999999997</v>
      </c>
      <c r="M125" s="181">
        <v>461.65</v>
      </c>
      <c r="N125" s="181">
        <v>81.96</v>
      </c>
      <c r="O125" s="181">
        <v>140.35</v>
      </c>
      <c r="P125" s="181">
        <v>111.03</v>
      </c>
      <c r="Q125" s="181">
        <v>11307.2865</v>
      </c>
      <c r="R125" s="181">
        <v>12918.482099999999</v>
      </c>
      <c r="S125" s="181">
        <v>484.61046523067802</v>
      </c>
      <c r="U125" s="181">
        <v>0.68769999999999998</v>
      </c>
    </row>
    <row r="126" spans="1:21" s="1" customFormat="1" x14ac:dyDescent="0.25">
      <c r="A126" s="13">
        <f t="shared" si="2"/>
        <v>39872</v>
      </c>
      <c r="B126" s="181">
        <v>2475.33</v>
      </c>
      <c r="C126" s="182">
        <v>100.60899999999999</v>
      </c>
      <c r="D126" s="182">
        <v>3628.7460000000001</v>
      </c>
      <c r="E126" s="181">
        <v>122.649</v>
      </c>
      <c r="F126" s="182">
        <v>3377.6239999999998</v>
      </c>
      <c r="G126" s="181">
        <v>3078.835</v>
      </c>
      <c r="H126" s="182">
        <v>102.616</v>
      </c>
      <c r="I126" s="181">
        <v>2552.364</v>
      </c>
      <c r="J126" s="181">
        <v>853.46799999999996</v>
      </c>
      <c r="K126" s="181">
        <v>474.73182432798598</v>
      </c>
      <c r="L126" s="181">
        <v>354.30560000000003</v>
      </c>
      <c r="M126" s="181">
        <v>448.8</v>
      </c>
      <c r="N126" s="181">
        <v>76.73</v>
      </c>
      <c r="O126" s="181">
        <v>137.1</v>
      </c>
      <c r="P126" s="181">
        <v>107.65</v>
      </c>
      <c r="Q126" s="181">
        <v>11058.0779</v>
      </c>
      <c r="R126" s="181">
        <v>12902.6587</v>
      </c>
      <c r="S126" s="181">
        <v>477.10897543067898</v>
      </c>
      <c r="U126" s="181">
        <v>0.6986</v>
      </c>
    </row>
    <row r="127" spans="1:21" s="1" customFormat="1" x14ac:dyDescent="0.25">
      <c r="A127" s="13">
        <f t="shared" si="2"/>
        <v>39903</v>
      </c>
      <c r="B127" s="181">
        <v>2687.43</v>
      </c>
      <c r="C127" s="182">
        <v>110.43600000000001</v>
      </c>
      <c r="D127" s="182">
        <v>3938.3620000000001</v>
      </c>
      <c r="E127" s="181">
        <v>131.39400000000001</v>
      </c>
      <c r="F127" s="182">
        <v>3503.3539999999998</v>
      </c>
      <c r="G127" s="181">
        <v>3145.5070000000001</v>
      </c>
      <c r="H127" s="182">
        <v>106.318</v>
      </c>
      <c r="I127" s="181">
        <v>2894.6889999999999</v>
      </c>
      <c r="J127" s="181">
        <v>976.23599999999999</v>
      </c>
      <c r="K127" s="181">
        <v>487.01080845268899</v>
      </c>
      <c r="L127" s="181">
        <v>362.45949999999999</v>
      </c>
      <c r="M127" s="181">
        <v>465.46</v>
      </c>
      <c r="N127" s="181">
        <v>82.1</v>
      </c>
      <c r="O127" s="181">
        <v>148.38</v>
      </c>
      <c r="P127" s="181">
        <v>113.63</v>
      </c>
      <c r="Q127" s="181">
        <v>11378.7588</v>
      </c>
      <c r="R127" s="181">
        <v>12823.365</v>
      </c>
      <c r="S127" s="181">
        <v>496.91467097532399</v>
      </c>
      <c r="U127" s="181">
        <v>0.69820000000000004</v>
      </c>
    </row>
    <row r="128" spans="1:21" s="1" customFormat="1" x14ac:dyDescent="0.25">
      <c r="A128" s="13">
        <f t="shared" si="2"/>
        <v>39933</v>
      </c>
      <c r="B128" s="181">
        <v>2945.48</v>
      </c>
      <c r="C128" s="182">
        <v>129.70099999999999</v>
      </c>
      <c r="D128" s="182">
        <v>4525.96</v>
      </c>
      <c r="E128" s="181">
        <v>159.92699999999999</v>
      </c>
      <c r="F128" s="182">
        <v>3945.0079999999998</v>
      </c>
      <c r="G128" s="181">
        <v>3448.2779999999998</v>
      </c>
      <c r="H128" s="182">
        <v>111.758</v>
      </c>
      <c r="I128" s="181">
        <v>3275.8049999999998</v>
      </c>
      <c r="J128" s="181">
        <v>1138.8409999999999</v>
      </c>
      <c r="K128" s="181">
        <v>488.44471560640397</v>
      </c>
      <c r="L128" s="181">
        <v>365.72</v>
      </c>
      <c r="M128" s="181">
        <v>516.14</v>
      </c>
      <c r="N128" s="181">
        <v>88.06</v>
      </c>
      <c r="O128" s="181">
        <v>158.28</v>
      </c>
      <c r="P128" s="181">
        <v>120.88</v>
      </c>
      <c r="Q128" s="181">
        <v>11998.2508</v>
      </c>
      <c r="R128" s="181">
        <v>12811.928599999999</v>
      </c>
      <c r="S128" s="181">
        <v>524.80859847475699</v>
      </c>
      <c r="U128" s="181">
        <v>0.67610000000000003</v>
      </c>
    </row>
    <row r="129" spans="1:21" s="1" customFormat="1" x14ac:dyDescent="0.25">
      <c r="A129" s="13">
        <f t="shared" si="2"/>
        <v>39964</v>
      </c>
      <c r="B129" s="181">
        <v>3107.53</v>
      </c>
      <c r="C129" s="182">
        <v>134.94399999999999</v>
      </c>
      <c r="D129" s="182">
        <v>5056.7809999999999</v>
      </c>
      <c r="E129" s="181">
        <v>181.64</v>
      </c>
      <c r="F129" s="182">
        <v>4492.2219999999998</v>
      </c>
      <c r="G129" s="181">
        <v>3803.645</v>
      </c>
      <c r="H129" s="182">
        <v>125.438</v>
      </c>
      <c r="I129" s="181">
        <v>3715.759</v>
      </c>
      <c r="J129" s="181">
        <v>1334.095</v>
      </c>
      <c r="K129" s="181">
        <v>504.52671853593102</v>
      </c>
      <c r="L129" s="181">
        <v>378.7724</v>
      </c>
      <c r="M129" s="181">
        <v>559.48</v>
      </c>
      <c r="N129" s="181">
        <v>92.11</v>
      </c>
      <c r="O129" s="181">
        <v>171.23</v>
      </c>
      <c r="P129" s="181">
        <v>131.55000000000001</v>
      </c>
      <c r="Q129" s="181">
        <v>12763.072399999999</v>
      </c>
      <c r="R129" s="181">
        <v>13264.861699999999</v>
      </c>
      <c r="S129" s="181">
        <v>548.56107520317903</v>
      </c>
      <c r="U129" s="181">
        <v>0.61770000000000003</v>
      </c>
    </row>
    <row r="130" spans="1:21" s="1" customFormat="1" x14ac:dyDescent="0.25">
      <c r="A130" s="13">
        <f t="shared" si="2"/>
        <v>39994</v>
      </c>
      <c r="B130" s="181">
        <v>3114.56</v>
      </c>
      <c r="C130" s="182">
        <v>136.429</v>
      </c>
      <c r="D130" s="182">
        <v>4944.26</v>
      </c>
      <c r="E130" s="181">
        <v>180.67500000000001</v>
      </c>
      <c r="F130" s="182">
        <v>4435.0339999999997</v>
      </c>
      <c r="G130" s="181">
        <v>3870.6410000000001</v>
      </c>
      <c r="H130" s="182">
        <v>133.42400000000001</v>
      </c>
      <c r="I130" s="181">
        <v>3820.489</v>
      </c>
      <c r="J130" s="181">
        <v>1316.3889999999999</v>
      </c>
      <c r="K130" s="181">
        <v>505.15251404038497</v>
      </c>
      <c r="L130" s="181">
        <v>380.33940000000001</v>
      </c>
      <c r="M130" s="181">
        <v>576.88</v>
      </c>
      <c r="N130" s="181">
        <v>92.27</v>
      </c>
      <c r="O130" s="181">
        <v>173.07</v>
      </c>
      <c r="P130" s="181">
        <v>135.61000000000001</v>
      </c>
      <c r="Q130" s="181">
        <v>12786.320100000001</v>
      </c>
      <c r="R130" s="181">
        <v>13109.794</v>
      </c>
      <c r="S130" s="181">
        <v>558.522850799205</v>
      </c>
      <c r="U130" s="181">
        <v>0.60760000000000003</v>
      </c>
    </row>
    <row r="131" spans="1:21" s="1" customFormat="1" x14ac:dyDescent="0.25">
      <c r="A131" s="13">
        <f t="shared" si="2"/>
        <v>40025</v>
      </c>
      <c r="B131" s="181">
        <v>3349.33</v>
      </c>
      <c r="C131" s="182">
        <v>149.37100000000001</v>
      </c>
      <c r="D131" s="182">
        <v>5494.4170000000004</v>
      </c>
      <c r="E131" s="181">
        <v>197.07599999999999</v>
      </c>
      <c r="F131" s="182">
        <v>4846.0370000000003</v>
      </c>
      <c r="G131" s="181">
        <v>4036.2730000000001</v>
      </c>
      <c r="H131" s="182">
        <v>136.76599999999999</v>
      </c>
      <c r="I131" s="181">
        <v>4264.9219999999996</v>
      </c>
      <c r="J131" s="181">
        <v>1465.355</v>
      </c>
      <c r="K131" s="181">
        <v>513.95759288597003</v>
      </c>
      <c r="L131" s="181">
        <v>388.76190000000003</v>
      </c>
      <c r="M131" s="181">
        <v>611.75</v>
      </c>
      <c r="N131" s="181">
        <v>96.07</v>
      </c>
      <c r="O131" s="181">
        <v>182.74</v>
      </c>
      <c r="P131" s="181">
        <v>142.97999999999999</v>
      </c>
      <c r="Q131" s="181">
        <v>13195.8732</v>
      </c>
      <c r="R131" s="181">
        <v>13174.286400000001</v>
      </c>
      <c r="S131" s="181">
        <v>577.84617092645396</v>
      </c>
      <c r="U131" s="181">
        <v>0.59840000000000004</v>
      </c>
    </row>
    <row r="132" spans="1:21" s="1" customFormat="1" x14ac:dyDescent="0.25">
      <c r="A132" s="13">
        <f t="shared" si="2"/>
        <v>40056</v>
      </c>
      <c r="B132" s="181">
        <v>3465.82</v>
      </c>
      <c r="C132" s="182">
        <v>156.429</v>
      </c>
      <c r="D132" s="182">
        <v>5862.384</v>
      </c>
      <c r="E132" s="181">
        <v>216.881</v>
      </c>
      <c r="F132" s="182">
        <v>5114.2420000000002</v>
      </c>
      <c r="G132" s="181">
        <v>4195.174</v>
      </c>
      <c r="H132" s="182">
        <v>144.44</v>
      </c>
      <c r="I132" s="181">
        <v>4415.4660000000003</v>
      </c>
      <c r="J132" s="181">
        <v>1460.5029999999999</v>
      </c>
      <c r="K132" s="181">
        <v>523.80189862948998</v>
      </c>
      <c r="L132" s="181">
        <v>395.5908</v>
      </c>
      <c r="M132" s="181">
        <v>628.66</v>
      </c>
      <c r="N132" s="181">
        <v>96.03</v>
      </c>
      <c r="O132" s="181">
        <v>188.27</v>
      </c>
      <c r="P132" s="181">
        <v>148.97999999999999</v>
      </c>
      <c r="Q132" s="181">
        <v>13376.295899999999</v>
      </c>
      <c r="R132" s="181">
        <v>13223.647800000001</v>
      </c>
      <c r="S132" s="181">
        <v>594.79652565141998</v>
      </c>
      <c r="U132" s="181">
        <v>0.6139</v>
      </c>
    </row>
    <row r="133" spans="1:21" s="1" customFormat="1" x14ac:dyDescent="0.25">
      <c r="A133" s="13">
        <f t="shared" si="2"/>
        <v>40086</v>
      </c>
      <c r="B133" s="181">
        <v>3600.26</v>
      </c>
      <c r="C133" s="182">
        <v>166.08500000000001</v>
      </c>
      <c r="D133" s="182">
        <v>6186.0519999999997</v>
      </c>
      <c r="E133" s="181">
        <v>232.10900000000001</v>
      </c>
      <c r="F133" s="182">
        <v>5256.7790000000005</v>
      </c>
      <c r="G133" s="181">
        <v>4124.8599999999997</v>
      </c>
      <c r="H133" s="182">
        <v>143.923</v>
      </c>
      <c r="I133" s="181">
        <v>4868.1220000000003</v>
      </c>
      <c r="J133" s="181">
        <v>1593.3119999999999</v>
      </c>
      <c r="K133" s="181">
        <v>536.12157128181002</v>
      </c>
      <c r="L133" s="181">
        <v>404.04480000000001</v>
      </c>
      <c r="M133" s="181">
        <v>667.66</v>
      </c>
      <c r="N133" s="181">
        <v>99.92</v>
      </c>
      <c r="O133" s="181">
        <v>197.72</v>
      </c>
      <c r="P133" s="181">
        <v>154.78</v>
      </c>
      <c r="Q133" s="181">
        <v>13806.599399999999</v>
      </c>
      <c r="R133" s="181">
        <v>13449.626700000001</v>
      </c>
      <c r="S133" s="181">
        <v>621.87902951872604</v>
      </c>
      <c r="U133" s="181">
        <v>0.62570000000000003</v>
      </c>
    </row>
    <row r="134" spans="1:21" s="1" customFormat="1" x14ac:dyDescent="0.25">
      <c r="A134" s="13">
        <f t="shared" si="2"/>
        <v>40117</v>
      </c>
      <c r="B134" s="181">
        <v>3530.52</v>
      </c>
      <c r="C134" s="182">
        <v>156.02699999999999</v>
      </c>
      <c r="D134" s="182">
        <v>6046.2690000000002</v>
      </c>
      <c r="E134" s="181">
        <v>228.02500000000001</v>
      </c>
      <c r="F134" s="182">
        <v>5324.4250000000002</v>
      </c>
      <c r="G134" s="181">
        <v>4021.404</v>
      </c>
      <c r="H134" s="182">
        <v>138.65100000000001</v>
      </c>
      <c r="I134" s="181">
        <v>4892.3890000000001</v>
      </c>
      <c r="J134" s="181">
        <v>1595.43</v>
      </c>
      <c r="K134" s="181">
        <v>536.478000549483</v>
      </c>
      <c r="L134" s="181">
        <v>405.94310000000002</v>
      </c>
      <c r="M134" s="181">
        <v>680.49</v>
      </c>
      <c r="N134" s="181">
        <v>101.03</v>
      </c>
      <c r="O134" s="181">
        <v>200.28</v>
      </c>
      <c r="P134" s="181">
        <v>156.05000000000001</v>
      </c>
      <c r="Q134" s="181">
        <v>13707.6024</v>
      </c>
      <c r="R134" s="181">
        <v>13380.286099999999</v>
      </c>
      <c r="S134" s="181">
        <v>625.30671205494002</v>
      </c>
      <c r="U134" s="181">
        <v>0.60809999999999997</v>
      </c>
    </row>
    <row r="135" spans="1:21" s="1" customFormat="1" x14ac:dyDescent="0.25">
      <c r="A135" s="13">
        <f t="shared" si="2"/>
        <v>40147</v>
      </c>
      <c r="B135" s="181">
        <v>3740.56</v>
      </c>
      <c r="C135" s="182">
        <v>162.09700000000001</v>
      </c>
      <c r="D135" s="182">
        <v>6224.835</v>
      </c>
      <c r="E135" s="181">
        <v>230.316</v>
      </c>
      <c r="F135" s="182">
        <v>5479.2479999999996</v>
      </c>
      <c r="G135" s="181">
        <v>3980.1370000000002</v>
      </c>
      <c r="H135" s="182">
        <v>133.70099999999999</v>
      </c>
      <c r="I135" s="181">
        <v>5008.5540000000001</v>
      </c>
      <c r="J135" s="181">
        <v>1664.0429999999999</v>
      </c>
      <c r="K135" s="181">
        <v>553.52630956923497</v>
      </c>
      <c r="L135" s="181">
        <v>416.2799</v>
      </c>
      <c r="M135" s="181">
        <v>688.07</v>
      </c>
      <c r="N135" s="181">
        <v>103.41</v>
      </c>
      <c r="O135" s="181">
        <v>203.63</v>
      </c>
      <c r="P135" s="181">
        <v>159.87</v>
      </c>
      <c r="Q135" s="181">
        <v>13922.3081</v>
      </c>
      <c r="R135" s="181">
        <v>13670.636699999999</v>
      </c>
      <c r="S135" s="181">
        <v>635.46147057458495</v>
      </c>
      <c r="U135" s="181">
        <v>0.60829999999999995</v>
      </c>
    </row>
    <row r="136" spans="1:21" s="1" customFormat="1" x14ac:dyDescent="0.25">
      <c r="A136" s="13">
        <f t="shared" si="2"/>
        <v>40178</v>
      </c>
      <c r="B136" s="181">
        <v>3817.62</v>
      </c>
      <c r="C136" s="182">
        <v>174.41499999999999</v>
      </c>
      <c r="D136" s="182">
        <v>6287.2479999999996</v>
      </c>
      <c r="E136" s="181">
        <v>232.94399999999999</v>
      </c>
      <c r="F136" s="182">
        <v>5623.4930000000004</v>
      </c>
      <c r="G136" s="181">
        <v>4011.056</v>
      </c>
      <c r="H136" s="182">
        <v>131.21199999999999</v>
      </c>
      <c r="I136" s="181">
        <v>5120.6350000000002</v>
      </c>
      <c r="J136" s="181">
        <v>1729.963</v>
      </c>
      <c r="K136" s="181">
        <v>526.01146310608601</v>
      </c>
      <c r="L136" s="181">
        <v>400.61660000000001</v>
      </c>
      <c r="M136" s="181">
        <v>701.88</v>
      </c>
      <c r="N136" s="181">
        <v>103.14</v>
      </c>
      <c r="O136" s="181">
        <v>202.02</v>
      </c>
      <c r="P136" s="181">
        <v>159.5</v>
      </c>
      <c r="Q136" s="181">
        <v>14210.234</v>
      </c>
      <c r="R136" s="181">
        <v>13492.601000000001</v>
      </c>
      <c r="S136" s="181">
        <v>636.72901394099495</v>
      </c>
      <c r="U136" s="181">
        <v>0.61850000000000005</v>
      </c>
    </row>
    <row r="137" spans="1:21" s="1" customFormat="1" x14ac:dyDescent="0.25">
      <c r="A137" s="13">
        <f t="shared" si="2"/>
        <v>40209</v>
      </c>
      <c r="B137" s="181">
        <v>3683.7</v>
      </c>
      <c r="C137" s="182">
        <v>168.637</v>
      </c>
      <c r="D137" s="182">
        <v>5883.7709999999997</v>
      </c>
      <c r="E137" s="181">
        <v>230.54599999999999</v>
      </c>
      <c r="F137" s="182">
        <v>5352.8850000000002</v>
      </c>
      <c r="G137" s="181">
        <v>4087.2020000000002</v>
      </c>
      <c r="H137" s="182">
        <v>134.04900000000001</v>
      </c>
      <c r="I137" s="181">
        <v>4772.9219999999996</v>
      </c>
      <c r="J137" s="181">
        <v>1633.76</v>
      </c>
      <c r="K137" s="181">
        <v>527.40097518990899</v>
      </c>
      <c r="L137" s="181">
        <v>402.2715</v>
      </c>
      <c r="M137" s="181">
        <v>709.57</v>
      </c>
      <c r="N137" s="181">
        <v>102.9</v>
      </c>
      <c r="O137" s="181">
        <v>204.33</v>
      </c>
      <c r="P137" s="181">
        <v>162.44</v>
      </c>
      <c r="Q137" s="181">
        <v>14029.5797</v>
      </c>
      <c r="R137" s="181">
        <v>13229.0828</v>
      </c>
      <c r="S137" s="181">
        <v>641.67167238555601</v>
      </c>
      <c r="U137" s="181">
        <v>0.62570000000000003</v>
      </c>
    </row>
    <row r="138" spans="1:21" s="1" customFormat="1" x14ac:dyDescent="0.25">
      <c r="A138" s="13">
        <f t="shared" si="2"/>
        <v>40237</v>
      </c>
      <c r="B138" s="181">
        <v>3797.38</v>
      </c>
      <c r="C138" s="182">
        <v>176.822</v>
      </c>
      <c r="D138" s="182">
        <v>5752.0469999999996</v>
      </c>
      <c r="E138" s="181">
        <v>222.684</v>
      </c>
      <c r="F138" s="182">
        <v>5275.5389999999998</v>
      </c>
      <c r="G138" s="181">
        <v>4133.0479999999998</v>
      </c>
      <c r="H138" s="182">
        <v>136.602</v>
      </c>
      <c r="I138" s="181">
        <v>4923.2309999999998</v>
      </c>
      <c r="J138" s="181">
        <v>1639.8530000000001</v>
      </c>
      <c r="K138" s="181">
        <v>528.75484113569701</v>
      </c>
      <c r="L138" s="181">
        <v>402.57089999999999</v>
      </c>
      <c r="M138" s="181">
        <v>709.07</v>
      </c>
      <c r="N138" s="181">
        <v>104.19</v>
      </c>
      <c r="O138" s="181">
        <v>205.88</v>
      </c>
      <c r="P138" s="181">
        <v>163.76</v>
      </c>
      <c r="Q138" s="181">
        <v>14158.2232</v>
      </c>
      <c r="R138" s="181">
        <v>13250.2135</v>
      </c>
      <c r="S138" s="181">
        <v>646.83118002518199</v>
      </c>
      <c r="U138" s="181">
        <v>0.65629999999999999</v>
      </c>
    </row>
    <row r="139" spans="1:21" s="1" customFormat="1" x14ac:dyDescent="0.25">
      <c r="A139" s="13">
        <f t="shared" si="2"/>
        <v>40268</v>
      </c>
      <c r="B139" s="181">
        <v>4024.79</v>
      </c>
      <c r="C139" s="182">
        <v>190.94900000000001</v>
      </c>
      <c r="D139" s="182">
        <v>6145.3509999999997</v>
      </c>
      <c r="E139" s="181">
        <v>241.38900000000001</v>
      </c>
      <c r="F139" s="182">
        <v>5590.2719999999999</v>
      </c>
      <c r="G139" s="181">
        <v>4341.9610000000002</v>
      </c>
      <c r="H139" s="182">
        <v>142.90100000000001</v>
      </c>
      <c r="I139" s="181">
        <v>5281.527</v>
      </c>
      <c r="J139" s="181">
        <v>1772.373</v>
      </c>
      <c r="K139" s="181">
        <v>520.59832903372899</v>
      </c>
      <c r="L139" s="181">
        <v>399.52820000000003</v>
      </c>
      <c r="M139" s="181">
        <v>733.4</v>
      </c>
      <c r="N139" s="181">
        <v>108.04</v>
      </c>
      <c r="O139" s="181">
        <v>211.86</v>
      </c>
      <c r="P139" s="181">
        <v>167.92</v>
      </c>
      <c r="Q139" s="181">
        <v>14604.754199999999</v>
      </c>
      <c r="R139" s="181">
        <v>13460.915499999999</v>
      </c>
      <c r="S139" s="181">
        <v>666.23112479996803</v>
      </c>
      <c r="U139" s="181">
        <v>0.65859999999999996</v>
      </c>
    </row>
    <row r="140" spans="1:21" s="1" customFormat="1" x14ac:dyDescent="0.25">
      <c r="A140" s="13">
        <f t="shared" si="2"/>
        <v>40298</v>
      </c>
      <c r="B140" s="181">
        <v>4089.28</v>
      </c>
      <c r="C140" s="182">
        <v>201.24799999999999</v>
      </c>
      <c r="D140" s="182">
        <v>5944.0839999999998</v>
      </c>
      <c r="E140" s="181">
        <v>243.99199999999999</v>
      </c>
      <c r="F140" s="182">
        <v>5527.43</v>
      </c>
      <c r="G140" s="181">
        <v>4335.3050000000003</v>
      </c>
      <c r="H140" s="182">
        <v>146.77600000000001</v>
      </c>
      <c r="I140" s="181">
        <v>5274.223</v>
      </c>
      <c r="J140" s="181">
        <v>1794.242</v>
      </c>
      <c r="K140" s="181">
        <v>519.35151499761696</v>
      </c>
      <c r="L140" s="181">
        <v>399.59249999999997</v>
      </c>
      <c r="M140" s="181">
        <v>748.3</v>
      </c>
      <c r="N140" s="181">
        <v>109.74</v>
      </c>
      <c r="O140" s="181">
        <v>213.23</v>
      </c>
      <c r="P140" s="181">
        <v>170.62</v>
      </c>
      <c r="Q140" s="181">
        <v>14778.5131</v>
      </c>
      <c r="R140" s="181">
        <v>13570.9728</v>
      </c>
      <c r="S140" s="181">
        <v>673.25816441048596</v>
      </c>
      <c r="U140" s="181">
        <v>0.65480000000000005</v>
      </c>
    </row>
    <row r="141" spans="1:21" s="1" customFormat="1" x14ac:dyDescent="0.25">
      <c r="A141" s="13">
        <f t="shared" si="2"/>
        <v>40329</v>
      </c>
      <c r="B141" s="181">
        <v>3759.57</v>
      </c>
      <c r="C141" s="182">
        <v>185.744</v>
      </c>
      <c r="D141" s="182">
        <v>5201.6019999999999</v>
      </c>
      <c r="E141" s="181">
        <v>209.53700000000001</v>
      </c>
      <c r="F141" s="182">
        <v>4926.28</v>
      </c>
      <c r="G141" s="181">
        <v>3984.7339999999999</v>
      </c>
      <c r="H141" s="182">
        <v>136.6</v>
      </c>
      <c r="I141" s="181">
        <v>4545.8159999999998</v>
      </c>
      <c r="J141" s="181">
        <v>1637.2</v>
      </c>
      <c r="K141" s="181">
        <v>513.45916361901004</v>
      </c>
      <c r="L141" s="181">
        <v>393.34640000000002</v>
      </c>
      <c r="M141" s="181">
        <v>712.72</v>
      </c>
      <c r="N141" s="181">
        <v>103.76</v>
      </c>
      <c r="O141" s="181">
        <v>202.26</v>
      </c>
      <c r="P141" s="181">
        <v>165</v>
      </c>
      <c r="Q141" s="181">
        <v>14180.5224</v>
      </c>
      <c r="R141" s="181">
        <v>13356.1283</v>
      </c>
      <c r="S141" s="181">
        <v>656.19541077469501</v>
      </c>
      <c r="U141" s="181">
        <v>0.68759999999999999</v>
      </c>
    </row>
    <row r="142" spans="1:21" s="1" customFormat="1" x14ac:dyDescent="0.25">
      <c r="A142" s="13">
        <f t="shared" si="2"/>
        <v>40359</v>
      </c>
      <c r="B142" s="181">
        <v>3559.65</v>
      </c>
      <c r="C142" s="182">
        <v>172.01300000000001</v>
      </c>
      <c r="D142" s="182">
        <v>5204.6109999999999</v>
      </c>
      <c r="E142" s="181">
        <v>207.97900000000001</v>
      </c>
      <c r="F142" s="182">
        <v>4816.4579999999996</v>
      </c>
      <c r="G142" s="181">
        <v>3904.8969999999999</v>
      </c>
      <c r="H142" s="182">
        <v>137.21</v>
      </c>
      <c r="I142" s="181">
        <v>4530.3760000000002</v>
      </c>
      <c r="J142" s="181">
        <v>1625.4570000000001</v>
      </c>
      <c r="K142" s="181">
        <v>522.47865926988698</v>
      </c>
      <c r="L142" s="181">
        <v>399.37110000000001</v>
      </c>
      <c r="M142" s="181">
        <v>722.96</v>
      </c>
      <c r="N142" s="181">
        <v>104.48</v>
      </c>
      <c r="O142" s="181">
        <v>207.41</v>
      </c>
      <c r="P142" s="181">
        <v>170.07</v>
      </c>
      <c r="Q142" s="181">
        <v>13918.8408</v>
      </c>
      <c r="R142" s="181">
        <v>13340.6435</v>
      </c>
      <c r="S142" s="181">
        <v>672.69471482056701</v>
      </c>
      <c r="U142" s="181">
        <v>0.66920000000000002</v>
      </c>
    </row>
    <row r="143" spans="1:21" s="1" customFormat="1" x14ac:dyDescent="0.25">
      <c r="A143" s="13">
        <f t="shared" si="2"/>
        <v>40390</v>
      </c>
      <c r="B143" s="181">
        <v>3808.44</v>
      </c>
      <c r="C143" s="182">
        <v>184.29499999999999</v>
      </c>
      <c r="D143" s="182">
        <v>5799.0249999999996</v>
      </c>
      <c r="E143" s="181">
        <v>232.96299999999999</v>
      </c>
      <c r="F143" s="182">
        <v>5400.9880000000003</v>
      </c>
      <c r="G143" s="181">
        <v>4044.011</v>
      </c>
      <c r="H143" s="182">
        <v>138.876</v>
      </c>
      <c r="I143" s="181">
        <v>4995.1270000000004</v>
      </c>
      <c r="J143" s="181">
        <v>1761.9690000000001</v>
      </c>
      <c r="K143" s="181">
        <v>541.601329214006</v>
      </c>
      <c r="L143" s="181">
        <v>412.94170000000003</v>
      </c>
      <c r="M143" s="181">
        <v>757.83</v>
      </c>
      <c r="N143" s="181">
        <v>109.17</v>
      </c>
      <c r="O143" s="181">
        <v>217.56</v>
      </c>
      <c r="P143" s="181">
        <v>176.04</v>
      </c>
      <c r="Q143" s="181">
        <v>14246.867</v>
      </c>
      <c r="R143" s="181">
        <v>13332.331</v>
      </c>
      <c r="S143" s="181">
        <v>700.70257904148502</v>
      </c>
      <c r="U143" s="181">
        <v>0.6371</v>
      </c>
    </row>
    <row r="144" spans="1:21" s="1" customFormat="1" x14ac:dyDescent="0.25">
      <c r="A144" s="13">
        <f t="shared" si="2"/>
        <v>40421</v>
      </c>
      <c r="B144" s="181">
        <v>3639.27</v>
      </c>
      <c r="C144" s="182">
        <v>172.88800000000001</v>
      </c>
      <c r="D144" s="182">
        <v>5537.6620000000003</v>
      </c>
      <c r="E144" s="181">
        <v>223.68100000000001</v>
      </c>
      <c r="F144" s="182">
        <v>5294.3249999999998</v>
      </c>
      <c r="G144" s="181">
        <v>3951.7220000000002</v>
      </c>
      <c r="H144" s="182">
        <v>135.94399999999999</v>
      </c>
      <c r="I144" s="181">
        <v>4898.5940000000001</v>
      </c>
      <c r="J144" s="181">
        <v>1728.3430000000001</v>
      </c>
      <c r="K144" s="181">
        <v>552.18861493069198</v>
      </c>
      <c r="L144" s="181">
        <v>418.68880000000001</v>
      </c>
      <c r="M144" s="181">
        <v>759.8</v>
      </c>
      <c r="N144" s="181">
        <v>109.82</v>
      </c>
      <c r="O144" s="181">
        <v>219.4</v>
      </c>
      <c r="P144" s="181">
        <v>178.77</v>
      </c>
      <c r="Q144" s="181">
        <v>14051.308999999999</v>
      </c>
      <c r="R144" s="181">
        <v>13557.523999999999</v>
      </c>
      <c r="S144" s="181">
        <v>714.80713133538598</v>
      </c>
      <c r="U144" s="181">
        <v>0.65149999999999997</v>
      </c>
    </row>
    <row r="145" spans="1:21" s="1" customFormat="1" x14ac:dyDescent="0.25">
      <c r="A145" s="13">
        <f t="shared" ref="A145:A208" si="3">EOMONTH(A144,1)</f>
        <v>40451</v>
      </c>
      <c r="B145" s="181">
        <v>3970.14</v>
      </c>
      <c r="C145" s="182">
        <v>193.10900000000001</v>
      </c>
      <c r="D145" s="182">
        <v>6204.3339999999998</v>
      </c>
      <c r="E145" s="181">
        <v>254.6</v>
      </c>
      <c r="F145" s="182">
        <v>5769.2089999999998</v>
      </c>
      <c r="G145" s="181">
        <v>4134.97</v>
      </c>
      <c r="H145" s="182">
        <v>141.56700000000001</v>
      </c>
      <c r="I145" s="181">
        <v>5534.2309999999998</v>
      </c>
      <c r="J145" s="181">
        <v>1920.6469999999999</v>
      </c>
      <c r="K145" s="181">
        <v>565.99597302835696</v>
      </c>
      <c r="L145" s="181">
        <v>428.51440000000002</v>
      </c>
      <c r="M145" s="181">
        <v>790.34</v>
      </c>
      <c r="N145" s="181">
        <v>116.02</v>
      </c>
      <c r="O145" s="181">
        <v>226.09</v>
      </c>
      <c r="P145" s="181">
        <v>181.75</v>
      </c>
      <c r="Q145" s="181">
        <v>14717.319600000001</v>
      </c>
      <c r="R145" s="181">
        <v>13928.3614</v>
      </c>
      <c r="S145" s="181">
        <v>727.41878885496203</v>
      </c>
      <c r="U145" s="181">
        <v>0.63629999999999998</v>
      </c>
    </row>
    <row r="146" spans="1:21" s="1" customFormat="1" x14ac:dyDescent="0.25">
      <c r="A146" s="13">
        <f t="shared" si="3"/>
        <v>40482</v>
      </c>
      <c r="B146" s="181">
        <v>4126.4799999999996</v>
      </c>
      <c r="C146" s="182">
        <v>200.51499999999999</v>
      </c>
      <c r="D146" s="182">
        <v>6485.683</v>
      </c>
      <c r="E146" s="181">
        <v>269.00299999999999</v>
      </c>
      <c r="F146" s="182">
        <v>5996.7920000000004</v>
      </c>
      <c r="G146" s="181">
        <v>4219.3159999999998</v>
      </c>
      <c r="H146" s="182">
        <v>140.40799999999999</v>
      </c>
      <c r="I146" s="181">
        <v>5690.6549999999997</v>
      </c>
      <c r="J146" s="181">
        <v>1976.5830000000001</v>
      </c>
      <c r="K146" s="181">
        <v>574.01662410918698</v>
      </c>
      <c r="L146" s="181">
        <v>433.8954</v>
      </c>
      <c r="M146" s="181">
        <v>812.89</v>
      </c>
      <c r="N146" s="181">
        <v>117.38</v>
      </c>
      <c r="O146" s="181">
        <v>228.92</v>
      </c>
      <c r="P146" s="181">
        <v>183.5</v>
      </c>
      <c r="Q146" s="181">
        <v>15065.619199999999</v>
      </c>
      <c r="R146" s="181">
        <v>14239.0774</v>
      </c>
      <c r="S146" s="181">
        <v>739.57936917622703</v>
      </c>
      <c r="U146" s="181">
        <v>0.62350000000000005</v>
      </c>
    </row>
    <row r="147" spans="1:21" s="1" customFormat="1" x14ac:dyDescent="0.25">
      <c r="A147" s="13">
        <f t="shared" si="3"/>
        <v>40512</v>
      </c>
      <c r="B147" s="181">
        <v>4131.08</v>
      </c>
      <c r="C147" s="182">
        <v>206.81399999999999</v>
      </c>
      <c r="D147" s="182">
        <v>5910.9189999999999</v>
      </c>
      <c r="E147" s="181">
        <v>251.80799999999999</v>
      </c>
      <c r="F147" s="182">
        <v>5702.2520000000004</v>
      </c>
      <c r="G147" s="181">
        <v>4308.0600000000004</v>
      </c>
      <c r="H147" s="182">
        <v>143.149</v>
      </c>
      <c r="I147" s="181">
        <v>5572.01</v>
      </c>
      <c r="J147" s="181">
        <v>1924.4849999999999</v>
      </c>
      <c r="K147" s="181">
        <v>547.28805731202203</v>
      </c>
      <c r="L147" s="181">
        <v>417.3784</v>
      </c>
      <c r="M147" s="181">
        <v>790.22</v>
      </c>
      <c r="N147" s="181">
        <v>113.07</v>
      </c>
      <c r="O147" s="181">
        <v>221.73</v>
      </c>
      <c r="P147" s="181">
        <v>181.95</v>
      </c>
      <c r="Q147" s="181">
        <v>15161.6183</v>
      </c>
      <c r="R147" s="181">
        <v>14108.606900000001</v>
      </c>
      <c r="S147" s="181">
        <v>722.182346772458</v>
      </c>
      <c r="U147" s="181">
        <v>0.64249999999999996</v>
      </c>
    </row>
    <row r="148" spans="1:21" s="1" customFormat="1" x14ac:dyDescent="0.25">
      <c r="A148" s="13">
        <f t="shared" si="3"/>
        <v>40543</v>
      </c>
      <c r="B148" s="181">
        <v>4407.3599999999997</v>
      </c>
      <c r="C148" s="182">
        <v>223.18700000000001</v>
      </c>
      <c r="D148" s="182">
        <v>6440.7430000000004</v>
      </c>
      <c r="E148" s="181">
        <v>283.92099999999999</v>
      </c>
      <c r="F148" s="182">
        <v>6118.4449999999997</v>
      </c>
      <c r="G148" s="181">
        <v>4636.5320000000002</v>
      </c>
      <c r="H148" s="182">
        <v>157.602</v>
      </c>
      <c r="I148" s="181">
        <v>5994.509</v>
      </c>
      <c r="J148" s="181">
        <v>2062.0419999999999</v>
      </c>
      <c r="K148" s="181">
        <v>557.04557372102295</v>
      </c>
      <c r="L148" s="181">
        <v>422.8288</v>
      </c>
      <c r="M148" s="181">
        <v>805.92</v>
      </c>
      <c r="N148" s="181">
        <v>116.09</v>
      </c>
      <c r="O148" s="181">
        <v>223.79</v>
      </c>
      <c r="P148" s="181">
        <v>181.98</v>
      </c>
      <c r="Q148" s="181">
        <v>15695.802</v>
      </c>
      <c r="R148" s="181">
        <v>14579.778399999999</v>
      </c>
      <c r="S148" s="181">
        <v>718.47396382048998</v>
      </c>
      <c r="U148" s="181">
        <v>0.64049999999999996</v>
      </c>
    </row>
    <row r="149" spans="1:21" s="1" customFormat="1" x14ac:dyDescent="0.25">
      <c r="A149" s="13">
        <f t="shared" si="3"/>
        <v>40574</v>
      </c>
      <c r="B149" s="181">
        <v>4513.03</v>
      </c>
      <c r="C149" s="182">
        <v>225.92400000000001</v>
      </c>
      <c r="D149" s="182">
        <v>6760.2190000000001</v>
      </c>
      <c r="E149" s="181">
        <v>289.048</v>
      </c>
      <c r="F149" s="182">
        <v>6239.1930000000002</v>
      </c>
      <c r="G149" s="181">
        <v>4642.4319999999998</v>
      </c>
      <c r="H149" s="182">
        <v>159.482</v>
      </c>
      <c r="I149" s="181">
        <v>5925.6360000000004</v>
      </c>
      <c r="J149" s="181">
        <v>2006.489</v>
      </c>
      <c r="K149" s="181">
        <v>556.86039132164797</v>
      </c>
      <c r="L149" s="181">
        <v>423.58980000000003</v>
      </c>
      <c r="M149" s="181">
        <v>822.71</v>
      </c>
      <c r="N149" s="181">
        <v>115.48</v>
      </c>
      <c r="O149" s="181">
        <v>225.72</v>
      </c>
      <c r="P149" s="181">
        <v>182.44</v>
      </c>
      <c r="Q149" s="181">
        <v>15761.9638</v>
      </c>
      <c r="R149" s="181">
        <v>14474.621999999999</v>
      </c>
      <c r="S149" s="181">
        <v>716.469904922561</v>
      </c>
      <c r="U149" s="181">
        <v>0.62450000000000006</v>
      </c>
    </row>
    <row r="150" spans="1:21" s="1" customFormat="1" x14ac:dyDescent="0.25">
      <c r="A150" s="13">
        <f t="shared" si="3"/>
        <v>40602</v>
      </c>
      <c r="B150" s="181">
        <v>4664.34</v>
      </c>
      <c r="C150" s="182">
        <v>237.351</v>
      </c>
      <c r="D150" s="182">
        <v>6951.0309999999999</v>
      </c>
      <c r="E150" s="181">
        <v>294.89299999999997</v>
      </c>
      <c r="F150" s="182">
        <v>6508.5739999999996</v>
      </c>
      <c r="G150" s="181">
        <v>4854.2460000000001</v>
      </c>
      <c r="H150" s="182">
        <v>165.90700000000001</v>
      </c>
      <c r="I150" s="181">
        <v>6020.4880000000003</v>
      </c>
      <c r="J150" s="181">
        <v>1988.0740000000001</v>
      </c>
      <c r="K150" s="181">
        <v>558.93558706653903</v>
      </c>
      <c r="L150" s="181">
        <v>426.08359999999999</v>
      </c>
      <c r="M150" s="181">
        <v>833.81</v>
      </c>
      <c r="N150" s="181">
        <v>116.5</v>
      </c>
      <c r="O150" s="181">
        <v>227.73</v>
      </c>
      <c r="P150" s="181">
        <v>184.17</v>
      </c>
      <c r="Q150" s="181">
        <v>15966.969300000001</v>
      </c>
      <c r="R150" s="181">
        <v>14659.216200000001</v>
      </c>
      <c r="S150" s="181">
        <v>719.91027045976296</v>
      </c>
      <c r="U150" s="181">
        <v>0.61509999999999998</v>
      </c>
    </row>
    <row r="151" spans="1:21" s="1" customFormat="1" x14ac:dyDescent="0.25">
      <c r="A151" s="13">
        <f t="shared" si="3"/>
        <v>40633</v>
      </c>
      <c r="B151" s="181">
        <v>4669.8900000000003</v>
      </c>
      <c r="C151" s="182">
        <v>242.666</v>
      </c>
      <c r="D151" s="182">
        <v>6952.6469999999999</v>
      </c>
      <c r="E151" s="181">
        <v>299.73099999999999</v>
      </c>
      <c r="F151" s="182">
        <v>6350.08</v>
      </c>
      <c r="G151" s="181">
        <v>4411.5039999999999</v>
      </c>
      <c r="H151" s="182">
        <v>155.77500000000001</v>
      </c>
      <c r="I151" s="181">
        <v>6161.8559999999998</v>
      </c>
      <c r="J151" s="181">
        <v>2105.2750000000001</v>
      </c>
      <c r="K151" s="181">
        <v>560.88465786474899</v>
      </c>
      <c r="L151" s="181">
        <v>428.09030000000001</v>
      </c>
      <c r="M151" s="181">
        <v>841.03</v>
      </c>
      <c r="N151" s="181">
        <v>119.7</v>
      </c>
      <c r="O151" s="181">
        <v>232.09</v>
      </c>
      <c r="P151" s="181">
        <v>186.05</v>
      </c>
      <c r="Q151" s="181">
        <v>16046.6957</v>
      </c>
      <c r="R151" s="181">
        <v>14499.349700000001</v>
      </c>
      <c r="S151" s="181">
        <v>729.78004589199395</v>
      </c>
      <c r="U151" s="181">
        <v>0.62390000000000001</v>
      </c>
    </row>
    <row r="152" spans="1:21" s="1" customFormat="1" x14ac:dyDescent="0.25">
      <c r="A152" s="13">
        <f t="shared" si="3"/>
        <v>40663</v>
      </c>
      <c r="B152" s="181">
        <v>4812.79</v>
      </c>
      <c r="C152" s="182">
        <v>249.70400000000001</v>
      </c>
      <c r="D152" s="182">
        <v>7555.7479999999996</v>
      </c>
      <c r="E152" s="181">
        <v>323.084</v>
      </c>
      <c r="F152" s="182">
        <v>6799.6239999999998</v>
      </c>
      <c r="G152" s="181">
        <v>4427.6170000000002</v>
      </c>
      <c r="H152" s="182">
        <v>155.92099999999999</v>
      </c>
      <c r="I152" s="181">
        <v>6475.9579999999996</v>
      </c>
      <c r="J152" s="181">
        <v>2171.038</v>
      </c>
      <c r="K152" s="181">
        <v>579.613761388547</v>
      </c>
      <c r="L152" s="181">
        <v>441.35910000000001</v>
      </c>
      <c r="M152" s="181">
        <v>860.93</v>
      </c>
      <c r="N152" s="181">
        <v>124.64</v>
      </c>
      <c r="O152" s="181">
        <v>236.24</v>
      </c>
      <c r="P152" s="181">
        <v>188.06</v>
      </c>
      <c r="Q152" s="181">
        <v>16261.042100000001</v>
      </c>
      <c r="R152" s="181">
        <v>14843.1054</v>
      </c>
      <c r="S152" s="181">
        <v>739.77157090223204</v>
      </c>
      <c r="U152" s="181">
        <v>0.59860000000000002</v>
      </c>
    </row>
    <row r="153" spans="1:21" s="1" customFormat="1" x14ac:dyDescent="0.25">
      <c r="A153" s="13">
        <f t="shared" si="3"/>
        <v>40694</v>
      </c>
      <c r="B153" s="181">
        <v>4760.62</v>
      </c>
      <c r="C153" s="182">
        <v>246.05199999999999</v>
      </c>
      <c r="D153" s="182">
        <v>7290.1949999999997</v>
      </c>
      <c r="E153" s="181">
        <v>314.06099999999998</v>
      </c>
      <c r="F153" s="182">
        <v>6651.9</v>
      </c>
      <c r="G153" s="181">
        <v>4355.607</v>
      </c>
      <c r="H153" s="182">
        <v>153.613</v>
      </c>
      <c r="I153" s="181">
        <v>6255.8630000000003</v>
      </c>
      <c r="J153" s="181">
        <v>2114.9560000000001</v>
      </c>
      <c r="K153" s="181">
        <v>578.54078193369196</v>
      </c>
      <c r="L153" s="181">
        <v>441.01280000000003</v>
      </c>
      <c r="M153" s="181">
        <v>860.8</v>
      </c>
      <c r="N153" s="181">
        <v>124.03</v>
      </c>
      <c r="O153" s="181">
        <v>238.03</v>
      </c>
      <c r="P153" s="181">
        <v>189.25</v>
      </c>
      <c r="Q153" s="181">
        <v>16052.839400000001</v>
      </c>
      <c r="R153" s="181">
        <v>14501.493200000001</v>
      </c>
      <c r="S153" s="181">
        <v>749.35308289345801</v>
      </c>
      <c r="U153" s="181">
        <v>0.60799999999999998</v>
      </c>
    </row>
    <row r="154" spans="1:21" s="1" customFormat="1" x14ac:dyDescent="0.25">
      <c r="A154" s="13">
        <f t="shared" si="3"/>
        <v>40724</v>
      </c>
      <c r="B154" s="181">
        <v>4679.8999999999996</v>
      </c>
      <c r="C154" s="182">
        <v>240.78299999999999</v>
      </c>
      <c r="D154" s="182">
        <v>7187.7060000000001</v>
      </c>
      <c r="E154" s="181">
        <v>303.91199999999998</v>
      </c>
      <c r="F154" s="182">
        <v>6460.3860000000004</v>
      </c>
      <c r="G154" s="181">
        <v>4419.567</v>
      </c>
      <c r="H154" s="182">
        <v>159.34299999999999</v>
      </c>
      <c r="I154" s="181">
        <v>6148.598</v>
      </c>
      <c r="J154" s="181">
        <v>2083.31</v>
      </c>
      <c r="K154" s="181">
        <v>579.72343023439203</v>
      </c>
      <c r="L154" s="181">
        <v>441.34730000000002</v>
      </c>
      <c r="M154" s="181">
        <v>855.12</v>
      </c>
      <c r="N154" s="181">
        <v>125.05</v>
      </c>
      <c r="O154" s="181">
        <v>239.42</v>
      </c>
      <c r="P154" s="181">
        <v>188.16</v>
      </c>
      <c r="Q154" s="181">
        <v>15850.615599999999</v>
      </c>
      <c r="R154" s="181">
        <v>14249.044</v>
      </c>
      <c r="S154" s="181">
        <v>754.37911451640002</v>
      </c>
      <c r="U154" s="181">
        <v>0.623</v>
      </c>
    </row>
    <row r="155" spans="1:21" s="1" customFormat="1" x14ac:dyDescent="0.25">
      <c r="A155" s="13">
        <f t="shared" si="3"/>
        <v>40755</v>
      </c>
      <c r="B155" s="181">
        <v>4588.74</v>
      </c>
      <c r="C155" s="182">
        <v>231.73400000000001</v>
      </c>
      <c r="D155" s="182">
        <v>6828.6729999999998</v>
      </c>
      <c r="E155" s="181">
        <v>291.815</v>
      </c>
      <c r="F155" s="182">
        <v>6464.7510000000002</v>
      </c>
      <c r="G155" s="181">
        <v>4576.2330000000002</v>
      </c>
      <c r="H155" s="182">
        <v>165.96700000000001</v>
      </c>
      <c r="I155" s="181">
        <v>6127.2950000000001</v>
      </c>
      <c r="J155" s="181">
        <v>2075.4749999999999</v>
      </c>
      <c r="K155" s="181">
        <v>593.58454456855202</v>
      </c>
      <c r="L155" s="181">
        <v>450.45749999999998</v>
      </c>
      <c r="M155" s="181">
        <v>863.25</v>
      </c>
      <c r="N155" s="181">
        <v>126.83</v>
      </c>
      <c r="O155" s="181">
        <v>243.87</v>
      </c>
      <c r="P155" s="181">
        <v>191.84</v>
      </c>
      <c r="Q155" s="181">
        <v>15798.759400000001</v>
      </c>
      <c r="R155" s="181">
        <v>14484.9593</v>
      </c>
      <c r="S155" s="181">
        <v>769.097298778717</v>
      </c>
      <c r="U155" s="181">
        <v>0.60909999999999997</v>
      </c>
    </row>
    <row r="156" spans="1:21" s="1" customFormat="1" x14ac:dyDescent="0.25">
      <c r="A156" s="13">
        <f t="shared" si="3"/>
        <v>40786</v>
      </c>
      <c r="B156" s="181">
        <v>4334.93</v>
      </c>
      <c r="C156" s="182">
        <v>212.00899999999999</v>
      </c>
      <c r="D156" s="182">
        <v>6053.1130000000003</v>
      </c>
      <c r="E156" s="181">
        <v>261.63600000000002</v>
      </c>
      <c r="F156" s="182">
        <v>5992.6360000000004</v>
      </c>
      <c r="G156" s="181">
        <v>4204.3789999999999</v>
      </c>
      <c r="H156" s="182">
        <v>159.19200000000001</v>
      </c>
      <c r="I156" s="181">
        <v>5794.835</v>
      </c>
      <c r="J156" s="181">
        <v>1890.7629999999999</v>
      </c>
      <c r="K156" s="181">
        <v>605.46696945534495</v>
      </c>
      <c r="L156" s="181">
        <v>456.18669999999997</v>
      </c>
      <c r="M156" s="181">
        <v>829.85</v>
      </c>
      <c r="N156" s="181">
        <v>127.33</v>
      </c>
      <c r="O156" s="181">
        <v>241.82</v>
      </c>
      <c r="P156" s="181">
        <v>187.65</v>
      </c>
      <c r="Q156" s="181">
        <v>15026.5375</v>
      </c>
      <c r="R156" s="181">
        <v>14410.909799999999</v>
      </c>
      <c r="S156" s="181">
        <v>766.83564665428503</v>
      </c>
      <c r="U156" s="181">
        <v>0.61539999999999995</v>
      </c>
    </row>
    <row r="157" spans="1:21" s="1" customFormat="1" x14ac:dyDescent="0.25">
      <c r="A157" s="13">
        <f t="shared" si="3"/>
        <v>40816</v>
      </c>
      <c r="B157" s="181">
        <v>4023.15</v>
      </c>
      <c r="C157" s="182">
        <v>188.768</v>
      </c>
      <c r="D157" s="182">
        <v>5321.9939999999997</v>
      </c>
      <c r="E157" s="181">
        <v>226.69399999999999</v>
      </c>
      <c r="F157" s="182">
        <v>5466.2669999999998</v>
      </c>
      <c r="G157" s="181">
        <v>4137.9170000000004</v>
      </c>
      <c r="H157" s="182">
        <v>159.41</v>
      </c>
      <c r="I157" s="181">
        <v>4936.4889999999996</v>
      </c>
      <c r="J157" s="181">
        <v>1615.4190000000001</v>
      </c>
      <c r="K157" s="181">
        <v>592.20145084599505</v>
      </c>
      <c r="L157" s="181">
        <v>445.64550000000003</v>
      </c>
      <c r="M157" s="181">
        <v>788.12</v>
      </c>
      <c r="N157" s="181">
        <v>114.87</v>
      </c>
      <c r="O157" s="181">
        <v>228.8</v>
      </c>
      <c r="P157" s="181">
        <v>176.22</v>
      </c>
      <c r="Q157" s="181">
        <v>14119.6338</v>
      </c>
      <c r="R157" s="181">
        <v>14231.7312</v>
      </c>
      <c r="S157" s="181">
        <v>732.42643830400698</v>
      </c>
      <c r="U157" s="181">
        <v>0.64159999999999995</v>
      </c>
    </row>
    <row r="158" spans="1:21" s="1" customFormat="1" x14ac:dyDescent="0.25">
      <c r="A158" s="13">
        <f t="shared" si="3"/>
        <v>40847</v>
      </c>
      <c r="B158" s="181">
        <v>4465.1499999999996</v>
      </c>
      <c r="C158" s="182">
        <v>216.96</v>
      </c>
      <c r="D158" s="182">
        <v>5968.0770000000002</v>
      </c>
      <c r="E158" s="181">
        <v>251.51300000000001</v>
      </c>
      <c r="F158" s="182">
        <v>6125.2520000000004</v>
      </c>
      <c r="G158" s="181">
        <v>4127.7340000000004</v>
      </c>
      <c r="H158" s="182">
        <v>153.536</v>
      </c>
      <c r="I158" s="181">
        <v>5680.6239999999998</v>
      </c>
      <c r="J158" s="181">
        <v>1829.5530000000001</v>
      </c>
      <c r="K158" s="181">
        <v>596.11776788940404</v>
      </c>
      <c r="L158" s="181">
        <v>451.57749999999999</v>
      </c>
      <c r="M158" s="181">
        <v>841.25</v>
      </c>
      <c r="N158" s="181">
        <v>121.93</v>
      </c>
      <c r="O158" s="181">
        <v>241.34</v>
      </c>
      <c r="P158" s="181">
        <v>187.67</v>
      </c>
      <c r="Q158" s="181">
        <v>14812.638800000001</v>
      </c>
      <c r="R158" s="181">
        <v>14100.214</v>
      </c>
      <c r="S158" s="181">
        <v>767.33806128586195</v>
      </c>
      <c r="U158" s="181">
        <v>0.62160000000000004</v>
      </c>
    </row>
    <row r="159" spans="1:21" s="1" customFormat="1" x14ac:dyDescent="0.25">
      <c r="A159" s="13">
        <f t="shared" si="3"/>
        <v>40877</v>
      </c>
      <c r="B159" s="181">
        <v>4452.91</v>
      </c>
      <c r="C159" s="182">
        <v>216.29499999999999</v>
      </c>
      <c r="D159" s="182">
        <v>5644.0640000000003</v>
      </c>
      <c r="E159" s="181">
        <v>235.61799999999999</v>
      </c>
      <c r="F159" s="182">
        <v>5959.915</v>
      </c>
      <c r="G159" s="181">
        <v>3945.6860000000001</v>
      </c>
      <c r="H159" s="182">
        <v>149.38300000000001</v>
      </c>
      <c r="I159" s="181">
        <v>5282.518</v>
      </c>
      <c r="J159" s="181">
        <v>1707.7190000000001</v>
      </c>
      <c r="K159" s="181">
        <v>587.44385881344294</v>
      </c>
      <c r="L159" s="181">
        <v>443.69690000000003</v>
      </c>
      <c r="M159" s="181">
        <v>815.01</v>
      </c>
      <c r="N159" s="181">
        <v>117.85</v>
      </c>
      <c r="O159" s="181">
        <v>237.52</v>
      </c>
      <c r="P159" s="181">
        <v>182.73</v>
      </c>
      <c r="Q159" s="181">
        <v>14513.199000000001</v>
      </c>
      <c r="R159" s="181">
        <v>14008.1811</v>
      </c>
      <c r="S159" s="181">
        <v>757.67140902499602</v>
      </c>
      <c r="U159" s="181">
        <v>0.63680000000000003</v>
      </c>
    </row>
    <row r="160" spans="1:21" s="1" customFormat="1" x14ac:dyDescent="0.25">
      <c r="A160" s="13">
        <f t="shared" si="3"/>
        <v>40908</v>
      </c>
      <c r="B160" s="181">
        <v>4495.07</v>
      </c>
      <c r="C160" s="182">
        <v>216.42699999999999</v>
      </c>
      <c r="D160" s="182">
        <v>5507.6450000000004</v>
      </c>
      <c r="E160" s="181">
        <v>227.70699999999999</v>
      </c>
      <c r="F160" s="182">
        <v>5964.3</v>
      </c>
      <c r="G160" s="181">
        <v>3978.6979999999999</v>
      </c>
      <c r="H160" s="182">
        <v>151.72300000000001</v>
      </c>
      <c r="I160" s="181">
        <v>5234.7110000000002</v>
      </c>
      <c r="J160" s="181">
        <v>1687.3</v>
      </c>
      <c r="K160" s="181">
        <v>592.31851575879296</v>
      </c>
      <c r="L160" s="181">
        <v>446.68889999999999</v>
      </c>
      <c r="M160" s="181">
        <v>831.09</v>
      </c>
      <c r="N160" s="181">
        <v>116.46</v>
      </c>
      <c r="O160" s="181">
        <v>238.72</v>
      </c>
      <c r="P160" s="181">
        <v>184.7</v>
      </c>
      <c r="Q160" s="181">
        <v>14380.5085</v>
      </c>
      <c r="R160" s="181">
        <v>13973.4763</v>
      </c>
      <c r="S160" s="181">
        <v>768.55632363441202</v>
      </c>
      <c r="U160" s="181">
        <v>0.64359999999999995</v>
      </c>
    </row>
    <row r="161" spans="1:21" s="1" customFormat="1" x14ac:dyDescent="0.25">
      <c r="A161" s="13">
        <f t="shared" si="3"/>
        <v>40939</v>
      </c>
      <c r="B161" s="181">
        <v>4706.76</v>
      </c>
      <c r="C161" s="182">
        <v>231.684</v>
      </c>
      <c r="D161" s="182">
        <v>5804.0339999999997</v>
      </c>
      <c r="E161" s="181">
        <v>250.51599999999999</v>
      </c>
      <c r="F161" s="182">
        <v>6174.8779999999997</v>
      </c>
      <c r="G161" s="181">
        <v>4158.5780000000004</v>
      </c>
      <c r="H161" s="182">
        <v>157.95699999999999</v>
      </c>
      <c r="I161" s="181">
        <v>5740.0919999999996</v>
      </c>
      <c r="J161" s="181">
        <v>1879.011</v>
      </c>
      <c r="K161" s="181">
        <v>601.71069293416394</v>
      </c>
      <c r="L161" s="181">
        <v>454.1653</v>
      </c>
      <c r="M161" s="181">
        <v>862.03</v>
      </c>
      <c r="N161" s="181">
        <v>123.39</v>
      </c>
      <c r="O161" s="181">
        <v>246.16</v>
      </c>
      <c r="P161" s="181">
        <v>191.63</v>
      </c>
      <c r="Q161" s="181">
        <v>14938.820900000001</v>
      </c>
      <c r="R161" s="181">
        <v>14150.578100000001</v>
      </c>
      <c r="S161" s="181">
        <v>786.56040948012401</v>
      </c>
      <c r="U161" s="181">
        <v>0.63439999999999996</v>
      </c>
    </row>
    <row r="162" spans="1:21" s="1" customFormat="1" x14ac:dyDescent="0.25">
      <c r="A162" s="13">
        <f t="shared" si="3"/>
        <v>40968</v>
      </c>
      <c r="B162" s="181">
        <v>4914.1400000000003</v>
      </c>
      <c r="C162" s="182">
        <v>240.34399999999999</v>
      </c>
      <c r="D162" s="182">
        <v>6210.7849999999999</v>
      </c>
      <c r="E162" s="181">
        <v>271.267</v>
      </c>
      <c r="F162" s="182">
        <v>6497.2740000000003</v>
      </c>
      <c r="G162" s="181">
        <v>4368.5709999999999</v>
      </c>
      <c r="H162" s="182">
        <v>159.684</v>
      </c>
      <c r="I162" s="181">
        <v>5996.1419999999998</v>
      </c>
      <c r="J162" s="181">
        <v>1991.9110000000001</v>
      </c>
      <c r="K162" s="181">
        <v>595.91826087946902</v>
      </c>
      <c r="L162" s="181">
        <v>453.85640000000001</v>
      </c>
      <c r="M162" s="181">
        <v>891.29</v>
      </c>
      <c r="N162" s="181">
        <v>126.16</v>
      </c>
      <c r="O162" s="181">
        <v>253.66</v>
      </c>
      <c r="P162" s="181">
        <v>197.05</v>
      </c>
      <c r="Q162" s="181">
        <v>15371.066199999999</v>
      </c>
      <c r="R162" s="181">
        <v>14262.293900000001</v>
      </c>
      <c r="S162" s="181">
        <v>808.04071850761295</v>
      </c>
      <c r="U162" s="181">
        <v>0.62829999999999997</v>
      </c>
    </row>
    <row r="163" spans="1:21" s="1" customFormat="1" x14ac:dyDescent="0.25">
      <c r="A163" s="13">
        <f t="shared" si="3"/>
        <v>40999</v>
      </c>
      <c r="B163" s="181">
        <v>5071.5</v>
      </c>
      <c r="C163" s="182">
        <v>245.75899999999999</v>
      </c>
      <c r="D163" s="182">
        <v>6200.7550000000001</v>
      </c>
      <c r="E163" s="181">
        <v>270.39800000000002</v>
      </c>
      <c r="F163" s="182">
        <v>6419.8019999999997</v>
      </c>
      <c r="G163" s="181">
        <v>4430.2120000000004</v>
      </c>
      <c r="H163" s="182">
        <v>164.05500000000001</v>
      </c>
      <c r="I163" s="181">
        <v>5826.6869999999999</v>
      </c>
      <c r="J163" s="181">
        <v>1925.6420000000001</v>
      </c>
      <c r="K163" s="181">
        <v>589.46443353728398</v>
      </c>
      <c r="L163" s="181">
        <v>450.5883</v>
      </c>
      <c r="M163" s="181">
        <v>891.95</v>
      </c>
      <c r="N163" s="181">
        <v>123.95</v>
      </c>
      <c r="O163" s="181">
        <v>255.37</v>
      </c>
      <c r="P163" s="181">
        <v>198.11</v>
      </c>
      <c r="Q163" s="181">
        <v>15371.8802</v>
      </c>
      <c r="R163" s="181">
        <v>14074.2376</v>
      </c>
      <c r="S163" s="181">
        <v>810.87028979998797</v>
      </c>
      <c r="U163" s="181">
        <v>0.62439999999999996</v>
      </c>
    </row>
    <row r="164" spans="1:21" s="1" customFormat="1" x14ac:dyDescent="0.25">
      <c r="A164" s="13">
        <f t="shared" si="3"/>
        <v>41029</v>
      </c>
      <c r="B164" s="181">
        <v>5040.93</v>
      </c>
      <c r="C164" s="182">
        <v>243.71899999999999</v>
      </c>
      <c r="D164" s="182">
        <v>5957.3739999999998</v>
      </c>
      <c r="E164" s="181">
        <v>269.596</v>
      </c>
      <c r="F164" s="182">
        <v>6502.2089999999998</v>
      </c>
      <c r="G164" s="181">
        <v>4288.7449999999999</v>
      </c>
      <c r="H164" s="182">
        <v>161.68299999999999</v>
      </c>
      <c r="I164" s="181">
        <v>5916.6440000000002</v>
      </c>
      <c r="J164" s="181">
        <v>1903.164</v>
      </c>
      <c r="K164" s="181">
        <v>598.53558753072502</v>
      </c>
      <c r="L164" s="181">
        <v>455.90539999999999</v>
      </c>
      <c r="M164" s="181">
        <v>899.2</v>
      </c>
      <c r="N164" s="181">
        <v>124.6</v>
      </c>
      <c r="O164" s="181">
        <v>258.47000000000003</v>
      </c>
      <c r="P164" s="181">
        <v>199.55</v>
      </c>
      <c r="Q164" s="181">
        <v>15246.016799999999</v>
      </c>
      <c r="R164" s="181">
        <v>13992.7004</v>
      </c>
      <c r="S164" s="181">
        <v>821.92949223125299</v>
      </c>
      <c r="U164" s="181">
        <v>0.61599999999999999</v>
      </c>
    </row>
    <row r="165" spans="1:21" s="1" customFormat="1" x14ac:dyDescent="0.25">
      <c r="A165" s="13">
        <f t="shared" si="3"/>
        <v>41060</v>
      </c>
      <c r="B165" s="181">
        <v>4731.22</v>
      </c>
      <c r="C165" s="182">
        <v>227.17599999999999</v>
      </c>
      <c r="D165" s="182">
        <v>5218.3909999999996</v>
      </c>
      <c r="E165" s="181">
        <v>234.40600000000001</v>
      </c>
      <c r="F165" s="182">
        <v>5756.9290000000001</v>
      </c>
      <c r="G165" s="181">
        <v>3905.998</v>
      </c>
      <c r="H165" s="182">
        <v>148.26900000000001</v>
      </c>
      <c r="I165" s="181">
        <v>5216.1779999999999</v>
      </c>
      <c r="J165" s="181">
        <v>1690.722</v>
      </c>
      <c r="K165" s="181">
        <v>594.79419854179696</v>
      </c>
      <c r="L165" s="181">
        <v>451.2251</v>
      </c>
      <c r="M165" s="181">
        <v>870.74</v>
      </c>
      <c r="N165" s="181">
        <v>117.42</v>
      </c>
      <c r="O165" s="181">
        <v>249.96</v>
      </c>
      <c r="P165" s="181">
        <v>194.17</v>
      </c>
      <c r="Q165" s="181">
        <v>14527.506799999999</v>
      </c>
      <c r="R165" s="181">
        <v>14049.182500000001</v>
      </c>
      <c r="S165" s="181">
        <v>799.93777528262103</v>
      </c>
      <c r="U165" s="181">
        <v>0.64910000000000001</v>
      </c>
    </row>
    <row r="166" spans="1:21" s="1" customFormat="1" x14ac:dyDescent="0.25">
      <c r="A166" s="13">
        <f t="shared" si="3"/>
        <v>41090</v>
      </c>
      <c r="B166" s="181">
        <v>4918.3</v>
      </c>
      <c r="C166" s="182">
        <v>235.755</v>
      </c>
      <c r="D166" s="182">
        <v>5661.4679999999998</v>
      </c>
      <c r="E166" s="181">
        <v>245.96299999999999</v>
      </c>
      <c r="F166" s="182">
        <v>6165.5569999999998</v>
      </c>
      <c r="G166" s="181">
        <v>4107.1030000000001</v>
      </c>
      <c r="H166" s="182">
        <v>154.60400000000001</v>
      </c>
      <c r="I166" s="181">
        <v>5543.6</v>
      </c>
      <c r="J166" s="181">
        <v>1756.77</v>
      </c>
      <c r="K166" s="181">
        <v>595.539429001288</v>
      </c>
      <c r="L166" s="181">
        <v>453.38189999999997</v>
      </c>
      <c r="M166" s="181">
        <v>894.87</v>
      </c>
      <c r="N166" s="181">
        <v>122.6</v>
      </c>
      <c r="O166" s="181">
        <v>256.05</v>
      </c>
      <c r="P166" s="181">
        <v>198.54</v>
      </c>
      <c r="Q166" s="181">
        <v>14661.4244</v>
      </c>
      <c r="R166" s="181">
        <v>13849.6605</v>
      </c>
      <c r="S166" s="181">
        <v>821.97107153977197</v>
      </c>
      <c r="U166" s="181">
        <v>0.63670000000000004</v>
      </c>
    </row>
    <row r="167" spans="1:21" s="1" customFormat="1" x14ac:dyDescent="0.25">
      <c r="A167" s="13">
        <f t="shared" si="3"/>
        <v>41121</v>
      </c>
      <c r="B167" s="181">
        <v>4984.9799999999996</v>
      </c>
      <c r="C167" s="182">
        <v>233.904</v>
      </c>
      <c r="D167" s="182">
        <v>5725.5259999999998</v>
      </c>
      <c r="E167" s="181">
        <v>247.30500000000001</v>
      </c>
      <c r="F167" s="182">
        <v>6237.7190000000001</v>
      </c>
      <c r="G167" s="181">
        <v>4009.0349999999999</v>
      </c>
      <c r="H167" s="182">
        <v>152.19</v>
      </c>
      <c r="I167" s="181">
        <v>5911.7089999999998</v>
      </c>
      <c r="J167" s="181">
        <v>1792.3040000000001</v>
      </c>
      <c r="K167" s="181">
        <v>602.08918488222002</v>
      </c>
      <c r="L167" s="181">
        <v>458.62670000000003</v>
      </c>
      <c r="M167" s="181">
        <v>910.96</v>
      </c>
      <c r="N167" s="181">
        <v>125.5</v>
      </c>
      <c r="O167" s="181">
        <v>263.47000000000003</v>
      </c>
      <c r="P167" s="181">
        <v>204.08</v>
      </c>
      <c r="Q167" s="181">
        <v>14701.795899999999</v>
      </c>
      <c r="R167" s="181">
        <v>14127.8858</v>
      </c>
      <c r="S167" s="181">
        <v>853.40738336441802</v>
      </c>
      <c r="U167" s="181">
        <v>0.63780000000000003</v>
      </c>
    </row>
    <row r="168" spans="1:21" s="1" customFormat="1" x14ac:dyDescent="0.25">
      <c r="A168" s="13">
        <f t="shared" si="3"/>
        <v>41152</v>
      </c>
      <c r="B168" s="181">
        <v>5101.9799999999996</v>
      </c>
      <c r="C168" s="182">
        <v>242.40799999999999</v>
      </c>
      <c r="D168" s="182">
        <v>6012.1750000000002</v>
      </c>
      <c r="E168" s="181">
        <v>259.041</v>
      </c>
      <c r="F168" s="182">
        <v>6448.75</v>
      </c>
      <c r="G168" s="181">
        <v>3980.0369999999998</v>
      </c>
      <c r="H168" s="182">
        <v>151.33199999999999</v>
      </c>
      <c r="I168" s="181">
        <v>5926.3</v>
      </c>
      <c r="J168" s="181">
        <v>1787.124</v>
      </c>
      <c r="K168" s="181">
        <v>606.30442662333496</v>
      </c>
      <c r="L168" s="181">
        <v>462.58690000000001</v>
      </c>
      <c r="M168" s="181">
        <v>930.28</v>
      </c>
      <c r="N168" s="181">
        <v>125.83</v>
      </c>
      <c r="O168" s="181">
        <v>267.93</v>
      </c>
      <c r="P168" s="181">
        <v>206.59</v>
      </c>
      <c r="Q168" s="181">
        <v>14874.9617</v>
      </c>
      <c r="R168" s="181">
        <v>14095.6423</v>
      </c>
      <c r="S168" s="181">
        <v>863.85796704533595</v>
      </c>
      <c r="U168" s="181">
        <v>0.63029999999999997</v>
      </c>
    </row>
    <row r="169" spans="1:21" s="1" customFormat="1" x14ac:dyDescent="0.25">
      <c r="A169" s="13">
        <f t="shared" si="3"/>
        <v>41182</v>
      </c>
      <c r="B169" s="181">
        <v>5232.08</v>
      </c>
      <c r="C169" s="182">
        <v>248.83199999999999</v>
      </c>
      <c r="D169" s="182">
        <v>6212.2309999999998</v>
      </c>
      <c r="E169" s="181">
        <v>272.95400000000001</v>
      </c>
      <c r="F169" s="182">
        <v>6600.8069999999998</v>
      </c>
      <c r="G169" s="181">
        <v>4075.5540000000001</v>
      </c>
      <c r="H169" s="182">
        <v>155.596</v>
      </c>
      <c r="I169" s="181">
        <v>6154.7820000000002</v>
      </c>
      <c r="J169" s="181">
        <v>1895.316</v>
      </c>
      <c r="K169" s="181">
        <v>614.09870674095203</v>
      </c>
      <c r="L169" s="181">
        <v>468.22649999999999</v>
      </c>
      <c r="M169" s="181">
        <v>950.35</v>
      </c>
      <c r="N169" s="181">
        <v>128.87</v>
      </c>
      <c r="O169" s="181">
        <v>272.27999999999997</v>
      </c>
      <c r="P169" s="181">
        <v>209.88</v>
      </c>
      <c r="Q169" s="181">
        <v>15166.7996</v>
      </c>
      <c r="R169" s="181">
        <v>14091.388800000001</v>
      </c>
      <c r="S169" s="181">
        <v>877.59160838972002</v>
      </c>
      <c r="U169" s="181">
        <v>0.61850000000000005</v>
      </c>
    </row>
    <row r="170" spans="1:21" s="1" customFormat="1" x14ac:dyDescent="0.25">
      <c r="A170" s="13">
        <f t="shared" si="3"/>
        <v>41213</v>
      </c>
      <c r="B170" s="181">
        <v>5137.66</v>
      </c>
      <c r="C170" s="182">
        <v>245.46899999999999</v>
      </c>
      <c r="D170" s="182">
        <v>6331.7290000000003</v>
      </c>
      <c r="E170" s="181">
        <v>278.04500000000002</v>
      </c>
      <c r="F170" s="182">
        <v>6642.8059999999996</v>
      </c>
      <c r="G170" s="181">
        <v>3999.2109999999998</v>
      </c>
      <c r="H170" s="182">
        <v>152.23599999999999</v>
      </c>
      <c r="I170" s="181">
        <v>6266.085</v>
      </c>
      <c r="J170" s="181">
        <v>1884.0129999999999</v>
      </c>
      <c r="K170" s="181">
        <v>610.181762020257</v>
      </c>
      <c r="L170" s="181">
        <v>467.56889999999999</v>
      </c>
      <c r="M170" s="181">
        <v>962.21</v>
      </c>
      <c r="N170" s="181">
        <v>130.31</v>
      </c>
      <c r="O170" s="181">
        <v>275.39</v>
      </c>
      <c r="P170" s="181">
        <v>214.71</v>
      </c>
      <c r="Q170" s="181">
        <v>15129.0996</v>
      </c>
      <c r="R170" s="181">
        <v>13832.4846</v>
      </c>
      <c r="S170" s="181">
        <v>888.36015379047501</v>
      </c>
      <c r="U170" s="181">
        <v>0.62</v>
      </c>
    </row>
    <row r="171" spans="1:21" s="1" customFormat="1" x14ac:dyDescent="0.25">
      <c r="A171" s="13">
        <f t="shared" si="3"/>
        <v>41243</v>
      </c>
      <c r="B171" s="181">
        <v>5171.12</v>
      </c>
      <c r="C171" s="182">
        <v>248.92099999999999</v>
      </c>
      <c r="D171" s="182">
        <v>6537.6719999999996</v>
      </c>
      <c r="E171" s="181">
        <v>280.66399999999999</v>
      </c>
      <c r="F171" s="182">
        <v>6737.7110000000002</v>
      </c>
      <c r="G171" s="181">
        <v>4094.192</v>
      </c>
      <c r="H171" s="182">
        <v>153.28800000000001</v>
      </c>
      <c r="I171" s="181">
        <v>6371.348</v>
      </c>
      <c r="J171" s="181">
        <v>1908.0709999999999</v>
      </c>
      <c r="K171" s="181">
        <v>608.95106721975299</v>
      </c>
      <c r="L171" s="181">
        <v>467.51979999999998</v>
      </c>
      <c r="M171" s="181">
        <v>974.12</v>
      </c>
      <c r="N171" s="181">
        <v>131.46</v>
      </c>
      <c r="O171" s="181">
        <v>278.16000000000003</v>
      </c>
      <c r="P171" s="181">
        <v>214.54</v>
      </c>
      <c r="Q171" s="181">
        <v>15197.2258</v>
      </c>
      <c r="R171" s="181">
        <v>13823.5672</v>
      </c>
      <c r="S171" s="181">
        <v>897.54101102965205</v>
      </c>
      <c r="U171" s="181">
        <v>0.62460000000000004</v>
      </c>
    </row>
    <row r="172" spans="1:21" s="1" customFormat="1" x14ac:dyDescent="0.25">
      <c r="A172" s="13">
        <f t="shared" si="3"/>
        <v>41274</v>
      </c>
      <c r="B172" s="181">
        <v>5220.28</v>
      </c>
      <c r="C172" s="182">
        <v>255.86600000000001</v>
      </c>
      <c r="D172" s="182">
        <v>6749.1210000000001</v>
      </c>
      <c r="E172" s="181">
        <v>294.94499999999999</v>
      </c>
      <c r="F172" s="182">
        <v>6876.91</v>
      </c>
      <c r="G172" s="181">
        <v>4311.4719999999998</v>
      </c>
      <c r="H172" s="182">
        <v>158.07400000000001</v>
      </c>
      <c r="I172" s="181">
        <v>6529.7520000000004</v>
      </c>
      <c r="J172" s="181">
        <v>2001.596</v>
      </c>
      <c r="K172" s="181">
        <v>603.18258270372201</v>
      </c>
      <c r="L172" s="181">
        <v>465.98</v>
      </c>
      <c r="M172" s="181">
        <v>994.02</v>
      </c>
      <c r="N172" s="181">
        <v>134.03</v>
      </c>
      <c r="O172" s="181">
        <v>281.95</v>
      </c>
      <c r="P172" s="181">
        <v>217.18</v>
      </c>
      <c r="Q172" s="181">
        <v>15445.9293</v>
      </c>
      <c r="R172" s="181">
        <v>13964.716700000001</v>
      </c>
      <c r="S172" s="181">
        <v>906.47650201618796</v>
      </c>
      <c r="U172" s="181">
        <v>0.61560000000000004</v>
      </c>
    </row>
    <row r="173" spans="1:21" s="1" customFormat="1" x14ac:dyDescent="0.25">
      <c r="A173" s="13">
        <f t="shared" si="3"/>
        <v>41305</v>
      </c>
      <c r="B173" s="181">
        <v>5496.52</v>
      </c>
      <c r="C173" s="182">
        <v>272.846</v>
      </c>
      <c r="D173" s="182">
        <v>7216.6819999999998</v>
      </c>
      <c r="E173" s="181">
        <v>312.59899999999999</v>
      </c>
      <c r="F173" s="182">
        <v>7143.1719999999996</v>
      </c>
      <c r="G173" s="181">
        <v>4469.7809999999999</v>
      </c>
      <c r="H173" s="182">
        <v>163.995</v>
      </c>
      <c r="I173" s="181">
        <v>6861.7629999999999</v>
      </c>
      <c r="J173" s="181">
        <v>2029.5039999999999</v>
      </c>
      <c r="K173" s="181">
        <v>594.47934403240299</v>
      </c>
      <c r="L173" s="181">
        <v>461.74160000000001</v>
      </c>
      <c r="M173" s="181">
        <v>1008.62</v>
      </c>
      <c r="N173" s="181">
        <v>134.72999999999999</v>
      </c>
      <c r="O173" s="181">
        <v>281.47000000000003</v>
      </c>
      <c r="P173" s="181">
        <v>218.27</v>
      </c>
      <c r="Q173" s="181">
        <v>15961.294599999999</v>
      </c>
      <c r="R173" s="181">
        <v>14177.955</v>
      </c>
      <c r="S173" s="181">
        <v>900.50498617119797</v>
      </c>
      <c r="U173" s="181">
        <v>0.63060000000000005</v>
      </c>
    </row>
    <row r="174" spans="1:21" s="1" customFormat="1" x14ac:dyDescent="0.25">
      <c r="A174" s="13">
        <f t="shared" si="3"/>
        <v>41333</v>
      </c>
      <c r="B174" s="181">
        <v>5567.15</v>
      </c>
      <c r="C174" s="182">
        <v>276.13299999999998</v>
      </c>
      <c r="D174" s="182">
        <v>7010.4260000000004</v>
      </c>
      <c r="E174" s="181">
        <v>312.67899999999997</v>
      </c>
      <c r="F174" s="182">
        <v>6965.4089999999997</v>
      </c>
      <c r="G174" s="181">
        <v>4589.0649999999996</v>
      </c>
      <c r="H174" s="182">
        <v>169.56899999999999</v>
      </c>
      <c r="I174" s="181">
        <v>7024.3029999999999</v>
      </c>
      <c r="J174" s="181">
        <v>2004.298</v>
      </c>
      <c r="K174" s="181">
        <v>587.33675511923195</v>
      </c>
      <c r="L174" s="181">
        <v>457.36660000000001</v>
      </c>
      <c r="M174" s="181">
        <v>1004.91</v>
      </c>
      <c r="N174" s="181">
        <v>134.97</v>
      </c>
      <c r="O174" s="181">
        <v>280.39999999999998</v>
      </c>
      <c r="P174" s="181">
        <v>218.38</v>
      </c>
      <c r="Q174" s="181">
        <v>16011.8104</v>
      </c>
      <c r="R174" s="181">
        <v>14081.665999999999</v>
      </c>
      <c r="S174" s="181">
        <v>898.29852842140701</v>
      </c>
      <c r="U174" s="181">
        <v>0.65939999999999999</v>
      </c>
    </row>
    <row r="175" spans="1:21" s="1" customFormat="1" x14ac:dyDescent="0.25">
      <c r="A175" s="13">
        <f t="shared" si="3"/>
        <v>41364</v>
      </c>
      <c r="B175" s="181">
        <v>5776.56</v>
      </c>
      <c r="C175" s="182">
        <v>288.89800000000002</v>
      </c>
      <c r="D175" s="182">
        <v>6952.5770000000002</v>
      </c>
      <c r="E175" s="181">
        <v>311.077</v>
      </c>
      <c r="F175" s="182">
        <v>7048.2420000000002</v>
      </c>
      <c r="G175" s="181">
        <v>4816.0150000000003</v>
      </c>
      <c r="H175" s="182">
        <v>183.369</v>
      </c>
      <c r="I175" s="181">
        <v>6989.8909999999996</v>
      </c>
      <c r="J175" s="181">
        <v>1970.211</v>
      </c>
      <c r="K175" s="181">
        <v>585.46881389034104</v>
      </c>
      <c r="L175" s="181">
        <v>456.20510000000002</v>
      </c>
      <c r="M175" s="181">
        <v>1007.76</v>
      </c>
      <c r="N175" s="181">
        <v>134.4</v>
      </c>
      <c r="O175" s="181">
        <v>279.25</v>
      </c>
      <c r="P175" s="181">
        <v>217.46</v>
      </c>
      <c r="Q175" s="181">
        <v>16207.5242</v>
      </c>
      <c r="R175" s="181">
        <v>14139.034299999999</v>
      </c>
      <c r="S175" s="181">
        <v>893.21574325931601</v>
      </c>
      <c r="U175" s="181">
        <v>0.65800000000000003</v>
      </c>
    </row>
    <row r="176" spans="1:21" s="1" customFormat="1" x14ac:dyDescent="0.25">
      <c r="A176" s="13">
        <f t="shared" si="3"/>
        <v>41394</v>
      </c>
      <c r="B176" s="181">
        <v>5890.81</v>
      </c>
      <c r="C176" s="182">
        <v>288.96100000000001</v>
      </c>
      <c r="D176" s="182">
        <v>7319.5780000000004</v>
      </c>
      <c r="E176" s="181">
        <v>321.75</v>
      </c>
      <c r="F176" s="182">
        <v>7265.402</v>
      </c>
      <c r="G176" s="181">
        <v>5238.5330000000004</v>
      </c>
      <c r="H176" s="182">
        <v>195.435</v>
      </c>
      <c r="I176" s="181">
        <v>7274.37</v>
      </c>
      <c r="J176" s="181">
        <v>1985.8330000000001</v>
      </c>
      <c r="K176" s="181">
        <v>591.50381671256002</v>
      </c>
      <c r="L176" s="181">
        <v>462.55079999999998</v>
      </c>
      <c r="M176" s="181">
        <v>1032.95</v>
      </c>
      <c r="N176" s="181">
        <v>138.05000000000001</v>
      </c>
      <c r="O176" s="181">
        <v>284.14999999999998</v>
      </c>
      <c r="P176" s="181">
        <v>220.17</v>
      </c>
      <c r="Q176" s="181">
        <v>16266.813</v>
      </c>
      <c r="R176" s="181">
        <v>14231.3532</v>
      </c>
      <c r="S176" s="181">
        <v>911.150791432603</v>
      </c>
      <c r="U176" s="181">
        <v>0.64390000000000003</v>
      </c>
    </row>
    <row r="177" spans="1:21" s="1" customFormat="1" x14ac:dyDescent="0.25">
      <c r="A177" s="13">
        <f t="shared" si="3"/>
        <v>41425</v>
      </c>
      <c r="B177" s="181">
        <v>6014.94</v>
      </c>
      <c r="C177" s="182">
        <v>299.35599999999999</v>
      </c>
      <c r="D177" s="182">
        <v>7354.299</v>
      </c>
      <c r="E177" s="181">
        <v>328.31599999999997</v>
      </c>
      <c r="F177" s="182">
        <v>7275.0029999999997</v>
      </c>
      <c r="G177" s="181">
        <v>4942.0069999999996</v>
      </c>
      <c r="H177" s="182">
        <v>179.958</v>
      </c>
      <c r="I177" s="181">
        <v>6621.8239999999996</v>
      </c>
      <c r="J177" s="181">
        <v>1935.82</v>
      </c>
      <c r="K177" s="181">
        <v>570.75754087258099</v>
      </c>
      <c r="L177" s="181">
        <v>448.79910000000001</v>
      </c>
      <c r="M177" s="181">
        <v>1022.45</v>
      </c>
      <c r="N177" s="181">
        <v>130.51</v>
      </c>
      <c r="O177" s="181">
        <v>277.5</v>
      </c>
      <c r="P177" s="181">
        <v>215.86</v>
      </c>
      <c r="Q177" s="181">
        <v>16465.838</v>
      </c>
      <c r="R177" s="181">
        <v>14053.3143</v>
      </c>
      <c r="S177" s="181">
        <v>886.97119099440101</v>
      </c>
      <c r="U177" s="181">
        <v>0.65790000000000004</v>
      </c>
    </row>
    <row r="178" spans="1:21" s="1" customFormat="1" x14ac:dyDescent="0.25">
      <c r="A178" s="13">
        <f t="shared" si="3"/>
        <v>41455</v>
      </c>
      <c r="B178" s="181">
        <v>5934.74</v>
      </c>
      <c r="C178" s="182">
        <v>296.85399999999998</v>
      </c>
      <c r="D178" s="182">
        <v>7016.5140000000001</v>
      </c>
      <c r="E178" s="181">
        <v>314.95499999999998</v>
      </c>
      <c r="F178" s="182">
        <v>6896.8729999999996</v>
      </c>
      <c r="G178" s="181">
        <v>5028.74</v>
      </c>
      <c r="H178" s="182">
        <v>179.476</v>
      </c>
      <c r="I178" s="181">
        <v>6229.598</v>
      </c>
      <c r="J178" s="181">
        <v>1813.5029999999999</v>
      </c>
      <c r="K178" s="181">
        <v>567.12708602514897</v>
      </c>
      <c r="L178" s="181">
        <v>443.48669999999998</v>
      </c>
      <c r="M178" s="181">
        <v>993.21</v>
      </c>
      <c r="N178" s="181">
        <v>125.77</v>
      </c>
      <c r="O178" s="181">
        <v>266.95999999999998</v>
      </c>
      <c r="P178" s="181">
        <v>206.67</v>
      </c>
      <c r="Q178" s="181">
        <v>16196.609899999999</v>
      </c>
      <c r="R178" s="181">
        <v>13832.831399999999</v>
      </c>
      <c r="S178" s="181">
        <v>847.33877754049195</v>
      </c>
      <c r="U178" s="181">
        <v>0.65739999999999998</v>
      </c>
    </row>
    <row r="179" spans="1:21" s="1" customFormat="1" x14ac:dyDescent="0.25">
      <c r="A179" s="13">
        <f t="shared" si="3"/>
        <v>41486</v>
      </c>
      <c r="B179" s="181">
        <v>6247</v>
      </c>
      <c r="C179" s="182">
        <v>316.404</v>
      </c>
      <c r="D179" s="182">
        <v>7562.223</v>
      </c>
      <c r="E179" s="181">
        <v>342.70400000000001</v>
      </c>
      <c r="F179" s="182">
        <v>7351.3180000000002</v>
      </c>
      <c r="G179" s="181">
        <v>5059.0749999999998</v>
      </c>
      <c r="H179" s="182">
        <v>182.40199999999999</v>
      </c>
      <c r="I179" s="181">
        <v>6432.4380000000001</v>
      </c>
      <c r="J179" s="181">
        <v>1833.432</v>
      </c>
      <c r="K179" s="181">
        <v>574.71076492855195</v>
      </c>
      <c r="L179" s="181">
        <v>449.0582</v>
      </c>
      <c r="M179" s="181">
        <v>1016.2</v>
      </c>
      <c r="N179" s="181">
        <v>126.58</v>
      </c>
      <c r="O179" s="181">
        <v>270.83999999999997</v>
      </c>
      <c r="P179" s="181">
        <v>208.73</v>
      </c>
      <c r="Q179" s="181">
        <v>16563.705600000001</v>
      </c>
      <c r="R179" s="181">
        <v>13825.0689</v>
      </c>
      <c r="S179" s="181">
        <v>856.77351886419001</v>
      </c>
      <c r="U179" s="181">
        <v>0.65759999999999996</v>
      </c>
    </row>
    <row r="180" spans="1:21" s="1" customFormat="1" x14ac:dyDescent="0.25">
      <c r="A180" s="13">
        <f t="shared" si="3"/>
        <v>41517</v>
      </c>
      <c r="B180" s="181">
        <v>6074.66</v>
      </c>
      <c r="C180" s="182">
        <v>306.65899999999999</v>
      </c>
      <c r="D180" s="182">
        <v>7434.6409999999996</v>
      </c>
      <c r="E180" s="181">
        <v>344.137</v>
      </c>
      <c r="F180" s="182">
        <v>7320.357</v>
      </c>
      <c r="G180" s="181">
        <v>4950.326</v>
      </c>
      <c r="H180" s="182">
        <v>179.94499999999999</v>
      </c>
      <c r="I180" s="181">
        <v>6429.2460000000001</v>
      </c>
      <c r="J180" s="181">
        <v>1802.664</v>
      </c>
      <c r="K180" s="181">
        <v>572.54643178480296</v>
      </c>
      <c r="L180" s="181">
        <v>446.70280000000002</v>
      </c>
      <c r="M180" s="181">
        <v>1009.59</v>
      </c>
      <c r="N180" s="181">
        <v>123.49</v>
      </c>
      <c r="O180" s="181">
        <v>266.67</v>
      </c>
      <c r="P180" s="181">
        <v>205.87</v>
      </c>
      <c r="Q180" s="181">
        <v>16423.165300000001</v>
      </c>
      <c r="R180" s="181">
        <v>13675.416999999999</v>
      </c>
      <c r="S180" s="181">
        <v>840.01790493823103</v>
      </c>
      <c r="U180" s="181">
        <v>0.64500000000000002</v>
      </c>
    </row>
    <row r="181" spans="1:21" s="1" customFormat="1" x14ac:dyDescent="0.25">
      <c r="A181" s="13">
        <f t="shared" si="3"/>
        <v>41547</v>
      </c>
      <c r="B181" s="181">
        <v>6275.86</v>
      </c>
      <c r="C181" s="182">
        <v>324.80099999999999</v>
      </c>
      <c r="D181" s="182">
        <v>8032.0659999999998</v>
      </c>
      <c r="E181" s="181">
        <v>372.19299999999998</v>
      </c>
      <c r="F181" s="182">
        <v>7728.1869999999999</v>
      </c>
      <c r="G181" s="181">
        <v>5366.3739999999998</v>
      </c>
      <c r="H181" s="182">
        <v>200.511</v>
      </c>
      <c r="I181" s="181">
        <v>6875.1369999999997</v>
      </c>
      <c r="J181" s="181">
        <v>1920.4639999999999</v>
      </c>
      <c r="K181" s="181">
        <v>584.38933088507395</v>
      </c>
      <c r="L181" s="181">
        <v>455.88600000000002</v>
      </c>
      <c r="M181" s="181">
        <v>1027.55</v>
      </c>
      <c r="N181" s="181">
        <v>128.63999999999999</v>
      </c>
      <c r="O181" s="181">
        <v>272.87</v>
      </c>
      <c r="P181" s="181">
        <v>209.56</v>
      </c>
      <c r="Q181" s="181">
        <v>16860.582299999998</v>
      </c>
      <c r="R181" s="181">
        <v>13652.6752</v>
      </c>
      <c r="S181" s="181">
        <v>859.00862450843795</v>
      </c>
      <c r="U181" s="181">
        <v>0.61780000000000002</v>
      </c>
    </row>
    <row r="182" spans="1:21" s="1" customFormat="1" x14ac:dyDescent="0.25">
      <c r="A182" s="13">
        <f t="shared" si="3"/>
        <v>41578</v>
      </c>
      <c r="B182" s="181">
        <v>6554.5</v>
      </c>
      <c r="C182" s="182">
        <v>335.15100000000001</v>
      </c>
      <c r="D182" s="182">
        <v>8407.7459999999992</v>
      </c>
      <c r="E182" s="181">
        <v>391</v>
      </c>
      <c r="F182" s="182">
        <v>7998.8609999999999</v>
      </c>
      <c r="G182" s="181">
        <v>5366.4120000000003</v>
      </c>
      <c r="H182" s="182">
        <v>199.69200000000001</v>
      </c>
      <c r="I182" s="181">
        <v>7182.2150000000001</v>
      </c>
      <c r="J182" s="181">
        <v>2014.0509999999999</v>
      </c>
      <c r="K182" s="181">
        <v>589.81425251255496</v>
      </c>
      <c r="L182" s="181">
        <v>460.36579999999998</v>
      </c>
      <c r="M182" s="181">
        <v>1053.1420000000001</v>
      </c>
      <c r="N182" s="181">
        <v>131.6215</v>
      </c>
      <c r="O182" s="181">
        <v>277.69600000000003</v>
      </c>
      <c r="P182" s="181">
        <v>213.93</v>
      </c>
      <c r="Q182" s="181">
        <v>17199.411800000002</v>
      </c>
      <c r="R182" s="181">
        <v>13765.9161</v>
      </c>
      <c r="S182" s="181">
        <v>877.38481652532903</v>
      </c>
      <c r="U182" s="181">
        <v>0.62350000000000005</v>
      </c>
    </row>
    <row r="183" spans="1:21" s="1" customFormat="1" x14ac:dyDescent="0.25">
      <c r="A183" s="13">
        <f t="shared" si="3"/>
        <v>41608</v>
      </c>
      <c r="B183" s="181">
        <v>6741.45</v>
      </c>
      <c r="C183" s="182">
        <v>345.40499999999997</v>
      </c>
      <c r="D183" s="182">
        <v>8516.8610000000008</v>
      </c>
      <c r="E183" s="181">
        <v>398.90800000000002</v>
      </c>
      <c r="F183" s="182">
        <v>8080.2889999999998</v>
      </c>
      <c r="G183" s="181">
        <v>5446.4430000000002</v>
      </c>
      <c r="H183" s="182">
        <v>198.38300000000001</v>
      </c>
      <c r="I183" s="181">
        <v>6982.018</v>
      </c>
      <c r="J183" s="181">
        <v>1984.758</v>
      </c>
      <c r="K183" s="181">
        <v>582.78147156186299</v>
      </c>
      <c r="L183" s="181">
        <v>456.59730000000002</v>
      </c>
      <c r="M183" s="181">
        <v>1056.95</v>
      </c>
      <c r="N183" s="181">
        <v>128.17509999999999</v>
      </c>
      <c r="O183" s="181">
        <v>275.30650000000003</v>
      </c>
      <c r="P183" s="181">
        <v>212.75</v>
      </c>
      <c r="Q183" s="181">
        <v>17405.058700000001</v>
      </c>
      <c r="R183" s="181">
        <v>13838.021500000001</v>
      </c>
      <c r="S183" s="181">
        <v>866.44872516208795</v>
      </c>
      <c r="U183" s="181">
        <v>0.61080000000000001</v>
      </c>
    </row>
    <row r="184" spans="1:21" s="1" customFormat="1" x14ac:dyDescent="0.25">
      <c r="A184" s="13">
        <f t="shared" si="3"/>
        <v>41639</v>
      </c>
      <c r="B184" s="181">
        <v>6922.5</v>
      </c>
      <c r="C184" s="182">
        <v>353.755</v>
      </c>
      <c r="D184" s="182">
        <v>8688.6329999999998</v>
      </c>
      <c r="E184" s="181">
        <v>412.79899999999998</v>
      </c>
      <c r="F184" s="182">
        <v>8301.3060000000005</v>
      </c>
      <c r="G184" s="181">
        <v>5490.527</v>
      </c>
      <c r="H184" s="182">
        <v>200.005</v>
      </c>
      <c r="I184" s="181">
        <v>6896.6260000000002</v>
      </c>
      <c r="J184" s="181">
        <v>1956.2239999999999</v>
      </c>
      <c r="K184" s="181">
        <v>577.245108182904</v>
      </c>
      <c r="L184" s="181">
        <v>453.87099999999998</v>
      </c>
      <c r="M184" s="181">
        <v>1066.835</v>
      </c>
      <c r="N184" s="181">
        <v>128.239</v>
      </c>
      <c r="O184" s="181">
        <v>276.08240000000001</v>
      </c>
      <c r="P184" s="181">
        <v>213.21</v>
      </c>
      <c r="Q184" s="181">
        <v>17651.226999999999</v>
      </c>
      <c r="R184" s="181">
        <v>13903.1242</v>
      </c>
      <c r="S184" s="181">
        <v>869.09213103505294</v>
      </c>
      <c r="U184" s="181">
        <v>0.60399999999999998</v>
      </c>
    </row>
    <row r="185" spans="1:21" s="1" customFormat="1" x14ac:dyDescent="0.25">
      <c r="A185" s="13">
        <f t="shared" si="3"/>
        <v>41670</v>
      </c>
      <c r="B185" s="181">
        <v>6687.48</v>
      </c>
      <c r="C185" s="182">
        <v>346.93099999999998</v>
      </c>
      <c r="D185" s="182">
        <v>8372.7909999999993</v>
      </c>
      <c r="E185" s="181">
        <v>407.291</v>
      </c>
      <c r="F185" s="182">
        <v>7944.7269999999999</v>
      </c>
      <c r="G185" s="181">
        <v>5278.7330000000002</v>
      </c>
      <c r="H185" s="182">
        <v>199.43899999999999</v>
      </c>
      <c r="I185" s="181">
        <v>6514.7839999999997</v>
      </c>
      <c r="J185" s="181">
        <v>1829.6310000000001</v>
      </c>
      <c r="K185" s="181">
        <v>585.00549701797797</v>
      </c>
      <c r="L185" s="181">
        <v>458.66989999999998</v>
      </c>
      <c r="M185" s="181">
        <v>1064.586</v>
      </c>
      <c r="N185" s="181">
        <v>124.14919999999999</v>
      </c>
      <c r="O185" s="181">
        <v>275.4932</v>
      </c>
      <c r="P185" s="181">
        <v>213.54</v>
      </c>
      <c r="Q185" s="181">
        <v>17478.9205</v>
      </c>
      <c r="R185" s="181">
        <v>13784.743899999999</v>
      </c>
      <c r="S185" s="181">
        <v>866.67167147079397</v>
      </c>
      <c r="U185" s="181">
        <v>0.60829999999999995</v>
      </c>
    </row>
    <row r="186" spans="1:21" s="1" customFormat="1" x14ac:dyDescent="0.25">
      <c r="A186" s="13">
        <f t="shared" si="3"/>
        <v>41698</v>
      </c>
      <c r="B186" s="181">
        <v>7001.93</v>
      </c>
      <c r="C186" s="182">
        <v>364.298</v>
      </c>
      <c r="D186" s="182">
        <v>8998.8259999999991</v>
      </c>
      <c r="E186" s="181">
        <v>444.46499999999997</v>
      </c>
      <c r="F186" s="182">
        <v>8503.0059999999994</v>
      </c>
      <c r="G186" s="181">
        <v>5250.6809999999996</v>
      </c>
      <c r="H186" s="182">
        <v>195.042</v>
      </c>
      <c r="I186" s="181">
        <v>6937.942</v>
      </c>
      <c r="J186" s="181">
        <v>1890.624</v>
      </c>
      <c r="K186" s="181">
        <v>593.19706332102999</v>
      </c>
      <c r="L186" s="181">
        <v>465.09649999999999</v>
      </c>
      <c r="M186" s="181">
        <v>1092.2639999999999</v>
      </c>
      <c r="N186" s="181">
        <v>127.7893</v>
      </c>
      <c r="O186" s="181">
        <v>281.67430000000002</v>
      </c>
      <c r="P186" s="181">
        <v>217.17</v>
      </c>
      <c r="Q186" s="181">
        <v>17922.491300000002</v>
      </c>
      <c r="R186" s="181">
        <v>13983.1011</v>
      </c>
      <c r="S186" s="181">
        <v>886.66288782821698</v>
      </c>
      <c r="U186" s="181">
        <v>0.59730000000000005</v>
      </c>
    </row>
    <row r="187" spans="1:21" s="1" customFormat="1" x14ac:dyDescent="0.25">
      <c r="A187" s="13">
        <f t="shared" si="3"/>
        <v>41729</v>
      </c>
      <c r="B187" s="181">
        <v>7050.02</v>
      </c>
      <c r="C187" s="182">
        <v>362.64100000000002</v>
      </c>
      <c r="D187" s="182">
        <v>9006.1319999999996</v>
      </c>
      <c r="E187" s="181">
        <v>438.51400000000001</v>
      </c>
      <c r="F187" s="182">
        <v>8233.2849999999999</v>
      </c>
      <c r="G187" s="181">
        <v>5190.1629999999996</v>
      </c>
      <c r="H187" s="182">
        <v>195.78</v>
      </c>
      <c r="I187" s="181">
        <v>7102.7110000000002</v>
      </c>
      <c r="J187" s="181">
        <v>1949.0830000000001</v>
      </c>
      <c r="K187" s="181">
        <v>592.43785613313003</v>
      </c>
      <c r="L187" s="181">
        <v>464.78059999999999</v>
      </c>
      <c r="M187" s="181">
        <v>1098.5250000000001</v>
      </c>
      <c r="N187" s="181">
        <v>130.32740000000001</v>
      </c>
      <c r="O187" s="181">
        <v>282.3854</v>
      </c>
      <c r="P187" s="181">
        <v>218.17</v>
      </c>
      <c r="Q187" s="181">
        <v>17848.0118</v>
      </c>
      <c r="R187" s="181">
        <v>13857.130499999999</v>
      </c>
      <c r="S187" s="181">
        <v>893.60156774049301</v>
      </c>
      <c r="U187" s="181">
        <v>0.60019999999999996</v>
      </c>
    </row>
    <row r="188" spans="1:21" s="1" customFormat="1" x14ac:dyDescent="0.25">
      <c r="A188" s="13">
        <f t="shared" si="3"/>
        <v>41759</v>
      </c>
      <c r="B188" s="181">
        <v>7092.38</v>
      </c>
      <c r="C188" s="182">
        <v>353.161</v>
      </c>
      <c r="D188" s="182">
        <v>9163.4629999999997</v>
      </c>
      <c r="E188" s="181">
        <v>435.85300000000001</v>
      </c>
      <c r="F188" s="182">
        <v>8606.5580000000009</v>
      </c>
      <c r="G188" s="181">
        <v>5056.2479999999996</v>
      </c>
      <c r="H188" s="182">
        <v>192.15899999999999</v>
      </c>
      <c r="I188" s="181">
        <v>7266.9350000000004</v>
      </c>
      <c r="J188" s="181">
        <v>1956.3389999999999</v>
      </c>
      <c r="K188" s="181">
        <v>599.26098920075697</v>
      </c>
      <c r="L188" s="181">
        <v>470.04039999999998</v>
      </c>
      <c r="M188" s="181">
        <v>1109.501</v>
      </c>
      <c r="N188" s="181">
        <v>132.55189999999999</v>
      </c>
      <c r="O188" s="181">
        <v>284.3716</v>
      </c>
      <c r="P188" s="181">
        <v>220.14</v>
      </c>
      <c r="Q188" s="181">
        <v>17717.9244</v>
      </c>
      <c r="R188" s="181">
        <v>13865.789500000001</v>
      </c>
      <c r="S188" s="181">
        <v>903.38681963372301</v>
      </c>
      <c r="U188" s="181">
        <v>0.59260000000000002</v>
      </c>
    </row>
    <row r="189" spans="1:21" s="1" customFormat="1" x14ac:dyDescent="0.25">
      <c r="A189" s="13">
        <f t="shared" si="3"/>
        <v>41790</v>
      </c>
      <c r="B189" s="181">
        <v>7261.65</v>
      </c>
      <c r="C189" s="182">
        <v>356.89499999999998</v>
      </c>
      <c r="D189" s="182">
        <v>9274.1980000000003</v>
      </c>
      <c r="E189" s="181">
        <v>439.78899999999999</v>
      </c>
      <c r="F189" s="182">
        <v>8677.0969999999998</v>
      </c>
      <c r="G189" s="181">
        <v>5261.5209999999997</v>
      </c>
      <c r="H189" s="182">
        <v>198.48</v>
      </c>
      <c r="I189" s="181">
        <v>7408.1509999999998</v>
      </c>
      <c r="J189" s="181">
        <v>2025.07</v>
      </c>
      <c r="K189" s="181">
        <v>601.91686047431199</v>
      </c>
      <c r="L189" s="181">
        <v>472.82420000000002</v>
      </c>
      <c r="M189" s="181">
        <v>1118.876</v>
      </c>
      <c r="N189" s="181">
        <v>135.506</v>
      </c>
      <c r="O189" s="181">
        <v>291.48649999999998</v>
      </c>
      <c r="P189" s="181">
        <v>225.03</v>
      </c>
      <c r="Q189" s="181">
        <v>17916.2343</v>
      </c>
      <c r="R189" s="181">
        <v>13944.688599999999</v>
      </c>
      <c r="S189" s="181">
        <v>927.30049815870905</v>
      </c>
      <c r="U189" s="181">
        <v>0.59670000000000001</v>
      </c>
    </row>
    <row r="190" spans="1:21" s="1" customFormat="1" x14ac:dyDescent="0.25">
      <c r="A190" s="13">
        <f t="shared" si="3"/>
        <v>41820</v>
      </c>
      <c r="B190" s="181">
        <v>7417.23</v>
      </c>
      <c r="C190" s="182">
        <v>375.36900000000003</v>
      </c>
      <c r="D190" s="182">
        <v>9237.2369999999992</v>
      </c>
      <c r="E190" s="181">
        <v>436.90300000000002</v>
      </c>
      <c r="F190" s="182">
        <v>8732.42</v>
      </c>
      <c r="G190" s="181">
        <v>5537.4040000000005</v>
      </c>
      <c r="H190" s="182">
        <v>212.553</v>
      </c>
      <c r="I190" s="181">
        <v>7412.8770000000004</v>
      </c>
      <c r="J190" s="181">
        <v>2079.79</v>
      </c>
      <c r="K190" s="181">
        <v>606.95520472128896</v>
      </c>
      <c r="L190" s="181">
        <v>476.26499999999999</v>
      </c>
      <c r="M190" s="181">
        <v>1131.4739999999999</v>
      </c>
      <c r="N190" s="181">
        <v>137.32089999999999</v>
      </c>
      <c r="O190" s="181">
        <v>293.46899999999999</v>
      </c>
      <c r="P190" s="181">
        <v>226.95</v>
      </c>
      <c r="Q190" s="181">
        <v>18225.4388</v>
      </c>
      <c r="R190" s="181">
        <v>14041.676299999999</v>
      </c>
      <c r="S190" s="181">
        <v>933.72107970109403</v>
      </c>
      <c r="U190" s="181">
        <v>0.58460000000000001</v>
      </c>
    </row>
    <row r="191" spans="1:21" s="1" customFormat="1" x14ac:dyDescent="0.25">
      <c r="A191" s="13">
        <f t="shared" si="3"/>
        <v>41851</v>
      </c>
      <c r="B191" s="181">
        <v>7312.88</v>
      </c>
      <c r="C191" s="182">
        <v>356.43900000000002</v>
      </c>
      <c r="D191" s="182">
        <v>8779.9120000000003</v>
      </c>
      <c r="E191" s="181">
        <v>416.27800000000002</v>
      </c>
      <c r="F191" s="182">
        <v>8622.08</v>
      </c>
      <c r="G191" s="181">
        <v>5569.5069999999996</v>
      </c>
      <c r="H191" s="182">
        <v>213.709</v>
      </c>
      <c r="I191" s="181">
        <v>7689.2460000000001</v>
      </c>
      <c r="J191" s="181">
        <v>2121.7130000000002</v>
      </c>
      <c r="K191" s="181">
        <v>601.09591674977503</v>
      </c>
      <c r="L191" s="181">
        <v>471.97210000000001</v>
      </c>
      <c r="M191" s="181">
        <v>1116.5540000000001</v>
      </c>
      <c r="N191" s="181">
        <v>136.1429</v>
      </c>
      <c r="O191" s="181">
        <v>290.84930000000003</v>
      </c>
      <c r="P191" s="181">
        <v>226.27</v>
      </c>
      <c r="Q191" s="181">
        <v>18049.0861</v>
      </c>
      <c r="R191" s="181">
        <v>13986.182199999999</v>
      </c>
      <c r="S191" s="181">
        <v>932.63872488492598</v>
      </c>
      <c r="U191" s="181">
        <v>0.59219999999999995</v>
      </c>
    </row>
    <row r="192" spans="1:21" s="1" customFormat="1" x14ac:dyDescent="0.25">
      <c r="A192" s="13">
        <f t="shared" si="3"/>
        <v>41882</v>
      </c>
      <c r="B192" s="181">
        <v>7606.39</v>
      </c>
      <c r="C192" s="182">
        <v>374.92200000000003</v>
      </c>
      <c r="D192" s="182">
        <v>8819.56</v>
      </c>
      <c r="E192" s="181">
        <v>415.92899999999997</v>
      </c>
      <c r="F192" s="182">
        <v>8655.1010000000006</v>
      </c>
      <c r="G192" s="181">
        <v>5448.8059999999996</v>
      </c>
      <c r="H192" s="182">
        <v>212.208</v>
      </c>
      <c r="I192" s="181">
        <v>7711.6909999999998</v>
      </c>
      <c r="J192" s="181">
        <v>2170.375</v>
      </c>
      <c r="K192" s="181">
        <v>603.67502146292998</v>
      </c>
      <c r="L192" s="181">
        <v>474.55990000000003</v>
      </c>
      <c r="M192" s="181">
        <v>1123.0350000000001</v>
      </c>
      <c r="N192" s="181">
        <v>137.4751</v>
      </c>
      <c r="O192" s="181">
        <v>293.26139999999998</v>
      </c>
      <c r="P192" s="181">
        <v>228.47</v>
      </c>
      <c r="Q192" s="181">
        <v>18339.719400000002</v>
      </c>
      <c r="R192" s="181">
        <v>14195.9997</v>
      </c>
      <c r="S192" s="181">
        <v>940.399797505077</v>
      </c>
      <c r="U192" s="181">
        <v>0.60250000000000004</v>
      </c>
    </row>
    <row r="193" spans="1:21" s="1" customFormat="1" x14ac:dyDescent="0.25">
      <c r="A193" s="13">
        <f t="shared" si="3"/>
        <v>41912</v>
      </c>
      <c r="B193" s="181">
        <v>7487.56</v>
      </c>
      <c r="C193" s="182">
        <v>355.23700000000002</v>
      </c>
      <c r="D193" s="182">
        <v>8552.4069999999992</v>
      </c>
      <c r="E193" s="181">
        <v>392.452</v>
      </c>
      <c r="F193" s="182">
        <v>8204.1869999999999</v>
      </c>
      <c r="G193" s="181">
        <v>5416.1019999999999</v>
      </c>
      <c r="H193" s="182">
        <v>205.268</v>
      </c>
      <c r="I193" s="181">
        <v>6976.7529999999997</v>
      </c>
      <c r="J193" s="181">
        <v>2009.951</v>
      </c>
      <c r="K193" s="181">
        <v>583.097112862225</v>
      </c>
      <c r="L193" s="181">
        <v>461.31689999999998</v>
      </c>
      <c r="M193" s="181">
        <v>1094.4259999999999</v>
      </c>
      <c r="N193" s="181">
        <v>131.28749999999999</v>
      </c>
      <c r="O193" s="181">
        <v>288.17399999999998</v>
      </c>
      <c r="P193" s="181">
        <v>226.26</v>
      </c>
      <c r="Q193" s="181">
        <v>17977.8341</v>
      </c>
      <c r="R193" s="181">
        <v>14349.293299999999</v>
      </c>
      <c r="S193" s="181">
        <v>926.45249460700904</v>
      </c>
      <c r="U193" s="181">
        <v>0.61680000000000001</v>
      </c>
    </row>
    <row r="194" spans="1:21" s="1" customFormat="1" x14ac:dyDescent="0.25">
      <c r="A194" s="13">
        <f t="shared" si="3"/>
        <v>41943</v>
      </c>
      <c r="B194" s="181">
        <v>7668.26</v>
      </c>
      <c r="C194" s="182">
        <v>371.76400000000001</v>
      </c>
      <c r="D194" s="182">
        <v>8315.6020000000008</v>
      </c>
      <c r="E194" s="181">
        <v>383.61399999999998</v>
      </c>
      <c r="F194" s="182">
        <v>8011.8249999999998</v>
      </c>
      <c r="G194" s="181">
        <v>5345.5810000000001</v>
      </c>
      <c r="H194" s="182">
        <v>199.79</v>
      </c>
      <c r="I194" s="181">
        <v>7310.7420000000002</v>
      </c>
      <c r="J194" s="181">
        <v>2033.883</v>
      </c>
      <c r="K194" s="181">
        <v>581.25513337593395</v>
      </c>
      <c r="L194" s="181">
        <v>461.3809</v>
      </c>
      <c r="M194" s="181">
        <v>1101.0940000000001</v>
      </c>
      <c r="N194" s="181">
        <v>132.4006</v>
      </c>
      <c r="O194" s="181">
        <v>290.34530000000001</v>
      </c>
      <c r="P194" s="181">
        <v>228.19</v>
      </c>
      <c r="Q194" s="181">
        <v>17963.2559</v>
      </c>
      <c r="R194" s="181">
        <v>14320.528399999999</v>
      </c>
      <c r="S194" s="181">
        <v>937.588183994509</v>
      </c>
      <c r="U194" s="181">
        <v>0.62519999999999998</v>
      </c>
    </row>
    <row r="195" spans="1:21" s="1" customFormat="1" x14ac:dyDescent="0.25">
      <c r="A195" s="13">
        <f t="shared" si="3"/>
        <v>41973</v>
      </c>
      <c r="B195" s="181">
        <v>7871.62</v>
      </c>
      <c r="C195" s="182">
        <v>374.84300000000002</v>
      </c>
      <c r="D195" s="182">
        <v>8612.3880000000008</v>
      </c>
      <c r="E195" s="181">
        <v>390.55900000000003</v>
      </c>
      <c r="F195" s="182">
        <v>8074.4830000000002</v>
      </c>
      <c r="G195" s="181">
        <v>5362.192</v>
      </c>
      <c r="H195" s="182">
        <v>197.541</v>
      </c>
      <c r="I195" s="181">
        <v>7046.7719999999999</v>
      </c>
      <c r="J195" s="181">
        <v>2012.492</v>
      </c>
      <c r="K195" s="181">
        <v>576.27683896892597</v>
      </c>
      <c r="L195" s="181">
        <v>459.69650000000001</v>
      </c>
      <c r="M195" s="181">
        <v>1093.019</v>
      </c>
      <c r="N195" s="181">
        <v>129.96809999999999</v>
      </c>
      <c r="O195" s="181">
        <v>288.50880000000001</v>
      </c>
      <c r="P195" s="181">
        <v>226.81</v>
      </c>
      <c r="Q195" s="181">
        <v>18033.279699999999</v>
      </c>
      <c r="R195" s="181">
        <v>14642.9534</v>
      </c>
      <c r="S195" s="181">
        <v>933.99419096480005</v>
      </c>
      <c r="U195" s="181">
        <v>0.63880000000000003</v>
      </c>
    </row>
    <row r="196" spans="1:21" s="1" customFormat="1" x14ac:dyDescent="0.25">
      <c r="A196" s="13">
        <f t="shared" si="3"/>
        <v>42004</v>
      </c>
      <c r="B196" s="181">
        <v>7847.6</v>
      </c>
      <c r="C196" s="182">
        <v>380.464</v>
      </c>
      <c r="D196" s="182">
        <v>8181.3530000000001</v>
      </c>
      <c r="E196" s="181">
        <v>387.279</v>
      </c>
      <c r="F196" s="182">
        <v>7857.1559999999999</v>
      </c>
      <c r="G196" s="181">
        <v>5286.2089999999998</v>
      </c>
      <c r="H196" s="182">
        <v>199.649</v>
      </c>
      <c r="I196" s="181">
        <v>6872.893</v>
      </c>
      <c r="J196" s="181">
        <v>1920.693</v>
      </c>
      <c r="K196" s="181">
        <v>572.67219063075595</v>
      </c>
      <c r="L196" s="181">
        <v>456.53129999999999</v>
      </c>
      <c r="M196" s="181">
        <v>1066.9469999999999</v>
      </c>
      <c r="N196" s="181">
        <v>125.79259999999999</v>
      </c>
      <c r="O196" s="181">
        <v>278.30919999999998</v>
      </c>
      <c r="P196" s="181">
        <v>221.54</v>
      </c>
      <c r="Q196" s="181">
        <v>17970.592799999999</v>
      </c>
      <c r="R196" s="181">
        <v>14678.342500000001</v>
      </c>
      <c r="S196" s="181">
        <v>910.48624609233104</v>
      </c>
      <c r="U196" s="181">
        <v>0.64190000000000003</v>
      </c>
    </row>
    <row r="197" spans="1:21" s="1" customFormat="1" x14ac:dyDescent="0.25">
      <c r="A197" s="13">
        <f t="shared" si="3"/>
        <v>42035</v>
      </c>
      <c r="B197" s="181">
        <v>7626.07</v>
      </c>
      <c r="C197" s="182">
        <v>371.36500000000001</v>
      </c>
      <c r="D197" s="182">
        <v>8221.4480000000003</v>
      </c>
      <c r="E197" s="181">
        <v>383.69799999999998</v>
      </c>
      <c r="F197" s="182">
        <v>7777.6930000000002</v>
      </c>
      <c r="G197" s="181">
        <v>5409.7089999999998</v>
      </c>
      <c r="H197" s="182">
        <v>206.358</v>
      </c>
      <c r="I197" s="181">
        <v>6874.0990000000002</v>
      </c>
      <c r="J197" s="181">
        <v>1932.3630000000001</v>
      </c>
      <c r="K197" s="181">
        <v>572.42767797458703</v>
      </c>
      <c r="L197" s="181">
        <v>455.80919999999998</v>
      </c>
      <c r="M197" s="181">
        <v>1056.825</v>
      </c>
      <c r="N197" s="181">
        <v>127.33110000000001</v>
      </c>
      <c r="O197" s="181">
        <v>276.66950000000003</v>
      </c>
      <c r="P197" s="181">
        <v>221.87</v>
      </c>
      <c r="Q197" s="181">
        <v>17788.392899999999</v>
      </c>
      <c r="R197" s="181">
        <v>15047.019700000001</v>
      </c>
      <c r="S197" s="181">
        <v>915.25045933719002</v>
      </c>
      <c r="U197" s="181">
        <v>0.66400000000000003</v>
      </c>
    </row>
    <row r="198" spans="1:21" s="1" customFormat="1" x14ac:dyDescent="0.25">
      <c r="A198" s="13">
        <f t="shared" si="3"/>
        <v>42063</v>
      </c>
      <c r="B198" s="181">
        <v>8072.21</v>
      </c>
      <c r="C198" s="182">
        <v>393.82299999999998</v>
      </c>
      <c r="D198" s="182">
        <v>8738.6219999999994</v>
      </c>
      <c r="E198" s="181">
        <v>415.73700000000002</v>
      </c>
      <c r="F198" s="182">
        <v>8266.2710000000006</v>
      </c>
      <c r="G198" s="181">
        <v>5738.2520000000004</v>
      </c>
      <c r="H198" s="182">
        <v>213.834</v>
      </c>
      <c r="I198" s="181">
        <v>7184.1009999999997</v>
      </c>
      <c r="J198" s="181">
        <v>1992.4280000000001</v>
      </c>
      <c r="K198" s="181">
        <v>565.59092253756296</v>
      </c>
      <c r="L198" s="181">
        <v>452.11829999999998</v>
      </c>
      <c r="M198" s="181">
        <v>1083.098</v>
      </c>
      <c r="N198" s="181">
        <v>125.35469999999999</v>
      </c>
      <c r="O198" s="181">
        <v>280.87970000000001</v>
      </c>
      <c r="P198" s="181">
        <v>225.26</v>
      </c>
      <c r="Q198" s="181">
        <v>18271.902600000001</v>
      </c>
      <c r="R198" s="181">
        <v>15076.506100000001</v>
      </c>
      <c r="S198" s="181">
        <v>926.05553869554001</v>
      </c>
      <c r="U198" s="181">
        <v>0.64810000000000001</v>
      </c>
    </row>
    <row r="199" spans="1:21" s="1" customFormat="1" x14ac:dyDescent="0.25">
      <c r="A199" s="13">
        <f t="shared" si="3"/>
        <v>42094</v>
      </c>
      <c r="B199" s="181">
        <v>7955.68</v>
      </c>
      <c r="C199" s="182">
        <v>398.89299999999997</v>
      </c>
      <c r="D199" s="182">
        <v>8646.5470000000005</v>
      </c>
      <c r="E199" s="181">
        <v>405.79500000000002</v>
      </c>
      <c r="F199" s="182">
        <v>7782.902</v>
      </c>
      <c r="G199" s="181">
        <v>5832.9809999999998</v>
      </c>
      <c r="H199" s="182">
        <v>218.18799999999999</v>
      </c>
      <c r="I199" s="181">
        <v>7090.299</v>
      </c>
      <c r="J199" s="181">
        <v>1964.4939999999999</v>
      </c>
      <c r="K199" s="181">
        <v>559.799676186998</v>
      </c>
      <c r="L199" s="181">
        <v>447.7604</v>
      </c>
      <c r="M199" s="181">
        <v>1073.836</v>
      </c>
      <c r="N199" s="181">
        <v>122.4011</v>
      </c>
      <c r="O199" s="181">
        <v>282.39109999999999</v>
      </c>
      <c r="P199" s="181">
        <v>226.26</v>
      </c>
      <c r="Q199" s="181">
        <v>18323.758099999999</v>
      </c>
      <c r="R199" s="181">
        <v>15161.163200000001</v>
      </c>
      <c r="S199" s="181">
        <v>931.42496910171599</v>
      </c>
      <c r="U199" s="181">
        <v>0.67479999999999996</v>
      </c>
    </row>
    <row r="200" spans="1:21" s="1" customFormat="1" x14ac:dyDescent="0.25">
      <c r="A200" s="13">
        <f t="shared" si="3"/>
        <v>42124</v>
      </c>
      <c r="B200" s="181">
        <v>8028.43</v>
      </c>
      <c r="C200" s="182">
        <v>391.95600000000002</v>
      </c>
      <c r="D200" s="182">
        <v>8939.7630000000008</v>
      </c>
      <c r="E200" s="181">
        <v>429.47199999999998</v>
      </c>
      <c r="F200" s="182">
        <v>8321.6830000000009</v>
      </c>
      <c r="G200" s="181">
        <v>6039.8459999999995</v>
      </c>
      <c r="H200" s="182">
        <v>222.28299999999999</v>
      </c>
      <c r="I200" s="181">
        <v>7369.9030000000002</v>
      </c>
      <c r="J200" s="181">
        <v>2116.0859999999998</v>
      </c>
      <c r="K200" s="181">
        <v>566.07101468414999</v>
      </c>
      <c r="L200" s="181">
        <v>452.52229999999997</v>
      </c>
      <c r="M200" s="181">
        <v>1100.538</v>
      </c>
      <c r="N200" s="181">
        <v>125.8873</v>
      </c>
      <c r="O200" s="181">
        <v>289.57310000000001</v>
      </c>
      <c r="P200" s="181">
        <v>230.8</v>
      </c>
      <c r="Q200" s="181">
        <v>18657.8161</v>
      </c>
      <c r="R200" s="181">
        <v>14980.096</v>
      </c>
      <c r="S200" s="181">
        <v>948.40210491847097</v>
      </c>
      <c r="U200" s="181">
        <v>0.65139999999999998</v>
      </c>
    </row>
    <row r="201" spans="1:21" s="1" customFormat="1" x14ac:dyDescent="0.25">
      <c r="A201" s="13">
        <f t="shared" si="3"/>
        <v>42155</v>
      </c>
      <c r="B201" s="181">
        <v>8135.42</v>
      </c>
      <c r="C201" s="182">
        <v>400.03300000000002</v>
      </c>
      <c r="D201" s="182">
        <v>8866.2260000000006</v>
      </c>
      <c r="E201" s="181">
        <v>435.90699999999998</v>
      </c>
      <c r="F201" s="182">
        <v>8312.6290000000008</v>
      </c>
      <c r="G201" s="181">
        <v>6119.1289999999999</v>
      </c>
      <c r="H201" s="182">
        <v>224.94</v>
      </c>
      <c r="I201" s="181">
        <v>7185.2380000000003</v>
      </c>
      <c r="J201" s="181">
        <v>2031.7550000000001</v>
      </c>
      <c r="K201" s="181">
        <v>552.49730826754706</v>
      </c>
      <c r="L201" s="181">
        <v>444.4316</v>
      </c>
      <c r="M201" s="181">
        <v>1099.962</v>
      </c>
      <c r="N201" s="181">
        <v>122.7345</v>
      </c>
      <c r="O201" s="181">
        <v>289.45569999999998</v>
      </c>
      <c r="P201" s="181">
        <v>232.22</v>
      </c>
      <c r="Q201" s="181">
        <v>18836.1937</v>
      </c>
      <c r="R201" s="181">
        <v>14972.890299999999</v>
      </c>
      <c r="S201" s="181">
        <v>949.00976900358296</v>
      </c>
      <c r="U201" s="181">
        <v>0.65390000000000004</v>
      </c>
    </row>
    <row r="202" spans="1:21" s="1" customFormat="1" x14ac:dyDescent="0.25">
      <c r="A202" s="13">
        <f t="shared" si="3"/>
        <v>42185</v>
      </c>
      <c r="B202" s="181">
        <v>7981.34</v>
      </c>
      <c r="C202" s="182">
        <v>398.185</v>
      </c>
      <c r="D202" s="182">
        <v>8618.152</v>
      </c>
      <c r="E202" s="181">
        <v>429.92899999999997</v>
      </c>
      <c r="F202" s="182">
        <v>8016.29</v>
      </c>
      <c r="G202" s="181">
        <v>6015.0889999999999</v>
      </c>
      <c r="H202" s="182">
        <v>228.245</v>
      </c>
      <c r="I202" s="181">
        <v>6917.2179999999998</v>
      </c>
      <c r="J202" s="181">
        <v>1980.5350000000001</v>
      </c>
      <c r="K202" s="181">
        <v>551.46628261629098</v>
      </c>
      <c r="L202" s="181">
        <v>442.48500000000001</v>
      </c>
      <c r="M202" s="181">
        <v>1087.6020000000001</v>
      </c>
      <c r="N202" s="181">
        <v>121.6486</v>
      </c>
      <c r="O202" s="181">
        <v>285.9862</v>
      </c>
      <c r="P202" s="181">
        <v>229.52</v>
      </c>
      <c r="Q202" s="181">
        <v>18660.248899999999</v>
      </c>
      <c r="R202" s="181">
        <v>14626.769899999999</v>
      </c>
      <c r="S202" s="181">
        <v>935.57747211127696</v>
      </c>
      <c r="U202" s="181">
        <v>0.63680000000000003</v>
      </c>
    </row>
    <row r="203" spans="1:21" s="1" customFormat="1" x14ac:dyDescent="0.25">
      <c r="A203" s="13">
        <f t="shared" si="3"/>
        <v>42216</v>
      </c>
      <c r="B203" s="181">
        <v>8140.84</v>
      </c>
      <c r="C203" s="182">
        <v>395.72199999999998</v>
      </c>
      <c r="D203" s="182">
        <v>8942.7049999999999</v>
      </c>
      <c r="E203" s="181">
        <v>440.94200000000001</v>
      </c>
      <c r="F203" s="182">
        <v>8155.13</v>
      </c>
      <c r="G203" s="181">
        <v>6043.473</v>
      </c>
      <c r="H203" s="182">
        <v>227.37799999999999</v>
      </c>
      <c r="I203" s="181">
        <v>6837.6769999999997</v>
      </c>
      <c r="J203" s="181">
        <v>1844.4639999999999</v>
      </c>
      <c r="K203" s="181">
        <v>552.73494064620797</v>
      </c>
      <c r="L203" s="181">
        <v>443.47640000000001</v>
      </c>
      <c r="M203" s="181">
        <v>1084.2539999999999</v>
      </c>
      <c r="N203" s="181">
        <v>117.89919999999999</v>
      </c>
      <c r="O203" s="181">
        <v>286.22809999999998</v>
      </c>
      <c r="P203" s="181">
        <v>229.08</v>
      </c>
      <c r="Q203" s="181">
        <v>18439.312699999999</v>
      </c>
      <c r="R203" s="181">
        <v>14757.0355</v>
      </c>
      <c r="S203" s="181">
        <v>936.78925403922597</v>
      </c>
      <c r="U203" s="181">
        <v>0.6401</v>
      </c>
    </row>
    <row r="204" spans="1:21" s="1" customFormat="1" x14ac:dyDescent="0.25">
      <c r="A204" s="13">
        <f t="shared" si="3"/>
        <v>42247</v>
      </c>
      <c r="B204" s="181">
        <v>7646.98</v>
      </c>
      <c r="C204" s="182">
        <v>372.54399999999998</v>
      </c>
      <c r="D204" s="182">
        <v>8319.2389999999996</v>
      </c>
      <c r="E204" s="181">
        <v>423.80900000000003</v>
      </c>
      <c r="F204" s="182">
        <v>7549.6880000000001</v>
      </c>
      <c r="G204" s="181">
        <v>5692.4579999999996</v>
      </c>
      <c r="H204" s="182">
        <v>219.62</v>
      </c>
      <c r="I204" s="181">
        <v>6034.4489999999996</v>
      </c>
      <c r="J204" s="181">
        <v>1678.28</v>
      </c>
      <c r="K204" s="181">
        <v>554.88985819452796</v>
      </c>
      <c r="L204" s="181">
        <v>443.99239999999998</v>
      </c>
      <c r="M204" s="181">
        <v>1070.713</v>
      </c>
      <c r="N204" s="181">
        <v>113.6751</v>
      </c>
      <c r="O204" s="181">
        <v>282.75639999999999</v>
      </c>
      <c r="P204" s="181">
        <v>224.74</v>
      </c>
      <c r="Q204" s="181">
        <v>17835.3442</v>
      </c>
      <c r="R204" s="181">
        <v>14520.1258</v>
      </c>
      <c r="S204" s="181">
        <v>924.88610756919002</v>
      </c>
      <c r="U204" s="181">
        <v>0.65169999999999995</v>
      </c>
    </row>
    <row r="205" spans="1:21" s="1" customFormat="1" x14ac:dyDescent="0.25">
      <c r="A205" s="13">
        <f t="shared" si="3"/>
        <v>42277</v>
      </c>
      <c r="B205" s="181">
        <v>7444.47</v>
      </c>
      <c r="C205" s="182">
        <v>355.09</v>
      </c>
      <c r="D205" s="182">
        <v>7924.6530000000002</v>
      </c>
      <c r="E205" s="181">
        <v>409.02699999999999</v>
      </c>
      <c r="F205" s="182">
        <v>7213.5870000000004</v>
      </c>
      <c r="G205" s="181">
        <v>5311.5050000000001</v>
      </c>
      <c r="H205" s="182">
        <v>211.904</v>
      </c>
      <c r="I205" s="181">
        <v>5814.4059999999999</v>
      </c>
      <c r="J205" s="181">
        <v>1628.39</v>
      </c>
      <c r="K205" s="181">
        <v>559.63925334829105</v>
      </c>
      <c r="L205" s="181">
        <v>446.2552</v>
      </c>
      <c r="M205" s="181">
        <v>1046.951</v>
      </c>
      <c r="N205" s="181">
        <v>111.5835</v>
      </c>
      <c r="O205" s="181">
        <v>278.16680000000002</v>
      </c>
      <c r="P205" s="181">
        <v>220.96</v>
      </c>
      <c r="Q205" s="181">
        <v>17491.826499999999</v>
      </c>
      <c r="R205" s="181">
        <v>14513.8194</v>
      </c>
      <c r="S205" s="181">
        <v>913.243792281011</v>
      </c>
      <c r="U205" s="181">
        <v>0.66100000000000003</v>
      </c>
    </row>
    <row r="206" spans="1:21" s="1" customFormat="1" x14ac:dyDescent="0.25">
      <c r="A206" s="13">
        <f t="shared" si="3"/>
        <v>42308</v>
      </c>
      <c r="B206" s="181">
        <v>8058.74</v>
      </c>
      <c r="C206" s="182">
        <v>375.06200000000001</v>
      </c>
      <c r="D206" s="182">
        <v>8488.4279999999999</v>
      </c>
      <c r="E206" s="181">
        <v>430.48700000000002</v>
      </c>
      <c r="F206" s="182">
        <v>7739.2209999999995</v>
      </c>
      <c r="G206" s="181">
        <v>5847.6090000000004</v>
      </c>
      <c r="H206" s="182">
        <v>226.05799999999999</v>
      </c>
      <c r="I206" s="181">
        <v>6229.5379999999996</v>
      </c>
      <c r="J206" s="181">
        <v>1744.66</v>
      </c>
      <c r="K206" s="181">
        <v>560.22329520332005</v>
      </c>
      <c r="L206" s="181">
        <v>447.1977</v>
      </c>
      <c r="M206" s="181">
        <v>1078.4780000000001</v>
      </c>
      <c r="N206" s="181">
        <v>115.9579</v>
      </c>
      <c r="O206" s="181">
        <v>285.2525</v>
      </c>
      <c r="P206" s="181">
        <v>226.86</v>
      </c>
      <c r="Q206" s="181">
        <v>18011.3923</v>
      </c>
      <c r="R206" s="181">
        <v>14501.5378</v>
      </c>
      <c r="S206" s="181">
        <v>937.79658624881597</v>
      </c>
      <c r="U206" s="181">
        <v>0.64810000000000001</v>
      </c>
    </row>
    <row r="207" spans="1:21" s="1" customFormat="1" x14ac:dyDescent="0.25">
      <c r="A207" s="13">
        <f t="shared" si="3"/>
        <v>42338</v>
      </c>
      <c r="B207" s="181">
        <v>8086.85</v>
      </c>
      <c r="C207" s="182">
        <v>383.05500000000001</v>
      </c>
      <c r="D207" s="182">
        <v>8351.223</v>
      </c>
      <c r="E207" s="181">
        <v>428.52300000000002</v>
      </c>
      <c r="F207" s="182">
        <v>7563.41</v>
      </c>
      <c r="G207" s="181">
        <v>5789.5410000000002</v>
      </c>
      <c r="H207" s="182">
        <v>228.95500000000001</v>
      </c>
      <c r="I207" s="181">
        <v>6161.7640000000001</v>
      </c>
      <c r="J207" s="181">
        <v>1676.723</v>
      </c>
      <c r="K207" s="181">
        <v>548.66258193409703</v>
      </c>
      <c r="L207" s="181">
        <v>439.79379999999998</v>
      </c>
      <c r="M207" s="181">
        <v>1058.473</v>
      </c>
      <c r="N207" s="181">
        <v>113.9795</v>
      </c>
      <c r="O207" s="181">
        <v>284.87509999999997</v>
      </c>
      <c r="P207" s="181">
        <v>224.62</v>
      </c>
      <c r="Q207" s="181">
        <v>18003.293600000001</v>
      </c>
      <c r="R207" s="181">
        <v>14702.662</v>
      </c>
      <c r="S207" s="181">
        <v>935.29598400556597</v>
      </c>
      <c r="U207" s="181">
        <v>0.66420000000000001</v>
      </c>
    </row>
    <row r="208" spans="1:21" s="1" customFormat="1" x14ac:dyDescent="0.25">
      <c r="A208" s="13">
        <f t="shared" si="3"/>
        <v>42369</v>
      </c>
      <c r="B208" s="181">
        <v>7950.97</v>
      </c>
      <c r="C208" s="182">
        <v>366.59100000000001</v>
      </c>
      <c r="D208" s="182">
        <v>8187.4840000000004</v>
      </c>
      <c r="E208" s="181">
        <v>430.95</v>
      </c>
      <c r="F208" s="182">
        <v>7266.8410000000003</v>
      </c>
      <c r="G208" s="181">
        <v>5809.4880000000003</v>
      </c>
      <c r="H208" s="182">
        <v>230.88800000000001</v>
      </c>
      <c r="I208" s="181">
        <v>6299.0010000000002</v>
      </c>
      <c r="J208" s="181">
        <v>1640.296</v>
      </c>
      <c r="K208" s="181">
        <v>553.83329082872899</v>
      </c>
      <c r="L208" s="181">
        <v>442.13150000000002</v>
      </c>
      <c r="M208" s="181">
        <v>1037.933</v>
      </c>
      <c r="N208" s="181">
        <v>112.7334</v>
      </c>
      <c r="O208" s="181">
        <v>281.24540000000002</v>
      </c>
      <c r="P208" s="181">
        <v>220.82</v>
      </c>
      <c r="Q208" s="181">
        <v>17795.703000000001</v>
      </c>
      <c r="R208" s="181">
        <v>14493.355</v>
      </c>
      <c r="S208" s="181">
        <v>922.19974862707898</v>
      </c>
      <c r="U208" s="181">
        <v>0.67859999999999998</v>
      </c>
    </row>
    <row r="209" spans="1:21" s="1" customFormat="1" x14ac:dyDescent="0.25">
      <c r="A209" s="13">
        <f t="shared" ref="A209:A244" si="4">EOMONTH(A208,1)</f>
        <v>42400</v>
      </c>
      <c r="B209" s="181">
        <v>7528.37</v>
      </c>
      <c r="C209" s="182">
        <v>337.82900000000001</v>
      </c>
      <c r="D209" s="182">
        <v>7629.643</v>
      </c>
      <c r="E209" s="181">
        <v>394.13400000000001</v>
      </c>
      <c r="F209" s="182">
        <v>6828.7749999999996</v>
      </c>
      <c r="G209" s="181">
        <v>5331.6679999999997</v>
      </c>
      <c r="H209" s="182">
        <v>216.20599999999999</v>
      </c>
      <c r="I209" s="181">
        <v>5745.4939999999997</v>
      </c>
      <c r="J209" s="181">
        <v>1533.9749999999999</v>
      </c>
      <c r="K209" s="181">
        <v>560.37034341229401</v>
      </c>
      <c r="L209" s="181">
        <v>445.96300000000002</v>
      </c>
      <c r="M209" s="181">
        <v>1022.48</v>
      </c>
      <c r="N209" s="181">
        <v>112.40219999999999</v>
      </c>
      <c r="O209" s="181">
        <v>280.73779999999999</v>
      </c>
      <c r="P209" s="181">
        <v>220.77</v>
      </c>
      <c r="Q209" s="181">
        <v>16980.249</v>
      </c>
      <c r="R209" s="181">
        <v>14641.386</v>
      </c>
      <c r="S209" s="181">
        <v>921.94924652947998</v>
      </c>
      <c r="U209" s="181">
        <v>0.70199999999999996</v>
      </c>
    </row>
    <row r="210" spans="1:21" s="1" customFormat="1" x14ac:dyDescent="0.25">
      <c r="A210" s="13">
        <f t="shared" si="4"/>
        <v>42429</v>
      </c>
      <c r="B210" s="181">
        <v>7512.5</v>
      </c>
      <c r="C210" s="182">
        <v>340.67899999999997</v>
      </c>
      <c r="D210" s="182">
        <v>7467.1229999999996</v>
      </c>
      <c r="E210" s="181">
        <v>393.60899999999998</v>
      </c>
      <c r="F210" s="182">
        <v>6770.5619999999999</v>
      </c>
      <c r="G210" s="181">
        <v>5185.7650000000003</v>
      </c>
      <c r="H210" s="182">
        <v>214.00399999999999</v>
      </c>
      <c r="I210" s="181">
        <v>5738.2439999999997</v>
      </c>
      <c r="J210" s="181">
        <v>1531.634</v>
      </c>
      <c r="K210" s="181">
        <v>578.61726865563401</v>
      </c>
      <c r="L210" s="181">
        <v>455.89350000000002</v>
      </c>
      <c r="M210" s="181">
        <v>1029.126</v>
      </c>
      <c r="N210" s="181">
        <v>112.9499</v>
      </c>
      <c r="O210" s="181">
        <v>284.74369999999999</v>
      </c>
      <c r="P210" s="181">
        <v>222.64</v>
      </c>
      <c r="Q210" s="181">
        <v>16904.146000000001</v>
      </c>
      <c r="R210" s="181">
        <v>14858.856</v>
      </c>
      <c r="S210" s="181">
        <v>935.22233363466705</v>
      </c>
      <c r="U210" s="181">
        <v>0.71850000000000003</v>
      </c>
    </row>
    <row r="211" spans="1:21" s="1" customFormat="1" x14ac:dyDescent="0.25">
      <c r="A211" s="13">
        <f t="shared" si="4"/>
        <v>42460</v>
      </c>
      <c r="B211" s="181">
        <v>8027.01</v>
      </c>
      <c r="C211" s="182">
        <v>369.827</v>
      </c>
      <c r="D211" s="182">
        <v>7990.4229999999998</v>
      </c>
      <c r="E211" s="181">
        <v>426.476</v>
      </c>
      <c r="F211" s="182">
        <v>7098.4660000000003</v>
      </c>
      <c r="G211" s="181">
        <v>5439.1059999999998</v>
      </c>
      <c r="H211" s="182">
        <v>227.63800000000001</v>
      </c>
      <c r="I211" s="181">
        <v>6414.8310000000001</v>
      </c>
      <c r="J211" s="181">
        <v>1734.692</v>
      </c>
      <c r="K211" s="181">
        <v>594.18486741330798</v>
      </c>
      <c r="L211" s="181">
        <v>468.2131</v>
      </c>
      <c r="M211" s="181">
        <v>1080.6210000000001</v>
      </c>
      <c r="N211" s="181">
        <v>122.4789</v>
      </c>
      <c r="O211" s="181">
        <v>294.22750000000002</v>
      </c>
      <c r="P211" s="181">
        <v>230.56</v>
      </c>
      <c r="Q211" s="181">
        <v>17481.580000000002</v>
      </c>
      <c r="R211" s="181">
        <v>14718.331</v>
      </c>
      <c r="S211" s="181">
        <v>963.90967447176104</v>
      </c>
      <c r="U211" s="181">
        <v>0.69630000000000003</v>
      </c>
    </row>
    <row r="212" spans="1:21" s="1" customFormat="1" x14ac:dyDescent="0.25">
      <c r="A212" s="13">
        <f t="shared" si="4"/>
        <v>42490</v>
      </c>
      <c r="B212" s="181">
        <v>8066.67</v>
      </c>
      <c r="C212" s="182">
        <v>376.38</v>
      </c>
      <c r="D212" s="182">
        <v>8170.0510000000004</v>
      </c>
      <c r="E212" s="181">
        <v>432.36700000000002</v>
      </c>
      <c r="F212" s="182">
        <v>7344.3069999999998</v>
      </c>
      <c r="G212" s="181">
        <v>5692.0339999999997</v>
      </c>
      <c r="H212" s="182">
        <v>237.559</v>
      </c>
      <c r="I212" s="181">
        <v>6547.2870000000003</v>
      </c>
      <c r="J212" s="181">
        <v>1744.4659999999999</v>
      </c>
      <c r="K212" s="181">
        <v>604.02299554213198</v>
      </c>
      <c r="L212" s="181">
        <v>474.4409</v>
      </c>
      <c r="M212" s="181">
        <v>1117.8009999999999</v>
      </c>
      <c r="N212" s="181">
        <v>124.5925</v>
      </c>
      <c r="O212" s="181">
        <v>299.86180000000002</v>
      </c>
      <c r="P212" s="181">
        <v>234.82</v>
      </c>
      <c r="Q212" s="181">
        <v>17679.62</v>
      </c>
      <c r="R212" s="181">
        <v>14706.415999999999</v>
      </c>
      <c r="S212" s="181">
        <v>980.87233252494195</v>
      </c>
      <c r="U212" s="181">
        <v>0.68440000000000001</v>
      </c>
    </row>
    <row r="213" spans="1:21" s="1" customFormat="1" x14ac:dyDescent="0.25">
      <c r="A213" s="13">
        <f t="shared" si="4"/>
        <v>42521</v>
      </c>
      <c r="B213" s="181">
        <v>8214.23</v>
      </c>
      <c r="C213" s="182">
        <v>384.05799999999999</v>
      </c>
      <c r="D213" s="182">
        <v>8140.4889999999996</v>
      </c>
      <c r="E213" s="181">
        <v>438.43</v>
      </c>
      <c r="F213" s="182">
        <v>7309.6670000000004</v>
      </c>
      <c r="G213" s="181">
        <v>5632.7690000000002</v>
      </c>
      <c r="H213" s="182">
        <v>237.64099999999999</v>
      </c>
      <c r="I213" s="181">
        <v>6405.268</v>
      </c>
      <c r="J213" s="181">
        <v>1679.7380000000001</v>
      </c>
      <c r="K213" s="181">
        <v>593.53462157276999</v>
      </c>
      <c r="L213" s="181">
        <v>468.07619999999997</v>
      </c>
      <c r="M213" s="181">
        <v>1118.1679999999999</v>
      </c>
      <c r="N213" s="181">
        <v>118.6177</v>
      </c>
      <c r="O213" s="181">
        <v>299.52510000000001</v>
      </c>
      <c r="P213" s="181">
        <v>234.99</v>
      </c>
      <c r="Q213" s="181">
        <v>17791.745999999999</v>
      </c>
      <c r="R213" s="181">
        <v>14570.16</v>
      </c>
      <c r="S213" s="181">
        <v>980.79683703751402</v>
      </c>
      <c r="U213" s="181">
        <v>0.6905</v>
      </c>
    </row>
    <row r="214" spans="1:21" s="1" customFormat="1" x14ac:dyDescent="0.25">
      <c r="A214" s="13">
        <f t="shared" si="4"/>
        <v>42551</v>
      </c>
      <c r="B214" s="181">
        <v>8235.48</v>
      </c>
      <c r="C214" s="182">
        <v>384.41500000000002</v>
      </c>
      <c r="D214" s="182">
        <v>7753.2169999999996</v>
      </c>
      <c r="E214" s="181">
        <v>398.65600000000001</v>
      </c>
      <c r="F214" s="182">
        <v>7047.3609999999999</v>
      </c>
      <c r="G214" s="181">
        <v>5495.32</v>
      </c>
      <c r="H214" s="182">
        <v>236.261</v>
      </c>
      <c r="I214" s="181">
        <v>6459.5020000000004</v>
      </c>
      <c r="J214" s="181">
        <v>1748.5239999999999</v>
      </c>
      <c r="K214" s="181">
        <v>618.23830273867702</v>
      </c>
      <c r="L214" s="181">
        <v>481.74509999999998</v>
      </c>
      <c r="M214" s="181">
        <v>1128.529</v>
      </c>
      <c r="N214" s="181">
        <v>125.14700000000001</v>
      </c>
      <c r="O214" s="181">
        <v>306.94479999999999</v>
      </c>
      <c r="P214" s="181">
        <v>239.5</v>
      </c>
      <c r="Q214" s="181">
        <v>17723.72</v>
      </c>
      <c r="R214" s="181">
        <v>14893.581</v>
      </c>
      <c r="S214" s="181">
        <v>1008.8779783157</v>
      </c>
      <c r="U214" s="181">
        <v>0.75119999999999998</v>
      </c>
    </row>
    <row r="215" spans="1:21" s="1" customFormat="1" x14ac:dyDescent="0.25">
      <c r="A215" s="13">
        <f t="shared" si="4"/>
        <v>42582</v>
      </c>
      <c r="B215" s="181">
        <v>8548.02</v>
      </c>
      <c r="C215" s="182">
        <v>404.48700000000002</v>
      </c>
      <c r="D215" s="182">
        <v>8127.7889999999998</v>
      </c>
      <c r="E215" s="181">
        <v>423.62900000000002</v>
      </c>
      <c r="F215" s="182">
        <v>7242.33</v>
      </c>
      <c r="G215" s="181">
        <v>5851.6379999999999</v>
      </c>
      <c r="H215" s="182">
        <v>248.94900000000001</v>
      </c>
      <c r="I215" s="181">
        <v>6908.2370000000001</v>
      </c>
      <c r="J215" s="181">
        <v>1837.521</v>
      </c>
      <c r="K215" s="181">
        <v>621.20603948157896</v>
      </c>
      <c r="L215" s="181">
        <v>485.37639999999999</v>
      </c>
      <c r="M215" s="181">
        <v>1157.269</v>
      </c>
      <c r="N215" s="181">
        <v>127.1242</v>
      </c>
      <c r="O215" s="181">
        <v>311.5591</v>
      </c>
      <c r="P215" s="181">
        <v>243.5</v>
      </c>
      <c r="Q215" s="181">
        <v>18195.080999999998</v>
      </c>
      <c r="R215" s="181">
        <v>15011.659</v>
      </c>
      <c r="S215" s="181">
        <v>1024.1809533527301</v>
      </c>
      <c r="U215" s="181">
        <v>0.75600000000000001</v>
      </c>
    </row>
    <row r="216" spans="1:21" s="1" customFormat="1" x14ac:dyDescent="0.25">
      <c r="A216" s="13">
        <f t="shared" si="4"/>
        <v>42613</v>
      </c>
      <c r="B216" s="181">
        <v>8560.9599999999991</v>
      </c>
      <c r="C216" s="182">
        <v>408.18400000000003</v>
      </c>
      <c r="D216" s="182">
        <v>8157.6030000000001</v>
      </c>
      <c r="E216" s="181">
        <v>428.39100000000002</v>
      </c>
      <c r="F216" s="182">
        <v>7255.0529999999999</v>
      </c>
      <c r="G216" s="181">
        <v>5874.3220000000001</v>
      </c>
      <c r="H216" s="182">
        <v>240.166</v>
      </c>
      <c r="I216" s="181">
        <v>6808.3119999999999</v>
      </c>
      <c r="J216" s="181">
        <v>1883.798</v>
      </c>
      <c r="K216" s="181">
        <v>615.61572426116402</v>
      </c>
      <c r="L216" s="181">
        <v>483.0188</v>
      </c>
      <c r="M216" s="181">
        <v>1179.1510000000001</v>
      </c>
      <c r="N216" s="181">
        <v>127.3222</v>
      </c>
      <c r="O216" s="181">
        <v>315.541</v>
      </c>
      <c r="P216" s="181">
        <v>245.81</v>
      </c>
      <c r="Q216" s="181">
        <v>18353.710999999999</v>
      </c>
      <c r="R216" s="181">
        <v>14790.36</v>
      </c>
      <c r="S216" s="181">
        <v>1038.43343962479</v>
      </c>
      <c r="U216" s="181">
        <v>0.7611</v>
      </c>
    </row>
    <row r="217" spans="1:21" s="1" customFormat="1" x14ac:dyDescent="0.25">
      <c r="A217" s="13">
        <f t="shared" si="4"/>
        <v>42643</v>
      </c>
      <c r="B217" s="181">
        <v>8570.2199999999993</v>
      </c>
      <c r="C217" s="182">
        <v>410.61399999999998</v>
      </c>
      <c r="D217" s="182">
        <v>8225.0499999999993</v>
      </c>
      <c r="E217" s="181">
        <v>436.59399999999999</v>
      </c>
      <c r="F217" s="182">
        <v>7328.723</v>
      </c>
      <c r="G217" s="181">
        <v>5976.5069999999996</v>
      </c>
      <c r="H217" s="182">
        <v>253.345</v>
      </c>
      <c r="I217" s="181">
        <v>6990.0069999999996</v>
      </c>
      <c r="J217" s="181">
        <v>1908.5809999999999</v>
      </c>
      <c r="K217" s="181">
        <v>620.50469196674396</v>
      </c>
      <c r="L217" s="181">
        <v>485.67829999999998</v>
      </c>
      <c r="M217" s="181">
        <v>1188.365</v>
      </c>
      <c r="N217" s="181">
        <v>129.04589999999999</v>
      </c>
      <c r="O217" s="181">
        <v>316.75229999999999</v>
      </c>
      <c r="P217" s="181">
        <v>245.71</v>
      </c>
      <c r="Q217" s="181">
        <v>18536.491000000002</v>
      </c>
      <c r="R217" s="181">
        <v>14739.405000000001</v>
      </c>
      <c r="S217" s="181">
        <v>1040.4327212995599</v>
      </c>
      <c r="U217" s="181">
        <v>0.77049999999999996</v>
      </c>
    </row>
    <row r="218" spans="1:21" s="1" customFormat="1" x14ac:dyDescent="0.25">
      <c r="A218" s="13">
        <f t="shared" si="4"/>
        <v>42674</v>
      </c>
      <c r="B218" s="181">
        <v>8407.7999999999993</v>
      </c>
      <c r="C218" s="182">
        <v>393.41199999999998</v>
      </c>
      <c r="D218" s="182">
        <v>8022.7070000000003</v>
      </c>
      <c r="E218" s="181">
        <v>414.98500000000001</v>
      </c>
      <c r="F218" s="182">
        <v>6951.38</v>
      </c>
      <c r="G218" s="181">
        <v>6055.3419999999996</v>
      </c>
      <c r="H218" s="182">
        <v>256.73500000000001</v>
      </c>
      <c r="I218" s="181">
        <v>6843.1890000000003</v>
      </c>
      <c r="J218" s="181">
        <v>1913.299</v>
      </c>
      <c r="K218" s="181">
        <v>597.86308409838705</v>
      </c>
      <c r="L218" s="181">
        <v>472.19830000000002</v>
      </c>
      <c r="M218" s="181">
        <v>1184.4939999999999</v>
      </c>
      <c r="N218" s="181">
        <v>126.66849999999999</v>
      </c>
      <c r="O218" s="181">
        <v>314.38569999999999</v>
      </c>
      <c r="P218" s="181">
        <v>246.55</v>
      </c>
      <c r="Q218" s="181">
        <v>18388.035</v>
      </c>
      <c r="R218" s="181">
        <v>14558.179</v>
      </c>
      <c r="S218" s="181">
        <v>1033.7289631562001</v>
      </c>
      <c r="U218" s="181">
        <v>0.81689999999999996</v>
      </c>
    </row>
    <row r="219" spans="1:21" s="1" customFormat="1" x14ac:dyDescent="0.25">
      <c r="A219" s="13">
        <f t="shared" si="4"/>
        <v>42704</v>
      </c>
      <c r="B219" s="181">
        <v>8711.44</v>
      </c>
      <c r="C219" s="182">
        <v>429.81700000000001</v>
      </c>
      <c r="D219" s="182">
        <v>7768.8130000000001</v>
      </c>
      <c r="E219" s="181">
        <v>406.28899999999999</v>
      </c>
      <c r="F219" s="182">
        <v>6975.6369999999997</v>
      </c>
      <c r="G219" s="181">
        <v>5909.31</v>
      </c>
      <c r="H219" s="182">
        <v>244.66900000000001</v>
      </c>
      <c r="I219" s="181">
        <v>6838.04</v>
      </c>
      <c r="J219" s="181">
        <v>1825.345</v>
      </c>
      <c r="K219" s="181">
        <v>568.16427507353603</v>
      </c>
      <c r="L219" s="181">
        <v>453.43709999999999</v>
      </c>
      <c r="M219" s="181">
        <v>1165.7</v>
      </c>
      <c r="N219" s="181">
        <v>118.7205</v>
      </c>
      <c r="O219" s="181">
        <v>305.58800000000002</v>
      </c>
      <c r="P219" s="181">
        <v>242.05</v>
      </c>
      <c r="Q219" s="181">
        <v>18614.419999999998</v>
      </c>
      <c r="R219" s="181">
        <v>14513.279</v>
      </c>
      <c r="S219" s="181">
        <v>1001.92543454001</v>
      </c>
      <c r="U219" s="181">
        <v>0.79959999999999998</v>
      </c>
    </row>
    <row r="220" spans="1:21" s="1" customFormat="1" x14ac:dyDescent="0.25">
      <c r="A220" s="13">
        <f t="shared" si="4"/>
        <v>42735</v>
      </c>
      <c r="B220" s="181">
        <v>8873.98</v>
      </c>
      <c r="C220" s="182">
        <v>439.19400000000002</v>
      </c>
      <c r="D220" s="182">
        <v>8213.0640000000003</v>
      </c>
      <c r="E220" s="181">
        <v>423.70699999999999</v>
      </c>
      <c r="F220" s="182">
        <v>7264.2330000000002</v>
      </c>
      <c r="G220" s="181">
        <v>5967.9059999999999</v>
      </c>
      <c r="H220" s="182">
        <v>249.143</v>
      </c>
      <c r="I220" s="181">
        <v>6802.7330000000002</v>
      </c>
      <c r="J220" s="181">
        <v>1830.6379999999999</v>
      </c>
      <c r="K220" s="181">
        <v>562.99157626443298</v>
      </c>
      <c r="L220" s="181">
        <v>451.35390000000001</v>
      </c>
      <c r="M220" s="181">
        <v>1186.0899999999999</v>
      </c>
      <c r="N220" s="181">
        <v>119.3426</v>
      </c>
      <c r="O220" s="181">
        <v>308.76510000000002</v>
      </c>
      <c r="P220" s="181">
        <v>244.39</v>
      </c>
      <c r="Q220" s="181">
        <v>18769.165000000001</v>
      </c>
      <c r="R220" s="181">
        <v>14643.26</v>
      </c>
      <c r="S220" s="181">
        <v>1013.3248962773901</v>
      </c>
      <c r="U220" s="181">
        <v>0.81020000000000003</v>
      </c>
    </row>
    <row r="221" spans="1:21" s="1" customFormat="1" x14ac:dyDescent="0.25">
      <c r="A221" s="13">
        <f t="shared" si="4"/>
        <v>42766</v>
      </c>
      <c r="B221" s="181">
        <v>9057.7999999999993</v>
      </c>
      <c r="C221" s="182">
        <v>445.423</v>
      </c>
      <c r="D221" s="182">
        <v>8411.0409999999993</v>
      </c>
      <c r="E221" s="181">
        <v>438.06599999999997</v>
      </c>
      <c r="F221" s="182">
        <v>7357.9920000000002</v>
      </c>
      <c r="G221" s="181">
        <v>6190</v>
      </c>
      <c r="H221" s="182">
        <v>258.58999999999997</v>
      </c>
      <c r="I221" s="181">
        <v>7189.3540000000003</v>
      </c>
      <c r="J221" s="181">
        <v>1930.9079999999999</v>
      </c>
      <c r="K221" s="181">
        <v>570.39160486589401</v>
      </c>
      <c r="L221" s="181">
        <v>456.44240000000002</v>
      </c>
      <c r="M221" s="181">
        <v>1208.0619999999999</v>
      </c>
      <c r="N221" s="181">
        <v>122.85209999999999</v>
      </c>
      <c r="O221" s="181">
        <v>313.06130000000002</v>
      </c>
      <c r="P221" s="181">
        <v>247.41</v>
      </c>
      <c r="Q221" s="181">
        <v>19118.981</v>
      </c>
      <c r="R221" s="181">
        <v>14577.531999999999</v>
      </c>
      <c r="S221" s="181">
        <v>1026.00300178474</v>
      </c>
      <c r="U221" s="181">
        <v>0.79479999999999995</v>
      </c>
    </row>
    <row r="222" spans="1:21" s="1" customFormat="1" x14ac:dyDescent="0.25">
      <c r="A222" s="13">
        <f t="shared" si="4"/>
        <v>42794</v>
      </c>
      <c r="B222" s="181">
        <v>9413.93</v>
      </c>
      <c r="C222" s="182">
        <v>455.68299999999999</v>
      </c>
      <c r="D222" s="182">
        <v>8485.7569999999996</v>
      </c>
      <c r="E222" s="181">
        <v>444.75299999999999</v>
      </c>
      <c r="F222" s="182">
        <v>7506.4160000000002</v>
      </c>
      <c r="G222" s="181">
        <v>6259.5709999999999</v>
      </c>
      <c r="H222" s="182">
        <v>266.61399999999998</v>
      </c>
      <c r="I222" s="181">
        <v>7412.04</v>
      </c>
      <c r="J222" s="181">
        <v>1990.165</v>
      </c>
      <c r="K222" s="181">
        <v>573.48854431732195</v>
      </c>
      <c r="L222" s="181">
        <v>458.59960000000001</v>
      </c>
      <c r="M222" s="181">
        <v>1223.0509999999999</v>
      </c>
      <c r="N222" s="181">
        <v>125.5399</v>
      </c>
      <c r="O222" s="181">
        <v>316.97289999999998</v>
      </c>
      <c r="P222" s="181">
        <v>251.17</v>
      </c>
      <c r="Q222" s="181">
        <v>19327.614000000001</v>
      </c>
      <c r="R222" s="181">
        <v>14693.677</v>
      </c>
      <c r="S222" s="181">
        <v>1043.2558983886699</v>
      </c>
      <c r="U222" s="181">
        <v>0.80779999999999996</v>
      </c>
    </row>
    <row r="223" spans="1:21" s="1" customFormat="1" x14ac:dyDescent="0.25">
      <c r="A223" s="13">
        <f t="shared" si="4"/>
        <v>42825</v>
      </c>
      <c r="B223" s="181">
        <v>9427.2199999999993</v>
      </c>
      <c r="C223" s="182">
        <v>455.49</v>
      </c>
      <c r="D223" s="182">
        <v>8922.5830000000005</v>
      </c>
      <c r="E223" s="181">
        <v>459.78100000000001</v>
      </c>
      <c r="F223" s="182">
        <v>7631.6880000000001</v>
      </c>
      <c r="G223" s="181">
        <v>6244.9639999999999</v>
      </c>
      <c r="H223" s="182">
        <v>266.44600000000003</v>
      </c>
      <c r="I223" s="181">
        <v>7604.4530000000004</v>
      </c>
      <c r="J223" s="181">
        <v>2040.902</v>
      </c>
      <c r="K223" s="181">
        <v>574.74366358236102</v>
      </c>
      <c r="L223" s="181">
        <v>459.30439999999999</v>
      </c>
      <c r="M223" s="181">
        <v>1223.759</v>
      </c>
      <c r="N223" s="181">
        <v>127.4842</v>
      </c>
      <c r="O223" s="181">
        <v>318.07679999999999</v>
      </c>
      <c r="P223" s="181">
        <v>251.63</v>
      </c>
      <c r="Q223" s="181">
        <v>19496.115000000002</v>
      </c>
      <c r="R223" s="181">
        <v>14628.624</v>
      </c>
      <c r="S223" s="181">
        <v>1046.58664484666</v>
      </c>
      <c r="U223" s="181">
        <v>0.79669999999999996</v>
      </c>
    </row>
    <row r="224" spans="1:21" s="1" customFormat="1" x14ac:dyDescent="0.25">
      <c r="A224" s="13">
        <f t="shared" si="4"/>
        <v>42855</v>
      </c>
      <c r="B224" s="181">
        <v>9529.1200000000008</v>
      </c>
      <c r="C224" s="182">
        <v>459.65199999999999</v>
      </c>
      <c r="D224" s="182">
        <v>9303.11</v>
      </c>
      <c r="E224" s="181">
        <v>491.22800000000001</v>
      </c>
      <c r="F224" s="182">
        <v>7790.3069999999998</v>
      </c>
      <c r="G224" s="181">
        <v>6310.5140000000001</v>
      </c>
      <c r="H224" s="182">
        <v>271.02100000000002</v>
      </c>
      <c r="I224" s="181">
        <v>7640.7160000000003</v>
      </c>
      <c r="J224" s="181">
        <v>2086.0050000000001</v>
      </c>
      <c r="K224" s="181">
        <v>581.37859045376399</v>
      </c>
      <c r="L224" s="181">
        <v>464.48149999999998</v>
      </c>
      <c r="M224" s="181">
        <v>1244.9390000000001</v>
      </c>
      <c r="N224" s="181">
        <v>127.6842</v>
      </c>
      <c r="O224" s="181">
        <v>321.52710000000002</v>
      </c>
      <c r="P224" s="181">
        <v>254.26</v>
      </c>
      <c r="Q224" s="181">
        <v>19641.294000000002</v>
      </c>
      <c r="R224" s="181">
        <v>14648.539000000001</v>
      </c>
      <c r="S224" s="181">
        <v>1059.62141242809</v>
      </c>
      <c r="U224" s="181">
        <v>0.77210000000000001</v>
      </c>
    </row>
    <row r="225" spans="1:21" s="1" customFormat="1" x14ac:dyDescent="0.25">
      <c r="A225" s="13">
        <f t="shared" si="4"/>
        <v>42886</v>
      </c>
      <c r="B225" s="181">
        <v>9659.08</v>
      </c>
      <c r="C225" s="182">
        <v>453.66899999999998</v>
      </c>
      <c r="D225" s="182">
        <v>9788.8870000000006</v>
      </c>
      <c r="E225" s="181">
        <v>513.15300000000002</v>
      </c>
      <c r="F225" s="182">
        <v>8151.4080000000004</v>
      </c>
      <c r="G225" s="181">
        <v>6501.0259999999998</v>
      </c>
      <c r="H225" s="182">
        <v>281.02300000000002</v>
      </c>
      <c r="I225" s="181">
        <v>7566.5690000000004</v>
      </c>
      <c r="J225" s="181">
        <v>2148.1120000000001</v>
      </c>
      <c r="K225" s="181">
        <v>590.56062867701201</v>
      </c>
      <c r="L225" s="181">
        <v>471.66919999999999</v>
      </c>
      <c r="M225" s="181">
        <v>1260.633</v>
      </c>
      <c r="N225" s="181">
        <v>129.92400000000001</v>
      </c>
      <c r="O225" s="181">
        <v>324.94720000000001</v>
      </c>
      <c r="P225" s="181">
        <v>255.63</v>
      </c>
      <c r="Q225" s="181">
        <v>19707.448</v>
      </c>
      <c r="R225" s="181">
        <v>14661.817999999999</v>
      </c>
      <c r="S225" s="181">
        <v>1067.18698247614</v>
      </c>
      <c r="U225" s="181">
        <v>0.77580000000000005</v>
      </c>
    </row>
    <row r="226" spans="1:21" s="1" customFormat="1" x14ac:dyDescent="0.25">
      <c r="A226" s="13">
        <f t="shared" si="4"/>
        <v>42916</v>
      </c>
      <c r="B226" s="181">
        <v>9719.6</v>
      </c>
      <c r="C226" s="182">
        <v>465.51499999999999</v>
      </c>
      <c r="D226" s="182">
        <v>9717.8209999999999</v>
      </c>
      <c r="E226" s="181">
        <v>507.94099999999997</v>
      </c>
      <c r="F226" s="182">
        <v>7993.433</v>
      </c>
      <c r="G226" s="181">
        <v>6571.2669999999998</v>
      </c>
      <c r="H226" s="182">
        <v>283.69900000000001</v>
      </c>
      <c r="I226" s="181">
        <v>7724.5159999999996</v>
      </c>
      <c r="J226" s="181">
        <v>2171.1950000000002</v>
      </c>
      <c r="K226" s="181">
        <v>588.25504000000001</v>
      </c>
      <c r="L226" s="181">
        <v>471.25529999999998</v>
      </c>
      <c r="M226" s="181">
        <v>1262.7539999999999</v>
      </c>
      <c r="N226" s="181">
        <v>129.84739999999999</v>
      </c>
      <c r="O226" s="181">
        <v>324.67919999999998</v>
      </c>
      <c r="P226" s="181">
        <v>255.95</v>
      </c>
      <c r="Q226" s="181">
        <v>19874.946</v>
      </c>
      <c r="R226" s="181">
        <v>14533.058000000001</v>
      </c>
      <c r="S226" s="181">
        <v>1065.108551</v>
      </c>
      <c r="U226" s="181">
        <v>0.76780000000000004</v>
      </c>
    </row>
    <row r="227" spans="1:21" s="1" customFormat="1" x14ac:dyDescent="0.25">
      <c r="A227" s="13">
        <f t="shared" si="4"/>
        <v>42947</v>
      </c>
      <c r="B227" s="181">
        <v>9917.6200000000008</v>
      </c>
      <c r="C227" s="182">
        <v>471.54399999999998</v>
      </c>
      <c r="D227" s="182">
        <v>10024.003000000001</v>
      </c>
      <c r="E227" s="181">
        <v>530.77200000000005</v>
      </c>
      <c r="F227" s="182">
        <v>8199.652</v>
      </c>
      <c r="G227" s="181">
        <v>6704.2719999999999</v>
      </c>
      <c r="H227" s="182">
        <v>291.29000000000002</v>
      </c>
      <c r="I227" s="181">
        <v>8056.5870000000004</v>
      </c>
      <c r="J227" s="181">
        <v>2302.3620000000001</v>
      </c>
      <c r="K227" s="181">
        <v>599.09325000000001</v>
      </c>
      <c r="L227" s="181">
        <v>479.17849999999999</v>
      </c>
      <c r="M227" s="181">
        <v>1281.7560000000001</v>
      </c>
      <c r="N227" s="181">
        <v>133.26519999999999</v>
      </c>
      <c r="O227" s="181">
        <v>328.08850000000001</v>
      </c>
      <c r="P227" s="181">
        <v>258.74</v>
      </c>
      <c r="Q227" s="181">
        <v>20166.798999999999</v>
      </c>
      <c r="R227" s="181">
        <v>14626.146000000001</v>
      </c>
      <c r="S227" s="181">
        <v>1074.1750979999999</v>
      </c>
      <c r="U227" s="181">
        <v>0.75670000000000004</v>
      </c>
    </row>
    <row r="228" spans="1:21" s="1" customFormat="1" x14ac:dyDescent="0.25">
      <c r="A228" s="13">
        <f t="shared" si="4"/>
        <v>42978</v>
      </c>
      <c r="B228" s="181">
        <v>9950.14</v>
      </c>
      <c r="C228" s="182">
        <v>468.00700000000001</v>
      </c>
      <c r="D228" s="182">
        <v>10063.384</v>
      </c>
      <c r="E228" s="181">
        <v>532.005</v>
      </c>
      <c r="F228" s="182">
        <v>8137.59</v>
      </c>
      <c r="G228" s="181">
        <v>6701.1670000000004</v>
      </c>
      <c r="H228" s="182">
        <v>296.74</v>
      </c>
      <c r="I228" s="181">
        <v>8078.6980000000003</v>
      </c>
      <c r="J228" s="181">
        <v>2354.5770000000002</v>
      </c>
      <c r="K228" s="181">
        <v>605.43269699999996</v>
      </c>
      <c r="L228" s="181">
        <v>483.92559999999997</v>
      </c>
      <c r="M228" s="181">
        <v>1289.7760000000001</v>
      </c>
      <c r="N228" s="181">
        <v>134.18819999999999</v>
      </c>
      <c r="O228" s="181">
        <v>332.07889999999998</v>
      </c>
      <c r="P228" s="181">
        <v>260.89999999999998</v>
      </c>
      <c r="Q228" s="181">
        <v>20288.827000000001</v>
      </c>
      <c r="R228" s="181">
        <v>14741.620999999999</v>
      </c>
      <c r="S228" s="181">
        <v>1088.6936430000001</v>
      </c>
      <c r="U228" s="181">
        <v>0.77359999999999995</v>
      </c>
    </row>
    <row r="229" spans="1:21" s="1" customFormat="1" x14ac:dyDescent="0.25">
      <c r="A229" s="13">
        <f t="shared" si="4"/>
        <v>43008</v>
      </c>
      <c r="B229" s="181">
        <v>10153.049999999999</v>
      </c>
      <c r="C229" s="182">
        <v>491.32600000000002</v>
      </c>
      <c r="D229" s="182">
        <v>10397.043</v>
      </c>
      <c r="E229" s="181">
        <v>552.99699999999996</v>
      </c>
      <c r="F229" s="182">
        <v>8407.5</v>
      </c>
      <c r="G229" s="181">
        <v>6840.8490000000002</v>
      </c>
      <c r="H229" s="182">
        <v>301.68</v>
      </c>
      <c r="I229" s="181">
        <v>8009.5159999999996</v>
      </c>
      <c r="J229" s="181">
        <v>2345.7489999999998</v>
      </c>
      <c r="K229" s="181">
        <v>597.55570399999999</v>
      </c>
      <c r="L229" s="181">
        <v>479.56650000000002</v>
      </c>
      <c r="M229" s="181">
        <v>1298.5909999999999</v>
      </c>
      <c r="N229" s="181">
        <v>133.48480000000001</v>
      </c>
      <c r="O229" s="181">
        <v>332.47660000000002</v>
      </c>
      <c r="P229" s="181">
        <v>261.68470000000002</v>
      </c>
      <c r="Q229" s="181">
        <v>20572.704000000002</v>
      </c>
      <c r="R229" s="181">
        <v>14613.785</v>
      </c>
      <c r="S229" s="181">
        <v>1089.331997</v>
      </c>
      <c r="U229" s="181">
        <v>0.74650000000000005</v>
      </c>
    </row>
    <row r="230" spans="1:21" s="1" customFormat="1" x14ac:dyDescent="0.25">
      <c r="A230" s="13">
        <f t="shared" si="4"/>
        <v>43039</v>
      </c>
      <c r="B230" s="181">
        <v>10385.540000000001</v>
      </c>
      <c r="C230" s="182">
        <v>498.7</v>
      </c>
      <c r="D230" s="182">
        <v>10442.124</v>
      </c>
      <c r="E230" s="181">
        <v>556.30399999999997</v>
      </c>
      <c r="F230" s="182">
        <v>8458.6509999999998</v>
      </c>
      <c r="G230" s="181">
        <v>7156.3559999999998</v>
      </c>
      <c r="H230" s="182">
        <v>312.02699999999999</v>
      </c>
      <c r="I230" s="181">
        <v>8121.5609999999997</v>
      </c>
      <c r="J230" s="181">
        <v>2428.1289999999999</v>
      </c>
      <c r="K230" s="181">
        <v>594.25038999999902</v>
      </c>
      <c r="L230" s="181">
        <v>477.75200000000001</v>
      </c>
      <c r="M230" s="181">
        <v>1303.4079999999999</v>
      </c>
      <c r="N230" s="181">
        <v>131.3982</v>
      </c>
      <c r="O230" s="181">
        <v>333.38749999999999</v>
      </c>
      <c r="P230" s="181">
        <v>262.95139999999998</v>
      </c>
      <c r="Q230" s="181">
        <v>20788.236000000001</v>
      </c>
      <c r="R230" s="181">
        <v>14901.084000000001</v>
      </c>
      <c r="S230" s="181">
        <v>1093.5030999999999</v>
      </c>
      <c r="U230" s="181">
        <v>0.75280000000000002</v>
      </c>
    </row>
    <row r="231" spans="1:21" s="1" customFormat="1" x14ac:dyDescent="0.25">
      <c r="A231" s="13">
        <f t="shared" si="4"/>
        <v>43069</v>
      </c>
      <c r="B231" s="181">
        <v>10701.68</v>
      </c>
      <c r="C231" s="182">
        <v>512.93600000000004</v>
      </c>
      <c r="D231" s="182">
        <v>10471.56</v>
      </c>
      <c r="E231" s="181">
        <v>558.91600000000005</v>
      </c>
      <c r="F231" s="182">
        <v>8469.3559999999998</v>
      </c>
      <c r="G231" s="181">
        <v>7370.6409999999996</v>
      </c>
      <c r="H231" s="182">
        <v>323.02</v>
      </c>
      <c r="I231" s="181">
        <v>8262.116</v>
      </c>
      <c r="J231" s="181">
        <v>2433.136</v>
      </c>
      <c r="K231" s="181">
        <v>603.39264100000003</v>
      </c>
      <c r="L231" s="181">
        <v>483.05759999999998</v>
      </c>
      <c r="M231" s="181">
        <v>1303.8109999999999</v>
      </c>
      <c r="N231" s="181">
        <v>134.43170000000001</v>
      </c>
      <c r="O231" s="181">
        <v>333.6431</v>
      </c>
      <c r="P231" s="181">
        <v>262.95299999999997</v>
      </c>
      <c r="Q231" s="181">
        <v>20990.402999999998</v>
      </c>
      <c r="R231" s="181">
        <v>14872.476000000001</v>
      </c>
      <c r="S231" s="181">
        <v>1091.8585459999999</v>
      </c>
      <c r="U231" s="181">
        <v>0.73929999999999996</v>
      </c>
    </row>
    <row r="232" spans="1:21" s="1" customFormat="1" x14ac:dyDescent="0.25">
      <c r="A232" s="13">
        <f t="shared" si="4"/>
        <v>43100</v>
      </c>
      <c r="B232" s="181">
        <v>10817.69</v>
      </c>
      <c r="C232" s="182">
        <v>515.17499999999995</v>
      </c>
      <c r="D232" s="182">
        <v>10497.268</v>
      </c>
      <c r="E232" s="181">
        <v>576.54499999999996</v>
      </c>
      <c r="F232" s="182">
        <v>8889.6790000000001</v>
      </c>
      <c r="G232" s="181">
        <v>7423.4970000000003</v>
      </c>
      <c r="H232" s="182">
        <v>328.06900000000002</v>
      </c>
      <c r="I232" s="181">
        <v>8574.1080000000002</v>
      </c>
      <c r="J232" s="181">
        <v>2521.7429999999999</v>
      </c>
      <c r="K232" s="181">
        <v>604.04452300000003</v>
      </c>
      <c r="L232" s="181">
        <v>484.73129999999998</v>
      </c>
      <c r="M232" s="181">
        <v>1309.8409999999999</v>
      </c>
      <c r="N232" s="181">
        <v>136.37649999999999</v>
      </c>
      <c r="O232" s="181">
        <v>334.49169999999998</v>
      </c>
      <c r="P232" s="181">
        <v>263.92399999999998</v>
      </c>
      <c r="Q232" s="181">
        <v>21262.911</v>
      </c>
      <c r="R232" s="181">
        <v>14965.302</v>
      </c>
      <c r="S232" s="181">
        <v>1096.0680910000001</v>
      </c>
      <c r="U232" s="181">
        <v>0.74029999999999996</v>
      </c>
    </row>
    <row r="233" spans="1:21" s="1" customFormat="1" x14ac:dyDescent="0.25">
      <c r="A233" s="13">
        <f t="shared" si="4"/>
        <v>43131</v>
      </c>
      <c r="B233" s="181">
        <v>11438.55</v>
      </c>
      <c r="C233" s="182">
        <v>528.71100000000001</v>
      </c>
      <c r="D233" s="182">
        <v>11161.999</v>
      </c>
      <c r="E233" s="181">
        <v>609.78700000000003</v>
      </c>
      <c r="F233" s="182">
        <v>9160.2520000000004</v>
      </c>
      <c r="G233" s="181">
        <v>7763.7839999999997</v>
      </c>
      <c r="H233" s="182">
        <v>342.005</v>
      </c>
      <c r="I233" s="181">
        <v>8904.6830000000009</v>
      </c>
      <c r="J233" s="181">
        <v>2732.1089999999999</v>
      </c>
      <c r="K233" s="181">
        <v>614.94349699999998</v>
      </c>
      <c r="L233" s="181">
        <v>490.50779999999997</v>
      </c>
      <c r="M233" s="181">
        <v>1325.49</v>
      </c>
      <c r="N233" s="181">
        <v>140.24930000000001</v>
      </c>
      <c r="O233" s="181">
        <v>335.11700000000002</v>
      </c>
      <c r="P233" s="181">
        <v>264.14699999999999</v>
      </c>
      <c r="Q233" s="181">
        <v>21866.993999999999</v>
      </c>
      <c r="R233" s="181">
        <v>15377.066999999999</v>
      </c>
      <c r="S233" s="181">
        <v>1094.1857689999999</v>
      </c>
      <c r="U233" s="181">
        <v>0.7046</v>
      </c>
    </row>
    <row r="234" spans="1:21" s="1" customFormat="1" x14ac:dyDescent="0.25">
      <c r="A234" s="13">
        <f t="shared" si="4"/>
        <v>43159</v>
      </c>
      <c r="B234" s="181">
        <v>11018.81</v>
      </c>
      <c r="C234" s="182">
        <v>507.22199999999998</v>
      </c>
      <c r="D234" s="182">
        <v>10529.871999999999</v>
      </c>
      <c r="E234" s="181">
        <v>579.85400000000004</v>
      </c>
      <c r="F234" s="182">
        <v>8575.6360000000004</v>
      </c>
      <c r="G234" s="181">
        <v>7647.3050000000003</v>
      </c>
      <c r="H234" s="182">
        <v>337.91</v>
      </c>
      <c r="I234" s="181">
        <v>8613.7049999999999</v>
      </c>
      <c r="J234" s="181">
        <v>2606.4949999999999</v>
      </c>
      <c r="K234" s="181">
        <v>612.60700299999996</v>
      </c>
      <c r="L234" s="181">
        <v>486.15539999999999</v>
      </c>
      <c r="M234" s="181">
        <v>1307.018</v>
      </c>
      <c r="N234" s="181">
        <v>138.52260000000001</v>
      </c>
      <c r="O234" s="181">
        <v>331.37450000000001</v>
      </c>
      <c r="P234" s="181">
        <v>261.5419</v>
      </c>
      <c r="Q234" s="181">
        <v>21464.098000000002</v>
      </c>
      <c r="R234" s="181">
        <v>14807.789000000001</v>
      </c>
      <c r="S234" s="181">
        <v>1079.278407</v>
      </c>
      <c r="U234" s="181">
        <v>0.7268</v>
      </c>
    </row>
    <row r="235" spans="1:21" s="1" customFormat="1" x14ac:dyDescent="0.25">
      <c r="A235" s="13">
        <f t="shared" si="4"/>
        <v>43190</v>
      </c>
      <c r="B235" s="181">
        <v>10749.94</v>
      </c>
      <c r="C235" s="182">
        <v>512.68299999999999</v>
      </c>
      <c r="D235" s="182">
        <v>10383.951999999999</v>
      </c>
      <c r="E235" s="181">
        <v>574.94799999999998</v>
      </c>
      <c r="F235" s="182">
        <v>8546.4290000000001</v>
      </c>
      <c r="G235" s="181">
        <v>7496.3450000000003</v>
      </c>
      <c r="H235" s="182">
        <v>335.38499999999999</v>
      </c>
      <c r="I235" s="181">
        <v>8255.7980000000007</v>
      </c>
      <c r="J235" s="181">
        <v>2558.701</v>
      </c>
      <c r="K235" s="181">
        <v>621.502206</v>
      </c>
      <c r="L235" s="181">
        <v>491.33</v>
      </c>
      <c r="M235" s="181">
        <v>1305.1300000000001</v>
      </c>
      <c r="N235" s="181">
        <v>140.28200000000001</v>
      </c>
      <c r="O235" s="181">
        <v>331.79559999999998</v>
      </c>
      <c r="P235" s="181">
        <v>260.52449999999999</v>
      </c>
      <c r="Q235" s="181">
        <v>21328.697</v>
      </c>
      <c r="R235" s="181">
        <v>14725.814</v>
      </c>
      <c r="S235" s="181">
        <v>1079.894323</v>
      </c>
      <c r="U235" s="181">
        <v>0.71340000000000003</v>
      </c>
    </row>
    <row r="236" spans="1:21" s="1" customFormat="1" x14ac:dyDescent="0.25">
      <c r="A236" s="13">
        <f t="shared" si="4"/>
        <v>43220</v>
      </c>
      <c r="B236" s="181">
        <v>10793.11</v>
      </c>
      <c r="C236" s="182">
        <v>514.92600000000004</v>
      </c>
      <c r="D236" s="182">
        <v>10615.087</v>
      </c>
      <c r="E236" s="181">
        <v>588.80499999999995</v>
      </c>
      <c r="F236" s="182">
        <v>8959.3330000000005</v>
      </c>
      <c r="G236" s="181">
        <v>7546.384</v>
      </c>
      <c r="H236" s="182">
        <v>335.858</v>
      </c>
      <c r="I236" s="181">
        <v>8512.9889999999996</v>
      </c>
      <c r="J236" s="181">
        <v>2547.855</v>
      </c>
      <c r="K236" s="181">
        <v>609.02808099999902</v>
      </c>
      <c r="L236" s="181">
        <v>483.46030000000002</v>
      </c>
      <c r="M236" s="181">
        <v>1302.1559999999999</v>
      </c>
      <c r="N236" s="181">
        <v>137.16720000000001</v>
      </c>
      <c r="O236" s="181">
        <v>329.07749999999999</v>
      </c>
      <c r="P236" s="181">
        <v>258.32619999999997</v>
      </c>
      <c r="Q236" s="181">
        <v>21399.882000000001</v>
      </c>
      <c r="R236" s="181">
        <v>14761.24</v>
      </c>
      <c r="S236" s="181">
        <v>1068.870189</v>
      </c>
      <c r="U236" s="181">
        <v>0.72650000000000003</v>
      </c>
    </row>
    <row r="237" spans="1:21" s="1" customFormat="1" x14ac:dyDescent="0.25">
      <c r="A237" s="13">
        <f t="shared" si="4"/>
        <v>43251</v>
      </c>
      <c r="B237" s="181">
        <v>11056.29</v>
      </c>
      <c r="C237" s="182">
        <v>543.399</v>
      </c>
      <c r="D237" s="182">
        <v>10195.728999999999</v>
      </c>
      <c r="E237" s="181">
        <v>579.11699999999996</v>
      </c>
      <c r="F237" s="182">
        <v>8885.1389999999992</v>
      </c>
      <c r="G237" s="181">
        <v>7472.9660000000003</v>
      </c>
      <c r="H237" s="182">
        <v>335.13499999999999</v>
      </c>
      <c r="I237" s="181">
        <v>8541.9629999999997</v>
      </c>
      <c r="J237" s="181">
        <v>2458.1840000000002</v>
      </c>
      <c r="K237" s="181">
        <v>603.20599100000004</v>
      </c>
      <c r="L237" s="181">
        <v>479.79309999999998</v>
      </c>
      <c r="M237" s="181">
        <v>1282.5434</v>
      </c>
      <c r="N237" s="181">
        <v>132.29050000000001</v>
      </c>
      <c r="O237" s="181">
        <v>327.04430000000002</v>
      </c>
      <c r="P237" s="181">
        <v>256.56720000000001</v>
      </c>
      <c r="Q237" s="181">
        <v>21686.143</v>
      </c>
      <c r="R237" s="181">
        <v>14727.414000000001</v>
      </c>
      <c r="S237" s="181">
        <v>1061.072001</v>
      </c>
      <c r="U237" s="181">
        <v>0.75219999999999998</v>
      </c>
    </row>
    <row r="238" spans="1:21" s="1" customFormat="1" x14ac:dyDescent="0.25">
      <c r="A238" s="13">
        <f t="shared" si="4"/>
        <v>43281</v>
      </c>
      <c r="B238" s="181">
        <v>11131.38</v>
      </c>
      <c r="C238" s="182">
        <v>547.83299999999997</v>
      </c>
      <c r="D238" s="182">
        <v>10143.925999999999</v>
      </c>
      <c r="E238" s="181">
        <v>573.10199999999998</v>
      </c>
      <c r="F238" s="182">
        <v>8799.6280000000006</v>
      </c>
      <c r="G238" s="181">
        <v>7286.2030000000004</v>
      </c>
      <c r="H238" s="182">
        <v>324.91399999999999</v>
      </c>
      <c r="I238" s="181">
        <v>8405.4519999999993</v>
      </c>
      <c r="J238" s="181">
        <v>2357.6860000000001</v>
      </c>
      <c r="K238" s="181">
        <v>599.62447199999997</v>
      </c>
      <c r="L238" s="181">
        <v>477.65980000000002</v>
      </c>
      <c r="M238" s="181">
        <v>1276.7619999999999</v>
      </c>
      <c r="N238" s="181">
        <v>128.8511</v>
      </c>
      <c r="O238" s="181">
        <v>326.173</v>
      </c>
      <c r="P238" s="181">
        <v>255.5669</v>
      </c>
      <c r="Q238" s="181">
        <v>21510.998</v>
      </c>
      <c r="R238" s="181">
        <v>14698.343000000001</v>
      </c>
      <c r="S238" s="181">
        <v>1054.0208130000001</v>
      </c>
      <c r="U238" s="181">
        <v>0.75729999999999997</v>
      </c>
    </row>
    <row r="239" spans="1:21" s="1" customFormat="1" x14ac:dyDescent="0.25">
      <c r="A239" s="13">
        <f t="shared" si="4"/>
        <v>43312</v>
      </c>
      <c r="B239" s="181">
        <v>11530.98</v>
      </c>
      <c r="C239" s="182">
        <v>557.28399999999999</v>
      </c>
      <c r="D239" s="182">
        <v>10581.581</v>
      </c>
      <c r="E239" s="181">
        <v>582.11699999999996</v>
      </c>
      <c r="F239" s="182">
        <v>8876.6139999999996</v>
      </c>
      <c r="G239" s="181">
        <v>7315.3890000000001</v>
      </c>
      <c r="H239" s="182">
        <v>322.125</v>
      </c>
      <c r="I239" s="181">
        <v>8568.6540000000005</v>
      </c>
      <c r="J239" s="181">
        <v>2411.556</v>
      </c>
      <c r="K239" s="181">
        <v>596.51590799999997</v>
      </c>
      <c r="L239" s="181">
        <v>476.86239999999998</v>
      </c>
      <c r="M239" s="181">
        <v>1297.8869999999999</v>
      </c>
      <c r="N239" s="181">
        <v>130.59639999999999</v>
      </c>
      <c r="O239" s="181">
        <v>329.24250000000001</v>
      </c>
      <c r="P239" s="181">
        <v>259.42860000000002</v>
      </c>
      <c r="Q239" s="181">
        <v>21621.681</v>
      </c>
      <c r="R239" s="181">
        <v>14670.934999999999</v>
      </c>
      <c r="S239" s="181">
        <v>1071.429721</v>
      </c>
      <c r="U239" s="181">
        <v>0.76190000000000002</v>
      </c>
    </row>
    <row r="240" spans="1:21" s="1" customFormat="1" x14ac:dyDescent="0.25">
      <c r="A240" s="13">
        <f t="shared" si="4"/>
        <v>43343</v>
      </c>
      <c r="B240" s="181">
        <v>11912.82</v>
      </c>
      <c r="C240" s="182">
        <v>581.95600000000002</v>
      </c>
      <c r="D240" s="182">
        <v>10344.053</v>
      </c>
      <c r="E240" s="181">
        <v>575.79100000000005</v>
      </c>
      <c r="F240" s="182">
        <v>8505.5030000000006</v>
      </c>
      <c r="G240" s="181">
        <v>7331.991</v>
      </c>
      <c r="H240" s="182">
        <v>320.10399999999998</v>
      </c>
      <c r="I240" s="181">
        <v>8415.6820000000007</v>
      </c>
      <c r="J240" s="181">
        <v>2347.0569999999998</v>
      </c>
      <c r="K240" s="181">
        <v>596.29462899999999</v>
      </c>
      <c r="L240" s="181">
        <v>477.36259999999999</v>
      </c>
      <c r="M240" s="181">
        <v>1284.472</v>
      </c>
      <c r="N240" s="181">
        <v>126.79810000000001</v>
      </c>
      <c r="O240" s="181">
        <v>327.41730000000001</v>
      </c>
      <c r="P240" s="181">
        <v>256.87759999999997</v>
      </c>
      <c r="Q240" s="181">
        <v>21711.758000000002</v>
      </c>
      <c r="R240" s="181">
        <v>14739.266</v>
      </c>
      <c r="S240" s="181">
        <v>1057.0093460000001</v>
      </c>
      <c r="U240" s="181">
        <v>0.77159999999999995</v>
      </c>
    </row>
    <row r="241" spans="1:21" s="1" customFormat="1" x14ac:dyDescent="0.25">
      <c r="A241" s="13">
        <f t="shared" si="4"/>
        <v>43373</v>
      </c>
      <c r="B241" s="181">
        <v>11967.3</v>
      </c>
      <c r="C241" s="182">
        <v>570.94600000000003</v>
      </c>
      <c r="D241" s="182">
        <v>10329.088</v>
      </c>
      <c r="E241" s="181">
        <v>564.07000000000005</v>
      </c>
      <c r="F241" s="182">
        <v>8654.5360000000001</v>
      </c>
      <c r="G241" s="181">
        <v>7564.143</v>
      </c>
      <c r="H241" s="182">
        <v>324.81799999999998</v>
      </c>
      <c r="I241" s="181">
        <v>8360.8970000000008</v>
      </c>
      <c r="J241" s="181">
        <v>2335.3789999999999</v>
      </c>
      <c r="K241" s="181">
        <v>589.28080599999998</v>
      </c>
      <c r="L241" s="181">
        <v>473.24759999999998</v>
      </c>
      <c r="M241" s="181">
        <v>1302.069</v>
      </c>
      <c r="N241" s="181">
        <v>128.53049999999999</v>
      </c>
      <c r="O241" s="181">
        <v>329.44749999999999</v>
      </c>
      <c r="P241" s="181">
        <v>259.28609999999998</v>
      </c>
      <c r="Q241" s="181">
        <v>21580.249</v>
      </c>
      <c r="R241" s="181">
        <v>14696.299000000001</v>
      </c>
      <c r="S241" s="181">
        <v>1071.0266179999901</v>
      </c>
      <c r="U241" s="181">
        <v>0.76749999999999996</v>
      </c>
    </row>
    <row r="242" spans="1:21" s="1" customFormat="1" x14ac:dyDescent="0.25">
      <c r="A242" s="13">
        <f t="shared" si="4"/>
        <v>43404</v>
      </c>
      <c r="B242" s="181">
        <v>11136.46</v>
      </c>
      <c r="C242" s="182">
        <v>512.923</v>
      </c>
      <c r="D242" s="182">
        <v>9507.2199999999993</v>
      </c>
      <c r="E242" s="181">
        <v>508.52100000000002</v>
      </c>
      <c r="F242" s="182">
        <v>8070.1220000000003</v>
      </c>
      <c r="G242" s="181">
        <v>6924.835</v>
      </c>
      <c r="H242" s="182">
        <v>294.11799999999999</v>
      </c>
      <c r="I242" s="181">
        <v>7628.9530000000004</v>
      </c>
      <c r="J242" s="181">
        <v>2132.2049999999999</v>
      </c>
      <c r="K242" s="181">
        <v>584.01211899999998</v>
      </c>
      <c r="L242" s="181">
        <v>467.96120000000002</v>
      </c>
      <c r="M242" s="181">
        <v>1278.3630000000001</v>
      </c>
      <c r="N242" s="181">
        <v>127.0211</v>
      </c>
      <c r="O242" s="181">
        <v>326.14839999999998</v>
      </c>
      <c r="P242" s="181">
        <v>256.41829999999999</v>
      </c>
      <c r="Q242" s="181">
        <v>20578.776000000002</v>
      </c>
      <c r="R242" s="181">
        <v>14418.178</v>
      </c>
      <c r="S242" s="181">
        <v>1056.393403</v>
      </c>
      <c r="U242" s="181">
        <v>0.78349999999999997</v>
      </c>
    </row>
    <row r="243" spans="1:21" s="1" customFormat="1" x14ac:dyDescent="0.25">
      <c r="A243" s="13">
        <f t="shared" si="4"/>
        <v>43434</v>
      </c>
      <c r="B243" s="181">
        <v>11353.43</v>
      </c>
      <c r="C243" s="182">
        <v>522.52599999999995</v>
      </c>
      <c r="D243" s="182">
        <v>9447.6689999999999</v>
      </c>
      <c r="E243" s="181">
        <v>490.80599999999998</v>
      </c>
      <c r="F243" s="182">
        <v>7936.7240000000002</v>
      </c>
      <c r="G243" s="181">
        <v>6952.5569999999998</v>
      </c>
      <c r="H243" s="182">
        <v>302.12400000000002</v>
      </c>
      <c r="I243" s="181">
        <v>7850.7479999999996</v>
      </c>
      <c r="J243" s="181">
        <v>2220.2260000000001</v>
      </c>
      <c r="K243" s="181">
        <v>586.57001200000002</v>
      </c>
      <c r="L243" s="181">
        <v>469.42450000000002</v>
      </c>
      <c r="M243" s="181">
        <v>1266.1659999999999</v>
      </c>
      <c r="N243" s="181">
        <v>129.89930000000001</v>
      </c>
      <c r="O243" s="181">
        <v>325.55419999999998</v>
      </c>
      <c r="P243" s="181">
        <v>256.01310000000001</v>
      </c>
      <c r="Q243" s="181">
        <v>20545.135999999999</v>
      </c>
      <c r="R243" s="181">
        <v>14350.977000000001</v>
      </c>
      <c r="S243" s="181">
        <v>1054.7050340000001</v>
      </c>
      <c r="U243" s="181">
        <v>0.78420000000000001</v>
      </c>
    </row>
    <row r="244" spans="1:21" s="1" customFormat="1" x14ac:dyDescent="0.25">
      <c r="A244" s="13">
        <f t="shared" si="4"/>
        <v>43465</v>
      </c>
      <c r="B244" s="181">
        <v>10330.719999999999</v>
      </c>
      <c r="C244" s="182">
        <v>463.73399999999998</v>
      </c>
      <c r="D244" s="182">
        <v>8983.7839999999997</v>
      </c>
      <c r="E244" s="181">
        <v>463.77300000000002</v>
      </c>
      <c r="F244" s="182">
        <v>7636.3190000000004</v>
      </c>
      <c r="G244" s="181">
        <v>6489.8339999999998</v>
      </c>
      <c r="H244" s="182">
        <v>276.43799999999999</v>
      </c>
      <c r="I244" s="181">
        <v>7700.1989999999996</v>
      </c>
      <c r="J244" s="181">
        <v>2162.7489999999998</v>
      </c>
      <c r="K244" s="181">
        <v>601.76482799999997</v>
      </c>
      <c r="L244" s="181">
        <v>478.9153</v>
      </c>
      <c r="M244" s="181">
        <v>1256.6679999999999</v>
      </c>
      <c r="N244" s="181">
        <v>131.7364</v>
      </c>
      <c r="O244" s="181">
        <v>329.92590000000001</v>
      </c>
      <c r="P244" s="181">
        <v>258.93650000000002</v>
      </c>
      <c r="Q244" s="181">
        <v>19787.684000000001</v>
      </c>
      <c r="R244" s="181">
        <v>14422.617</v>
      </c>
      <c r="S244" s="181">
        <v>1069.112744</v>
      </c>
      <c r="U244" s="181">
        <v>0.78380000000000005</v>
      </c>
    </row>
    <row r="245" spans="1:21" s="14" customFormat="1" x14ac:dyDescent="0.25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U245" s="16"/>
    </row>
    <row r="250" spans="1:21" x14ac:dyDescent="0.25">
      <c r="K250" s="129"/>
    </row>
    <row r="251" spans="1:21" x14ac:dyDescent="0.25">
      <c r="K251" s="129"/>
    </row>
    <row r="252" spans="1:21" x14ac:dyDescent="0.25">
      <c r="K252" s="129"/>
    </row>
    <row r="253" spans="1:21" x14ac:dyDescent="0.25">
      <c r="K253" s="1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5"/>
  <sheetViews>
    <sheetView showGridLines="0" workbookViewId="0">
      <selection activeCell="S19" sqref="S19"/>
    </sheetView>
  </sheetViews>
  <sheetFormatPr defaultRowHeight="15" x14ac:dyDescent="0.25"/>
  <cols>
    <col min="1" max="1" width="15.7109375" style="8" bestFit="1" customWidth="1"/>
    <col min="2" max="2" width="22.5703125" style="15" bestFit="1" customWidth="1"/>
    <col min="3" max="3" width="30" style="15" bestFit="1" customWidth="1"/>
    <col min="4" max="4" width="29" style="15" bestFit="1" customWidth="1"/>
    <col min="5" max="5" width="31.7109375" style="15" bestFit="1" customWidth="1"/>
    <col min="6" max="6" width="21.42578125" style="15" bestFit="1" customWidth="1"/>
    <col min="7" max="7" width="22" style="15" bestFit="1" customWidth="1"/>
    <col min="8" max="10" width="31" style="15" bestFit="1" customWidth="1"/>
    <col min="11" max="11" width="45.85546875" style="15" bestFit="1" customWidth="1"/>
    <col min="12" max="16" width="45.7109375" style="15" bestFit="1" customWidth="1"/>
    <col min="17" max="19" width="31" style="15" bestFit="1" customWidth="1"/>
    <col min="20" max="255" width="8.85546875" style="9"/>
    <col min="256" max="256" width="15.7109375" style="9" bestFit="1" customWidth="1"/>
    <col min="257" max="257" width="22.5703125" style="9" bestFit="1" customWidth="1"/>
    <col min="258" max="258" width="30" style="9" bestFit="1" customWidth="1"/>
    <col min="259" max="259" width="29" style="9" bestFit="1" customWidth="1"/>
    <col min="260" max="260" width="31.7109375" style="9" bestFit="1" customWidth="1"/>
    <col min="261" max="261" width="21.42578125" style="9" bestFit="1" customWidth="1"/>
    <col min="262" max="262" width="22" style="9" bestFit="1" customWidth="1"/>
    <col min="263" max="265" width="31" style="9" bestFit="1" customWidth="1"/>
    <col min="266" max="266" width="45.85546875" style="9" bestFit="1" customWidth="1"/>
    <col min="267" max="271" width="45.7109375" style="9" bestFit="1" customWidth="1"/>
    <col min="272" max="273" width="31" style="9" bestFit="1" customWidth="1"/>
    <col min="274" max="275" width="8.85546875" style="9"/>
    <col min="276" max="276" width="31" style="9" bestFit="1" customWidth="1"/>
    <col min="277" max="511" width="8.85546875" style="9"/>
    <col min="512" max="512" width="15.7109375" style="9" bestFit="1" customWidth="1"/>
    <col min="513" max="513" width="22.5703125" style="9" bestFit="1" customWidth="1"/>
    <col min="514" max="514" width="30" style="9" bestFit="1" customWidth="1"/>
    <col min="515" max="515" width="29" style="9" bestFit="1" customWidth="1"/>
    <col min="516" max="516" width="31.7109375" style="9" bestFit="1" customWidth="1"/>
    <col min="517" max="517" width="21.42578125" style="9" bestFit="1" customWidth="1"/>
    <col min="518" max="518" width="22" style="9" bestFit="1" customWidth="1"/>
    <col min="519" max="521" width="31" style="9" bestFit="1" customWidth="1"/>
    <col min="522" max="522" width="45.85546875" style="9" bestFit="1" customWidth="1"/>
    <col min="523" max="527" width="45.7109375" style="9" bestFit="1" customWidth="1"/>
    <col min="528" max="529" width="31" style="9" bestFit="1" customWidth="1"/>
    <col min="530" max="531" width="8.85546875" style="9"/>
    <col min="532" max="532" width="31" style="9" bestFit="1" customWidth="1"/>
    <col min="533" max="767" width="8.85546875" style="9"/>
    <col min="768" max="768" width="15.7109375" style="9" bestFit="1" customWidth="1"/>
    <col min="769" max="769" width="22.5703125" style="9" bestFit="1" customWidth="1"/>
    <col min="770" max="770" width="30" style="9" bestFit="1" customWidth="1"/>
    <col min="771" max="771" width="29" style="9" bestFit="1" customWidth="1"/>
    <col min="772" max="772" width="31.7109375" style="9" bestFit="1" customWidth="1"/>
    <col min="773" max="773" width="21.42578125" style="9" bestFit="1" customWidth="1"/>
    <col min="774" max="774" width="22" style="9" bestFit="1" customWidth="1"/>
    <col min="775" max="777" width="31" style="9" bestFit="1" customWidth="1"/>
    <col min="778" max="778" width="45.85546875" style="9" bestFit="1" customWidth="1"/>
    <col min="779" max="783" width="45.7109375" style="9" bestFit="1" customWidth="1"/>
    <col min="784" max="785" width="31" style="9" bestFit="1" customWidth="1"/>
    <col min="786" max="787" width="8.85546875" style="9"/>
    <col min="788" max="788" width="31" style="9" bestFit="1" customWidth="1"/>
    <col min="789" max="1023" width="8.85546875" style="9"/>
    <col min="1024" max="1024" width="15.7109375" style="9" bestFit="1" customWidth="1"/>
    <col min="1025" max="1025" width="22.5703125" style="9" bestFit="1" customWidth="1"/>
    <col min="1026" max="1026" width="30" style="9" bestFit="1" customWidth="1"/>
    <col min="1027" max="1027" width="29" style="9" bestFit="1" customWidth="1"/>
    <col min="1028" max="1028" width="31.7109375" style="9" bestFit="1" customWidth="1"/>
    <col min="1029" max="1029" width="21.42578125" style="9" bestFit="1" customWidth="1"/>
    <col min="1030" max="1030" width="22" style="9" bestFit="1" customWidth="1"/>
    <col min="1031" max="1033" width="31" style="9" bestFit="1" customWidth="1"/>
    <col min="1034" max="1034" width="45.85546875" style="9" bestFit="1" customWidth="1"/>
    <col min="1035" max="1039" width="45.7109375" style="9" bestFit="1" customWidth="1"/>
    <col min="1040" max="1041" width="31" style="9" bestFit="1" customWidth="1"/>
    <col min="1042" max="1043" width="8.85546875" style="9"/>
    <col min="1044" max="1044" width="31" style="9" bestFit="1" customWidth="1"/>
    <col min="1045" max="1279" width="8.85546875" style="9"/>
    <col min="1280" max="1280" width="15.7109375" style="9" bestFit="1" customWidth="1"/>
    <col min="1281" max="1281" width="22.5703125" style="9" bestFit="1" customWidth="1"/>
    <col min="1282" max="1282" width="30" style="9" bestFit="1" customWidth="1"/>
    <col min="1283" max="1283" width="29" style="9" bestFit="1" customWidth="1"/>
    <col min="1284" max="1284" width="31.7109375" style="9" bestFit="1" customWidth="1"/>
    <col min="1285" max="1285" width="21.42578125" style="9" bestFit="1" customWidth="1"/>
    <col min="1286" max="1286" width="22" style="9" bestFit="1" customWidth="1"/>
    <col min="1287" max="1289" width="31" style="9" bestFit="1" customWidth="1"/>
    <col min="1290" max="1290" width="45.85546875" style="9" bestFit="1" customWidth="1"/>
    <col min="1291" max="1295" width="45.7109375" style="9" bestFit="1" customWidth="1"/>
    <col min="1296" max="1297" width="31" style="9" bestFit="1" customWidth="1"/>
    <col min="1298" max="1299" width="8.85546875" style="9"/>
    <col min="1300" max="1300" width="31" style="9" bestFit="1" customWidth="1"/>
    <col min="1301" max="1535" width="8.85546875" style="9"/>
    <col min="1536" max="1536" width="15.7109375" style="9" bestFit="1" customWidth="1"/>
    <col min="1537" max="1537" width="22.5703125" style="9" bestFit="1" customWidth="1"/>
    <col min="1538" max="1538" width="30" style="9" bestFit="1" customWidth="1"/>
    <col min="1539" max="1539" width="29" style="9" bestFit="1" customWidth="1"/>
    <col min="1540" max="1540" width="31.7109375" style="9" bestFit="1" customWidth="1"/>
    <col min="1541" max="1541" width="21.42578125" style="9" bestFit="1" customWidth="1"/>
    <col min="1542" max="1542" width="22" style="9" bestFit="1" customWidth="1"/>
    <col min="1543" max="1545" width="31" style="9" bestFit="1" customWidth="1"/>
    <col min="1546" max="1546" width="45.85546875" style="9" bestFit="1" customWidth="1"/>
    <col min="1547" max="1551" width="45.7109375" style="9" bestFit="1" customWidth="1"/>
    <col min="1552" max="1553" width="31" style="9" bestFit="1" customWidth="1"/>
    <col min="1554" max="1555" width="8.85546875" style="9"/>
    <col min="1556" max="1556" width="31" style="9" bestFit="1" customWidth="1"/>
    <col min="1557" max="1791" width="8.85546875" style="9"/>
    <col min="1792" max="1792" width="15.7109375" style="9" bestFit="1" customWidth="1"/>
    <col min="1793" max="1793" width="22.5703125" style="9" bestFit="1" customWidth="1"/>
    <col min="1794" max="1794" width="30" style="9" bestFit="1" customWidth="1"/>
    <col min="1795" max="1795" width="29" style="9" bestFit="1" customWidth="1"/>
    <col min="1796" max="1796" width="31.7109375" style="9" bestFit="1" customWidth="1"/>
    <col min="1797" max="1797" width="21.42578125" style="9" bestFit="1" customWidth="1"/>
    <col min="1798" max="1798" width="22" style="9" bestFit="1" customWidth="1"/>
    <col min="1799" max="1801" width="31" style="9" bestFit="1" customWidth="1"/>
    <col min="1802" max="1802" width="45.85546875" style="9" bestFit="1" customWidth="1"/>
    <col min="1803" max="1807" width="45.7109375" style="9" bestFit="1" customWidth="1"/>
    <col min="1808" max="1809" width="31" style="9" bestFit="1" customWidth="1"/>
    <col min="1810" max="1811" width="8.85546875" style="9"/>
    <col min="1812" max="1812" width="31" style="9" bestFit="1" customWidth="1"/>
    <col min="1813" max="2047" width="8.85546875" style="9"/>
    <col min="2048" max="2048" width="15.7109375" style="9" bestFit="1" customWidth="1"/>
    <col min="2049" max="2049" width="22.5703125" style="9" bestFit="1" customWidth="1"/>
    <col min="2050" max="2050" width="30" style="9" bestFit="1" customWidth="1"/>
    <col min="2051" max="2051" width="29" style="9" bestFit="1" customWidth="1"/>
    <col min="2052" max="2052" width="31.7109375" style="9" bestFit="1" customWidth="1"/>
    <col min="2053" max="2053" width="21.42578125" style="9" bestFit="1" customWidth="1"/>
    <col min="2054" max="2054" width="22" style="9" bestFit="1" customWidth="1"/>
    <col min="2055" max="2057" width="31" style="9" bestFit="1" customWidth="1"/>
    <col min="2058" max="2058" width="45.85546875" style="9" bestFit="1" customWidth="1"/>
    <col min="2059" max="2063" width="45.7109375" style="9" bestFit="1" customWidth="1"/>
    <col min="2064" max="2065" width="31" style="9" bestFit="1" customWidth="1"/>
    <col min="2066" max="2067" width="8.85546875" style="9"/>
    <col min="2068" max="2068" width="31" style="9" bestFit="1" customWidth="1"/>
    <col min="2069" max="2303" width="8.85546875" style="9"/>
    <col min="2304" max="2304" width="15.7109375" style="9" bestFit="1" customWidth="1"/>
    <col min="2305" max="2305" width="22.5703125" style="9" bestFit="1" customWidth="1"/>
    <col min="2306" max="2306" width="30" style="9" bestFit="1" customWidth="1"/>
    <col min="2307" max="2307" width="29" style="9" bestFit="1" customWidth="1"/>
    <col min="2308" max="2308" width="31.7109375" style="9" bestFit="1" customWidth="1"/>
    <col min="2309" max="2309" width="21.42578125" style="9" bestFit="1" customWidth="1"/>
    <col min="2310" max="2310" width="22" style="9" bestFit="1" customWidth="1"/>
    <col min="2311" max="2313" width="31" style="9" bestFit="1" customWidth="1"/>
    <col min="2314" max="2314" width="45.85546875" style="9" bestFit="1" customWidth="1"/>
    <col min="2315" max="2319" width="45.7109375" style="9" bestFit="1" customWidth="1"/>
    <col min="2320" max="2321" width="31" style="9" bestFit="1" customWidth="1"/>
    <col min="2322" max="2323" width="8.85546875" style="9"/>
    <col min="2324" max="2324" width="31" style="9" bestFit="1" customWidth="1"/>
    <col min="2325" max="2559" width="8.85546875" style="9"/>
    <col min="2560" max="2560" width="15.7109375" style="9" bestFit="1" customWidth="1"/>
    <col min="2561" max="2561" width="22.5703125" style="9" bestFit="1" customWidth="1"/>
    <col min="2562" max="2562" width="30" style="9" bestFit="1" customWidth="1"/>
    <col min="2563" max="2563" width="29" style="9" bestFit="1" customWidth="1"/>
    <col min="2564" max="2564" width="31.7109375" style="9" bestFit="1" customWidth="1"/>
    <col min="2565" max="2565" width="21.42578125" style="9" bestFit="1" customWidth="1"/>
    <col min="2566" max="2566" width="22" style="9" bestFit="1" customWidth="1"/>
    <col min="2567" max="2569" width="31" style="9" bestFit="1" customWidth="1"/>
    <col min="2570" max="2570" width="45.85546875" style="9" bestFit="1" customWidth="1"/>
    <col min="2571" max="2575" width="45.7109375" style="9" bestFit="1" customWidth="1"/>
    <col min="2576" max="2577" width="31" style="9" bestFit="1" customWidth="1"/>
    <col min="2578" max="2579" width="8.85546875" style="9"/>
    <col min="2580" max="2580" width="31" style="9" bestFit="1" customWidth="1"/>
    <col min="2581" max="2815" width="8.85546875" style="9"/>
    <col min="2816" max="2816" width="15.7109375" style="9" bestFit="1" customWidth="1"/>
    <col min="2817" max="2817" width="22.5703125" style="9" bestFit="1" customWidth="1"/>
    <col min="2818" max="2818" width="30" style="9" bestFit="1" customWidth="1"/>
    <col min="2819" max="2819" width="29" style="9" bestFit="1" customWidth="1"/>
    <col min="2820" max="2820" width="31.7109375" style="9" bestFit="1" customWidth="1"/>
    <col min="2821" max="2821" width="21.42578125" style="9" bestFit="1" customWidth="1"/>
    <col min="2822" max="2822" width="22" style="9" bestFit="1" customWidth="1"/>
    <col min="2823" max="2825" width="31" style="9" bestFit="1" customWidth="1"/>
    <col min="2826" max="2826" width="45.85546875" style="9" bestFit="1" customWidth="1"/>
    <col min="2827" max="2831" width="45.7109375" style="9" bestFit="1" customWidth="1"/>
    <col min="2832" max="2833" width="31" style="9" bestFit="1" customWidth="1"/>
    <col min="2834" max="2835" width="8.85546875" style="9"/>
    <col min="2836" max="2836" width="31" style="9" bestFit="1" customWidth="1"/>
    <col min="2837" max="3071" width="8.85546875" style="9"/>
    <col min="3072" max="3072" width="15.7109375" style="9" bestFit="1" customWidth="1"/>
    <col min="3073" max="3073" width="22.5703125" style="9" bestFit="1" customWidth="1"/>
    <col min="3074" max="3074" width="30" style="9" bestFit="1" customWidth="1"/>
    <col min="3075" max="3075" width="29" style="9" bestFit="1" customWidth="1"/>
    <col min="3076" max="3076" width="31.7109375" style="9" bestFit="1" customWidth="1"/>
    <col min="3077" max="3077" width="21.42578125" style="9" bestFit="1" customWidth="1"/>
    <col min="3078" max="3078" width="22" style="9" bestFit="1" customWidth="1"/>
    <col min="3079" max="3081" width="31" style="9" bestFit="1" customWidth="1"/>
    <col min="3082" max="3082" width="45.85546875" style="9" bestFit="1" customWidth="1"/>
    <col min="3083" max="3087" width="45.7109375" style="9" bestFit="1" customWidth="1"/>
    <col min="3088" max="3089" width="31" style="9" bestFit="1" customWidth="1"/>
    <col min="3090" max="3091" width="8.85546875" style="9"/>
    <col min="3092" max="3092" width="31" style="9" bestFit="1" customWidth="1"/>
    <col min="3093" max="3327" width="8.85546875" style="9"/>
    <col min="3328" max="3328" width="15.7109375" style="9" bestFit="1" customWidth="1"/>
    <col min="3329" max="3329" width="22.5703125" style="9" bestFit="1" customWidth="1"/>
    <col min="3330" max="3330" width="30" style="9" bestFit="1" customWidth="1"/>
    <col min="3331" max="3331" width="29" style="9" bestFit="1" customWidth="1"/>
    <col min="3332" max="3332" width="31.7109375" style="9" bestFit="1" customWidth="1"/>
    <col min="3333" max="3333" width="21.42578125" style="9" bestFit="1" customWidth="1"/>
    <col min="3334" max="3334" width="22" style="9" bestFit="1" customWidth="1"/>
    <col min="3335" max="3337" width="31" style="9" bestFit="1" customWidth="1"/>
    <col min="3338" max="3338" width="45.85546875" style="9" bestFit="1" customWidth="1"/>
    <col min="3339" max="3343" width="45.7109375" style="9" bestFit="1" customWidth="1"/>
    <col min="3344" max="3345" width="31" style="9" bestFit="1" customWidth="1"/>
    <col min="3346" max="3347" width="8.85546875" style="9"/>
    <col min="3348" max="3348" width="31" style="9" bestFit="1" customWidth="1"/>
    <col min="3349" max="3583" width="8.85546875" style="9"/>
    <col min="3584" max="3584" width="15.7109375" style="9" bestFit="1" customWidth="1"/>
    <col min="3585" max="3585" width="22.5703125" style="9" bestFit="1" customWidth="1"/>
    <col min="3586" max="3586" width="30" style="9" bestFit="1" customWidth="1"/>
    <col min="3587" max="3587" width="29" style="9" bestFit="1" customWidth="1"/>
    <col min="3588" max="3588" width="31.7109375" style="9" bestFit="1" customWidth="1"/>
    <col min="3589" max="3589" width="21.42578125" style="9" bestFit="1" customWidth="1"/>
    <col min="3590" max="3590" width="22" style="9" bestFit="1" customWidth="1"/>
    <col min="3591" max="3593" width="31" style="9" bestFit="1" customWidth="1"/>
    <col min="3594" max="3594" width="45.85546875" style="9" bestFit="1" customWidth="1"/>
    <col min="3595" max="3599" width="45.7109375" style="9" bestFit="1" customWidth="1"/>
    <col min="3600" max="3601" width="31" style="9" bestFit="1" customWidth="1"/>
    <col min="3602" max="3603" width="8.85546875" style="9"/>
    <col min="3604" max="3604" width="31" style="9" bestFit="1" customWidth="1"/>
    <col min="3605" max="3839" width="8.85546875" style="9"/>
    <col min="3840" max="3840" width="15.7109375" style="9" bestFit="1" customWidth="1"/>
    <col min="3841" max="3841" width="22.5703125" style="9" bestFit="1" customWidth="1"/>
    <col min="3842" max="3842" width="30" style="9" bestFit="1" customWidth="1"/>
    <col min="3843" max="3843" width="29" style="9" bestFit="1" customWidth="1"/>
    <col min="3844" max="3844" width="31.7109375" style="9" bestFit="1" customWidth="1"/>
    <col min="3845" max="3845" width="21.42578125" style="9" bestFit="1" customWidth="1"/>
    <col min="3846" max="3846" width="22" style="9" bestFit="1" customWidth="1"/>
    <col min="3847" max="3849" width="31" style="9" bestFit="1" customWidth="1"/>
    <col min="3850" max="3850" width="45.85546875" style="9" bestFit="1" customWidth="1"/>
    <col min="3851" max="3855" width="45.7109375" style="9" bestFit="1" customWidth="1"/>
    <col min="3856" max="3857" width="31" style="9" bestFit="1" customWidth="1"/>
    <col min="3858" max="3859" width="8.85546875" style="9"/>
    <col min="3860" max="3860" width="31" style="9" bestFit="1" customWidth="1"/>
    <col min="3861" max="4095" width="8.85546875" style="9"/>
    <col min="4096" max="4096" width="15.7109375" style="9" bestFit="1" customWidth="1"/>
    <col min="4097" max="4097" width="22.5703125" style="9" bestFit="1" customWidth="1"/>
    <col min="4098" max="4098" width="30" style="9" bestFit="1" customWidth="1"/>
    <col min="4099" max="4099" width="29" style="9" bestFit="1" customWidth="1"/>
    <col min="4100" max="4100" width="31.7109375" style="9" bestFit="1" customWidth="1"/>
    <col min="4101" max="4101" width="21.42578125" style="9" bestFit="1" customWidth="1"/>
    <col min="4102" max="4102" width="22" style="9" bestFit="1" customWidth="1"/>
    <col min="4103" max="4105" width="31" style="9" bestFit="1" customWidth="1"/>
    <col min="4106" max="4106" width="45.85546875" style="9" bestFit="1" customWidth="1"/>
    <col min="4107" max="4111" width="45.7109375" style="9" bestFit="1" customWidth="1"/>
    <col min="4112" max="4113" width="31" style="9" bestFit="1" customWidth="1"/>
    <col min="4114" max="4115" width="8.85546875" style="9"/>
    <col min="4116" max="4116" width="31" style="9" bestFit="1" customWidth="1"/>
    <col min="4117" max="4351" width="8.85546875" style="9"/>
    <col min="4352" max="4352" width="15.7109375" style="9" bestFit="1" customWidth="1"/>
    <col min="4353" max="4353" width="22.5703125" style="9" bestFit="1" customWidth="1"/>
    <col min="4354" max="4354" width="30" style="9" bestFit="1" customWidth="1"/>
    <col min="4355" max="4355" width="29" style="9" bestFit="1" customWidth="1"/>
    <col min="4356" max="4356" width="31.7109375" style="9" bestFit="1" customWidth="1"/>
    <col min="4357" max="4357" width="21.42578125" style="9" bestFit="1" customWidth="1"/>
    <col min="4358" max="4358" width="22" style="9" bestFit="1" customWidth="1"/>
    <col min="4359" max="4361" width="31" style="9" bestFit="1" customWidth="1"/>
    <col min="4362" max="4362" width="45.85546875" style="9" bestFit="1" customWidth="1"/>
    <col min="4363" max="4367" width="45.7109375" style="9" bestFit="1" customWidth="1"/>
    <col min="4368" max="4369" width="31" style="9" bestFit="1" customWidth="1"/>
    <col min="4370" max="4371" width="8.85546875" style="9"/>
    <col min="4372" max="4372" width="31" style="9" bestFit="1" customWidth="1"/>
    <col min="4373" max="4607" width="8.85546875" style="9"/>
    <col min="4608" max="4608" width="15.7109375" style="9" bestFit="1" customWidth="1"/>
    <col min="4609" max="4609" width="22.5703125" style="9" bestFit="1" customWidth="1"/>
    <col min="4610" max="4610" width="30" style="9" bestFit="1" customWidth="1"/>
    <col min="4611" max="4611" width="29" style="9" bestFit="1" customWidth="1"/>
    <col min="4612" max="4612" width="31.7109375" style="9" bestFit="1" customWidth="1"/>
    <col min="4613" max="4613" width="21.42578125" style="9" bestFit="1" customWidth="1"/>
    <col min="4614" max="4614" width="22" style="9" bestFit="1" customWidth="1"/>
    <col min="4615" max="4617" width="31" style="9" bestFit="1" customWidth="1"/>
    <col min="4618" max="4618" width="45.85546875" style="9" bestFit="1" customWidth="1"/>
    <col min="4619" max="4623" width="45.7109375" style="9" bestFit="1" customWidth="1"/>
    <col min="4624" max="4625" width="31" style="9" bestFit="1" customWidth="1"/>
    <col min="4626" max="4627" width="8.85546875" style="9"/>
    <col min="4628" max="4628" width="31" style="9" bestFit="1" customWidth="1"/>
    <col min="4629" max="4863" width="8.85546875" style="9"/>
    <col min="4864" max="4864" width="15.7109375" style="9" bestFit="1" customWidth="1"/>
    <col min="4865" max="4865" width="22.5703125" style="9" bestFit="1" customWidth="1"/>
    <col min="4866" max="4866" width="30" style="9" bestFit="1" customWidth="1"/>
    <col min="4867" max="4867" width="29" style="9" bestFit="1" customWidth="1"/>
    <col min="4868" max="4868" width="31.7109375" style="9" bestFit="1" customWidth="1"/>
    <col min="4869" max="4869" width="21.42578125" style="9" bestFit="1" customWidth="1"/>
    <col min="4870" max="4870" width="22" style="9" bestFit="1" customWidth="1"/>
    <col min="4871" max="4873" width="31" style="9" bestFit="1" customWidth="1"/>
    <col min="4874" max="4874" width="45.85546875" style="9" bestFit="1" customWidth="1"/>
    <col min="4875" max="4879" width="45.7109375" style="9" bestFit="1" customWidth="1"/>
    <col min="4880" max="4881" width="31" style="9" bestFit="1" customWidth="1"/>
    <col min="4882" max="4883" width="8.85546875" style="9"/>
    <col min="4884" max="4884" width="31" style="9" bestFit="1" customWidth="1"/>
    <col min="4885" max="5119" width="8.85546875" style="9"/>
    <col min="5120" max="5120" width="15.7109375" style="9" bestFit="1" customWidth="1"/>
    <col min="5121" max="5121" width="22.5703125" style="9" bestFit="1" customWidth="1"/>
    <col min="5122" max="5122" width="30" style="9" bestFit="1" customWidth="1"/>
    <col min="5123" max="5123" width="29" style="9" bestFit="1" customWidth="1"/>
    <col min="5124" max="5124" width="31.7109375" style="9" bestFit="1" customWidth="1"/>
    <col min="5125" max="5125" width="21.42578125" style="9" bestFit="1" customWidth="1"/>
    <col min="5126" max="5126" width="22" style="9" bestFit="1" customWidth="1"/>
    <col min="5127" max="5129" width="31" style="9" bestFit="1" customWidth="1"/>
    <col min="5130" max="5130" width="45.85546875" style="9" bestFit="1" customWidth="1"/>
    <col min="5131" max="5135" width="45.7109375" style="9" bestFit="1" customWidth="1"/>
    <col min="5136" max="5137" width="31" style="9" bestFit="1" customWidth="1"/>
    <col min="5138" max="5139" width="8.85546875" style="9"/>
    <col min="5140" max="5140" width="31" style="9" bestFit="1" customWidth="1"/>
    <col min="5141" max="5375" width="8.85546875" style="9"/>
    <col min="5376" max="5376" width="15.7109375" style="9" bestFit="1" customWidth="1"/>
    <col min="5377" max="5377" width="22.5703125" style="9" bestFit="1" customWidth="1"/>
    <col min="5378" max="5378" width="30" style="9" bestFit="1" customWidth="1"/>
    <col min="5379" max="5379" width="29" style="9" bestFit="1" customWidth="1"/>
    <col min="5380" max="5380" width="31.7109375" style="9" bestFit="1" customWidth="1"/>
    <col min="5381" max="5381" width="21.42578125" style="9" bestFit="1" customWidth="1"/>
    <col min="5382" max="5382" width="22" style="9" bestFit="1" customWidth="1"/>
    <col min="5383" max="5385" width="31" style="9" bestFit="1" customWidth="1"/>
    <col min="5386" max="5386" width="45.85546875" style="9" bestFit="1" customWidth="1"/>
    <col min="5387" max="5391" width="45.7109375" style="9" bestFit="1" customWidth="1"/>
    <col min="5392" max="5393" width="31" style="9" bestFit="1" customWidth="1"/>
    <col min="5394" max="5395" width="8.85546875" style="9"/>
    <col min="5396" max="5396" width="31" style="9" bestFit="1" customWidth="1"/>
    <col min="5397" max="5631" width="8.85546875" style="9"/>
    <col min="5632" max="5632" width="15.7109375" style="9" bestFit="1" customWidth="1"/>
    <col min="5633" max="5633" width="22.5703125" style="9" bestFit="1" customWidth="1"/>
    <col min="5634" max="5634" width="30" style="9" bestFit="1" customWidth="1"/>
    <col min="5635" max="5635" width="29" style="9" bestFit="1" customWidth="1"/>
    <col min="5636" max="5636" width="31.7109375" style="9" bestFit="1" customWidth="1"/>
    <col min="5637" max="5637" width="21.42578125" style="9" bestFit="1" customWidth="1"/>
    <col min="5638" max="5638" width="22" style="9" bestFit="1" customWidth="1"/>
    <col min="5639" max="5641" width="31" style="9" bestFit="1" customWidth="1"/>
    <col min="5642" max="5642" width="45.85546875" style="9" bestFit="1" customWidth="1"/>
    <col min="5643" max="5647" width="45.7109375" style="9" bestFit="1" customWidth="1"/>
    <col min="5648" max="5649" width="31" style="9" bestFit="1" customWidth="1"/>
    <col min="5650" max="5651" width="8.85546875" style="9"/>
    <col min="5652" max="5652" width="31" style="9" bestFit="1" customWidth="1"/>
    <col min="5653" max="5887" width="8.85546875" style="9"/>
    <col min="5888" max="5888" width="15.7109375" style="9" bestFit="1" customWidth="1"/>
    <col min="5889" max="5889" width="22.5703125" style="9" bestFit="1" customWidth="1"/>
    <col min="5890" max="5890" width="30" style="9" bestFit="1" customWidth="1"/>
    <col min="5891" max="5891" width="29" style="9" bestFit="1" customWidth="1"/>
    <col min="5892" max="5892" width="31.7109375" style="9" bestFit="1" customWidth="1"/>
    <col min="5893" max="5893" width="21.42578125" style="9" bestFit="1" customWidth="1"/>
    <col min="5894" max="5894" width="22" style="9" bestFit="1" customWidth="1"/>
    <col min="5895" max="5897" width="31" style="9" bestFit="1" customWidth="1"/>
    <col min="5898" max="5898" width="45.85546875" style="9" bestFit="1" customWidth="1"/>
    <col min="5899" max="5903" width="45.7109375" style="9" bestFit="1" customWidth="1"/>
    <col min="5904" max="5905" width="31" style="9" bestFit="1" customWidth="1"/>
    <col min="5906" max="5907" width="8.85546875" style="9"/>
    <col min="5908" max="5908" width="31" style="9" bestFit="1" customWidth="1"/>
    <col min="5909" max="6143" width="8.85546875" style="9"/>
    <col min="6144" max="6144" width="15.7109375" style="9" bestFit="1" customWidth="1"/>
    <col min="6145" max="6145" width="22.5703125" style="9" bestFit="1" customWidth="1"/>
    <col min="6146" max="6146" width="30" style="9" bestFit="1" customWidth="1"/>
    <col min="6147" max="6147" width="29" style="9" bestFit="1" customWidth="1"/>
    <col min="6148" max="6148" width="31.7109375" style="9" bestFit="1" customWidth="1"/>
    <col min="6149" max="6149" width="21.42578125" style="9" bestFit="1" customWidth="1"/>
    <col min="6150" max="6150" width="22" style="9" bestFit="1" customWidth="1"/>
    <col min="6151" max="6153" width="31" style="9" bestFit="1" customWidth="1"/>
    <col min="6154" max="6154" width="45.85546875" style="9" bestFit="1" customWidth="1"/>
    <col min="6155" max="6159" width="45.7109375" style="9" bestFit="1" customWidth="1"/>
    <col min="6160" max="6161" width="31" style="9" bestFit="1" customWidth="1"/>
    <col min="6162" max="6163" width="8.85546875" style="9"/>
    <col min="6164" max="6164" width="31" style="9" bestFit="1" customWidth="1"/>
    <col min="6165" max="6399" width="8.85546875" style="9"/>
    <col min="6400" max="6400" width="15.7109375" style="9" bestFit="1" customWidth="1"/>
    <col min="6401" max="6401" width="22.5703125" style="9" bestFit="1" customWidth="1"/>
    <col min="6402" max="6402" width="30" style="9" bestFit="1" customWidth="1"/>
    <col min="6403" max="6403" width="29" style="9" bestFit="1" customWidth="1"/>
    <col min="6404" max="6404" width="31.7109375" style="9" bestFit="1" customWidth="1"/>
    <col min="6405" max="6405" width="21.42578125" style="9" bestFit="1" customWidth="1"/>
    <col min="6406" max="6406" width="22" style="9" bestFit="1" customWidth="1"/>
    <col min="6407" max="6409" width="31" style="9" bestFit="1" customWidth="1"/>
    <col min="6410" max="6410" width="45.85546875" style="9" bestFit="1" customWidth="1"/>
    <col min="6411" max="6415" width="45.7109375" style="9" bestFit="1" customWidth="1"/>
    <col min="6416" max="6417" width="31" style="9" bestFit="1" customWidth="1"/>
    <col min="6418" max="6419" width="8.85546875" style="9"/>
    <col min="6420" max="6420" width="31" style="9" bestFit="1" customWidth="1"/>
    <col min="6421" max="6655" width="8.85546875" style="9"/>
    <col min="6656" max="6656" width="15.7109375" style="9" bestFit="1" customWidth="1"/>
    <col min="6657" max="6657" width="22.5703125" style="9" bestFit="1" customWidth="1"/>
    <col min="6658" max="6658" width="30" style="9" bestFit="1" customWidth="1"/>
    <col min="6659" max="6659" width="29" style="9" bestFit="1" customWidth="1"/>
    <col min="6660" max="6660" width="31.7109375" style="9" bestFit="1" customWidth="1"/>
    <col min="6661" max="6661" width="21.42578125" style="9" bestFit="1" customWidth="1"/>
    <col min="6662" max="6662" width="22" style="9" bestFit="1" customWidth="1"/>
    <col min="6663" max="6665" width="31" style="9" bestFit="1" customWidth="1"/>
    <col min="6666" max="6666" width="45.85546875" style="9" bestFit="1" customWidth="1"/>
    <col min="6667" max="6671" width="45.7109375" style="9" bestFit="1" customWidth="1"/>
    <col min="6672" max="6673" width="31" style="9" bestFit="1" customWidth="1"/>
    <col min="6674" max="6675" width="8.85546875" style="9"/>
    <col min="6676" max="6676" width="31" style="9" bestFit="1" customWidth="1"/>
    <col min="6677" max="6911" width="8.85546875" style="9"/>
    <col min="6912" max="6912" width="15.7109375" style="9" bestFit="1" customWidth="1"/>
    <col min="6913" max="6913" width="22.5703125" style="9" bestFit="1" customWidth="1"/>
    <col min="6914" max="6914" width="30" style="9" bestFit="1" customWidth="1"/>
    <col min="6915" max="6915" width="29" style="9" bestFit="1" customWidth="1"/>
    <col min="6916" max="6916" width="31.7109375" style="9" bestFit="1" customWidth="1"/>
    <col min="6917" max="6917" width="21.42578125" style="9" bestFit="1" customWidth="1"/>
    <col min="6918" max="6918" width="22" style="9" bestFit="1" customWidth="1"/>
    <col min="6919" max="6921" width="31" style="9" bestFit="1" customWidth="1"/>
    <col min="6922" max="6922" width="45.85546875" style="9" bestFit="1" customWidth="1"/>
    <col min="6923" max="6927" width="45.7109375" style="9" bestFit="1" customWidth="1"/>
    <col min="6928" max="6929" width="31" style="9" bestFit="1" customWidth="1"/>
    <col min="6930" max="6931" width="8.85546875" style="9"/>
    <col min="6932" max="6932" width="31" style="9" bestFit="1" customWidth="1"/>
    <col min="6933" max="7167" width="8.85546875" style="9"/>
    <col min="7168" max="7168" width="15.7109375" style="9" bestFit="1" customWidth="1"/>
    <col min="7169" max="7169" width="22.5703125" style="9" bestFit="1" customWidth="1"/>
    <col min="7170" max="7170" width="30" style="9" bestFit="1" customWidth="1"/>
    <col min="7171" max="7171" width="29" style="9" bestFit="1" customWidth="1"/>
    <col min="7172" max="7172" width="31.7109375" style="9" bestFit="1" customWidth="1"/>
    <col min="7173" max="7173" width="21.42578125" style="9" bestFit="1" customWidth="1"/>
    <col min="7174" max="7174" width="22" style="9" bestFit="1" customWidth="1"/>
    <col min="7175" max="7177" width="31" style="9" bestFit="1" customWidth="1"/>
    <col min="7178" max="7178" width="45.85546875" style="9" bestFit="1" customWidth="1"/>
    <col min="7179" max="7183" width="45.7109375" style="9" bestFit="1" customWidth="1"/>
    <col min="7184" max="7185" width="31" style="9" bestFit="1" customWidth="1"/>
    <col min="7186" max="7187" width="8.85546875" style="9"/>
    <col min="7188" max="7188" width="31" style="9" bestFit="1" customWidth="1"/>
    <col min="7189" max="7423" width="8.85546875" style="9"/>
    <col min="7424" max="7424" width="15.7109375" style="9" bestFit="1" customWidth="1"/>
    <col min="7425" max="7425" width="22.5703125" style="9" bestFit="1" customWidth="1"/>
    <col min="7426" max="7426" width="30" style="9" bestFit="1" customWidth="1"/>
    <col min="7427" max="7427" width="29" style="9" bestFit="1" customWidth="1"/>
    <col min="7428" max="7428" width="31.7109375" style="9" bestFit="1" customWidth="1"/>
    <col min="7429" max="7429" width="21.42578125" style="9" bestFit="1" customWidth="1"/>
    <col min="7430" max="7430" width="22" style="9" bestFit="1" customWidth="1"/>
    <col min="7431" max="7433" width="31" style="9" bestFit="1" customWidth="1"/>
    <col min="7434" max="7434" width="45.85546875" style="9" bestFit="1" customWidth="1"/>
    <col min="7435" max="7439" width="45.7109375" style="9" bestFit="1" customWidth="1"/>
    <col min="7440" max="7441" width="31" style="9" bestFit="1" customWidth="1"/>
    <col min="7442" max="7443" width="8.85546875" style="9"/>
    <col min="7444" max="7444" width="31" style="9" bestFit="1" customWidth="1"/>
    <col min="7445" max="7679" width="8.85546875" style="9"/>
    <col min="7680" max="7680" width="15.7109375" style="9" bestFit="1" customWidth="1"/>
    <col min="7681" max="7681" width="22.5703125" style="9" bestFit="1" customWidth="1"/>
    <col min="7682" max="7682" width="30" style="9" bestFit="1" customWidth="1"/>
    <col min="7683" max="7683" width="29" style="9" bestFit="1" customWidth="1"/>
    <col min="7684" max="7684" width="31.7109375" style="9" bestFit="1" customWidth="1"/>
    <col min="7685" max="7685" width="21.42578125" style="9" bestFit="1" customWidth="1"/>
    <col min="7686" max="7686" width="22" style="9" bestFit="1" customWidth="1"/>
    <col min="7687" max="7689" width="31" style="9" bestFit="1" customWidth="1"/>
    <col min="7690" max="7690" width="45.85546875" style="9" bestFit="1" customWidth="1"/>
    <col min="7691" max="7695" width="45.7109375" style="9" bestFit="1" customWidth="1"/>
    <col min="7696" max="7697" width="31" style="9" bestFit="1" customWidth="1"/>
    <col min="7698" max="7699" width="8.85546875" style="9"/>
    <col min="7700" max="7700" width="31" style="9" bestFit="1" customWidth="1"/>
    <col min="7701" max="7935" width="8.85546875" style="9"/>
    <col min="7936" max="7936" width="15.7109375" style="9" bestFit="1" customWidth="1"/>
    <col min="7937" max="7937" width="22.5703125" style="9" bestFit="1" customWidth="1"/>
    <col min="7938" max="7938" width="30" style="9" bestFit="1" customWidth="1"/>
    <col min="7939" max="7939" width="29" style="9" bestFit="1" customWidth="1"/>
    <col min="7940" max="7940" width="31.7109375" style="9" bestFit="1" customWidth="1"/>
    <col min="7941" max="7941" width="21.42578125" style="9" bestFit="1" customWidth="1"/>
    <col min="7942" max="7942" width="22" style="9" bestFit="1" customWidth="1"/>
    <col min="7943" max="7945" width="31" style="9" bestFit="1" customWidth="1"/>
    <col min="7946" max="7946" width="45.85546875" style="9" bestFit="1" customWidth="1"/>
    <col min="7947" max="7951" width="45.7109375" style="9" bestFit="1" customWidth="1"/>
    <col min="7952" max="7953" width="31" style="9" bestFit="1" customWidth="1"/>
    <col min="7954" max="7955" width="8.85546875" style="9"/>
    <col min="7956" max="7956" width="31" style="9" bestFit="1" customWidth="1"/>
    <col min="7957" max="8191" width="8.85546875" style="9"/>
    <col min="8192" max="8192" width="15.7109375" style="9" bestFit="1" customWidth="1"/>
    <col min="8193" max="8193" width="22.5703125" style="9" bestFit="1" customWidth="1"/>
    <col min="8194" max="8194" width="30" style="9" bestFit="1" customWidth="1"/>
    <col min="8195" max="8195" width="29" style="9" bestFit="1" customWidth="1"/>
    <col min="8196" max="8196" width="31.7109375" style="9" bestFit="1" customWidth="1"/>
    <col min="8197" max="8197" width="21.42578125" style="9" bestFit="1" customWidth="1"/>
    <col min="8198" max="8198" width="22" style="9" bestFit="1" customWidth="1"/>
    <col min="8199" max="8201" width="31" style="9" bestFit="1" customWidth="1"/>
    <col min="8202" max="8202" width="45.85546875" style="9" bestFit="1" customWidth="1"/>
    <col min="8203" max="8207" width="45.7109375" style="9" bestFit="1" customWidth="1"/>
    <col min="8208" max="8209" width="31" style="9" bestFit="1" customWidth="1"/>
    <col min="8210" max="8211" width="8.85546875" style="9"/>
    <col min="8212" max="8212" width="31" style="9" bestFit="1" customWidth="1"/>
    <col min="8213" max="8447" width="8.85546875" style="9"/>
    <col min="8448" max="8448" width="15.7109375" style="9" bestFit="1" customWidth="1"/>
    <col min="8449" max="8449" width="22.5703125" style="9" bestFit="1" customWidth="1"/>
    <col min="8450" max="8450" width="30" style="9" bestFit="1" customWidth="1"/>
    <col min="8451" max="8451" width="29" style="9" bestFit="1" customWidth="1"/>
    <col min="8452" max="8452" width="31.7109375" style="9" bestFit="1" customWidth="1"/>
    <col min="8453" max="8453" width="21.42578125" style="9" bestFit="1" customWidth="1"/>
    <col min="8454" max="8454" width="22" style="9" bestFit="1" customWidth="1"/>
    <col min="8455" max="8457" width="31" style="9" bestFit="1" customWidth="1"/>
    <col min="8458" max="8458" width="45.85546875" style="9" bestFit="1" customWidth="1"/>
    <col min="8459" max="8463" width="45.7109375" style="9" bestFit="1" customWidth="1"/>
    <col min="8464" max="8465" width="31" style="9" bestFit="1" customWidth="1"/>
    <col min="8466" max="8467" width="8.85546875" style="9"/>
    <col min="8468" max="8468" width="31" style="9" bestFit="1" customWidth="1"/>
    <col min="8469" max="8703" width="8.85546875" style="9"/>
    <col min="8704" max="8704" width="15.7109375" style="9" bestFit="1" customWidth="1"/>
    <col min="8705" max="8705" width="22.5703125" style="9" bestFit="1" customWidth="1"/>
    <col min="8706" max="8706" width="30" style="9" bestFit="1" customWidth="1"/>
    <col min="8707" max="8707" width="29" style="9" bestFit="1" customWidth="1"/>
    <col min="8708" max="8708" width="31.7109375" style="9" bestFit="1" customWidth="1"/>
    <col min="8709" max="8709" width="21.42578125" style="9" bestFit="1" customWidth="1"/>
    <col min="8710" max="8710" width="22" style="9" bestFit="1" customWidth="1"/>
    <col min="8711" max="8713" width="31" style="9" bestFit="1" customWidth="1"/>
    <col min="8714" max="8714" width="45.85546875" style="9" bestFit="1" customWidth="1"/>
    <col min="8715" max="8719" width="45.7109375" style="9" bestFit="1" customWidth="1"/>
    <col min="8720" max="8721" width="31" style="9" bestFit="1" customWidth="1"/>
    <col min="8722" max="8723" width="8.85546875" style="9"/>
    <col min="8724" max="8724" width="31" style="9" bestFit="1" customWidth="1"/>
    <col min="8725" max="8959" width="8.85546875" style="9"/>
    <col min="8960" max="8960" width="15.7109375" style="9" bestFit="1" customWidth="1"/>
    <col min="8961" max="8961" width="22.5703125" style="9" bestFit="1" customWidth="1"/>
    <col min="8962" max="8962" width="30" style="9" bestFit="1" customWidth="1"/>
    <col min="8963" max="8963" width="29" style="9" bestFit="1" customWidth="1"/>
    <col min="8964" max="8964" width="31.7109375" style="9" bestFit="1" customWidth="1"/>
    <col min="8965" max="8965" width="21.42578125" style="9" bestFit="1" customWidth="1"/>
    <col min="8966" max="8966" width="22" style="9" bestFit="1" customWidth="1"/>
    <col min="8967" max="8969" width="31" style="9" bestFit="1" customWidth="1"/>
    <col min="8970" max="8970" width="45.85546875" style="9" bestFit="1" customWidth="1"/>
    <col min="8971" max="8975" width="45.7109375" style="9" bestFit="1" customWidth="1"/>
    <col min="8976" max="8977" width="31" style="9" bestFit="1" customWidth="1"/>
    <col min="8978" max="8979" width="8.85546875" style="9"/>
    <col min="8980" max="8980" width="31" style="9" bestFit="1" customWidth="1"/>
    <col min="8981" max="9215" width="8.85546875" style="9"/>
    <col min="9216" max="9216" width="15.7109375" style="9" bestFit="1" customWidth="1"/>
    <col min="9217" max="9217" width="22.5703125" style="9" bestFit="1" customWidth="1"/>
    <col min="9218" max="9218" width="30" style="9" bestFit="1" customWidth="1"/>
    <col min="9219" max="9219" width="29" style="9" bestFit="1" customWidth="1"/>
    <col min="9220" max="9220" width="31.7109375" style="9" bestFit="1" customWidth="1"/>
    <col min="9221" max="9221" width="21.42578125" style="9" bestFit="1" customWidth="1"/>
    <col min="9222" max="9222" width="22" style="9" bestFit="1" customWidth="1"/>
    <col min="9223" max="9225" width="31" style="9" bestFit="1" customWidth="1"/>
    <col min="9226" max="9226" width="45.85546875" style="9" bestFit="1" customWidth="1"/>
    <col min="9227" max="9231" width="45.7109375" style="9" bestFit="1" customWidth="1"/>
    <col min="9232" max="9233" width="31" style="9" bestFit="1" customWidth="1"/>
    <col min="9234" max="9235" width="8.85546875" style="9"/>
    <col min="9236" max="9236" width="31" style="9" bestFit="1" customWidth="1"/>
    <col min="9237" max="9471" width="8.85546875" style="9"/>
    <col min="9472" max="9472" width="15.7109375" style="9" bestFit="1" customWidth="1"/>
    <col min="9473" max="9473" width="22.5703125" style="9" bestFit="1" customWidth="1"/>
    <col min="9474" max="9474" width="30" style="9" bestFit="1" customWidth="1"/>
    <col min="9475" max="9475" width="29" style="9" bestFit="1" customWidth="1"/>
    <col min="9476" max="9476" width="31.7109375" style="9" bestFit="1" customWidth="1"/>
    <col min="9477" max="9477" width="21.42578125" style="9" bestFit="1" customWidth="1"/>
    <col min="9478" max="9478" width="22" style="9" bestFit="1" customWidth="1"/>
    <col min="9479" max="9481" width="31" style="9" bestFit="1" customWidth="1"/>
    <col min="9482" max="9482" width="45.85546875" style="9" bestFit="1" customWidth="1"/>
    <col min="9483" max="9487" width="45.7109375" style="9" bestFit="1" customWidth="1"/>
    <col min="9488" max="9489" width="31" style="9" bestFit="1" customWidth="1"/>
    <col min="9490" max="9491" width="8.85546875" style="9"/>
    <col min="9492" max="9492" width="31" style="9" bestFit="1" customWidth="1"/>
    <col min="9493" max="9727" width="8.85546875" style="9"/>
    <col min="9728" max="9728" width="15.7109375" style="9" bestFit="1" customWidth="1"/>
    <col min="9729" max="9729" width="22.5703125" style="9" bestFit="1" customWidth="1"/>
    <col min="9730" max="9730" width="30" style="9" bestFit="1" customWidth="1"/>
    <col min="9731" max="9731" width="29" style="9" bestFit="1" customWidth="1"/>
    <col min="9732" max="9732" width="31.7109375" style="9" bestFit="1" customWidth="1"/>
    <col min="9733" max="9733" width="21.42578125" style="9" bestFit="1" customWidth="1"/>
    <col min="9734" max="9734" width="22" style="9" bestFit="1" customWidth="1"/>
    <col min="9735" max="9737" width="31" style="9" bestFit="1" customWidth="1"/>
    <col min="9738" max="9738" width="45.85546875" style="9" bestFit="1" customWidth="1"/>
    <col min="9739" max="9743" width="45.7109375" style="9" bestFit="1" customWidth="1"/>
    <col min="9744" max="9745" width="31" style="9" bestFit="1" customWidth="1"/>
    <col min="9746" max="9747" width="8.85546875" style="9"/>
    <col min="9748" max="9748" width="31" style="9" bestFit="1" customWidth="1"/>
    <col min="9749" max="9983" width="8.85546875" style="9"/>
    <col min="9984" max="9984" width="15.7109375" style="9" bestFit="1" customWidth="1"/>
    <col min="9985" max="9985" width="22.5703125" style="9" bestFit="1" customWidth="1"/>
    <col min="9986" max="9986" width="30" style="9" bestFit="1" customWidth="1"/>
    <col min="9987" max="9987" width="29" style="9" bestFit="1" customWidth="1"/>
    <col min="9988" max="9988" width="31.7109375" style="9" bestFit="1" customWidth="1"/>
    <col min="9989" max="9989" width="21.42578125" style="9" bestFit="1" customWidth="1"/>
    <col min="9990" max="9990" width="22" style="9" bestFit="1" customWidth="1"/>
    <col min="9991" max="9993" width="31" style="9" bestFit="1" customWidth="1"/>
    <col min="9994" max="9994" width="45.85546875" style="9" bestFit="1" customWidth="1"/>
    <col min="9995" max="9999" width="45.7109375" style="9" bestFit="1" customWidth="1"/>
    <col min="10000" max="10001" width="31" style="9" bestFit="1" customWidth="1"/>
    <col min="10002" max="10003" width="8.85546875" style="9"/>
    <col min="10004" max="10004" width="31" style="9" bestFit="1" customWidth="1"/>
    <col min="10005" max="10239" width="8.85546875" style="9"/>
    <col min="10240" max="10240" width="15.7109375" style="9" bestFit="1" customWidth="1"/>
    <col min="10241" max="10241" width="22.5703125" style="9" bestFit="1" customWidth="1"/>
    <col min="10242" max="10242" width="30" style="9" bestFit="1" customWidth="1"/>
    <col min="10243" max="10243" width="29" style="9" bestFit="1" customWidth="1"/>
    <col min="10244" max="10244" width="31.7109375" style="9" bestFit="1" customWidth="1"/>
    <col min="10245" max="10245" width="21.42578125" style="9" bestFit="1" customWidth="1"/>
    <col min="10246" max="10246" width="22" style="9" bestFit="1" customWidth="1"/>
    <col min="10247" max="10249" width="31" style="9" bestFit="1" customWidth="1"/>
    <col min="10250" max="10250" width="45.85546875" style="9" bestFit="1" customWidth="1"/>
    <col min="10251" max="10255" width="45.7109375" style="9" bestFit="1" customWidth="1"/>
    <col min="10256" max="10257" width="31" style="9" bestFit="1" customWidth="1"/>
    <col min="10258" max="10259" width="8.85546875" style="9"/>
    <col min="10260" max="10260" width="31" style="9" bestFit="1" customWidth="1"/>
    <col min="10261" max="10495" width="8.85546875" style="9"/>
    <col min="10496" max="10496" width="15.7109375" style="9" bestFit="1" customWidth="1"/>
    <col min="10497" max="10497" width="22.5703125" style="9" bestFit="1" customWidth="1"/>
    <col min="10498" max="10498" width="30" style="9" bestFit="1" customWidth="1"/>
    <col min="10499" max="10499" width="29" style="9" bestFit="1" customWidth="1"/>
    <col min="10500" max="10500" width="31.7109375" style="9" bestFit="1" customWidth="1"/>
    <col min="10501" max="10501" width="21.42578125" style="9" bestFit="1" customWidth="1"/>
    <col min="10502" max="10502" width="22" style="9" bestFit="1" customWidth="1"/>
    <col min="10503" max="10505" width="31" style="9" bestFit="1" customWidth="1"/>
    <col min="10506" max="10506" width="45.85546875" style="9" bestFit="1" customWidth="1"/>
    <col min="10507" max="10511" width="45.7109375" style="9" bestFit="1" customWidth="1"/>
    <col min="10512" max="10513" width="31" style="9" bestFit="1" customWidth="1"/>
    <col min="10514" max="10515" width="8.85546875" style="9"/>
    <col min="10516" max="10516" width="31" style="9" bestFit="1" customWidth="1"/>
    <col min="10517" max="10751" width="8.85546875" style="9"/>
    <col min="10752" max="10752" width="15.7109375" style="9" bestFit="1" customWidth="1"/>
    <col min="10753" max="10753" width="22.5703125" style="9" bestFit="1" customWidth="1"/>
    <col min="10754" max="10754" width="30" style="9" bestFit="1" customWidth="1"/>
    <col min="10755" max="10755" width="29" style="9" bestFit="1" customWidth="1"/>
    <col min="10756" max="10756" width="31.7109375" style="9" bestFit="1" customWidth="1"/>
    <col min="10757" max="10757" width="21.42578125" style="9" bestFit="1" customWidth="1"/>
    <col min="10758" max="10758" width="22" style="9" bestFit="1" customWidth="1"/>
    <col min="10759" max="10761" width="31" style="9" bestFit="1" customWidth="1"/>
    <col min="10762" max="10762" width="45.85546875" style="9" bestFit="1" customWidth="1"/>
    <col min="10763" max="10767" width="45.7109375" style="9" bestFit="1" customWidth="1"/>
    <col min="10768" max="10769" width="31" style="9" bestFit="1" customWidth="1"/>
    <col min="10770" max="10771" width="8.85546875" style="9"/>
    <col min="10772" max="10772" width="31" style="9" bestFit="1" customWidth="1"/>
    <col min="10773" max="11007" width="8.85546875" style="9"/>
    <col min="11008" max="11008" width="15.7109375" style="9" bestFit="1" customWidth="1"/>
    <col min="11009" max="11009" width="22.5703125" style="9" bestFit="1" customWidth="1"/>
    <col min="11010" max="11010" width="30" style="9" bestFit="1" customWidth="1"/>
    <col min="11011" max="11011" width="29" style="9" bestFit="1" customWidth="1"/>
    <col min="11012" max="11012" width="31.7109375" style="9" bestFit="1" customWidth="1"/>
    <col min="11013" max="11013" width="21.42578125" style="9" bestFit="1" customWidth="1"/>
    <col min="11014" max="11014" width="22" style="9" bestFit="1" customWidth="1"/>
    <col min="11015" max="11017" width="31" style="9" bestFit="1" customWidth="1"/>
    <col min="11018" max="11018" width="45.85546875" style="9" bestFit="1" customWidth="1"/>
    <col min="11019" max="11023" width="45.7109375" style="9" bestFit="1" customWidth="1"/>
    <col min="11024" max="11025" width="31" style="9" bestFit="1" customWidth="1"/>
    <col min="11026" max="11027" width="8.85546875" style="9"/>
    <col min="11028" max="11028" width="31" style="9" bestFit="1" customWidth="1"/>
    <col min="11029" max="11263" width="8.85546875" style="9"/>
    <col min="11264" max="11264" width="15.7109375" style="9" bestFit="1" customWidth="1"/>
    <col min="11265" max="11265" width="22.5703125" style="9" bestFit="1" customWidth="1"/>
    <col min="11266" max="11266" width="30" style="9" bestFit="1" customWidth="1"/>
    <col min="11267" max="11267" width="29" style="9" bestFit="1" customWidth="1"/>
    <col min="11268" max="11268" width="31.7109375" style="9" bestFit="1" customWidth="1"/>
    <col min="11269" max="11269" width="21.42578125" style="9" bestFit="1" customWidth="1"/>
    <col min="11270" max="11270" width="22" style="9" bestFit="1" customWidth="1"/>
    <col min="11271" max="11273" width="31" style="9" bestFit="1" customWidth="1"/>
    <col min="11274" max="11274" width="45.85546875" style="9" bestFit="1" customWidth="1"/>
    <col min="11275" max="11279" width="45.7109375" style="9" bestFit="1" customWidth="1"/>
    <col min="11280" max="11281" width="31" style="9" bestFit="1" customWidth="1"/>
    <col min="11282" max="11283" width="8.85546875" style="9"/>
    <col min="11284" max="11284" width="31" style="9" bestFit="1" customWidth="1"/>
    <col min="11285" max="11519" width="8.85546875" style="9"/>
    <col min="11520" max="11520" width="15.7109375" style="9" bestFit="1" customWidth="1"/>
    <col min="11521" max="11521" width="22.5703125" style="9" bestFit="1" customWidth="1"/>
    <col min="11522" max="11522" width="30" style="9" bestFit="1" customWidth="1"/>
    <col min="11523" max="11523" width="29" style="9" bestFit="1" customWidth="1"/>
    <col min="11524" max="11524" width="31.7109375" style="9" bestFit="1" customWidth="1"/>
    <col min="11525" max="11525" width="21.42578125" style="9" bestFit="1" customWidth="1"/>
    <col min="11526" max="11526" width="22" style="9" bestFit="1" customWidth="1"/>
    <col min="11527" max="11529" width="31" style="9" bestFit="1" customWidth="1"/>
    <col min="11530" max="11530" width="45.85546875" style="9" bestFit="1" customWidth="1"/>
    <col min="11531" max="11535" width="45.7109375" style="9" bestFit="1" customWidth="1"/>
    <col min="11536" max="11537" width="31" style="9" bestFit="1" customWidth="1"/>
    <col min="11538" max="11539" width="8.85546875" style="9"/>
    <col min="11540" max="11540" width="31" style="9" bestFit="1" customWidth="1"/>
    <col min="11541" max="11775" width="8.85546875" style="9"/>
    <col min="11776" max="11776" width="15.7109375" style="9" bestFit="1" customWidth="1"/>
    <col min="11777" max="11777" width="22.5703125" style="9" bestFit="1" customWidth="1"/>
    <col min="11778" max="11778" width="30" style="9" bestFit="1" customWidth="1"/>
    <col min="11779" max="11779" width="29" style="9" bestFit="1" customWidth="1"/>
    <col min="11780" max="11780" width="31.7109375" style="9" bestFit="1" customWidth="1"/>
    <col min="11781" max="11781" width="21.42578125" style="9" bestFit="1" customWidth="1"/>
    <col min="11782" max="11782" width="22" style="9" bestFit="1" customWidth="1"/>
    <col min="11783" max="11785" width="31" style="9" bestFit="1" customWidth="1"/>
    <col min="11786" max="11786" width="45.85546875" style="9" bestFit="1" customWidth="1"/>
    <col min="11787" max="11791" width="45.7109375" style="9" bestFit="1" customWidth="1"/>
    <col min="11792" max="11793" width="31" style="9" bestFit="1" customWidth="1"/>
    <col min="11794" max="11795" width="8.85546875" style="9"/>
    <col min="11796" max="11796" width="31" style="9" bestFit="1" customWidth="1"/>
    <col min="11797" max="12031" width="8.85546875" style="9"/>
    <col min="12032" max="12032" width="15.7109375" style="9" bestFit="1" customWidth="1"/>
    <col min="12033" max="12033" width="22.5703125" style="9" bestFit="1" customWidth="1"/>
    <col min="12034" max="12034" width="30" style="9" bestFit="1" customWidth="1"/>
    <col min="12035" max="12035" width="29" style="9" bestFit="1" customWidth="1"/>
    <col min="12036" max="12036" width="31.7109375" style="9" bestFit="1" customWidth="1"/>
    <col min="12037" max="12037" width="21.42578125" style="9" bestFit="1" customWidth="1"/>
    <col min="12038" max="12038" width="22" style="9" bestFit="1" customWidth="1"/>
    <col min="12039" max="12041" width="31" style="9" bestFit="1" customWidth="1"/>
    <col min="12042" max="12042" width="45.85546875" style="9" bestFit="1" customWidth="1"/>
    <col min="12043" max="12047" width="45.7109375" style="9" bestFit="1" customWidth="1"/>
    <col min="12048" max="12049" width="31" style="9" bestFit="1" customWidth="1"/>
    <col min="12050" max="12051" width="8.85546875" style="9"/>
    <col min="12052" max="12052" width="31" style="9" bestFit="1" customWidth="1"/>
    <col min="12053" max="12287" width="8.85546875" style="9"/>
    <col min="12288" max="12288" width="15.7109375" style="9" bestFit="1" customWidth="1"/>
    <col min="12289" max="12289" width="22.5703125" style="9" bestFit="1" customWidth="1"/>
    <col min="12290" max="12290" width="30" style="9" bestFit="1" customWidth="1"/>
    <col min="12291" max="12291" width="29" style="9" bestFit="1" customWidth="1"/>
    <col min="12292" max="12292" width="31.7109375" style="9" bestFit="1" customWidth="1"/>
    <col min="12293" max="12293" width="21.42578125" style="9" bestFit="1" customWidth="1"/>
    <col min="12294" max="12294" width="22" style="9" bestFit="1" customWidth="1"/>
    <col min="12295" max="12297" width="31" style="9" bestFit="1" customWidth="1"/>
    <col min="12298" max="12298" width="45.85546875" style="9" bestFit="1" customWidth="1"/>
    <col min="12299" max="12303" width="45.7109375" style="9" bestFit="1" customWidth="1"/>
    <col min="12304" max="12305" width="31" style="9" bestFit="1" customWidth="1"/>
    <col min="12306" max="12307" width="8.85546875" style="9"/>
    <col min="12308" max="12308" width="31" style="9" bestFit="1" customWidth="1"/>
    <col min="12309" max="12543" width="8.85546875" style="9"/>
    <col min="12544" max="12544" width="15.7109375" style="9" bestFit="1" customWidth="1"/>
    <col min="12545" max="12545" width="22.5703125" style="9" bestFit="1" customWidth="1"/>
    <col min="12546" max="12546" width="30" style="9" bestFit="1" customWidth="1"/>
    <col min="12547" max="12547" width="29" style="9" bestFit="1" customWidth="1"/>
    <col min="12548" max="12548" width="31.7109375" style="9" bestFit="1" customWidth="1"/>
    <col min="12549" max="12549" width="21.42578125" style="9" bestFit="1" customWidth="1"/>
    <col min="12550" max="12550" width="22" style="9" bestFit="1" customWidth="1"/>
    <col min="12551" max="12553" width="31" style="9" bestFit="1" customWidth="1"/>
    <col min="12554" max="12554" width="45.85546875" style="9" bestFit="1" customWidth="1"/>
    <col min="12555" max="12559" width="45.7109375" style="9" bestFit="1" customWidth="1"/>
    <col min="12560" max="12561" width="31" style="9" bestFit="1" customWidth="1"/>
    <col min="12562" max="12563" width="8.85546875" style="9"/>
    <col min="12564" max="12564" width="31" style="9" bestFit="1" customWidth="1"/>
    <col min="12565" max="12799" width="8.85546875" style="9"/>
    <col min="12800" max="12800" width="15.7109375" style="9" bestFit="1" customWidth="1"/>
    <col min="12801" max="12801" width="22.5703125" style="9" bestFit="1" customWidth="1"/>
    <col min="12802" max="12802" width="30" style="9" bestFit="1" customWidth="1"/>
    <col min="12803" max="12803" width="29" style="9" bestFit="1" customWidth="1"/>
    <col min="12804" max="12804" width="31.7109375" style="9" bestFit="1" customWidth="1"/>
    <col min="12805" max="12805" width="21.42578125" style="9" bestFit="1" customWidth="1"/>
    <col min="12806" max="12806" width="22" style="9" bestFit="1" customWidth="1"/>
    <col min="12807" max="12809" width="31" style="9" bestFit="1" customWidth="1"/>
    <col min="12810" max="12810" width="45.85546875" style="9" bestFit="1" customWidth="1"/>
    <col min="12811" max="12815" width="45.7109375" style="9" bestFit="1" customWidth="1"/>
    <col min="12816" max="12817" width="31" style="9" bestFit="1" customWidth="1"/>
    <col min="12818" max="12819" width="8.85546875" style="9"/>
    <col min="12820" max="12820" width="31" style="9" bestFit="1" customWidth="1"/>
    <col min="12821" max="13055" width="8.85546875" style="9"/>
    <col min="13056" max="13056" width="15.7109375" style="9" bestFit="1" customWidth="1"/>
    <col min="13057" max="13057" width="22.5703125" style="9" bestFit="1" customWidth="1"/>
    <col min="13058" max="13058" width="30" style="9" bestFit="1" customWidth="1"/>
    <col min="13059" max="13059" width="29" style="9" bestFit="1" customWidth="1"/>
    <col min="13060" max="13060" width="31.7109375" style="9" bestFit="1" customWidth="1"/>
    <col min="13061" max="13061" width="21.42578125" style="9" bestFit="1" customWidth="1"/>
    <col min="13062" max="13062" width="22" style="9" bestFit="1" customWidth="1"/>
    <col min="13063" max="13065" width="31" style="9" bestFit="1" customWidth="1"/>
    <col min="13066" max="13066" width="45.85546875" style="9" bestFit="1" customWidth="1"/>
    <col min="13067" max="13071" width="45.7109375" style="9" bestFit="1" customWidth="1"/>
    <col min="13072" max="13073" width="31" style="9" bestFit="1" customWidth="1"/>
    <col min="13074" max="13075" width="8.85546875" style="9"/>
    <col min="13076" max="13076" width="31" style="9" bestFit="1" customWidth="1"/>
    <col min="13077" max="13311" width="8.85546875" style="9"/>
    <col min="13312" max="13312" width="15.7109375" style="9" bestFit="1" customWidth="1"/>
    <col min="13313" max="13313" width="22.5703125" style="9" bestFit="1" customWidth="1"/>
    <col min="13314" max="13314" width="30" style="9" bestFit="1" customWidth="1"/>
    <col min="13315" max="13315" width="29" style="9" bestFit="1" customWidth="1"/>
    <col min="13316" max="13316" width="31.7109375" style="9" bestFit="1" customWidth="1"/>
    <col min="13317" max="13317" width="21.42578125" style="9" bestFit="1" customWidth="1"/>
    <col min="13318" max="13318" width="22" style="9" bestFit="1" customWidth="1"/>
    <col min="13319" max="13321" width="31" style="9" bestFit="1" customWidth="1"/>
    <col min="13322" max="13322" width="45.85546875" style="9" bestFit="1" customWidth="1"/>
    <col min="13323" max="13327" width="45.7109375" style="9" bestFit="1" customWidth="1"/>
    <col min="13328" max="13329" width="31" style="9" bestFit="1" customWidth="1"/>
    <col min="13330" max="13331" width="8.85546875" style="9"/>
    <col min="13332" max="13332" width="31" style="9" bestFit="1" customWidth="1"/>
    <col min="13333" max="13567" width="8.85546875" style="9"/>
    <col min="13568" max="13568" width="15.7109375" style="9" bestFit="1" customWidth="1"/>
    <col min="13569" max="13569" width="22.5703125" style="9" bestFit="1" customWidth="1"/>
    <col min="13570" max="13570" width="30" style="9" bestFit="1" customWidth="1"/>
    <col min="13571" max="13571" width="29" style="9" bestFit="1" customWidth="1"/>
    <col min="13572" max="13572" width="31.7109375" style="9" bestFit="1" customWidth="1"/>
    <col min="13573" max="13573" width="21.42578125" style="9" bestFit="1" customWidth="1"/>
    <col min="13574" max="13574" width="22" style="9" bestFit="1" customWidth="1"/>
    <col min="13575" max="13577" width="31" style="9" bestFit="1" customWidth="1"/>
    <col min="13578" max="13578" width="45.85546875" style="9" bestFit="1" customWidth="1"/>
    <col min="13579" max="13583" width="45.7109375" style="9" bestFit="1" customWidth="1"/>
    <col min="13584" max="13585" width="31" style="9" bestFit="1" customWidth="1"/>
    <col min="13586" max="13587" width="8.85546875" style="9"/>
    <col min="13588" max="13588" width="31" style="9" bestFit="1" customWidth="1"/>
    <col min="13589" max="13823" width="8.85546875" style="9"/>
    <col min="13824" max="13824" width="15.7109375" style="9" bestFit="1" customWidth="1"/>
    <col min="13825" max="13825" width="22.5703125" style="9" bestFit="1" customWidth="1"/>
    <col min="13826" max="13826" width="30" style="9" bestFit="1" customWidth="1"/>
    <col min="13827" max="13827" width="29" style="9" bestFit="1" customWidth="1"/>
    <col min="13828" max="13828" width="31.7109375" style="9" bestFit="1" customWidth="1"/>
    <col min="13829" max="13829" width="21.42578125" style="9" bestFit="1" customWidth="1"/>
    <col min="13830" max="13830" width="22" style="9" bestFit="1" customWidth="1"/>
    <col min="13831" max="13833" width="31" style="9" bestFit="1" customWidth="1"/>
    <col min="13834" max="13834" width="45.85546875" style="9" bestFit="1" customWidth="1"/>
    <col min="13835" max="13839" width="45.7109375" style="9" bestFit="1" customWidth="1"/>
    <col min="13840" max="13841" width="31" style="9" bestFit="1" customWidth="1"/>
    <col min="13842" max="13843" width="8.85546875" style="9"/>
    <col min="13844" max="13844" width="31" style="9" bestFit="1" customWidth="1"/>
    <col min="13845" max="14079" width="8.85546875" style="9"/>
    <col min="14080" max="14080" width="15.7109375" style="9" bestFit="1" customWidth="1"/>
    <col min="14081" max="14081" width="22.5703125" style="9" bestFit="1" customWidth="1"/>
    <col min="14082" max="14082" width="30" style="9" bestFit="1" customWidth="1"/>
    <col min="14083" max="14083" width="29" style="9" bestFit="1" customWidth="1"/>
    <col min="14084" max="14084" width="31.7109375" style="9" bestFit="1" customWidth="1"/>
    <col min="14085" max="14085" width="21.42578125" style="9" bestFit="1" customWidth="1"/>
    <col min="14086" max="14086" width="22" style="9" bestFit="1" customWidth="1"/>
    <col min="14087" max="14089" width="31" style="9" bestFit="1" customWidth="1"/>
    <col min="14090" max="14090" width="45.85546875" style="9" bestFit="1" customWidth="1"/>
    <col min="14091" max="14095" width="45.7109375" style="9" bestFit="1" customWidth="1"/>
    <col min="14096" max="14097" width="31" style="9" bestFit="1" customWidth="1"/>
    <col min="14098" max="14099" width="8.85546875" style="9"/>
    <col min="14100" max="14100" width="31" style="9" bestFit="1" customWidth="1"/>
    <col min="14101" max="14335" width="8.85546875" style="9"/>
    <col min="14336" max="14336" width="15.7109375" style="9" bestFit="1" customWidth="1"/>
    <col min="14337" max="14337" width="22.5703125" style="9" bestFit="1" customWidth="1"/>
    <col min="14338" max="14338" width="30" style="9" bestFit="1" customWidth="1"/>
    <col min="14339" max="14339" width="29" style="9" bestFit="1" customWidth="1"/>
    <col min="14340" max="14340" width="31.7109375" style="9" bestFit="1" customWidth="1"/>
    <col min="14341" max="14341" width="21.42578125" style="9" bestFit="1" customWidth="1"/>
    <col min="14342" max="14342" width="22" style="9" bestFit="1" customWidth="1"/>
    <col min="14343" max="14345" width="31" style="9" bestFit="1" customWidth="1"/>
    <col min="14346" max="14346" width="45.85546875" style="9" bestFit="1" customWidth="1"/>
    <col min="14347" max="14351" width="45.7109375" style="9" bestFit="1" customWidth="1"/>
    <col min="14352" max="14353" width="31" style="9" bestFit="1" customWidth="1"/>
    <col min="14354" max="14355" width="8.85546875" style="9"/>
    <col min="14356" max="14356" width="31" style="9" bestFit="1" customWidth="1"/>
    <col min="14357" max="14591" width="8.85546875" style="9"/>
    <col min="14592" max="14592" width="15.7109375" style="9" bestFit="1" customWidth="1"/>
    <col min="14593" max="14593" width="22.5703125" style="9" bestFit="1" customWidth="1"/>
    <col min="14594" max="14594" width="30" style="9" bestFit="1" customWidth="1"/>
    <col min="14595" max="14595" width="29" style="9" bestFit="1" customWidth="1"/>
    <col min="14596" max="14596" width="31.7109375" style="9" bestFit="1" customWidth="1"/>
    <col min="14597" max="14597" width="21.42578125" style="9" bestFit="1" customWidth="1"/>
    <col min="14598" max="14598" width="22" style="9" bestFit="1" customWidth="1"/>
    <col min="14599" max="14601" width="31" style="9" bestFit="1" customWidth="1"/>
    <col min="14602" max="14602" width="45.85546875" style="9" bestFit="1" customWidth="1"/>
    <col min="14603" max="14607" width="45.7109375" style="9" bestFit="1" customWidth="1"/>
    <col min="14608" max="14609" width="31" style="9" bestFit="1" customWidth="1"/>
    <col min="14610" max="14611" width="8.85546875" style="9"/>
    <col min="14612" max="14612" width="31" style="9" bestFit="1" customWidth="1"/>
    <col min="14613" max="14847" width="8.85546875" style="9"/>
    <col min="14848" max="14848" width="15.7109375" style="9" bestFit="1" customWidth="1"/>
    <col min="14849" max="14849" width="22.5703125" style="9" bestFit="1" customWidth="1"/>
    <col min="14850" max="14850" width="30" style="9" bestFit="1" customWidth="1"/>
    <col min="14851" max="14851" width="29" style="9" bestFit="1" customWidth="1"/>
    <col min="14852" max="14852" width="31.7109375" style="9" bestFit="1" customWidth="1"/>
    <col min="14853" max="14853" width="21.42578125" style="9" bestFit="1" customWidth="1"/>
    <col min="14854" max="14854" width="22" style="9" bestFit="1" customWidth="1"/>
    <col min="14855" max="14857" width="31" style="9" bestFit="1" customWidth="1"/>
    <col min="14858" max="14858" width="45.85546875" style="9" bestFit="1" customWidth="1"/>
    <col min="14859" max="14863" width="45.7109375" style="9" bestFit="1" customWidth="1"/>
    <col min="14864" max="14865" width="31" style="9" bestFit="1" customWidth="1"/>
    <col min="14866" max="14867" width="8.85546875" style="9"/>
    <col min="14868" max="14868" width="31" style="9" bestFit="1" customWidth="1"/>
    <col min="14869" max="15103" width="8.85546875" style="9"/>
    <col min="15104" max="15104" width="15.7109375" style="9" bestFit="1" customWidth="1"/>
    <col min="15105" max="15105" width="22.5703125" style="9" bestFit="1" customWidth="1"/>
    <col min="15106" max="15106" width="30" style="9" bestFit="1" customWidth="1"/>
    <col min="15107" max="15107" width="29" style="9" bestFit="1" customWidth="1"/>
    <col min="15108" max="15108" width="31.7109375" style="9" bestFit="1" customWidth="1"/>
    <col min="15109" max="15109" width="21.42578125" style="9" bestFit="1" customWidth="1"/>
    <col min="15110" max="15110" width="22" style="9" bestFit="1" customWidth="1"/>
    <col min="15111" max="15113" width="31" style="9" bestFit="1" customWidth="1"/>
    <col min="15114" max="15114" width="45.85546875" style="9" bestFit="1" customWidth="1"/>
    <col min="15115" max="15119" width="45.7109375" style="9" bestFit="1" customWidth="1"/>
    <col min="15120" max="15121" width="31" style="9" bestFit="1" customWidth="1"/>
    <col min="15122" max="15123" width="8.85546875" style="9"/>
    <col min="15124" max="15124" width="31" style="9" bestFit="1" customWidth="1"/>
    <col min="15125" max="15359" width="8.85546875" style="9"/>
    <col min="15360" max="15360" width="15.7109375" style="9" bestFit="1" customWidth="1"/>
    <col min="15361" max="15361" width="22.5703125" style="9" bestFit="1" customWidth="1"/>
    <col min="15362" max="15362" width="30" style="9" bestFit="1" customWidth="1"/>
    <col min="15363" max="15363" width="29" style="9" bestFit="1" customWidth="1"/>
    <col min="15364" max="15364" width="31.7109375" style="9" bestFit="1" customWidth="1"/>
    <col min="15365" max="15365" width="21.42578125" style="9" bestFit="1" customWidth="1"/>
    <col min="15366" max="15366" width="22" style="9" bestFit="1" customWidth="1"/>
    <col min="15367" max="15369" width="31" style="9" bestFit="1" customWidth="1"/>
    <col min="15370" max="15370" width="45.85546875" style="9" bestFit="1" customWidth="1"/>
    <col min="15371" max="15375" width="45.7109375" style="9" bestFit="1" customWidth="1"/>
    <col min="15376" max="15377" width="31" style="9" bestFit="1" customWidth="1"/>
    <col min="15378" max="15379" width="8.85546875" style="9"/>
    <col min="15380" max="15380" width="31" style="9" bestFit="1" customWidth="1"/>
    <col min="15381" max="15615" width="8.85546875" style="9"/>
    <col min="15616" max="15616" width="15.7109375" style="9" bestFit="1" customWidth="1"/>
    <col min="15617" max="15617" width="22.5703125" style="9" bestFit="1" customWidth="1"/>
    <col min="15618" max="15618" width="30" style="9" bestFit="1" customWidth="1"/>
    <col min="15619" max="15619" width="29" style="9" bestFit="1" customWidth="1"/>
    <col min="15620" max="15620" width="31.7109375" style="9" bestFit="1" customWidth="1"/>
    <col min="15621" max="15621" width="21.42578125" style="9" bestFit="1" customWidth="1"/>
    <col min="15622" max="15622" width="22" style="9" bestFit="1" customWidth="1"/>
    <col min="15623" max="15625" width="31" style="9" bestFit="1" customWidth="1"/>
    <col min="15626" max="15626" width="45.85546875" style="9" bestFit="1" customWidth="1"/>
    <col min="15627" max="15631" width="45.7109375" style="9" bestFit="1" customWidth="1"/>
    <col min="15632" max="15633" width="31" style="9" bestFit="1" customWidth="1"/>
    <col min="15634" max="15635" width="8.85546875" style="9"/>
    <col min="15636" max="15636" width="31" style="9" bestFit="1" customWidth="1"/>
    <col min="15637" max="15871" width="8.85546875" style="9"/>
    <col min="15872" max="15872" width="15.7109375" style="9" bestFit="1" customWidth="1"/>
    <col min="15873" max="15873" width="22.5703125" style="9" bestFit="1" customWidth="1"/>
    <col min="15874" max="15874" width="30" style="9" bestFit="1" customWidth="1"/>
    <col min="15875" max="15875" width="29" style="9" bestFit="1" customWidth="1"/>
    <col min="15876" max="15876" width="31.7109375" style="9" bestFit="1" customWidth="1"/>
    <col min="15877" max="15877" width="21.42578125" style="9" bestFit="1" customWidth="1"/>
    <col min="15878" max="15878" width="22" style="9" bestFit="1" customWidth="1"/>
    <col min="15879" max="15881" width="31" style="9" bestFit="1" customWidth="1"/>
    <col min="15882" max="15882" width="45.85546875" style="9" bestFit="1" customWidth="1"/>
    <col min="15883" max="15887" width="45.7109375" style="9" bestFit="1" customWidth="1"/>
    <col min="15888" max="15889" width="31" style="9" bestFit="1" customWidth="1"/>
    <col min="15890" max="15891" width="8.85546875" style="9"/>
    <col min="15892" max="15892" width="31" style="9" bestFit="1" customWidth="1"/>
    <col min="15893" max="16127" width="8.85546875" style="9"/>
    <col min="16128" max="16128" width="15.7109375" style="9" bestFit="1" customWidth="1"/>
    <col min="16129" max="16129" width="22.5703125" style="9" bestFit="1" customWidth="1"/>
    <col min="16130" max="16130" width="30" style="9" bestFit="1" customWidth="1"/>
    <col min="16131" max="16131" width="29" style="9" bestFit="1" customWidth="1"/>
    <col min="16132" max="16132" width="31.7109375" style="9" bestFit="1" customWidth="1"/>
    <col min="16133" max="16133" width="21.42578125" style="9" bestFit="1" customWidth="1"/>
    <col min="16134" max="16134" width="22" style="9" bestFit="1" customWidth="1"/>
    <col min="16135" max="16137" width="31" style="9" bestFit="1" customWidth="1"/>
    <col min="16138" max="16138" width="45.85546875" style="9" bestFit="1" customWidth="1"/>
    <col min="16139" max="16143" width="45.7109375" style="9" bestFit="1" customWidth="1"/>
    <col min="16144" max="16145" width="31" style="9" bestFit="1" customWidth="1"/>
    <col min="16146" max="16147" width="8.85546875" style="9"/>
    <col min="16148" max="16148" width="31" style="9" bestFit="1" customWidth="1"/>
    <col min="16149" max="16384" width="8.85546875" style="9"/>
  </cols>
  <sheetData>
    <row r="1" spans="1:19" s="1" customFormat="1" ht="15.75" thickBot="1" x14ac:dyDescent="0.3">
      <c r="A1" s="11" t="s">
        <v>0</v>
      </c>
      <c r="B1" s="3" t="s">
        <v>140</v>
      </c>
      <c r="C1" s="2" t="s">
        <v>141</v>
      </c>
      <c r="D1" s="2" t="s">
        <v>142</v>
      </c>
      <c r="E1" s="3" t="s">
        <v>143</v>
      </c>
      <c r="F1" s="2" t="s">
        <v>144</v>
      </c>
      <c r="G1" s="3" t="s">
        <v>145</v>
      </c>
      <c r="H1" s="2" t="s">
        <v>146</v>
      </c>
      <c r="I1" s="3" t="s">
        <v>147</v>
      </c>
      <c r="J1" s="3" t="s">
        <v>212</v>
      </c>
      <c r="K1" s="3" t="s">
        <v>148</v>
      </c>
      <c r="L1" s="3" t="s">
        <v>149</v>
      </c>
      <c r="M1" s="3" t="s">
        <v>150</v>
      </c>
      <c r="N1" s="3" t="s">
        <v>151</v>
      </c>
      <c r="O1" s="3" t="s">
        <v>152</v>
      </c>
      <c r="P1" s="3" t="s">
        <v>153</v>
      </c>
      <c r="Q1" s="3" t="s">
        <v>154</v>
      </c>
      <c r="R1" s="3" t="s">
        <v>155</v>
      </c>
      <c r="S1" s="3" t="s">
        <v>201</v>
      </c>
    </row>
    <row r="2" spans="1:19" s="1" customFormat="1" ht="15.75" thickBot="1" x14ac:dyDescent="0.3">
      <c r="A2" s="12" t="s">
        <v>1</v>
      </c>
      <c r="B2" s="5" t="s">
        <v>184</v>
      </c>
      <c r="C2" s="4" t="s">
        <v>185</v>
      </c>
      <c r="D2" s="4" t="s">
        <v>186</v>
      </c>
      <c r="E2" s="5" t="s">
        <v>187</v>
      </c>
      <c r="F2" s="4" t="s">
        <v>188</v>
      </c>
      <c r="G2" s="5" t="s">
        <v>189</v>
      </c>
      <c r="H2" s="4" t="s">
        <v>190</v>
      </c>
      <c r="I2" s="5" t="s">
        <v>191</v>
      </c>
      <c r="J2" s="5" t="s">
        <v>192</v>
      </c>
      <c r="K2" s="5" t="s">
        <v>193</v>
      </c>
      <c r="L2" s="5" t="s">
        <v>194</v>
      </c>
      <c r="M2" s="5" t="s">
        <v>195</v>
      </c>
      <c r="N2" s="5" t="s">
        <v>196</v>
      </c>
      <c r="O2" s="5" t="s">
        <v>197</v>
      </c>
      <c r="P2" s="5" t="s">
        <v>198</v>
      </c>
      <c r="Q2" s="5" t="s">
        <v>7</v>
      </c>
      <c r="R2" s="5" t="s">
        <v>8</v>
      </c>
      <c r="S2" s="5" t="s">
        <v>202</v>
      </c>
    </row>
    <row r="3" spans="1:19" s="1" customFormat="1" ht="15.75" customHeight="1" thickBot="1" x14ac:dyDescent="0.3">
      <c r="A3" s="12" t="s">
        <v>2</v>
      </c>
      <c r="B3" s="7" t="s">
        <v>171</v>
      </c>
      <c r="C3" s="6" t="s">
        <v>172</v>
      </c>
      <c r="D3" s="6" t="s">
        <v>173</v>
      </c>
      <c r="E3" s="7" t="s">
        <v>174</v>
      </c>
      <c r="F3" s="6" t="s">
        <v>175</v>
      </c>
      <c r="G3" s="7" t="s">
        <v>176</v>
      </c>
      <c r="H3" s="6" t="s">
        <v>177</v>
      </c>
      <c r="I3" s="7" t="s">
        <v>178</v>
      </c>
      <c r="J3" s="7" t="s">
        <v>3</v>
      </c>
      <c r="K3" s="7" t="s">
        <v>200</v>
      </c>
      <c r="L3" s="7" t="s">
        <v>179</v>
      </c>
      <c r="M3" s="7" t="s">
        <v>180</v>
      </c>
      <c r="N3" s="7" t="s">
        <v>5</v>
      </c>
      <c r="O3" s="7" t="s">
        <v>181</v>
      </c>
      <c r="P3" s="7" t="s">
        <v>182</v>
      </c>
      <c r="Q3" s="7" t="s">
        <v>9</v>
      </c>
      <c r="R3" s="7" t="s">
        <v>10</v>
      </c>
      <c r="S3" s="7" t="s">
        <v>200</v>
      </c>
    </row>
    <row r="4" spans="1:19" s="1" customFormat="1" x14ac:dyDescent="0.25">
      <c r="A4" s="13">
        <v>36160</v>
      </c>
      <c r="B4" s="17">
        <f>'Index Values USD'!B4*'Index Values USD'!$U4</f>
        <v>2140.6523750000001</v>
      </c>
      <c r="C4" s="17">
        <f>'Index Values USD'!C4*'Index Values USD'!$U4</f>
        <v>41.682757500000008</v>
      </c>
      <c r="D4" s="17">
        <f>'Index Values USD'!D4*'Index Values USD'!$U4</f>
        <v>2399.1098125000003</v>
      </c>
      <c r="E4" s="17">
        <f>'Index Values USD'!E4*'Index Values USD'!$U4</f>
        <v>54.957037500000006</v>
      </c>
      <c r="F4" s="17">
        <f>'Index Values USD'!F4*'Index Values USD'!$U4</f>
        <v>2627.4277900000002</v>
      </c>
      <c r="G4" s="17">
        <f>'Index Values USD'!G4*'Index Values USD'!$U4</f>
        <v>2142.8936750000003</v>
      </c>
      <c r="H4" s="17">
        <f>'Index Values USD'!H4*'Index Values USD'!$U4</f>
        <v>52.728390000000005</v>
      </c>
      <c r="I4" s="17">
        <f>'Index Values USD'!I4*'Index Values USD'!$U4</f>
        <v>897.321325</v>
      </c>
      <c r="J4" s="17">
        <f>'Index Values USD'!J4*'Index Values USD'!$U4</f>
        <v>239.10815000000002</v>
      </c>
      <c r="K4" s="17">
        <f>'Index Values USD'!K4*'Index Values USD'!$U4</f>
        <v>177.61864552346077</v>
      </c>
      <c r="L4" s="17">
        <f>'Index Values USD'!L4*'Index Values USD'!$U4</f>
        <v>135.69143500000001</v>
      </c>
      <c r="M4" s="17">
        <f>'Index Values USD'!M4*'Index Values USD'!$U4</f>
        <v>167.68780000000001</v>
      </c>
      <c r="N4" s="17"/>
      <c r="O4" s="17"/>
      <c r="P4" s="17"/>
      <c r="Q4" s="17">
        <f>'Index Values USD'!Q4*'Index Values USD'!$U4</f>
        <v>3514.1127607500002</v>
      </c>
      <c r="R4" s="17">
        <f>'Index Values USD'!R4*'Index Values USD'!$U4</f>
        <v>3310.4502882500001</v>
      </c>
      <c r="S4" s="17">
        <f>'Index Values USD'!S4*'Index Values USD'!$U4</f>
        <v>114.10520768768188</v>
      </c>
    </row>
    <row r="5" spans="1:19" s="1" customFormat="1" x14ac:dyDescent="0.25">
      <c r="A5" s="13">
        <f t="shared" ref="A5:A16" si="0">EOMONTH(A4,1)</f>
        <v>36191</v>
      </c>
      <c r="B5" s="17">
        <f>'Index Values USD'!B5*'Index Values USD'!$U5</f>
        <v>2252.4457910000001</v>
      </c>
      <c r="C5" s="17">
        <f>'Index Values USD'!C5*'Index Values USD'!$U5</f>
        <v>42.864244800000002</v>
      </c>
      <c r="D5" s="17">
        <f>'Index Values USD'!D5*'Index Values USD'!$U5</f>
        <v>2408.4669733999999</v>
      </c>
      <c r="E5" s="17">
        <f>'Index Values USD'!E5*'Index Values USD'!$U5</f>
        <v>53.621643200000001</v>
      </c>
      <c r="F5" s="17">
        <f>'Index Values USD'!F5*'Index Values USD'!$U5</f>
        <v>2623.5699568</v>
      </c>
      <c r="G5" s="17">
        <f>'Index Values USD'!G5*'Index Values USD'!$U5</f>
        <v>2178.1300160000001</v>
      </c>
      <c r="H5" s="17">
        <f>'Index Values USD'!H5*'Index Values USD'!$U5</f>
        <v>54.297627999999996</v>
      </c>
      <c r="I5" s="17">
        <f>'Index Values USD'!I5*'Index Values USD'!$U5</f>
        <v>911.92294799999991</v>
      </c>
      <c r="J5" s="17">
        <f>'Index Values USD'!J5*'Index Values USD'!$U5</f>
        <v>237.35881029999999</v>
      </c>
      <c r="K5" s="17">
        <f>'Index Values USD'!K5*'Index Values USD'!$U5</f>
        <v>177.88974562250533</v>
      </c>
      <c r="L5" s="17">
        <f>'Index Values USD'!L5*'Index Values USD'!$U5</f>
        <v>136.36388484</v>
      </c>
      <c r="M5" s="17">
        <f>'Index Values USD'!M5*'Index Values USD'!$U5</f>
        <v>169.46428299999999</v>
      </c>
      <c r="N5" s="17"/>
      <c r="O5" s="17"/>
      <c r="P5" s="17"/>
      <c r="Q5" s="17">
        <f>'Index Values USD'!Q5*'Index Values USD'!$U5</f>
        <v>3722.1799066499998</v>
      </c>
      <c r="R5" s="17">
        <f>'Index Values USD'!R5*'Index Values USD'!$U5</f>
        <v>3367.1756683100002</v>
      </c>
      <c r="S5" s="17">
        <f>'Index Values USD'!S5*'Index Values USD'!$U5</f>
        <v>113.24770446478679</v>
      </c>
    </row>
    <row r="6" spans="1:19" s="1" customFormat="1" x14ac:dyDescent="0.25">
      <c r="A6" s="13">
        <f t="shared" si="0"/>
        <v>36219</v>
      </c>
      <c r="B6" s="17">
        <f>'Index Values USD'!B6*'Index Values USD'!$U6</f>
        <v>2248.09728</v>
      </c>
      <c r="C6" s="17">
        <f>'Index Values USD'!C6*'Index Values USD'!$U6</f>
        <v>40.087008000000004</v>
      </c>
      <c r="D6" s="17">
        <f>'Index Values USD'!D6*'Index Values USD'!$U6</f>
        <v>2360.8540800000001</v>
      </c>
      <c r="E6" s="17">
        <f>'Index Values USD'!E6*'Index Values USD'!$U6</f>
        <v>54.462095999999995</v>
      </c>
      <c r="F6" s="17">
        <f>'Index Values USD'!F6*'Index Values USD'!$U6</f>
        <v>2752.8371520000001</v>
      </c>
      <c r="G6" s="17">
        <f>'Index Values USD'!G6*'Index Values USD'!$U6</f>
        <v>2187.1012799999999</v>
      </c>
      <c r="H6" s="17">
        <f>'Index Values USD'!H6*'Index Values USD'!$U6</f>
        <v>55.133520000000004</v>
      </c>
      <c r="I6" s="17">
        <f>'Index Values USD'!I6*'Index Values USD'!$U6</f>
        <v>926.6712</v>
      </c>
      <c r="J6" s="17">
        <f>'Index Values USD'!J6*'Index Values USD'!$U6</f>
        <v>246.01512</v>
      </c>
      <c r="K6" s="17">
        <f>'Index Values USD'!K6*'Index Values USD'!$U6</f>
        <v>176.44713944920235</v>
      </c>
      <c r="L6" s="17">
        <f>'Index Values USD'!L6*'Index Values USD'!$U6</f>
        <v>135.81416160000001</v>
      </c>
      <c r="M6" s="17">
        <f>'Index Values USD'!M6*'Index Values USD'!$U6</f>
        <v>174.14591999999999</v>
      </c>
      <c r="N6" s="17"/>
      <c r="O6" s="17"/>
      <c r="P6" s="17"/>
      <c r="Q6" s="17">
        <f>'Index Values USD'!Q6*'Index Values USD'!$U6</f>
        <v>3728.6800512</v>
      </c>
      <c r="R6" s="17">
        <f>'Index Values USD'!R6*'Index Values USD'!$U6</f>
        <v>3413.4952800000001</v>
      </c>
      <c r="S6" s="17">
        <f>'Index Values USD'!S6*'Index Values USD'!$U6</f>
        <v>117.72236845646472</v>
      </c>
    </row>
    <row r="7" spans="1:19" s="1" customFormat="1" x14ac:dyDescent="0.25">
      <c r="A7" s="13">
        <f t="shared" si="0"/>
        <v>36250</v>
      </c>
      <c r="B7" s="17">
        <f>'Index Values USD'!B7*'Index Values USD'!$U7</f>
        <v>2329.0157250000002</v>
      </c>
      <c r="C7" s="17">
        <f>'Index Values USD'!C7*'Index Values USD'!$U7</f>
        <v>40.079956500000009</v>
      </c>
      <c r="D7" s="17">
        <f>'Index Values USD'!D7*'Index Values USD'!$U7</f>
        <v>2352.7939055000002</v>
      </c>
      <c r="E7" s="17">
        <f>'Index Values USD'!E7*'Index Values USD'!$U7</f>
        <v>55.118394500000001</v>
      </c>
      <c r="F7" s="17">
        <f>'Index Values USD'!F7*'Index Values USD'!$U7</f>
        <v>2822.7556414999999</v>
      </c>
      <c r="G7" s="17">
        <f>'Index Values USD'!G7*'Index Values USD'!$U7</f>
        <v>2476.8436450000004</v>
      </c>
      <c r="H7" s="17">
        <f>'Index Values USD'!H7*'Index Values USD'!$U7</f>
        <v>62.224981</v>
      </c>
      <c r="I7" s="17">
        <f>'Index Values USD'!I7*'Index Values USD'!$U7</f>
        <v>994.63668000000007</v>
      </c>
      <c r="J7" s="17">
        <f>'Index Values USD'!J7*'Index Values USD'!$U7</f>
        <v>276.875787</v>
      </c>
      <c r="K7" s="17">
        <f>'Index Values USD'!K7*'Index Values USD'!$U7</f>
        <v>175.71496889560618</v>
      </c>
      <c r="L7" s="17">
        <f>'Index Values USD'!L7*'Index Values USD'!$U7</f>
        <v>135.23431404999999</v>
      </c>
      <c r="M7" s="17">
        <f>'Index Values USD'!M7*'Index Values USD'!$U7</f>
        <v>178.02144999999999</v>
      </c>
      <c r="N7" s="17"/>
      <c r="O7" s="17"/>
      <c r="P7" s="17"/>
      <c r="Q7" s="17">
        <f>'Index Values USD'!Q7*'Index Values USD'!$U7</f>
        <v>3857.9305172500003</v>
      </c>
      <c r="R7" s="17">
        <f>'Index Values USD'!R7*'Index Values USD'!$U7</f>
        <v>3430.6685508</v>
      </c>
      <c r="S7" s="17">
        <f>'Index Values USD'!S7*'Index Values USD'!$U7</f>
        <v>123.37337750119899</v>
      </c>
    </row>
    <row r="8" spans="1:19" s="1" customFormat="1" x14ac:dyDescent="0.25">
      <c r="A8" s="13">
        <f t="shared" si="0"/>
        <v>36280</v>
      </c>
      <c r="B8" s="17">
        <f>'Index Values USD'!B8*'Index Values USD'!$U8</f>
        <v>2415.5149919999999</v>
      </c>
      <c r="C8" s="17">
        <f>'Index Values USD'!C8*'Index Values USD'!$U8</f>
        <v>43.161089699999991</v>
      </c>
      <c r="D8" s="17">
        <f>'Index Values USD'!D8*'Index Values USD'!$U8</f>
        <v>2416.6550775000001</v>
      </c>
      <c r="E8" s="17">
        <f>'Index Values USD'!E8*'Index Values USD'!$U8</f>
        <v>58.451282699999993</v>
      </c>
      <c r="F8" s="17">
        <f>'Index Values USD'!F8*'Index Values USD'!$U8</f>
        <v>2935.7611682999996</v>
      </c>
      <c r="G8" s="17">
        <f>'Index Values USD'!G8*'Index Values USD'!$U8</f>
        <v>2583.9121439999999</v>
      </c>
      <c r="H8" s="17">
        <f>'Index Values USD'!H8*'Index Values USD'!$U8</f>
        <v>66.861199499999998</v>
      </c>
      <c r="I8" s="17">
        <f>'Index Values USD'!I8*'Index Values USD'!$U8</f>
        <v>1160.7810029999998</v>
      </c>
      <c r="J8" s="17">
        <f>'Index Values USD'!J8*'Index Values USD'!$U8</f>
        <v>311.53224599999999</v>
      </c>
      <c r="K8" s="17">
        <f>'Index Values USD'!K8*'Index Values USD'!$U8</f>
        <v>175.75308610055137</v>
      </c>
      <c r="L8" s="17">
        <f>'Index Values USD'!L8*'Index Values USD'!$U8</f>
        <v>135.27167267999999</v>
      </c>
      <c r="M8" s="17">
        <f>'Index Values USD'!M8*'Index Values USD'!$U8</f>
        <v>184.58201699999998</v>
      </c>
      <c r="N8" s="17"/>
      <c r="O8" s="17"/>
      <c r="P8" s="17"/>
      <c r="Q8" s="17">
        <f>'Index Values USD'!Q8*'Index Values USD'!$U8</f>
        <v>4065.7069901699997</v>
      </c>
      <c r="R8" s="17">
        <f>'Index Values USD'!R8*'Index Values USD'!$U8</f>
        <v>3567.68620599</v>
      </c>
      <c r="S8" s="17">
        <f>'Index Values USD'!S8*'Index Values USD'!$U8</f>
        <v>130.53202213330462</v>
      </c>
    </row>
    <row r="9" spans="1:19" s="1" customFormat="1" x14ac:dyDescent="0.25">
      <c r="A9" s="13">
        <f t="shared" si="0"/>
        <v>36311</v>
      </c>
      <c r="B9" s="17">
        <f>'Index Values USD'!B9*'Index Values USD'!$U9</f>
        <v>2370.0268799999999</v>
      </c>
      <c r="C9" s="17">
        <f>'Index Values USD'!C9*'Index Values USD'!$U9</f>
        <v>44.876832000000007</v>
      </c>
      <c r="D9" s="17">
        <f>'Index Values USD'!D9*'Index Values USD'!$U9</f>
        <v>2320.0207679999999</v>
      </c>
      <c r="E9" s="17">
        <f>'Index Values USD'!E9*'Index Values USD'!$U9</f>
        <v>57.665088000000004</v>
      </c>
      <c r="F9" s="17">
        <f>'Index Values USD'!F9*'Index Values USD'!$U9</f>
        <v>2785.2583200000004</v>
      </c>
      <c r="G9" s="17">
        <f>'Index Values USD'!G9*'Index Values USD'!$U9</f>
        <v>2449.2124800000001</v>
      </c>
      <c r="H9" s="17">
        <f>'Index Values USD'!H9*'Index Values USD'!$U9</f>
        <v>62.665199999999999</v>
      </c>
      <c r="I9" s="17">
        <f>'Index Values USD'!I9*'Index Values USD'!$U9</f>
        <v>1083.4137599999999</v>
      </c>
      <c r="J9" s="17">
        <f>'Index Values USD'!J9*'Index Values USD'!$U9</f>
        <v>311.06587200000001</v>
      </c>
      <c r="K9" s="17">
        <f>'Index Values USD'!K9*'Index Values USD'!$U9</f>
        <v>173.50759250520386</v>
      </c>
      <c r="L9" s="17">
        <f>'Index Values USD'!L9*'Index Values USD'!$U9</f>
        <v>133.88069759999999</v>
      </c>
      <c r="M9" s="17">
        <f>'Index Values USD'!M9*'Index Values USD'!$U9</f>
        <v>181.00368</v>
      </c>
      <c r="N9" s="17"/>
      <c r="O9" s="17"/>
      <c r="P9" s="17"/>
      <c r="Q9" s="17">
        <f>'Index Values USD'!Q9*'Index Values USD'!$U9</f>
        <v>4133.1926063999999</v>
      </c>
      <c r="R9" s="17">
        <f>'Index Values USD'!R9*'Index Values USD'!$U9</f>
        <v>3550.9417008</v>
      </c>
      <c r="S9" s="17">
        <f>'Index Values USD'!S9*'Index Values USD'!$U9</f>
        <v>126.24290012663535</v>
      </c>
    </row>
    <row r="10" spans="1:19" s="1" customFormat="1" x14ac:dyDescent="0.25">
      <c r="A10" s="13">
        <f t="shared" si="0"/>
        <v>36341</v>
      </c>
      <c r="B10" s="17">
        <f>'Index Values USD'!B10*'Index Values USD'!$U10</f>
        <v>2538.213526</v>
      </c>
      <c r="C10" s="17">
        <f>'Index Values USD'!C10*'Index Values USD'!$U10</f>
        <v>48.391341499999996</v>
      </c>
      <c r="D10" s="17">
        <f>'Index Values USD'!D10*'Index Values USD'!$U10</f>
        <v>2413.8722229</v>
      </c>
      <c r="E10" s="17">
        <f>'Index Values USD'!E10*'Index Values USD'!$U10</f>
        <v>58.984616100000004</v>
      </c>
      <c r="F10" s="17">
        <f>'Index Values USD'!F10*'Index Values USD'!$U10</f>
        <v>2837.7737798000003</v>
      </c>
      <c r="G10" s="17">
        <f>'Index Values USD'!G10*'Index Values USD'!$U10</f>
        <v>2724.7720869999998</v>
      </c>
      <c r="H10" s="17">
        <f>'Index Values USD'!H10*'Index Values USD'!$U10</f>
        <v>71.7661698</v>
      </c>
      <c r="I10" s="17">
        <f>'Index Values USD'!I10*'Index Values USD'!$U10</f>
        <v>1192.1079999999999</v>
      </c>
      <c r="J10" s="17">
        <f>'Index Values USD'!J10*'Index Values USD'!$U10</f>
        <v>351.97559389999998</v>
      </c>
      <c r="K10" s="17">
        <f>'Index Values USD'!K10*'Index Values USD'!$U10</f>
        <v>173.34573920703065</v>
      </c>
      <c r="L10" s="17">
        <f>'Index Values USD'!L10*'Index Values USD'!$U10</f>
        <v>134.07251875</v>
      </c>
      <c r="M10" s="17">
        <f>'Index Values USD'!M10*'Index Values USD'!$U10</f>
        <v>186.063963</v>
      </c>
      <c r="N10" s="17"/>
      <c r="O10" s="17"/>
      <c r="P10" s="17"/>
      <c r="Q10" s="17">
        <f>'Index Values USD'!Q10*'Index Values USD'!$U10</f>
        <v>4359.69551529</v>
      </c>
      <c r="R10" s="17">
        <f>'Index Values USD'!R10*'Index Values USD'!$U10</f>
        <v>3686.3586754900002</v>
      </c>
      <c r="S10" s="17">
        <f>'Index Values USD'!S10*'Index Values USD'!$U10</f>
        <v>132.36305164252306</v>
      </c>
    </row>
    <row r="11" spans="1:19" s="1" customFormat="1" x14ac:dyDescent="0.25">
      <c r="A11" s="13">
        <f t="shared" si="0"/>
        <v>36372</v>
      </c>
      <c r="B11" s="17">
        <f>'Index Values USD'!B11*'Index Values USD'!$U11</f>
        <v>2387.92407</v>
      </c>
      <c r="C11" s="17">
        <f>'Index Values USD'!C11*'Index Values USD'!$U11</f>
        <v>47.684477400000006</v>
      </c>
      <c r="D11" s="17">
        <f>'Index Values USD'!D11*'Index Values USD'!$U11</f>
        <v>2363.909772</v>
      </c>
      <c r="E11" s="17">
        <f>'Index Values USD'!E11*'Index Values USD'!$U11</f>
        <v>58.812212200000005</v>
      </c>
      <c r="F11" s="17">
        <f>'Index Values USD'!F11*'Index Values USD'!$U11</f>
        <v>2801.7476543000002</v>
      </c>
      <c r="G11" s="17">
        <f>'Index Values USD'!G11*'Index Values USD'!$U11</f>
        <v>2914.9188880000002</v>
      </c>
      <c r="H11" s="17">
        <f>'Index Values USD'!H11*'Index Values USD'!$U11</f>
        <v>73.743135899999999</v>
      </c>
      <c r="I11" s="17">
        <f>'Index Values USD'!I11*'Index Values USD'!$U11</f>
        <v>1149.0107720000001</v>
      </c>
      <c r="J11" s="17">
        <f>'Index Values USD'!J11*'Index Values USD'!$U11</f>
        <v>333.01800000000003</v>
      </c>
      <c r="K11" s="17">
        <f>'Index Values USD'!K11*'Index Values USD'!$U11</f>
        <v>172.40762561966682</v>
      </c>
      <c r="L11" s="17">
        <f>'Index Values USD'!L11*'Index Values USD'!$U11</f>
        <v>132.39907632000001</v>
      </c>
      <c r="M11" s="17">
        <f>'Index Values USD'!M11*'Index Values USD'!$U11</f>
        <v>180.73626899999999</v>
      </c>
      <c r="N11" s="17"/>
      <c r="O11" s="17"/>
      <c r="P11" s="17"/>
      <c r="Q11" s="17">
        <f>'Index Values USD'!Q11*'Index Values USD'!$U11</f>
        <v>4265.92783323</v>
      </c>
      <c r="R11" s="17">
        <f>'Index Values USD'!R11*'Index Values USD'!$U11</f>
        <v>3601.69518737</v>
      </c>
      <c r="S11" s="17">
        <f>'Index Values USD'!S11*'Index Values USD'!$U11</f>
        <v>127.32090724941639</v>
      </c>
    </row>
    <row r="12" spans="1:19" s="1" customFormat="1" x14ac:dyDescent="0.25">
      <c r="A12" s="13">
        <f t="shared" si="0"/>
        <v>36403</v>
      </c>
      <c r="B12" s="17">
        <f>'Index Values USD'!B12*'Index Values USD'!$U12</f>
        <v>2399.5272800000002</v>
      </c>
      <c r="C12" s="17">
        <f>'Index Values USD'!C12*'Index Values USD'!$U12</f>
        <v>46.678327500000002</v>
      </c>
      <c r="D12" s="17">
        <f>'Index Values USD'!D12*'Index Values USD'!$U12</f>
        <v>2431.007795</v>
      </c>
      <c r="E12" s="17">
        <f>'Index Values USD'!E12*'Index Values USD'!$U12</f>
        <v>60.318013500000006</v>
      </c>
      <c r="F12" s="17">
        <f>'Index Values USD'!F12*'Index Values USD'!$U12</f>
        <v>2821.6760604999999</v>
      </c>
      <c r="G12" s="17">
        <f>'Index Values USD'!G12*'Index Values USD'!$U12</f>
        <v>2926.8337000000001</v>
      </c>
      <c r="H12" s="17">
        <f>'Index Values USD'!H12*'Index Values USD'!$U12</f>
        <v>78.276684000000003</v>
      </c>
      <c r="I12" s="17">
        <f>'Index Values USD'!I12*'Index Values USD'!$U12</f>
        <v>1135.3997350000002</v>
      </c>
      <c r="J12" s="17">
        <f>'Index Values USD'!J12*'Index Values USD'!$U12</f>
        <v>339.75325550000002</v>
      </c>
      <c r="K12" s="17">
        <f>'Index Values USD'!K12*'Index Values USD'!$U12</f>
        <v>174.59709989195326</v>
      </c>
      <c r="L12" s="17">
        <f>'Index Values USD'!L12*'Index Values USD'!$U12</f>
        <v>133.64747440000002</v>
      </c>
      <c r="M12" s="17">
        <f>'Index Values USD'!M12*'Index Values USD'!$U12</f>
        <v>181.37615</v>
      </c>
      <c r="N12" s="17"/>
      <c r="O12" s="17"/>
      <c r="P12" s="17"/>
      <c r="Q12" s="17">
        <f>'Index Values USD'!Q12*'Index Values USD'!$U12</f>
        <v>4314.6909543000002</v>
      </c>
      <c r="R12" s="17">
        <f>'Index Values USD'!R12*'Index Values USD'!$U12</f>
        <v>3621.3813379500002</v>
      </c>
      <c r="S12" s="17">
        <f>'Index Values USD'!S12*'Index Values USD'!$U12</f>
        <v>128.74569359577094</v>
      </c>
    </row>
    <row r="13" spans="1:19" s="1" customFormat="1" x14ac:dyDescent="0.25">
      <c r="A13" s="13">
        <f t="shared" si="0"/>
        <v>36433</v>
      </c>
      <c r="B13" s="17">
        <f>'Index Values USD'!B13*'Index Values USD'!$U13</f>
        <v>2267.3606539999996</v>
      </c>
      <c r="C13" s="17">
        <f>'Index Values USD'!C13*'Index Values USD'!$U13</f>
        <v>45.329121499999999</v>
      </c>
      <c r="D13" s="17">
        <f>'Index Values USD'!D13*'Index Values USD'!$U13</f>
        <v>2358.8852287</v>
      </c>
      <c r="E13" s="17">
        <f>'Index Values USD'!E13*'Index Values USD'!$U13</f>
        <v>57.836595699999997</v>
      </c>
      <c r="F13" s="17">
        <f>'Index Values USD'!F13*'Index Values USD'!$U13</f>
        <v>2703.1194281000003</v>
      </c>
      <c r="G13" s="17">
        <f>'Index Values USD'!G13*'Index Values USD'!$U13</f>
        <v>3023.109089</v>
      </c>
      <c r="H13" s="17">
        <f>'Index Values USD'!H13*'Index Values USD'!$U13</f>
        <v>77.954068399999997</v>
      </c>
      <c r="I13" s="17">
        <f>'Index Values USD'!I13*'Index Values USD'!$U13</f>
        <v>1085.519084</v>
      </c>
      <c r="J13" s="17">
        <f>'Index Values USD'!J13*'Index Values USD'!$U13</f>
        <v>319.62115119999999</v>
      </c>
      <c r="K13" s="17">
        <f>'Index Values USD'!K13*'Index Values USD'!$U13</f>
        <v>172.32244471413952</v>
      </c>
      <c r="L13" s="17">
        <f>'Index Values USD'!L13*'Index Values USD'!$U13</f>
        <v>131.73396119</v>
      </c>
      <c r="M13" s="17">
        <f>'Index Values USD'!M13*'Index Values USD'!$U13</f>
        <v>177.24891599999998</v>
      </c>
      <c r="N13" s="17"/>
      <c r="O13" s="17"/>
      <c r="P13" s="17"/>
      <c r="Q13" s="17">
        <f>'Index Values USD'!Q13*'Index Values USD'!$U13</f>
        <v>4215.9052928199999</v>
      </c>
      <c r="R13" s="17">
        <f>'Index Values USD'!R13*'Index Values USD'!$U13</f>
        <v>3564.2098516699998</v>
      </c>
      <c r="S13" s="17">
        <f>'Index Values USD'!S13*'Index Values USD'!$U13</f>
        <v>127.8265678784182</v>
      </c>
    </row>
    <row r="14" spans="1:19" s="1" customFormat="1" x14ac:dyDescent="0.25">
      <c r="A14" s="13">
        <f t="shared" si="0"/>
        <v>36464</v>
      </c>
      <c r="B14" s="17">
        <f>'Index Values USD'!B14*'Index Values USD'!$U14</f>
        <v>2418.4780799999999</v>
      </c>
      <c r="C14" s="17">
        <f>'Index Values USD'!C14*'Index Values USD'!$U14</f>
        <v>44.999296000000001</v>
      </c>
      <c r="D14" s="17">
        <f>'Index Values USD'!D14*'Index Values USD'!$U14</f>
        <v>2458.3379519999999</v>
      </c>
      <c r="E14" s="17">
        <f>'Index Values USD'!E14*'Index Values USD'!$U14</f>
        <v>56.726399999999998</v>
      </c>
      <c r="F14" s="17">
        <f>'Index Values USD'!F14*'Index Values USD'!$U14</f>
        <v>2786.2390399999999</v>
      </c>
      <c r="G14" s="17">
        <f>'Index Values USD'!G14*'Index Values USD'!$U14</f>
        <v>3157.7270399999998</v>
      </c>
      <c r="H14" s="17">
        <f>'Index Values USD'!H14*'Index Values USD'!$U14</f>
        <v>77.713952000000006</v>
      </c>
      <c r="I14" s="17">
        <f>'Index Values USD'!I14*'Index Values USD'!$U14</f>
        <v>1107.52064</v>
      </c>
      <c r="J14" s="17">
        <f>'Index Values USD'!J14*'Index Values USD'!$U14</f>
        <v>326.91065600000002</v>
      </c>
      <c r="K14" s="17">
        <f>'Index Values USD'!K14*'Index Values USD'!$U14</f>
        <v>172.21210547050447</v>
      </c>
      <c r="L14" s="17">
        <f>'Index Values USD'!L14*'Index Values USD'!$U14</f>
        <v>131.73189439999999</v>
      </c>
      <c r="M14" s="17">
        <f>'Index Values USD'!M14*'Index Values USD'!$U14</f>
        <v>179.30528000000001</v>
      </c>
      <c r="N14" s="17"/>
      <c r="O14" s="17"/>
      <c r="P14" s="17"/>
      <c r="Q14" s="17">
        <f>'Index Values USD'!Q14*'Index Values USD'!$U14</f>
        <v>4320.5314176000002</v>
      </c>
      <c r="R14" s="17">
        <f>'Index Values USD'!R14*'Index Values USD'!$U14</f>
        <v>3542.7224287999998</v>
      </c>
      <c r="S14" s="17">
        <f>'Index Values USD'!S14*'Index Values USD'!$U14</f>
        <v>132.64506183590211</v>
      </c>
    </row>
    <row r="15" spans="1:19" s="1" customFormat="1" x14ac:dyDescent="0.25">
      <c r="A15" s="13">
        <f t="shared" si="0"/>
        <v>36494</v>
      </c>
      <c r="B15" s="17">
        <f>'Index Values USD'!B15*'Index Values USD'!$U15</f>
        <v>2542.8948559999999</v>
      </c>
      <c r="C15" s="17">
        <f>'Index Values USD'!C15*'Index Values USD'!$U15</f>
        <v>50.646660800000006</v>
      </c>
      <c r="D15" s="17">
        <f>'Index Values USD'!D15*'Index Values USD'!$U15</f>
        <v>2615.6869169000006</v>
      </c>
      <c r="E15" s="17">
        <f>'Index Values USD'!E15*'Index Values USD'!$U15</f>
        <v>58.845207899999998</v>
      </c>
      <c r="F15" s="17">
        <f>'Index Values USD'!F15*'Index Values USD'!$U15</f>
        <v>2902.7393059000001</v>
      </c>
      <c r="G15" s="17">
        <f>'Index Values USD'!G15*'Index Values USD'!$U15</f>
        <v>3389.3543300000001</v>
      </c>
      <c r="H15" s="17">
        <f>'Index Values USD'!H15*'Index Values USD'!$U15</f>
        <v>79.438246300000003</v>
      </c>
      <c r="I15" s="17">
        <f>'Index Values USD'!I15*'Index Values USD'!$U15</f>
        <v>1234.768894</v>
      </c>
      <c r="J15" s="17">
        <f>'Index Values USD'!J15*'Index Values USD'!$U15</f>
        <v>366.59325010000003</v>
      </c>
      <c r="K15" s="17">
        <f>'Index Values USD'!K15*'Index Values USD'!$U15</f>
        <v>175.2194639316013</v>
      </c>
      <c r="L15" s="17">
        <f>'Index Values USD'!L15*'Index Values USD'!$U15</f>
        <v>134.08300496000001</v>
      </c>
      <c r="M15" s="17">
        <f>'Index Values USD'!M15*'Index Values USD'!$U15</f>
        <v>187.57234599999998</v>
      </c>
      <c r="N15" s="17"/>
      <c r="O15" s="17"/>
      <c r="P15" s="17"/>
      <c r="Q15" s="17">
        <f>'Index Values USD'!Q15*'Index Values USD'!$U15</f>
        <v>4746.8806209700006</v>
      </c>
      <c r="R15" s="17">
        <f>'Index Values USD'!R15*'Index Values USD'!$U15</f>
        <v>3785.49394751</v>
      </c>
      <c r="S15" s="17">
        <f>'Index Values USD'!S15*'Index Values USD'!$U15</f>
        <v>139.84678979795609</v>
      </c>
    </row>
    <row r="16" spans="1:19" s="1" customFormat="1" x14ac:dyDescent="0.25">
      <c r="A16" s="13">
        <f t="shared" si="0"/>
        <v>36525</v>
      </c>
      <c r="B16" s="17">
        <f>'Index Values USD'!B16*'Index Values USD'!$U16</f>
        <v>2686.9713000000002</v>
      </c>
      <c r="C16" s="17">
        <f>'Index Values USD'!C16*'Index Values USD'!$U16</f>
        <v>57.275621999999998</v>
      </c>
      <c r="D16" s="17">
        <f>'Index Values USD'!D16*'Index Values USD'!$U16</f>
        <v>2899.7579700000001</v>
      </c>
      <c r="E16" s="17">
        <f>'Index Values USD'!E16*'Index Values USD'!$U16</f>
        <v>62.305523999999998</v>
      </c>
      <c r="F16" s="17">
        <f>'Index Values USD'!F16*'Index Values USD'!$U16</f>
        <v>3030.5576699999997</v>
      </c>
      <c r="G16" s="17">
        <f>'Index Values USD'!G16*'Index Values USD'!$U16</f>
        <v>3555.7556999999997</v>
      </c>
      <c r="H16" s="17">
        <f>'Index Values USD'!H16*'Index Values USD'!$U16</f>
        <v>72.767645999999999</v>
      </c>
      <c r="I16" s="17">
        <f>'Index Values USD'!I16*'Index Values USD'!$U16</f>
        <v>1317.9900600000001</v>
      </c>
      <c r="J16" s="17">
        <f>'Index Values USD'!J16*'Index Values USD'!$U16</f>
        <v>408.13152600000001</v>
      </c>
      <c r="K16" s="17">
        <f>'Index Values USD'!K16*'Index Values USD'!$U16</f>
        <v>172.63334639165737</v>
      </c>
      <c r="L16" s="17">
        <f>'Index Values USD'!L16*'Index Values USD'!$U16</f>
        <v>131.97989459999999</v>
      </c>
      <c r="M16" s="17">
        <f>'Index Values USD'!M16*'Index Values USD'!$U16</f>
        <v>189.94848000000002</v>
      </c>
      <c r="N16" s="17"/>
      <c r="O16" s="17"/>
      <c r="P16" s="17"/>
      <c r="Q16" s="17">
        <f>'Index Values USD'!Q16*'Index Values USD'!$U16</f>
        <v>5198.5694027999998</v>
      </c>
      <c r="R16" s="17">
        <f>'Index Values USD'!R16*'Index Values USD'!$U16</f>
        <v>3993.9024353999998</v>
      </c>
      <c r="S16" s="17">
        <f>'Index Values USD'!S16*'Index Values USD'!$U16</f>
        <v>144.04032097100489</v>
      </c>
    </row>
    <row r="17" spans="1:19" s="1" customFormat="1" x14ac:dyDescent="0.25">
      <c r="A17" s="13">
        <f t="shared" ref="A17:A80" si="1">EOMONTH(A16,1)</f>
        <v>36556</v>
      </c>
      <c r="B17" s="17">
        <f>'Index Values USD'!B17*'Index Values USD'!$U17</f>
        <v>2545.257556</v>
      </c>
      <c r="C17" s="17">
        <f>'Index Values USD'!C17*'Index Values USD'!$U17</f>
        <v>56.293038200000005</v>
      </c>
      <c r="D17" s="17">
        <f>'Index Values USD'!D17*'Index Values USD'!$U17</f>
        <v>2721.0271325000003</v>
      </c>
      <c r="E17" s="17">
        <f>'Index Values USD'!E17*'Index Values USD'!$U17</f>
        <v>62.946537999999997</v>
      </c>
      <c r="F17" s="17">
        <f>'Index Values USD'!F17*'Index Values USD'!$U17</f>
        <v>2756.1346453000001</v>
      </c>
      <c r="G17" s="17">
        <f>'Index Values USD'!G17*'Index Values USD'!$U17</f>
        <v>3405.9435000000003</v>
      </c>
      <c r="H17" s="17">
        <f>'Index Values USD'!H17*'Index Values USD'!$U17</f>
        <v>73.951973600000002</v>
      </c>
      <c r="I17" s="17">
        <f>'Index Values USD'!I17*'Index Values USD'!$U17</f>
        <v>1226.232465</v>
      </c>
      <c r="J17" s="17">
        <f>'Index Values USD'!J17*'Index Values USD'!$U17</f>
        <v>411.02901409999998</v>
      </c>
      <c r="K17" s="17">
        <f>'Index Values USD'!K17*'Index Values USD'!$U17</f>
        <v>169.11650507692778</v>
      </c>
      <c r="L17" s="17">
        <f>'Index Values USD'!L17*'Index Values USD'!$U17</f>
        <v>129.87360619</v>
      </c>
      <c r="M17" s="17">
        <f>'Index Values USD'!M17*'Index Values USD'!$U17</f>
        <v>189.130403</v>
      </c>
      <c r="N17" s="17"/>
      <c r="O17" s="17"/>
      <c r="P17" s="17"/>
      <c r="Q17" s="17">
        <f>'Index Values USD'!Q17*'Index Values USD'!$U17</f>
        <v>5217.4688872800007</v>
      </c>
      <c r="R17" s="17">
        <f>'Index Values USD'!R17*'Index Values USD'!$U17</f>
        <v>4044.0083150400005</v>
      </c>
      <c r="S17" s="17">
        <f>'Index Values USD'!S17*'Index Values USD'!$U17</f>
        <v>143.36874974306187</v>
      </c>
    </row>
    <row r="18" spans="1:19" s="1" customFormat="1" x14ac:dyDescent="0.25">
      <c r="A18" s="13">
        <f t="shared" si="1"/>
        <v>36585</v>
      </c>
      <c r="B18" s="17">
        <f>'Index Values USD'!B18*'Index Values USD'!$U18</f>
        <v>2543.5580679999998</v>
      </c>
      <c r="C18" s="17">
        <f>'Index Values USD'!C18*'Index Values USD'!$U18</f>
        <v>71.140653200000003</v>
      </c>
      <c r="D18" s="17">
        <f>'Index Values USD'!D18*'Index Values USD'!$U18</f>
        <v>3022.1907820000001</v>
      </c>
      <c r="E18" s="17">
        <f>'Index Values USD'!E18*'Index Values USD'!$U18</f>
        <v>68.404595999999998</v>
      </c>
      <c r="F18" s="17">
        <f>'Index Values USD'!F18*'Index Values USD'!$U18</f>
        <v>2731.6665911999999</v>
      </c>
      <c r="G18" s="17">
        <f>'Index Values USD'!G18*'Index Values USD'!$U18</f>
        <v>3395.7312920000004</v>
      </c>
      <c r="H18" s="17">
        <f>'Index Values USD'!H18*'Index Values USD'!$U18</f>
        <v>74.635917199999994</v>
      </c>
      <c r="I18" s="17">
        <f>'Index Values USD'!I18*'Index Values USD'!$U18</f>
        <v>1251.317176</v>
      </c>
      <c r="J18" s="17">
        <f>'Index Values USD'!J18*'Index Values USD'!$U18</f>
        <v>426.21768439999994</v>
      </c>
      <c r="K18" s="17">
        <f>'Index Values USD'!K18*'Index Values USD'!$U18</f>
        <v>171.86636918896585</v>
      </c>
      <c r="L18" s="17">
        <f>'Index Values USD'!L18*'Index Values USD'!$U18</f>
        <v>132.66540456000001</v>
      </c>
      <c r="M18" s="17">
        <f>'Index Values USD'!M18*'Index Values USD'!$U18</f>
        <v>197.60905599999998</v>
      </c>
      <c r="N18" s="17"/>
      <c r="O18" s="17"/>
      <c r="P18" s="17"/>
      <c r="Q18" s="17">
        <f>'Index Values USD'!Q18*'Index Values USD'!$U18</f>
        <v>5873.7214366799999</v>
      </c>
      <c r="R18" s="17">
        <f>'Index Values USD'!R18*'Index Values USD'!$U18</f>
        <v>4290.6780624800003</v>
      </c>
      <c r="S18" s="17">
        <f>'Index Values USD'!S18*'Index Values USD'!$U18</f>
        <v>153.93402039359205</v>
      </c>
    </row>
    <row r="19" spans="1:19" s="1" customFormat="1" x14ac:dyDescent="0.25">
      <c r="A19" s="13">
        <f t="shared" si="1"/>
        <v>36616</v>
      </c>
      <c r="B19" s="17">
        <f>'Index Values USD'!B19*'Index Values USD'!$U19</f>
        <v>2777.0900999999999</v>
      </c>
      <c r="C19" s="17">
        <f>'Index Values USD'!C19*'Index Values USD'!$U19</f>
        <v>64.040379000000001</v>
      </c>
      <c r="D19" s="17">
        <f>'Index Values USD'!D19*'Index Values USD'!$U19</f>
        <v>3013.9686074999995</v>
      </c>
      <c r="E19" s="17">
        <f>'Index Values USD'!E19*'Index Values USD'!$U19</f>
        <v>67.033924499999998</v>
      </c>
      <c r="F19" s="17">
        <f>'Index Values USD'!F19*'Index Values USD'!$U19</f>
        <v>2911.1962874999999</v>
      </c>
      <c r="G19" s="17">
        <f>'Index Values USD'!G19*'Index Values USD'!$U19</f>
        <v>3648.8321699999997</v>
      </c>
      <c r="H19" s="17">
        <f>'Index Values USD'!H19*'Index Values USD'!$U19</f>
        <v>80.656033499999992</v>
      </c>
      <c r="I19" s="17">
        <f>'Index Values USD'!I19*'Index Values USD'!$U19</f>
        <v>1253.0467349999999</v>
      </c>
      <c r="J19" s="17">
        <f>'Index Values USD'!J19*'Index Values USD'!$U19</f>
        <v>425.11865699999998</v>
      </c>
      <c r="K19" s="17">
        <f>'Index Values USD'!K19*'Index Values USD'!$U19</f>
        <v>175.55925635260502</v>
      </c>
      <c r="L19" s="17">
        <f>'Index Values USD'!L19*'Index Values USD'!$U19</f>
        <v>134.31572940000001</v>
      </c>
      <c r="M19" s="17">
        <f>'Index Values USD'!M19*'Index Values USD'!$U19</f>
        <v>195.997725</v>
      </c>
      <c r="N19" s="17"/>
      <c r="O19" s="17"/>
      <c r="P19" s="17"/>
      <c r="Q19" s="17">
        <f>'Index Values USD'!Q19*'Index Values USD'!$U19</f>
        <v>5930.9841764999992</v>
      </c>
      <c r="R19" s="17">
        <f>'Index Values USD'!R19*'Index Values USD'!$U19</f>
        <v>4162.1545798500001</v>
      </c>
      <c r="S19" s="17">
        <f>'Index Values USD'!S19*'Index Values USD'!$U19</f>
        <v>157.0499828319634</v>
      </c>
    </row>
    <row r="20" spans="1:19" s="1" customFormat="1" x14ac:dyDescent="0.25">
      <c r="A20" s="13">
        <f t="shared" si="1"/>
        <v>36646</v>
      </c>
      <c r="B20" s="17">
        <f>'Index Values USD'!B20*'Index Values USD'!$U20</f>
        <v>2754.7197839999999</v>
      </c>
      <c r="C20" s="17">
        <f>'Index Values USD'!C20*'Index Values USD'!$U20</f>
        <v>61.034990399999991</v>
      </c>
      <c r="D20" s="17">
        <f>'Index Values USD'!D20*'Index Values USD'!$U20</f>
        <v>2951.3816424000001</v>
      </c>
      <c r="E20" s="17">
        <f>'Index Values USD'!E20*'Index Values USD'!$U20</f>
        <v>64.594656000000001</v>
      </c>
      <c r="F20" s="17">
        <f>'Index Values USD'!F20*'Index Values USD'!$U20</f>
        <v>2860.3414547999996</v>
      </c>
      <c r="G20" s="17">
        <f>'Index Values USD'!G20*'Index Values USD'!$U20</f>
        <v>3460.1702399999999</v>
      </c>
      <c r="H20" s="17">
        <f>'Index Values USD'!H20*'Index Values USD'!$U20</f>
        <v>73.861127999999994</v>
      </c>
      <c r="I20" s="17">
        <f>'Index Values USD'!I20*'Index Values USD'!$U20</f>
        <v>1232.073468</v>
      </c>
      <c r="J20" s="17">
        <f>'Index Values USD'!J20*'Index Values USD'!$U20</f>
        <v>394.55580959999998</v>
      </c>
      <c r="K20" s="17">
        <f>'Index Values USD'!K20*'Index Values USD'!$U20</f>
        <v>174.19871484188963</v>
      </c>
      <c r="L20" s="17">
        <f>'Index Values USD'!L20*'Index Values USD'!$U20</f>
        <v>134.34882948000001</v>
      </c>
      <c r="M20" s="17">
        <f>'Index Values USD'!M20*'Index Values USD'!$U20</f>
        <v>199.62223199999997</v>
      </c>
      <c r="N20" s="17"/>
      <c r="O20" s="17"/>
      <c r="P20" s="17"/>
      <c r="Q20" s="17">
        <f>'Index Values USD'!Q20*'Index Values USD'!$U20</f>
        <v>5826.2331164399993</v>
      </c>
      <c r="R20" s="17">
        <f>'Index Values USD'!R20*'Index Values USD'!$U20</f>
        <v>4110.4079240399997</v>
      </c>
      <c r="S20" s="17">
        <f>'Index Values USD'!S20*'Index Values USD'!$U20</f>
        <v>158.6109062327005</v>
      </c>
    </row>
    <row r="21" spans="1:19" s="1" customFormat="1" x14ac:dyDescent="0.25">
      <c r="A21" s="13">
        <f t="shared" si="1"/>
        <v>36677</v>
      </c>
      <c r="B21" s="17">
        <f>'Index Values USD'!B21*'Index Values USD'!$U21</f>
        <v>2773.1474860000003</v>
      </c>
      <c r="C21" s="17">
        <f>'Index Values USD'!C21*'Index Values USD'!$U21</f>
        <v>60.2320925</v>
      </c>
      <c r="D21" s="17">
        <f>'Index Values USD'!D21*'Index Values USD'!$U21</f>
        <v>3060.636246</v>
      </c>
      <c r="E21" s="17">
        <f>'Index Values USD'!E21*'Index Values USD'!$U21</f>
        <v>66.437480100000002</v>
      </c>
      <c r="F21" s="17">
        <f>'Index Values USD'!F21*'Index Values USD'!$U21</f>
        <v>2856.8342917</v>
      </c>
      <c r="G21" s="17">
        <f>'Index Values USD'!G21*'Index Values USD'!$U21</f>
        <v>3395.0051240000003</v>
      </c>
      <c r="H21" s="17">
        <f>'Index Values USD'!H21*'Index Values USD'!$U21</f>
        <v>79.251911899999996</v>
      </c>
      <c r="I21" s="17">
        <f>'Index Values USD'!I21*'Index Values USD'!$U21</f>
        <v>1155.4969920000001</v>
      </c>
      <c r="J21" s="17">
        <f>'Index Values USD'!J21*'Index Values USD'!$U21</f>
        <v>390.98138310000002</v>
      </c>
      <c r="K21" s="17">
        <f>'Index Values USD'!K21*'Index Values USD'!$U21</f>
        <v>181.4780959393382</v>
      </c>
      <c r="L21" s="17">
        <f>'Index Values USD'!L21*'Index Values USD'!$U21</f>
        <v>139.51597720000001</v>
      </c>
      <c r="M21" s="17">
        <f>'Index Values USD'!M21*'Index Values USD'!$U21</f>
        <v>202.92736499999998</v>
      </c>
      <c r="N21" s="17"/>
      <c r="O21" s="17"/>
      <c r="P21" s="17"/>
      <c r="Q21" s="17">
        <f>'Index Values USD'!Q21*'Index Values USD'!$U21</f>
        <v>5875.4826577600006</v>
      </c>
      <c r="R21" s="17">
        <f>'Index Values USD'!R21*'Index Values USD'!$U21</f>
        <v>4183.3929575800003</v>
      </c>
      <c r="S21" s="17">
        <f>'Index Values USD'!S21*'Index Values USD'!$U21</f>
        <v>160.04022915202756</v>
      </c>
    </row>
    <row r="22" spans="1:19" s="1" customFormat="1" x14ac:dyDescent="0.25">
      <c r="A22" s="13">
        <f t="shared" si="1"/>
        <v>36707</v>
      </c>
      <c r="B22" s="17">
        <f>'Index Values USD'!B22*'Index Values USD'!$U22</f>
        <v>2810.2375140000004</v>
      </c>
      <c r="C22" s="17">
        <f>'Index Values USD'!C22*'Index Values USD'!$U22</f>
        <v>63.507473400000002</v>
      </c>
      <c r="D22" s="17">
        <f>'Index Values USD'!D22*'Index Values USD'!$U22</f>
        <v>3111.4336301999997</v>
      </c>
      <c r="E22" s="17">
        <f>'Index Values USD'!E22*'Index Values USD'!$U22</f>
        <v>68.237349600000002</v>
      </c>
      <c r="F22" s="17">
        <f>'Index Values USD'!F22*'Index Values USD'!$U22</f>
        <v>2854.4588561999994</v>
      </c>
      <c r="G22" s="17">
        <f>'Index Values USD'!G22*'Index Values USD'!$U22</f>
        <v>3592.2793200000001</v>
      </c>
      <c r="H22" s="17">
        <f>'Index Values USD'!H22*'Index Values USD'!$U22</f>
        <v>89.96392019999999</v>
      </c>
      <c r="I22" s="17">
        <f>'Index Values USD'!I22*'Index Values USD'!$U22</f>
        <v>1278.1611779999998</v>
      </c>
      <c r="J22" s="17">
        <f>'Index Values USD'!J22*'Index Values USD'!$U22</f>
        <v>400.68243180000002</v>
      </c>
      <c r="K22" s="17">
        <f>'Index Values USD'!K22*'Index Values USD'!$U22</f>
        <v>184.04477509034783</v>
      </c>
      <c r="L22" s="17">
        <f>'Index Values USD'!L22*'Index Values USD'!$U22</f>
        <v>141.61439249999998</v>
      </c>
      <c r="M22" s="17">
        <f>'Index Values USD'!M22*'Index Values USD'!$U22</f>
        <v>206.99884800000001</v>
      </c>
      <c r="N22" s="17"/>
      <c r="O22" s="17"/>
      <c r="P22" s="17"/>
      <c r="Q22" s="17">
        <f>'Index Values USD'!Q22*'Index Values USD'!$U22</f>
        <v>6098.4784400399994</v>
      </c>
      <c r="R22" s="17">
        <f>'Index Values USD'!R22*'Index Values USD'!$U22</f>
        <v>4192.6663829399995</v>
      </c>
      <c r="S22" s="17">
        <f>'Index Values USD'!S22*'Index Values USD'!$U22</f>
        <v>165.35326628133515</v>
      </c>
    </row>
    <row r="23" spans="1:19" s="1" customFormat="1" x14ac:dyDescent="0.25">
      <c r="A23" s="13">
        <f t="shared" si="1"/>
        <v>36738</v>
      </c>
      <c r="B23" s="17">
        <f>'Index Values USD'!B23*'Index Values USD'!$U23</f>
        <v>2790.558</v>
      </c>
      <c r="C23" s="17">
        <f>'Index Values USD'!C23*'Index Values USD'!$U23</f>
        <v>62.827229599999988</v>
      </c>
      <c r="D23" s="17">
        <f>'Index Values USD'!D23*'Index Values USD'!$U23</f>
        <v>3067.9674707999998</v>
      </c>
      <c r="E23" s="17">
        <f>'Index Values USD'!E23*'Index Values USD'!$U23</f>
        <v>68.946453199999993</v>
      </c>
      <c r="F23" s="17">
        <f>'Index Values USD'!F23*'Index Values USD'!$U23</f>
        <v>2906.0911019999999</v>
      </c>
      <c r="G23" s="17">
        <f>'Index Values USD'!G23*'Index Values USD'!$U23</f>
        <v>3214.6227960000001</v>
      </c>
      <c r="H23" s="17">
        <f>'Index Values USD'!H23*'Index Values USD'!$U23</f>
        <v>77.901577199999991</v>
      </c>
      <c r="I23" s="17">
        <f>'Index Values USD'!I23*'Index Values USD'!$U23</f>
        <v>1286.6306079999999</v>
      </c>
      <c r="J23" s="17">
        <f>'Index Values USD'!J23*'Index Values USD'!$U23</f>
        <v>384.34085279999994</v>
      </c>
      <c r="K23" s="17">
        <f>'Index Values USD'!K23*'Index Values USD'!$U23</f>
        <v>182.9807687067408</v>
      </c>
      <c r="L23" s="17">
        <f>'Index Values USD'!L23*'Index Values USD'!$U23</f>
        <v>141.77374907999999</v>
      </c>
      <c r="M23" s="17">
        <f>'Index Values USD'!M23*'Index Values USD'!$U23</f>
        <v>212.28911599999998</v>
      </c>
      <c r="N23" s="17"/>
      <c r="O23" s="17"/>
      <c r="P23" s="17"/>
      <c r="Q23" s="17">
        <f>'Index Values USD'!Q23*'Index Values USD'!$U23</f>
        <v>6069.48025332</v>
      </c>
      <c r="R23" s="17">
        <f>'Index Values USD'!R23*'Index Values USD'!$U23</f>
        <v>4241.8376645599992</v>
      </c>
      <c r="S23" s="17">
        <f>'Index Values USD'!S23*'Index Values USD'!$U23</f>
        <v>171.62864288593423</v>
      </c>
    </row>
    <row r="24" spans="1:19" s="1" customFormat="1" x14ac:dyDescent="0.25">
      <c r="A24" s="13">
        <f t="shared" si="1"/>
        <v>36769</v>
      </c>
      <c r="B24" s="17">
        <f>'Index Values USD'!B24*'Index Values USD'!$U24</f>
        <v>3042.8617799999997</v>
      </c>
      <c r="C24" s="17">
        <f>'Index Values USD'!C24*'Index Values USD'!$U24</f>
        <v>71.408660399999988</v>
      </c>
      <c r="D24" s="17">
        <f>'Index Values USD'!D24*'Index Values USD'!$U24</f>
        <v>3112.4354099999996</v>
      </c>
      <c r="E24" s="17">
        <f>'Index Values USD'!E24*'Index Values USD'!$U24</f>
        <v>72.009052499999996</v>
      </c>
      <c r="F24" s="17">
        <f>'Index Values USD'!F24*'Index Values USD'!$U24</f>
        <v>3043.1001404999997</v>
      </c>
      <c r="G24" s="17">
        <f>'Index Values USD'!G24*'Index Values USD'!$U24</f>
        <v>3546.8318760000002</v>
      </c>
      <c r="H24" s="17">
        <f>'Index Values USD'!H24*'Index Values USD'!$U24</f>
        <v>89.716819499999986</v>
      </c>
      <c r="I24" s="17">
        <f>'Index Values USD'!I24*'Index Values USD'!$U24</f>
        <v>1349.6662409999999</v>
      </c>
      <c r="J24" s="17">
        <f>'Index Values USD'!J24*'Index Values USD'!$U24</f>
        <v>400.19000699999998</v>
      </c>
      <c r="K24" s="17">
        <f>'Index Values USD'!K24*'Index Values USD'!$U24</f>
        <v>188.14423388999498</v>
      </c>
      <c r="L24" s="17">
        <f>'Index Values USD'!L24*'Index Values USD'!$U24</f>
        <v>146.24895200999998</v>
      </c>
      <c r="M24" s="17">
        <f>'Index Values USD'!M24*'Index Values USD'!$U24</f>
        <v>222.86361299999999</v>
      </c>
      <c r="N24" s="17"/>
      <c r="O24" s="17"/>
      <c r="P24" s="17"/>
      <c r="Q24" s="17">
        <f>'Index Values USD'!Q24*'Index Values USD'!$U24</f>
        <v>6625.3014674699998</v>
      </c>
      <c r="R24" s="17">
        <f>'Index Values USD'!R24*'Index Values USD'!$U24</f>
        <v>4471.1855351100003</v>
      </c>
      <c r="S24" s="17">
        <f>'Index Values USD'!S24*'Index Values USD'!$U24</f>
        <v>182.46095484950428</v>
      </c>
    </row>
    <row r="25" spans="1:19" s="1" customFormat="1" x14ac:dyDescent="0.25">
      <c r="A25" s="13">
        <f t="shared" si="1"/>
        <v>36799</v>
      </c>
      <c r="B25" s="17">
        <f>'Index Values USD'!B25*'Index Values USD'!$U25</f>
        <v>2816.8174650000001</v>
      </c>
      <c r="C25" s="17">
        <f>'Index Values USD'!C25*'Index Values USD'!$U25</f>
        <v>69.682882499999991</v>
      </c>
      <c r="D25" s="17">
        <f>'Index Values USD'!D25*'Index Values USD'!$U25</f>
        <v>2880.1060695000001</v>
      </c>
      <c r="E25" s="17">
        <f>'Index Values USD'!E25*'Index Values USD'!$U25</f>
        <v>68.818315499999997</v>
      </c>
      <c r="F25" s="17">
        <f>'Index Values USD'!F25*'Index Values USD'!$U25</f>
        <v>2898.0671444999998</v>
      </c>
      <c r="G25" s="17">
        <f>'Index Values USD'!G25*'Index Values USD'!$U25</f>
        <v>3300.7246799999998</v>
      </c>
      <c r="H25" s="17">
        <f>'Index Values USD'!H25*'Index Values USD'!$U25</f>
        <v>81.819292499999989</v>
      </c>
      <c r="I25" s="17">
        <f>'Index Values USD'!I25*'Index Values USD'!$U25</f>
        <v>1234.8898650000001</v>
      </c>
      <c r="J25" s="17">
        <f>'Index Values USD'!J25*'Index Values USD'!$U25</f>
        <v>357.63443100000001</v>
      </c>
      <c r="K25" s="17">
        <f>'Index Values USD'!K25*'Index Values USD'!$U25</f>
        <v>183.90251393740496</v>
      </c>
      <c r="L25" s="17">
        <f>'Index Values USD'!L25*'Index Values USD'!$U25</f>
        <v>143.6086377</v>
      </c>
      <c r="M25" s="17">
        <f>'Index Values USD'!M25*'Index Values USD'!$U25</f>
        <v>215.81026499999999</v>
      </c>
      <c r="N25" s="17"/>
      <c r="O25" s="17"/>
      <c r="P25" s="17"/>
      <c r="Q25" s="17">
        <f>'Index Values USD'!Q25*'Index Values USD'!$U25</f>
        <v>6417.1524945000001</v>
      </c>
      <c r="R25" s="17">
        <f>'Index Values USD'!R25*'Index Values USD'!$U25</f>
        <v>4282.1172767999997</v>
      </c>
      <c r="S25" s="17">
        <f>'Index Values USD'!S25*'Index Values USD'!$U25</f>
        <v>177.02919314791527</v>
      </c>
    </row>
    <row r="26" spans="1:19" s="1" customFormat="1" x14ac:dyDescent="0.25">
      <c r="A26" s="13">
        <f t="shared" si="1"/>
        <v>36830</v>
      </c>
      <c r="B26" s="17">
        <f>'Index Values USD'!B26*'Index Values USD'!$U26</f>
        <v>2856.22777</v>
      </c>
      <c r="C26" s="17">
        <f>'Index Values USD'!C26*'Index Values USD'!$U26</f>
        <v>70.244296000000006</v>
      </c>
      <c r="D26" s="17">
        <f>'Index Values USD'!D26*'Index Values USD'!$U26</f>
        <v>2900.9444529999996</v>
      </c>
      <c r="E26" s="17">
        <f>'Index Values USD'!E26*'Index Values USD'!$U26</f>
        <v>66.883271999999991</v>
      </c>
      <c r="F26" s="17">
        <f>'Index Values USD'!F26*'Index Values USD'!$U26</f>
        <v>2981.1398399999998</v>
      </c>
      <c r="G26" s="17">
        <f>'Index Values USD'!G26*'Index Values USD'!$U26</f>
        <v>3176.3404299999993</v>
      </c>
      <c r="H26" s="17">
        <f>'Index Values USD'!H26*'Index Values USD'!$U26</f>
        <v>75.269938999999994</v>
      </c>
      <c r="I26" s="17">
        <f>'Index Values USD'!I26*'Index Values USD'!$U26</f>
        <v>1192.6038100000001</v>
      </c>
      <c r="J26" s="17">
        <f>'Index Values USD'!J26*'Index Values USD'!$U26</f>
        <v>338.81457499999999</v>
      </c>
      <c r="K26" s="17">
        <f>'Index Values USD'!K26*'Index Values USD'!$U26</f>
        <v>185.45810771695065</v>
      </c>
      <c r="L26" s="17">
        <f>'Index Values USD'!L26*'Index Values USD'!$U26</f>
        <v>145.49378139999999</v>
      </c>
      <c r="M26" s="17">
        <f>'Index Values USD'!M26*'Index Values USD'!$U26</f>
        <v>213.85067999999998</v>
      </c>
      <c r="N26" s="17"/>
      <c r="O26" s="17"/>
      <c r="P26" s="17"/>
      <c r="Q26" s="17">
        <f>'Index Values USD'!Q26*'Index Values USD'!$U26</f>
        <v>6422.9473370999995</v>
      </c>
      <c r="R26" s="17">
        <f>'Index Values USD'!R26*'Index Values USD'!$U26</f>
        <v>4341.9700875999997</v>
      </c>
      <c r="S26" s="17">
        <f>'Index Values USD'!S26*'Index Values USD'!$U26</f>
        <v>177.35940001469049</v>
      </c>
    </row>
    <row r="27" spans="1:19" s="1" customFormat="1" x14ac:dyDescent="0.25">
      <c r="A27" s="13">
        <f t="shared" si="1"/>
        <v>36860</v>
      </c>
      <c r="B27" s="17">
        <f>'Index Values USD'!B27*'Index Values USD'!$U27</f>
        <v>2674.1952820000001</v>
      </c>
      <c r="C27" s="17">
        <f>'Index Values USD'!C27*'Index Values USD'!$U27</f>
        <v>64.083474199999998</v>
      </c>
      <c r="D27" s="17">
        <f>'Index Values USD'!D27*'Index Values USD'!$U27</f>
        <v>2861.3821404</v>
      </c>
      <c r="E27" s="17">
        <f>'Index Values USD'!E27*'Index Values USD'!$U27</f>
        <v>66.426715600000009</v>
      </c>
      <c r="F27" s="17">
        <f>'Index Values USD'!F27*'Index Values USD'!$U27</f>
        <v>2851.3118902000001</v>
      </c>
      <c r="G27" s="17">
        <f>'Index Values USD'!G27*'Index Values USD'!$U27</f>
        <v>3094.1038600000002</v>
      </c>
      <c r="H27" s="17">
        <f>'Index Values USD'!H27*'Index Values USD'!$U27</f>
        <v>77.892939400000003</v>
      </c>
      <c r="I27" s="17">
        <f>'Index Values USD'!I27*'Index Values USD'!$U27</f>
        <v>1206.7377220000001</v>
      </c>
      <c r="J27" s="17">
        <f>'Index Values USD'!J27*'Index Values USD'!$U27</f>
        <v>314.20219880000002</v>
      </c>
      <c r="K27" s="17">
        <f>'Index Values USD'!K27*'Index Values USD'!$U27</f>
        <v>192.15241006947599</v>
      </c>
      <c r="L27" s="17">
        <f>'Index Values USD'!L27*'Index Values USD'!$U27</f>
        <v>150.39375522</v>
      </c>
      <c r="M27" s="17">
        <f>'Index Values USD'!M27*'Index Values USD'!$U27</f>
        <v>211.59392600000001</v>
      </c>
      <c r="N27" s="17"/>
      <c r="O27" s="17"/>
      <c r="P27" s="17"/>
      <c r="Q27" s="17">
        <f>'Index Values USD'!Q27*'Index Values USD'!$U27</f>
        <v>6246.3897649600003</v>
      </c>
      <c r="R27" s="17">
        <f>'Index Values USD'!R27*'Index Values USD'!$U27</f>
        <v>4423.3773077200003</v>
      </c>
      <c r="S27" s="17">
        <f>'Index Values USD'!S27*'Index Values USD'!$U27</f>
        <v>180.16678775857014</v>
      </c>
    </row>
    <row r="28" spans="1:19" s="1" customFormat="1" x14ac:dyDescent="0.25">
      <c r="A28" s="13">
        <f t="shared" si="1"/>
        <v>36891</v>
      </c>
      <c r="B28" s="17">
        <f>'Index Values USD'!B28*'Index Values USD'!$U28</f>
        <v>2546.4322440000001</v>
      </c>
      <c r="C28" s="17">
        <f>'Index Values USD'!C28*'Index Values USD'!$U28</f>
        <v>66.97999999999999</v>
      </c>
      <c r="D28" s="17">
        <f>'Index Values USD'!D28*'Index Values USD'!$U28</f>
        <v>2919.041984</v>
      </c>
      <c r="E28" s="17">
        <f>'Index Values USD'!E28*'Index Values USD'!$U28</f>
        <v>66.97999999999999</v>
      </c>
      <c r="F28" s="17">
        <f>'Index Values USD'!F28*'Index Values USD'!$U28</f>
        <v>2905.7866419999996</v>
      </c>
      <c r="G28" s="17">
        <f>'Index Values USD'!G28*'Index Values USD'!$U28</f>
        <v>2772.2064185999998</v>
      </c>
      <c r="H28" s="17">
        <f>'Index Values USD'!H28*'Index Values USD'!$U28</f>
        <v>66.97999999999999</v>
      </c>
      <c r="I28" s="17">
        <f>'Index Values USD'!I28*'Index Values USD'!$U28</f>
        <v>1211.4545338</v>
      </c>
      <c r="J28" s="17">
        <f>'Index Values USD'!J28*'Index Values USD'!$U28</f>
        <v>306.94053859999997</v>
      </c>
      <c r="K28" s="17">
        <f>'Index Values USD'!K28*'Index Values USD'!$U28</f>
        <v>189.78160933370813</v>
      </c>
      <c r="L28" s="17">
        <f>'Index Values USD'!L28*'Index Values USD'!$U28</f>
        <v>147.58554046</v>
      </c>
      <c r="M28" s="17">
        <f>'Index Values USD'!M28*'Index Values USD'!$U28</f>
        <v>208.00638999999998</v>
      </c>
      <c r="N28" s="17"/>
      <c r="O28" s="17"/>
      <c r="P28" s="17"/>
      <c r="Q28" s="17">
        <f>'Index Values USD'!Q28*'Index Values USD'!$U28</f>
        <v>6146.4553333599997</v>
      </c>
      <c r="R28" s="17">
        <f>'Index Values USD'!R28*'Index Values USD'!$U28</f>
        <v>4413.78836082</v>
      </c>
      <c r="S28" s="17">
        <f>'Index Values USD'!S28*'Index Values USD'!$U28</f>
        <v>177.54577839246653</v>
      </c>
    </row>
    <row r="29" spans="1:19" s="1" customFormat="1" x14ac:dyDescent="0.25">
      <c r="A29" s="13">
        <f t="shared" si="1"/>
        <v>36922</v>
      </c>
      <c r="B29" s="17">
        <f>'Index Values USD'!B29*'Index Values USD'!$U29</f>
        <v>2690.7782400000001</v>
      </c>
      <c r="C29" s="17">
        <f>'Index Values USD'!C29*'Index Values USD'!$U29</f>
        <v>71.771839200000002</v>
      </c>
      <c r="D29" s="17">
        <f>'Index Values USD'!D29*'Index Values USD'!$U29</f>
        <v>2998.7517659999999</v>
      </c>
      <c r="E29" s="17">
        <f>'Index Values USD'!E29*'Index Values USD'!$U29</f>
        <v>71.952098399999997</v>
      </c>
      <c r="F29" s="17">
        <f>'Index Values USD'!F29*'Index Values USD'!$U29</f>
        <v>2913.3997175999998</v>
      </c>
      <c r="G29" s="17">
        <f>'Index Values USD'!G29*'Index Values USD'!$U29</f>
        <v>2792.4348695999997</v>
      </c>
      <c r="H29" s="17">
        <f>'Index Values USD'!H29*'Index Values USD'!$U29</f>
        <v>67.58081279999999</v>
      </c>
      <c r="I29" s="17">
        <f>'Index Values USD'!I29*'Index Values USD'!$U29</f>
        <v>1273.3591823999998</v>
      </c>
      <c r="J29" s="17">
        <f>'Index Values USD'!J29*'Index Values USD'!$U29</f>
        <v>355.98392519999999</v>
      </c>
      <c r="K29" s="17">
        <f>'Index Values USD'!K29*'Index Values USD'!$U29</f>
        <v>193.20059276007535</v>
      </c>
      <c r="L29" s="17">
        <f>'Index Values USD'!L29*'Index Values USD'!$U29</f>
        <v>151.17287592</v>
      </c>
      <c r="M29" s="17">
        <f>'Index Values USD'!M29*'Index Values USD'!$U29</f>
        <v>226.204812</v>
      </c>
      <c r="N29" s="17"/>
      <c r="O29" s="17"/>
      <c r="P29" s="17"/>
      <c r="Q29" s="17">
        <f>'Index Values USD'!Q29*'Index Values USD'!$U29</f>
        <v>6446.2041181200002</v>
      </c>
      <c r="R29" s="17">
        <f>'Index Values USD'!R29*'Index Values USD'!$U29</f>
        <v>4596.1928871599994</v>
      </c>
      <c r="S29" s="17">
        <f>'Index Values USD'!S29*'Index Values USD'!$U29</f>
        <v>189.27743480623818</v>
      </c>
    </row>
    <row r="30" spans="1:19" s="1" customFormat="1" x14ac:dyDescent="0.25">
      <c r="A30" s="13">
        <f t="shared" si="1"/>
        <v>36950</v>
      </c>
      <c r="B30" s="17">
        <f>'Index Values USD'!B30*'Index Values USD'!$U30</f>
        <v>2482.9869349999999</v>
      </c>
      <c r="C30" s="17">
        <f>'Index Values USD'!C30*'Index Values USD'!$U30</f>
        <v>69.74351999999999</v>
      </c>
      <c r="D30" s="17">
        <f>'Index Values USD'!D30*'Index Values USD'!$U30</f>
        <v>2744.8869986999998</v>
      </c>
      <c r="E30" s="17">
        <f>'Index Values USD'!E30*'Index Values USD'!$U30</f>
        <v>70.091545699999998</v>
      </c>
      <c r="F30" s="17">
        <f>'Index Values USD'!F30*'Index Values USD'!$U30</f>
        <v>2756.8700147999998</v>
      </c>
      <c r="G30" s="17">
        <f>'Index Values USD'!G30*'Index Values USD'!$U30</f>
        <v>2702.4423932</v>
      </c>
      <c r="H30" s="17">
        <f>'Index Values USD'!H30*'Index Values USD'!$U30</f>
        <v>69.712384499999999</v>
      </c>
      <c r="I30" s="17">
        <f>'Index Values USD'!I30*'Index Values USD'!$U30</f>
        <v>1246.9331852999999</v>
      </c>
      <c r="J30" s="17">
        <f>'Index Values USD'!J30*'Index Values USD'!$U30</f>
        <v>332.4828584</v>
      </c>
      <c r="K30" s="17">
        <f>'Index Values USD'!K30*'Index Values USD'!$U30</f>
        <v>195.66888168334819</v>
      </c>
      <c r="L30" s="17">
        <f>'Index Values USD'!L30*'Index Values USD'!$U30</f>
        <v>153.43948025999998</v>
      </c>
      <c r="M30" s="17">
        <f>'Index Values USD'!M30*'Index Values USD'!$U30</f>
        <v>229.95988399999999</v>
      </c>
      <c r="N30" s="17"/>
      <c r="O30" s="17"/>
      <c r="P30" s="17"/>
      <c r="Q30" s="17">
        <f>'Index Values USD'!Q30*'Index Values USD'!$U30</f>
        <v>6364.8936147499999</v>
      </c>
      <c r="R30" s="17">
        <f>'Index Values USD'!R30*'Index Values USD'!$U30</f>
        <v>4577.8062077000004</v>
      </c>
      <c r="S30" s="17">
        <f>'Index Values USD'!S30*'Index Values USD'!$U30</f>
        <v>189.43774936555215</v>
      </c>
    </row>
    <row r="31" spans="1:19" s="1" customFormat="1" x14ac:dyDescent="0.25">
      <c r="A31" s="13">
        <f t="shared" si="1"/>
        <v>36981</v>
      </c>
      <c r="B31" s="17">
        <f>'Index Values USD'!B31*'Index Values USD'!$U31</f>
        <v>2372.740194</v>
      </c>
      <c r="C31" s="17">
        <f>'Index Values USD'!C31*'Index Values USD'!$U31</f>
        <v>69.248559600000007</v>
      </c>
      <c r="D31" s="17">
        <f>'Index Values USD'!D31*'Index Values USD'!$U31</f>
        <v>2558.6607618000003</v>
      </c>
      <c r="E31" s="17">
        <f>'Index Values USD'!E31*'Index Values USD'!$U31</f>
        <v>65.032545600000006</v>
      </c>
      <c r="F31" s="17">
        <f>'Index Values USD'!F31*'Index Values USD'!$U31</f>
        <v>2686.8247626000002</v>
      </c>
      <c r="G31" s="17">
        <f>'Index Values USD'!G31*'Index Values USD'!$U31</f>
        <v>2678.5593978000002</v>
      </c>
      <c r="H31" s="17">
        <f>'Index Values USD'!H31*'Index Values USD'!$U31</f>
        <v>68.822014800000005</v>
      </c>
      <c r="I31" s="17">
        <f>'Index Values USD'!I31*'Index Values USD'!$U31</f>
        <v>1128.7342902</v>
      </c>
      <c r="J31" s="17">
        <f>'Index Values USD'!J31*'Index Values USD'!$U31</f>
        <v>306.02329560000004</v>
      </c>
      <c r="K31" s="17">
        <f>'Index Values USD'!K31*'Index Values USD'!$U31</f>
        <v>193.83329221023723</v>
      </c>
      <c r="L31" s="17">
        <f>'Index Values USD'!L31*'Index Values USD'!$U31</f>
        <v>153.40351817999999</v>
      </c>
      <c r="M31" s="17">
        <f>'Index Values USD'!M31*'Index Values USD'!$U31</f>
        <v>229.38788400000001</v>
      </c>
      <c r="N31" s="17"/>
      <c r="O31" s="17"/>
      <c r="P31" s="17"/>
      <c r="Q31" s="17">
        <f>'Index Values USD'!Q31*'Index Values USD'!$U31</f>
        <v>6347.0233464000003</v>
      </c>
      <c r="R31" s="17">
        <f>'Index Values USD'!R31*'Index Values USD'!$U31</f>
        <v>4711.2000982199997</v>
      </c>
      <c r="S31" s="17">
        <f>'Index Values USD'!S31*'Index Values USD'!$U31</f>
        <v>191.27536195681438</v>
      </c>
    </row>
    <row r="32" spans="1:19" s="1" customFormat="1" x14ac:dyDescent="0.25">
      <c r="A32" s="13">
        <f t="shared" si="1"/>
        <v>37011</v>
      </c>
      <c r="B32" s="17">
        <f>'Index Values USD'!B32*'Index Values USD'!$U32</f>
        <v>2528.6360300000001</v>
      </c>
      <c r="C32" s="17">
        <f>'Index Values USD'!C32*'Index Values USD'!$U32</f>
        <v>72.931877400000005</v>
      </c>
      <c r="D32" s="17">
        <f>'Index Values USD'!D32*'Index Values USD'!$U32</f>
        <v>2722.1065518</v>
      </c>
      <c r="E32" s="17">
        <f>'Index Values USD'!E32*'Index Values USD'!$U32</f>
        <v>68.211347200000006</v>
      </c>
      <c r="F32" s="17">
        <f>'Index Values USD'!F32*'Index Values USD'!$U32</f>
        <v>2823.0551006000001</v>
      </c>
      <c r="G32" s="17">
        <f>'Index Values USD'!G32*'Index Values USD'!$U32</f>
        <v>2828.2615780000001</v>
      </c>
      <c r="H32" s="17">
        <f>'Index Values USD'!H32*'Index Values USD'!$U32</f>
        <v>77.211843400000006</v>
      </c>
      <c r="I32" s="17">
        <f>'Index Values USD'!I32*'Index Values USD'!$U32</f>
        <v>1180.0885634000001</v>
      </c>
      <c r="J32" s="17">
        <f>'Index Values USD'!J32*'Index Values USD'!$U32</f>
        <v>317.50645000000003</v>
      </c>
      <c r="K32" s="17">
        <f>'Index Values USD'!K32*'Index Values USD'!$U32</f>
        <v>191.12906636738231</v>
      </c>
      <c r="L32" s="17">
        <f>'Index Values USD'!L32*'Index Values USD'!$U32</f>
        <v>151.48279858000001</v>
      </c>
      <c r="M32" s="17">
        <f>'Index Values USD'!M32*'Index Values USD'!$U32</f>
        <v>224.40147999999999</v>
      </c>
      <c r="N32" s="17"/>
      <c r="O32" s="17"/>
      <c r="P32" s="17"/>
      <c r="Q32" s="17">
        <f>'Index Values USD'!Q32*'Index Values USD'!$U32</f>
        <v>6417.5680681800013</v>
      </c>
      <c r="R32" s="17">
        <f>'Index Values USD'!R32*'Index Values USD'!$U32</f>
        <v>4652.2411431399996</v>
      </c>
      <c r="S32" s="17">
        <f>'Index Values USD'!S32*'Index Values USD'!$U32</f>
        <v>188.57055401227078</v>
      </c>
    </row>
    <row r="33" spans="1:19" s="1" customFormat="1" x14ac:dyDescent="0.25">
      <c r="A33" s="13">
        <f t="shared" si="1"/>
        <v>37042</v>
      </c>
      <c r="B33" s="17">
        <f>'Index Values USD'!B33*'Index Values USD'!$U33</f>
        <v>2567.5392149999998</v>
      </c>
      <c r="C33" s="17">
        <f>'Index Values USD'!C33*'Index Values USD'!$U33</f>
        <v>75.655887299999989</v>
      </c>
      <c r="D33" s="17">
        <f>'Index Values USD'!D33*'Index Values USD'!$U33</f>
        <v>2598.9328952999999</v>
      </c>
      <c r="E33" s="17">
        <f>'Index Values USD'!E33*'Index Values USD'!$U33</f>
        <v>68.777310599999993</v>
      </c>
      <c r="F33" s="17">
        <f>'Index Values USD'!F33*'Index Values USD'!$U33</f>
        <v>2754.5503868999999</v>
      </c>
      <c r="G33" s="17">
        <f>'Index Values USD'!G33*'Index Values USD'!$U33</f>
        <v>2847.7681029</v>
      </c>
      <c r="H33" s="17">
        <f>'Index Values USD'!H33*'Index Values USD'!$U33</f>
        <v>77.36267070000001</v>
      </c>
      <c r="I33" s="17">
        <f>'Index Values USD'!I33*'Index Values USD'!$U33</f>
        <v>1180.3266945</v>
      </c>
      <c r="J33" s="17">
        <f>'Index Values USD'!J33*'Index Values USD'!$U33</f>
        <v>324.28743659999998</v>
      </c>
      <c r="K33" s="17">
        <f>'Index Values USD'!K33*'Index Values USD'!$U33</f>
        <v>192.50200604279939</v>
      </c>
      <c r="L33" s="17">
        <f>'Index Values USD'!L33*'Index Values USD'!$U33</f>
        <v>153.17958195</v>
      </c>
      <c r="M33" s="17">
        <f>'Index Values USD'!M33*'Index Values USD'!$U33</f>
        <v>230.88790799999998</v>
      </c>
      <c r="N33" s="17"/>
      <c r="O33" s="17"/>
      <c r="P33" s="17"/>
      <c r="Q33" s="17">
        <f>'Index Values USD'!Q33*'Index Values USD'!$U33</f>
        <v>6535.6092167400002</v>
      </c>
      <c r="R33" s="17">
        <f>'Index Values USD'!R33*'Index Values USD'!$U33</f>
        <v>4690.85633865</v>
      </c>
      <c r="S33" s="17">
        <f>'Index Values USD'!S33*'Index Values USD'!$U33</f>
        <v>195.25606914831408</v>
      </c>
    </row>
    <row r="34" spans="1:19" s="1" customFormat="1" x14ac:dyDescent="0.25">
      <c r="A34" s="13">
        <f t="shared" si="1"/>
        <v>37072</v>
      </c>
      <c r="B34" s="17">
        <f>'Index Values USD'!B34*'Index Values USD'!$U34</f>
        <v>2513.0463540000001</v>
      </c>
      <c r="C34" s="17">
        <f>'Index Values USD'!C34*'Index Values USD'!$U34</f>
        <v>79.20974489999999</v>
      </c>
      <c r="D34" s="17">
        <f>'Index Values USD'!D34*'Index Values USD'!$U34</f>
        <v>2502.3074973000003</v>
      </c>
      <c r="E34" s="17">
        <f>'Index Values USD'!E34*'Index Values USD'!$U34</f>
        <v>65.710819199999989</v>
      </c>
      <c r="F34" s="17">
        <f>'Index Values USD'!F34*'Index Values USD'!$U34</f>
        <v>2665.1854515</v>
      </c>
      <c r="G34" s="17">
        <f>'Index Values USD'!G34*'Index Values USD'!$U34</f>
        <v>2682.8018919000001</v>
      </c>
      <c r="H34" s="17">
        <f>'Index Values USD'!H34*'Index Values USD'!$U34</f>
        <v>75.415532399999989</v>
      </c>
      <c r="I34" s="17">
        <f>'Index Values USD'!I34*'Index Values USD'!$U34</f>
        <v>1183.0474577999998</v>
      </c>
      <c r="J34" s="17">
        <f>'Index Values USD'!J34*'Index Values USD'!$U34</f>
        <v>318.17171880000001</v>
      </c>
      <c r="K34" s="17">
        <f>'Index Values USD'!K34*'Index Values USD'!$U34</f>
        <v>190.90127370635656</v>
      </c>
      <c r="L34" s="17">
        <f>'Index Values USD'!L34*'Index Values USD'!$U34</f>
        <v>152.36435018999998</v>
      </c>
      <c r="M34" s="17">
        <f>'Index Values USD'!M34*'Index Values USD'!$U34</f>
        <v>228.02687699999998</v>
      </c>
      <c r="N34" s="17"/>
      <c r="O34" s="17"/>
      <c r="P34" s="17"/>
      <c r="Q34" s="17">
        <f>'Index Values USD'!Q34*'Index Values USD'!$U34</f>
        <v>6525.7888347599992</v>
      </c>
      <c r="R34" s="17">
        <f>'Index Values USD'!R34*'Index Values USD'!$U34</f>
        <v>4719.0491497499997</v>
      </c>
      <c r="S34" s="17">
        <f>'Index Values USD'!S34*'Index Values USD'!$U34</f>
        <v>199.14369426430645</v>
      </c>
    </row>
    <row r="35" spans="1:19" s="1" customFormat="1" x14ac:dyDescent="0.25">
      <c r="A35" s="13">
        <v>36798</v>
      </c>
      <c r="B35" s="17">
        <f>'Index Values USD'!B35*'Index Values USD'!$U35</f>
        <v>2475.5030339999998</v>
      </c>
      <c r="C35" s="17">
        <f>'Index Values USD'!C35*'Index Values USD'!$U35</f>
        <v>77.079850399999998</v>
      </c>
      <c r="D35" s="17">
        <f>'Index Values USD'!D35*'Index Values USD'!$U35</f>
        <v>2496.5158142999999</v>
      </c>
      <c r="E35" s="17">
        <f>'Index Values USD'!E35*'Index Values USD'!$U35</f>
        <v>64.310885599999992</v>
      </c>
      <c r="F35" s="17">
        <f>'Index Values USD'!F35*'Index Values USD'!$U35</f>
        <v>2652.7061118000001</v>
      </c>
      <c r="G35" s="17">
        <f>'Index Values USD'!G35*'Index Values USD'!$U35</f>
        <v>2468.8567429</v>
      </c>
      <c r="H35" s="17">
        <f>'Index Values USD'!H35*'Index Values USD'!$U35</f>
        <v>68.575630000000004</v>
      </c>
      <c r="I35" s="17">
        <f>'Index Values USD'!I35*'Index Values USD'!$U35</f>
        <v>1143.3571973999999</v>
      </c>
      <c r="J35" s="17">
        <f>'Index Values USD'!J35*'Index Values USD'!$U35</f>
        <v>296.377275</v>
      </c>
      <c r="K35" s="17">
        <f>'Index Values USD'!K35*'Index Values USD'!$U35</f>
        <v>194.469492566886</v>
      </c>
      <c r="L35" s="17">
        <f>'Index Values USD'!L35*'Index Values USD'!$U35</f>
        <v>154.97207985999998</v>
      </c>
      <c r="M35" s="17">
        <f>'Index Values USD'!M35*'Index Values USD'!$U35</f>
        <v>223.16910499999997</v>
      </c>
      <c r="N35" s="17"/>
      <c r="O35" s="17"/>
      <c r="P35" s="17"/>
      <c r="Q35" s="17">
        <f>'Index Values USD'!Q35*'Index Values USD'!$U35</f>
        <v>6420.0288620800002</v>
      </c>
      <c r="R35" s="17">
        <f>'Index Values USD'!R35*'Index Values USD'!$U35</f>
        <v>4678.2316544899995</v>
      </c>
      <c r="S35" s="17">
        <f>'Index Values USD'!S35*'Index Values USD'!$U35</f>
        <v>186.76469007579669</v>
      </c>
    </row>
    <row r="36" spans="1:19" s="1" customFormat="1" x14ac:dyDescent="0.25">
      <c r="A36" s="13">
        <f t="shared" si="1"/>
        <v>36830</v>
      </c>
      <c r="B36" s="17">
        <f>'Index Values USD'!B36*'Index Values USD'!$U36</f>
        <v>2265.0139349999999</v>
      </c>
      <c r="C36" s="17">
        <f>'Index Values USD'!C36*'Index Values USD'!$U36</f>
        <v>73.956129000000004</v>
      </c>
      <c r="D36" s="17">
        <f>'Index Values USD'!D36*'Index Values USD'!$U36</f>
        <v>2365.4225705999997</v>
      </c>
      <c r="E36" s="17">
        <f>'Index Values USD'!E36*'Index Values USD'!$U36</f>
        <v>63.538571399999995</v>
      </c>
      <c r="F36" s="17">
        <f>'Index Values USD'!F36*'Index Values USD'!$U36</f>
        <v>2575.1440193999997</v>
      </c>
      <c r="G36" s="17">
        <f>'Index Values USD'!G36*'Index Values USD'!$U36</f>
        <v>2359.1083365</v>
      </c>
      <c r="H36" s="17">
        <f>'Index Values USD'!H36*'Index Values USD'!$U36</f>
        <v>68.124112799999992</v>
      </c>
      <c r="I36" s="17">
        <f>'Index Values USD'!I36*'Index Values USD'!$U36</f>
        <v>1100.4694007999999</v>
      </c>
      <c r="J36" s="17">
        <f>'Index Values USD'!J36*'Index Values USD'!$U36</f>
        <v>287.60067149999998</v>
      </c>
      <c r="K36" s="17">
        <f>'Index Values USD'!K36*'Index Values USD'!$U36</f>
        <v>197.88467000985557</v>
      </c>
      <c r="L36" s="17">
        <f>'Index Values USD'!L36*'Index Values USD'!$U36</f>
        <v>156.45301802999998</v>
      </c>
      <c r="M36" s="17">
        <f>'Index Values USD'!M36*'Index Values USD'!$U36</f>
        <v>224.48240699999997</v>
      </c>
      <c r="N36" s="17"/>
      <c r="O36" s="17"/>
      <c r="P36" s="17"/>
      <c r="Q36" s="17">
        <f>'Index Values USD'!Q36*'Index Values USD'!$U36</f>
        <v>6215.2137841799995</v>
      </c>
      <c r="R36" s="17">
        <f>'Index Values USD'!R36*'Index Values USD'!$U36</f>
        <v>4611.0543039899994</v>
      </c>
      <c r="S36" s="17">
        <f>'Index Values USD'!S36*'Index Values USD'!$U36</f>
        <v>191.63130228838125</v>
      </c>
    </row>
    <row r="37" spans="1:19" s="1" customFormat="1" x14ac:dyDescent="0.25">
      <c r="A37" s="13">
        <f t="shared" si="1"/>
        <v>36860</v>
      </c>
      <c r="B37" s="17">
        <f>'Index Values USD'!B37*'Index Values USD'!$U37</f>
        <v>2062.6628190000001</v>
      </c>
      <c r="C37" s="17">
        <f>'Index Values USD'!C37*'Index Values USD'!$U37</f>
        <v>63.1137801</v>
      </c>
      <c r="D37" s="17">
        <f>'Index Values USD'!D37*'Index Values USD'!$U37</f>
        <v>2062.4878176000002</v>
      </c>
      <c r="E37" s="17">
        <f>'Index Values USD'!E37*'Index Values USD'!$U37</f>
        <v>52.140921000000006</v>
      </c>
      <c r="F37" s="17">
        <f>'Index Values USD'!F37*'Index Values USD'!$U37</f>
        <v>2372.1527949000001</v>
      </c>
      <c r="G37" s="17">
        <f>'Index Values USD'!G37*'Index Values USD'!$U37</f>
        <v>2110.4565153000003</v>
      </c>
      <c r="H37" s="17">
        <f>'Index Values USD'!H37*'Index Values USD'!$U37</f>
        <v>61.390898100000001</v>
      </c>
      <c r="I37" s="17">
        <f>'Index Values USD'!I37*'Index Values USD'!$U37</f>
        <v>925.68957599999999</v>
      </c>
      <c r="J37" s="17">
        <f>'Index Values USD'!J37*'Index Values USD'!$U37</f>
        <v>239.69358420000003</v>
      </c>
      <c r="K37" s="17">
        <f>'Index Values USD'!K37*'Index Values USD'!$U37</f>
        <v>196.45874125952759</v>
      </c>
      <c r="L37" s="17">
        <f>'Index Values USD'!L37*'Index Values USD'!$U37</f>
        <v>155.46656349</v>
      </c>
      <c r="M37" s="17">
        <f>'Index Values USD'!M37*'Index Values USD'!$U37</f>
        <v>208.51620300000002</v>
      </c>
      <c r="N37" s="17"/>
      <c r="O37" s="17"/>
      <c r="P37" s="17"/>
      <c r="Q37" s="17">
        <f>'Index Values USD'!Q37*'Index Values USD'!$U37</f>
        <v>5899.8850766100004</v>
      </c>
      <c r="R37" s="17">
        <f>'Index Values USD'!R37*'Index Values USD'!$U37</f>
        <v>4575.3489280800004</v>
      </c>
      <c r="S37" s="17">
        <f>'Index Values USD'!S37*'Index Values USD'!$U37</f>
        <v>182.40087121195418</v>
      </c>
    </row>
    <row r="38" spans="1:19" s="1" customFormat="1" x14ac:dyDescent="0.25">
      <c r="A38" s="13">
        <f t="shared" si="1"/>
        <v>36891</v>
      </c>
      <c r="B38" s="17">
        <f>'Index Values USD'!B38*'Index Values USD'!$U38</f>
        <v>2120.93833</v>
      </c>
      <c r="C38" s="17">
        <f>'Index Values USD'!C38*'Index Values USD'!$U38</f>
        <v>69.3937174</v>
      </c>
      <c r="D38" s="17">
        <f>'Index Values USD'!D38*'Index Values USD'!$U38</f>
        <v>2169.3745962000003</v>
      </c>
      <c r="E38" s="17">
        <f>'Index Values USD'!E38*'Index Values USD'!$U38</f>
        <v>56.251316799999998</v>
      </c>
      <c r="F38" s="17">
        <f>'Index Values USD'!F38*'Index Values USD'!$U38</f>
        <v>2450.3754674000002</v>
      </c>
      <c r="G38" s="17">
        <f>'Index Values USD'!G38*'Index Values USD'!$U38</f>
        <v>2134.3220080000001</v>
      </c>
      <c r="H38" s="17">
        <f>'Index Values USD'!H38*'Index Values USD'!$U38</f>
        <v>63.645678599999997</v>
      </c>
      <c r="I38" s="17">
        <f>'Index Values USD'!I38*'Index Values USD'!$U38</f>
        <v>994.36740620000012</v>
      </c>
      <c r="J38" s="17">
        <f>'Index Values USD'!J38*'Index Values USD'!$U38</f>
        <v>257.98396959999997</v>
      </c>
      <c r="K38" s="17">
        <f>'Index Values USD'!K38*'Index Values USD'!$U38</f>
        <v>200.4071567744501</v>
      </c>
      <c r="L38" s="17">
        <f>'Index Values USD'!L38*'Index Values USD'!$U38</f>
        <v>158.97616658000001</v>
      </c>
      <c r="M38" s="17">
        <f>'Index Values USD'!M38*'Index Values USD'!$U38</f>
        <v>213.98074600000001</v>
      </c>
      <c r="N38" s="17"/>
      <c r="O38" s="17"/>
      <c r="P38" s="17"/>
      <c r="Q38" s="17">
        <f>'Index Values USD'!Q38*'Index Values USD'!$U38</f>
        <v>6089.6494476999997</v>
      </c>
      <c r="R38" s="17">
        <f>'Index Values USD'!R38*'Index Values USD'!$U38</f>
        <v>4762.3867321799999</v>
      </c>
      <c r="S38" s="17">
        <f>'Index Values USD'!S38*'Index Values USD'!$U38</f>
        <v>184.31877023778887</v>
      </c>
    </row>
    <row r="39" spans="1:19" s="1" customFormat="1" x14ac:dyDescent="0.25">
      <c r="A39" s="13">
        <f t="shared" si="1"/>
        <v>36922</v>
      </c>
      <c r="B39" s="17">
        <f>'Index Values USD'!B39*'Index Values USD'!$U39</f>
        <v>2331.5922</v>
      </c>
      <c r="C39" s="17">
        <f>'Index Values USD'!C39*'Index Values USD'!$U39</f>
        <v>76.937455999999997</v>
      </c>
      <c r="D39" s="17">
        <f>'Index Values USD'!D39*'Index Values USD'!$U39</f>
        <v>2322.9569071999999</v>
      </c>
      <c r="E39" s="17">
        <f>'Index Values USD'!E39*'Index Values USD'!$U39</f>
        <v>62.107035200000006</v>
      </c>
      <c r="F39" s="17">
        <f>'Index Values USD'!F39*'Index Values USD'!$U39</f>
        <v>2555.5127511999999</v>
      </c>
      <c r="G39" s="17">
        <f>'Index Values USD'!G39*'Index Values USD'!$U39</f>
        <v>2202.0256232000002</v>
      </c>
      <c r="H39" s="17">
        <f>'Index Values USD'!H39*'Index Values USD'!$U39</f>
        <v>62.176493599999993</v>
      </c>
      <c r="I39" s="17">
        <f>'Index Values USD'!I39*'Index Values USD'!$U39</f>
        <v>1111.425608</v>
      </c>
      <c r="J39" s="17">
        <f>'Index Values USD'!J39*'Index Values USD'!$U39</f>
        <v>290.80407919999999</v>
      </c>
      <c r="K39" s="17">
        <f>'Index Values USD'!K39*'Index Values USD'!$U39</f>
        <v>201.75895253684538</v>
      </c>
      <c r="L39" s="17">
        <f>'Index Values USD'!L39*'Index Values USD'!$U39</f>
        <v>160.37439408</v>
      </c>
      <c r="M39" s="17">
        <f>'Index Values USD'!M39*'Index Values USD'!$U39</f>
        <v>223.14388</v>
      </c>
      <c r="N39" s="17"/>
      <c r="O39" s="17"/>
      <c r="P39" s="17"/>
      <c r="Q39" s="17">
        <f>'Index Values USD'!Q39*'Index Values USD'!$U39</f>
        <v>6337.8909712000004</v>
      </c>
      <c r="R39" s="17">
        <f>'Index Values USD'!R39*'Index Values USD'!$U39</f>
        <v>4867.5710741599996</v>
      </c>
      <c r="S39" s="17">
        <f>'Index Values USD'!S39*'Index Values USD'!$U39</f>
        <v>187.54154352768109</v>
      </c>
    </row>
    <row r="40" spans="1:19" s="1" customFormat="1" x14ac:dyDescent="0.25">
      <c r="A40" s="13">
        <f t="shared" si="1"/>
        <v>36950</v>
      </c>
      <c r="B40" s="17">
        <f>'Index Values USD'!B40*'Index Values USD'!$U40</f>
        <v>2299.254375</v>
      </c>
      <c r="C40" s="17">
        <f>'Index Values USD'!C40*'Index Values USD'!$U40</f>
        <v>80.411375000000007</v>
      </c>
      <c r="D40" s="17">
        <f>'Index Values USD'!D40*'Index Values USD'!$U40</f>
        <v>2336.8791875000002</v>
      </c>
      <c r="E40" s="17">
        <f>'Index Values USD'!E40*'Index Values USD'!$U40</f>
        <v>61.918312499999999</v>
      </c>
      <c r="F40" s="17">
        <f>'Index Values USD'!F40*'Index Values USD'!$U40</f>
        <v>2563.58025</v>
      </c>
      <c r="G40" s="17">
        <f>'Index Values USD'!G40*'Index Values USD'!$U40</f>
        <v>2012.23</v>
      </c>
      <c r="H40" s="17">
        <f>'Index Values USD'!H40*'Index Values USD'!$U40</f>
        <v>53.798937500000001</v>
      </c>
      <c r="I40" s="17">
        <f>'Index Values USD'!I40*'Index Values USD'!$U40</f>
        <v>1126.2343125</v>
      </c>
      <c r="J40" s="17">
        <f>'Index Values USD'!J40*'Index Values USD'!$U40</f>
        <v>307.57856249999998</v>
      </c>
      <c r="K40" s="17">
        <f>'Index Values USD'!K40*'Index Values USD'!$U40</f>
        <v>192.12329662531292</v>
      </c>
      <c r="L40" s="17">
        <f>'Index Values USD'!L40*'Index Values USD'!$U40</f>
        <v>153.86703750000001</v>
      </c>
      <c r="M40" s="17">
        <f>'Index Values USD'!M40*'Index Values USD'!$U40</f>
        <v>218.33624999999998</v>
      </c>
      <c r="N40" s="17"/>
      <c r="O40" s="17"/>
      <c r="P40" s="17"/>
      <c r="Q40" s="17">
        <f>'Index Values USD'!Q40*'Index Values USD'!$U40</f>
        <v>6334.1082062499991</v>
      </c>
      <c r="R40" s="17">
        <f>'Index Values USD'!R40*'Index Values USD'!$U40</f>
        <v>4841.7710687500003</v>
      </c>
      <c r="S40" s="17">
        <f>'Index Values USD'!S40*'Index Values USD'!$U40</f>
        <v>184.83633872985737</v>
      </c>
    </row>
    <row r="41" spans="1:19" s="1" customFormat="1" x14ac:dyDescent="0.25">
      <c r="A41" s="13">
        <f t="shared" si="1"/>
        <v>36981</v>
      </c>
      <c r="B41" s="17">
        <f>'Index Values USD'!B41*'Index Values USD'!$U41</f>
        <v>2337.0624480000001</v>
      </c>
      <c r="C41" s="17">
        <f>'Index Values USD'!C41*'Index Values USD'!$U41</f>
        <v>81.083175999999995</v>
      </c>
      <c r="D41" s="17">
        <f>'Index Values USD'!D41*'Index Values USD'!$U41</f>
        <v>2270.9143967999998</v>
      </c>
      <c r="E41" s="17">
        <f>'Index Values USD'!E41*'Index Values USD'!$U41</f>
        <v>62.7507728</v>
      </c>
      <c r="F41" s="17">
        <f>'Index Values USD'!F41*'Index Values USD'!$U41</f>
        <v>2531.5876463999998</v>
      </c>
      <c r="G41" s="17">
        <f>'Index Values USD'!G41*'Index Values USD'!$U41</f>
        <v>1912.2027664</v>
      </c>
      <c r="H41" s="17">
        <f>'Index Values USD'!H41*'Index Values USD'!$U41</f>
        <v>51.705542399999992</v>
      </c>
      <c r="I41" s="17">
        <f>'Index Values USD'!I41*'Index Values USD'!$U41</f>
        <v>1176.526488</v>
      </c>
      <c r="J41" s="17">
        <f>'Index Values USD'!J41*'Index Values USD'!$U41</f>
        <v>327.85402240000002</v>
      </c>
      <c r="K41" s="17">
        <f>'Index Values USD'!K41*'Index Values USD'!$U41</f>
        <v>194.66181151753659</v>
      </c>
      <c r="L41" s="17">
        <f>'Index Values USD'!L41*'Index Values USD'!$U41</f>
        <v>157.2090048</v>
      </c>
      <c r="M41" s="17">
        <f>'Index Values USD'!M41*'Index Values USD'!$U41</f>
        <v>226.96484799999999</v>
      </c>
      <c r="N41" s="17"/>
      <c r="O41" s="17"/>
      <c r="P41" s="17"/>
      <c r="Q41" s="17">
        <f>'Index Values USD'!Q41*'Index Values USD'!$U41</f>
        <v>6545.0251775999996</v>
      </c>
      <c r="R41" s="17">
        <f>'Index Values USD'!R41*'Index Values USD'!$U41</f>
        <v>5012.3098201599996</v>
      </c>
      <c r="S41" s="17">
        <f>'Index Values USD'!S41*'Index Values USD'!$U41</f>
        <v>194.46417842211139</v>
      </c>
    </row>
    <row r="42" spans="1:19" s="1" customFormat="1" x14ac:dyDescent="0.25">
      <c r="A42" s="13">
        <f t="shared" si="1"/>
        <v>37011</v>
      </c>
      <c r="B42" s="17">
        <f>'Index Values USD'!B42*'Index Values USD'!$U42</f>
        <v>2281.084848</v>
      </c>
      <c r="C42" s="17">
        <f>'Index Values USD'!C42*'Index Values USD'!$U42</f>
        <v>78.326539199999999</v>
      </c>
      <c r="D42" s="17">
        <f>'Index Values USD'!D42*'Index Values USD'!$U42</f>
        <v>2265.8770512000001</v>
      </c>
      <c r="E42" s="17">
        <f>'Index Values USD'!E42*'Index Values USD'!$U42</f>
        <v>62.679153599999999</v>
      </c>
      <c r="F42" s="17">
        <f>'Index Values USD'!F42*'Index Values USD'!$U42</f>
        <v>2508.0008687999998</v>
      </c>
      <c r="G42" s="17">
        <f>'Index Values USD'!G42*'Index Values USD'!$U42</f>
        <v>1982.6548560000001</v>
      </c>
      <c r="H42" s="17">
        <f>'Index Values USD'!H42*'Index Values USD'!$U42</f>
        <v>54.165384000000003</v>
      </c>
      <c r="I42" s="17">
        <f>'Index Values USD'!I42*'Index Values USD'!$U42</f>
        <v>1155.3063984</v>
      </c>
      <c r="J42" s="17">
        <f>'Index Values USD'!J42*'Index Values USD'!$U42</f>
        <v>331.7357232</v>
      </c>
      <c r="K42" s="17">
        <f>'Index Values USD'!K42*'Index Values USD'!$U42</f>
        <v>194.75638530637394</v>
      </c>
      <c r="L42" s="17">
        <f>'Index Values USD'!L42*'Index Values USD'!$U42</f>
        <v>157.55116608</v>
      </c>
      <c r="M42" s="17">
        <f>'Index Values USD'!M42*'Index Values USD'!$U42</f>
        <v>226.455264</v>
      </c>
      <c r="N42" s="17"/>
      <c r="O42" s="17"/>
      <c r="P42" s="17"/>
      <c r="Q42" s="17">
        <f>'Index Values USD'!Q42*'Index Values USD'!$U42</f>
        <v>6457.3915391999999</v>
      </c>
      <c r="R42" s="17">
        <f>'Index Values USD'!R42*'Index Values USD'!$U42</f>
        <v>4929.4104350400003</v>
      </c>
      <c r="S42" s="17">
        <f>'Index Values USD'!S42*'Index Values USD'!$U42</f>
        <v>200.69568849333223</v>
      </c>
    </row>
    <row r="43" spans="1:19" s="1" customFormat="1" x14ac:dyDescent="0.25">
      <c r="A43" s="13">
        <f t="shared" si="1"/>
        <v>37042</v>
      </c>
      <c r="B43" s="17">
        <f>'Index Values USD'!B43*'Index Values USD'!$U43</f>
        <v>2351.0547179999999</v>
      </c>
      <c r="C43" s="17">
        <f>'Index Values USD'!C43*'Index Values USD'!$U43</f>
        <v>84.73073939999999</v>
      </c>
      <c r="D43" s="17">
        <f>'Index Values USD'!D43*'Index Values USD'!$U43</f>
        <v>2383.9952003999997</v>
      </c>
      <c r="E43" s="17">
        <f>'Index Values USD'!E43*'Index Values USD'!$U43</f>
        <v>66.538596600000005</v>
      </c>
      <c r="F43" s="17">
        <f>'Index Values USD'!F43*'Index Values USD'!$U43</f>
        <v>2607.3299042999997</v>
      </c>
      <c r="G43" s="17">
        <f>'Index Values USD'!G43*'Index Values USD'!$U43</f>
        <v>2084.9038370999997</v>
      </c>
      <c r="H43" s="17">
        <f>'Index Values USD'!H43*'Index Values USD'!$U43</f>
        <v>57.713149799999997</v>
      </c>
      <c r="I43" s="17">
        <f>'Index Values USD'!I43*'Index Values USD'!$U43</f>
        <v>1199.4825437999998</v>
      </c>
      <c r="J43" s="17">
        <f>'Index Values USD'!J43*'Index Values USD'!$U43</f>
        <v>349.44716969999996</v>
      </c>
      <c r="K43" s="17">
        <f>'Index Values USD'!K43*'Index Values USD'!$U43</f>
        <v>193.09407549549636</v>
      </c>
      <c r="L43" s="17">
        <f>'Index Values USD'!L43*'Index Values USD'!$U43</f>
        <v>155.62127403</v>
      </c>
      <c r="M43" s="17">
        <f>'Index Values USD'!M43*'Index Values USD'!$U43</f>
        <v>229.10545799999997</v>
      </c>
      <c r="N43" s="17"/>
      <c r="O43" s="17"/>
      <c r="P43" s="17"/>
      <c r="Q43" s="17">
        <f>'Index Values USD'!Q43*'Index Values USD'!$U43</f>
        <v>6546.2758649999996</v>
      </c>
      <c r="R43" s="17">
        <f>'Index Values USD'!R43*'Index Values USD'!$U43</f>
        <v>5001.4061514899995</v>
      </c>
      <c r="S43" s="17">
        <f>'Index Values USD'!S43*'Index Values USD'!$U43</f>
        <v>199.35741488869795</v>
      </c>
    </row>
    <row r="44" spans="1:19" s="1" customFormat="1" x14ac:dyDescent="0.25">
      <c r="A44" s="13">
        <f t="shared" si="1"/>
        <v>37072</v>
      </c>
      <c r="B44" s="17">
        <f>'Index Values USD'!B44*'Index Values USD'!$U44</f>
        <v>2151.5272680000003</v>
      </c>
      <c r="C44" s="17">
        <f>'Index Values USD'!C44*'Index Values USD'!$U44</f>
        <v>82.997517000000002</v>
      </c>
      <c r="D44" s="17">
        <f>'Index Values USD'!D44*'Index Values USD'!$U44</f>
        <v>2304.9289365000004</v>
      </c>
      <c r="E44" s="17">
        <f>'Index Values USD'!E44*'Index Values USD'!$U44</f>
        <v>67.171934399999998</v>
      </c>
      <c r="F44" s="17">
        <f>'Index Values USD'!F44*'Index Values USD'!$U44</f>
        <v>2559.6840414000003</v>
      </c>
      <c r="G44" s="17">
        <f>'Index Values USD'!G44*'Index Values USD'!$U44</f>
        <v>2159.0784846000001</v>
      </c>
      <c r="H44" s="17">
        <f>'Index Values USD'!H44*'Index Values USD'!$U44</f>
        <v>60.208019400000005</v>
      </c>
      <c r="I44" s="17">
        <f>'Index Values USD'!I44*'Index Values USD'!$U44</f>
        <v>1179.7709052</v>
      </c>
      <c r="J44" s="17">
        <f>'Index Values USD'!J44*'Index Values USD'!$U44</f>
        <v>344.19029820000003</v>
      </c>
      <c r="K44" s="17">
        <f>'Index Values USD'!K44*'Index Values USD'!$U44</f>
        <v>195.71885167366023</v>
      </c>
      <c r="L44" s="17">
        <f>'Index Values USD'!L44*'Index Values USD'!$U44</f>
        <v>156.79889265</v>
      </c>
      <c r="M44" s="17">
        <f>'Index Values USD'!M44*'Index Values USD'!$U44</f>
        <v>227.66170200000002</v>
      </c>
      <c r="N44" s="17"/>
      <c r="O44" s="17"/>
      <c r="P44" s="17"/>
      <c r="Q44" s="17">
        <f>'Index Values USD'!Q44*'Index Values USD'!$U44</f>
        <v>6416.83319949</v>
      </c>
      <c r="R44" s="17">
        <f>'Index Values USD'!R44*'Index Values USD'!$U44</f>
        <v>4913.4895069200002</v>
      </c>
      <c r="S44" s="17">
        <f>'Index Values USD'!S44*'Index Values USD'!$U44</f>
        <v>197.06999396112514</v>
      </c>
    </row>
    <row r="45" spans="1:19" s="1" customFormat="1" x14ac:dyDescent="0.25">
      <c r="A45" s="13">
        <f t="shared" si="1"/>
        <v>37103</v>
      </c>
      <c r="B45" s="17">
        <f>'Index Values USD'!B45*'Index Values USD'!$U45</f>
        <v>2138.6399759999999</v>
      </c>
      <c r="C45" s="17">
        <f>'Index Values USD'!C45*'Index Values USD'!$U45</f>
        <v>79.223317100000003</v>
      </c>
      <c r="D45" s="17">
        <f>'Index Values USD'!D45*'Index Values USD'!$U45</f>
        <v>2321.8716813999999</v>
      </c>
      <c r="E45" s="17">
        <f>'Index Values USD'!E45*'Index Values USD'!$U45</f>
        <v>67.847002400000008</v>
      </c>
      <c r="F45" s="17">
        <f>'Index Values USD'!F45*'Index Values USD'!$U45</f>
        <v>2521.5051509</v>
      </c>
      <c r="G45" s="17">
        <f>'Index Values USD'!G45*'Index Values USD'!$U45</f>
        <v>2297.0330164000002</v>
      </c>
      <c r="H45" s="17">
        <f>'Index Values USD'!H45*'Index Values USD'!$U45</f>
        <v>66.615032099999993</v>
      </c>
      <c r="I45" s="17">
        <f>'Index Values USD'!I45*'Index Values USD'!$U45</f>
        <v>1207.5906178</v>
      </c>
      <c r="J45" s="17">
        <f>'Index Values USD'!J45*'Index Values USD'!$U45</f>
        <v>339.19996989999999</v>
      </c>
      <c r="K45" s="17">
        <f>'Index Values USD'!K45*'Index Values USD'!$U45</f>
        <v>201.67899740811637</v>
      </c>
      <c r="L45" s="17">
        <f>'Index Values USD'!L45*'Index Values USD'!$U45</f>
        <v>160.54950375000001</v>
      </c>
      <c r="M45" s="17">
        <f>'Index Values USD'!M45*'Index Values USD'!$U45</f>
        <v>227.11403400000003</v>
      </c>
      <c r="N45" s="17"/>
      <c r="O45" s="17"/>
      <c r="P45" s="17"/>
      <c r="Q45" s="17">
        <f>'Index Values USD'!Q45*'Index Values USD'!$U45</f>
        <v>6426.3042077200007</v>
      </c>
      <c r="R45" s="17">
        <f>'Index Values USD'!R45*'Index Values USD'!$U45</f>
        <v>5012.8516963400007</v>
      </c>
      <c r="S45" s="17">
        <f>'Index Values USD'!S45*'Index Values USD'!$U45</f>
        <v>196.10795649138547</v>
      </c>
    </row>
    <row r="46" spans="1:19" s="1" customFormat="1" x14ac:dyDescent="0.25">
      <c r="A46" s="13">
        <f t="shared" si="1"/>
        <v>37134</v>
      </c>
      <c r="B46" s="17">
        <f>'Index Values USD'!B46*'Index Values USD'!$U46</f>
        <v>1875.0157349999999</v>
      </c>
      <c r="C46" s="17">
        <f>'Index Values USD'!C46*'Index Values USD'!$U46</f>
        <v>70.437885699999995</v>
      </c>
      <c r="D46" s="17">
        <f>'Index Values USD'!D46*'Index Values USD'!$U46</f>
        <v>2138.4947837</v>
      </c>
      <c r="E46" s="17">
        <f>'Index Values USD'!E46*'Index Values USD'!$U46</f>
        <v>62.1940375</v>
      </c>
      <c r="F46" s="17">
        <f>'Index Values USD'!F46*'Index Values USD'!$U46</f>
        <v>2291.9939069000002</v>
      </c>
      <c r="G46" s="17">
        <f>'Index Values USD'!G46*'Index Values USD'!$U46</f>
        <v>2066.5009874000002</v>
      </c>
      <c r="H46" s="17">
        <f>'Index Values USD'!H46*'Index Values USD'!$U46</f>
        <v>60.441844800000005</v>
      </c>
      <c r="I46" s="17">
        <f>'Index Values USD'!I46*'Index Values USD'!$U46</f>
        <v>1086.613793</v>
      </c>
      <c r="J46" s="17">
        <f>'Index Values USD'!J46*'Index Values USD'!$U46</f>
        <v>297.7703793</v>
      </c>
      <c r="K46" s="17">
        <f>'Index Values USD'!K46*'Index Values USD'!$U46</f>
        <v>200.60867199683409</v>
      </c>
      <c r="L46" s="17">
        <f>'Index Values USD'!L46*'Index Values USD'!$U46</f>
        <v>157.67634537999999</v>
      </c>
      <c r="M46" s="17">
        <f>'Index Values USD'!M46*'Index Values USD'!$U46</f>
        <v>201.29674900000001</v>
      </c>
      <c r="N46" s="17"/>
      <c r="O46" s="17"/>
      <c r="P46" s="17"/>
      <c r="Q46" s="17">
        <f>'Index Values USD'!Q46*'Index Values USD'!$U46</f>
        <v>5938.4797220999999</v>
      </c>
      <c r="R46" s="17">
        <f>'Index Values USD'!R46*'Index Values USD'!$U46</f>
        <v>4814.6746445900008</v>
      </c>
      <c r="S46" s="17">
        <f>'Index Values USD'!S46*'Index Values USD'!$U46</f>
        <v>175.77745755305358</v>
      </c>
    </row>
    <row r="47" spans="1:19" s="1" customFormat="1" x14ac:dyDescent="0.25">
      <c r="A47" s="13">
        <f t="shared" si="1"/>
        <v>37164</v>
      </c>
      <c r="B47" s="17">
        <f>'Index Values USD'!B47*'Index Values USD'!$U47</f>
        <v>1706.6016749999999</v>
      </c>
      <c r="C47" s="17">
        <f>'Index Values USD'!C47*'Index Values USD'!$U47</f>
        <v>59.591807499999994</v>
      </c>
      <c r="D47" s="17">
        <f>'Index Values USD'!D47*'Index Values USD'!$U47</f>
        <v>1809.486993</v>
      </c>
      <c r="E47" s="17">
        <f>'Index Values USD'!E47*'Index Values USD'!$U47</f>
        <v>54.445111499999996</v>
      </c>
      <c r="F47" s="17">
        <f>'Index Values USD'!F47*'Index Values USD'!$U47</f>
        <v>2096.3973889999997</v>
      </c>
      <c r="G47" s="17">
        <f>'Index Values USD'!G47*'Index Values USD'!$U47</f>
        <v>1885.806202</v>
      </c>
      <c r="H47" s="17">
        <f>'Index Values USD'!H47*'Index Values USD'!$U47</f>
        <v>57.399601500000003</v>
      </c>
      <c r="I47" s="17">
        <f>'Index Values USD'!I47*'Index Values USD'!$U47</f>
        <v>1001.0784159999998</v>
      </c>
      <c r="J47" s="17">
        <f>'Index Values USD'!J47*'Index Values USD'!$U47</f>
        <v>269.80696849999998</v>
      </c>
      <c r="K47" s="17">
        <f>'Index Values USD'!K47*'Index Values USD'!$U47</f>
        <v>198.605074805882</v>
      </c>
      <c r="L47" s="17">
        <f>'Index Values USD'!L47*'Index Values USD'!$U47</f>
        <v>156.02105324999999</v>
      </c>
      <c r="M47" s="17">
        <f>'Index Values USD'!M47*'Index Values USD'!$U47</f>
        <v>187.72522499999999</v>
      </c>
      <c r="N47" s="17"/>
      <c r="O47" s="17"/>
      <c r="P47" s="17"/>
      <c r="Q47" s="17">
        <f>'Index Values USD'!Q47*'Index Values USD'!$U47</f>
        <v>5594.8812614999997</v>
      </c>
      <c r="R47" s="17">
        <f>'Index Values USD'!R47*'Index Values USD'!$U47</f>
        <v>4705.65708705</v>
      </c>
      <c r="S47" s="17">
        <f>'Index Values USD'!S47*'Index Values USD'!$U47</f>
        <v>164.05780227073464</v>
      </c>
    </row>
    <row r="48" spans="1:19" s="1" customFormat="1" x14ac:dyDescent="0.25">
      <c r="A48" s="13">
        <f t="shared" si="1"/>
        <v>37195</v>
      </c>
      <c r="B48" s="17">
        <f>'Index Values USD'!B48*'Index Values USD'!$U48</f>
        <v>1730.00702</v>
      </c>
      <c r="C48" s="17">
        <f>'Index Values USD'!C48*'Index Values USD'!$U48</f>
        <v>60.306198799999997</v>
      </c>
      <c r="D48" s="17">
        <f>'Index Values USD'!D48*'Index Values USD'!$U48</f>
        <v>1837.9851112000001</v>
      </c>
      <c r="E48" s="17">
        <f>'Index Values USD'!E48*'Index Values USD'!$U48</f>
        <v>54.069695599999996</v>
      </c>
      <c r="F48" s="17">
        <f>'Index Values USD'!F48*'Index Values USD'!$U48</f>
        <v>2093.022348</v>
      </c>
      <c r="G48" s="17">
        <f>'Index Values USD'!G48*'Index Values USD'!$U48</f>
        <v>1882.4632636000001</v>
      </c>
      <c r="H48" s="17">
        <f>'Index Values USD'!H48*'Index Values USD'!$U48</f>
        <v>56.565329200000001</v>
      </c>
      <c r="I48" s="17">
        <f>'Index Values USD'!I48*'Index Values USD'!$U48</f>
        <v>1014.7505588</v>
      </c>
      <c r="J48" s="17">
        <f>'Index Values USD'!J48*'Index Values USD'!$U48</f>
        <v>276.40626079999998</v>
      </c>
      <c r="K48" s="17">
        <f>'Index Values USD'!K48*'Index Values USD'!$U48</f>
        <v>203.9136272770871</v>
      </c>
      <c r="L48" s="17">
        <f>'Index Values USD'!L48*'Index Values USD'!$U48</f>
        <v>159.98037244</v>
      </c>
      <c r="M48" s="17">
        <f>'Index Values USD'!M48*'Index Values USD'!$U48</f>
        <v>197.5925</v>
      </c>
      <c r="N48" s="17"/>
      <c r="O48" s="17"/>
      <c r="P48" s="17"/>
      <c r="Q48" s="17">
        <f>'Index Values USD'!Q48*'Index Values USD'!$U48</f>
        <v>5660.7688515600003</v>
      </c>
      <c r="R48" s="17">
        <f>'Index Values USD'!R48*'Index Values USD'!$U48</f>
        <v>4777.4706310399997</v>
      </c>
      <c r="S48" s="17">
        <f>'Index Values USD'!S48*'Index Values USD'!$U48</f>
        <v>177.17226094145397</v>
      </c>
    </row>
    <row r="49" spans="1:19" s="1" customFormat="1" x14ac:dyDescent="0.25">
      <c r="A49" s="13">
        <f t="shared" si="1"/>
        <v>37225</v>
      </c>
      <c r="B49" s="17">
        <f>'Index Values USD'!B49*'Index Values USD'!$U49</f>
        <v>1516.2407459999999</v>
      </c>
      <c r="C49" s="17">
        <f>'Index Values USD'!C49*'Index Values USD'!$U49</f>
        <v>55.158046399999996</v>
      </c>
      <c r="D49" s="17">
        <f>'Index Values USD'!D49*'Index Values USD'!$U49</f>
        <v>1545.0110698000001</v>
      </c>
      <c r="E49" s="17">
        <f>'Index Values USD'!E49*'Index Values USD'!$U49</f>
        <v>47.606768599999995</v>
      </c>
      <c r="F49" s="17">
        <f>'Index Values USD'!F49*'Index Values USD'!$U49</f>
        <v>1853.6860425999998</v>
      </c>
      <c r="G49" s="17">
        <f>'Index Values USD'!G49*'Index Values USD'!$U49</f>
        <v>1777.883885</v>
      </c>
      <c r="H49" s="17">
        <f>'Index Values USD'!H49*'Index Values USD'!$U49</f>
        <v>53.680553199999999</v>
      </c>
      <c r="I49" s="17">
        <f>'Index Values USD'!I49*'Index Values USD'!$U49</f>
        <v>937.85888679999994</v>
      </c>
      <c r="J49" s="17">
        <f>'Index Values USD'!J49*'Index Values USD'!$U49</f>
        <v>243.60344419999998</v>
      </c>
      <c r="K49" s="17">
        <f>'Index Values USD'!K49*'Index Values USD'!$U49</f>
        <v>203.379485731432</v>
      </c>
      <c r="L49" s="17">
        <f>'Index Values USD'!L49*'Index Values USD'!$U49</f>
        <v>159.79273803999999</v>
      </c>
      <c r="M49" s="17">
        <f>'Index Values USD'!M49*'Index Values USD'!$U49</f>
        <v>191.08614600000001</v>
      </c>
      <c r="N49" s="17"/>
      <c r="O49" s="17"/>
      <c r="P49" s="17"/>
      <c r="Q49" s="17">
        <f>'Index Values USD'!Q49*'Index Values USD'!$U49</f>
        <v>5482.6467095600001</v>
      </c>
      <c r="R49" s="17">
        <f>'Index Values USD'!R49*'Index Values USD'!$U49</f>
        <v>4763.6955226600003</v>
      </c>
      <c r="S49" s="17">
        <f>'Index Values USD'!S49*'Index Values USD'!$U49</f>
        <v>169.96319875234374</v>
      </c>
    </row>
    <row r="50" spans="1:19" s="1" customFormat="1" x14ac:dyDescent="0.25">
      <c r="A50" s="13">
        <f t="shared" si="1"/>
        <v>37256</v>
      </c>
      <c r="B50" s="17">
        <f>'Index Values USD'!B50*'Index Values USD'!$U50</f>
        <v>1658.3814169999998</v>
      </c>
      <c r="C50" s="17">
        <f>'Index Values USD'!C50*'Index Values USD'!$U50</f>
        <v>57.176442399999999</v>
      </c>
      <c r="D50" s="17">
        <f>'Index Values USD'!D50*'Index Values USD'!$U50</f>
        <v>1717.7359122</v>
      </c>
      <c r="E50" s="17">
        <f>'Index Values USD'!E50*'Index Values USD'!$U50</f>
        <v>49.707280699999998</v>
      </c>
      <c r="F50" s="17">
        <f>'Index Values USD'!F50*'Index Values USD'!$U50</f>
        <v>2004.2776754000001</v>
      </c>
      <c r="G50" s="17">
        <f>'Index Values USD'!G50*'Index Values USD'!$U50</f>
        <v>1658.5961546000001</v>
      </c>
      <c r="H50" s="17">
        <f>'Index Values USD'!H50*'Index Values USD'!$U50</f>
        <v>48.255245499999994</v>
      </c>
      <c r="I50" s="17">
        <f>'Index Values USD'!I50*'Index Values USD'!$U50</f>
        <v>992.52102180000009</v>
      </c>
      <c r="J50" s="17">
        <f>'Index Values USD'!J50*'Index Values USD'!$U50</f>
        <v>260.10219620000004</v>
      </c>
      <c r="K50" s="17">
        <f>'Index Values USD'!K50*'Index Values USD'!$U50</f>
        <v>203.25123961112664</v>
      </c>
      <c r="L50" s="17">
        <f>'Index Values USD'!L50*'Index Values USD'!$U50</f>
        <v>159.76266537000001</v>
      </c>
      <c r="M50" s="17">
        <f>'Index Values USD'!M50*'Index Values USD'!$U50</f>
        <v>195.23865900000001</v>
      </c>
      <c r="N50" s="17"/>
      <c r="O50" s="17"/>
      <c r="P50" s="17"/>
      <c r="Q50" s="17">
        <f>'Index Values USD'!Q50*'Index Values USD'!$U50</f>
        <v>5527.81652115</v>
      </c>
      <c r="R50" s="17">
        <f>'Index Values USD'!R50*'Index Values USD'!$U50</f>
        <v>4697.82508426</v>
      </c>
      <c r="S50" s="17">
        <f>'Index Values USD'!S50*'Index Values USD'!$U50</f>
        <v>181.12227079047491</v>
      </c>
    </row>
    <row r="51" spans="1:19" s="1" customFormat="1" x14ac:dyDescent="0.25">
      <c r="A51" s="13">
        <f t="shared" si="1"/>
        <v>37287</v>
      </c>
      <c r="B51" s="17">
        <f>'Index Values USD'!B51*'Index Values USD'!$U51</f>
        <v>1766.1805200000001</v>
      </c>
      <c r="C51" s="17">
        <f>'Index Values USD'!C51*'Index Values USD'!$U51</f>
        <v>62.35425</v>
      </c>
      <c r="D51" s="17">
        <f>'Index Values USD'!D51*'Index Values USD'!$U51</f>
        <v>1831.3313220000002</v>
      </c>
      <c r="E51" s="17">
        <f>'Index Values USD'!E51*'Index Values USD'!$U51</f>
        <v>52.116275999999999</v>
      </c>
      <c r="F51" s="17">
        <f>'Index Values USD'!F51*'Index Values USD'!$U51</f>
        <v>2073.9694439999998</v>
      </c>
      <c r="G51" s="17">
        <f>'Index Values USD'!G51*'Index Values USD'!$U51</f>
        <v>1733.7036660000001</v>
      </c>
      <c r="H51" s="17">
        <f>'Index Values USD'!H51*'Index Values USD'!$U51</f>
        <v>48.839508000000002</v>
      </c>
      <c r="I51" s="17">
        <f>'Index Values USD'!I51*'Index Values USD'!$U51</f>
        <v>1021.9946640000001</v>
      </c>
      <c r="J51" s="17">
        <f>'Index Values USD'!J51*'Index Values USD'!$U51</f>
        <v>279.26743199999999</v>
      </c>
      <c r="K51" s="17">
        <f>'Index Values USD'!K51*'Index Values USD'!$U51</f>
        <v>204.45128996254249</v>
      </c>
      <c r="L51" s="17">
        <f>'Index Values USD'!L51*'Index Values USD'!$U51</f>
        <v>160.9074774</v>
      </c>
      <c r="M51" s="17">
        <f>'Index Values USD'!M51*'Index Values USD'!$U51</f>
        <v>207.19266000000002</v>
      </c>
      <c r="N51" s="17"/>
      <c r="O51" s="17"/>
      <c r="P51" s="17"/>
      <c r="Q51" s="17">
        <f>'Index Values USD'!Q51*'Index Values USD'!$U51</f>
        <v>5701.1632571999999</v>
      </c>
      <c r="R51" s="17">
        <f>'Index Values USD'!R51*'Index Values USD'!$U51</f>
        <v>4697.2683708000004</v>
      </c>
      <c r="S51" s="17">
        <f>'Index Values USD'!S51*'Index Values USD'!$U51</f>
        <v>188.4181476118884</v>
      </c>
    </row>
    <row r="52" spans="1:19" s="1" customFormat="1" x14ac:dyDescent="0.25">
      <c r="A52" s="13">
        <f t="shared" si="1"/>
        <v>37315</v>
      </c>
      <c r="B52" s="17">
        <f>'Index Values USD'!B52*'Index Values USD'!$U52</f>
        <v>1605.5000229999998</v>
      </c>
      <c r="C52" s="17">
        <f>'Index Values USD'!C52*'Index Values USD'!$U52</f>
        <v>55.904589899999998</v>
      </c>
      <c r="D52" s="17">
        <f>'Index Values USD'!D52*'Index Values USD'!$U52</f>
        <v>1691.6813746</v>
      </c>
      <c r="E52" s="17">
        <f>'Index Values USD'!E52*'Index Values USD'!$U52</f>
        <v>49.158201699999999</v>
      </c>
      <c r="F52" s="17">
        <f>'Index Values USD'!F52*'Index Values USD'!$U52</f>
        <v>1963.1505204</v>
      </c>
      <c r="G52" s="17">
        <f>'Index Values USD'!G52*'Index Values USD'!$U52</f>
        <v>1634.0737285</v>
      </c>
      <c r="H52" s="17">
        <f>'Index Values USD'!H52*'Index Values USD'!$U52</f>
        <v>46.199281299999996</v>
      </c>
      <c r="I52" s="17">
        <f>'Index Values USD'!I52*'Index Values USD'!$U52</f>
        <v>958.61878309999997</v>
      </c>
      <c r="J52" s="17">
        <f>'Index Values USD'!J52*'Index Values USD'!$U52</f>
        <v>261.1992573</v>
      </c>
      <c r="K52" s="17">
        <f>'Index Values USD'!K52*'Index Values USD'!$U52</f>
        <v>207.57249736573331</v>
      </c>
      <c r="L52" s="17">
        <f>'Index Values USD'!L52*'Index Values USD'!$U52</f>
        <v>161.97890496000002</v>
      </c>
      <c r="M52" s="17">
        <f>'Index Values USD'!M52*'Index Values USD'!$U52</f>
        <v>205.40398099999999</v>
      </c>
      <c r="N52" s="17"/>
      <c r="O52" s="17"/>
      <c r="P52" s="17"/>
      <c r="Q52" s="17">
        <f>'Index Values USD'!Q52*'Index Values USD'!$U52</f>
        <v>5452.9629774999994</v>
      </c>
      <c r="R52" s="17">
        <f>'Index Values USD'!R52*'Index Values USD'!$U52</f>
        <v>4699.4952013699994</v>
      </c>
      <c r="S52" s="17">
        <f>'Index Values USD'!S52*'Index Values USD'!$U52</f>
        <v>187.4529342816906</v>
      </c>
    </row>
    <row r="53" spans="1:19" s="1" customFormat="1" x14ac:dyDescent="0.25">
      <c r="A53" s="13">
        <f t="shared" si="1"/>
        <v>37346</v>
      </c>
      <c r="B53" s="17">
        <f>'Index Values USD'!B53*'Index Values USD'!$U53</f>
        <v>1531.40975</v>
      </c>
      <c r="C53" s="17">
        <f>'Index Values USD'!C53*'Index Values USD'!$U53</f>
        <v>53.294273499999996</v>
      </c>
      <c r="D53" s="17">
        <f>'Index Values USD'!D53*'Index Values USD'!$U53</f>
        <v>1599.8815234999997</v>
      </c>
      <c r="E53" s="17">
        <f>'Index Values USD'!E53*'Index Values USD'!$U53</f>
        <v>46.543928599999994</v>
      </c>
      <c r="F53" s="17">
        <f>'Index Values USD'!F53*'Index Values USD'!$U53</f>
        <v>1783.5693421000001</v>
      </c>
      <c r="G53" s="17">
        <f>'Index Values USD'!G53*'Index Values USD'!$U53</f>
        <v>1532.5249927</v>
      </c>
      <c r="H53" s="17">
        <f>'Index Values USD'!H53*'Index Values USD'!$U53</f>
        <v>44.896259199999996</v>
      </c>
      <c r="I53" s="17">
        <f>'Index Values USD'!I53*'Index Values USD'!$U53</f>
        <v>945.38219100000003</v>
      </c>
      <c r="J53" s="17">
        <f>'Index Values USD'!J53*'Index Values USD'!$U53</f>
        <v>254.20005519999998</v>
      </c>
      <c r="K53" s="17">
        <f>'Index Values USD'!K53*'Index Values USD'!$U53</f>
        <v>205.72605200245712</v>
      </c>
      <c r="L53" s="17">
        <f>'Index Values USD'!L53*'Index Values USD'!$U53</f>
        <v>160.10708324000001</v>
      </c>
      <c r="M53" s="17">
        <f>'Index Values USD'!M53*'Index Values USD'!$U53</f>
        <v>207.79211699999999</v>
      </c>
      <c r="N53" s="17"/>
      <c r="O53" s="17">
        <f>'Index Values USD'!O53*'Index Values USD'!$U53</f>
        <v>60.709999999999994</v>
      </c>
      <c r="P53" s="17">
        <f>'Index Values USD'!P53*'Index Values USD'!$U53</f>
        <v>60.709999999999994</v>
      </c>
      <c r="Q53" s="17">
        <f>'Index Values USD'!Q53*'Index Values USD'!$U53</f>
        <v>5329.67656455</v>
      </c>
      <c r="R53" s="17">
        <f>'Index Values USD'!R53*'Index Values USD'!$U53</f>
        <v>4709.3233894200002</v>
      </c>
      <c r="S53" s="17">
        <f>'Index Values USD'!S53*'Index Values USD'!$U53</f>
        <v>186.57431443821972</v>
      </c>
    </row>
    <row r="54" spans="1:19" s="1" customFormat="1" x14ac:dyDescent="0.25">
      <c r="A54" s="13">
        <f t="shared" si="1"/>
        <v>37376</v>
      </c>
      <c r="B54" s="17">
        <f>'Index Values USD'!B54*'Index Values USD'!$U54</f>
        <v>1579.6455490000001</v>
      </c>
      <c r="C54" s="17">
        <f>'Index Values USD'!C54*'Index Values USD'!$U54</f>
        <v>54.269613700000001</v>
      </c>
      <c r="D54" s="17">
        <f>'Index Values USD'!D54*'Index Values USD'!$U54</f>
        <v>1604.2688688000001</v>
      </c>
      <c r="E54" s="17">
        <f>'Index Values USD'!E54*'Index Values USD'!$U54</f>
        <v>46.813050300000008</v>
      </c>
      <c r="F54" s="17">
        <f>'Index Values USD'!F54*'Index Values USD'!$U54</f>
        <v>1838.0803962</v>
      </c>
      <c r="G54" s="17">
        <f>'Index Values USD'!G54*'Index Values USD'!$U54</f>
        <v>1614.6912698000001</v>
      </c>
      <c r="H54" s="17">
        <f>'Index Values USD'!H54*'Index Values USD'!$U54</f>
        <v>49.415153100000005</v>
      </c>
      <c r="I54" s="17">
        <f>'Index Values USD'!I54*'Index Values USD'!$U54</f>
        <v>978.11848759999998</v>
      </c>
      <c r="J54" s="17">
        <f>'Index Values USD'!J54*'Index Values USD'!$U54</f>
        <v>259.07265490000003</v>
      </c>
      <c r="K54" s="17">
        <f>'Index Values USD'!K54*'Index Values USD'!$U54</f>
        <v>218.44125433832301</v>
      </c>
      <c r="L54" s="17">
        <f>'Index Values USD'!L54*'Index Values USD'!$U54</f>
        <v>169.87114650000001</v>
      </c>
      <c r="M54" s="17">
        <f>'Index Values USD'!M54*'Index Values USD'!$U54</f>
        <v>221.649304</v>
      </c>
      <c r="N54" s="17"/>
      <c r="O54" s="17">
        <f>'Index Values USD'!O54*'Index Values USD'!$U54</f>
        <v>65.25605800000001</v>
      </c>
      <c r="P54" s="17">
        <f>'Index Values USD'!P54*'Index Values USD'!$U54</f>
        <v>65.510418000000001</v>
      </c>
      <c r="Q54" s="17">
        <f>'Index Values USD'!Q54*'Index Values USD'!$U54</f>
        <v>5538.853952460001</v>
      </c>
      <c r="R54" s="17">
        <f>'Index Values USD'!R54*'Index Values USD'!$U54</f>
        <v>5026.9423703599996</v>
      </c>
      <c r="S54" s="17">
        <f>'Index Values USD'!S54*'Index Values USD'!$U54</f>
        <v>201.52138074365115</v>
      </c>
    </row>
    <row r="55" spans="1:19" s="1" customFormat="1" x14ac:dyDescent="0.25">
      <c r="A55" s="13">
        <f t="shared" si="1"/>
        <v>37407</v>
      </c>
      <c r="B55" s="17">
        <f>'Index Values USD'!B55*'Index Values USD'!$U55</f>
        <v>1584.0805500000001</v>
      </c>
      <c r="C55" s="17">
        <f>'Index Values USD'!C55*'Index Values USD'!$U55</f>
        <v>54.666495000000005</v>
      </c>
      <c r="D55" s="17">
        <f>'Index Values USD'!D55*'Index Values USD'!$U55</f>
        <v>1557.6795234000001</v>
      </c>
      <c r="E55" s="17">
        <f>'Index Values USD'!E55*'Index Values USD'!$U55</f>
        <v>46.477103400000004</v>
      </c>
      <c r="F55" s="17">
        <f>'Index Values USD'!F55*'Index Values USD'!$U55</f>
        <v>1824.4621278000002</v>
      </c>
      <c r="G55" s="17">
        <f>'Index Values USD'!G55*'Index Values USD'!$U55</f>
        <v>1533.4645247999999</v>
      </c>
      <c r="H55" s="17">
        <f>'Index Values USD'!H55*'Index Values USD'!$U55</f>
        <v>48.387666600000003</v>
      </c>
      <c r="I55" s="17">
        <f>'Index Values USD'!I55*'Index Values USD'!$U55</f>
        <v>983.43776700000012</v>
      </c>
      <c r="J55" s="17">
        <f>'Index Values USD'!J55*'Index Values USD'!$U55</f>
        <v>250.10371620000001</v>
      </c>
      <c r="K55" s="17">
        <f>'Index Values USD'!K55*'Index Values USD'!$U55</f>
        <v>217.65461957305106</v>
      </c>
      <c r="L55" s="17">
        <f>'Index Values USD'!L55*'Index Values USD'!$U55</f>
        <v>169.19736678000001</v>
      </c>
      <c r="M55" s="17">
        <f>'Index Values USD'!M55*'Index Values USD'!$U55</f>
        <v>225.59682599999999</v>
      </c>
      <c r="N55" s="17"/>
      <c r="O55" s="17">
        <f>'Index Values USD'!O55*'Index Values USD'!$U55</f>
        <v>66.598038000000003</v>
      </c>
      <c r="P55" s="17">
        <f>'Index Values USD'!P55*'Index Values USD'!$U55</f>
        <v>65.625066000000004</v>
      </c>
      <c r="Q55" s="17">
        <f>'Index Values USD'!Q55*'Index Values USD'!$U55</f>
        <v>5499.5648268600007</v>
      </c>
      <c r="R55" s="17">
        <f>'Index Values USD'!R55*'Index Values USD'!$U55</f>
        <v>4883.1029091</v>
      </c>
      <c r="S55" s="17">
        <f>'Index Values USD'!S55*'Index Values USD'!$U55</f>
        <v>203.83072053148652</v>
      </c>
    </row>
    <row r="56" spans="1:19" s="1" customFormat="1" x14ac:dyDescent="0.25">
      <c r="A56" s="13">
        <f t="shared" si="1"/>
        <v>37437</v>
      </c>
      <c r="B56" s="17">
        <f>'Index Values USD'!B56*'Index Values USD'!$U56</f>
        <v>1699.8517039999999</v>
      </c>
      <c r="C56" s="17">
        <f>'Index Values USD'!C56*'Index Values USD'!$U56</f>
        <v>60.339379500000007</v>
      </c>
      <c r="D56" s="17">
        <f>'Index Values USD'!D56*'Index Values USD'!$U56</f>
        <v>1785.1796644000001</v>
      </c>
      <c r="E56" s="17">
        <f>'Index Values USD'!E56*'Index Values USD'!$U56</f>
        <v>52.707716600000005</v>
      </c>
      <c r="F56" s="17">
        <f>'Index Values USD'!F56*'Index Values USD'!$U56</f>
        <v>1994.7935443000001</v>
      </c>
      <c r="G56" s="17">
        <f>'Index Values USD'!G56*'Index Values USD'!$U56</f>
        <v>1506.8176226999999</v>
      </c>
      <c r="H56" s="17">
        <f>'Index Values USD'!H56*'Index Values USD'!$U56</f>
        <v>49.415908900000005</v>
      </c>
      <c r="I56" s="17">
        <f>'Index Values USD'!I56*'Index Values USD'!$U56</f>
        <v>1027.1046953</v>
      </c>
      <c r="J56" s="17">
        <f>'Index Values USD'!J56*'Index Values USD'!$U56</f>
        <v>269.75115830000004</v>
      </c>
      <c r="K56" s="17">
        <f>'Index Values USD'!K56*'Index Values USD'!$U56</f>
        <v>218.24402069588206</v>
      </c>
      <c r="L56" s="17">
        <f>'Index Values USD'!L56*'Index Values USD'!$U56</f>
        <v>169.71311603999999</v>
      </c>
      <c r="M56" s="17">
        <f>'Index Values USD'!M56*'Index Values USD'!$U56</f>
        <v>237.71594400000004</v>
      </c>
      <c r="N56" s="17"/>
      <c r="O56" s="17">
        <f>'Index Values USD'!O56*'Index Values USD'!$U56</f>
        <v>70.109684999999999</v>
      </c>
      <c r="P56" s="17">
        <f>'Index Values USD'!P56*'Index Values USD'!$U56</f>
        <v>67.744539000000003</v>
      </c>
      <c r="Q56" s="17">
        <f>'Index Values USD'!Q56*'Index Values USD'!$U56</f>
        <v>5578.9248429500003</v>
      </c>
      <c r="R56" s="17">
        <f>'Index Values USD'!R56*'Index Values USD'!$U56</f>
        <v>4895.2939704600003</v>
      </c>
      <c r="S56" s="17">
        <f>'Index Values USD'!S56*'Index Values USD'!$U56</f>
        <v>213.72753745996181</v>
      </c>
    </row>
    <row r="57" spans="1:19" s="1" customFormat="1" x14ac:dyDescent="0.25">
      <c r="A57" s="13">
        <f t="shared" si="1"/>
        <v>37468</v>
      </c>
      <c r="B57" s="17">
        <f>'Index Values USD'!B57*'Index Values USD'!$U57</f>
        <v>1749.5538879999997</v>
      </c>
      <c r="C57" s="17">
        <f>'Index Values USD'!C57*'Index Values USD'!$U57</f>
        <v>66.010822399999995</v>
      </c>
      <c r="D57" s="17">
        <f>'Index Values USD'!D57*'Index Values USD'!$U57</f>
        <v>1863.9845855999999</v>
      </c>
      <c r="E57" s="17">
        <f>'Index Values USD'!E57*'Index Values USD'!$U57</f>
        <v>57.304889599999996</v>
      </c>
      <c r="F57" s="17">
        <f>'Index Values USD'!F57*'Index Values USD'!$U57</f>
        <v>2068.1755039999998</v>
      </c>
      <c r="G57" s="17">
        <f>'Index Values USD'!G57*'Index Values USD'!$U57</f>
        <v>1543.4211872000001</v>
      </c>
      <c r="H57" s="17">
        <f>'Index Values USD'!H57*'Index Values USD'!$U57</f>
        <v>50.479008</v>
      </c>
      <c r="I57" s="17">
        <f>'Index Values USD'!I57*'Index Values USD'!$U57</f>
        <v>1054.7521184</v>
      </c>
      <c r="J57" s="17">
        <f>'Index Values USD'!J57*'Index Values USD'!$U57</f>
        <v>282.41168319999997</v>
      </c>
      <c r="K57" s="17">
        <f>'Index Values USD'!K57*'Index Values USD'!$U57</f>
        <v>222.23530672673257</v>
      </c>
      <c r="L57" s="17">
        <f>'Index Values USD'!L57*'Index Values USD'!$U57</f>
        <v>171.67281696000001</v>
      </c>
      <c r="M57" s="17">
        <f>'Index Values USD'!M57*'Index Values USD'!$U57</f>
        <v>239.04032000000001</v>
      </c>
      <c r="N57" s="17"/>
      <c r="O57" s="17">
        <f>'Index Values USD'!O57*'Index Values USD'!$U57</f>
        <v>72.524991999999997</v>
      </c>
      <c r="P57" s="17">
        <f>'Index Values USD'!P57*'Index Values USD'!$U57</f>
        <v>68.961695999999989</v>
      </c>
      <c r="Q57" s="17">
        <f>'Index Values USD'!Q57*'Index Values USD'!$U57</f>
        <v>5671.9293990399992</v>
      </c>
      <c r="R57" s="17">
        <f>'Index Values USD'!R57*'Index Values USD'!$U57</f>
        <v>5052.7419929600001</v>
      </c>
      <c r="S57" s="17">
        <f>'Index Values USD'!S57*'Index Values USD'!$U57</f>
        <v>217.32254312446099</v>
      </c>
    </row>
    <row r="58" spans="1:19" s="1" customFormat="1" x14ac:dyDescent="0.25">
      <c r="A58" s="13">
        <f t="shared" si="1"/>
        <v>37499</v>
      </c>
      <c r="B58" s="17">
        <f>'Index Values USD'!B58*'Index Values USD'!$U58</f>
        <v>1751.2432709999998</v>
      </c>
      <c r="C58" s="17">
        <f>'Index Values USD'!C58*'Index Values USD'!$U58</f>
        <v>66.143656499999992</v>
      </c>
      <c r="D58" s="17">
        <f>'Index Values USD'!D58*'Index Values USD'!$U58</f>
        <v>1863.8152964999999</v>
      </c>
      <c r="E58" s="17">
        <f>'Index Values USD'!E58*'Index Values USD'!$U58</f>
        <v>57.857494899999992</v>
      </c>
      <c r="F58" s="17">
        <f>'Index Values USD'!F58*'Index Values USD'!$U58</f>
        <v>2062.3489969999996</v>
      </c>
      <c r="G58" s="17">
        <f>'Index Values USD'!G58*'Index Values USD'!$U58</f>
        <v>1638.5546156</v>
      </c>
      <c r="H58" s="17">
        <f>'Index Values USD'!H58*'Index Values USD'!$U58</f>
        <v>55.512810899999998</v>
      </c>
      <c r="I58" s="17">
        <f>'Index Values USD'!I58*'Index Values USD'!$U58</f>
        <v>1082.1689583</v>
      </c>
      <c r="J58" s="17">
        <f>'Index Values USD'!J58*'Index Values USD'!$U58</f>
        <v>295.1377028</v>
      </c>
      <c r="K58" s="17">
        <f>'Index Values USD'!K58*'Index Values USD'!$U58</f>
        <v>216.20699524287102</v>
      </c>
      <c r="L58" s="17">
        <f>'Index Values USD'!L58*'Index Values USD'!$U58</f>
        <v>167.89424018</v>
      </c>
      <c r="M58" s="17">
        <f>'Index Values USD'!M58*'Index Values USD'!$U58</f>
        <v>241.04922699999997</v>
      </c>
      <c r="N58" s="17"/>
      <c r="O58" s="17">
        <f>'Index Values USD'!O58*'Index Values USD'!$U58</f>
        <v>71.434302999999986</v>
      </c>
      <c r="P58" s="17">
        <f>'Index Values USD'!P58*'Index Values USD'!$U58</f>
        <v>69.403854999999993</v>
      </c>
      <c r="Q58" s="17">
        <f>'Index Values USD'!Q58*'Index Values USD'!$U58</f>
        <v>5693.081414459999</v>
      </c>
      <c r="R58" s="17">
        <f>'Index Values USD'!R58*'Index Values USD'!$U58</f>
        <v>5022.227438259999</v>
      </c>
      <c r="S58" s="17">
        <f>'Index Values USD'!S58*'Index Values USD'!$U58</f>
        <v>215.7904759238391</v>
      </c>
    </row>
    <row r="59" spans="1:19" s="1" customFormat="1" x14ac:dyDescent="0.25">
      <c r="A59" s="13">
        <f t="shared" si="1"/>
        <v>37529</v>
      </c>
      <c r="B59" s="17">
        <f>'Index Values USD'!B59*'Index Values USD'!$U59</f>
        <v>1832.7602020000002</v>
      </c>
      <c r="C59" s="17">
        <f>'Index Values USD'!C59*'Index Values USD'!$U59</f>
        <v>71.365625100000003</v>
      </c>
      <c r="D59" s="17">
        <f>'Index Values USD'!D59*'Index Values USD'!$U59</f>
        <v>1970.98496</v>
      </c>
      <c r="E59" s="17">
        <f>'Index Values USD'!E59*'Index Values USD'!$U59</f>
        <v>62.132842100000005</v>
      </c>
      <c r="F59" s="17">
        <f>'Index Values USD'!F59*'Index Values USD'!$U59</f>
        <v>2132.2090957999999</v>
      </c>
      <c r="G59" s="17">
        <f>'Index Values USD'!G59*'Index Values USD'!$U59</f>
        <v>1751.8972905000001</v>
      </c>
      <c r="H59" s="17">
        <f>'Index Values USD'!H59*'Index Values USD'!$U59</f>
        <v>57.707687799999995</v>
      </c>
      <c r="I59" s="17">
        <f>'Index Values USD'!I59*'Index Values USD'!$U59</f>
        <v>1131.0351654000001</v>
      </c>
      <c r="J59" s="17">
        <f>'Index Values USD'!J59*'Index Values USD'!$U59</f>
        <v>322.23654469999997</v>
      </c>
      <c r="K59" s="17">
        <f>'Index Values USD'!K59*'Index Values USD'!$U59</f>
        <v>215.65019812261511</v>
      </c>
      <c r="L59" s="17">
        <f>'Index Values USD'!L59*'Index Values USD'!$U59</f>
        <v>167.48001375000001</v>
      </c>
      <c r="M59" s="17">
        <f>'Index Values USD'!M59*'Index Values USD'!$U59</f>
        <v>243.678414</v>
      </c>
      <c r="N59" s="17"/>
      <c r="O59" s="17">
        <f>'Index Values USD'!O59*'Index Values USD'!$U59</f>
        <v>72.415566999999996</v>
      </c>
      <c r="P59" s="17">
        <f>'Index Values USD'!P59*'Index Values USD'!$U59</f>
        <v>70.763973000000007</v>
      </c>
      <c r="Q59" s="17">
        <f>'Index Values USD'!Q59*'Index Values USD'!$U59</f>
        <v>5990.6754166000001</v>
      </c>
      <c r="R59" s="17">
        <f>'Index Values USD'!R59*'Index Values USD'!$U59</f>
        <v>5197.6499532299995</v>
      </c>
      <c r="S59" s="17">
        <f>'Index Values USD'!S59*'Index Values USD'!$U59</f>
        <v>214.95690889488358</v>
      </c>
    </row>
    <row r="60" spans="1:19" s="1" customFormat="1" x14ac:dyDescent="0.25">
      <c r="A60" s="13">
        <f t="shared" si="1"/>
        <v>37560</v>
      </c>
      <c r="B60" s="17">
        <f>'Index Values USD'!B60*'Index Values USD'!$U60</f>
        <v>1903.5386100000001</v>
      </c>
      <c r="C60" s="17">
        <f>'Index Values USD'!C60*'Index Values USD'!$U60</f>
        <v>77.096868000000001</v>
      </c>
      <c r="D60" s="17">
        <f>'Index Values USD'!D60*'Index Values USD'!$U60</f>
        <v>2011.922769</v>
      </c>
      <c r="E60" s="17">
        <f>'Index Values USD'!E60*'Index Values USD'!$U60</f>
        <v>65.573735999999997</v>
      </c>
      <c r="F60" s="17">
        <f>'Index Values USD'!F60*'Index Values USD'!$U60</f>
        <v>2158.9192949999997</v>
      </c>
      <c r="G60" s="17">
        <f>'Index Values USD'!G60*'Index Values USD'!$U60</f>
        <v>1974.271929</v>
      </c>
      <c r="H60" s="17">
        <f>'Index Values USD'!H60*'Index Values USD'!$U60</f>
        <v>66.250412999999995</v>
      </c>
      <c r="I60" s="17">
        <f>'Index Values USD'!I60*'Index Values USD'!$U60</f>
        <v>1206.901854</v>
      </c>
      <c r="J60" s="17">
        <f>'Index Values USD'!J60*'Index Values USD'!$U60</f>
        <v>350.56616100000002</v>
      </c>
      <c r="K60" s="17">
        <f>'Index Values USD'!K60*'Index Values USD'!$U60</f>
        <v>218.7223497319431</v>
      </c>
      <c r="L60" s="17">
        <f>'Index Values USD'!L60*'Index Values USD'!$U60</f>
        <v>170.35314990000001</v>
      </c>
      <c r="M60" s="17">
        <f>'Index Values USD'!M60*'Index Values USD'!$U60</f>
        <v>251.44026000000002</v>
      </c>
      <c r="N60" s="17"/>
      <c r="O60" s="17">
        <f>'Index Values USD'!O60*'Index Values USD'!$U60</f>
        <v>72.516480000000001</v>
      </c>
      <c r="P60" s="17">
        <f>'Index Values USD'!P60*'Index Values USD'!$U60</f>
        <v>72.288600000000002</v>
      </c>
      <c r="Q60" s="17">
        <f>'Index Values USD'!Q60*'Index Values USD'!$U60</f>
        <v>6252.8384394000004</v>
      </c>
      <c r="R60" s="17">
        <f>'Index Values USD'!R60*'Index Values USD'!$U60</f>
        <v>5397.2893122000005</v>
      </c>
      <c r="S60" s="17">
        <f>'Index Values USD'!S60*'Index Values USD'!$U60</f>
        <v>223.9099375189322</v>
      </c>
    </row>
    <row r="61" spans="1:19" s="1" customFormat="1" x14ac:dyDescent="0.25">
      <c r="A61" s="13">
        <f t="shared" si="1"/>
        <v>37590</v>
      </c>
      <c r="B61" s="17">
        <f>'Index Values USD'!B61*'Index Values USD'!$U61</f>
        <v>1788.8264280000001</v>
      </c>
      <c r="C61" s="17">
        <f>'Index Values USD'!C61*'Index Values USD'!$U61</f>
        <v>71.909683799999996</v>
      </c>
      <c r="D61" s="17">
        <f>'Index Values USD'!D61*'Index Values USD'!$U61</f>
        <v>1934.8989348</v>
      </c>
      <c r="E61" s="17">
        <f>'Index Values USD'!E61*'Index Values USD'!$U61</f>
        <v>65.231509200000005</v>
      </c>
      <c r="F61" s="17">
        <f>'Index Values USD'!F61*'Index Values USD'!$U61</f>
        <v>2125.0725492000001</v>
      </c>
      <c r="G61" s="17">
        <f>'Index Values USD'!G61*'Index Values USD'!$U61</f>
        <v>1988.97909</v>
      </c>
      <c r="H61" s="17">
        <f>'Index Values USD'!H61*'Index Values USD'!$U61</f>
        <v>67.584547200000003</v>
      </c>
      <c r="I61" s="17">
        <f>'Index Values USD'!I61*'Index Values USD'!$U61</f>
        <v>1197.3882204000001</v>
      </c>
      <c r="J61" s="17">
        <f>'Index Values USD'!J61*'Index Values USD'!$U61</f>
        <v>335.73037859999999</v>
      </c>
      <c r="K61" s="17">
        <f>'Index Values USD'!K61*'Index Values USD'!$U61</f>
        <v>219.66260953656626</v>
      </c>
      <c r="L61" s="17">
        <f>'Index Values USD'!L61*'Index Values USD'!$U61</f>
        <v>169.74051846</v>
      </c>
      <c r="M61" s="17">
        <f>'Index Values USD'!M61*'Index Values USD'!$U61</f>
        <v>247.09306199999997</v>
      </c>
      <c r="N61" s="17"/>
      <c r="O61" s="17">
        <f>'Index Values USD'!O61*'Index Values USD'!$U61</f>
        <v>72.601151999999999</v>
      </c>
      <c r="P61" s="17">
        <f>'Index Values USD'!P61*'Index Values USD'!$U61</f>
        <v>69.971285999999992</v>
      </c>
      <c r="Q61" s="17">
        <f>'Index Values USD'!Q61*'Index Values USD'!$U61</f>
        <v>5991.1881851400003</v>
      </c>
      <c r="R61" s="17">
        <f>'Index Values USD'!R61*'Index Values USD'!$U61</f>
        <v>5247.1256741399993</v>
      </c>
      <c r="S61" s="17">
        <f>'Index Values USD'!S61*'Index Values USD'!$U61</f>
        <v>219.36257654119044</v>
      </c>
    </row>
    <row r="62" spans="1:19" s="1" customFormat="1" x14ac:dyDescent="0.25">
      <c r="A62" s="13">
        <f t="shared" si="1"/>
        <v>37621</v>
      </c>
      <c r="B62" s="17">
        <f>'Index Values USD'!B62*'Index Values USD'!$U62</f>
        <v>1852.9140610000002</v>
      </c>
      <c r="C62" s="17">
        <f>'Index Values USD'!C62*'Index Values USD'!$U62</f>
        <v>77.306721499999995</v>
      </c>
      <c r="D62" s="17">
        <f>'Index Values USD'!D62*'Index Values USD'!$U62</f>
        <v>2021.8583933999998</v>
      </c>
      <c r="E62" s="17">
        <f>'Index Values USD'!E62*'Index Values USD'!$U62</f>
        <v>69.212499300000005</v>
      </c>
      <c r="F62" s="17">
        <f>'Index Values USD'!F62*'Index Values USD'!$U62</f>
        <v>2223.8058759999999</v>
      </c>
      <c r="G62" s="17">
        <f>'Index Values USD'!G62*'Index Values USD'!$U62</f>
        <v>2038.2042876999999</v>
      </c>
      <c r="H62" s="17">
        <f>'Index Values USD'!H62*'Index Values USD'!$U62</f>
        <v>71.134331599999996</v>
      </c>
      <c r="I62" s="17">
        <f>'Index Values USD'!I62*'Index Values USD'!$U62</f>
        <v>1256.4319212999999</v>
      </c>
      <c r="J62" s="17">
        <f>'Index Values USD'!J62*'Index Values USD'!$U62</f>
        <v>356.97548469999998</v>
      </c>
      <c r="K62" s="17">
        <f>'Index Values USD'!K62*'Index Values USD'!$U62</f>
        <v>214.20019760862732</v>
      </c>
      <c r="L62" s="17">
        <f>'Index Values USD'!L62*'Index Values USD'!$U62</f>
        <v>165.39994055</v>
      </c>
      <c r="M62" s="17">
        <f>'Index Values USD'!M62*'Index Values USD'!$U62</f>
        <v>246.08181000000002</v>
      </c>
      <c r="N62" s="17"/>
      <c r="O62" s="17">
        <f>'Index Values USD'!O62*'Index Values USD'!$U62</f>
        <v>71.813665999999998</v>
      </c>
      <c r="P62" s="17">
        <f>'Index Values USD'!P62*'Index Values USD'!$U62</f>
        <v>69.342822999999996</v>
      </c>
      <c r="Q62" s="17">
        <f>'Index Values USD'!Q62*'Index Values USD'!$U62</f>
        <v>6053.7178464199997</v>
      </c>
      <c r="R62" s="17">
        <f>'Index Values USD'!R62*'Index Values USD'!$U62</f>
        <v>5230.5238315900006</v>
      </c>
      <c r="S62" s="17">
        <f>'Index Values USD'!S62*'Index Values USD'!$U62</f>
        <v>216.72534708847047</v>
      </c>
    </row>
    <row r="63" spans="1:19" s="1" customFormat="1" x14ac:dyDescent="0.25">
      <c r="A63" s="13">
        <f t="shared" si="1"/>
        <v>37652</v>
      </c>
      <c r="B63" s="17">
        <f>'Index Values USD'!B63*'Index Values USD'!$U63</f>
        <v>1842.6170400000001</v>
      </c>
      <c r="C63" s="17">
        <f>'Index Values USD'!C63*'Index Values USD'!$U63</f>
        <v>78.852892799999992</v>
      </c>
      <c r="D63" s="17">
        <f>'Index Values USD'!D63*'Index Values USD'!$U63</f>
        <v>2091.4735775999998</v>
      </c>
      <c r="E63" s="17">
        <f>'Index Values USD'!E63*'Index Values USD'!$U63</f>
        <v>70.771641599999995</v>
      </c>
      <c r="F63" s="17">
        <f>'Index Values USD'!F63*'Index Values USD'!$U63</f>
        <v>2255.2922831999999</v>
      </c>
      <c r="G63" s="17">
        <f>'Index Values USD'!G63*'Index Values USD'!$U63</f>
        <v>1945.4953055999997</v>
      </c>
      <c r="H63" s="17">
        <f>'Index Values USD'!H63*'Index Values USD'!$U63</f>
        <v>65.247652799999997</v>
      </c>
      <c r="I63" s="17">
        <f>'Index Values USD'!I63*'Index Values USD'!$U63</f>
        <v>1235.8372752</v>
      </c>
      <c r="J63" s="17">
        <f>'Index Values USD'!J63*'Index Values USD'!$U63</f>
        <v>355.90843199999995</v>
      </c>
      <c r="K63" s="17">
        <f>'Index Values USD'!K63*'Index Values USD'!$U63</f>
        <v>214.41004630680015</v>
      </c>
      <c r="L63" s="17">
        <f>'Index Values USD'!L63*'Index Values USD'!$U63</f>
        <v>165.02601455999999</v>
      </c>
      <c r="M63" s="17">
        <f>'Index Values USD'!M63*'Index Values USD'!$U63</f>
        <v>246.67737600000001</v>
      </c>
      <c r="N63" s="17"/>
      <c r="O63" s="17">
        <f>'Index Values USD'!O63*'Index Values USD'!$U63</f>
        <v>72.547727999999992</v>
      </c>
      <c r="P63" s="17">
        <f>'Index Values USD'!P63*'Index Values USD'!$U63</f>
        <v>69.556607999999997</v>
      </c>
      <c r="Q63" s="17">
        <f>'Index Values USD'!Q63*'Index Values USD'!$U63</f>
        <v>6030.02526192</v>
      </c>
      <c r="R63" s="17">
        <f>'Index Values USD'!R63*'Index Values USD'!$U63</f>
        <v>5161.5251107199992</v>
      </c>
      <c r="S63" s="17">
        <f>'Index Values USD'!S63*'Index Values USD'!$U63</f>
        <v>216.25965024291671</v>
      </c>
    </row>
    <row r="64" spans="1:19" s="1" customFormat="1" x14ac:dyDescent="0.25">
      <c r="A64" s="13">
        <f t="shared" si="1"/>
        <v>37680</v>
      </c>
      <c r="B64" s="17">
        <f>'Index Values USD'!B64*'Index Values USD'!$U64</f>
        <v>1868.9496000000001</v>
      </c>
      <c r="C64" s="17">
        <f>'Index Values USD'!C64*'Index Values USD'!$U64</f>
        <v>77.676480000000012</v>
      </c>
      <c r="D64" s="17">
        <f>'Index Values USD'!D64*'Index Values USD'!$U64</f>
        <v>2190.6068800000003</v>
      </c>
      <c r="E64" s="17">
        <f>'Index Values USD'!E64*'Index Values USD'!$U64</f>
        <v>71.90064000000001</v>
      </c>
      <c r="F64" s="17">
        <f>'Index Values USD'!F64*'Index Values USD'!$U64</f>
        <v>2337.4629600000003</v>
      </c>
      <c r="G64" s="17">
        <f>'Index Values USD'!G64*'Index Values USD'!$U64</f>
        <v>2005.96704</v>
      </c>
      <c r="H64" s="17">
        <f>'Index Values USD'!H64*'Index Values USD'!$U64</f>
        <v>67.412240000000011</v>
      </c>
      <c r="I64" s="17">
        <f>'Index Values USD'!I64*'Index Values USD'!$U64</f>
        <v>1270.7648800000002</v>
      </c>
      <c r="J64" s="17">
        <f>'Index Values USD'!J64*'Index Values USD'!$U64</f>
        <v>368.04040000000003</v>
      </c>
      <c r="K64" s="17">
        <f>'Index Values USD'!K64*'Index Values USD'!$U64</f>
        <v>214.81354571681595</v>
      </c>
      <c r="L64" s="17">
        <f>'Index Values USD'!L64*'Index Values USD'!$U64</f>
        <v>164.314528</v>
      </c>
      <c r="M64" s="17">
        <f>'Index Values USD'!M64*'Index Values USD'!$U64</f>
        <v>245.24080000000004</v>
      </c>
      <c r="N64" s="17"/>
      <c r="O64" s="17">
        <f>'Index Values USD'!O64*'Index Values USD'!$U64</f>
        <v>72.206400000000002</v>
      </c>
      <c r="P64" s="17">
        <f>'Index Values USD'!P64*'Index Values USD'!$U64</f>
        <v>68.258400000000009</v>
      </c>
      <c r="Q64" s="17">
        <f>'Index Values USD'!Q64*'Index Values USD'!$U64</f>
        <v>5926.1693120000009</v>
      </c>
      <c r="R64" s="17">
        <f>'Index Values USD'!R64*'Index Values USD'!$U64</f>
        <v>5144.9883520000003</v>
      </c>
      <c r="S64" s="17">
        <f>'Index Values USD'!S64*'Index Values USD'!$U64</f>
        <v>214.52836855812768</v>
      </c>
    </row>
    <row r="65" spans="1:19" s="1" customFormat="1" x14ac:dyDescent="0.25">
      <c r="A65" s="13">
        <f t="shared" si="1"/>
        <v>37711</v>
      </c>
      <c r="B65" s="17">
        <f>'Index Values USD'!B65*'Index Values USD'!$U65</f>
        <v>1863.0521209999999</v>
      </c>
      <c r="C65" s="17">
        <f>'Index Values USD'!C65*'Index Values USD'!$U65</f>
        <v>79.325850799999998</v>
      </c>
      <c r="D65" s="17">
        <f>'Index Values USD'!D65*'Index Values USD'!$U65</f>
        <v>2188.3645423000003</v>
      </c>
      <c r="E65" s="17">
        <f>'Index Values USD'!E65*'Index Values USD'!$U65</f>
        <v>74.734386599999993</v>
      </c>
      <c r="F65" s="17">
        <f>'Index Values USD'!F65*'Index Values USD'!$U65</f>
        <v>2281.6479179000003</v>
      </c>
      <c r="G65" s="17">
        <f>'Index Values USD'!G65*'Index Values USD'!$U65</f>
        <v>1999.5941734</v>
      </c>
      <c r="H65" s="17">
        <f>'Index Values USD'!H65*'Index Values USD'!$U65</f>
        <v>68.407552899999999</v>
      </c>
      <c r="I65" s="17">
        <f>'Index Values USD'!I65*'Index Values USD'!$U65</f>
        <v>1276.2433671000001</v>
      </c>
      <c r="J65" s="17">
        <f>'Index Values USD'!J65*'Index Values USD'!$U65</f>
        <v>373.14885480000004</v>
      </c>
      <c r="K65" s="17">
        <f>'Index Values USD'!K65*'Index Values USD'!$U65</f>
        <v>211.01475242307791</v>
      </c>
      <c r="L65" s="17">
        <f>'Index Values USD'!L65*'Index Values USD'!$U65</f>
        <v>161.48208102999999</v>
      </c>
      <c r="M65" s="17">
        <f>'Index Values USD'!M65*'Index Values USD'!$U65</f>
        <v>243.17105000000001</v>
      </c>
      <c r="N65" s="17"/>
      <c r="O65" s="17">
        <f>'Index Values USD'!O65*'Index Values USD'!$U65</f>
        <v>70.632006000000004</v>
      </c>
      <c r="P65" s="17">
        <f>'Index Values USD'!P65*'Index Values USD'!$U65</f>
        <v>67.194164999999998</v>
      </c>
      <c r="Q65" s="17">
        <f>'Index Values USD'!Q65*'Index Values USD'!$U65</f>
        <v>5915.5006300700006</v>
      </c>
      <c r="R65" s="17">
        <f>'Index Values USD'!R65*'Index Values USD'!$U65</f>
        <v>5070.0370534900003</v>
      </c>
      <c r="S65" s="17">
        <f>'Index Values USD'!S65*'Index Values USD'!$U65</f>
        <v>211.01991173925947</v>
      </c>
    </row>
    <row r="66" spans="1:19" s="1" customFormat="1" x14ac:dyDescent="0.25">
      <c r="A66" s="13">
        <f t="shared" si="1"/>
        <v>37741</v>
      </c>
      <c r="B66" s="17">
        <f>'Index Values USD'!B66*'Index Values USD'!$U66</f>
        <v>1840.6063199999999</v>
      </c>
      <c r="C66" s="17">
        <f>'Index Values USD'!C66*'Index Values USD'!$U66</f>
        <v>78.221085599999995</v>
      </c>
      <c r="D66" s="17">
        <f>'Index Values USD'!D66*'Index Values USD'!$U66</f>
        <v>2179.4580312000003</v>
      </c>
      <c r="E66" s="17">
        <f>'Index Values USD'!E66*'Index Values USD'!$U66</f>
        <v>76.227465600000002</v>
      </c>
      <c r="F66" s="17">
        <f>'Index Values USD'!F66*'Index Values USD'!$U66</f>
        <v>2328.9725736</v>
      </c>
      <c r="G66" s="17">
        <f>'Index Values USD'!G66*'Index Values USD'!$U66</f>
        <v>1946.1177888000002</v>
      </c>
      <c r="H66" s="17">
        <f>'Index Values USD'!H66*'Index Values USD'!$U66</f>
        <v>66.602964</v>
      </c>
      <c r="I66" s="17">
        <f>'Index Values USD'!I66*'Index Values USD'!$U66</f>
        <v>1294.7162352</v>
      </c>
      <c r="J66" s="17">
        <f>'Index Values USD'!J66*'Index Values USD'!$U66</f>
        <v>381.03564000000006</v>
      </c>
      <c r="K66" s="17">
        <f>'Index Values USD'!K66*'Index Values USD'!$U66</f>
        <v>206.24251176634584</v>
      </c>
      <c r="L66" s="17">
        <f>'Index Values USD'!L66*'Index Values USD'!$U66</f>
        <v>158.43605880000001</v>
      </c>
      <c r="M66" s="17">
        <f>'Index Values USD'!M66*'Index Values USD'!$U66</f>
        <v>237.382608</v>
      </c>
      <c r="N66" s="17"/>
      <c r="O66" s="17">
        <f>'Index Values USD'!O66*'Index Values USD'!$U66</f>
        <v>69.16924800000001</v>
      </c>
      <c r="P66" s="17">
        <f>'Index Values USD'!P66*'Index Values USD'!$U66</f>
        <v>65.920584000000005</v>
      </c>
      <c r="Q66" s="17">
        <f>'Index Values USD'!Q66*'Index Values USD'!$U66</f>
        <v>5838.2605627200001</v>
      </c>
      <c r="R66" s="17">
        <f>'Index Values USD'!R66*'Index Values USD'!$U66</f>
        <v>5047.8321388800005</v>
      </c>
      <c r="S66" s="17">
        <f>'Index Values USD'!S66*'Index Values USD'!$U66</f>
        <v>206.76770499495339</v>
      </c>
    </row>
    <row r="67" spans="1:19" s="1" customFormat="1" x14ac:dyDescent="0.25">
      <c r="A67" s="13">
        <f t="shared" si="1"/>
        <v>37772</v>
      </c>
      <c r="B67" s="17">
        <f>'Index Values USD'!B67*'Index Values USD'!$U67</f>
        <v>1833.3728159999998</v>
      </c>
      <c r="C67" s="17">
        <f>'Index Values USD'!C67*'Index Values USD'!$U67</f>
        <v>80.457075899999992</v>
      </c>
      <c r="D67" s="17">
        <f>'Index Values USD'!D67*'Index Values USD'!$U67</f>
        <v>2128.6209839999997</v>
      </c>
      <c r="E67" s="17">
        <f>'Index Values USD'!E67*'Index Values USD'!$U67</f>
        <v>75.360220599999991</v>
      </c>
      <c r="F67" s="17">
        <f>'Index Values USD'!F67*'Index Values USD'!$U67</f>
        <v>2301.986652</v>
      </c>
      <c r="G67" s="17">
        <f>'Index Values USD'!G67*'Index Values USD'!$U67</f>
        <v>2234.9491101999997</v>
      </c>
      <c r="H67" s="17">
        <f>'Index Values USD'!H67*'Index Values USD'!$U67</f>
        <v>79.801618899999994</v>
      </c>
      <c r="I67" s="17">
        <f>'Index Values USD'!I67*'Index Values USD'!$U67</f>
        <v>1306.4189733999999</v>
      </c>
      <c r="J67" s="17">
        <f>'Index Values USD'!J67*'Index Values USD'!$U67</f>
        <v>390.61878659999996</v>
      </c>
      <c r="K67" s="17">
        <f>'Index Values USD'!K67*'Index Values USD'!$U67</f>
        <v>211.83964437305897</v>
      </c>
      <c r="L67" s="17">
        <f>'Index Values USD'!L67*'Index Values USD'!$U67</f>
        <v>162.13649784999998</v>
      </c>
      <c r="M67" s="17">
        <f>'Index Values USD'!M67*'Index Values USD'!$U67</f>
        <v>242.93078199999997</v>
      </c>
      <c r="N67" s="17"/>
      <c r="O67" s="17">
        <f>'Index Values USD'!O67*'Index Values USD'!$U67</f>
        <v>70.85436</v>
      </c>
      <c r="P67" s="17">
        <f>'Index Values USD'!P67*'Index Values USD'!$U67</f>
        <v>68.216280999999995</v>
      </c>
      <c r="Q67" s="17">
        <f>'Index Values USD'!Q67*'Index Values USD'!$U67</f>
        <v>5930.3800865100002</v>
      </c>
      <c r="R67" s="17">
        <f>'Index Values USD'!R67*'Index Values USD'!$U67</f>
        <v>5166.5136405699996</v>
      </c>
      <c r="S67" s="17">
        <f>'Index Values USD'!S67*'Index Values USD'!$U67</f>
        <v>214.45337413115544</v>
      </c>
    </row>
    <row r="68" spans="1:19" s="1" customFormat="1" x14ac:dyDescent="0.25">
      <c r="A68" s="13">
        <f t="shared" si="1"/>
        <v>37802</v>
      </c>
      <c r="B68" s="17">
        <f>'Index Values USD'!B68*'Index Values USD'!$U68</f>
        <v>1874.2092480000001</v>
      </c>
      <c r="C68" s="17">
        <f>'Index Values USD'!C68*'Index Values USD'!$U68</f>
        <v>78.808549599999992</v>
      </c>
      <c r="D68" s="17">
        <f>'Index Values USD'!D68*'Index Values USD'!$U68</f>
        <v>2194.2649016</v>
      </c>
      <c r="E68" s="17">
        <f>'Index Values USD'!E68*'Index Values USD'!$U68</f>
        <v>76.556700000000006</v>
      </c>
      <c r="F68" s="17">
        <f>'Index Values USD'!F68*'Index Values USD'!$U68</f>
        <v>2373.1092263999999</v>
      </c>
      <c r="G68" s="17">
        <f>'Index Values USD'!G68*'Index Values USD'!$U68</f>
        <v>2194.5849072000001</v>
      </c>
      <c r="H68" s="17">
        <f>'Index Values USD'!H68*'Index Values USD'!$U68</f>
        <v>80.218486400000003</v>
      </c>
      <c r="I68" s="17">
        <f>'Index Values USD'!I68*'Index Values USD'!$U68</f>
        <v>1285.6610223999999</v>
      </c>
      <c r="J68" s="17">
        <f>'Index Values USD'!J68*'Index Values USD'!$U68</f>
        <v>372.3892232</v>
      </c>
      <c r="K68" s="17">
        <f>'Index Values USD'!K68*'Index Values USD'!$U68</f>
        <v>210.47788041770104</v>
      </c>
      <c r="L68" s="17">
        <f>'Index Values USD'!L68*'Index Values USD'!$U68</f>
        <v>162.17731959999998</v>
      </c>
      <c r="M68" s="17">
        <f>'Index Values USD'!M68*'Index Values USD'!$U68</f>
        <v>247.00608</v>
      </c>
      <c r="N68" s="17"/>
      <c r="O68" s="17">
        <f>'Index Values USD'!O68*'Index Values USD'!$U68</f>
        <v>72.375255999999993</v>
      </c>
      <c r="P68" s="17">
        <f>'Index Values USD'!P68*'Index Values USD'!$U68</f>
        <v>68.314728000000002</v>
      </c>
      <c r="Q68" s="17">
        <f>'Index Values USD'!Q68*'Index Values USD'!$U68</f>
        <v>6029.05549608</v>
      </c>
      <c r="R68" s="17">
        <f>'Index Values USD'!R68*'Index Values USD'!$U68</f>
        <v>5211.6058588000005</v>
      </c>
      <c r="S68" s="17">
        <f>'Index Values USD'!S68*'Index Values USD'!$U68</f>
        <v>211.39171688009594</v>
      </c>
    </row>
    <row r="69" spans="1:19" s="1" customFormat="1" x14ac:dyDescent="0.25">
      <c r="A69" s="13">
        <f t="shared" si="1"/>
        <v>37833</v>
      </c>
      <c r="B69" s="17">
        <f>'Index Values USD'!B69*'Index Values USD'!$U69</f>
        <v>1843.0847299999998</v>
      </c>
      <c r="C69" s="17">
        <f>'Index Values USD'!C69*'Index Values USD'!$U69</f>
        <v>78.161288999999996</v>
      </c>
      <c r="D69" s="17">
        <f>'Index Values USD'!D69*'Index Values USD'!$U69</f>
        <v>2161.7484225999997</v>
      </c>
      <c r="E69" s="17">
        <f>'Index Values USD'!E69*'Index Values USD'!$U69</f>
        <v>74.521894599999996</v>
      </c>
      <c r="F69" s="17">
        <f>'Index Values USD'!F69*'Index Values USD'!$U69</f>
        <v>2353.3040279999996</v>
      </c>
      <c r="G69" s="17">
        <f>'Index Values USD'!G69*'Index Values USD'!$U69</f>
        <v>2055.0969193999999</v>
      </c>
      <c r="H69" s="17">
        <f>'Index Values USD'!H69*'Index Values USD'!$U69</f>
        <v>73.985373199999998</v>
      </c>
      <c r="I69" s="17">
        <f>'Index Values USD'!I69*'Index Values USD'!$U69</f>
        <v>1251.2203016000001</v>
      </c>
      <c r="J69" s="17">
        <f>'Index Values USD'!J69*'Index Values USD'!$U69</f>
        <v>354.27987159999998</v>
      </c>
      <c r="K69" s="17">
        <f>'Index Values USD'!K69*'Index Values USD'!$U69</f>
        <v>205.806904363011</v>
      </c>
      <c r="L69" s="17">
        <f>'Index Values USD'!L69*'Index Values USD'!$U69</f>
        <v>158.16170567999998</v>
      </c>
      <c r="M69" s="17">
        <f>'Index Values USD'!M69*'Index Values USD'!$U69</f>
        <v>236.59884199999999</v>
      </c>
      <c r="N69" s="17"/>
      <c r="O69" s="17">
        <f>'Index Values USD'!O69*'Index Values USD'!$U69</f>
        <v>70.604687999999996</v>
      </c>
      <c r="P69" s="17">
        <f>'Index Values USD'!P69*'Index Values USD'!$U69</f>
        <v>66.041799999999995</v>
      </c>
      <c r="Q69" s="17">
        <f>'Index Values USD'!Q69*'Index Values USD'!$U69</f>
        <v>5839.9241503799994</v>
      </c>
      <c r="R69" s="17">
        <f>'Index Values USD'!R69*'Index Values USD'!$U69</f>
        <v>5022.6266926399994</v>
      </c>
      <c r="S69" s="17">
        <f>'Index Values USD'!S69*'Index Values USD'!$U69</f>
        <v>202.65976664638885</v>
      </c>
    </row>
    <row r="70" spans="1:19" s="1" customFormat="1" x14ac:dyDescent="0.25">
      <c r="A70" s="13">
        <f t="shared" si="1"/>
        <v>37864</v>
      </c>
      <c r="B70" s="17">
        <f>'Index Values USD'!B70*'Index Values USD'!$U70</f>
        <v>1890.2876159999998</v>
      </c>
      <c r="C70" s="17">
        <f>'Index Values USD'!C70*'Index Values USD'!$U70</f>
        <v>81.645235200000002</v>
      </c>
      <c r="D70" s="17">
        <f>'Index Values USD'!D70*'Index Values USD'!$U70</f>
        <v>2223.4844315999999</v>
      </c>
      <c r="E70" s="17">
        <f>'Index Values USD'!E70*'Index Values USD'!$U70</f>
        <v>77.687906999999996</v>
      </c>
      <c r="F70" s="17">
        <f>'Index Values USD'!F70*'Index Values USD'!$U70</f>
        <v>2369.2567336000002</v>
      </c>
      <c r="G70" s="17">
        <f>'Index Values USD'!G70*'Index Values USD'!$U70</f>
        <v>2180.1093016</v>
      </c>
      <c r="H70" s="17">
        <f>'Index Values USD'!H70*'Index Values USD'!$U70</f>
        <v>82.308910400000002</v>
      </c>
      <c r="I70" s="17">
        <f>'Index Values USD'!I70*'Index Values USD'!$U70</f>
        <v>1263.034889</v>
      </c>
      <c r="J70" s="17">
        <f>'Index Values USD'!J70*'Index Values USD'!$U70</f>
        <v>358.24560980000001</v>
      </c>
      <c r="K70" s="17">
        <f>'Index Values USD'!K70*'Index Values USD'!$U70</f>
        <v>207.52930636530661</v>
      </c>
      <c r="L70" s="17">
        <f>'Index Values USD'!L70*'Index Values USD'!$U70</f>
        <v>159.67019910000002</v>
      </c>
      <c r="M70" s="17">
        <f>'Index Values USD'!M70*'Index Values USD'!$U70</f>
        <v>241.86785600000002</v>
      </c>
      <c r="N70" s="17"/>
      <c r="O70" s="17">
        <f>'Index Values USD'!O70*'Index Values USD'!$U70</f>
        <v>71.235203999999996</v>
      </c>
      <c r="P70" s="17">
        <f>'Index Values USD'!P70*'Index Values USD'!$U70</f>
        <v>56.071764000000002</v>
      </c>
      <c r="Q70" s="17">
        <f>'Index Values USD'!Q70*'Index Values USD'!$U70</f>
        <v>5941.0486479600004</v>
      </c>
      <c r="R70" s="17">
        <f>'Index Values USD'!R70*'Index Values USD'!$U70</f>
        <v>5050.1936910800005</v>
      </c>
      <c r="S70" s="17">
        <f>'Index Values USD'!S70*'Index Values USD'!$U70</f>
        <v>206.87908824155102</v>
      </c>
    </row>
    <row r="71" spans="1:19" s="1" customFormat="1" x14ac:dyDescent="0.25">
      <c r="A71" s="13">
        <f t="shared" si="1"/>
        <v>37894</v>
      </c>
      <c r="B71" s="17">
        <f>'Index Values USD'!B71*'Index Values USD'!$U71</f>
        <v>1826.2577549999999</v>
      </c>
      <c r="C71" s="17">
        <f>'Index Values USD'!C71*'Index Values USD'!$U71</f>
        <v>76.794822999999994</v>
      </c>
      <c r="D71" s="17">
        <f>'Index Values USD'!D71*'Index Values USD'!$U71</f>
        <v>2140.95091</v>
      </c>
      <c r="E71" s="17">
        <f>'Index Values USD'!E71*'Index Values USD'!$U71</f>
        <v>74.4556015</v>
      </c>
      <c r="F71" s="17">
        <f>'Index Values USD'!F71*'Index Values USD'!$U71</f>
        <v>2346.1182745000001</v>
      </c>
      <c r="G71" s="17">
        <f>'Index Values USD'!G71*'Index Values USD'!$U71</f>
        <v>2051.2488814999997</v>
      </c>
      <c r="H71" s="17">
        <f>'Index Values USD'!H71*'Index Values USD'!$U71</f>
        <v>75.577680499999985</v>
      </c>
      <c r="I71" s="17">
        <f>'Index Values USD'!I71*'Index Values USD'!$U71</f>
        <v>1274.6883380000002</v>
      </c>
      <c r="J71" s="17">
        <f>'Index Values USD'!J71*'Index Values USD'!$U71</f>
        <v>351.97508149999999</v>
      </c>
      <c r="K71" s="17">
        <f>'Index Values USD'!K71*'Index Values USD'!$U71</f>
        <v>206.49815401302004</v>
      </c>
      <c r="L71" s="17">
        <f>'Index Values USD'!L71*'Index Values USD'!$U71</f>
        <v>159.66612689999999</v>
      </c>
      <c r="M71" s="17">
        <f>'Index Values USD'!M71*'Index Values USD'!$U71</f>
        <v>245.89026000000001</v>
      </c>
      <c r="N71" s="17"/>
      <c r="O71" s="17">
        <f>'Index Values USD'!O71*'Index Values USD'!$U71</f>
        <v>71.467969999999994</v>
      </c>
      <c r="P71" s="17">
        <f>'Index Values USD'!P71*'Index Values USD'!$U71</f>
        <v>57.016120000000001</v>
      </c>
      <c r="Q71" s="17">
        <f>'Index Values USD'!Q71*'Index Values USD'!$U71</f>
        <v>5830.2991302500004</v>
      </c>
      <c r="R71" s="17">
        <f>'Index Values USD'!R71*'Index Values USD'!$U71</f>
        <v>5034.4947670500005</v>
      </c>
      <c r="S71" s="17">
        <f>'Index Values USD'!S71*'Index Values USD'!$U71</f>
        <v>212.48153742321097</v>
      </c>
    </row>
    <row r="72" spans="1:19" s="1" customFormat="1" x14ac:dyDescent="0.25">
      <c r="A72" s="13">
        <f t="shared" si="1"/>
        <v>37925</v>
      </c>
      <c r="B72" s="17">
        <f>'Index Values USD'!B72*'Index Values USD'!$U72</f>
        <v>1853.314948</v>
      </c>
      <c r="C72" s="17">
        <f>'Index Values USD'!C72*'Index Values USD'!$U72</f>
        <v>76.879745599999993</v>
      </c>
      <c r="D72" s="17">
        <f>'Index Values USD'!D72*'Index Values USD'!$U72</f>
        <v>2156.8798707999999</v>
      </c>
      <c r="E72" s="17">
        <f>'Index Values USD'!E72*'Index Values USD'!$U72</f>
        <v>74.996199599999997</v>
      </c>
      <c r="F72" s="17">
        <f>'Index Values USD'!F72*'Index Values USD'!$U72</f>
        <v>2382.3300631999996</v>
      </c>
      <c r="G72" s="17">
        <f>'Index Values USD'!G72*'Index Values USD'!$U72</f>
        <v>2086.0568767999998</v>
      </c>
      <c r="H72" s="17">
        <f>'Index Values USD'!H72*'Index Values USD'!$U72</f>
        <v>77.104439599999992</v>
      </c>
      <c r="I72" s="17">
        <f>'Index Values USD'!I72*'Index Values USD'!$U72</f>
        <v>1327.03999</v>
      </c>
      <c r="J72" s="17">
        <f>'Index Values USD'!J72*'Index Values USD'!$U72</f>
        <v>370.24577999999997</v>
      </c>
      <c r="K72" s="17">
        <f>'Index Values USD'!K72*'Index Values USD'!$U72</f>
        <v>213.48553298969739</v>
      </c>
      <c r="L72" s="17">
        <f>'Index Values USD'!L72*'Index Values USD'!$U72</f>
        <v>164.73448931999999</v>
      </c>
      <c r="M72" s="17">
        <f>'Index Values USD'!M72*'Index Values USD'!$U72</f>
        <v>254.72532399999997</v>
      </c>
      <c r="N72" s="17"/>
      <c r="O72" s="17">
        <f>'Index Values USD'!O72*'Index Values USD'!$U72</f>
        <v>73.427779999999998</v>
      </c>
      <c r="P72" s="17">
        <f>'Index Values USD'!P72*'Index Values USD'!$U72</f>
        <v>59.335859999999997</v>
      </c>
      <c r="Q72" s="17">
        <f>'Index Values USD'!Q72*'Index Values USD'!$U72</f>
        <v>5864.9295554799992</v>
      </c>
      <c r="R72" s="17">
        <f>'Index Values USD'!R72*'Index Values USD'!$U72</f>
        <v>5071.2095958</v>
      </c>
      <c r="S72" s="17">
        <f>'Index Values USD'!S72*'Index Values USD'!$U72</f>
        <v>223.15836869336596</v>
      </c>
    </row>
    <row r="73" spans="1:19" s="1" customFormat="1" x14ac:dyDescent="0.25">
      <c r="A73" s="13">
        <f t="shared" si="1"/>
        <v>37955</v>
      </c>
      <c r="B73" s="17">
        <f>'Index Values USD'!B73*'Index Values USD'!$U73</f>
        <v>1863.8711609999998</v>
      </c>
      <c r="C73" s="17">
        <f>'Index Values USD'!C73*'Index Values USD'!$U73</f>
        <v>80.084553299999996</v>
      </c>
      <c r="D73" s="17">
        <f>'Index Values USD'!D73*'Index Values USD'!$U73</f>
        <v>2241.7813745999997</v>
      </c>
      <c r="E73" s="17">
        <f>'Index Values USD'!E73*'Index Values USD'!$U73</f>
        <v>78.208645199999992</v>
      </c>
      <c r="F73" s="17">
        <f>'Index Values USD'!F73*'Index Values USD'!$U73</f>
        <v>2446.1074482999998</v>
      </c>
      <c r="G73" s="17">
        <f>'Index Values USD'!G73*'Index Values USD'!$U73</f>
        <v>2026.9051804999997</v>
      </c>
      <c r="H73" s="17">
        <f>'Index Values USD'!H73*'Index Values USD'!$U73</f>
        <v>74.401087099999998</v>
      </c>
      <c r="I73" s="17">
        <f>'Index Values USD'!I73*'Index Values USD'!$U73</f>
        <v>1391.4199254999999</v>
      </c>
      <c r="J73" s="17">
        <f>'Index Values USD'!J73*'Index Values USD'!$U73</f>
        <v>389.58289859999996</v>
      </c>
      <c r="K73" s="17">
        <f>'Index Values USD'!K73*'Index Values USD'!$U73</f>
        <v>215.30994525927494</v>
      </c>
      <c r="L73" s="17">
        <f>'Index Values USD'!L73*'Index Values USD'!$U73</f>
        <v>165.80991093</v>
      </c>
      <c r="M73" s="17">
        <f>'Index Values USD'!M73*'Index Values USD'!$U73</f>
        <v>257.93598399999996</v>
      </c>
      <c r="N73" s="17"/>
      <c r="O73" s="17">
        <f>'Index Values USD'!O73*'Index Values USD'!$U73</f>
        <v>73.954599999999999</v>
      </c>
      <c r="P73" s="17">
        <f>'Index Values USD'!P73*'Index Values USD'!$U73</f>
        <v>59.89218799999999</v>
      </c>
      <c r="Q73" s="17">
        <f>'Index Values USD'!Q73*'Index Values USD'!$U73</f>
        <v>5950.1999667099999</v>
      </c>
      <c r="R73" s="17">
        <f>'Index Values USD'!R73*'Index Values USD'!$U73</f>
        <v>5086.8251019399995</v>
      </c>
      <c r="S73" s="17">
        <f>'Index Values USD'!S73*'Index Values USD'!$U73</f>
        <v>225.42165059081319</v>
      </c>
    </row>
    <row r="74" spans="1:19" s="1" customFormat="1" x14ac:dyDescent="0.25">
      <c r="A74" s="13">
        <f t="shared" si="1"/>
        <v>37986</v>
      </c>
      <c r="B74" s="17">
        <f>'Index Values USD'!B74*'Index Values USD'!$U74</f>
        <v>1866.9979349999999</v>
      </c>
      <c r="C74" s="17">
        <f>'Index Values USD'!C74*'Index Values USD'!$U74</f>
        <v>80.642083499999998</v>
      </c>
      <c r="D74" s="17">
        <f>'Index Values USD'!D74*'Index Values USD'!$U74</f>
        <v>2306.8020194999999</v>
      </c>
      <c r="E74" s="17">
        <f>'Index Values USD'!E74*'Index Values USD'!$U74</f>
        <v>80.328995999999989</v>
      </c>
      <c r="F74" s="17">
        <f>'Index Values USD'!F74*'Index Values USD'!$U74</f>
        <v>2472.1040520000001</v>
      </c>
      <c r="G74" s="17">
        <f>'Index Values USD'!G74*'Index Values USD'!$U74</f>
        <v>2052.0854639999998</v>
      </c>
      <c r="H74" s="17">
        <f>'Index Values USD'!H74*'Index Values USD'!$U74</f>
        <v>74.761483499999997</v>
      </c>
      <c r="I74" s="17">
        <f>'Index Values USD'!I74*'Index Values USD'!$U74</f>
        <v>1426.4941679999999</v>
      </c>
      <c r="J74" s="17">
        <f>'Index Values USD'!J74*'Index Values USD'!$U74</f>
        <v>393.56732249999999</v>
      </c>
      <c r="K74" s="17">
        <f>'Index Values USD'!K74*'Index Values USD'!$U74</f>
        <v>218.69244422308765</v>
      </c>
      <c r="L74" s="17">
        <f>'Index Values USD'!L74*'Index Values USD'!$U74</f>
        <v>167.50524285</v>
      </c>
      <c r="M74" s="17">
        <f>'Index Values USD'!M74*'Index Values USD'!$U74</f>
        <v>259.62304499999999</v>
      </c>
      <c r="N74" s="17"/>
      <c r="O74" s="17">
        <f>'Index Values USD'!O74*'Index Values USD'!$U74</f>
        <v>74.814300000000003</v>
      </c>
      <c r="P74" s="17">
        <f>'Index Values USD'!P74*'Index Values USD'!$U74</f>
        <v>60.123689999999996</v>
      </c>
      <c r="Q74" s="17">
        <f>'Index Values USD'!Q74*'Index Values USD'!$U74</f>
        <v>5898.3027840000004</v>
      </c>
      <c r="R74" s="17">
        <f>'Index Values USD'!R74*'Index Values USD'!$U74</f>
        <v>5060.6758372499999</v>
      </c>
      <c r="S74" s="17">
        <f>'Index Values USD'!S74*'Index Values USD'!$U74</f>
        <v>226.09184773684382</v>
      </c>
    </row>
    <row r="75" spans="1:19" s="1" customFormat="1" x14ac:dyDescent="0.25">
      <c r="A75" s="13">
        <f t="shared" si="1"/>
        <v>38017</v>
      </c>
      <c r="B75" s="17">
        <f>'Index Values USD'!B75*'Index Values USD'!$U75</f>
        <v>1869.5199710000002</v>
      </c>
      <c r="C75" s="17">
        <f>'Index Values USD'!C75*'Index Values USD'!$U75</f>
        <v>83.739630000000005</v>
      </c>
      <c r="D75" s="17">
        <f>'Index Values USD'!D75*'Index Values USD'!$U75</f>
        <v>2393.1655062</v>
      </c>
      <c r="E75" s="17">
        <f>'Index Values USD'!E75*'Index Values USD'!$U75</f>
        <v>85.104392200000007</v>
      </c>
      <c r="F75" s="17">
        <f>'Index Values USD'!F75*'Index Values USD'!$U75</f>
        <v>2531.4416831000003</v>
      </c>
      <c r="G75" s="17">
        <f>'Index Values USD'!G75*'Index Values USD'!$U75</f>
        <v>2068.976353</v>
      </c>
      <c r="H75" s="17">
        <f>'Index Values USD'!H75*'Index Values USD'!$U75</f>
        <v>75.03468860000001</v>
      </c>
      <c r="I75" s="17">
        <f>'Index Values USD'!I75*'Index Values USD'!$U75</f>
        <v>1484.3407158</v>
      </c>
      <c r="J75" s="17">
        <f>'Index Values USD'!J75*'Index Values USD'!$U75</f>
        <v>413.59469350000006</v>
      </c>
      <c r="K75" s="17">
        <f>'Index Values USD'!K75*'Index Values USD'!$U75</f>
        <v>217.96082392197533</v>
      </c>
      <c r="L75" s="17">
        <f>'Index Values USD'!L75*'Index Values USD'!$U75</f>
        <v>165.37534762000001</v>
      </c>
      <c r="M75" s="17">
        <f>'Index Values USD'!M75*'Index Values USD'!$U75</f>
        <v>254.48677800000002</v>
      </c>
      <c r="N75" s="17"/>
      <c r="O75" s="17">
        <f>'Index Values USD'!O75*'Index Values USD'!$U75</f>
        <v>74.648198000000008</v>
      </c>
      <c r="P75" s="17">
        <f>'Index Values USD'!P75*'Index Values USD'!$U75</f>
        <v>58.560134000000005</v>
      </c>
      <c r="Q75" s="17">
        <f>'Index Values USD'!Q75*'Index Values USD'!$U75</f>
        <v>5864.1662044900004</v>
      </c>
      <c r="R75" s="17">
        <f>'Index Values USD'!R75*'Index Values USD'!$U75</f>
        <v>5003.8864664000002</v>
      </c>
      <c r="S75" s="17">
        <f>'Index Values USD'!S75*'Index Values USD'!$U75</f>
        <v>219.35819149302648</v>
      </c>
    </row>
    <row r="76" spans="1:19" s="1" customFormat="1" x14ac:dyDescent="0.25">
      <c r="A76" s="13">
        <f t="shared" si="1"/>
        <v>38046</v>
      </c>
      <c r="B76" s="17">
        <f>'Index Values USD'!B76*'Index Values USD'!$U76</f>
        <v>1926.1878609999999</v>
      </c>
      <c r="C76" s="17">
        <f>'Index Values USD'!C76*'Index Values USD'!$U76</f>
        <v>86.277756499999995</v>
      </c>
      <c r="D76" s="17">
        <f>'Index Values USD'!D76*'Index Values USD'!$U76</f>
        <v>2496.3305431999997</v>
      </c>
      <c r="E76" s="17">
        <f>'Index Values USD'!E76*'Index Values USD'!$U76</f>
        <v>89.189216999999999</v>
      </c>
      <c r="F76" s="17">
        <f>'Index Values USD'!F76*'Index Values USD'!$U76</f>
        <v>2601.7733729000001</v>
      </c>
      <c r="G76" s="17">
        <f>'Index Values USD'!G76*'Index Values USD'!$U76</f>
        <v>2165.1872294</v>
      </c>
      <c r="H76" s="17">
        <f>'Index Values USD'!H76*'Index Values USD'!$U76</f>
        <v>78.309685999999999</v>
      </c>
      <c r="I76" s="17">
        <f>'Index Values USD'!I76*'Index Values USD'!$U76</f>
        <v>1532.5417198</v>
      </c>
      <c r="J76" s="17">
        <f>'Index Values USD'!J76*'Index Values USD'!$U76</f>
        <v>431.51910749999996</v>
      </c>
      <c r="K76" s="17">
        <f>'Index Values USD'!K76*'Index Values USD'!$U76</f>
        <v>220.63348354562356</v>
      </c>
      <c r="L76" s="17">
        <f>'Index Values USD'!L76*'Index Values USD'!$U76</f>
        <v>167.13972729999998</v>
      </c>
      <c r="M76" s="17">
        <f>'Index Values USD'!M76*'Index Values USD'!$U76</f>
        <v>258.36670600000002</v>
      </c>
      <c r="N76" s="17"/>
      <c r="O76" s="17">
        <f>'Index Values USD'!O76*'Index Values USD'!$U76</f>
        <v>76.057670000000002</v>
      </c>
      <c r="P76" s="17">
        <f>'Index Values USD'!P76*'Index Values USD'!$U76</f>
        <v>59.11542</v>
      </c>
      <c r="Q76" s="17">
        <f>'Index Values USD'!Q76*'Index Values USD'!$U76</f>
        <v>5940.08677197</v>
      </c>
      <c r="R76" s="17">
        <f>'Index Values USD'!R76*'Index Values USD'!$U76</f>
        <v>5011.13934685</v>
      </c>
      <c r="S76" s="17">
        <f>'Index Values USD'!S76*'Index Values USD'!$U76</f>
        <v>223.45463903584735</v>
      </c>
    </row>
    <row r="77" spans="1:19" s="1" customFormat="1" x14ac:dyDescent="0.25">
      <c r="A77" s="13">
        <f t="shared" si="1"/>
        <v>38077</v>
      </c>
      <c r="B77" s="17">
        <f>'Index Values USD'!B77*'Index Values USD'!$U77</f>
        <v>1913.813539</v>
      </c>
      <c r="C77" s="17">
        <f>'Index Values USD'!C77*'Index Values USD'!$U77</f>
        <v>84.059852500000005</v>
      </c>
      <c r="D77" s="17">
        <f>'Index Values USD'!D77*'Index Values USD'!$U77</f>
        <v>2480.5445068999998</v>
      </c>
      <c r="E77" s="17">
        <f>'Index Values USD'!E77*'Index Values USD'!$U77</f>
        <v>92.226046100000005</v>
      </c>
      <c r="F77" s="17">
        <f>'Index Values USD'!F77*'Index Values USD'!$U77</f>
        <v>2631.7056578000002</v>
      </c>
      <c r="G77" s="17">
        <f>'Index Values USD'!G77*'Index Values USD'!$U77</f>
        <v>2154.6684512000002</v>
      </c>
      <c r="H77" s="17">
        <f>'Index Values USD'!H77*'Index Values USD'!$U77</f>
        <v>82.4962941</v>
      </c>
      <c r="I77" s="17">
        <f>'Index Values USD'!I77*'Index Values USD'!$U77</f>
        <v>1556.7475736000001</v>
      </c>
      <c r="J77" s="17">
        <f>'Index Values USD'!J77*'Index Values USD'!$U77</f>
        <v>441.0227845</v>
      </c>
      <c r="K77" s="17">
        <f>'Index Values USD'!K77*'Index Values USD'!$U77</f>
        <v>221.66026748221179</v>
      </c>
      <c r="L77" s="17">
        <f>'Index Values USD'!L77*'Index Values USD'!$U77</f>
        <v>168.48972236999998</v>
      </c>
      <c r="M77" s="17">
        <f>'Index Values USD'!M77*'Index Values USD'!$U77</f>
        <v>262.25718000000001</v>
      </c>
      <c r="N77" s="17"/>
      <c r="O77" s="17">
        <f>'Index Values USD'!O77*'Index Values USD'!$U77</f>
        <v>77.503423000000012</v>
      </c>
      <c r="P77" s="17">
        <f>'Index Values USD'!P77*'Index Values USD'!$U77</f>
        <v>60.678175000000003</v>
      </c>
      <c r="Q77" s="17">
        <f>'Index Values USD'!Q77*'Index Values USD'!$U77</f>
        <v>6016.5341653400001</v>
      </c>
      <c r="R77" s="17">
        <f>'Index Values USD'!R77*'Index Values USD'!$U77</f>
        <v>5075.9377423899996</v>
      </c>
      <c r="S77" s="17">
        <f>'Index Values USD'!S77*'Index Values USD'!$U77</f>
        <v>229.21643407517925</v>
      </c>
    </row>
    <row r="78" spans="1:19" s="1" customFormat="1" x14ac:dyDescent="0.25">
      <c r="A78" s="13">
        <f t="shared" si="1"/>
        <v>38107</v>
      </c>
      <c r="B78" s="17">
        <f>'Index Values USD'!B78*'Index Values USD'!$U78</f>
        <v>1914.7373249999998</v>
      </c>
      <c r="C78" s="17">
        <f>'Index Values USD'!C78*'Index Values USD'!$U78</f>
        <v>84.07896749999999</v>
      </c>
      <c r="D78" s="17">
        <f>'Index Values USD'!D78*'Index Values USD'!$U78</f>
        <v>2555.1730169999996</v>
      </c>
      <c r="E78" s="17">
        <f>'Index Values USD'!E78*'Index Values USD'!$U78</f>
        <v>95.329054499999998</v>
      </c>
      <c r="F78" s="17">
        <f>'Index Values USD'!F78*'Index Values USD'!$U78</f>
        <v>2704.3587269999998</v>
      </c>
      <c r="G78" s="17">
        <f>'Index Values USD'!G78*'Index Values USD'!$U78</f>
        <v>2155.2072840000001</v>
      </c>
      <c r="H78" s="17">
        <f>'Index Values USD'!H78*'Index Values USD'!$U78</f>
        <v>82.397752499999996</v>
      </c>
      <c r="I78" s="17">
        <f>'Index Values USD'!I78*'Index Values USD'!$U78</f>
        <v>1597.0116329999998</v>
      </c>
      <c r="J78" s="17">
        <f>'Index Values USD'!J78*'Index Values USD'!$U78</f>
        <v>470.17337549999996</v>
      </c>
      <c r="K78" s="17">
        <f>'Index Values USD'!K78*'Index Values USD'!$U78</f>
        <v>217.69382707883523</v>
      </c>
      <c r="L78" s="17">
        <f>'Index Values USD'!L78*'Index Values USD'!$U78</f>
        <v>165.44123729999998</v>
      </c>
      <c r="M78" s="17">
        <f>'Index Values USD'!M78*'Index Values USD'!$U78</f>
        <v>261.25456499999996</v>
      </c>
      <c r="N78" s="17"/>
      <c r="O78" s="17">
        <f>'Index Values USD'!O78*'Index Values USD'!$U78</f>
        <v>76.825799999999987</v>
      </c>
      <c r="P78" s="17">
        <f>'Index Values USD'!P78*'Index Values USD'!$U78</f>
        <v>60.305129999999998</v>
      </c>
      <c r="Q78" s="17">
        <f>'Index Values USD'!Q78*'Index Values USD'!$U78</f>
        <v>6021.9292262999988</v>
      </c>
      <c r="R78" s="17">
        <f>'Index Values USD'!R78*'Index Values USD'!$U78</f>
        <v>5064.4710898499989</v>
      </c>
      <c r="S78" s="17">
        <f>'Index Values USD'!S78*'Index Values USD'!$U78</f>
        <v>227.28050632014288</v>
      </c>
    </row>
    <row r="79" spans="1:19" s="1" customFormat="1" x14ac:dyDescent="0.25">
      <c r="A79" s="13">
        <f t="shared" si="1"/>
        <v>38138</v>
      </c>
      <c r="B79" s="17">
        <f>'Index Values USD'!B79*'Index Values USD'!$U79</f>
        <v>1914.9218100000001</v>
      </c>
      <c r="C79" s="17">
        <f>'Index Values USD'!C79*'Index Values USD'!$U79</f>
        <v>82.78056500000001</v>
      </c>
      <c r="D79" s="17">
        <f>'Index Values USD'!D79*'Index Values USD'!$U79</f>
        <v>2534.5252270000001</v>
      </c>
      <c r="E79" s="17">
        <f>'Index Values USD'!E79*'Index Values USD'!$U79</f>
        <v>94.892549000000002</v>
      </c>
      <c r="F79" s="17">
        <f>'Index Values USD'!F79*'Index Values USD'!$U79</f>
        <v>2675.9401520000001</v>
      </c>
      <c r="G79" s="17">
        <f>'Index Values USD'!G79*'Index Values USD'!$U79</f>
        <v>2145.9816040000001</v>
      </c>
      <c r="H79" s="17">
        <f>'Index Values USD'!H79*'Index Values USD'!$U79</f>
        <v>83.583586999999994</v>
      </c>
      <c r="I79" s="17">
        <f>'Index Values USD'!I79*'Index Values USD'!$U79</f>
        <v>1565.2231859999999</v>
      </c>
      <c r="J79" s="17">
        <f>'Index Values USD'!J79*'Index Values USD'!$U79</f>
        <v>446.37020000000001</v>
      </c>
      <c r="K79" s="17">
        <f>'Index Values USD'!K79*'Index Values USD'!$U79</f>
        <v>218.23761478107579</v>
      </c>
      <c r="L79" s="17">
        <f>'Index Values USD'!L79*'Index Values USD'!$U79</f>
        <v>166.1087508</v>
      </c>
      <c r="M79" s="17">
        <f>'Index Values USD'!M79*'Index Values USD'!$U79</f>
        <v>257.86105000000003</v>
      </c>
      <c r="N79" s="17"/>
      <c r="O79" s="17">
        <f>'Index Values USD'!O79*'Index Values USD'!$U79</f>
        <v>75.996139999999997</v>
      </c>
      <c r="P79" s="17">
        <f>'Index Values USD'!P79*'Index Values USD'!$U79</f>
        <v>60.702750000000002</v>
      </c>
      <c r="Q79" s="17">
        <f>'Index Values USD'!Q79*'Index Values USD'!$U79</f>
        <v>6055.8235664000003</v>
      </c>
      <c r="R79" s="17">
        <f>'Index Values USD'!R79*'Index Values USD'!$U79</f>
        <v>5116.2416446999996</v>
      </c>
      <c r="S79" s="17">
        <f>'Index Values USD'!S79*'Index Values USD'!$U79</f>
        <v>225.02088605516931</v>
      </c>
    </row>
    <row r="80" spans="1:19" s="1" customFormat="1" x14ac:dyDescent="0.25">
      <c r="A80" s="13">
        <f t="shared" si="1"/>
        <v>38168</v>
      </c>
      <c r="B80" s="17">
        <f>'Index Values USD'!B80*'Index Values USD'!$U80</f>
        <v>1862.1973109999999</v>
      </c>
      <c r="C80" s="17">
        <f>'Index Values USD'!C80*'Index Values USD'!$U80</f>
        <v>77.624691300000009</v>
      </c>
      <c r="D80" s="17">
        <f>'Index Values USD'!D80*'Index Values USD'!$U80</f>
        <v>2431.9678994000001</v>
      </c>
      <c r="E80" s="17">
        <f>'Index Values USD'!E80*'Index Values USD'!$U80</f>
        <v>90.833781999999999</v>
      </c>
      <c r="F80" s="17">
        <f>'Index Values USD'!F80*'Index Values USD'!$U80</f>
        <v>2622.2719549000003</v>
      </c>
      <c r="G80" s="17">
        <f>'Index Values USD'!G80*'Index Values USD'!$U80</f>
        <v>2070.6178285000001</v>
      </c>
      <c r="H80" s="17">
        <f>'Index Values USD'!H80*'Index Values USD'!$U80</f>
        <v>82.105608000000004</v>
      </c>
      <c r="I80" s="17">
        <f>'Index Values USD'!I80*'Index Values USD'!$U80</f>
        <v>1548.3712569000002</v>
      </c>
      <c r="J80" s="17">
        <f>'Index Values USD'!J80*'Index Values USD'!$U80</f>
        <v>430.28430900000001</v>
      </c>
      <c r="K80" s="17">
        <f>'Index Values USD'!K80*'Index Values USD'!$U80</f>
        <v>219.38188124209745</v>
      </c>
      <c r="L80" s="17">
        <f>'Index Values USD'!L80*'Index Values USD'!$U80</f>
        <v>166.66018655000002</v>
      </c>
      <c r="M80" s="17">
        <f>'Index Values USD'!M80*'Index Values USD'!$U80</f>
        <v>254.20675800000004</v>
      </c>
      <c r="N80" s="17"/>
      <c r="O80" s="17">
        <f>'Index Values USD'!O80*'Index Values USD'!$U80</f>
        <v>76.803740000000005</v>
      </c>
      <c r="P80" s="17">
        <f>'Index Values USD'!P80*'Index Values USD'!$U80</f>
        <v>60.578557000000004</v>
      </c>
      <c r="Q80" s="17">
        <f>'Index Values USD'!Q80*'Index Values USD'!$U80</f>
        <v>5863.5775486600005</v>
      </c>
      <c r="R80" s="17">
        <f>'Index Values USD'!R80*'Index Values USD'!$U80</f>
        <v>5013.1568212700004</v>
      </c>
      <c r="S80" s="17">
        <f>'Index Values USD'!S80*'Index Values USD'!$U80</f>
        <v>225.87807391299589</v>
      </c>
    </row>
    <row r="81" spans="1:19" s="1" customFormat="1" x14ac:dyDescent="0.25">
      <c r="A81" s="13">
        <f t="shared" ref="A81:A144" si="2">EOMONTH(A80,1)</f>
        <v>38199</v>
      </c>
      <c r="B81" s="17">
        <f>'Index Values USD'!B81*'Index Values USD'!$U81</f>
        <v>2019.9807070000002</v>
      </c>
      <c r="C81" s="17">
        <f>'Index Values USD'!C81*'Index Values USD'!$U81</f>
        <v>86.953453299999993</v>
      </c>
      <c r="D81" s="17">
        <f>'Index Values USD'!D81*'Index Values USD'!$U81</f>
        <v>2588.2254397000002</v>
      </c>
      <c r="E81" s="17">
        <f>'Index Values USD'!E81*'Index Values USD'!$U81</f>
        <v>96.174830400000005</v>
      </c>
      <c r="F81" s="17">
        <f>'Index Values USD'!F81*'Index Values USD'!$U81</f>
        <v>2728.3318197000003</v>
      </c>
      <c r="G81" s="17">
        <f>'Index Values USD'!G81*'Index Values USD'!$U81</f>
        <v>2155.1712570999998</v>
      </c>
      <c r="H81" s="17">
        <f>'Index Values USD'!H81*'Index Values USD'!$U81</f>
        <v>84.6565011</v>
      </c>
      <c r="I81" s="17">
        <f>'Index Values USD'!I81*'Index Values USD'!$U81</f>
        <v>1626.1579617000002</v>
      </c>
      <c r="J81" s="17">
        <f>'Index Values USD'!J81*'Index Values USD'!$U81</f>
        <v>467.8799181</v>
      </c>
      <c r="K81" s="17">
        <f>'Index Values USD'!K81*'Index Values USD'!$U81</f>
        <v>225.78606046370606</v>
      </c>
      <c r="L81" s="17">
        <f>'Index Values USD'!L81*'Index Values USD'!$U81</f>
        <v>172.71308578</v>
      </c>
      <c r="M81" s="17">
        <f>'Index Values USD'!M81*'Index Values USD'!$U81</f>
        <v>270.45043800000002</v>
      </c>
      <c r="N81" s="17"/>
      <c r="O81" s="17">
        <f>'Index Values USD'!O81*'Index Values USD'!$U81</f>
        <v>81.983694</v>
      </c>
      <c r="P81" s="17">
        <f>'Index Values USD'!P81*'Index Values USD'!$U81</f>
        <v>64.368590999999995</v>
      </c>
      <c r="Q81" s="17">
        <f>'Index Values USD'!Q81*'Index Values USD'!$U81</f>
        <v>6254.6393065700004</v>
      </c>
      <c r="R81" s="17">
        <f>'Index Values USD'!R81*'Index Values USD'!$U81</f>
        <v>5283.94323463</v>
      </c>
      <c r="S81" s="17">
        <f>'Index Values USD'!S81*'Index Values USD'!$U81</f>
        <v>243.55553514152879</v>
      </c>
    </row>
    <row r="82" spans="1:19" s="1" customFormat="1" x14ac:dyDescent="0.25">
      <c r="A82" s="13">
        <f t="shared" si="2"/>
        <v>38230</v>
      </c>
      <c r="B82" s="17">
        <f>'Index Values USD'!B82*'Index Values USD'!$U82</f>
        <v>2054.1145980000001</v>
      </c>
      <c r="C82" s="17">
        <f>'Index Values USD'!C82*'Index Values USD'!$U82</f>
        <v>91.133406600000001</v>
      </c>
      <c r="D82" s="17">
        <f>'Index Values USD'!D82*'Index Values USD'!$U82</f>
        <v>2660.1355920000005</v>
      </c>
      <c r="E82" s="17">
        <f>'Index Values USD'!E82*'Index Values USD'!$U82</f>
        <v>100.2242518</v>
      </c>
      <c r="F82" s="17">
        <f>'Index Values USD'!F82*'Index Values USD'!$U82</f>
        <v>2811.5211066000002</v>
      </c>
      <c r="G82" s="17">
        <f>'Index Values USD'!G82*'Index Values USD'!$U82</f>
        <v>2183.9932248</v>
      </c>
      <c r="H82" s="17">
        <f>'Index Values USD'!H82*'Index Values USD'!$U82</f>
        <v>87.036776800000013</v>
      </c>
      <c r="I82" s="17">
        <f>'Index Values USD'!I82*'Index Values USD'!$U82</f>
        <v>1730.1040588000003</v>
      </c>
      <c r="J82" s="17">
        <f>'Index Values USD'!J82*'Index Values USD'!$U82</f>
        <v>490.97932320000001</v>
      </c>
      <c r="K82" s="17">
        <f>'Index Values USD'!K82*'Index Values USD'!$U82</f>
        <v>227.05975815453695</v>
      </c>
      <c r="L82" s="17">
        <f>'Index Values USD'!L82*'Index Values USD'!$U82</f>
        <v>174.40685482000004</v>
      </c>
      <c r="M82" s="17">
        <f>'Index Values USD'!M82*'Index Values USD'!$U82</f>
        <v>279.03301600000003</v>
      </c>
      <c r="N82" s="17"/>
      <c r="O82" s="17">
        <f>'Index Values USD'!O82*'Index Values USD'!$U82</f>
        <v>84.477988000000011</v>
      </c>
      <c r="P82" s="17">
        <f>'Index Values USD'!P82*'Index Values USD'!$U82</f>
        <v>66.213684000000001</v>
      </c>
      <c r="Q82" s="17">
        <f>'Index Values USD'!Q82*'Index Values USD'!$U82</f>
        <v>6468.780466780001</v>
      </c>
      <c r="R82" s="17">
        <f>'Index Values USD'!R82*'Index Values USD'!$U82</f>
        <v>5416.3443815000001</v>
      </c>
      <c r="S82" s="17">
        <f>'Index Values USD'!S82*'Index Values USD'!$U82</f>
        <v>251.52363179980804</v>
      </c>
    </row>
    <row r="83" spans="1:19" s="1" customFormat="1" x14ac:dyDescent="0.25">
      <c r="A83" s="13">
        <f t="shared" si="2"/>
        <v>38260</v>
      </c>
      <c r="B83" s="17">
        <f>'Index Values USD'!B83*'Index Values USD'!$U83</f>
        <v>2172.1512239999997</v>
      </c>
      <c r="C83" s="17">
        <f>'Index Values USD'!C83*'Index Values USD'!$U83</f>
        <v>98.644984399999984</v>
      </c>
      <c r="D83" s="17">
        <f>'Index Values USD'!D83*'Index Values USD'!$U83</f>
        <v>2844.8009480999999</v>
      </c>
      <c r="E83" s="17">
        <f>'Index Values USD'!E83*'Index Values USD'!$U83</f>
        <v>107.9669798</v>
      </c>
      <c r="F83" s="17">
        <f>'Index Values USD'!F83*'Index Values USD'!$U83</f>
        <v>2903.0619971000001</v>
      </c>
      <c r="G83" s="17">
        <f>'Index Values USD'!G83*'Index Values USD'!$U83</f>
        <v>2248.0350882999996</v>
      </c>
      <c r="H83" s="17">
        <f>'Index Values USD'!H83*'Index Values USD'!$U83</f>
        <v>91.217994899999994</v>
      </c>
      <c r="I83" s="17">
        <f>'Index Values USD'!I83*'Index Values USD'!$U83</f>
        <v>1827.4171665999997</v>
      </c>
      <c r="J83" s="17">
        <f>'Index Values USD'!J83*'Index Values USD'!$U83</f>
        <v>535.79741569999999</v>
      </c>
      <c r="K83" s="17">
        <f>'Index Values USD'!K83*'Index Values USD'!$U83</f>
        <v>229.2417502286753</v>
      </c>
      <c r="L83" s="17">
        <f>'Index Values USD'!L83*'Index Values USD'!$U83</f>
        <v>176.32680026</v>
      </c>
      <c r="M83" s="17">
        <f>'Index Values USD'!M83*'Index Values USD'!$U83</f>
        <v>288.19336199999998</v>
      </c>
      <c r="N83" s="17"/>
      <c r="O83" s="17">
        <f>'Index Values USD'!O83*'Index Values USD'!$U83</f>
        <v>86.341953000000004</v>
      </c>
      <c r="P83" s="17">
        <f>'Index Values USD'!P83*'Index Values USD'!$U83</f>
        <v>67.864080999999999</v>
      </c>
      <c r="Q83" s="17">
        <f>'Index Values USD'!Q83*'Index Values USD'!$U83</f>
        <v>6787.2000087999995</v>
      </c>
      <c r="R83" s="17">
        <f>'Index Values USD'!R83*'Index Values USD'!$U83</f>
        <v>5561.0733912599999</v>
      </c>
      <c r="S83" s="17">
        <f>'Index Values USD'!S83*'Index Values USD'!$U83</f>
        <v>256.81467575412455</v>
      </c>
    </row>
    <row r="84" spans="1:19" s="1" customFormat="1" x14ac:dyDescent="0.25">
      <c r="A84" s="13">
        <f t="shared" si="2"/>
        <v>38291</v>
      </c>
      <c r="B84" s="17">
        <f>'Index Values USD'!B84*'Index Values USD'!$U84</f>
        <v>2096.7506100000001</v>
      </c>
      <c r="C84" s="17">
        <f>'Index Values USD'!C84*'Index Values USD'!$U84</f>
        <v>94.728207099999992</v>
      </c>
      <c r="D84" s="17">
        <f>'Index Values USD'!D84*'Index Values USD'!$U84</f>
        <v>2789.7680651000001</v>
      </c>
      <c r="E84" s="17">
        <f>'Index Values USD'!E84*'Index Values USD'!$U84</f>
        <v>108.79634109999999</v>
      </c>
      <c r="F84" s="17">
        <f>'Index Values USD'!F84*'Index Values USD'!$U84</f>
        <v>2913.2733110000004</v>
      </c>
      <c r="G84" s="17">
        <f>'Index Values USD'!G84*'Index Values USD'!$U84</f>
        <v>2342.7589274000002</v>
      </c>
      <c r="H84" s="17">
        <f>'Index Values USD'!H84*'Index Values USD'!$U84</f>
        <v>91.928992100000002</v>
      </c>
      <c r="I84" s="17">
        <f>'Index Values USD'!I84*'Index Values USD'!$U84</f>
        <v>1780.7757751000001</v>
      </c>
      <c r="J84" s="17">
        <f>'Index Values USD'!J84*'Index Values USD'!$U84</f>
        <v>526.74630130000003</v>
      </c>
      <c r="K84" s="17">
        <f>'Index Values USD'!K84*'Index Values USD'!$U84</f>
        <v>227.21245001800932</v>
      </c>
      <c r="L84" s="17">
        <f>'Index Values USD'!L84*'Index Values USD'!$U84</f>
        <v>174.62933264</v>
      </c>
      <c r="M84" s="17">
        <f>'Index Values USD'!M84*'Index Values USD'!$U84</f>
        <v>282.98677900000001</v>
      </c>
      <c r="N84" s="17"/>
      <c r="O84" s="17">
        <f>'Index Values USD'!O84*'Index Values USD'!$U84</f>
        <v>85.423173000000006</v>
      </c>
      <c r="P84" s="17">
        <f>'Index Values USD'!P84*'Index Values USD'!$U84</f>
        <v>67.219960999999998</v>
      </c>
      <c r="Q84" s="17">
        <f>'Index Values USD'!Q84*'Index Values USD'!$U84</f>
        <v>6662.0187336600002</v>
      </c>
      <c r="R84" s="17">
        <f>'Index Values USD'!R84*'Index Values USD'!$U84</f>
        <v>5457.6395183300001</v>
      </c>
      <c r="S84" s="17">
        <f>'Index Values USD'!S84*'Index Values USD'!$U84</f>
        <v>254.54514738122373</v>
      </c>
    </row>
    <row r="85" spans="1:19" s="1" customFormat="1" x14ac:dyDescent="0.25">
      <c r="A85" s="13">
        <f t="shared" si="2"/>
        <v>38321</v>
      </c>
      <c r="B85" s="17">
        <f>'Index Values USD'!B85*'Index Values USD'!$U85</f>
        <v>2161.26548</v>
      </c>
      <c r="C85" s="17">
        <f>'Index Values USD'!C85*'Index Values USD'!$U85</f>
        <v>97.448197000000008</v>
      </c>
      <c r="D85" s="17">
        <f>'Index Values USD'!D85*'Index Values USD'!$U85</f>
        <v>2931.5972784999999</v>
      </c>
      <c r="E85" s="17">
        <f>'Index Values USD'!E85*'Index Values USD'!$U85</f>
        <v>113.97130250000001</v>
      </c>
      <c r="F85" s="17">
        <f>'Index Values USD'!F85*'Index Values USD'!$U85</f>
        <v>3030.0085254999999</v>
      </c>
      <c r="G85" s="17">
        <f>'Index Values USD'!G85*'Index Values USD'!$U85</f>
        <v>2642.5525499999999</v>
      </c>
      <c r="H85" s="17">
        <f>'Index Values USD'!H85*'Index Values USD'!$U85</f>
        <v>99.844491999999988</v>
      </c>
      <c r="I85" s="17">
        <f>'Index Values USD'!I85*'Index Values USD'!$U85</f>
        <v>1923.5887055000001</v>
      </c>
      <c r="J85" s="17">
        <f>'Index Values USD'!J85*'Index Values USD'!$U85</f>
        <v>588.53798300000005</v>
      </c>
      <c r="K85" s="17">
        <f>'Index Values USD'!K85*'Index Values USD'!$U85</f>
        <v>227.85713041554823</v>
      </c>
      <c r="L85" s="17">
        <f>'Index Values USD'!L85*'Index Values USD'!$U85</f>
        <v>175.63154180000001</v>
      </c>
      <c r="M85" s="17">
        <f>'Index Values USD'!M85*'Index Values USD'!$U85</f>
        <v>288.65441000000004</v>
      </c>
      <c r="N85" s="17"/>
      <c r="O85" s="17">
        <f>'Index Values USD'!O85*'Index Values USD'!$U85</f>
        <v>88.14739999999999</v>
      </c>
      <c r="P85" s="17">
        <f>'Index Values USD'!P85*'Index Values USD'!$U85</f>
        <v>69.475560000000002</v>
      </c>
      <c r="Q85" s="17">
        <f>'Index Values USD'!Q85*'Index Values USD'!$U85</f>
        <v>6962.0469000499997</v>
      </c>
      <c r="R85" s="17">
        <f>'Index Values USD'!R85*'Index Values USD'!$U85</f>
        <v>5695.33998385</v>
      </c>
      <c r="S85" s="17">
        <f>'Index Values USD'!S85*'Index Values USD'!$U85</f>
        <v>265.99351381886976</v>
      </c>
    </row>
    <row r="86" spans="1:19" s="1" customFormat="1" x14ac:dyDescent="0.25">
      <c r="A86" s="13">
        <f t="shared" si="2"/>
        <v>38352</v>
      </c>
      <c r="B86" s="17">
        <f>'Index Values USD'!B86*'Index Values USD'!$U86</f>
        <v>2120.5547030000002</v>
      </c>
      <c r="C86" s="17">
        <f>'Index Values USD'!C86*'Index Values USD'!$U86</f>
        <v>94.346835600000006</v>
      </c>
      <c r="D86" s="17">
        <f>'Index Values USD'!D86*'Index Values USD'!$U86</f>
        <v>2830.8887936000001</v>
      </c>
      <c r="E86" s="17">
        <f>'Index Values USD'!E86*'Index Values USD'!$U86</f>
        <v>107.06667150000001</v>
      </c>
      <c r="F86" s="17">
        <f>'Index Values USD'!F86*'Index Values USD'!$U86</f>
        <v>2930.4769317</v>
      </c>
      <c r="G86" s="17">
        <f>'Index Values USD'!G86*'Index Values USD'!$U86</f>
        <v>2604.4379659000001</v>
      </c>
      <c r="H86" s="17">
        <f>'Index Values USD'!H86*'Index Values USD'!$U86</f>
        <v>101.58746190000001</v>
      </c>
      <c r="I86" s="17">
        <f>'Index Values USD'!I86*'Index Values USD'!$U86</f>
        <v>1804.2857511</v>
      </c>
      <c r="J86" s="17">
        <f>'Index Values USD'!J86*'Index Values USD'!$U86</f>
        <v>548.72622750000005</v>
      </c>
      <c r="K86" s="17">
        <f>'Index Values USD'!K86*'Index Values USD'!$U86</f>
        <v>223.18597935487441</v>
      </c>
      <c r="L86" s="17">
        <f>'Index Values USD'!L86*'Index Values USD'!$U86</f>
        <v>172.58950791000004</v>
      </c>
      <c r="M86" s="17">
        <f>'Index Values USD'!M86*'Index Values USD'!$U86</f>
        <v>285.40375500000005</v>
      </c>
      <c r="N86" s="17"/>
      <c r="O86" s="17">
        <f>'Index Values USD'!O86*'Index Values USD'!$U86</f>
        <v>86.703293000000016</v>
      </c>
      <c r="P86" s="17">
        <f>'Index Values USD'!P86*'Index Values USD'!$U86</f>
        <v>68.625743999999997</v>
      </c>
      <c r="Q86" s="17">
        <f>'Index Values USD'!Q86*'Index Values USD'!$U86</f>
        <v>6814.76462309</v>
      </c>
      <c r="R86" s="17">
        <f>'Index Values USD'!R86*'Index Values USD'!$U86</f>
        <v>5645.2457562300006</v>
      </c>
      <c r="S86" s="17">
        <f>'Index Values USD'!S86*'Index Values USD'!$U86</f>
        <v>261.50367027569774</v>
      </c>
    </row>
    <row r="87" spans="1:19" s="1" customFormat="1" x14ac:dyDescent="0.25">
      <c r="A87" s="13">
        <f t="shared" si="2"/>
        <v>38383</v>
      </c>
      <c r="B87" s="17">
        <f>'Index Values USD'!B87*'Index Values USD'!$U87</f>
        <v>2257.7757280000001</v>
      </c>
      <c r="C87" s="17">
        <f>'Index Values USD'!C87*'Index Values USD'!$U87</f>
        <v>101.38929090000001</v>
      </c>
      <c r="D87" s="17">
        <f>'Index Values USD'!D87*'Index Values USD'!$U87</f>
        <v>2968.0819558000003</v>
      </c>
      <c r="E87" s="17">
        <f>'Index Values USD'!E87*'Index Values USD'!$U87</f>
        <v>112.13468320000001</v>
      </c>
      <c r="F87" s="17">
        <f>'Index Values USD'!F87*'Index Values USD'!$U87</f>
        <v>3012.4514450000001</v>
      </c>
      <c r="G87" s="17">
        <f>'Index Values USD'!G87*'Index Values USD'!$U87</f>
        <v>2779.0593961</v>
      </c>
      <c r="H87" s="17">
        <f>'Index Values USD'!H87*'Index Values USD'!$U87</f>
        <v>108.40464820000001</v>
      </c>
      <c r="I87" s="17">
        <f>'Index Values USD'!I87*'Index Values USD'!$U87</f>
        <v>1911.2624161000001</v>
      </c>
      <c r="J87" s="17">
        <f>'Index Values USD'!J87*'Index Values USD'!$U87</f>
        <v>608.03792090000002</v>
      </c>
      <c r="K87" s="17">
        <f>'Index Values USD'!K87*'Index Values USD'!$U87</f>
        <v>225.87550820856819</v>
      </c>
      <c r="L87" s="17">
        <f>'Index Values USD'!L87*'Index Values USD'!$U87</f>
        <v>175.36733529000003</v>
      </c>
      <c r="M87" s="17">
        <f>'Index Values USD'!M87*'Index Values USD'!$U87</f>
        <v>293.41785400000003</v>
      </c>
      <c r="N87" s="17"/>
      <c r="O87" s="17">
        <f>'Index Values USD'!O87*'Index Values USD'!$U87</f>
        <v>88.902058999999994</v>
      </c>
      <c r="P87" s="17">
        <f>'Index Values USD'!P87*'Index Values USD'!$U87</f>
        <v>71.206079000000003</v>
      </c>
      <c r="Q87" s="17">
        <f>'Index Values USD'!Q87*'Index Values USD'!$U87</f>
        <v>7122.8424512000001</v>
      </c>
      <c r="R87" s="17">
        <f>'Index Values USD'!R87*'Index Values USD'!$U87</f>
        <v>5861.5727535500009</v>
      </c>
      <c r="S87" s="17">
        <f>'Index Values USD'!S87*'Index Values USD'!$U87</f>
        <v>271.91740095542633</v>
      </c>
    </row>
    <row r="88" spans="1:19" s="1" customFormat="1" x14ac:dyDescent="0.25">
      <c r="A88" s="13">
        <f t="shared" si="2"/>
        <v>38411</v>
      </c>
      <c r="B88" s="17">
        <f>'Index Values USD'!B88*'Index Values USD'!$U88</f>
        <v>2267.2455399999999</v>
      </c>
      <c r="C88" s="17">
        <f>'Index Values USD'!C88*'Index Values USD'!$U88</f>
        <v>101.56651760000001</v>
      </c>
      <c r="D88" s="17">
        <f>'Index Values USD'!D88*'Index Values USD'!$U88</f>
        <v>3094.5749787999998</v>
      </c>
      <c r="E88" s="17">
        <f>'Index Values USD'!E88*'Index Values USD'!$U88</f>
        <v>118.5710768</v>
      </c>
      <c r="F88" s="17">
        <f>'Index Values USD'!F88*'Index Values USD'!$U88</f>
        <v>3110.4796799999999</v>
      </c>
      <c r="G88" s="17">
        <f>'Index Values USD'!G88*'Index Values USD'!$U88</f>
        <v>3028.4262103999999</v>
      </c>
      <c r="H88" s="17">
        <f>'Index Values USD'!H88*'Index Values USD'!$U88</f>
        <v>123.51492400000001</v>
      </c>
      <c r="I88" s="17">
        <f>'Index Values USD'!I88*'Index Values USD'!$U88</f>
        <v>1959.5000480000001</v>
      </c>
      <c r="J88" s="17">
        <f>'Index Values USD'!J88*'Index Values USD'!$U88</f>
        <v>646.39554280000004</v>
      </c>
      <c r="K88" s="17">
        <f>'Index Values USD'!K88*'Index Values USD'!$U88</f>
        <v>229.2944455876833</v>
      </c>
      <c r="L88" s="17">
        <f>'Index Values USD'!L88*'Index Values USD'!$U88</f>
        <v>177.74157992000002</v>
      </c>
      <c r="M88" s="17">
        <f>'Index Values USD'!M88*'Index Values USD'!$U88</f>
        <v>297.97735999999998</v>
      </c>
      <c r="N88" s="17"/>
      <c r="O88" s="17">
        <f>'Index Values USD'!O88*'Index Values USD'!$U88</f>
        <v>90.08968800000001</v>
      </c>
      <c r="P88" s="17">
        <f>'Index Values USD'!P88*'Index Values USD'!$U88</f>
        <v>72.671884000000006</v>
      </c>
      <c r="Q88" s="17">
        <f>'Index Values USD'!Q88*'Index Values USD'!$U88</f>
        <v>7314.2719570400004</v>
      </c>
      <c r="R88" s="17">
        <f>'Index Values USD'!R88*'Index Values USD'!$U88</f>
        <v>5957.8645043200004</v>
      </c>
      <c r="S88" s="17">
        <f>'Index Values USD'!S88*'Index Values USD'!$U88</f>
        <v>279.31738569094955</v>
      </c>
    </row>
    <row r="89" spans="1:19" s="1" customFormat="1" x14ac:dyDescent="0.25">
      <c r="A89" s="13">
        <f t="shared" si="2"/>
        <v>38442</v>
      </c>
      <c r="B89" s="17">
        <f>'Index Values USD'!B89*'Index Values USD'!$U89</f>
        <v>2255.2891400000003</v>
      </c>
      <c r="C89" s="17">
        <f>'Index Values USD'!C89*'Index Values USD'!$U89</f>
        <v>106.34726000000001</v>
      </c>
      <c r="D89" s="17">
        <f>'Index Values USD'!D89*'Index Values USD'!$U89</f>
        <v>3202.4474100000007</v>
      </c>
      <c r="E89" s="17">
        <f>'Index Values USD'!E89*'Index Values USD'!$U89</f>
        <v>126.582632</v>
      </c>
      <c r="F89" s="17">
        <f>'Index Values USD'!F89*'Index Values USD'!$U89</f>
        <v>3191.3844400000003</v>
      </c>
      <c r="G89" s="17">
        <f>'Index Values USD'!G89*'Index Values USD'!$U89</f>
        <v>3080.2792880000002</v>
      </c>
      <c r="H89" s="17">
        <f>'Index Values USD'!H89*'Index Values USD'!$U89</f>
        <v>123.41182800000001</v>
      </c>
      <c r="I89" s="17">
        <f>'Index Values USD'!I89*'Index Values USD'!$U89</f>
        <v>2018.7202980000002</v>
      </c>
      <c r="J89" s="17">
        <f>'Index Values USD'!J89*'Index Values USD'!$U89</f>
        <v>696.19548400000008</v>
      </c>
      <c r="K89" s="17">
        <f>'Index Values USD'!K89*'Index Values USD'!$U89</f>
        <v>225.33573233021556</v>
      </c>
      <c r="L89" s="17">
        <f>'Index Values USD'!L89*'Index Values USD'!$U89</f>
        <v>174.27777360000002</v>
      </c>
      <c r="M89" s="17">
        <f>'Index Values USD'!M89*'Index Values USD'!$U89</f>
        <v>294.64536000000004</v>
      </c>
      <c r="N89" s="17"/>
      <c r="O89" s="17">
        <f>'Index Values USD'!O89*'Index Values USD'!$U89</f>
        <v>88.087880000000013</v>
      </c>
      <c r="P89" s="17">
        <f>'Index Values USD'!P89*'Index Values USD'!$U89</f>
        <v>70.435460000000006</v>
      </c>
      <c r="Q89" s="17">
        <f>'Index Values USD'!Q89*'Index Values USD'!$U89</f>
        <v>7362.2890208000008</v>
      </c>
      <c r="R89" s="17">
        <f>'Index Values USD'!R89*'Index Values USD'!$U89</f>
        <v>5907.4999796000011</v>
      </c>
      <c r="S89" s="17">
        <f>'Index Values USD'!S89*'Index Values USD'!$U89</f>
        <v>273.82379282293152</v>
      </c>
    </row>
    <row r="90" spans="1:19" s="1" customFormat="1" x14ac:dyDescent="0.25">
      <c r="A90" s="13">
        <f t="shared" si="2"/>
        <v>38472</v>
      </c>
      <c r="B90" s="17">
        <f>'Index Values USD'!B90*'Index Values USD'!$U90</f>
        <v>2290.9179119999999</v>
      </c>
      <c r="C90" s="17">
        <f>'Index Values USD'!C90*'Index Values USD'!$U90</f>
        <v>107.68518660000001</v>
      </c>
      <c r="D90" s="17">
        <f>'Index Values USD'!D90*'Index Values USD'!$U90</f>
        <v>3266.0761632000003</v>
      </c>
      <c r="E90" s="17">
        <f>'Index Values USD'!E90*'Index Values USD'!$U90</f>
        <v>131.61155280000003</v>
      </c>
      <c r="F90" s="17">
        <f>'Index Values USD'!F90*'Index Values USD'!$U90</f>
        <v>3217.5864056999999</v>
      </c>
      <c r="G90" s="17">
        <f>'Index Values USD'!G90*'Index Values USD'!$U90</f>
        <v>3099.3084669000004</v>
      </c>
      <c r="H90" s="17">
        <f>'Index Values USD'!H90*'Index Values USD'!$U90</f>
        <v>117.08259000000001</v>
      </c>
      <c r="I90" s="17">
        <f>'Index Values USD'!I90*'Index Values USD'!$U90</f>
        <v>2035.7474424000002</v>
      </c>
      <c r="J90" s="17">
        <f>'Index Values USD'!J90*'Index Values USD'!$U90</f>
        <v>705.8009988</v>
      </c>
      <c r="K90" s="17">
        <f>'Index Values USD'!K90*'Index Values USD'!$U90</f>
        <v>227.58131975758189</v>
      </c>
      <c r="L90" s="17">
        <f>'Index Values USD'!L90*'Index Values USD'!$U90</f>
        <v>176.22441090000001</v>
      </c>
      <c r="M90" s="17">
        <f>'Index Values USD'!M90*'Index Values USD'!$U90</f>
        <v>301.73432400000002</v>
      </c>
      <c r="N90" s="17"/>
      <c r="O90" s="17">
        <f>'Index Values USD'!O90*'Index Values USD'!$U90</f>
        <v>90.158727000000013</v>
      </c>
      <c r="P90" s="17">
        <f>'Index Values USD'!P90*'Index Values USD'!$U90</f>
        <v>72.644813999999997</v>
      </c>
      <c r="Q90" s="17">
        <f>'Index Values USD'!Q90*'Index Values USD'!$U90</f>
        <v>7472.5145785500008</v>
      </c>
      <c r="R90" s="17">
        <f>'Index Values USD'!R90*'Index Values USD'!$U90</f>
        <v>5966.4508263900007</v>
      </c>
      <c r="S90" s="17">
        <f>'Index Values USD'!S90*'Index Values USD'!$U90</f>
        <v>283.94393783421009</v>
      </c>
    </row>
    <row r="91" spans="1:19" s="1" customFormat="1" x14ac:dyDescent="0.25">
      <c r="A91" s="13">
        <f t="shared" si="2"/>
        <v>38503</v>
      </c>
      <c r="B91" s="17">
        <f>'Index Values USD'!B91*'Index Values USD'!$U91</f>
        <v>2342.2757489999999</v>
      </c>
      <c r="C91" s="17">
        <f>'Index Values USD'!C91*'Index Values USD'!$U91</f>
        <v>113.7162939</v>
      </c>
      <c r="D91" s="17">
        <f>'Index Values USD'!D91*'Index Values USD'!$U91</f>
        <v>3445.8431388000004</v>
      </c>
      <c r="E91" s="17">
        <f>'Index Values USD'!E91*'Index Values USD'!$U91</f>
        <v>139.81738050000001</v>
      </c>
      <c r="F91" s="17">
        <f>'Index Values USD'!F91*'Index Values USD'!$U91</f>
        <v>3341.1975740999997</v>
      </c>
      <c r="G91" s="17">
        <f>'Index Values USD'!G91*'Index Values USD'!$U91</f>
        <v>3208.7295797999996</v>
      </c>
      <c r="H91" s="17">
        <f>'Index Values USD'!H91*'Index Values USD'!$U91</f>
        <v>123.5371602</v>
      </c>
      <c r="I91" s="17">
        <f>'Index Values USD'!I91*'Index Values USD'!$U91</f>
        <v>2073.2568959999999</v>
      </c>
      <c r="J91" s="17">
        <f>'Index Values USD'!J91*'Index Values USD'!$U91</f>
        <v>718.87083300000006</v>
      </c>
      <c r="K91" s="17">
        <f>'Index Values USD'!K91*'Index Values USD'!$U91</f>
        <v>227.13769021569146</v>
      </c>
      <c r="L91" s="17">
        <f>'Index Values USD'!L91*'Index Values USD'!$U91</f>
        <v>176.12954285999999</v>
      </c>
      <c r="M91" s="17">
        <f>'Index Values USD'!M91*'Index Values USD'!$U91</f>
        <v>305.35127999999997</v>
      </c>
      <c r="N91" s="17"/>
      <c r="O91" s="17">
        <f>'Index Values USD'!O91*'Index Values USD'!$U91</f>
        <v>89.544377999999995</v>
      </c>
      <c r="P91" s="17">
        <f>'Index Values USD'!P91*'Index Values USD'!$U91</f>
        <v>71.956742999999989</v>
      </c>
      <c r="Q91" s="17">
        <f>'Index Values USD'!Q91*'Index Values USD'!$U91</f>
        <v>7735.3212026399997</v>
      </c>
      <c r="R91" s="17">
        <f>'Index Values USD'!R91*'Index Values USD'!$U91</f>
        <v>6092.02849986</v>
      </c>
      <c r="S91" s="17">
        <f>'Index Values USD'!S91*'Index Values USD'!$U91</f>
        <v>281.53450499028003</v>
      </c>
    </row>
    <row r="92" spans="1:19" s="1" customFormat="1" x14ac:dyDescent="0.25">
      <c r="A92" s="13">
        <f t="shared" si="2"/>
        <v>38533</v>
      </c>
      <c r="B92" s="17">
        <f>'Index Values USD'!B92*'Index Values USD'!$U92</f>
        <v>2257.72894</v>
      </c>
      <c r="C92" s="17">
        <f>'Index Values USD'!C92*'Index Values USD'!$U92</f>
        <v>108.24742799999999</v>
      </c>
      <c r="D92" s="17">
        <f>'Index Values USD'!D92*'Index Values USD'!$U92</f>
        <v>3436.6137555999994</v>
      </c>
      <c r="E92" s="17">
        <f>'Index Values USD'!E92*'Index Values USD'!$U92</f>
        <v>141.90578379999999</v>
      </c>
      <c r="F92" s="17">
        <f>'Index Values USD'!F92*'Index Values USD'!$U92</f>
        <v>3367.2809602999996</v>
      </c>
      <c r="G92" s="17">
        <f>'Index Values USD'!G92*'Index Values USD'!$U92</f>
        <v>3141.5277834999997</v>
      </c>
      <c r="H92" s="17">
        <f>'Index Values USD'!H92*'Index Values USD'!$U92</f>
        <v>118.11369579999999</v>
      </c>
      <c r="I92" s="17">
        <f>'Index Values USD'!I92*'Index Values USD'!$U92</f>
        <v>2131.7782048999998</v>
      </c>
      <c r="J92" s="17">
        <f>'Index Values USD'!J92*'Index Values USD'!$U92</f>
        <v>732.71305999999993</v>
      </c>
      <c r="K92" s="17">
        <f>'Index Values USD'!K92*'Index Values USD'!$U92</f>
        <v>221.2432457404137</v>
      </c>
      <c r="L92" s="17">
        <f>'Index Values USD'!L92*'Index Values USD'!$U92</f>
        <v>170.73501393000001</v>
      </c>
      <c r="M92" s="17">
        <f>'Index Values USD'!M92*'Index Values USD'!$U92</f>
        <v>293.75341800000001</v>
      </c>
      <c r="N92" s="17"/>
      <c r="O92" s="17">
        <f>'Index Values USD'!O92*'Index Values USD'!$U92</f>
        <v>86.043669999999992</v>
      </c>
      <c r="P92" s="17">
        <f>'Index Values USD'!P92*'Index Values USD'!$U92</f>
        <v>68.205080999999993</v>
      </c>
      <c r="Q92" s="17">
        <f>'Index Values USD'!Q92*'Index Values USD'!$U92</f>
        <v>7488.6229025799994</v>
      </c>
      <c r="R92" s="17">
        <f>'Index Values USD'!R92*'Index Values USD'!$U92</f>
        <v>5955.9279947300001</v>
      </c>
      <c r="S92" s="17">
        <f>'Index Values USD'!S92*'Index Values USD'!$U92</f>
        <v>267.65289194666508</v>
      </c>
    </row>
    <row r="93" spans="1:19" s="1" customFormat="1" x14ac:dyDescent="0.25">
      <c r="A93" s="13">
        <f t="shared" si="2"/>
        <v>38564</v>
      </c>
      <c r="B93" s="17">
        <f>'Index Values USD'!B93*'Index Values USD'!$U93</f>
        <v>2139.717678</v>
      </c>
      <c r="C93" s="17">
        <f>'Index Values USD'!C93*'Index Values USD'!$U93</f>
        <v>99.70215060000001</v>
      </c>
      <c r="D93" s="17">
        <f>'Index Values USD'!D93*'Index Values USD'!$U93</f>
        <v>3257.3372030999999</v>
      </c>
      <c r="E93" s="17">
        <f>'Index Values USD'!E93*'Index Values USD'!$U93</f>
        <v>132.7316907</v>
      </c>
      <c r="F93" s="17">
        <f>'Index Values USD'!F93*'Index Values USD'!$U93</f>
        <v>3225.3721140000002</v>
      </c>
      <c r="G93" s="17">
        <f>'Index Values USD'!G93*'Index Values USD'!$U93</f>
        <v>2877.3437082</v>
      </c>
      <c r="H93" s="17">
        <f>'Index Values USD'!H93*'Index Values USD'!$U93</f>
        <v>106.10222910000002</v>
      </c>
      <c r="I93" s="17">
        <f>'Index Values USD'!I93*'Index Values USD'!$U93</f>
        <v>1959.7880160000002</v>
      </c>
      <c r="J93" s="17">
        <f>'Index Values USD'!J93*'Index Values USD'!$U93</f>
        <v>640.7641986000001</v>
      </c>
      <c r="K93" s="17">
        <f>'Index Values USD'!K93*'Index Values USD'!$U93</f>
        <v>219.70312829411648</v>
      </c>
      <c r="L93" s="17">
        <f>'Index Values USD'!L93*'Index Values USD'!$U93</f>
        <v>168.89553084000002</v>
      </c>
      <c r="M93" s="17">
        <f>'Index Values USD'!M93*'Index Values USD'!$U93</f>
        <v>286.10196300000001</v>
      </c>
      <c r="N93" s="17"/>
      <c r="O93" s="17">
        <f>'Index Values USD'!O93*'Index Values USD'!$U93</f>
        <v>83.529983999999999</v>
      </c>
      <c r="P93" s="17">
        <f>'Index Values USD'!P93*'Index Values USD'!$U93</f>
        <v>66.135035999999999</v>
      </c>
      <c r="Q93" s="17">
        <f>'Index Values USD'!Q93*'Index Values USD'!$U93</f>
        <v>7143.7152015000011</v>
      </c>
      <c r="R93" s="17">
        <f>'Index Values USD'!R93*'Index Values USD'!$U93</f>
        <v>5737.3949552399999</v>
      </c>
      <c r="S93" s="17">
        <f>'Index Values USD'!S93*'Index Values USD'!$U93</f>
        <v>256.16416680218447</v>
      </c>
    </row>
    <row r="94" spans="1:19" s="1" customFormat="1" x14ac:dyDescent="0.25">
      <c r="A94" s="13">
        <f t="shared" si="2"/>
        <v>38595</v>
      </c>
      <c r="B94" s="17">
        <f>'Index Values USD'!B94*'Index Values USD'!$U94</f>
        <v>2166.5481100000002</v>
      </c>
      <c r="C94" s="17">
        <f>'Index Values USD'!C94*'Index Values USD'!$U94</f>
        <v>100.51293100000001</v>
      </c>
      <c r="D94" s="17">
        <f>'Index Values USD'!D94*'Index Values USD'!$U94</f>
        <v>3295.193671</v>
      </c>
      <c r="E94" s="17">
        <f>'Index Values USD'!E94*'Index Values USD'!$U94</f>
        <v>131.87416000000002</v>
      </c>
      <c r="F94" s="17">
        <f>'Index Values USD'!F94*'Index Values USD'!$U94</f>
        <v>3294.7581660000005</v>
      </c>
      <c r="G94" s="17">
        <f>'Index Values USD'!G94*'Index Values USD'!$U94</f>
        <v>2877.9668969999998</v>
      </c>
      <c r="H94" s="17">
        <f>'Index Values USD'!H94*'Index Values USD'!$U94</f>
        <v>103.95369100000001</v>
      </c>
      <c r="I94" s="17">
        <f>'Index Values USD'!I94*'Index Values USD'!$U94</f>
        <v>1996.7238820000002</v>
      </c>
      <c r="J94" s="17">
        <f>'Index Values USD'!J94*'Index Values USD'!$U94</f>
        <v>646.69733400000007</v>
      </c>
      <c r="K94" s="17">
        <f>'Index Values USD'!K94*'Index Values USD'!$U94</f>
        <v>219.67766767199532</v>
      </c>
      <c r="L94" s="17">
        <f>'Index Values USD'!L94*'Index Values USD'!$U94</f>
        <v>169.46440890000002</v>
      </c>
      <c r="M94" s="17">
        <f>'Index Values USD'!M94*'Index Values USD'!$U94</f>
        <v>288.17446999999999</v>
      </c>
      <c r="N94" s="17"/>
      <c r="O94" s="17">
        <f>'Index Values USD'!O94*'Index Values USD'!$U94</f>
        <v>84.249930000000006</v>
      </c>
      <c r="P94" s="17">
        <f>'Index Values USD'!P94*'Index Values USD'!$U94</f>
        <v>66.764809999999997</v>
      </c>
      <c r="Q94" s="17">
        <f>'Index Values USD'!Q94*'Index Values USD'!$U94</f>
        <v>7186.5274145000003</v>
      </c>
      <c r="R94" s="17">
        <f>'Index Values USD'!R94*'Index Values USD'!$U94</f>
        <v>5774.7385753000008</v>
      </c>
      <c r="S94" s="17">
        <f>'Index Values USD'!S94*'Index Values USD'!$U94</f>
        <v>259.03166941860252</v>
      </c>
    </row>
    <row r="95" spans="1:19" s="1" customFormat="1" x14ac:dyDescent="0.25">
      <c r="A95" s="13">
        <f t="shared" si="2"/>
        <v>38625</v>
      </c>
      <c r="B95" s="17">
        <f>'Index Values USD'!B95*'Index Values USD'!$U95</f>
        <v>2151.2800320000001</v>
      </c>
      <c r="C95" s="17">
        <f>'Index Values USD'!C95*'Index Values USD'!$U95</f>
        <v>96.233331400000012</v>
      </c>
      <c r="D95" s="17">
        <f>'Index Values USD'!D95*'Index Values USD'!$U95</f>
        <v>3297.7582865999998</v>
      </c>
      <c r="E95" s="17">
        <f>'Index Values USD'!E95*'Index Values USD'!$U95</f>
        <v>129.23485199999999</v>
      </c>
      <c r="F95" s="17">
        <f>'Index Values USD'!F95*'Index Values USD'!$U95</f>
        <v>3335.3428311999996</v>
      </c>
      <c r="G95" s="17">
        <f>'Index Values USD'!G95*'Index Values USD'!$U95</f>
        <v>2832.4196597999999</v>
      </c>
      <c r="H95" s="17">
        <f>'Index Values USD'!H95*'Index Values USD'!$U95</f>
        <v>96.076994600000006</v>
      </c>
      <c r="I95" s="17">
        <f>'Index Values USD'!I95*'Index Values USD'!$U95</f>
        <v>1999.9005006</v>
      </c>
      <c r="J95" s="17">
        <f>'Index Values USD'!J95*'Index Values USD'!$U95</f>
        <v>649.41503619999992</v>
      </c>
      <c r="K95" s="17">
        <f>'Index Values USD'!K95*'Index Values USD'!$U95</f>
        <v>219.20321916260619</v>
      </c>
      <c r="L95" s="17">
        <f>'Index Values USD'!L95*'Index Values USD'!$U95</f>
        <v>169.38096436000001</v>
      </c>
      <c r="M95" s="17">
        <f>'Index Values USD'!M95*'Index Values USD'!$U95</f>
        <v>289.96193199999999</v>
      </c>
      <c r="N95" s="17"/>
      <c r="O95" s="17">
        <f>'Index Values USD'!O95*'Index Values USD'!$U95</f>
        <v>85.647937999999996</v>
      </c>
      <c r="P95" s="17">
        <f>'Index Values USD'!P95*'Index Values USD'!$U95</f>
        <v>67.728099999999998</v>
      </c>
      <c r="Q95" s="17">
        <f>'Index Values USD'!Q95*'Index Values USD'!$U95</f>
        <v>7073.5904385600006</v>
      </c>
      <c r="R95" s="17">
        <f>'Index Values USD'!R95*'Index Values USD'!$U95</f>
        <v>5700.1041901599992</v>
      </c>
      <c r="S95" s="17">
        <f>'Index Values USD'!S95*'Index Values USD'!$U95</f>
        <v>264.57636027461774</v>
      </c>
    </row>
    <row r="96" spans="1:19" s="1" customFormat="1" x14ac:dyDescent="0.25">
      <c r="A96" s="13">
        <f t="shared" si="2"/>
        <v>38656</v>
      </c>
      <c r="B96" s="17">
        <f>'Index Values USD'!B96*'Index Values USD'!$U96</f>
        <v>2160.4537500000001</v>
      </c>
      <c r="C96" s="17">
        <f>'Index Values USD'!C96*'Index Values USD'!$U96</f>
        <v>96.855149999999995</v>
      </c>
      <c r="D96" s="17">
        <f>'Index Values USD'!D96*'Index Values USD'!$U96</f>
        <v>3349.9987500000002</v>
      </c>
      <c r="E96" s="17">
        <f>'Index Values USD'!E96*'Index Values USD'!$U96</f>
        <v>130.25092500000002</v>
      </c>
      <c r="F96" s="17">
        <f>'Index Values USD'!F96*'Index Values USD'!$U96</f>
        <v>3350.1310500000004</v>
      </c>
      <c r="G96" s="17">
        <f>'Index Values USD'!G96*'Index Values USD'!$U96</f>
        <v>2819.106675</v>
      </c>
      <c r="H96" s="17">
        <f>'Index Values USD'!H96*'Index Values USD'!$U96</f>
        <v>96.719175000000007</v>
      </c>
      <c r="I96" s="17">
        <f>'Index Values USD'!I96*'Index Values USD'!$U96</f>
        <v>2024.6719500000002</v>
      </c>
      <c r="J96" s="17">
        <f>'Index Values USD'!J96*'Index Values USD'!$U96</f>
        <v>653.34360000000004</v>
      </c>
      <c r="K96" s="17">
        <f>'Index Values USD'!K96*'Index Values USD'!$U96</f>
        <v>216.86844904285786</v>
      </c>
      <c r="L96" s="17">
        <f>'Index Values USD'!L96*'Index Values USD'!$U96</f>
        <v>168.009975</v>
      </c>
      <c r="M96" s="17">
        <f>'Index Values USD'!M96*'Index Values USD'!$U96</f>
        <v>289.62675000000002</v>
      </c>
      <c r="N96" s="17"/>
      <c r="O96" s="17">
        <f>'Index Values USD'!O96*'Index Values USD'!$U96</f>
        <v>85.627499999999998</v>
      </c>
      <c r="P96" s="17">
        <f>'Index Values USD'!P96*'Index Values USD'!$U96</f>
        <v>67.76700000000001</v>
      </c>
      <c r="Q96" s="17">
        <f>'Index Values USD'!Q96*'Index Values USD'!$U96</f>
        <v>7007.6305950000005</v>
      </c>
      <c r="R96" s="17">
        <f>'Index Values USD'!R96*'Index Values USD'!$U96</f>
        <v>5602.3485525000006</v>
      </c>
      <c r="S96" s="17">
        <f>'Index Values USD'!S96*'Index Values USD'!$U96</f>
        <v>265.82821578364695</v>
      </c>
    </row>
    <row r="97" spans="1:19" s="1" customFormat="1" x14ac:dyDescent="0.25">
      <c r="A97" s="13">
        <f t="shared" si="2"/>
        <v>38686</v>
      </c>
      <c r="B97" s="17">
        <f>'Index Values USD'!B97*'Index Values USD'!$U97</f>
        <v>2253.8539310000001</v>
      </c>
      <c r="C97" s="17">
        <f>'Index Values USD'!C97*'Index Values USD'!$U97</f>
        <v>99.698844700000009</v>
      </c>
      <c r="D97" s="17">
        <f>'Index Values USD'!D97*'Index Values USD'!$U97</f>
        <v>3462.8325431000003</v>
      </c>
      <c r="E97" s="17">
        <f>'Index Values USD'!E97*'Index Values USD'!$U97</f>
        <v>134.76411200000001</v>
      </c>
      <c r="F97" s="17">
        <f>'Index Values USD'!F97*'Index Values USD'!$U97</f>
        <v>3391.1066518000002</v>
      </c>
      <c r="G97" s="17">
        <f>'Index Values USD'!G97*'Index Values USD'!$U97</f>
        <v>2821.8329622000001</v>
      </c>
      <c r="H97" s="17">
        <f>'Index Values USD'!H97*'Index Values USD'!$U97</f>
        <v>96.264047599999998</v>
      </c>
      <c r="I97" s="17">
        <f>'Index Values USD'!I97*'Index Values USD'!$U97</f>
        <v>2053.8628565000004</v>
      </c>
      <c r="J97" s="17">
        <f>'Index Values USD'!J97*'Index Values USD'!$U97</f>
        <v>670.25544249999996</v>
      </c>
      <c r="K97" s="17">
        <f>'Index Values USD'!K97*'Index Values USD'!$U97</f>
        <v>220.14105218317437</v>
      </c>
      <c r="L97" s="17">
        <f>'Index Values USD'!L97*'Index Values USD'!$U97</f>
        <v>170.90938291000001</v>
      </c>
      <c r="M97" s="17">
        <f>'Index Values USD'!M97*'Index Values USD'!$U97</f>
        <v>297.42960800000003</v>
      </c>
      <c r="N97" s="17"/>
      <c r="O97" s="17">
        <f>'Index Values USD'!O97*'Index Values USD'!$U97</f>
        <v>87.298644999999993</v>
      </c>
      <c r="P97" s="17">
        <f>'Index Values USD'!P97*'Index Values USD'!$U97</f>
        <v>69.363567000000003</v>
      </c>
      <c r="Q97" s="17">
        <f>'Index Values USD'!Q97*'Index Values USD'!$U97</f>
        <v>7140.3601473399995</v>
      </c>
      <c r="R97" s="17">
        <f>'Index Values USD'!R97*'Index Values USD'!$U97</f>
        <v>5656.1400435400001</v>
      </c>
      <c r="S97" s="17">
        <f>'Index Values USD'!S97*'Index Values USD'!$U97</f>
        <v>272.00348733695603</v>
      </c>
    </row>
    <row r="98" spans="1:19" s="1" customFormat="1" x14ac:dyDescent="0.25">
      <c r="A98" s="13">
        <f t="shared" si="2"/>
        <v>38717</v>
      </c>
      <c r="B98" s="17">
        <f>'Index Values USD'!B98*'Index Values USD'!$U98</f>
        <v>2288.1081159999999</v>
      </c>
      <c r="C98" s="17">
        <f>'Index Values USD'!C98*'Index Values USD'!$U98</f>
        <v>102.7381579</v>
      </c>
      <c r="D98" s="17">
        <f>'Index Values USD'!D98*'Index Values USD'!$U98</f>
        <v>3532.7685280999999</v>
      </c>
      <c r="E98" s="17">
        <f>'Index Values USD'!E98*'Index Values USD'!$U98</f>
        <v>139.55083379999999</v>
      </c>
      <c r="F98" s="17">
        <f>'Index Values USD'!F98*'Index Values USD'!$U98</f>
        <v>3495.0876114000002</v>
      </c>
      <c r="G98" s="17">
        <f>'Index Values USD'!G98*'Index Values USD'!$U98</f>
        <v>2818.2823731999997</v>
      </c>
      <c r="H98" s="17">
        <f>'Index Values USD'!H98*'Index Values USD'!$U98</f>
        <v>93.891643999999999</v>
      </c>
      <c r="I98" s="17">
        <f>'Index Values USD'!I98*'Index Values USD'!$U98</f>
        <v>2154.9841516000001</v>
      </c>
      <c r="J98" s="17">
        <f>'Index Values USD'!J98*'Index Values USD'!$U98</f>
        <v>689.24320709999995</v>
      </c>
      <c r="K98" s="17">
        <f>'Index Values USD'!K98*'Index Values USD'!$U98</f>
        <v>218.2545227347463</v>
      </c>
      <c r="L98" s="17">
        <f>'Index Values USD'!L98*'Index Values USD'!$U98</f>
        <v>169.39640158</v>
      </c>
      <c r="M98" s="17">
        <f>'Index Values USD'!M98*'Index Values USD'!$U98</f>
        <v>296.94254799999999</v>
      </c>
      <c r="N98" s="17"/>
      <c r="O98" s="17">
        <f>'Index Values USD'!O98*'Index Values USD'!$U98</f>
        <v>86.960398000000012</v>
      </c>
      <c r="P98" s="17">
        <f>'Index Values USD'!P98*'Index Values USD'!$U98</f>
        <v>68.955936000000008</v>
      </c>
      <c r="Q98" s="17">
        <f>'Index Values USD'!Q98*'Index Values USD'!$U98</f>
        <v>7139.9284627299994</v>
      </c>
      <c r="R98" s="17">
        <f>'Index Values USD'!R98*'Index Values USD'!$U98</f>
        <v>5615.4879912599999</v>
      </c>
      <c r="S98" s="17">
        <f>'Index Values USD'!S98*'Index Values USD'!$U98</f>
        <v>271.79623993271065</v>
      </c>
    </row>
    <row r="99" spans="1:19" s="1" customFormat="1" x14ac:dyDescent="0.25">
      <c r="A99" s="13">
        <f t="shared" si="2"/>
        <v>38748</v>
      </c>
      <c r="B99" s="17">
        <f>'Index Values USD'!B99*'Index Values USD'!$U99</f>
        <v>2264.0812640000004</v>
      </c>
      <c r="C99" s="17">
        <f>'Index Values USD'!C99*'Index Values USD'!$U99</f>
        <v>102.06760280000002</v>
      </c>
      <c r="D99" s="17">
        <f>'Index Values USD'!D99*'Index Values USD'!$U99</f>
        <v>3571.6401831000003</v>
      </c>
      <c r="E99" s="17">
        <f>'Index Values USD'!E99*'Index Values USD'!$U99</f>
        <v>144.63765359999999</v>
      </c>
      <c r="F99" s="17">
        <f>'Index Values USD'!F99*'Index Values USD'!$U99</f>
        <v>3473.9952180999999</v>
      </c>
      <c r="G99" s="17">
        <f>'Index Values USD'!G99*'Index Values USD'!$U99</f>
        <v>2753.8525370000002</v>
      </c>
      <c r="H99" s="17">
        <f>'Index Values USD'!H99*'Index Values USD'!$U99</f>
        <v>90.331893800000017</v>
      </c>
      <c r="I99" s="17">
        <f>'Index Values USD'!I99*'Index Values USD'!$U99</f>
        <v>2190.9902305999999</v>
      </c>
      <c r="J99" s="17">
        <f>'Index Values USD'!J99*'Index Values USD'!$U99</f>
        <v>718.53976740000007</v>
      </c>
      <c r="K99" s="17">
        <f>'Index Values USD'!K99*'Index Values USD'!$U99</f>
        <v>217.53956256699382</v>
      </c>
      <c r="L99" s="17">
        <f>'Index Values USD'!L99*'Index Values USD'!$U99</f>
        <v>168.35899591</v>
      </c>
      <c r="M99" s="17">
        <f>'Index Values USD'!M99*'Index Values USD'!$U99</f>
        <v>293.88107700000006</v>
      </c>
      <c r="N99" s="17"/>
      <c r="O99" s="17">
        <f>'Index Values USD'!O99*'Index Values USD'!$U99</f>
        <v>86.158519000000013</v>
      </c>
      <c r="P99" s="17">
        <f>'Index Values USD'!P99*'Index Values USD'!$U99</f>
        <v>67.814797000000013</v>
      </c>
      <c r="Q99" s="17">
        <f>'Index Values USD'!Q99*'Index Values USD'!$U99</f>
        <v>7066.0370690500004</v>
      </c>
      <c r="R99" s="17">
        <f>'Index Values USD'!R99*'Index Values USD'!$U99</f>
        <v>5576.8239234500006</v>
      </c>
      <c r="S99" s="17">
        <f>'Index Values USD'!S99*'Index Values USD'!$U99</f>
        <v>266.77524984798322</v>
      </c>
    </row>
    <row r="100" spans="1:19" s="1" customFormat="1" x14ac:dyDescent="0.25">
      <c r="A100" s="13">
        <f t="shared" si="2"/>
        <v>38776</v>
      </c>
      <c r="B100" s="17">
        <f>'Index Values USD'!B100*'Index Values USD'!$U100</f>
        <v>2299.6850850000001</v>
      </c>
      <c r="C100" s="17">
        <f>'Index Values USD'!C100*'Index Values USD'!$U100</f>
        <v>102.44050349999999</v>
      </c>
      <c r="D100" s="17">
        <f>'Index Values USD'!D100*'Index Values USD'!$U100</f>
        <v>3712.2314379999998</v>
      </c>
      <c r="E100" s="17">
        <f>'Index Values USD'!E100*'Index Values USD'!$U100</f>
        <v>152.00341699999998</v>
      </c>
      <c r="F100" s="17">
        <f>'Index Values USD'!F100*'Index Values USD'!$U100</f>
        <v>3574.8237264999998</v>
      </c>
      <c r="G100" s="17">
        <f>'Index Values USD'!G100*'Index Values USD'!$U100</f>
        <v>2832.3642679999998</v>
      </c>
      <c r="H100" s="17">
        <f>'Index Values USD'!H100*'Index Values USD'!$U100</f>
        <v>91.183978499999981</v>
      </c>
      <c r="I100" s="17">
        <f>'Index Values USD'!I100*'Index Values USD'!$U100</f>
        <v>2294.8567759999996</v>
      </c>
      <c r="J100" s="17">
        <f>'Index Values USD'!J100*'Index Values USD'!$U100</f>
        <v>753.62000949999992</v>
      </c>
      <c r="K100" s="17">
        <f>'Index Values USD'!K100*'Index Values USD'!$U100</f>
        <v>214.66038576269918</v>
      </c>
      <c r="L100" s="17">
        <f>'Index Values USD'!L100*'Index Values USD'!$U100</f>
        <v>166.71500599999999</v>
      </c>
      <c r="M100" s="17">
        <f>'Index Values USD'!M100*'Index Values USD'!$U100</f>
        <v>297.98395499999998</v>
      </c>
      <c r="N100" s="17"/>
      <c r="O100" s="17">
        <f>'Index Values USD'!O100*'Index Values USD'!$U100</f>
        <v>86.621639999999999</v>
      </c>
      <c r="P100" s="17">
        <f>'Index Values USD'!P100*'Index Values USD'!$U100</f>
        <v>68.264059999999986</v>
      </c>
      <c r="Q100" s="17">
        <f>'Index Values USD'!Q100*'Index Values USD'!$U100</f>
        <v>7186.4851329999992</v>
      </c>
      <c r="R100" s="17">
        <f>'Index Values USD'!R100*'Index Values USD'!$U100</f>
        <v>5667.6333830999993</v>
      </c>
      <c r="S100" s="17">
        <f>'Index Values USD'!S100*'Index Values USD'!$U100</f>
        <v>270.13540112614766</v>
      </c>
    </row>
    <row r="101" spans="1:19" s="1" customFormat="1" x14ac:dyDescent="0.25">
      <c r="A101" s="13">
        <f t="shared" si="2"/>
        <v>38807</v>
      </c>
      <c r="B101" s="17">
        <f>'Index Values USD'!B101*'Index Values USD'!$U101</f>
        <v>2333.5654079999999</v>
      </c>
      <c r="C101" s="17">
        <f>'Index Values USD'!C101*'Index Values USD'!$U101</f>
        <v>103.63899840000001</v>
      </c>
      <c r="D101" s="17">
        <f>'Index Values USD'!D101*'Index Values USD'!$U101</f>
        <v>3736.8113856000004</v>
      </c>
      <c r="E101" s="17">
        <f>'Index Values USD'!E101*'Index Values USD'!$U101</f>
        <v>154.61770560000002</v>
      </c>
      <c r="F101" s="17">
        <f>'Index Values USD'!F101*'Index Values USD'!$U101</f>
        <v>3557.3586432000002</v>
      </c>
      <c r="G101" s="17">
        <f>'Index Values USD'!G101*'Index Values USD'!$U101</f>
        <v>2846.8219872</v>
      </c>
      <c r="H101" s="17">
        <f>'Index Values USD'!H101*'Index Values USD'!$U101</f>
        <v>92.647392000000011</v>
      </c>
      <c r="I101" s="17">
        <f>'Index Values USD'!I101*'Index Values USD'!$U101</f>
        <v>2308.3762464000001</v>
      </c>
      <c r="J101" s="17">
        <f>'Index Values USD'!J101*'Index Values USD'!$U101</f>
        <v>743.52368639999997</v>
      </c>
      <c r="K101" s="17">
        <f>'Index Values USD'!K101*'Index Values USD'!$U101</f>
        <v>211.03540196215855</v>
      </c>
      <c r="L101" s="17">
        <f>'Index Values USD'!L101*'Index Values USD'!$U101</f>
        <v>164.52673824000001</v>
      </c>
      <c r="M101" s="17">
        <f>'Index Values USD'!M101*'Index Values USD'!$U101</f>
        <v>298.808064</v>
      </c>
      <c r="N101" s="17"/>
      <c r="O101" s="17">
        <f>'Index Values USD'!O101*'Index Values USD'!$U101</f>
        <v>85.656480000000002</v>
      </c>
      <c r="P101" s="17">
        <f>'Index Values USD'!P101*'Index Values USD'!$U101</f>
        <v>67.996032</v>
      </c>
      <c r="Q101" s="17">
        <f>'Index Values USD'!Q101*'Index Values USD'!$U101</f>
        <v>7245.4566518399997</v>
      </c>
      <c r="R101" s="17">
        <f>'Index Values USD'!R101*'Index Values USD'!$U101</f>
        <v>5669.7620217600006</v>
      </c>
      <c r="S101" s="17">
        <f>'Index Values USD'!S101*'Index Values USD'!$U101</f>
        <v>268.5869892233967</v>
      </c>
    </row>
    <row r="102" spans="1:19" s="1" customFormat="1" x14ac:dyDescent="0.25">
      <c r="A102" s="13">
        <f t="shared" si="2"/>
        <v>38837</v>
      </c>
      <c r="B102" s="17">
        <f>'Index Values USD'!B102*'Index Values USD'!$U102</f>
        <v>2292.6882759999999</v>
      </c>
      <c r="C102" s="17">
        <f>'Index Values USD'!C102*'Index Values USD'!$U102</f>
        <v>103.07939279999999</v>
      </c>
      <c r="D102" s="17">
        <f>'Index Values USD'!D102*'Index Values USD'!$U102</f>
        <v>3722.2402883999998</v>
      </c>
      <c r="E102" s="17">
        <f>'Index Values USD'!E102*'Index Values USD'!$U102</f>
        <v>155.3553924</v>
      </c>
      <c r="F102" s="17">
        <f>'Index Values USD'!F102*'Index Values USD'!$U102</f>
        <v>3555.3194364000001</v>
      </c>
      <c r="G102" s="17">
        <f>'Index Values USD'!G102*'Index Values USD'!$U102</f>
        <v>2963.7064348000004</v>
      </c>
      <c r="H102" s="17">
        <f>'Index Values USD'!H102*'Index Values USD'!$U102</f>
        <v>96.381376000000003</v>
      </c>
      <c r="I102" s="17">
        <f>'Index Values USD'!I102*'Index Values USD'!$U102</f>
        <v>2352.4724295999999</v>
      </c>
      <c r="J102" s="17">
        <f>'Index Values USD'!J102*'Index Values USD'!$U102</f>
        <v>739.79783959999997</v>
      </c>
      <c r="K102" s="17">
        <f>'Index Values USD'!K102*'Index Values USD'!$U102</f>
        <v>215.93272427883298</v>
      </c>
      <c r="L102" s="17">
        <f>'Index Values USD'!L102*'Index Values USD'!$U102</f>
        <v>168.04445271999998</v>
      </c>
      <c r="M102" s="17">
        <f>'Index Values USD'!M102*'Index Values USD'!$U102</f>
        <v>303.60540800000001</v>
      </c>
      <c r="N102" s="17"/>
      <c r="O102" s="17">
        <f>'Index Values USD'!O102*'Index Values USD'!$U102</f>
        <v>87.124119999999991</v>
      </c>
      <c r="P102" s="17">
        <f>'Index Values USD'!P102*'Index Values USD'!$U102</f>
        <v>69.347948000000002</v>
      </c>
      <c r="Q102" s="17">
        <f>'Index Values USD'!Q102*'Index Values USD'!$U102</f>
        <v>7296.6182151599996</v>
      </c>
      <c r="R102" s="17">
        <f>'Index Values USD'!R102*'Index Values USD'!$U102</f>
        <v>5686.8935225999994</v>
      </c>
      <c r="S102" s="17">
        <f>'Index Values USD'!S102*'Index Values USD'!$U102</f>
        <v>273.05516175989425</v>
      </c>
    </row>
    <row r="103" spans="1:19" s="1" customFormat="1" x14ac:dyDescent="0.25">
      <c r="A103" s="13">
        <f t="shared" si="2"/>
        <v>38868</v>
      </c>
      <c r="B103" s="17">
        <f>'Index Values USD'!B103*'Index Values USD'!$U103</f>
        <v>2312.9350859999995</v>
      </c>
      <c r="C103" s="17">
        <f>'Index Values USD'!C103*'Index Values USD'!$U103</f>
        <v>104.18201639999999</v>
      </c>
      <c r="D103" s="17">
        <f>'Index Values USD'!D103*'Index Values USD'!$U103</f>
        <v>3857.8732500000001</v>
      </c>
      <c r="E103" s="17">
        <f>'Index Values USD'!E103*'Index Values USD'!$U103</f>
        <v>162.80288639999998</v>
      </c>
      <c r="F103" s="17">
        <f>'Index Values USD'!F103*'Index Values USD'!$U103</f>
        <v>3666.0623076000002</v>
      </c>
      <c r="G103" s="17">
        <f>'Index Values USD'!G103*'Index Values USD'!$U103</f>
        <v>2919.9281495999999</v>
      </c>
      <c r="H103" s="17">
        <f>'Index Values USD'!H103*'Index Values USD'!$U103</f>
        <v>95.346959399999989</v>
      </c>
      <c r="I103" s="17">
        <f>'Index Values USD'!I103*'Index Values USD'!$U103</f>
        <v>2457.8879555999997</v>
      </c>
      <c r="J103" s="17">
        <f>'Index Values USD'!J103*'Index Values USD'!$U103</f>
        <v>767.92170839999994</v>
      </c>
      <c r="K103" s="17">
        <f>'Index Values USD'!K103*'Index Values USD'!$U103</f>
        <v>216.14330932824564</v>
      </c>
      <c r="L103" s="17">
        <f>'Index Values USD'!L103*'Index Values USD'!$U103</f>
        <v>168.11088293999998</v>
      </c>
      <c r="M103" s="17">
        <f>'Index Values USD'!M103*'Index Values USD'!$U103</f>
        <v>304.19835599999999</v>
      </c>
      <c r="N103" s="17"/>
      <c r="O103" s="17">
        <f>'Index Values USD'!O103*'Index Values USD'!$U103</f>
        <v>87.547613999999996</v>
      </c>
      <c r="P103" s="17">
        <f>'Index Values USD'!P103*'Index Values USD'!$U103</f>
        <v>69.079626000000005</v>
      </c>
      <c r="Q103" s="17">
        <f>'Index Values USD'!Q103*'Index Values USD'!$U103</f>
        <v>7355.754288959999</v>
      </c>
      <c r="R103" s="17">
        <f>'Index Values USD'!R103*'Index Values USD'!$U103</f>
        <v>5670.6348976199997</v>
      </c>
      <c r="S103" s="17">
        <f>'Index Values USD'!S103*'Index Values USD'!$U103</f>
        <v>274.71791148402542</v>
      </c>
    </row>
    <row r="104" spans="1:19" s="1" customFormat="1" x14ac:dyDescent="0.25">
      <c r="A104" s="13">
        <f t="shared" si="2"/>
        <v>38898</v>
      </c>
      <c r="B104" s="17">
        <f>'Index Values USD'!B104*'Index Values USD'!$U104</f>
        <v>2373.6346319999998</v>
      </c>
      <c r="C104" s="17">
        <f>'Index Values USD'!C104*'Index Values USD'!$U104</f>
        <v>104.94198420000001</v>
      </c>
      <c r="D104" s="17">
        <f>'Index Values USD'!D104*'Index Values USD'!$U104</f>
        <v>4088.0484461999999</v>
      </c>
      <c r="E104" s="17">
        <f>'Index Values USD'!E104*'Index Values USD'!$U104</f>
        <v>169.50789479999997</v>
      </c>
      <c r="F104" s="17">
        <f>'Index Values USD'!F104*'Index Values USD'!$U104</f>
        <v>3767.5063506000001</v>
      </c>
      <c r="G104" s="17">
        <f>'Index Values USD'!G104*'Index Values USD'!$U104</f>
        <v>2817.5358944999998</v>
      </c>
      <c r="H104" s="17">
        <f>'Index Values USD'!H104*'Index Values USD'!$U104</f>
        <v>92.223941100000005</v>
      </c>
      <c r="I104" s="17">
        <f>'Index Values USD'!I104*'Index Values USD'!$U104</f>
        <v>2541.5011986</v>
      </c>
      <c r="J104" s="17">
        <f>'Index Values USD'!J104*'Index Values USD'!$U104</f>
        <v>791.64179669999999</v>
      </c>
      <c r="K104" s="17">
        <f>'Index Values USD'!K104*'Index Values USD'!$U104</f>
        <v>214.91438759889525</v>
      </c>
      <c r="L104" s="17">
        <f>'Index Values USD'!L104*'Index Values USD'!$U104</f>
        <v>167.30125355999999</v>
      </c>
      <c r="M104" s="17">
        <f>'Index Values USD'!M104*'Index Values USD'!$U104</f>
        <v>303.79074600000001</v>
      </c>
      <c r="N104" s="17"/>
      <c r="O104" s="17">
        <f>'Index Values USD'!O104*'Index Values USD'!$U104</f>
        <v>87.737544</v>
      </c>
      <c r="P104" s="17">
        <f>'Index Values USD'!P104*'Index Values USD'!$U104</f>
        <v>68.728743000000009</v>
      </c>
      <c r="Q104" s="17">
        <f>'Index Values USD'!Q104*'Index Values USD'!$U104</f>
        <v>7372.9996050600002</v>
      </c>
      <c r="R104" s="17">
        <f>'Index Values USD'!R104*'Index Values USD'!$U104</f>
        <v>5671.0615355099999</v>
      </c>
      <c r="S104" s="17">
        <f>'Index Values USD'!S104*'Index Values USD'!$U104</f>
        <v>273.05188171097836</v>
      </c>
    </row>
    <row r="105" spans="1:19" s="1" customFormat="1" x14ac:dyDescent="0.25">
      <c r="A105" s="13">
        <f t="shared" si="2"/>
        <v>38929</v>
      </c>
      <c r="B105" s="17">
        <f>'Index Values USD'!B105*'Index Values USD'!$U105</f>
        <v>2481.3189029999999</v>
      </c>
      <c r="C105" s="17">
        <f>'Index Values USD'!C105*'Index Values USD'!$U105</f>
        <v>110.47749239999999</v>
      </c>
      <c r="D105" s="17">
        <f>'Index Values USD'!D105*'Index Values USD'!$U105</f>
        <v>4213.7270461999997</v>
      </c>
      <c r="E105" s="17">
        <f>'Index Values USD'!E105*'Index Values USD'!$U105</f>
        <v>173.73621639999999</v>
      </c>
      <c r="F105" s="17">
        <f>'Index Values USD'!F105*'Index Values USD'!$U105</f>
        <v>3870.1428731999999</v>
      </c>
      <c r="G105" s="17">
        <f>'Index Values USD'!G105*'Index Values USD'!$U105</f>
        <v>2892.1904775999997</v>
      </c>
      <c r="H105" s="17">
        <f>'Index Values USD'!H105*'Index Values USD'!$U105</f>
        <v>90.92810200000001</v>
      </c>
      <c r="I105" s="17">
        <f>'Index Values USD'!I105*'Index Values USD'!$U105</f>
        <v>2619.5859872000001</v>
      </c>
      <c r="J105" s="17">
        <f>'Index Values USD'!J105*'Index Values USD'!$U105</f>
        <v>838.60591269999998</v>
      </c>
      <c r="K105" s="17">
        <f>'Index Values USD'!K105*'Index Values USD'!$U105</f>
        <v>212.9038299866445</v>
      </c>
      <c r="L105" s="17">
        <f>'Index Values USD'!L105*'Index Values USD'!$U105</f>
        <v>166.33917843</v>
      </c>
      <c r="M105" s="17">
        <f>'Index Values USD'!M105*'Index Values USD'!$U105</f>
        <v>307.65135900000001</v>
      </c>
      <c r="N105" s="17"/>
      <c r="O105" s="17">
        <f>'Index Values USD'!O105*'Index Values USD'!$U105</f>
        <v>87.993471</v>
      </c>
      <c r="P105" s="17">
        <f>'Index Values USD'!P105*'Index Values USD'!$U105</f>
        <v>69.133037000000002</v>
      </c>
      <c r="Q105" s="17">
        <f>'Index Values USD'!Q105*'Index Values USD'!$U105</f>
        <v>7613.3371955499997</v>
      </c>
      <c r="R105" s="17">
        <f>'Index Values USD'!R105*'Index Values USD'!$U105</f>
        <v>5831.4753174699999</v>
      </c>
      <c r="S105" s="17">
        <f>'Index Values USD'!S105*'Index Values USD'!$U105</f>
        <v>274.71798375230202</v>
      </c>
    </row>
    <row r="106" spans="1:19" s="1" customFormat="1" x14ac:dyDescent="0.25">
      <c r="A106" s="13">
        <f t="shared" si="2"/>
        <v>38960</v>
      </c>
      <c r="B106" s="17">
        <f>'Index Values USD'!B106*'Index Values USD'!$U106</f>
        <v>2404.5681420000001</v>
      </c>
      <c r="C106" s="17">
        <f>'Index Values USD'!C106*'Index Values USD'!$U106</f>
        <v>107.17484660000001</v>
      </c>
      <c r="D106" s="17">
        <f>'Index Values USD'!D106*'Index Values USD'!$U106</f>
        <v>4127.4375146000002</v>
      </c>
      <c r="E106" s="17">
        <f>'Index Values USD'!E106*'Index Values USD'!$U106</f>
        <v>168.62477200000001</v>
      </c>
      <c r="F106" s="17">
        <f>'Index Values USD'!F106*'Index Values USD'!$U106</f>
        <v>3863.7165152000002</v>
      </c>
      <c r="G106" s="17">
        <f>'Index Values USD'!G106*'Index Values USD'!$U106</f>
        <v>2841.8461158</v>
      </c>
      <c r="H106" s="17">
        <f>'Index Values USD'!H106*'Index Values USD'!$U106</f>
        <v>90.202355600000004</v>
      </c>
      <c r="I106" s="17">
        <f>'Index Values USD'!I106*'Index Values USD'!$U106</f>
        <v>2640.4247864000004</v>
      </c>
      <c r="J106" s="17">
        <f>'Index Values USD'!J106*'Index Values USD'!$U106</f>
        <v>865.57912020000003</v>
      </c>
      <c r="K106" s="17">
        <f>'Index Values USD'!K106*'Index Values USD'!$U106</f>
        <v>208.6081332419428</v>
      </c>
      <c r="L106" s="17">
        <f>'Index Values USD'!L106*'Index Values USD'!$U106</f>
        <v>163.20811064</v>
      </c>
      <c r="M106" s="17">
        <f>'Index Values USD'!M106*'Index Values USD'!$U106</f>
        <v>298.09757400000001</v>
      </c>
      <c r="N106" s="17"/>
      <c r="O106" s="17">
        <f>'Index Values USD'!O106*'Index Values USD'!$U106</f>
        <v>85.487194000000002</v>
      </c>
      <c r="P106" s="17">
        <f>'Index Values USD'!P106*'Index Values USD'!$U106</f>
        <v>67.576350000000005</v>
      </c>
      <c r="Q106" s="17">
        <f>'Index Values USD'!Q106*'Index Values USD'!$U106</f>
        <v>7569.9391659600005</v>
      </c>
      <c r="R106" s="17">
        <f>'Index Values USD'!R106*'Index Values USD'!$U106</f>
        <v>5833.7770399600004</v>
      </c>
      <c r="S106" s="17">
        <f>'Index Values USD'!S106*'Index Values USD'!$U106</f>
        <v>266.06239854942481</v>
      </c>
    </row>
    <row r="107" spans="1:19" s="1" customFormat="1" x14ac:dyDescent="0.25">
      <c r="A107" s="13">
        <f t="shared" si="2"/>
        <v>38990</v>
      </c>
      <c r="B107" s="17">
        <f>'Index Values USD'!B107*'Index Values USD'!$U107</f>
        <v>2304.3972240000003</v>
      </c>
      <c r="C107" s="17">
        <f>'Index Values USD'!C107*'Index Values USD'!$U107</f>
        <v>98.173973700000005</v>
      </c>
      <c r="D107" s="17">
        <f>'Index Values USD'!D107*'Index Values USD'!$U107</f>
        <v>4003.3836000000001</v>
      </c>
      <c r="E107" s="17">
        <f>'Index Values USD'!E107*'Index Values USD'!$U107</f>
        <v>165.65255010000001</v>
      </c>
      <c r="F107" s="17">
        <f>'Index Values USD'!F107*'Index Values USD'!$U107</f>
        <v>3725.3369907000001</v>
      </c>
      <c r="G107" s="17">
        <f>'Index Values USD'!G107*'Index Values USD'!$U107</f>
        <v>2805.9677253</v>
      </c>
      <c r="H107" s="17">
        <f>'Index Values USD'!H107*'Index Values USD'!$U107</f>
        <v>89.185560300000006</v>
      </c>
      <c r="I107" s="17">
        <f>'Index Values USD'!I107*'Index Values USD'!$U107</f>
        <v>2624.2578260999999</v>
      </c>
      <c r="J107" s="17">
        <f>'Index Values USD'!J107*'Index Values USD'!$U107</f>
        <v>901.62529649999999</v>
      </c>
      <c r="K107" s="17">
        <f>'Index Values USD'!K107*'Index Values USD'!$U107</f>
        <v>212.18003069591245</v>
      </c>
      <c r="L107" s="17">
        <f>'Index Values USD'!L107*'Index Values USD'!$U107</f>
        <v>164.68271910000001</v>
      </c>
      <c r="M107" s="17">
        <f>'Index Values USD'!M107*'Index Values USD'!$U107</f>
        <v>285.99183899999997</v>
      </c>
      <c r="N107" s="17"/>
      <c r="O107" s="17">
        <f>'Index Values USD'!O107*'Index Values USD'!$U107</f>
        <v>84.104532000000006</v>
      </c>
      <c r="P107" s="17">
        <f>'Index Values USD'!P107*'Index Values USD'!$U107</f>
        <v>65.835279</v>
      </c>
      <c r="Q107" s="17">
        <f>'Index Values USD'!Q107*'Index Values USD'!$U107</f>
        <v>7498.8288474299998</v>
      </c>
      <c r="R107" s="17">
        <f>'Index Values USD'!R107*'Index Values USD'!$U107</f>
        <v>5815.07708877</v>
      </c>
      <c r="S107" s="17">
        <f>'Index Values USD'!S107*'Index Values USD'!$U107</f>
        <v>259.94820672949527</v>
      </c>
    </row>
    <row r="108" spans="1:19" s="1" customFormat="1" x14ac:dyDescent="0.25">
      <c r="A108" s="13">
        <f t="shared" si="2"/>
        <v>39021</v>
      </c>
      <c r="B108" s="17">
        <f>'Index Values USD'!B108*'Index Values USD'!$U108</f>
        <v>2355.5465719999997</v>
      </c>
      <c r="C108" s="17">
        <f>'Index Values USD'!C108*'Index Values USD'!$U108</f>
        <v>99.900899499999994</v>
      </c>
      <c r="D108" s="17">
        <f>'Index Values USD'!D108*'Index Values USD'!$U108</f>
        <v>3982.1206895999999</v>
      </c>
      <c r="E108" s="17">
        <f>'Index Values USD'!E108*'Index Values USD'!$U108</f>
        <v>159.70264319999998</v>
      </c>
      <c r="F108" s="17">
        <f>'Index Values USD'!F108*'Index Values USD'!$U108</f>
        <v>3719.7466795999999</v>
      </c>
      <c r="G108" s="17">
        <f>'Index Values USD'!G108*'Index Values USD'!$U108</f>
        <v>2742.3814336999999</v>
      </c>
      <c r="H108" s="17">
        <f>'Index Values USD'!H108*'Index Values USD'!$U108</f>
        <v>84.334432399999997</v>
      </c>
      <c r="I108" s="17">
        <f>'Index Values USD'!I108*'Index Values USD'!$U108</f>
        <v>2599.6287563000001</v>
      </c>
      <c r="J108" s="17">
        <f>'Index Values USD'!J108*'Index Values USD'!$U108</f>
        <v>888.8560281</v>
      </c>
      <c r="K108" s="17">
        <f>'Index Values USD'!K108*'Index Values USD'!$U108</f>
        <v>216.90347878965909</v>
      </c>
      <c r="L108" s="17">
        <f>'Index Values USD'!L108*'Index Values USD'!$U108</f>
        <v>167.86176606000001</v>
      </c>
      <c r="M108" s="17">
        <f>'Index Values USD'!M108*'Index Values USD'!$U108</f>
        <v>290.43558699999994</v>
      </c>
      <c r="N108" s="17"/>
      <c r="O108" s="17">
        <f>'Index Values USD'!O108*'Index Values USD'!$U108</f>
        <v>84.383010999999996</v>
      </c>
      <c r="P108" s="17">
        <f>'Index Values USD'!P108*'Index Values USD'!$U108</f>
        <v>66.775746999999996</v>
      </c>
      <c r="Q108" s="17">
        <f>'Index Values USD'!Q108*'Index Values USD'!$U108</f>
        <v>7424.7184258599991</v>
      </c>
      <c r="R108" s="17">
        <f>'Index Values USD'!R108*'Index Values USD'!$U108</f>
        <v>5731.6370323800002</v>
      </c>
      <c r="S108" s="17">
        <f>'Index Values USD'!S108*'Index Values USD'!$U108</f>
        <v>264.2321747443894</v>
      </c>
    </row>
    <row r="109" spans="1:19" s="1" customFormat="1" x14ac:dyDescent="0.25">
      <c r="A109" s="13">
        <f t="shared" si="2"/>
        <v>39051</v>
      </c>
      <c r="B109" s="17">
        <f>'Index Values USD'!B109*'Index Values USD'!$U109</f>
        <v>2409.443205</v>
      </c>
      <c r="C109" s="17">
        <f>'Index Values USD'!C109*'Index Values USD'!$U109</f>
        <v>100.2416655</v>
      </c>
      <c r="D109" s="17">
        <f>'Index Values USD'!D109*'Index Values USD'!$U109</f>
        <v>4150.8377465000003</v>
      </c>
      <c r="E109" s="17">
        <f>'Index Values USD'!E109*'Index Values USD'!$U109</f>
        <v>156.80556900000002</v>
      </c>
      <c r="F109" s="17">
        <f>'Index Values USD'!F109*'Index Values USD'!$U109</f>
        <v>3798.119741</v>
      </c>
      <c r="G109" s="17">
        <f>'Index Values USD'!G109*'Index Values USD'!$U109</f>
        <v>2765.9143559999998</v>
      </c>
      <c r="H109" s="17">
        <f>'Index Values USD'!H109*'Index Values USD'!$U109</f>
        <v>82.628798000000003</v>
      </c>
      <c r="I109" s="17">
        <f>'Index Values USD'!I109*'Index Values USD'!$U109</f>
        <v>2937.1585194999998</v>
      </c>
      <c r="J109" s="17">
        <f>'Index Values USD'!J109*'Index Values USD'!$U109</f>
        <v>972.75493499999993</v>
      </c>
      <c r="K109" s="17">
        <f>'Index Values USD'!K109*'Index Values USD'!$U109</f>
        <v>218.95452751174389</v>
      </c>
      <c r="L109" s="17">
        <f>'Index Values USD'!L109*'Index Values USD'!$U109</f>
        <v>169.13628599999998</v>
      </c>
      <c r="M109" s="17">
        <f>'Index Values USD'!M109*'Index Values USD'!$U109</f>
        <v>295.27382499999999</v>
      </c>
      <c r="N109" s="17"/>
      <c r="O109" s="17">
        <f>'Index Values USD'!O109*'Index Values USD'!$U109</f>
        <v>85.770830000000004</v>
      </c>
      <c r="P109" s="17">
        <f>'Index Values USD'!P109*'Index Values USD'!$U109</f>
        <v>66.543469999999999</v>
      </c>
      <c r="Q109" s="17">
        <f>'Index Values USD'!Q109*'Index Values USD'!$U109</f>
        <v>7549.2856436000002</v>
      </c>
      <c r="R109" s="17">
        <f>'Index Values USD'!R109*'Index Values USD'!$U109</f>
        <v>5830.7850942499999</v>
      </c>
      <c r="S109" s="17">
        <f>'Index Values USD'!S109*'Index Values USD'!$U109</f>
        <v>266.41980200732786</v>
      </c>
    </row>
    <row r="110" spans="1:19" s="1" customFormat="1" x14ac:dyDescent="0.25">
      <c r="A110" s="13">
        <f t="shared" si="2"/>
        <v>39082</v>
      </c>
      <c r="B110" s="17">
        <f>'Index Values USD'!B110*'Index Values USD'!$U110</f>
        <v>2411.4283599999999</v>
      </c>
      <c r="C110" s="17">
        <f>'Index Values USD'!C110*'Index Values USD'!$U110</f>
        <v>100.76414079999999</v>
      </c>
      <c r="D110" s="17">
        <f>'Index Values USD'!D110*'Index Values USD'!$U110</f>
        <v>4249.9320743999997</v>
      </c>
      <c r="E110" s="17">
        <f>'Index Values USD'!E110*'Index Values USD'!$U110</f>
        <v>165.83320879999999</v>
      </c>
      <c r="F110" s="17">
        <f>'Index Values USD'!F110*'Index Values USD'!$U110</f>
        <v>3963.4199888000003</v>
      </c>
      <c r="G110" s="17">
        <f>'Index Values USD'!G110*'Index Values USD'!$U110</f>
        <v>2711.9788440000002</v>
      </c>
      <c r="H110" s="17">
        <f>'Index Values USD'!H110*'Index Values USD'!$U110</f>
        <v>84.267411999999993</v>
      </c>
      <c r="I110" s="17">
        <f>'Index Values USD'!I110*'Index Values USD'!$U110</f>
        <v>3116.1874040000002</v>
      </c>
      <c r="J110" s="17">
        <f>'Index Values USD'!J110*'Index Values USD'!$U110</f>
        <v>1064.2685895999998</v>
      </c>
      <c r="K110" s="17">
        <f>'Index Values USD'!K110*'Index Values USD'!$U110</f>
        <v>219.03834586658152</v>
      </c>
      <c r="L110" s="17">
        <f>'Index Values USD'!L110*'Index Values USD'!$U110</f>
        <v>169.18361551999999</v>
      </c>
      <c r="M110" s="17">
        <f>'Index Values USD'!M110*'Index Values USD'!$U110</f>
        <v>294.29768000000001</v>
      </c>
      <c r="N110" s="17"/>
      <c r="O110" s="17">
        <f>'Index Values USD'!O110*'Index Values USD'!$U110</f>
        <v>85.93338399999999</v>
      </c>
      <c r="P110" s="17">
        <f>'Index Values USD'!P110*'Index Values USD'!$U110</f>
        <v>66.033072000000004</v>
      </c>
      <c r="Q110" s="17">
        <f>'Index Values USD'!Q110*'Index Values USD'!$U110</f>
        <v>7660.0968494399995</v>
      </c>
      <c r="R110" s="17">
        <f>'Index Values USD'!R110*'Index Values USD'!$U110</f>
        <v>5925.8285556800001</v>
      </c>
      <c r="S110" s="17">
        <f>'Index Values USD'!S110*'Index Values USD'!$U110</f>
        <v>267.62997809518998</v>
      </c>
    </row>
    <row r="111" spans="1:19" s="1" customFormat="1" x14ac:dyDescent="0.25">
      <c r="A111" s="13">
        <f t="shared" si="2"/>
        <v>39113</v>
      </c>
      <c r="B111" s="17">
        <f>'Index Values USD'!B111*'Index Values USD'!$U111</f>
        <v>2335.5783879999999</v>
      </c>
      <c r="C111" s="17">
        <f>'Index Values USD'!C111*'Index Values USD'!$U111</f>
        <v>95.223242400000004</v>
      </c>
      <c r="D111" s="17">
        <f>'Index Values USD'!D111*'Index Values USD'!$U111</f>
        <v>4207.8072035999994</v>
      </c>
      <c r="E111" s="17">
        <f>'Index Values USD'!E111*'Index Values USD'!$U111</f>
        <v>153.48945040000001</v>
      </c>
      <c r="F111" s="17">
        <f>'Index Values USD'!F111*'Index Values USD'!$U111</f>
        <v>3792.4329299999999</v>
      </c>
      <c r="G111" s="17">
        <f>'Index Values USD'!G111*'Index Values USD'!$U111</f>
        <v>2692.2051156000002</v>
      </c>
      <c r="H111" s="17">
        <f>'Index Values USD'!H111*'Index Values USD'!$U111</f>
        <v>81.632980000000003</v>
      </c>
      <c r="I111" s="17">
        <f>'Index Values USD'!I111*'Index Values USD'!$U111</f>
        <v>2944.5915356</v>
      </c>
      <c r="J111" s="17">
        <f>'Index Values USD'!J111*'Index Values USD'!$U111</f>
        <v>999.97920880000015</v>
      </c>
      <c r="K111" s="17">
        <f>'Index Values USD'!K111*'Index Values USD'!$U111</f>
        <v>227.22570317666836</v>
      </c>
      <c r="L111" s="17">
        <f>'Index Values USD'!L111*'Index Values USD'!$U111</f>
        <v>174.35326480000001</v>
      </c>
      <c r="M111" s="17">
        <f>'Index Values USD'!M111*'Index Values USD'!$U111</f>
        <v>291.95823799999999</v>
      </c>
      <c r="N111" s="17"/>
      <c r="O111" s="17">
        <f>'Index Values USD'!O111*'Index Values USD'!$U111</f>
        <v>85.799714000000009</v>
      </c>
      <c r="P111" s="17">
        <f>'Index Values USD'!P111*'Index Values USD'!$U111</f>
        <v>66.069717999999995</v>
      </c>
      <c r="Q111" s="17">
        <f>'Index Values USD'!Q111*'Index Values USD'!$U111</f>
        <v>7522.2476758000003</v>
      </c>
      <c r="R111" s="17">
        <f>'Index Values USD'!R111*'Index Values USD'!$U111</f>
        <v>5938.9076203599998</v>
      </c>
      <c r="S111" s="17">
        <f>'Index Values USD'!S111*'Index Values USD'!$U111</f>
        <v>268.84920680236019</v>
      </c>
    </row>
    <row r="112" spans="1:19" s="1" customFormat="1" x14ac:dyDescent="0.25">
      <c r="A112" s="13">
        <f t="shared" si="2"/>
        <v>39141</v>
      </c>
      <c r="B112" s="17">
        <f>'Index Values USD'!B112*'Index Values USD'!$U112</f>
        <v>2405.8273470000004</v>
      </c>
      <c r="C112" s="17">
        <f>'Index Values USD'!C112*'Index Values USD'!$U112</f>
        <v>98.049234600000005</v>
      </c>
      <c r="D112" s="17">
        <f>'Index Values USD'!D112*'Index Values USD'!$U112</f>
        <v>4302.3495204000001</v>
      </c>
      <c r="E112" s="17">
        <f>'Index Values USD'!E112*'Index Values USD'!$U112</f>
        <v>154.29036180000003</v>
      </c>
      <c r="F112" s="17">
        <f>'Index Values USD'!F112*'Index Values USD'!$U112</f>
        <v>3823.0799778000001</v>
      </c>
      <c r="G112" s="17">
        <f>'Index Values USD'!G112*'Index Values USD'!$U112</f>
        <v>2678.8236804000003</v>
      </c>
      <c r="H112" s="17">
        <f>'Index Values USD'!H112*'Index Values USD'!$U112</f>
        <v>79.515089400000008</v>
      </c>
      <c r="I112" s="17">
        <f>'Index Values USD'!I112*'Index Values USD'!$U112</f>
        <v>2982.6348687000004</v>
      </c>
      <c r="J112" s="17">
        <f>'Index Values USD'!J112*'Index Values USD'!$U112</f>
        <v>1039.6917033</v>
      </c>
      <c r="K112" s="17">
        <f>'Index Values USD'!K112*'Index Values USD'!$U112</f>
        <v>234.19145416125329</v>
      </c>
      <c r="L112" s="17">
        <f>'Index Values USD'!L112*'Index Values USD'!$U112</f>
        <v>180.09032913000001</v>
      </c>
      <c r="M112" s="17">
        <f>'Index Values USD'!M112*'Index Values USD'!$U112</f>
        <v>303.31806599999999</v>
      </c>
      <c r="N112" s="17"/>
      <c r="O112" s="17">
        <f>'Index Values USD'!O112*'Index Values USD'!$U112</f>
        <v>89.175048000000004</v>
      </c>
      <c r="P112" s="17">
        <f>'Index Values USD'!P112*'Index Values USD'!$U112</f>
        <v>68.568680999999998</v>
      </c>
      <c r="Q112" s="17">
        <f>'Index Values USD'!Q112*'Index Values USD'!$U112</f>
        <v>7834.1566621500006</v>
      </c>
      <c r="R112" s="17">
        <f>'Index Values USD'!R112*'Index Values USD'!$U112</f>
        <v>6213.2508177</v>
      </c>
      <c r="S112" s="17">
        <f>'Index Values USD'!S112*'Index Values USD'!$U112</f>
        <v>280.29052373759419</v>
      </c>
    </row>
    <row r="113" spans="1:19" s="1" customFormat="1" x14ac:dyDescent="0.25">
      <c r="A113" s="13">
        <f t="shared" si="2"/>
        <v>39172</v>
      </c>
      <c r="B113" s="17">
        <f>'Index Values USD'!B113*'Index Values USD'!$U113</f>
        <v>2257.5766079999999</v>
      </c>
      <c r="C113" s="17">
        <f>'Index Values USD'!C113*'Index Values USD'!$U113</f>
        <v>91.977412000000001</v>
      </c>
      <c r="D113" s="17">
        <f>'Index Values USD'!D113*'Index Values USD'!$U113</f>
        <v>3820.2994319999998</v>
      </c>
      <c r="E113" s="17">
        <f>'Index Values USD'!E113*'Index Values USD'!$U113</f>
        <v>137.49990319999998</v>
      </c>
      <c r="F113" s="17">
        <f>'Index Values USD'!F113*'Index Values USD'!$U113</f>
        <v>3478.2014279999999</v>
      </c>
      <c r="G113" s="17">
        <f>'Index Values USD'!G113*'Index Values USD'!$U113</f>
        <v>2553.8642903999998</v>
      </c>
      <c r="H113" s="17">
        <f>'Index Values USD'!H113*'Index Values USD'!$U113</f>
        <v>75.535855199999986</v>
      </c>
      <c r="I113" s="17">
        <f>'Index Values USD'!I113*'Index Values USD'!$U113</f>
        <v>2677.5860744000001</v>
      </c>
      <c r="J113" s="17">
        <f>'Index Values USD'!J113*'Index Values USD'!$U113</f>
        <v>909.34529999999995</v>
      </c>
      <c r="K113" s="17">
        <f>'Index Values USD'!K113*'Index Values USD'!$U113</f>
        <v>242.42481768407774</v>
      </c>
      <c r="L113" s="17">
        <f>'Index Values USD'!L113*'Index Values USD'!$U113</f>
        <v>184.90929375999997</v>
      </c>
      <c r="M113" s="17">
        <f>'Index Values USD'!M113*'Index Values USD'!$U113</f>
        <v>299.75623999999999</v>
      </c>
      <c r="N113" s="17"/>
      <c r="O113" s="17">
        <f>'Index Values USD'!O113*'Index Values USD'!$U113</f>
        <v>90.047639999999987</v>
      </c>
      <c r="P113" s="17">
        <f>'Index Values USD'!P113*'Index Values USD'!$U113</f>
        <v>68.254047999999997</v>
      </c>
      <c r="Q113" s="17">
        <f>'Index Values USD'!Q113*'Index Values USD'!$U113</f>
        <v>7476.2350752800003</v>
      </c>
      <c r="R113" s="17">
        <f>'Index Values USD'!R113*'Index Values USD'!$U113</f>
        <v>6274.2841582399997</v>
      </c>
      <c r="S113" s="17">
        <f>'Index Values USD'!S113*'Index Values USD'!$U113</f>
        <v>281.67253011777495</v>
      </c>
    </row>
    <row r="114" spans="1:19" s="1" customFormat="1" x14ac:dyDescent="0.25">
      <c r="A114" s="13">
        <f t="shared" si="2"/>
        <v>39202</v>
      </c>
      <c r="B114" s="17">
        <f>'Index Values USD'!B114*'Index Values USD'!$U114</f>
        <v>2185.2167920000002</v>
      </c>
      <c r="C114" s="17">
        <f>'Index Values USD'!C114*'Index Values USD'!$U114</f>
        <v>89.060342800000001</v>
      </c>
      <c r="D114" s="17">
        <f>'Index Values USD'!D114*'Index Values USD'!$U114</f>
        <v>3900.5086186000003</v>
      </c>
      <c r="E114" s="17">
        <f>'Index Values USD'!E114*'Index Values USD'!$U114</f>
        <v>144.51870950000003</v>
      </c>
      <c r="F114" s="17">
        <f>'Index Values USD'!F114*'Index Values USD'!$U114</f>
        <v>3489.2351702999999</v>
      </c>
      <c r="G114" s="17">
        <f>'Index Values USD'!G114*'Index Values USD'!$U114</f>
        <v>2568.9533397</v>
      </c>
      <c r="H114" s="17">
        <f>'Index Values USD'!H114*'Index Values USD'!$U114</f>
        <v>76.292768199999998</v>
      </c>
      <c r="I114" s="17">
        <f>'Index Values USD'!I114*'Index Values USD'!$U114</f>
        <v>2727.0710896000001</v>
      </c>
      <c r="J114" s="17">
        <f>'Index Values USD'!J114*'Index Values USD'!$U114</f>
        <v>975.82615900000008</v>
      </c>
      <c r="K114" s="17">
        <f>'Index Values USD'!K114*'Index Values USD'!$U114</f>
        <v>248.0135457691627</v>
      </c>
      <c r="L114" s="17">
        <f>'Index Values USD'!L114*'Index Values USD'!$U114</f>
        <v>187.81555672000002</v>
      </c>
      <c r="M114" s="17">
        <f>'Index Values USD'!M114*'Index Values USD'!$U114</f>
        <v>296.64327000000003</v>
      </c>
      <c r="N114" s="17"/>
      <c r="O114" s="17">
        <f>'Index Values USD'!O114*'Index Values USD'!$U114</f>
        <v>89.988326999999998</v>
      </c>
      <c r="P114" s="17">
        <f>'Index Values USD'!P114*'Index Values USD'!$U114</f>
        <v>68.819630000000004</v>
      </c>
      <c r="Q114" s="17">
        <f>'Index Values USD'!Q114*'Index Values USD'!$U114</f>
        <v>7566.5726360400004</v>
      </c>
      <c r="R114" s="17">
        <f>'Index Values USD'!R114*'Index Values USD'!$U114</f>
        <v>6532.5142620100005</v>
      </c>
      <c r="S114" s="17">
        <f>'Index Values USD'!S114*'Index Values USD'!$U114</f>
        <v>280.89724193072635</v>
      </c>
    </row>
    <row r="115" spans="1:19" s="1" customFormat="1" x14ac:dyDescent="0.25">
      <c r="A115" s="13">
        <f t="shared" si="2"/>
        <v>39233</v>
      </c>
      <c r="B115" s="17">
        <f>'Index Values USD'!B115*'Index Values USD'!$U115</f>
        <v>2183.2318949999999</v>
      </c>
      <c r="C115" s="17">
        <f>'Index Values USD'!C115*'Index Values USD'!$U115</f>
        <v>88.546173199999998</v>
      </c>
      <c r="D115" s="17">
        <f>'Index Values USD'!D115*'Index Values USD'!$U115</f>
        <v>3975.9884341000002</v>
      </c>
      <c r="E115" s="17">
        <f>'Index Values USD'!E115*'Index Values USD'!$U115</f>
        <v>146.45818939999998</v>
      </c>
      <c r="F115" s="17">
        <f>'Index Values USD'!F115*'Index Values USD'!$U115</f>
        <v>3423.7433553999999</v>
      </c>
      <c r="G115" s="17">
        <f>'Index Values USD'!G115*'Index Values USD'!$U115</f>
        <v>2473.2038256999999</v>
      </c>
      <c r="H115" s="17">
        <f>'Index Values USD'!H115*'Index Values USD'!$U115</f>
        <v>76.579343300000005</v>
      </c>
      <c r="I115" s="17">
        <f>'Index Values USD'!I115*'Index Values USD'!$U115</f>
        <v>2603.3750482</v>
      </c>
      <c r="J115" s="17">
        <f>'Index Values USD'!J115*'Index Values USD'!$U115</f>
        <v>926.84834199999989</v>
      </c>
      <c r="K115" s="17">
        <f>'Index Values USD'!K115*'Index Values USD'!$U115</f>
        <v>256.14255698185787</v>
      </c>
      <c r="L115" s="17">
        <f>'Index Values USD'!L115*'Index Values USD'!$U115</f>
        <v>192.18066432000001</v>
      </c>
      <c r="M115" s="17">
        <f>'Index Values USD'!M115*'Index Values USD'!$U115</f>
        <v>297.11149899999998</v>
      </c>
      <c r="N115" s="17"/>
      <c r="O115" s="17">
        <f>'Index Values USD'!O115*'Index Values USD'!$U115</f>
        <v>90.627098000000004</v>
      </c>
      <c r="P115" s="17">
        <f>'Index Values USD'!P115*'Index Values USD'!$U115</f>
        <v>68.769321999999988</v>
      </c>
      <c r="Q115" s="17">
        <f>'Index Values USD'!Q115*'Index Values USD'!$U115</f>
        <v>7371.9506872700003</v>
      </c>
      <c r="R115" s="17">
        <f>'Index Values USD'!R115*'Index Values USD'!$U115</f>
        <v>6470.7116838800002</v>
      </c>
      <c r="S115" s="17">
        <f>'Index Values USD'!S115*'Index Values USD'!$U115</f>
        <v>281.1062748565684</v>
      </c>
    </row>
    <row r="116" spans="1:19" s="1" customFormat="1" x14ac:dyDescent="0.25">
      <c r="A116" s="13">
        <f t="shared" si="2"/>
        <v>39263</v>
      </c>
      <c r="B116" s="17">
        <f>'Index Values USD'!B116*'Index Values USD'!$U116</f>
        <v>2287.6595559999996</v>
      </c>
      <c r="C116" s="17">
        <f>'Index Values USD'!C116*'Index Values USD'!$U116</f>
        <v>93.496027799999993</v>
      </c>
      <c r="D116" s="17">
        <f>'Index Values USD'!D116*'Index Values USD'!$U116</f>
        <v>4125.3457601999989</v>
      </c>
      <c r="E116" s="17">
        <f>'Index Values USD'!E116*'Index Values USD'!$U116</f>
        <v>149.00045510000001</v>
      </c>
      <c r="F116" s="17">
        <f>'Index Values USD'!F116*'Index Values USD'!$U116</f>
        <v>3639.5419780999996</v>
      </c>
      <c r="G116" s="17">
        <f>'Index Values USD'!G116*'Index Values USD'!$U116</f>
        <v>2648.7194264999998</v>
      </c>
      <c r="H116" s="17">
        <f>'Index Values USD'!H116*'Index Values USD'!$U116</f>
        <v>77.408546599999994</v>
      </c>
      <c r="I116" s="17">
        <f>'Index Values USD'!I116*'Index Values USD'!$U116</f>
        <v>2809.3707732999997</v>
      </c>
      <c r="J116" s="17">
        <f>'Index Values USD'!J116*'Index Values USD'!$U116</f>
        <v>1000.6248223999999</v>
      </c>
      <c r="K116" s="17">
        <f>'Index Values USD'!K116*'Index Values USD'!$U116</f>
        <v>247.71761384067341</v>
      </c>
      <c r="L116" s="17">
        <f>'Index Values USD'!L116*'Index Values USD'!$U116</f>
        <v>188.21321239</v>
      </c>
      <c r="M116" s="17">
        <f>'Index Values USD'!M116*'Index Values USD'!$U116</f>
        <v>307.073396</v>
      </c>
      <c r="N116" s="17"/>
      <c r="O116" s="17">
        <f>'Index Values USD'!O116*'Index Values USD'!$U116</f>
        <v>91.469741999999997</v>
      </c>
      <c r="P116" s="17">
        <f>'Index Values USD'!P116*'Index Values USD'!$U116</f>
        <v>69.641621000000001</v>
      </c>
      <c r="Q116" s="17">
        <f>'Index Values USD'!Q116*'Index Values USD'!$U116</f>
        <v>7540.23500195</v>
      </c>
      <c r="R116" s="17">
        <f>'Index Values USD'!R116*'Index Values USD'!$U116</f>
        <v>6458.3229011699996</v>
      </c>
      <c r="S116" s="17">
        <f>'Index Values USD'!S116*'Index Values USD'!$U116</f>
        <v>284.04438055208732</v>
      </c>
    </row>
    <row r="117" spans="1:19" s="1" customFormat="1" x14ac:dyDescent="0.25">
      <c r="A117" s="13">
        <f t="shared" si="2"/>
        <v>39294</v>
      </c>
      <c r="B117" s="17">
        <f>'Index Values USD'!B117*'Index Values USD'!$U117</f>
        <v>2329.7053249999999</v>
      </c>
      <c r="C117" s="17">
        <f>'Index Values USD'!C117*'Index Values USD'!$U117</f>
        <v>98.645893999999998</v>
      </c>
      <c r="D117" s="17">
        <f>'Index Values USD'!D117*'Index Values USD'!$U117</f>
        <v>4188.6541324999989</v>
      </c>
      <c r="E117" s="17">
        <f>'Index Values USD'!E117*'Index Values USD'!$U117</f>
        <v>151.399441</v>
      </c>
      <c r="F117" s="17">
        <f>'Index Values USD'!F117*'Index Values USD'!$U117</f>
        <v>3626.6446639999995</v>
      </c>
      <c r="G117" s="17">
        <f>'Index Values USD'!G117*'Index Values USD'!$U117</f>
        <v>2721.8915169999996</v>
      </c>
      <c r="H117" s="17">
        <f>'Index Values USD'!H117*'Index Values USD'!$U117</f>
        <v>79.986961499999992</v>
      </c>
      <c r="I117" s="17">
        <f>'Index Values USD'!I117*'Index Values USD'!$U117</f>
        <v>2860.2360114999997</v>
      </c>
      <c r="J117" s="17">
        <f>'Index Values USD'!J117*'Index Values USD'!$U117</f>
        <v>1021.9096504999999</v>
      </c>
      <c r="K117" s="17">
        <f>'Index Values USD'!K117*'Index Values USD'!$U117</f>
        <v>244.66982212689956</v>
      </c>
      <c r="L117" s="17">
        <f>'Index Values USD'!L117*'Index Values USD'!$U117</f>
        <v>186.57580439999998</v>
      </c>
      <c r="M117" s="17">
        <f>'Index Values USD'!M117*'Index Values USD'!$U117</f>
        <v>309.58137999999997</v>
      </c>
      <c r="N117" s="17"/>
      <c r="O117" s="17">
        <f>'Index Values USD'!O117*'Index Values USD'!$U117</f>
        <v>92.389084999999994</v>
      </c>
      <c r="P117" s="17">
        <f>'Index Values USD'!P117*'Index Values USD'!$U117</f>
        <v>70.645134999999996</v>
      </c>
      <c r="Q117" s="17">
        <f>'Index Values USD'!Q117*'Index Values USD'!$U117</f>
        <v>7738.2431313499992</v>
      </c>
      <c r="R117" s="17">
        <f>'Index Values USD'!R117*'Index Values USD'!$U117</f>
        <v>6551.7008030499992</v>
      </c>
      <c r="S117" s="17">
        <f>'Index Values USD'!S117*'Index Values USD'!$U117</f>
        <v>285.79548169702008</v>
      </c>
    </row>
    <row r="118" spans="1:19" s="1" customFormat="1" x14ac:dyDescent="0.25">
      <c r="A118" s="13">
        <f t="shared" si="2"/>
        <v>39325</v>
      </c>
      <c r="B118" s="17">
        <f>'Index Values USD'!B118*'Index Values USD'!$U118</f>
        <v>2128.7887740000001</v>
      </c>
      <c r="C118" s="17">
        <f>'Index Values USD'!C118*'Index Values USD'!$U118</f>
        <v>89.944997100000009</v>
      </c>
      <c r="D118" s="17">
        <f>'Index Values USD'!D118*'Index Values USD'!$U118</f>
        <v>3759.9256296000003</v>
      </c>
      <c r="E118" s="17">
        <f>'Index Values USD'!E118*'Index Values USD'!$U118</f>
        <v>137.93868270000002</v>
      </c>
      <c r="F118" s="17">
        <f>'Index Values USD'!F118*'Index Values USD'!$U118</f>
        <v>3381.8609223000003</v>
      </c>
      <c r="G118" s="17">
        <f>'Index Values USD'!G118*'Index Values USD'!$U118</f>
        <v>2523.3830559000003</v>
      </c>
      <c r="H118" s="17">
        <f>'Index Values USD'!H118*'Index Values USD'!$U118</f>
        <v>74.691754200000005</v>
      </c>
      <c r="I118" s="17">
        <f>'Index Values USD'!I118*'Index Values USD'!$U118</f>
        <v>2634.7923084000004</v>
      </c>
      <c r="J118" s="17">
        <f>'Index Values USD'!J118*'Index Values USD'!$U118</f>
        <v>915.3612048</v>
      </c>
      <c r="K118" s="17">
        <f>'Index Values USD'!K118*'Index Values USD'!$U118</f>
        <v>244.2404499512779</v>
      </c>
      <c r="L118" s="17">
        <f>'Index Values USD'!L118*'Index Values USD'!$U118</f>
        <v>185.77236257999999</v>
      </c>
      <c r="M118" s="17">
        <f>'Index Values USD'!M118*'Index Values USD'!$U118</f>
        <v>299.46365400000002</v>
      </c>
      <c r="N118" s="17">
        <f>'Index Values USD'!N118*'Index Values USD'!$U118</f>
        <v>50.19</v>
      </c>
      <c r="O118" s="17">
        <f>'Index Values USD'!O118*'Index Values USD'!$U118</f>
        <v>90.382152000000005</v>
      </c>
      <c r="P118" s="17">
        <f>'Index Values USD'!P118*'Index Values USD'!$U118</f>
        <v>69.573378000000005</v>
      </c>
      <c r="Q118" s="17">
        <f>'Index Values USD'!Q118*'Index Values USD'!$U118</f>
        <v>7510.54899441</v>
      </c>
      <c r="R118" s="17">
        <f>'Index Values USD'!R118*'Index Values USD'!$U118</f>
        <v>6595.6499391300003</v>
      </c>
      <c r="S118" s="17">
        <f>'Index Values USD'!S118*'Index Values USD'!$U118</f>
        <v>278.70612555008938</v>
      </c>
    </row>
    <row r="119" spans="1:19" s="1" customFormat="1" x14ac:dyDescent="0.25">
      <c r="A119" s="13">
        <f t="shared" si="2"/>
        <v>39355</v>
      </c>
      <c r="B119" s="17">
        <f>'Index Values USD'!B119*'Index Values USD'!$U119</f>
        <v>2113.2467999999999</v>
      </c>
      <c r="C119" s="17">
        <f>'Index Values USD'!C119*'Index Values USD'!$U119</f>
        <v>91.333368000000007</v>
      </c>
      <c r="D119" s="17">
        <f>'Index Values USD'!D119*'Index Values USD'!$U119</f>
        <v>3689.5597200000002</v>
      </c>
      <c r="E119" s="17">
        <f>'Index Values USD'!E119*'Index Values USD'!$U119</f>
        <v>131.44320000000002</v>
      </c>
      <c r="F119" s="17">
        <f>'Index Values USD'!F119*'Index Values USD'!$U119</f>
        <v>3256.7729039999999</v>
      </c>
      <c r="G119" s="17">
        <f>'Index Values USD'!G119*'Index Values USD'!$U119</f>
        <v>2447.5872959999997</v>
      </c>
      <c r="H119" s="17">
        <f>'Index Values USD'!H119*'Index Values USD'!$U119</f>
        <v>72.550296000000003</v>
      </c>
      <c r="I119" s="17">
        <f>'Index Values USD'!I119*'Index Values USD'!$U119</f>
        <v>2512.7524800000001</v>
      </c>
      <c r="J119" s="17">
        <f>'Index Values USD'!J119*'Index Values USD'!$U119</f>
        <v>885.246264</v>
      </c>
      <c r="K119" s="17">
        <f>'Index Values USD'!K119*'Index Values USD'!$U119</f>
        <v>246.13789494162305</v>
      </c>
      <c r="L119" s="17">
        <f>'Index Values USD'!L119*'Index Values USD'!$U119</f>
        <v>186.80659200000002</v>
      </c>
      <c r="M119" s="17">
        <f>'Index Values USD'!M119*'Index Values USD'!$U119</f>
        <v>297.27936</v>
      </c>
      <c r="N119" s="17">
        <f>'Index Values USD'!N119*'Index Values USD'!$U119</f>
        <v>52.67304</v>
      </c>
      <c r="O119" s="17">
        <f>'Index Values USD'!O119*'Index Values USD'!$U119</f>
        <v>90.478080000000006</v>
      </c>
      <c r="P119" s="17">
        <f>'Index Values USD'!P119*'Index Values USD'!$U119</f>
        <v>69.138720000000006</v>
      </c>
      <c r="Q119" s="17">
        <f>'Index Values USD'!Q119*'Index Values USD'!$U119</f>
        <v>7327.4388767999999</v>
      </c>
      <c r="R119" s="17">
        <f>'Index Values USD'!R119*'Index Values USD'!$U119</f>
        <v>6449.4696672</v>
      </c>
      <c r="S119" s="17">
        <f>'Index Values USD'!S119*'Index Values USD'!$U119</f>
        <v>281.72424081664394</v>
      </c>
    </row>
    <row r="120" spans="1:19" s="1" customFormat="1" x14ac:dyDescent="0.25">
      <c r="A120" s="13">
        <f t="shared" si="2"/>
        <v>39386</v>
      </c>
      <c r="B120" s="17">
        <f>'Index Values USD'!B120*'Index Values USD'!$U120</f>
        <v>2333.4586200000003</v>
      </c>
      <c r="C120" s="17">
        <f>'Index Values USD'!C120*'Index Values USD'!$U120</f>
        <v>102.47030100000001</v>
      </c>
      <c r="D120" s="17">
        <f>'Index Values USD'!D120*'Index Values USD'!$U120</f>
        <v>3848.2846740000005</v>
      </c>
      <c r="E120" s="17">
        <f>'Index Values USD'!E120*'Index Values USD'!$U120</f>
        <v>139.33400399999999</v>
      </c>
      <c r="F120" s="17">
        <f>'Index Values USD'!F120*'Index Values USD'!$U120</f>
        <v>3433.4355690000002</v>
      </c>
      <c r="G120" s="17">
        <f>'Index Values USD'!G120*'Index Values USD'!$U120</f>
        <v>2560.0935060000006</v>
      </c>
      <c r="H120" s="17">
        <f>'Index Values USD'!H120*'Index Values USD'!$U120</f>
        <v>75.541302000000016</v>
      </c>
      <c r="I120" s="17">
        <f>'Index Values USD'!I120*'Index Values USD'!$U120</f>
        <v>2604.8040660000001</v>
      </c>
      <c r="J120" s="17">
        <f>'Index Values USD'!J120*'Index Values USD'!$U120</f>
        <v>887.57873100000006</v>
      </c>
      <c r="K120" s="17">
        <f>'Index Values USD'!K120*'Index Values USD'!$U120</f>
        <v>262.61292459591039</v>
      </c>
      <c r="L120" s="17">
        <f>'Index Values USD'!L120*'Index Values USD'!$U120</f>
        <v>200.12246820000001</v>
      </c>
      <c r="M120" s="17">
        <f>'Index Values USD'!M120*'Index Values USD'!$U120</f>
        <v>322.48259999999999</v>
      </c>
      <c r="N120" s="17">
        <f>'Index Values USD'!N120*'Index Values USD'!$U120</f>
        <v>55.004310000000004</v>
      </c>
      <c r="O120" s="17">
        <f>'Index Values USD'!O120*'Index Values USD'!$U120</f>
        <v>96.832620000000006</v>
      </c>
      <c r="P120" s="17">
        <f>'Index Values USD'!P120*'Index Values USD'!$U120</f>
        <v>75.487500000000011</v>
      </c>
      <c r="Q120" s="17">
        <f>'Index Values USD'!Q120*'Index Values USD'!$U120</f>
        <v>7808.1243912000009</v>
      </c>
      <c r="R120" s="17">
        <f>'Index Values USD'!R120*'Index Values USD'!$U120</f>
        <v>6942.5062091999998</v>
      </c>
      <c r="S120" s="17">
        <f>'Index Values USD'!S120*'Index Values USD'!$U120</f>
        <v>308.361833121389</v>
      </c>
    </row>
    <row r="121" spans="1:19" s="1" customFormat="1" x14ac:dyDescent="0.25">
      <c r="A121" s="13">
        <f t="shared" si="2"/>
        <v>39416</v>
      </c>
      <c r="B121" s="17">
        <f>'Index Values USD'!B121*'Index Values USD'!$U121</f>
        <v>2167.6763650000003</v>
      </c>
      <c r="C121" s="17">
        <f>'Index Values USD'!C121*'Index Values USD'!$U121</f>
        <v>94.39039600000001</v>
      </c>
      <c r="D121" s="17">
        <f>'Index Values USD'!D121*'Index Values USD'!$U121</f>
        <v>3338.887878</v>
      </c>
      <c r="E121" s="17">
        <f>'Index Values USD'!E121*'Index Values USD'!$U121</f>
        <v>114.12655949999998</v>
      </c>
      <c r="F121" s="17">
        <f>'Index Values USD'!F121*'Index Values USD'!$U121</f>
        <v>2990.2261375000003</v>
      </c>
      <c r="G121" s="17">
        <f>'Index Values USD'!G121*'Index Values USD'!$U121</f>
        <v>2326.22712</v>
      </c>
      <c r="H121" s="17">
        <f>'Index Values USD'!H121*'Index Values USD'!$U121</f>
        <v>69.748968499999989</v>
      </c>
      <c r="I121" s="17">
        <f>'Index Values USD'!I121*'Index Values USD'!$U121</f>
        <v>2211.642938</v>
      </c>
      <c r="J121" s="17">
        <f>'Index Values USD'!J121*'Index Values USD'!$U121</f>
        <v>749.01966300000004</v>
      </c>
      <c r="K121" s="17">
        <f>'Index Values USD'!K121*'Index Values USD'!$U121</f>
        <v>264.98351248354982</v>
      </c>
      <c r="L121" s="17">
        <f>'Index Values USD'!L121*'Index Values USD'!$U121</f>
        <v>199.86334210000001</v>
      </c>
      <c r="M121" s="17">
        <f>'Index Values USD'!M121*'Index Values USD'!$U121</f>
        <v>302.59235000000001</v>
      </c>
      <c r="N121" s="17">
        <f>'Index Values USD'!N121*'Index Values USD'!$U121</f>
        <v>52.354259999999996</v>
      </c>
      <c r="O121" s="17">
        <f>'Index Values USD'!O121*'Index Values USD'!$U121</f>
        <v>88.694540000000003</v>
      </c>
      <c r="P121" s="17">
        <f>'Index Values USD'!P121*'Index Values USD'!$U121</f>
        <v>68.632145000000008</v>
      </c>
      <c r="Q121" s="17">
        <f>'Index Values USD'!Q121*'Index Values USD'!$U121</f>
        <v>7335.8220312499998</v>
      </c>
      <c r="R121" s="17">
        <f>'Index Values USD'!R121*'Index Values USD'!$U121</f>
        <v>7014.3460993500003</v>
      </c>
      <c r="S121" s="17">
        <f>'Index Values USD'!S121*'Index Values USD'!$U121</f>
        <v>293.70738634951698</v>
      </c>
    </row>
    <row r="122" spans="1:19" s="1" customFormat="1" x14ac:dyDescent="0.25">
      <c r="A122" s="13">
        <f t="shared" si="2"/>
        <v>39447</v>
      </c>
      <c r="B122" s="17">
        <f>'Index Values USD'!B122*'Index Values USD'!$U122</f>
        <v>1990.5866000000001</v>
      </c>
      <c r="C122" s="17">
        <f>'Index Values USD'!C122*'Index Values USD'!$U122</f>
        <v>82.425573999999997</v>
      </c>
      <c r="D122" s="17">
        <f>'Index Values USD'!D122*'Index Values USD'!$U122</f>
        <v>2873.7401420000001</v>
      </c>
      <c r="E122" s="17">
        <f>'Index Values USD'!E122*'Index Values USD'!$U122</f>
        <v>91.017260000000007</v>
      </c>
      <c r="F122" s="17">
        <f>'Index Values USD'!F122*'Index Values USD'!$U122</f>
        <v>2684.360424</v>
      </c>
      <c r="G122" s="17">
        <f>'Index Values USD'!G122*'Index Values USD'!$U122</f>
        <v>2195.9622919999997</v>
      </c>
      <c r="H122" s="17">
        <f>'Index Values USD'!H122*'Index Values USD'!$U122</f>
        <v>69.111041999999998</v>
      </c>
      <c r="I122" s="17">
        <f>'Index Values USD'!I122*'Index Values USD'!$U122</f>
        <v>1837.416612</v>
      </c>
      <c r="J122" s="17">
        <f>'Index Values USD'!J122*'Index Values USD'!$U122</f>
        <v>602.76776000000007</v>
      </c>
      <c r="K122" s="17">
        <f>'Index Values USD'!K122*'Index Values USD'!$U122</f>
        <v>287.72022669498392</v>
      </c>
      <c r="L122" s="17">
        <f>'Index Values USD'!L122*'Index Values USD'!$U122</f>
        <v>213.236839</v>
      </c>
      <c r="M122" s="17">
        <f>'Index Values USD'!M122*'Index Values USD'!$U122</f>
        <v>272.70346000000001</v>
      </c>
      <c r="N122" s="17">
        <f>'Index Values USD'!N122*'Index Values USD'!$U122</f>
        <v>51.725519999999996</v>
      </c>
      <c r="O122" s="17">
        <f>'Index Values USD'!O122*'Index Values USD'!$U122</f>
        <v>75.803139999999999</v>
      </c>
      <c r="P122" s="17">
        <f>'Index Values USD'!P122*'Index Values USD'!$U122</f>
        <v>55.774740000000001</v>
      </c>
      <c r="Q122" s="17">
        <f>'Index Values USD'!Q122*'Index Values USD'!$U122</f>
        <v>7357.6277369999998</v>
      </c>
      <c r="R122" s="17">
        <f>'Index Values USD'!R122*'Index Values USD'!$U122</f>
        <v>7896.9075837999999</v>
      </c>
      <c r="S122" s="17">
        <f>'Index Values USD'!S122*'Index Values USD'!$U122</f>
        <v>262.07024163367771</v>
      </c>
    </row>
    <row r="123" spans="1:19" s="1" customFormat="1" x14ac:dyDescent="0.25">
      <c r="A123" s="13">
        <f t="shared" si="2"/>
        <v>39478</v>
      </c>
      <c r="B123" s="17">
        <f>'Index Values USD'!B123*'Index Values USD'!$U123</f>
        <v>1928.192585</v>
      </c>
      <c r="C123" s="17">
        <f>'Index Values USD'!C123*'Index Values USD'!$U123</f>
        <v>76.868284000000003</v>
      </c>
      <c r="D123" s="17">
        <f>'Index Values USD'!D123*'Index Values USD'!$U123</f>
        <v>2795.4040579999996</v>
      </c>
      <c r="E123" s="17">
        <f>'Index Values USD'!E123*'Index Values USD'!$U123</f>
        <v>86.984859999999998</v>
      </c>
      <c r="F123" s="17">
        <f>'Index Values USD'!F123*'Index Values USD'!$U123</f>
        <v>2626.9297619999998</v>
      </c>
      <c r="G123" s="17">
        <f>'Index Values USD'!G123*'Index Values USD'!$U123</f>
        <v>2267.9402784999997</v>
      </c>
      <c r="H123" s="17">
        <f>'Index Values USD'!H123*'Index Values USD'!$U123</f>
        <v>75.233577499999996</v>
      </c>
      <c r="I123" s="17">
        <f>'Index Values USD'!I123*'Index Values USD'!$U123</f>
        <v>1819.108939</v>
      </c>
      <c r="J123" s="17">
        <f>'Index Values USD'!J123*'Index Values USD'!$U123</f>
        <v>582.97744949999992</v>
      </c>
      <c r="K123" s="17">
        <f>'Index Values USD'!K123*'Index Values USD'!$U123</f>
        <v>310.92356434569854</v>
      </c>
      <c r="L123" s="17">
        <f>'Index Values USD'!L123*'Index Values USD'!$U123</f>
        <v>229.45561365</v>
      </c>
      <c r="M123" s="17">
        <f>'Index Values USD'!M123*'Index Values USD'!$U123</f>
        <v>265.98294499999997</v>
      </c>
      <c r="N123" s="17">
        <f>'Index Values USD'!N123*'Index Values USD'!$U123</f>
        <v>52.013979999999997</v>
      </c>
      <c r="O123" s="17">
        <f>'Index Values USD'!O123*'Index Values USD'!$U123</f>
        <v>81.832899999999995</v>
      </c>
      <c r="P123" s="17">
        <f>'Index Values USD'!P123*'Index Values USD'!$U123</f>
        <v>62.701694999999994</v>
      </c>
      <c r="Q123" s="17">
        <f>'Index Values USD'!Q123*'Index Values USD'!$U123</f>
        <v>7404.5333218499991</v>
      </c>
      <c r="R123" s="17">
        <f>'Index Values USD'!R123*'Index Values USD'!$U123</f>
        <v>8319.2672024500007</v>
      </c>
      <c r="S123" s="17">
        <f>'Index Values USD'!S123*'Index Values USD'!$U123</f>
        <v>283.90315648113398</v>
      </c>
    </row>
    <row r="124" spans="1:19" s="1" customFormat="1" x14ac:dyDescent="0.25">
      <c r="A124" s="13">
        <f t="shared" si="2"/>
        <v>39507</v>
      </c>
      <c r="B124" s="17">
        <f>'Index Values USD'!B124*'Index Values USD'!$U124</f>
        <v>2056.7809999999999</v>
      </c>
      <c r="C124" s="17">
        <f>'Index Values USD'!C124*'Index Values USD'!$U124</f>
        <v>85.502385000000004</v>
      </c>
      <c r="D124" s="17">
        <f>'Index Values USD'!D124*'Index Values USD'!$U124</f>
        <v>3215.4345250000001</v>
      </c>
      <c r="E124" s="17">
        <f>'Index Values USD'!E124*'Index Values USD'!$U124</f>
        <v>96.463755000000006</v>
      </c>
      <c r="F124" s="17">
        <f>'Index Values USD'!F124*'Index Values USD'!$U124</f>
        <v>2686.7405650000001</v>
      </c>
      <c r="G124" s="17">
        <f>'Index Values USD'!G124*'Index Values USD'!$U124</f>
        <v>2582.4917850000002</v>
      </c>
      <c r="H124" s="17">
        <f>'Index Values USD'!H124*'Index Values USD'!$U124</f>
        <v>85.400320000000008</v>
      </c>
      <c r="I124" s="17">
        <f>'Index Values USD'!I124*'Index Values USD'!$U124</f>
        <v>2027.0362450000002</v>
      </c>
      <c r="J124" s="17">
        <f>'Index Values USD'!J124*'Index Values USD'!$U124</f>
        <v>661.94564000000014</v>
      </c>
      <c r="K124" s="17">
        <f>'Index Values USD'!K124*'Index Values USD'!$U124</f>
        <v>351.06885482663972</v>
      </c>
      <c r="L124" s="17">
        <f>'Index Values USD'!L124*'Index Values USD'!$U124</f>
        <v>256.63744200000002</v>
      </c>
      <c r="M124" s="17">
        <f>'Index Values USD'!M124*'Index Values USD'!$U124</f>
        <v>301.63290000000001</v>
      </c>
      <c r="N124" s="17">
        <f>'Index Values USD'!N124*'Index Values USD'!$U124</f>
        <v>60.321100000000008</v>
      </c>
      <c r="O124" s="17">
        <f>'Index Values USD'!O124*'Index Values USD'!$U124</f>
        <v>92.420199999999994</v>
      </c>
      <c r="P124" s="17">
        <f>'Index Values USD'!P124*'Index Values USD'!$U124</f>
        <v>72.438749999999999</v>
      </c>
      <c r="Q124" s="17">
        <f>'Index Values USD'!Q124*'Index Values USD'!$U124</f>
        <v>7814.3486170000006</v>
      </c>
      <c r="R124" s="17">
        <f>'Index Values USD'!R124*'Index Values USD'!$U124</f>
        <v>8857.9719415</v>
      </c>
      <c r="S124" s="17">
        <f>'Index Values USD'!S124*'Index Values USD'!$U124</f>
        <v>324.94412767072197</v>
      </c>
    </row>
    <row r="125" spans="1:19" s="1" customFormat="1" x14ac:dyDescent="0.25">
      <c r="A125" s="13">
        <f t="shared" si="2"/>
        <v>39538</v>
      </c>
      <c r="B125" s="17">
        <f>'Index Values USD'!B125*'Index Values USD'!$U125</f>
        <v>1896.6697229999997</v>
      </c>
      <c r="C125" s="17">
        <f>'Index Values USD'!C125*'Index Values USD'!$U125</f>
        <v>78.103464399999993</v>
      </c>
      <c r="D125" s="17">
        <f>'Index Values USD'!D125*'Index Values USD'!$U125</f>
        <v>2804.4811743</v>
      </c>
      <c r="E125" s="17">
        <f>'Index Values USD'!E125*'Index Values USD'!$U125</f>
        <v>90.6863113</v>
      </c>
      <c r="F125" s="17">
        <f>'Index Values USD'!F125*'Index Values USD'!$U125</f>
        <v>2529.5607206999998</v>
      </c>
      <c r="G125" s="17">
        <f>'Index Values USD'!G125*'Index Values USD'!$U125</f>
        <v>2416.4574524999998</v>
      </c>
      <c r="H125" s="17">
        <f>'Index Values USD'!H125*'Index Values USD'!$U125</f>
        <v>81.244878</v>
      </c>
      <c r="I125" s="17">
        <f>'Index Values USD'!I125*'Index Values USD'!$U125</f>
        <v>1846.7784634</v>
      </c>
      <c r="J125" s="17">
        <f>'Index Values USD'!J125*'Index Values USD'!$U125</f>
        <v>621.90911640000002</v>
      </c>
      <c r="K125" s="17">
        <f>'Index Values USD'!K125*'Index Values USD'!$U125</f>
        <v>337.51868535305147</v>
      </c>
      <c r="L125" s="17">
        <f>'Index Values USD'!L125*'Index Values USD'!$U125</f>
        <v>249.22358031999997</v>
      </c>
      <c r="M125" s="17">
        <f>'Index Values USD'!M125*'Index Values USD'!$U125</f>
        <v>317.47670499999998</v>
      </c>
      <c r="N125" s="17">
        <f>'Index Values USD'!N125*'Index Values USD'!$U125</f>
        <v>56.363891999999993</v>
      </c>
      <c r="O125" s="17">
        <f>'Index Values USD'!O125*'Index Values USD'!$U125</f>
        <v>96.518694999999994</v>
      </c>
      <c r="P125" s="17">
        <f>'Index Values USD'!P125*'Index Values USD'!$U125</f>
        <v>76.355330999999993</v>
      </c>
      <c r="Q125" s="17">
        <f>'Index Values USD'!Q125*'Index Values USD'!$U125</f>
        <v>7776.0209260499996</v>
      </c>
      <c r="R125" s="17">
        <f>'Index Values USD'!R125*'Index Values USD'!$U125</f>
        <v>8884.0401401700001</v>
      </c>
      <c r="S125" s="17">
        <f>'Index Values USD'!S125*'Index Values USD'!$U125</f>
        <v>333.26661693913724</v>
      </c>
    </row>
    <row r="126" spans="1:19" s="1" customFormat="1" x14ac:dyDescent="0.25">
      <c r="A126" s="13">
        <f t="shared" si="2"/>
        <v>39568</v>
      </c>
      <c r="B126" s="17">
        <f>'Index Values USD'!B126*'Index Values USD'!$U126</f>
        <v>1729.2655379999999</v>
      </c>
      <c r="C126" s="17">
        <f>'Index Values USD'!C126*'Index Values USD'!$U126</f>
        <v>70.285447399999995</v>
      </c>
      <c r="D126" s="17">
        <f>'Index Values USD'!D126*'Index Values USD'!$U126</f>
        <v>2535.0419556000002</v>
      </c>
      <c r="E126" s="17">
        <f>'Index Values USD'!E126*'Index Values USD'!$U126</f>
        <v>85.682591400000007</v>
      </c>
      <c r="F126" s="17">
        <f>'Index Values USD'!F126*'Index Values USD'!$U126</f>
        <v>2359.6081263999999</v>
      </c>
      <c r="G126" s="17">
        <f>'Index Values USD'!G126*'Index Values USD'!$U126</f>
        <v>2150.874131</v>
      </c>
      <c r="H126" s="17">
        <f>'Index Values USD'!H126*'Index Values USD'!$U126</f>
        <v>71.687537599999999</v>
      </c>
      <c r="I126" s="17">
        <f>'Index Values USD'!I126*'Index Values USD'!$U126</f>
        <v>1783.0814904000001</v>
      </c>
      <c r="J126" s="17">
        <f>'Index Values USD'!J126*'Index Values USD'!$U126</f>
        <v>596.23274479999998</v>
      </c>
      <c r="K126" s="17">
        <f>'Index Values USD'!K126*'Index Values USD'!$U126</f>
        <v>331.647652475531</v>
      </c>
      <c r="L126" s="17">
        <f>'Index Values USD'!L126*'Index Values USD'!$U126</f>
        <v>247.51789216000003</v>
      </c>
      <c r="M126" s="17">
        <f>'Index Values USD'!M126*'Index Values USD'!$U126</f>
        <v>313.53167999999999</v>
      </c>
      <c r="N126" s="17">
        <f>'Index Values USD'!N126*'Index Values USD'!$U126</f>
        <v>53.603578000000006</v>
      </c>
      <c r="O126" s="17">
        <f>'Index Values USD'!O126*'Index Values USD'!$U126</f>
        <v>95.778059999999996</v>
      </c>
      <c r="P126" s="17">
        <f>'Index Values USD'!P126*'Index Values USD'!$U126</f>
        <v>75.20429</v>
      </c>
      <c r="Q126" s="17">
        <f>'Index Values USD'!Q126*'Index Values USD'!$U126</f>
        <v>7725.1732209399997</v>
      </c>
      <c r="R126" s="17">
        <f>'Index Values USD'!R126*'Index Values USD'!$U126</f>
        <v>9013.7973678199996</v>
      </c>
      <c r="S126" s="17">
        <f>'Index Values USD'!S126*'Index Values USD'!$U126</f>
        <v>333.30833023587235</v>
      </c>
    </row>
    <row r="127" spans="1:19" s="1" customFormat="1" x14ac:dyDescent="0.25">
      <c r="A127" s="13">
        <f t="shared" si="2"/>
        <v>39599</v>
      </c>
      <c r="B127" s="17">
        <f>'Index Values USD'!B127*'Index Values USD'!$U127</f>
        <v>1876.3636260000001</v>
      </c>
      <c r="C127" s="17">
        <f>'Index Values USD'!C127*'Index Values USD'!$U127</f>
        <v>77.106415200000015</v>
      </c>
      <c r="D127" s="17">
        <f>'Index Values USD'!D127*'Index Values USD'!$U127</f>
        <v>2749.7643484</v>
      </c>
      <c r="E127" s="17">
        <f>'Index Values USD'!E127*'Index Values USD'!$U127</f>
        <v>91.739290800000006</v>
      </c>
      <c r="F127" s="17">
        <f>'Index Values USD'!F127*'Index Values USD'!$U127</f>
        <v>2446.0417628</v>
      </c>
      <c r="G127" s="17">
        <f>'Index Values USD'!G127*'Index Values USD'!$U127</f>
        <v>2196.1929874000002</v>
      </c>
      <c r="H127" s="17">
        <f>'Index Values USD'!H127*'Index Values USD'!$U127</f>
        <v>74.231227599999997</v>
      </c>
      <c r="I127" s="17">
        <f>'Index Values USD'!I127*'Index Values USD'!$U127</f>
        <v>2021.0718598000001</v>
      </c>
      <c r="J127" s="17">
        <f>'Index Values USD'!J127*'Index Values USD'!$U127</f>
        <v>681.60797520000006</v>
      </c>
      <c r="K127" s="17">
        <f>'Index Values USD'!K127*'Index Values USD'!$U127</f>
        <v>340.0309464616675</v>
      </c>
      <c r="L127" s="17">
        <f>'Index Values USD'!L127*'Index Values USD'!$U127</f>
        <v>253.0692229</v>
      </c>
      <c r="M127" s="17">
        <f>'Index Values USD'!M127*'Index Values USD'!$U127</f>
        <v>324.984172</v>
      </c>
      <c r="N127" s="17">
        <f>'Index Values USD'!N127*'Index Values USD'!$U127</f>
        <v>57.322220000000002</v>
      </c>
      <c r="O127" s="17">
        <f>'Index Values USD'!O127*'Index Values USD'!$U127</f>
        <v>103.598916</v>
      </c>
      <c r="P127" s="17">
        <f>'Index Values USD'!P127*'Index Values USD'!$U127</f>
        <v>79.336466000000001</v>
      </c>
      <c r="Q127" s="17">
        <f>'Index Values USD'!Q127*'Index Values USD'!$U127</f>
        <v>7944.6493941600002</v>
      </c>
      <c r="R127" s="17">
        <f>'Index Values USD'!R127*'Index Values USD'!$U127</f>
        <v>8953.273443</v>
      </c>
      <c r="S127" s="17">
        <f>'Index Values USD'!S127*'Index Values USD'!$U127</f>
        <v>346.94582327497125</v>
      </c>
    </row>
    <row r="128" spans="1:19" s="1" customFormat="1" x14ac:dyDescent="0.25">
      <c r="A128" s="13">
        <f t="shared" si="2"/>
        <v>39629</v>
      </c>
      <c r="B128" s="17">
        <f>'Index Values USD'!B128*'Index Values USD'!$U128</f>
        <v>1991.439028</v>
      </c>
      <c r="C128" s="17">
        <f>'Index Values USD'!C128*'Index Values USD'!$U128</f>
        <v>87.690846100000002</v>
      </c>
      <c r="D128" s="17">
        <f>'Index Values USD'!D128*'Index Values USD'!$U128</f>
        <v>3060.0015560000002</v>
      </c>
      <c r="E128" s="17">
        <f>'Index Values USD'!E128*'Index Values USD'!$U128</f>
        <v>108.1266447</v>
      </c>
      <c r="F128" s="17">
        <f>'Index Values USD'!F128*'Index Values USD'!$U128</f>
        <v>2667.2199088000002</v>
      </c>
      <c r="G128" s="17">
        <f>'Index Values USD'!G128*'Index Values USD'!$U128</f>
        <v>2331.3807557999999</v>
      </c>
      <c r="H128" s="17">
        <f>'Index Values USD'!H128*'Index Values USD'!$U128</f>
        <v>75.559583799999999</v>
      </c>
      <c r="I128" s="17">
        <f>'Index Values USD'!I128*'Index Values USD'!$U128</f>
        <v>2214.7717604999998</v>
      </c>
      <c r="J128" s="17">
        <f>'Index Values USD'!J128*'Index Values USD'!$U128</f>
        <v>769.97040010000001</v>
      </c>
      <c r="K128" s="17">
        <f>'Index Values USD'!K128*'Index Values USD'!$U128</f>
        <v>330.23747222148972</v>
      </c>
      <c r="L128" s="17">
        <f>'Index Values USD'!L128*'Index Values USD'!$U128</f>
        <v>247.26329200000004</v>
      </c>
      <c r="M128" s="17">
        <f>'Index Values USD'!M128*'Index Values USD'!$U128</f>
        <v>348.96225400000003</v>
      </c>
      <c r="N128" s="17">
        <f>'Index Values USD'!N128*'Index Values USD'!$U128</f>
        <v>59.537366000000006</v>
      </c>
      <c r="O128" s="17">
        <f>'Index Values USD'!O128*'Index Values USD'!$U128</f>
        <v>107.013108</v>
      </c>
      <c r="P128" s="17">
        <f>'Index Values USD'!P128*'Index Values USD'!$U128</f>
        <v>81.726967999999999</v>
      </c>
      <c r="Q128" s="17">
        <f>'Index Values USD'!Q128*'Index Values USD'!$U128</f>
        <v>8112.0173658800004</v>
      </c>
      <c r="R128" s="17">
        <f>'Index Values USD'!R128*'Index Values USD'!$U128</f>
        <v>8662.1449264599996</v>
      </c>
      <c r="S128" s="17">
        <f>'Index Values USD'!S128*'Index Values USD'!$U128</f>
        <v>354.82309342878324</v>
      </c>
    </row>
    <row r="129" spans="1:19" s="1" customFormat="1" x14ac:dyDescent="0.25">
      <c r="A129" s="13">
        <f t="shared" si="2"/>
        <v>39660</v>
      </c>
      <c r="B129" s="17">
        <f>'Index Values USD'!B129*'Index Values USD'!$U129</f>
        <v>1919.5212810000003</v>
      </c>
      <c r="C129" s="17">
        <f>'Index Values USD'!C129*'Index Values USD'!$U129</f>
        <v>83.35490879999999</v>
      </c>
      <c r="D129" s="17">
        <f>'Index Values USD'!D129*'Index Values USD'!$U129</f>
        <v>3123.5736237000001</v>
      </c>
      <c r="E129" s="17">
        <f>'Index Values USD'!E129*'Index Values USD'!$U129</f>
        <v>112.199028</v>
      </c>
      <c r="F129" s="17">
        <f>'Index Values USD'!F129*'Index Values USD'!$U129</f>
        <v>2774.8455294</v>
      </c>
      <c r="G129" s="17">
        <f>'Index Values USD'!G129*'Index Values USD'!$U129</f>
        <v>2349.5115165000002</v>
      </c>
      <c r="H129" s="17">
        <f>'Index Values USD'!H129*'Index Values USD'!$U129</f>
        <v>77.483052600000008</v>
      </c>
      <c r="I129" s="17">
        <f>'Index Values USD'!I129*'Index Values USD'!$U129</f>
        <v>2295.2243343</v>
      </c>
      <c r="J129" s="17">
        <f>'Index Values USD'!J129*'Index Values USD'!$U129</f>
        <v>824.07048150000003</v>
      </c>
      <c r="K129" s="17">
        <f>'Index Values USD'!K129*'Index Values USD'!$U129</f>
        <v>311.64615403964461</v>
      </c>
      <c r="L129" s="17">
        <f>'Index Values USD'!L129*'Index Values USD'!$U129</f>
        <v>233.96771148000002</v>
      </c>
      <c r="M129" s="17">
        <f>'Index Values USD'!M129*'Index Values USD'!$U129</f>
        <v>345.59079600000001</v>
      </c>
      <c r="N129" s="17">
        <f>'Index Values USD'!N129*'Index Values USD'!$U129</f>
        <v>56.896346999999999</v>
      </c>
      <c r="O129" s="17">
        <f>'Index Values USD'!O129*'Index Values USD'!$U129</f>
        <v>105.768771</v>
      </c>
      <c r="P129" s="17">
        <f>'Index Values USD'!P129*'Index Values USD'!$U129</f>
        <v>81.258435000000006</v>
      </c>
      <c r="Q129" s="17">
        <f>'Index Values USD'!Q129*'Index Values USD'!$U129</f>
        <v>7883.7498214799998</v>
      </c>
      <c r="R129" s="17">
        <f>'Index Values USD'!R129*'Index Values USD'!$U129</f>
        <v>8193.7050720900006</v>
      </c>
      <c r="S129" s="17">
        <f>'Index Values USD'!S129*'Index Values USD'!$U129</f>
        <v>338.84617615300368</v>
      </c>
    </row>
    <row r="130" spans="1:19" s="1" customFormat="1" x14ac:dyDescent="0.25">
      <c r="A130" s="13">
        <f t="shared" si="2"/>
        <v>39691</v>
      </c>
      <c r="B130" s="17">
        <f>'Index Values USD'!B130*'Index Values USD'!$U130</f>
        <v>1892.4066560000001</v>
      </c>
      <c r="C130" s="17">
        <f>'Index Values USD'!C130*'Index Values USD'!$U130</f>
        <v>82.894260400000007</v>
      </c>
      <c r="D130" s="17">
        <f>'Index Values USD'!D130*'Index Values USD'!$U130</f>
        <v>3004.1323760000005</v>
      </c>
      <c r="E130" s="17">
        <f>'Index Values USD'!E130*'Index Values USD'!$U130</f>
        <v>109.77813000000002</v>
      </c>
      <c r="F130" s="17">
        <f>'Index Values USD'!F130*'Index Values USD'!$U130</f>
        <v>2694.7266583999999</v>
      </c>
      <c r="G130" s="17">
        <f>'Index Values USD'!G130*'Index Values USD'!$U130</f>
        <v>2351.8014716000002</v>
      </c>
      <c r="H130" s="17">
        <f>'Index Values USD'!H130*'Index Values USD'!$U130</f>
        <v>81.068422400000003</v>
      </c>
      <c r="I130" s="17">
        <f>'Index Values USD'!I130*'Index Values USD'!$U130</f>
        <v>2321.3291164000002</v>
      </c>
      <c r="J130" s="17">
        <f>'Index Values USD'!J130*'Index Values USD'!$U130</f>
        <v>799.83795639999994</v>
      </c>
      <c r="K130" s="17">
        <f>'Index Values USD'!K130*'Index Values USD'!$U130</f>
        <v>306.93066753093791</v>
      </c>
      <c r="L130" s="17">
        <f>'Index Values USD'!L130*'Index Values USD'!$U130</f>
        <v>231.09421944000002</v>
      </c>
      <c r="M130" s="17">
        <f>'Index Values USD'!M130*'Index Values USD'!$U130</f>
        <v>350.51228800000001</v>
      </c>
      <c r="N130" s="17">
        <f>'Index Values USD'!N130*'Index Values USD'!$U130</f>
        <v>56.063251999999999</v>
      </c>
      <c r="O130" s="17">
        <f>'Index Values USD'!O130*'Index Values USD'!$U130</f>
        <v>105.157332</v>
      </c>
      <c r="P130" s="17">
        <f>'Index Values USD'!P130*'Index Values USD'!$U130</f>
        <v>82.396636000000015</v>
      </c>
      <c r="Q130" s="17">
        <f>'Index Values USD'!Q130*'Index Values USD'!$U130</f>
        <v>7768.9680927600011</v>
      </c>
      <c r="R130" s="17">
        <f>'Index Values USD'!R130*'Index Values USD'!$U130</f>
        <v>7965.5108344</v>
      </c>
      <c r="S130" s="17">
        <f>'Index Values USD'!S130*'Index Values USD'!$U130</f>
        <v>339.358484145597</v>
      </c>
    </row>
    <row r="131" spans="1:19" s="1" customFormat="1" x14ac:dyDescent="0.25">
      <c r="A131" s="13">
        <f t="shared" si="2"/>
        <v>39721</v>
      </c>
      <c r="B131" s="17">
        <f>'Index Values USD'!B131*'Index Values USD'!$U131</f>
        <v>2004.2390720000001</v>
      </c>
      <c r="C131" s="17">
        <f>'Index Values USD'!C131*'Index Values USD'!$U131</f>
        <v>89.383606400000005</v>
      </c>
      <c r="D131" s="17">
        <f>'Index Values USD'!D131*'Index Values USD'!$U131</f>
        <v>3287.8591328000007</v>
      </c>
      <c r="E131" s="17">
        <f>'Index Values USD'!E131*'Index Values USD'!$U131</f>
        <v>117.93027840000001</v>
      </c>
      <c r="F131" s="17">
        <f>'Index Values USD'!F131*'Index Values USD'!$U131</f>
        <v>2899.8685408000006</v>
      </c>
      <c r="G131" s="17">
        <f>'Index Values USD'!G131*'Index Values USD'!$U131</f>
        <v>2415.3057632000005</v>
      </c>
      <c r="H131" s="17">
        <f>'Index Values USD'!H131*'Index Values USD'!$U131</f>
        <v>81.840774400000001</v>
      </c>
      <c r="I131" s="17">
        <f>'Index Values USD'!I131*'Index Values USD'!$U131</f>
        <v>2552.1293247999997</v>
      </c>
      <c r="J131" s="17">
        <f>'Index Values USD'!J131*'Index Values USD'!$U131</f>
        <v>876.8684320000001</v>
      </c>
      <c r="K131" s="17">
        <f>'Index Values USD'!K131*'Index Values USD'!$U131</f>
        <v>307.55222358296447</v>
      </c>
      <c r="L131" s="17">
        <f>'Index Values USD'!L131*'Index Values USD'!$U131</f>
        <v>232.63512096000002</v>
      </c>
      <c r="M131" s="17">
        <f>'Index Values USD'!M131*'Index Values USD'!$U131</f>
        <v>366.07120000000003</v>
      </c>
      <c r="N131" s="17">
        <f>'Index Values USD'!N131*'Index Values USD'!$U131</f>
        <v>57.488287999999997</v>
      </c>
      <c r="O131" s="17">
        <f>'Index Values USD'!O131*'Index Values USD'!$U131</f>
        <v>109.35161600000001</v>
      </c>
      <c r="P131" s="17">
        <f>'Index Values USD'!P131*'Index Values USD'!$U131</f>
        <v>85.559231999999994</v>
      </c>
      <c r="Q131" s="17">
        <f>'Index Values USD'!Q131*'Index Values USD'!$U131</f>
        <v>7896.4105228800008</v>
      </c>
      <c r="R131" s="17">
        <f>'Index Values USD'!R131*'Index Values USD'!$U131</f>
        <v>7883.4929817600014</v>
      </c>
      <c r="S131" s="17">
        <f>'Index Values USD'!S131*'Index Values USD'!$U131</f>
        <v>345.78314868239005</v>
      </c>
    </row>
    <row r="132" spans="1:19" s="1" customFormat="1" x14ac:dyDescent="0.25">
      <c r="A132" s="13">
        <f t="shared" si="2"/>
        <v>39752</v>
      </c>
      <c r="B132" s="17">
        <f>'Index Values USD'!B132*'Index Values USD'!$U132</f>
        <v>2127.6668979999999</v>
      </c>
      <c r="C132" s="17">
        <f>'Index Values USD'!C132*'Index Values USD'!$U132</f>
        <v>96.031763100000006</v>
      </c>
      <c r="D132" s="17">
        <f>'Index Values USD'!D132*'Index Values USD'!$U132</f>
        <v>3598.9175375999998</v>
      </c>
      <c r="E132" s="17">
        <f>'Index Values USD'!E132*'Index Values USD'!$U132</f>
        <v>133.14324590000001</v>
      </c>
      <c r="F132" s="17">
        <f>'Index Values USD'!F132*'Index Values USD'!$U132</f>
        <v>3139.6331638000001</v>
      </c>
      <c r="G132" s="17">
        <f>'Index Values USD'!G132*'Index Values USD'!$U132</f>
        <v>2575.4173185999998</v>
      </c>
      <c r="H132" s="17">
        <f>'Index Values USD'!H132*'Index Values USD'!$U132</f>
        <v>88.671716000000004</v>
      </c>
      <c r="I132" s="17">
        <f>'Index Values USD'!I132*'Index Values USD'!$U132</f>
        <v>2710.6545774000001</v>
      </c>
      <c r="J132" s="17">
        <f>'Index Values USD'!J132*'Index Values USD'!$U132</f>
        <v>896.60279170000001</v>
      </c>
      <c r="K132" s="17">
        <f>'Index Values USD'!K132*'Index Values USD'!$U132</f>
        <v>321.56198556864388</v>
      </c>
      <c r="L132" s="17">
        <f>'Index Values USD'!L132*'Index Values USD'!$U132</f>
        <v>242.85319211999999</v>
      </c>
      <c r="M132" s="17">
        <f>'Index Values USD'!M132*'Index Values USD'!$U132</f>
        <v>385.93437399999999</v>
      </c>
      <c r="N132" s="17">
        <f>'Index Values USD'!N132*'Index Values USD'!$U132</f>
        <v>58.952817000000003</v>
      </c>
      <c r="O132" s="17">
        <f>'Index Values USD'!O132*'Index Values USD'!$U132</f>
        <v>115.57895300000001</v>
      </c>
      <c r="P132" s="17">
        <f>'Index Values USD'!P132*'Index Values USD'!$U132</f>
        <v>91.458821999999998</v>
      </c>
      <c r="Q132" s="17">
        <f>'Index Values USD'!Q132*'Index Values USD'!$U132</f>
        <v>8211.7080530099993</v>
      </c>
      <c r="R132" s="17">
        <f>'Index Values USD'!R132*'Index Values USD'!$U132</f>
        <v>8117.9973844200003</v>
      </c>
      <c r="S132" s="17">
        <f>'Index Values USD'!S132*'Index Values USD'!$U132</f>
        <v>365.14558709740675</v>
      </c>
    </row>
    <row r="133" spans="1:19" s="1" customFormat="1" x14ac:dyDescent="0.25">
      <c r="A133" s="13">
        <f t="shared" si="2"/>
        <v>39782</v>
      </c>
      <c r="B133" s="17">
        <f>'Index Values USD'!B133*'Index Values USD'!$U133</f>
        <v>2252.6826820000001</v>
      </c>
      <c r="C133" s="17">
        <f>'Index Values USD'!C133*'Index Values USD'!$U133</f>
        <v>103.91938450000001</v>
      </c>
      <c r="D133" s="17">
        <f>'Index Values USD'!D133*'Index Values USD'!$U133</f>
        <v>3870.6127363999999</v>
      </c>
      <c r="E133" s="17">
        <f>'Index Values USD'!E133*'Index Values USD'!$U133</f>
        <v>145.23060130000002</v>
      </c>
      <c r="F133" s="17">
        <f>'Index Values USD'!F133*'Index Values USD'!$U133</f>
        <v>3289.1666203000004</v>
      </c>
      <c r="G133" s="17">
        <f>'Index Values USD'!G133*'Index Values USD'!$U133</f>
        <v>2580.9249019999997</v>
      </c>
      <c r="H133" s="17">
        <f>'Index Values USD'!H133*'Index Values USD'!$U133</f>
        <v>90.05262110000001</v>
      </c>
      <c r="I133" s="17">
        <f>'Index Values USD'!I133*'Index Values USD'!$U133</f>
        <v>3045.9839354000005</v>
      </c>
      <c r="J133" s="17">
        <f>'Index Values USD'!J133*'Index Values USD'!$U133</f>
        <v>996.93531840000003</v>
      </c>
      <c r="K133" s="17">
        <f>'Index Values USD'!K133*'Index Values USD'!$U133</f>
        <v>335.45126715102856</v>
      </c>
      <c r="L133" s="17">
        <f>'Index Values USD'!L133*'Index Values USD'!$U133</f>
        <v>252.81083136000001</v>
      </c>
      <c r="M133" s="17">
        <f>'Index Values USD'!M133*'Index Values USD'!$U133</f>
        <v>417.754862</v>
      </c>
      <c r="N133" s="17">
        <f>'Index Values USD'!N133*'Index Values USD'!$U133</f>
        <v>62.519944000000002</v>
      </c>
      <c r="O133" s="17">
        <f>'Index Values USD'!O133*'Index Values USD'!$U133</f>
        <v>123.71340400000001</v>
      </c>
      <c r="P133" s="17">
        <f>'Index Values USD'!P133*'Index Values USD'!$U133</f>
        <v>96.845846000000009</v>
      </c>
      <c r="Q133" s="17">
        <f>'Index Values USD'!Q133*'Index Values USD'!$U133</f>
        <v>8638.7892445800007</v>
      </c>
      <c r="R133" s="17">
        <f>'Index Values USD'!R133*'Index Values USD'!$U133</f>
        <v>8415.4314261900017</v>
      </c>
      <c r="S133" s="17">
        <f>'Index Values USD'!S133*'Index Values USD'!$U133</f>
        <v>389.10970876986693</v>
      </c>
    </row>
    <row r="134" spans="1:19" s="1" customFormat="1" x14ac:dyDescent="0.25">
      <c r="A134" s="13">
        <f t="shared" si="2"/>
        <v>39813</v>
      </c>
      <c r="B134" s="17">
        <f>'Index Values USD'!B134*'Index Values USD'!$U134</f>
        <v>2146.909212</v>
      </c>
      <c r="C134" s="17">
        <f>'Index Values USD'!C134*'Index Values USD'!$U134</f>
        <v>94.880018699999994</v>
      </c>
      <c r="D134" s="17">
        <f>'Index Values USD'!D134*'Index Values USD'!$U134</f>
        <v>3676.7361789000001</v>
      </c>
      <c r="E134" s="17">
        <f>'Index Values USD'!E134*'Index Values USD'!$U134</f>
        <v>138.6620025</v>
      </c>
      <c r="F134" s="17">
        <f>'Index Values USD'!F134*'Index Values USD'!$U134</f>
        <v>3237.7828424999998</v>
      </c>
      <c r="G134" s="17">
        <f>'Index Values USD'!G134*'Index Values USD'!$U134</f>
        <v>2445.4157723999997</v>
      </c>
      <c r="H134" s="17">
        <f>'Index Values USD'!H134*'Index Values USD'!$U134</f>
        <v>84.313673100000003</v>
      </c>
      <c r="I134" s="17">
        <f>'Index Values USD'!I134*'Index Values USD'!$U134</f>
        <v>2975.0617508999999</v>
      </c>
      <c r="J134" s="17">
        <f>'Index Values USD'!J134*'Index Values USD'!$U134</f>
        <v>970.18098299999997</v>
      </c>
      <c r="K134" s="17">
        <f>'Index Values USD'!K134*'Index Values USD'!$U134</f>
        <v>326.2322721341406</v>
      </c>
      <c r="L134" s="17">
        <f>'Index Values USD'!L134*'Index Values USD'!$U134</f>
        <v>246.85399910999999</v>
      </c>
      <c r="M134" s="17">
        <f>'Index Values USD'!M134*'Index Values USD'!$U134</f>
        <v>413.805969</v>
      </c>
      <c r="N134" s="17">
        <f>'Index Values USD'!N134*'Index Values USD'!$U134</f>
        <v>61.436343000000001</v>
      </c>
      <c r="O134" s="17">
        <f>'Index Values USD'!O134*'Index Values USD'!$U134</f>
        <v>121.790268</v>
      </c>
      <c r="P134" s="17">
        <f>'Index Values USD'!P134*'Index Values USD'!$U134</f>
        <v>94.894005000000007</v>
      </c>
      <c r="Q134" s="17">
        <f>'Index Values USD'!Q134*'Index Values USD'!$U134</f>
        <v>8335.5930194399989</v>
      </c>
      <c r="R134" s="17">
        <f>'Index Values USD'!R134*'Index Values USD'!$U134</f>
        <v>8136.5519774099994</v>
      </c>
      <c r="S134" s="17">
        <f>'Index Values USD'!S134*'Index Values USD'!$U134</f>
        <v>380.24901160060904</v>
      </c>
    </row>
    <row r="135" spans="1:19" s="1" customFormat="1" x14ac:dyDescent="0.25">
      <c r="A135" s="13">
        <f t="shared" si="2"/>
        <v>39844</v>
      </c>
      <c r="B135" s="17">
        <f>'Index Values USD'!B135*'Index Values USD'!$U135</f>
        <v>2275.3826479999998</v>
      </c>
      <c r="C135" s="17">
        <f>'Index Values USD'!C135*'Index Values USD'!$U135</f>
        <v>98.603605099999996</v>
      </c>
      <c r="D135" s="17">
        <f>'Index Values USD'!D135*'Index Values USD'!$U135</f>
        <v>3786.5671304999996</v>
      </c>
      <c r="E135" s="17">
        <f>'Index Values USD'!E135*'Index Values USD'!$U135</f>
        <v>140.10122279999999</v>
      </c>
      <c r="F135" s="17">
        <f>'Index Values USD'!F135*'Index Values USD'!$U135</f>
        <v>3333.0265583999994</v>
      </c>
      <c r="G135" s="17">
        <f>'Index Values USD'!G135*'Index Values USD'!$U135</f>
        <v>2421.1173371</v>
      </c>
      <c r="H135" s="17">
        <f>'Index Values USD'!H135*'Index Values USD'!$U135</f>
        <v>81.330318299999988</v>
      </c>
      <c r="I135" s="17">
        <f>'Index Values USD'!I135*'Index Values USD'!$U135</f>
        <v>3046.7033981999998</v>
      </c>
      <c r="J135" s="17">
        <f>'Index Values USD'!J135*'Index Values USD'!$U135</f>
        <v>1012.2373568999999</v>
      </c>
      <c r="K135" s="17">
        <f>'Index Values USD'!K135*'Index Values USD'!$U135</f>
        <v>336.71005411096559</v>
      </c>
      <c r="L135" s="17">
        <f>'Index Values USD'!L135*'Index Values USD'!$U135</f>
        <v>253.22306316999999</v>
      </c>
      <c r="M135" s="17">
        <f>'Index Values USD'!M135*'Index Values USD'!$U135</f>
        <v>418.55298099999999</v>
      </c>
      <c r="N135" s="17">
        <f>'Index Values USD'!N135*'Index Values USD'!$U135</f>
        <v>62.904302999999992</v>
      </c>
      <c r="O135" s="17">
        <f>'Index Values USD'!O135*'Index Values USD'!$U135</f>
        <v>123.86812899999998</v>
      </c>
      <c r="P135" s="17">
        <f>'Index Values USD'!P135*'Index Values USD'!$U135</f>
        <v>97.248920999999996</v>
      </c>
      <c r="Q135" s="17">
        <f>'Index Values USD'!Q135*'Index Values USD'!$U135</f>
        <v>8468.9400172299993</v>
      </c>
      <c r="R135" s="17">
        <f>'Index Values USD'!R135*'Index Values USD'!$U135</f>
        <v>8315.8483046099991</v>
      </c>
      <c r="S135" s="17">
        <f>'Index Values USD'!S135*'Index Values USD'!$U135</f>
        <v>386.55121255052001</v>
      </c>
    </row>
    <row r="136" spans="1:19" s="1" customFormat="1" x14ac:dyDescent="0.25">
      <c r="A136" s="13">
        <f t="shared" si="2"/>
        <v>39872</v>
      </c>
      <c r="B136" s="17">
        <f>'Index Values USD'!B136*'Index Values USD'!$U136</f>
        <v>2361.1979700000002</v>
      </c>
      <c r="C136" s="17">
        <f>'Index Values USD'!C136*'Index Values USD'!$U136</f>
        <v>107.87567750000001</v>
      </c>
      <c r="D136" s="17">
        <f>'Index Values USD'!D136*'Index Values USD'!$U136</f>
        <v>3888.6628879999998</v>
      </c>
      <c r="E136" s="17">
        <f>'Index Values USD'!E136*'Index Values USD'!$U136</f>
        <v>144.075864</v>
      </c>
      <c r="F136" s="17">
        <f>'Index Values USD'!F136*'Index Values USD'!$U136</f>
        <v>3478.1304205000006</v>
      </c>
      <c r="G136" s="17">
        <f>'Index Values USD'!G136*'Index Values USD'!$U136</f>
        <v>2480.8381360000003</v>
      </c>
      <c r="H136" s="17">
        <f>'Index Values USD'!H136*'Index Values USD'!$U136</f>
        <v>81.154622000000003</v>
      </c>
      <c r="I136" s="17">
        <f>'Index Values USD'!I136*'Index Values USD'!$U136</f>
        <v>3167.1127475000003</v>
      </c>
      <c r="J136" s="17">
        <f>'Index Values USD'!J136*'Index Values USD'!$U136</f>
        <v>1069.9821155</v>
      </c>
      <c r="K136" s="17">
        <f>'Index Values USD'!K136*'Index Values USD'!$U136</f>
        <v>325.33808993111421</v>
      </c>
      <c r="L136" s="17">
        <f>'Index Values USD'!L136*'Index Values USD'!$U136</f>
        <v>247.78136710000001</v>
      </c>
      <c r="M136" s="17">
        <f>'Index Values USD'!M136*'Index Values USD'!$U136</f>
        <v>434.11278000000004</v>
      </c>
      <c r="N136" s="17">
        <f>'Index Values USD'!N136*'Index Values USD'!$U136</f>
        <v>63.792090000000009</v>
      </c>
      <c r="O136" s="17">
        <f>'Index Values USD'!O136*'Index Values USD'!$U136</f>
        <v>124.94937000000002</v>
      </c>
      <c r="P136" s="17">
        <f>'Index Values USD'!P136*'Index Values USD'!$U136</f>
        <v>98.650750000000002</v>
      </c>
      <c r="Q136" s="17">
        <f>'Index Values USD'!Q136*'Index Values USD'!$U136</f>
        <v>8789.0297290000017</v>
      </c>
      <c r="R136" s="17">
        <f>'Index Values USD'!R136*'Index Values USD'!$U136</f>
        <v>8345.1737185000002</v>
      </c>
      <c r="S136" s="17">
        <f>'Index Values USD'!S136*'Index Values USD'!$U136</f>
        <v>393.8168951225054</v>
      </c>
    </row>
    <row r="137" spans="1:19" s="1" customFormat="1" x14ac:dyDescent="0.25">
      <c r="A137" s="13">
        <f t="shared" si="2"/>
        <v>39903</v>
      </c>
      <c r="B137" s="17">
        <f>'Index Values USD'!B137*'Index Values USD'!$U137</f>
        <v>2304.8910900000001</v>
      </c>
      <c r="C137" s="17">
        <f>'Index Values USD'!C137*'Index Values USD'!$U137</f>
        <v>105.51617090000001</v>
      </c>
      <c r="D137" s="17">
        <f>'Index Values USD'!D137*'Index Values USD'!$U137</f>
        <v>3681.4755147000001</v>
      </c>
      <c r="E137" s="17">
        <f>'Index Values USD'!E137*'Index Values USD'!$U137</f>
        <v>144.25263219999999</v>
      </c>
      <c r="F137" s="17">
        <f>'Index Values USD'!F137*'Index Values USD'!$U137</f>
        <v>3349.3001445000004</v>
      </c>
      <c r="G137" s="17">
        <f>'Index Values USD'!G137*'Index Values USD'!$U137</f>
        <v>2557.3622914000002</v>
      </c>
      <c r="H137" s="17">
        <f>'Index Values USD'!H137*'Index Values USD'!$U137</f>
        <v>83.874459300000012</v>
      </c>
      <c r="I137" s="17">
        <f>'Index Values USD'!I137*'Index Values USD'!$U137</f>
        <v>2986.4172954000001</v>
      </c>
      <c r="J137" s="17">
        <f>'Index Values USD'!J137*'Index Values USD'!$U137</f>
        <v>1022.243632</v>
      </c>
      <c r="K137" s="17">
        <f>'Index Values USD'!K137*'Index Values USD'!$U137</f>
        <v>329.99479017632609</v>
      </c>
      <c r="L137" s="17">
        <f>'Index Values USD'!L137*'Index Values USD'!$U137</f>
        <v>251.70127755000001</v>
      </c>
      <c r="M137" s="17">
        <f>'Index Values USD'!M137*'Index Values USD'!$U137</f>
        <v>443.97794900000008</v>
      </c>
      <c r="N137" s="17">
        <f>'Index Values USD'!N137*'Index Values USD'!$U137</f>
        <v>64.384530000000012</v>
      </c>
      <c r="O137" s="17">
        <f>'Index Values USD'!O137*'Index Values USD'!$U137</f>
        <v>127.84928100000002</v>
      </c>
      <c r="P137" s="17">
        <f>'Index Values USD'!P137*'Index Values USD'!$U137</f>
        <v>101.63870800000001</v>
      </c>
      <c r="Q137" s="17">
        <f>'Index Values USD'!Q137*'Index Values USD'!$U137</f>
        <v>8778.3080182900012</v>
      </c>
      <c r="R137" s="17">
        <f>'Index Values USD'!R137*'Index Values USD'!$U137</f>
        <v>8277.4371079600005</v>
      </c>
      <c r="S137" s="17">
        <f>'Index Values USD'!S137*'Index Values USD'!$U137</f>
        <v>401.49396541164242</v>
      </c>
    </row>
    <row r="138" spans="1:19" s="1" customFormat="1" x14ac:dyDescent="0.25">
      <c r="A138" s="13">
        <f t="shared" si="2"/>
        <v>39933</v>
      </c>
      <c r="B138" s="17">
        <f>'Index Values USD'!B138*'Index Values USD'!$U138</f>
        <v>2492.2204940000001</v>
      </c>
      <c r="C138" s="17">
        <f>'Index Values USD'!C138*'Index Values USD'!$U138</f>
        <v>116.0482786</v>
      </c>
      <c r="D138" s="17">
        <f>'Index Values USD'!D138*'Index Values USD'!$U138</f>
        <v>3775.0684460999996</v>
      </c>
      <c r="E138" s="17">
        <f>'Index Values USD'!E138*'Index Values USD'!$U138</f>
        <v>146.1475092</v>
      </c>
      <c r="F138" s="17">
        <f>'Index Values USD'!F138*'Index Values USD'!$U138</f>
        <v>3462.3362456999998</v>
      </c>
      <c r="G138" s="17">
        <f>'Index Values USD'!G138*'Index Values USD'!$U138</f>
        <v>2712.5194023999998</v>
      </c>
      <c r="H138" s="17">
        <f>'Index Values USD'!H138*'Index Values USD'!$U138</f>
        <v>89.651892599999996</v>
      </c>
      <c r="I138" s="17">
        <f>'Index Values USD'!I138*'Index Values USD'!$U138</f>
        <v>3231.1165053</v>
      </c>
      <c r="J138" s="17">
        <f>'Index Values USD'!J138*'Index Values USD'!$U138</f>
        <v>1076.2355239000001</v>
      </c>
      <c r="K138" s="17">
        <f>'Index Values USD'!K138*'Index Values USD'!$U138</f>
        <v>347.02180223735792</v>
      </c>
      <c r="L138" s="17">
        <f>'Index Values USD'!L138*'Index Values USD'!$U138</f>
        <v>264.20728166999999</v>
      </c>
      <c r="M138" s="17">
        <f>'Index Values USD'!M138*'Index Values USD'!$U138</f>
        <v>465.36264100000005</v>
      </c>
      <c r="N138" s="17">
        <f>'Index Values USD'!N138*'Index Values USD'!$U138</f>
        <v>68.379897</v>
      </c>
      <c r="O138" s="17">
        <f>'Index Values USD'!O138*'Index Values USD'!$U138</f>
        <v>135.119044</v>
      </c>
      <c r="P138" s="17">
        <f>'Index Values USD'!P138*'Index Values USD'!$U138</f>
        <v>107.47568799999999</v>
      </c>
      <c r="Q138" s="17">
        <f>'Index Values USD'!Q138*'Index Values USD'!$U138</f>
        <v>9292.041886160001</v>
      </c>
      <c r="R138" s="17">
        <f>'Index Values USD'!R138*'Index Values USD'!$U138</f>
        <v>8696.1151200499989</v>
      </c>
      <c r="S138" s="17">
        <f>'Index Values USD'!S138*'Index Values USD'!$U138</f>
        <v>424.51530345052691</v>
      </c>
    </row>
    <row r="139" spans="1:19" s="1" customFormat="1" x14ac:dyDescent="0.25">
      <c r="A139" s="13">
        <f t="shared" si="2"/>
        <v>39964</v>
      </c>
      <c r="B139" s="17">
        <f>'Index Values USD'!B139*'Index Values USD'!$U139</f>
        <v>2650.726694</v>
      </c>
      <c r="C139" s="17">
        <f>'Index Values USD'!C139*'Index Values USD'!$U139</f>
        <v>125.75901140000001</v>
      </c>
      <c r="D139" s="17">
        <f>'Index Values USD'!D139*'Index Values USD'!$U139</f>
        <v>4047.3281685999996</v>
      </c>
      <c r="E139" s="17">
        <f>'Index Values USD'!E139*'Index Values USD'!$U139</f>
        <v>158.9787954</v>
      </c>
      <c r="F139" s="17">
        <f>'Index Values USD'!F139*'Index Values USD'!$U139</f>
        <v>3681.7531391999996</v>
      </c>
      <c r="G139" s="17">
        <f>'Index Values USD'!G139*'Index Values USD'!$U139</f>
        <v>2859.6155146000001</v>
      </c>
      <c r="H139" s="17">
        <f>'Index Values USD'!H139*'Index Values USD'!$U139</f>
        <v>94.114598600000008</v>
      </c>
      <c r="I139" s="17">
        <f>'Index Values USD'!I139*'Index Values USD'!$U139</f>
        <v>3478.4136822</v>
      </c>
      <c r="J139" s="17">
        <f>'Index Values USD'!J139*'Index Values USD'!$U139</f>
        <v>1167.2848578000001</v>
      </c>
      <c r="K139" s="17">
        <f>'Index Values USD'!K139*'Index Values USD'!$U139</f>
        <v>342.8660595016139</v>
      </c>
      <c r="L139" s="17">
        <f>'Index Values USD'!L139*'Index Values USD'!$U139</f>
        <v>263.12927252000003</v>
      </c>
      <c r="M139" s="17">
        <f>'Index Values USD'!M139*'Index Values USD'!$U139</f>
        <v>483.01723999999996</v>
      </c>
      <c r="N139" s="17">
        <f>'Index Values USD'!N139*'Index Values USD'!$U139</f>
        <v>71.155144000000007</v>
      </c>
      <c r="O139" s="17">
        <f>'Index Values USD'!O139*'Index Values USD'!$U139</f>
        <v>139.53099599999999</v>
      </c>
      <c r="P139" s="17">
        <f>'Index Values USD'!P139*'Index Values USD'!$U139</f>
        <v>110.59211199999999</v>
      </c>
      <c r="Q139" s="17">
        <f>'Index Values USD'!Q139*'Index Values USD'!$U139</f>
        <v>9618.6911161199987</v>
      </c>
      <c r="R139" s="17">
        <f>'Index Values USD'!R139*'Index Values USD'!$U139</f>
        <v>8865.3589482999996</v>
      </c>
      <c r="S139" s="17">
        <f>'Index Values USD'!S139*'Index Values USD'!$U139</f>
        <v>438.77981879325893</v>
      </c>
    </row>
    <row r="140" spans="1:19" s="1" customFormat="1" x14ac:dyDescent="0.25">
      <c r="A140" s="13">
        <f t="shared" si="2"/>
        <v>39994</v>
      </c>
      <c r="B140" s="17">
        <f>'Index Values USD'!B140*'Index Values USD'!$U140</f>
        <v>2677.6605440000003</v>
      </c>
      <c r="C140" s="17">
        <f>'Index Values USD'!C140*'Index Values USD'!$U140</f>
        <v>131.77719039999999</v>
      </c>
      <c r="D140" s="17">
        <f>'Index Values USD'!D140*'Index Values USD'!$U140</f>
        <v>3892.1862032000004</v>
      </c>
      <c r="E140" s="17">
        <f>'Index Values USD'!E140*'Index Values USD'!$U140</f>
        <v>159.7659616</v>
      </c>
      <c r="F140" s="17">
        <f>'Index Values USD'!F140*'Index Values USD'!$U140</f>
        <v>3619.3611640000004</v>
      </c>
      <c r="G140" s="17">
        <f>'Index Values USD'!G140*'Index Values USD'!$U140</f>
        <v>2838.7577140000003</v>
      </c>
      <c r="H140" s="17">
        <f>'Index Values USD'!H140*'Index Values USD'!$U140</f>
        <v>96.108924800000011</v>
      </c>
      <c r="I140" s="17">
        <f>'Index Values USD'!I140*'Index Values USD'!$U140</f>
        <v>3453.5612204000004</v>
      </c>
      <c r="J140" s="17">
        <f>'Index Values USD'!J140*'Index Values USD'!$U140</f>
        <v>1174.8696616</v>
      </c>
      <c r="K140" s="17">
        <f>'Index Values USD'!K140*'Index Values USD'!$U140</f>
        <v>340.07137202043958</v>
      </c>
      <c r="L140" s="17">
        <f>'Index Values USD'!L140*'Index Values USD'!$U140</f>
        <v>261.65316899999999</v>
      </c>
      <c r="M140" s="17">
        <f>'Index Values USD'!M140*'Index Values USD'!$U140</f>
        <v>489.98684000000003</v>
      </c>
      <c r="N140" s="17">
        <f>'Index Values USD'!N140*'Index Values USD'!$U140</f>
        <v>71.857752000000005</v>
      </c>
      <c r="O140" s="17">
        <f>'Index Values USD'!O140*'Index Values USD'!$U140</f>
        <v>139.62300400000001</v>
      </c>
      <c r="P140" s="17">
        <f>'Index Values USD'!P140*'Index Values USD'!$U140</f>
        <v>111.72197600000001</v>
      </c>
      <c r="Q140" s="17">
        <f>'Index Values USD'!Q140*'Index Values USD'!$U140</f>
        <v>9676.9703778800013</v>
      </c>
      <c r="R140" s="17">
        <f>'Index Values USD'!R140*'Index Values USD'!$U140</f>
        <v>8886.2729894399999</v>
      </c>
      <c r="S140" s="17">
        <f>'Index Values USD'!S140*'Index Values USD'!$U140</f>
        <v>440.84944605598622</v>
      </c>
    </row>
    <row r="141" spans="1:19" s="1" customFormat="1" x14ac:dyDescent="0.25">
      <c r="A141" s="13">
        <f t="shared" si="2"/>
        <v>40025</v>
      </c>
      <c r="B141" s="17">
        <f>'Index Values USD'!B141*'Index Values USD'!$U141</f>
        <v>2585.080332</v>
      </c>
      <c r="C141" s="17">
        <f>'Index Values USD'!C141*'Index Values USD'!$U141</f>
        <v>127.7175744</v>
      </c>
      <c r="D141" s="17">
        <f>'Index Values USD'!D141*'Index Values USD'!$U141</f>
        <v>3576.6215351999999</v>
      </c>
      <c r="E141" s="17">
        <f>'Index Values USD'!E141*'Index Values USD'!$U141</f>
        <v>144.07764119999999</v>
      </c>
      <c r="F141" s="17">
        <f>'Index Values USD'!F141*'Index Values USD'!$U141</f>
        <v>3387.3101279999996</v>
      </c>
      <c r="G141" s="17">
        <f>'Index Values USD'!G141*'Index Values USD'!$U141</f>
        <v>2739.9030984000001</v>
      </c>
      <c r="H141" s="17">
        <f>'Index Values USD'!H141*'Index Values USD'!$U141</f>
        <v>93.926159999999996</v>
      </c>
      <c r="I141" s="17">
        <f>'Index Values USD'!I141*'Index Values USD'!$U141</f>
        <v>3125.7030815999997</v>
      </c>
      <c r="J141" s="17">
        <f>'Index Values USD'!J141*'Index Values USD'!$U141</f>
        <v>1125.7387200000001</v>
      </c>
      <c r="K141" s="17">
        <f>'Index Values USD'!K141*'Index Values USD'!$U141</f>
        <v>353.05452090443129</v>
      </c>
      <c r="L141" s="17">
        <f>'Index Values USD'!L141*'Index Values USD'!$U141</f>
        <v>270.46498464000001</v>
      </c>
      <c r="M141" s="17">
        <f>'Index Values USD'!M141*'Index Values USD'!$U141</f>
        <v>490.06627200000003</v>
      </c>
      <c r="N141" s="17">
        <f>'Index Values USD'!N141*'Index Values USD'!$U141</f>
        <v>71.345376000000002</v>
      </c>
      <c r="O141" s="17">
        <f>'Index Values USD'!O141*'Index Values USD'!$U141</f>
        <v>139.07397599999999</v>
      </c>
      <c r="P141" s="17">
        <f>'Index Values USD'!P141*'Index Values USD'!$U141</f>
        <v>113.45399999999999</v>
      </c>
      <c r="Q141" s="17">
        <f>'Index Values USD'!Q141*'Index Values USD'!$U141</f>
        <v>9750.5272022400004</v>
      </c>
      <c r="R141" s="17">
        <f>'Index Values USD'!R141*'Index Values USD'!$U141</f>
        <v>9183.6738190800006</v>
      </c>
      <c r="S141" s="17">
        <f>'Index Values USD'!S141*'Index Values USD'!$U141</f>
        <v>451.1999644486803</v>
      </c>
    </row>
    <row r="142" spans="1:19" s="1" customFormat="1" x14ac:dyDescent="0.25">
      <c r="A142" s="13">
        <f t="shared" si="2"/>
        <v>40056</v>
      </c>
      <c r="B142" s="17">
        <f>'Index Values USD'!B142*'Index Values USD'!$U142</f>
        <v>2382.11778</v>
      </c>
      <c r="C142" s="17">
        <f>'Index Values USD'!C142*'Index Values USD'!$U142</f>
        <v>115.1110996</v>
      </c>
      <c r="D142" s="17">
        <f>'Index Values USD'!D142*'Index Values USD'!$U142</f>
        <v>3482.9256811999999</v>
      </c>
      <c r="E142" s="17">
        <f>'Index Values USD'!E142*'Index Values USD'!$U142</f>
        <v>139.17954680000003</v>
      </c>
      <c r="F142" s="17">
        <f>'Index Values USD'!F142*'Index Values USD'!$U142</f>
        <v>3223.1736935999998</v>
      </c>
      <c r="G142" s="17">
        <f>'Index Values USD'!G142*'Index Values USD'!$U142</f>
        <v>2613.1570723999998</v>
      </c>
      <c r="H142" s="17">
        <f>'Index Values USD'!H142*'Index Values USD'!$U142</f>
        <v>91.820932000000013</v>
      </c>
      <c r="I142" s="17">
        <f>'Index Values USD'!I142*'Index Values USD'!$U142</f>
        <v>3031.7276192000004</v>
      </c>
      <c r="J142" s="17">
        <f>'Index Values USD'!J142*'Index Values USD'!$U142</f>
        <v>1087.7558244000002</v>
      </c>
      <c r="K142" s="17">
        <f>'Index Values USD'!K142*'Index Values USD'!$U142</f>
        <v>349.64271878340838</v>
      </c>
      <c r="L142" s="17">
        <f>'Index Values USD'!L142*'Index Values USD'!$U142</f>
        <v>267.25914012000004</v>
      </c>
      <c r="M142" s="17">
        <f>'Index Values USD'!M142*'Index Values USD'!$U142</f>
        <v>483.80483200000003</v>
      </c>
      <c r="N142" s="17">
        <f>'Index Values USD'!N142*'Index Values USD'!$U142</f>
        <v>69.918016000000009</v>
      </c>
      <c r="O142" s="17">
        <f>'Index Values USD'!O142*'Index Values USD'!$U142</f>
        <v>138.79877200000001</v>
      </c>
      <c r="P142" s="17">
        <f>'Index Values USD'!P142*'Index Values USD'!$U142</f>
        <v>113.810844</v>
      </c>
      <c r="Q142" s="17">
        <f>'Index Values USD'!Q142*'Index Values USD'!$U142</f>
        <v>9314.4882633600009</v>
      </c>
      <c r="R142" s="17">
        <f>'Index Values USD'!R142*'Index Values USD'!$U142</f>
        <v>8927.5586302000011</v>
      </c>
      <c r="S142" s="17">
        <f>'Index Values USD'!S142*'Index Values USD'!$U142</f>
        <v>450.16730315792347</v>
      </c>
    </row>
    <row r="143" spans="1:19" s="1" customFormat="1" x14ac:dyDescent="0.25">
      <c r="A143" s="13">
        <f t="shared" si="2"/>
        <v>40086</v>
      </c>
      <c r="B143" s="17">
        <f>'Index Values USD'!B143*'Index Values USD'!$U143</f>
        <v>2426.3571240000001</v>
      </c>
      <c r="C143" s="17">
        <f>'Index Values USD'!C143*'Index Values USD'!$U143</f>
        <v>117.4143445</v>
      </c>
      <c r="D143" s="17">
        <f>'Index Values USD'!D143*'Index Values USD'!$U143</f>
        <v>3694.5588274999996</v>
      </c>
      <c r="E143" s="17">
        <f>'Index Values USD'!E143*'Index Values USD'!$U143</f>
        <v>148.42072730000001</v>
      </c>
      <c r="F143" s="17">
        <f>'Index Values USD'!F143*'Index Values USD'!$U143</f>
        <v>3440.9694548000002</v>
      </c>
      <c r="G143" s="17">
        <f>'Index Values USD'!G143*'Index Values USD'!$U143</f>
        <v>2576.4394081</v>
      </c>
      <c r="H143" s="17">
        <f>'Index Values USD'!H143*'Index Values USD'!$U143</f>
        <v>88.477899600000001</v>
      </c>
      <c r="I143" s="17">
        <f>'Index Values USD'!I143*'Index Values USD'!$U143</f>
        <v>3182.3954117000003</v>
      </c>
      <c r="J143" s="17">
        <f>'Index Values USD'!J143*'Index Values USD'!$U143</f>
        <v>1122.5504499000001</v>
      </c>
      <c r="K143" s="17">
        <f>'Index Values USD'!K143*'Index Values USD'!$U143</f>
        <v>345.05420684224322</v>
      </c>
      <c r="L143" s="17">
        <f>'Index Values USD'!L143*'Index Values USD'!$U143</f>
        <v>263.08515707000004</v>
      </c>
      <c r="M143" s="17">
        <f>'Index Values USD'!M143*'Index Values USD'!$U143</f>
        <v>482.81349300000005</v>
      </c>
      <c r="N143" s="17">
        <f>'Index Values USD'!N143*'Index Values USD'!$U143</f>
        <v>69.552206999999996</v>
      </c>
      <c r="O143" s="17">
        <f>'Index Values USD'!O143*'Index Values USD'!$U143</f>
        <v>138.60747599999999</v>
      </c>
      <c r="P143" s="17">
        <f>'Index Values USD'!P143*'Index Values USD'!$U143</f>
        <v>112.15508399999999</v>
      </c>
      <c r="Q143" s="17">
        <f>'Index Values USD'!Q143*'Index Values USD'!$U143</f>
        <v>9076.6789657000008</v>
      </c>
      <c r="R143" s="17">
        <f>'Index Values USD'!R143*'Index Values USD'!$U143</f>
        <v>8494.0280801000008</v>
      </c>
      <c r="S143" s="17">
        <f>'Index Values USD'!S143*'Index Values USD'!$U143</f>
        <v>446.41761310733011</v>
      </c>
    </row>
    <row r="144" spans="1:19" s="1" customFormat="1" x14ac:dyDescent="0.25">
      <c r="A144" s="13">
        <f t="shared" si="2"/>
        <v>40117</v>
      </c>
      <c r="B144" s="17">
        <f>'Index Values USD'!B144*'Index Values USD'!$U144</f>
        <v>2370.9844049999997</v>
      </c>
      <c r="C144" s="17">
        <f>'Index Values USD'!C144*'Index Values USD'!$U144</f>
        <v>112.636532</v>
      </c>
      <c r="D144" s="17">
        <f>'Index Values USD'!D144*'Index Values USD'!$U144</f>
        <v>3607.7867930000002</v>
      </c>
      <c r="E144" s="17">
        <f>'Index Values USD'!E144*'Index Values USD'!$U144</f>
        <v>145.7281715</v>
      </c>
      <c r="F144" s="17">
        <f>'Index Values USD'!F144*'Index Values USD'!$U144</f>
        <v>3449.2527374999995</v>
      </c>
      <c r="G144" s="17">
        <f>'Index Values USD'!G144*'Index Values USD'!$U144</f>
        <v>2574.546883</v>
      </c>
      <c r="H144" s="17">
        <f>'Index Values USD'!H144*'Index Values USD'!$U144</f>
        <v>88.567515999999983</v>
      </c>
      <c r="I144" s="17">
        <f>'Index Values USD'!I144*'Index Values USD'!$U144</f>
        <v>3191.4339909999999</v>
      </c>
      <c r="J144" s="17">
        <f>'Index Values USD'!J144*'Index Values USD'!$U144</f>
        <v>1126.0154645</v>
      </c>
      <c r="K144" s="17">
        <f>'Index Values USD'!K144*'Index Values USD'!$U144</f>
        <v>359.75088262734579</v>
      </c>
      <c r="L144" s="17">
        <f>'Index Values USD'!L144*'Index Values USD'!$U144</f>
        <v>272.7757532</v>
      </c>
      <c r="M144" s="17">
        <f>'Index Values USD'!M144*'Index Values USD'!$U144</f>
        <v>495.00969999999995</v>
      </c>
      <c r="N144" s="17">
        <f>'Index Values USD'!N144*'Index Values USD'!$U144</f>
        <v>71.547729999999987</v>
      </c>
      <c r="O144" s="17">
        <f>'Index Values USD'!O144*'Index Values USD'!$U144</f>
        <v>142.9391</v>
      </c>
      <c r="P144" s="17">
        <f>'Index Values USD'!P144*'Index Values USD'!$U144</f>
        <v>116.468655</v>
      </c>
      <c r="Q144" s="17">
        <f>'Index Values USD'!Q144*'Index Values USD'!$U144</f>
        <v>9154.4278134999986</v>
      </c>
      <c r="R144" s="17">
        <f>'Index Values USD'!R144*'Index Values USD'!$U144</f>
        <v>8832.7268859999986</v>
      </c>
      <c r="S144" s="17">
        <f>'Index Values USD'!S144*'Index Values USD'!$U144</f>
        <v>465.69684606500397</v>
      </c>
    </row>
    <row r="145" spans="1:19" s="1" customFormat="1" x14ac:dyDescent="0.25">
      <c r="A145" s="13">
        <f t="shared" ref="A145:A208" si="3">EOMONTH(A144,1)</f>
        <v>40147</v>
      </c>
      <c r="B145" s="17">
        <f>'Index Values USD'!B145*'Index Values USD'!$U145</f>
        <v>2526.2000819999998</v>
      </c>
      <c r="C145" s="17">
        <f>'Index Values USD'!C145*'Index Values USD'!$U145</f>
        <v>122.87525669999999</v>
      </c>
      <c r="D145" s="17">
        <f>'Index Values USD'!D145*'Index Values USD'!$U145</f>
        <v>3947.8177241999997</v>
      </c>
      <c r="E145" s="17">
        <f>'Index Values USD'!E145*'Index Values USD'!$U145</f>
        <v>162.00198</v>
      </c>
      <c r="F145" s="17">
        <f>'Index Values USD'!F145*'Index Values USD'!$U145</f>
        <v>3670.9476866999998</v>
      </c>
      <c r="G145" s="17">
        <f>'Index Values USD'!G145*'Index Values USD'!$U145</f>
        <v>2631.0814110000001</v>
      </c>
      <c r="H145" s="17">
        <f>'Index Values USD'!H145*'Index Values USD'!$U145</f>
        <v>90.079082100000008</v>
      </c>
      <c r="I145" s="17">
        <f>'Index Values USD'!I145*'Index Values USD'!$U145</f>
        <v>3521.4311852999999</v>
      </c>
      <c r="J145" s="17">
        <f>'Index Values USD'!J145*'Index Values USD'!$U145</f>
        <v>1222.1076860999999</v>
      </c>
      <c r="K145" s="17">
        <f>'Index Values USD'!K145*'Index Values USD'!$U145</f>
        <v>360.14323763794351</v>
      </c>
      <c r="L145" s="17">
        <f>'Index Values USD'!L145*'Index Values USD'!$U145</f>
        <v>272.66371271999998</v>
      </c>
      <c r="M145" s="17">
        <f>'Index Values USD'!M145*'Index Values USD'!$U145</f>
        <v>502.89334200000002</v>
      </c>
      <c r="N145" s="17">
        <f>'Index Values USD'!N145*'Index Values USD'!$U145</f>
        <v>73.823526000000001</v>
      </c>
      <c r="O145" s="17">
        <f>'Index Values USD'!O145*'Index Values USD'!$U145</f>
        <v>143.86106699999999</v>
      </c>
      <c r="P145" s="17">
        <f>'Index Values USD'!P145*'Index Values USD'!$U145</f>
        <v>115.647525</v>
      </c>
      <c r="Q145" s="17">
        <f>'Index Values USD'!Q145*'Index Values USD'!$U145</f>
        <v>9364.6304614799992</v>
      </c>
      <c r="R145" s="17">
        <f>'Index Values USD'!R145*'Index Values USD'!$U145</f>
        <v>8862.6163588199997</v>
      </c>
      <c r="S145" s="17">
        <f>'Index Values USD'!S145*'Index Values USD'!$U145</f>
        <v>462.85657534841232</v>
      </c>
    </row>
    <row r="146" spans="1:19" s="1" customFormat="1" x14ac:dyDescent="0.25">
      <c r="A146" s="13">
        <f t="shared" si="3"/>
        <v>40178</v>
      </c>
      <c r="B146" s="17">
        <f>'Index Values USD'!B146*'Index Values USD'!$U146</f>
        <v>2572.8602799999999</v>
      </c>
      <c r="C146" s="17">
        <f>'Index Values USD'!C146*'Index Values USD'!$U146</f>
        <v>125.0211025</v>
      </c>
      <c r="D146" s="17">
        <f>'Index Values USD'!D146*'Index Values USD'!$U146</f>
        <v>4043.8233505000003</v>
      </c>
      <c r="E146" s="17">
        <f>'Index Values USD'!E146*'Index Values USD'!$U146</f>
        <v>167.72337050000002</v>
      </c>
      <c r="F146" s="17">
        <f>'Index Values USD'!F146*'Index Values USD'!$U146</f>
        <v>3738.9998120000005</v>
      </c>
      <c r="G146" s="17">
        <f>'Index Values USD'!G146*'Index Values USD'!$U146</f>
        <v>2630.7435260000002</v>
      </c>
      <c r="H146" s="17">
        <f>'Index Values USD'!H146*'Index Values USD'!$U146</f>
        <v>87.544387999999998</v>
      </c>
      <c r="I146" s="17">
        <f>'Index Values USD'!I146*'Index Values USD'!$U146</f>
        <v>3548.1233925000001</v>
      </c>
      <c r="J146" s="17">
        <f>'Index Values USD'!J146*'Index Values USD'!$U146</f>
        <v>1232.3995005000002</v>
      </c>
      <c r="K146" s="17">
        <f>'Index Values USD'!K146*'Index Values USD'!$U146</f>
        <v>357.89936513207812</v>
      </c>
      <c r="L146" s="17">
        <f>'Index Values USD'!L146*'Index Values USD'!$U146</f>
        <v>270.53378190000001</v>
      </c>
      <c r="M146" s="17">
        <f>'Index Values USD'!M146*'Index Values USD'!$U146</f>
        <v>506.83691500000003</v>
      </c>
      <c r="N146" s="17">
        <f>'Index Values USD'!N146*'Index Values USD'!$U146</f>
        <v>73.186430000000001</v>
      </c>
      <c r="O146" s="17">
        <f>'Index Values USD'!O146*'Index Values USD'!$U146</f>
        <v>142.73161999999999</v>
      </c>
      <c r="P146" s="17">
        <f>'Index Values USD'!P146*'Index Values USD'!$U146</f>
        <v>114.41225000000001</v>
      </c>
      <c r="Q146" s="17">
        <f>'Index Values USD'!Q146*'Index Values USD'!$U146</f>
        <v>9393.4135712000007</v>
      </c>
      <c r="R146" s="17">
        <f>'Index Values USD'!R146*'Index Values USD'!$U146</f>
        <v>8878.0647589</v>
      </c>
      <c r="S146" s="17">
        <f>'Index Values USD'!S146*'Index Values USD'!$U146</f>
        <v>461.1277366813776</v>
      </c>
    </row>
    <row r="147" spans="1:19" s="1" customFormat="1" x14ac:dyDescent="0.25">
      <c r="A147" s="13">
        <f t="shared" si="3"/>
        <v>40209</v>
      </c>
      <c r="B147" s="17">
        <f>'Index Values USD'!B147*'Index Values USD'!$U147</f>
        <v>2654.2188999999998</v>
      </c>
      <c r="C147" s="17">
        <f>'Index Values USD'!C147*'Index Values USD'!$U147</f>
        <v>132.877995</v>
      </c>
      <c r="D147" s="17">
        <f>'Index Values USD'!D147*'Index Values USD'!$U147</f>
        <v>3797.7654574999997</v>
      </c>
      <c r="E147" s="17">
        <f>'Index Values USD'!E147*'Index Values USD'!$U147</f>
        <v>161.78663999999998</v>
      </c>
      <c r="F147" s="17">
        <f>'Index Values USD'!F147*'Index Values USD'!$U147</f>
        <v>3663.6969100000001</v>
      </c>
      <c r="G147" s="17">
        <f>'Index Values USD'!G147*'Index Values USD'!$U147</f>
        <v>2767.9285500000001</v>
      </c>
      <c r="H147" s="17">
        <f>'Index Values USD'!H147*'Index Values USD'!$U147</f>
        <v>91.973232499999995</v>
      </c>
      <c r="I147" s="17">
        <f>'Index Values USD'!I147*'Index Values USD'!$U147</f>
        <v>3580.0164249999998</v>
      </c>
      <c r="J147" s="17">
        <f>'Index Values USD'!J147*'Index Values USD'!$U147</f>
        <v>1236.4816124999998</v>
      </c>
      <c r="K147" s="17">
        <f>'Index Values USD'!K147*'Index Values USD'!$U147</f>
        <v>351.63257682297416</v>
      </c>
      <c r="L147" s="17">
        <f>'Index Values USD'!L147*'Index Values USD'!$U147</f>
        <v>268.16562199999998</v>
      </c>
      <c r="M147" s="17">
        <f>'Index Values USD'!M147*'Index Values USD'!$U147</f>
        <v>507.71634999999998</v>
      </c>
      <c r="N147" s="17">
        <f>'Index Values USD'!N147*'Index Values USD'!$U147</f>
        <v>72.647474999999986</v>
      </c>
      <c r="O147" s="17">
        <f>'Index Values USD'!O147*'Index Values USD'!$U147</f>
        <v>142.46152499999999</v>
      </c>
      <c r="P147" s="17">
        <f>'Index Values USD'!P147*'Index Values USD'!$U147</f>
        <v>116.90287499999998</v>
      </c>
      <c r="Q147" s="17">
        <f>'Index Values USD'!Q147*'Index Values USD'!$U147</f>
        <v>9741.33975775</v>
      </c>
      <c r="R147" s="17">
        <f>'Index Values USD'!R147*'Index Values USD'!$U147</f>
        <v>9064.7799332499999</v>
      </c>
      <c r="S147" s="17">
        <f>'Index Values USD'!S147*'Index Values USD'!$U147</f>
        <v>464.00215780130424</v>
      </c>
    </row>
    <row r="148" spans="1:19" s="1" customFormat="1" x14ac:dyDescent="0.25">
      <c r="A148" s="13">
        <f t="shared" si="3"/>
        <v>40237</v>
      </c>
      <c r="B148" s="17">
        <f>'Index Values USD'!B148*'Index Values USD'!$U148</f>
        <v>2822.9140799999996</v>
      </c>
      <c r="C148" s="17">
        <f>'Index Values USD'!C148*'Index Values USD'!$U148</f>
        <v>142.95127349999999</v>
      </c>
      <c r="D148" s="17">
        <f>'Index Values USD'!D148*'Index Values USD'!$U148</f>
        <v>4125.2958914999999</v>
      </c>
      <c r="E148" s="17">
        <f>'Index Values USD'!E148*'Index Values USD'!$U148</f>
        <v>181.85140049999998</v>
      </c>
      <c r="F148" s="17">
        <f>'Index Values USD'!F148*'Index Values USD'!$U148</f>
        <v>3918.8640224999995</v>
      </c>
      <c r="G148" s="17">
        <f>'Index Values USD'!G148*'Index Values USD'!$U148</f>
        <v>2969.698746</v>
      </c>
      <c r="H148" s="17">
        <f>'Index Values USD'!H148*'Index Values USD'!$U148</f>
        <v>100.944081</v>
      </c>
      <c r="I148" s="17">
        <f>'Index Values USD'!I148*'Index Values USD'!$U148</f>
        <v>3839.4830144999996</v>
      </c>
      <c r="J148" s="17">
        <f>'Index Values USD'!J148*'Index Values USD'!$U148</f>
        <v>1320.737901</v>
      </c>
      <c r="K148" s="17">
        <f>'Index Values USD'!K148*'Index Values USD'!$U148</f>
        <v>356.78768996831519</v>
      </c>
      <c r="L148" s="17">
        <f>'Index Values USD'!L148*'Index Values USD'!$U148</f>
        <v>270.82184639999997</v>
      </c>
      <c r="M148" s="17">
        <f>'Index Values USD'!M148*'Index Values USD'!$U148</f>
        <v>516.19175999999993</v>
      </c>
      <c r="N148" s="17">
        <f>'Index Values USD'!N148*'Index Values USD'!$U148</f>
        <v>74.355644999999996</v>
      </c>
      <c r="O148" s="17">
        <f>'Index Values USD'!O148*'Index Values USD'!$U148</f>
        <v>143.33749499999999</v>
      </c>
      <c r="P148" s="17">
        <f>'Index Values USD'!P148*'Index Values USD'!$U148</f>
        <v>116.55818999999998</v>
      </c>
      <c r="Q148" s="17">
        <f>'Index Values USD'!Q148*'Index Values USD'!$U148</f>
        <v>10053.161180999999</v>
      </c>
      <c r="R148" s="17">
        <f>'Index Values USD'!R148*'Index Values USD'!$U148</f>
        <v>9338.348065199998</v>
      </c>
      <c r="S148" s="17">
        <f>'Index Values USD'!S148*'Index Values USD'!$U148</f>
        <v>460.18257382702382</v>
      </c>
    </row>
    <row r="149" spans="1:19" s="1" customFormat="1" x14ac:dyDescent="0.25">
      <c r="A149" s="13">
        <f t="shared" si="3"/>
        <v>40268</v>
      </c>
      <c r="B149" s="17">
        <f>'Index Values USD'!B149*'Index Values USD'!$U149</f>
        <v>2818.3872350000001</v>
      </c>
      <c r="C149" s="17">
        <f>'Index Values USD'!C149*'Index Values USD'!$U149</f>
        <v>141.089538</v>
      </c>
      <c r="D149" s="17">
        <f>'Index Values USD'!D149*'Index Values USD'!$U149</f>
        <v>4221.7567655000003</v>
      </c>
      <c r="E149" s="17">
        <f>'Index Values USD'!E149*'Index Values USD'!$U149</f>
        <v>180.51047600000001</v>
      </c>
      <c r="F149" s="17">
        <f>'Index Values USD'!F149*'Index Values USD'!$U149</f>
        <v>3896.3760285000003</v>
      </c>
      <c r="G149" s="17">
        <f>'Index Values USD'!G149*'Index Values USD'!$U149</f>
        <v>2899.1987840000002</v>
      </c>
      <c r="H149" s="17">
        <f>'Index Values USD'!H149*'Index Values USD'!$U149</f>
        <v>99.596509000000012</v>
      </c>
      <c r="I149" s="17">
        <f>'Index Values USD'!I149*'Index Values USD'!$U149</f>
        <v>3700.5596820000005</v>
      </c>
      <c r="J149" s="17">
        <f>'Index Values USD'!J149*'Index Values USD'!$U149</f>
        <v>1253.0523805</v>
      </c>
      <c r="K149" s="17">
        <f>'Index Values USD'!K149*'Index Values USD'!$U149</f>
        <v>347.75931438036918</v>
      </c>
      <c r="L149" s="17">
        <f>'Index Values USD'!L149*'Index Values USD'!$U149</f>
        <v>264.53183010000004</v>
      </c>
      <c r="M149" s="17">
        <f>'Index Values USD'!M149*'Index Values USD'!$U149</f>
        <v>513.78239500000007</v>
      </c>
      <c r="N149" s="17">
        <f>'Index Values USD'!N149*'Index Values USD'!$U149</f>
        <v>72.117260000000016</v>
      </c>
      <c r="O149" s="17">
        <f>'Index Values USD'!O149*'Index Values USD'!$U149</f>
        <v>140.96214000000001</v>
      </c>
      <c r="P149" s="17">
        <f>'Index Values USD'!P149*'Index Values USD'!$U149</f>
        <v>113.93378000000001</v>
      </c>
      <c r="Q149" s="17">
        <f>'Index Values USD'!Q149*'Index Values USD'!$U149</f>
        <v>9843.3463931000006</v>
      </c>
      <c r="R149" s="17">
        <f>'Index Values USD'!R149*'Index Values USD'!$U149</f>
        <v>9039.4014390000011</v>
      </c>
      <c r="S149" s="17">
        <f>'Index Values USD'!S149*'Index Values USD'!$U149</f>
        <v>447.43545562413937</v>
      </c>
    </row>
    <row r="150" spans="1:19" s="1" customFormat="1" x14ac:dyDescent="0.25">
      <c r="A150" s="13">
        <f t="shared" si="3"/>
        <v>40298</v>
      </c>
      <c r="B150" s="17">
        <f>'Index Values USD'!B150*'Index Values USD'!$U150</f>
        <v>2869.0355340000001</v>
      </c>
      <c r="C150" s="17">
        <f>'Index Values USD'!C150*'Index Values USD'!$U150</f>
        <v>145.99460009999999</v>
      </c>
      <c r="D150" s="17">
        <f>'Index Values USD'!D150*'Index Values USD'!$U150</f>
        <v>4275.5791681000001</v>
      </c>
      <c r="E150" s="17">
        <f>'Index Values USD'!E150*'Index Values USD'!$U150</f>
        <v>181.38868429999997</v>
      </c>
      <c r="F150" s="17">
        <f>'Index Values USD'!F150*'Index Values USD'!$U150</f>
        <v>4003.4238673999998</v>
      </c>
      <c r="G150" s="17">
        <f>'Index Values USD'!G150*'Index Values USD'!$U150</f>
        <v>2985.8467145999998</v>
      </c>
      <c r="H150" s="17">
        <f>'Index Values USD'!H150*'Index Values USD'!$U150</f>
        <v>102.04939570000001</v>
      </c>
      <c r="I150" s="17">
        <f>'Index Values USD'!I150*'Index Values USD'!$U150</f>
        <v>3703.2021688</v>
      </c>
      <c r="J150" s="17">
        <f>'Index Values USD'!J150*'Index Values USD'!$U150</f>
        <v>1222.8643173999999</v>
      </c>
      <c r="K150" s="17">
        <f>'Index Values USD'!K150*'Index Values USD'!$U150</f>
        <v>343.80127960462812</v>
      </c>
      <c r="L150" s="17">
        <f>'Index Values USD'!L150*'Index Values USD'!$U150</f>
        <v>262.08402236000001</v>
      </c>
      <c r="M150" s="17">
        <f>'Index Values USD'!M150*'Index Values USD'!$U150</f>
        <v>512.876531</v>
      </c>
      <c r="N150" s="17">
        <f>'Index Values USD'!N150*'Index Values USD'!$U150</f>
        <v>71.659149999999997</v>
      </c>
      <c r="O150" s="17">
        <f>'Index Values USD'!O150*'Index Values USD'!$U150</f>
        <v>140.07672299999999</v>
      </c>
      <c r="P150" s="17">
        <f>'Index Values USD'!P150*'Index Values USD'!$U150</f>
        <v>113.28296699999999</v>
      </c>
      <c r="Q150" s="17">
        <f>'Index Values USD'!Q150*'Index Values USD'!$U150</f>
        <v>9821.2828164300008</v>
      </c>
      <c r="R150" s="17">
        <f>'Index Values USD'!R150*'Index Values USD'!$U150</f>
        <v>9016.8838846199997</v>
      </c>
      <c r="S150" s="17">
        <f>'Index Values USD'!S150*'Index Values USD'!$U150</f>
        <v>442.81680735980018</v>
      </c>
    </row>
    <row r="151" spans="1:19" s="1" customFormat="1" x14ac:dyDescent="0.25">
      <c r="A151" s="13">
        <f t="shared" si="3"/>
        <v>40329</v>
      </c>
      <c r="B151" s="17">
        <f>'Index Values USD'!B151*'Index Values USD'!$U151</f>
        <v>2913.5443710000004</v>
      </c>
      <c r="C151" s="17">
        <f>'Index Values USD'!C151*'Index Values USD'!$U151</f>
        <v>151.3993174</v>
      </c>
      <c r="D151" s="17">
        <f>'Index Values USD'!D151*'Index Values USD'!$U151</f>
        <v>4337.7564633000002</v>
      </c>
      <c r="E151" s="17">
        <f>'Index Values USD'!E151*'Index Values USD'!$U151</f>
        <v>187.00217090000001</v>
      </c>
      <c r="F151" s="17">
        <f>'Index Values USD'!F151*'Index Values USD'!$U151</f>
        <v>3961.8149119999998</v>
      </c>
      <c r="G151" s="17">
        <f>'Index Values USD'!G151*'Index Values USD'!$U151</f>
        <v>2752.3373455999999</v>
      </c>
      <c r="H151" s="17">
        <f>'Index Values USD'!H151*'Index Values USD'!$U151</f>
        <v>97.188022500000002</v>
      </c>
      <c r="I151" s="17">
        <f>'Index Values USD'!I151*'Index Values USD'!$U151</f>
        <v>3844.3819583999998</v>
      </c>
      <c r="J151" s="17">
        <f>'Index Values USD'!J151*'Index Values USD'!$U151</f>
        <v>1313.4810725</v>
      </c>
      <c r="K151" s="17">
        <f>'Index Values USD'!K151*'Index Values USD'!$U151</f>
        <v>349.93593804181688</v>
      </c>
      <c r="L151" s="17">
        <f>'Index Values USD'!L151*'Index Values USD'!$U151</f>
        <v>267.08553817000001</v>
      </c>
      <c r="M151" s="17">
        <f>'Index Values USD'!M151*'Index Values USD'!$U151</f>
        <v>524.71861699999999</v>
      </c>
      <c r="N151" s="17">
        <f>'Index Values USD'!N151*'Index Values USD'!$U151</f>
        <v>74.68083</v>
      </c>
      <c r="O151" s="17">
        <f>'Index Values USD'!O151*'Index Values USD'!$U151</f>
        <v>144.800951</v>
      </c>
      <c r="P151" s="17">
        <f>'Index Values USD'!P151*'Index Values USD'!$U151</f>
        <v>116.07659500000001</v>
      </c>
      <c r="Q151" s="17">
        <f>'Index Values USD'!Q151*'Index Values USD'!$U151</f>
        <v>10011.53344723</v>
      </c>
      <c r="R151" s="17">
        <f>'Index Values USD'!R151*'Index Values USD'!$U151</f>
        <v>9046.1442778300006</v>
      </c>
      <c r="S151" s="17">
        <f>'Index Values USD'!S151*'Index Values USD'!$U151</f>
        <v>455.30977063201505</v>
      </c>
    </row>
    <row r="152" spans="1:19" s="1" customFormat="1" x14ac:dyDescent="0.25">
      <c r="A152" s="13">
        <f t="shared" si="3"/>
        <v>40359</v>
      </c>
      <c r="B152" s="17">
        <f>'Index Values USD'!B152*'Index Values USD'!$U152</f>
        <v>2880.9360940000001</v>
      </c>
      <c r="C152" s="17">
        <f>'Index Values USD'!C152*'Index Values USD'!$U152</f>
        <v>149.4728144</v>
      </c>
      <c r="D152" s="17">
        <f>'Index Values USD'!D152*'Index Values USD'!$U152</f>
        <v>4522.8707527999995</v>
      </c>
      <c r="E152" s="17">
        <f>'Index Values USD'!E152*'Index Values USD'!$U152</f>
        <v>193.39808240000002</v>
      </c>
      <c r="F152" s="17">
        <f>'Index Values USD'!F152*'Index Values USD'!$U152</f>
        <v>4070.2549263999999</v>
      </c>
      <c r="G152" s="17">
        <f>'Index Values USD'!G152*'Index Values USD'!$U152</f>
        <v>2650.3715362000003</v>
      </c>
      <c r="H152" s="17">
        <f>'Index Values USD'!H152*'Index Values USD'!$U152</f>
        <v>93.334310599999995</v>
      </c>
      <c r="I152" s="17">
        <f>'Index Values USD'!I152*'Index Values USD'!$U152</f>
        <v>3876.5084588</v>
      </c>
      <c r="J152" s="17">
        <f>'Index Values USD'!J152*'Index Values USD'!$U152</f>
        <v>1299.5833468000001</v>
      </c>
      <c r="K152" s="17">
        <f>'Index Values USD'!K152*'Index Values USD'!$U152</f>
        <v>346.95679756718425</v>
      </c>
      <c r="L152" s="17">
        <f>'Index Values USD'!L152*'Index Values USD'!$U152</f>
        <v>264.19755726</v>
      </c>
      <c r="M152" s="17">
        <f>'Index Values USD'!M152*'Index Values USD'!$U152</f>
        <v>515.35269800000003</v>
      </c>
      <c r="N152" s="17">
        <f>'Index Values USD'!N152*'Index Values USD'!$U152</f>
        <v>74.609504000000001</v>
      </c>
      <c r="O152" s="17">
        <f>'Index Values USD'!O152*'Index Values USD'!$U152</f>
        <v>141.413264</v>
      </c>
      <c r="P152" s="17">
        <f>'Index Values USD'!P152*'Index Values USD'!$U152</f>
        <v>112.572716</v>
      </c>
      <c r="Q152" s="17">
        <f>'Index Values USD'!Q152*'Index Values USD'!$U152</f>
        <v>9733.8598010599999</v>
      </c>
      <c r="R152" s="17">
        <f>'Index Values USD'!R152*'Index Values USD'!$U152</f>
        <v>8885.0828924400012</v>
      </c>
      <c r="S152" s="17">
        <f>'Index Values USD'!S152*'Index Values USD'!$U152</f>
        <v>442.8272623420761</v>
      </c>
    </row>
    <row r="153" spans="1:19" s="1" customFormat="1" x14ac:dyDescent="0.25">
      <c r="A153" s="13">
        <f t="shared" si="3"/>
        <v>40390</v>
      </c>
      <c r="B153" s="17">
        <f>'Index Values USD'!B153*'Index Values USD'!$U153</f>
        <v>2894.45696</v>
      </c>
      <c r="C153" s="17">
        <f>'Index Values USD'!C153*'Index Values USD'!$U153</f>
        <v>149.599616</v>
      </c>
      <c r="D153" s="17">
        <f>'Index Values USD'!D153*'Index Values USD'!$U153</f>
        <v>4432.4385599999996</v>
      </c>
      <c r="E153" s="17">
        <f>'Index Values USD'!E153*'Index Values USD'!$U153</f>
        <v>190.94908799999999</v>
      </c>
      <c r="F153" s="17">
        <f>'Index Values USD'!F153*'Index Values USD'!$U153</f>
        <v>4044.3551999999995</v>
      </c>
      <c r="G153" s="17">
        <f>'Index Values USD'!G153*'Index Values USD'!$U153</f>
        <v>2648.2090559999997</v>
      </c>
      <c r="H153" s="17">
        <f>'Index Values USD'!H153*'Index Values USD'!$U153</f>
        <v>93.396704</v>
      </c>
      <c r="I153" s="17">
        <f>'Index Values USD'!I153*'Index Values USD'!$U153</f>
        <v>3803.5647039999999</v>
      </c>
      <c r="J153" s="17">
        <f>'Index Values USD'!J153*'Index Values USD'!$U153</f>
        <v>1285.8932480000001</v>
      </c>
      <c r="K153" s="17">
        <f>'Index Values USD'!K153*'Index Values USD'!$U153</f>
        <v>351.75279541568472</v>
      </c>
      <c r="L153" s="17">
        <f>'Index Values USD'!L153*'Index Values USD'!$U153</f>
        <v>268.13578239999998</v>
      </c>
      <c r="M153" s="17">
        <f>'Index Values USD'!M153*'Index Values USD'!$U153</f>
        <v>523.3664</v>
      </c>
      <c r="N153" s="17">
        <f>'Index Values USD'!N153*'Index Values USD'!$U153</f>
        <v>75.410240000000002</v>
      </c>
      <c r="O153" s="17">
        <f>'Index Values USD'!O153*'Index Values USD'!$U153</f>
        <v>144.72224</v>
      </c>
      <c r="P153" s="17">
        <f>'Index Values USD'!P153*'Index Values USD'!$U153</f>
        <v>115.06399999999999</v>
      </c>
      <c r="Q153" s="17">
        <f>'Index Values USD'!Q153*'Index Values USD'!$U153</f>
        <v>9760.1263552</v>
      </c>
      <c r="R153" s="17">
        <f>'Index Values USD'!R153*'Index Values USD'!$U153</f>
        <v>8816.9078656000002</v>
      </c>
      <c r="S153" s="17">
        <f>'Index Values USD'!S153*'Index Values USD'!$U153</f>
        <v>455.60667439922247</v>
      </c>
    </row>
    <row r="154" spans="1:19" s="1" customFormat="1" x14ac:dyDescent="0.25">
      <c r="A154" s="13">
        <f t="shared" si="3"/>
        <v>40421</v>
      </c>
      <c r="B154" s="17">
        <f>'Index Values USD'!B154*'Index Values USD'!$U154</f>
        <v>2915.5776999999998</v>
      </c>
      <c r="C154" s="17">
        <f>'Index Values USD'!C154*'Index Values USD'!$U154</f>
        <v>150.00780899999998</v>
      </c>
      <c r="D154" s="17">
        <f>'Index Values USD'!D154*'Index Values USD'!$U154</f>
        <v>4477.9408380000004</v>
      </c>
      <c r="E154" s="17">
        <f>'Index Values USD'!E154*'Index Values USD'!$U154</f>
        <v>189.337176</v>
      </c>
      <c r="F154" s="17">
        <f>'Index Values USD'!F154*'Index Values USD'!$U154</f>
        <v>4024.8204780000001</v>
      </c>
      <c r="G154" s="17">
        <f>'Index Values USD'!G154*'Index Values USD'!$U154</f>
        <v>2753.3902410000001</v>
      </c>
      <c r="H154" s="17">
        <f>'Index Values USD'!H154*'Index Values USD'!$U154</f>
        <v>99.27068899999999</v>
      </c>
      <c r="I154" s="17">
        <f>'Index Values USD'!I154*'Index Values USD'!$U154</f>
        <v>3830.5765539999998</v>
      </c>
      <c r="J154" s="17">
        <f>'Index Values USD'!J154*'Index Values USD'!$U154</f>
        <v>1297.9021299999999</v>
      </c>
      <c r="K154" s="17">
        <f>'Index Values USD'!K154*'Index Values USD'!$U154</f>
        <v>361.16769703602625</v>
      </c>
      <c r="L154" s="17">
        <f>'Index Values USD'!L154*'Index Values USD'!$U154</f>
        <v>274.95936790000002</v>
      </c>
      <c r="M154" s="17">
        <f>'Index Values USD'!M154*'Index Values USD'!$U154</f>
        <v>532.73976000000005</v>
      </c>
      <c r="N154" s="17">
        <f>'Index Values USD'!N154*'Index Values USD'!$U154</f>
        <v>77.906149999999997</v>
      </c>
      <c r="O154" s="17">
        <f>'Index Values USD'!O154*'Index Values USD'!$U154</f>
        <v>149.15866</v>
      </c>
      <c r="P154" s="17">
        <f>'Index Values USD'!P154*'Index Values USD'!$U154</f>
        <v>117.22368</v>
      </c>
      <c r="Q154" s="17">
        <f>'Index Values USD'!Q154*'Index Values USD'!$U154</f>
        <v>9874.9335187999986</v>
      </c>
      <c r="R154" s="17">
        <f>'Index Values USD'!R154*'Index Values USD'!$U154</f>
        <v>8877.1544119999999</v>
      </c>
      <c r="S154" s="17">
        <f>'Index Values USD'!S154*'Index Values USD'!$U154</f>
        <v>469.97818834371719</v>
      </c>
    </row>
    <row r="155" spans="1:19" s="1" customFormat="1" x14ac:dyDescent="0.25">
      <c r="A155" s="13">
        <f t="shared" si="3"/>
        <v>40451</v>
      </c>
      <c r="B155" s="17">
        <f>'Index Values USD'!B155*'Index Values USD'!$U155</f>
        <v>2795.0015339999995</v>
      </c>
      <c r="C155" s="17">
        <f>'Index Values USD'!C155*'Index Values USD'!$U155</f>
        <v>141.14917940000001</v>
      </c>
      <c r="D155" s="17">
        <f>'Index Values USD'!D155*'Index Values USD'!$U155</f>
        <v>4159.3447243000001</v>
      </c>
      <c r="E155" s="17">
        <f>'Index Values USD'!E155*'Index Values USD'!$U155</f>
        <v>177.7445165</v>
      </c>
      <c r="F155" s="17">
        <f>'Index Values USD'!F155*'Index Values USD'!$U155</f>
        <v>3937.6798340999999</v>
      </c>
      <c r="G155" s="17">
        <f>'Index Values USD'!G155*'Index Values USD'!$U155</f>
        <v>2787.3835202999999</v>
      </c>
      <c r="H155" s="17">
        <f>'Index Values USD'!H155*'Index Values USD'!$U155</f>
        <v>101.09049970000001</v>
      </c>
      <c r="I155" s="17">
        <f>'Index Values USD'!I155*'Index Values USD'!$U155</f>
        <v>3732.1353844999999</v>
      </c>
      <c r="J155" s="17">
        <f>'Index Values USD'!J155*'Index Values USD'!$U155</f>
        <v>1264.1718225</v>
      </c>
      <c r="K155" s="17">
        <f>'Index Values USD'!K155*'Index Values USD'!$U155</f>
        <v>361.55234609670504</v>
      </c>
      <c r="L155" s="17">
        <f>'Index Values USD'!L155*'Index Values USD'!$U155</f>
        <v>274.37366324999999</v>
      </c>
      <c r="M155" s="17">
        <f>'Index Values USD'!M155*'Index Values USD'!$U155</f>
        <v>525.80557499999998</v>
      </c>
      <c r="N155" s="17">
        <f>'Index Values USD'!N155*'Index Values USD'!$U155</f>
        <v>77.252152999999993</v>
      </c>
      <c r="O155" s="17">
        <f>'Index Values USD'!O155*'Index Values USD'!$U155</f>
        <v>148.54121699999999</v>
      </c>
      <c r="P155" s="17">
        <f>'Index Values USD'!P155*'Index Values USD'!$U155</f>
        <v>116.849744</v>
      </c>
      <c r="Q155" s="17">
        <f>'Index Values USD'!Q155*'Index Values USD'!$U155</f>
        <v>9623.0243505399994</v>
      </c>
      <c r="R155" s="17">
        <f>'Index Values USD'!R155*'Index Values USD'!$U155</f>
        <v>8822.7887096300001</v>
      </c>
      <c r="S155" s="17">
        <f>'Index Values USD'!S155*'Index Values USD'!$U155</f>
        <v>468.45716468611653</v>
      </c>
    </row>
    <row r="156" spans="1:19" s="1" customFormat="1" x14ac:dyDescent="0.25">
      <c r="A156" s="13">
        <f t="shared" si="3"/>
        <v>40482</v>
      </c>
      <c r="B156" s="17">
        <f>'Index Values USD'!B156*'Index Values USD'!$U156</f>
        <v>2667.7159219999999</v>
      </c>
      <c r="C156" s="17">
        <f>'Index Values USD'!C156*'Index Values USD'!$U156</f>
        <v>130.47033859999999</v>
      </c>
      <c r="D156" s="17">
        <f>'Index Values USD'!D156*'Index Values USD'!$U156</f>
        <v>3725.0857401999997</v>
      </c>
      <c r="E156" s="17">
        <f>'Index Values USD'!E156*'Index Values USD'!$U156</f>
        <v>161.01079440000001</v>
      </c>
      <c r="F156" s="17">
        <f>'Index Values USD'!F156*'Index Values USD'!$U156</f>
        <v>3687.8681944</v>
      </c>
      <c r="G156" s="17">
        <f>'Index Values USD'!G156*'Index Values USD'!$U156</f>
        <v>2587.3748365999995</v>
      </c>
      <c r="H156" s="17">
        <f>'Index Values USD'!H156*'Index Values USD'!$U156</f>
        <v>97.966756799999999</v>
      </c>
      <c r="I156" s="17">
        <f>'Index Values USD'!I156*'Index Values USD'!$U156</f>
        <v>3566.1414589999999</v>
      </c>
      <c r="J156" s="17">
        <f>'Index Values USD'!J156*'Index Values USD'!$U156</f>
        <v>1163.5755502</v>
      </c>
      <c r="K156" s="17">
        <f>'Index Values USD'!K156*'Index Values USD'!$U156</f>
        <v>372.60437300281927</v>
      </c>
      <c r="L156" s="17">
        <f>'Index Values USD'!L156*'Index Values USD'!$U156</f>
        <v>280.73729517999993</v>
      </c>
      <c r="M156" s="17">
        <f>'Index Values USD'!M156*'Index Values USD'!$U156</f>
        <v>510.68968999999998</v>
      </c>
      <c r="N156" s="17">
        <f>'Index Values USD'!N156*'Index Values USD'!$U156</f>
        <v>78.358881999999994</v>
      </c>
      <c r="O156" s="17">
        <f>'Index Values USD'!O156*'Index Values USD'!$U156</f>
        <v>148.81602799999999</v>
      </c>
      <c r="P156" s="17">
        <f>'Index Values USD'!P156*'Index Values USD'!$U156</f>
        <v>115.47981</v>
      </c>
      <c r="Q156" s="17">
        <f>'Index Values USD'!Q156*'Index Values USD'!$U156</f>
        <v>9247.3311775000002</v>
      </c>
      <c r="R156" s="17">
        <f>'Index Values USD'!R156*'Index Values USD'!$U156</f>
        <v>8868.4738909199987</v>
      </c>
      <c r="S156" s="17">
        <f>'Index Values USD'!S156*'Index Values USD'!$U156</f>
        <v>471.91065695104697</v>
      </c>
    </row>
    <row r="157" spans="1:19" s="1" customFormat="1" x14ac:dyDescent="0.25">
      <c r="A157" s="13">
        <f t="shared" si="3"/>
        <v>40512</v>
      </c>
      <c r="B157" s="17">
        <f>'Index Values USD'!B157*'Index Values USD'!$U157</f>
        <v>2581.2530400000001</v>
      </c>
      <c r="C157" s="17">
        <f>'Index Values USD'!C157*'Index Values USD'!$U157</f>
        <v>121.11354879999999</v>
      </c>
      <c r="D157" s="17">
        <f>'Index Values USD'!D157*'Index Values USD'!$U157</f>
        <v>3414.5913503999996</v>
      </c>
      <c r="E157" s="17">
        <f>'Index Values USD'!E157*'Index Values USD'!$U157</f>
        <v>145.44687039999999</v>
      </c>
      <c r="F157" s="17">
        <f>'Index Values USD'!F157*'Index Values USD'!$U157</f>
        <v>3507.1569071999998</v>
      </c>
      <c r="G157" s="17">
        <f>'Index Values USD'!G157*'Index Values USD'!$U157</f>
        <v>2654.8875472</v>
      </c>
      <c r="H157" s="17">
        <f>'Index Values USD'!H157*'Index Values USD'!$U157</f>
        <v>102.27745599999999</v>
      </c>
      <c r="I157" s="17">
        <f>'Index Values USD'!I157*'Index Values USD'!$U157</f>
        <v>3167.2513423999994</v>
      </c>
      <c r="J157" s="17">
        <f>'Index Values USD'!J157*'Index Values USD'!$U157</f>
        <v>1036.4528304</v>
      </c>
      <c r="K157" s="17">
        <f>'Index Values USD'!K157*'Index Values USD'!$U157</f>
        <v>379.9564508627904</v>
      </c>
      <c r="L157" s="17">
        <f>'Index Values USD'!L157*'Index Values USD'!$U157</f>
        <v>285.92615280000001</v>
      </c>
      <c r="M157" s="17">
        <f>'Index Values USD'!M157*'Index Values USD'!$U157</f>
        <v>505.65779199999997</v>
      </c>
      <c r="N157" s="17">
        <f>'Index Values USD'!N157*'Index Values USD'!$U157</f>
        <v>73.700592</v>
      </c>
      <c r="O157" s="17">
        <f>'Index Values USD'!O157*'Index Values USD'!$U157</f>
        <v>146.79808</v>
      </c>
      <c r="P157" s="17">
        <f>'Index Values USD'!P157*'Index Values USD'!$U157</f>
        <v>113.06275199999999</v>
      </c>
      <c r="Q157" s="17">
        <f>'Index Values USD'!Q157*'Index Values USD'!$U157</f>
        <v>9059.1570460799994</v>
      </c>
      <c r="R157" s="17">
        <f>'Index Values USD'!R157*'Index Values USD'!$U157</f>
        <v>9131.0787379199992</v>
      </c>
      <c r="S157" s="17">
        <f>'Index Values USD'!S157*'Index Values USD'!$U157</f>
        <v>469.92480281585085</v>
      </c>
    </row>
    <row r="158" spans="1:19" s="1" customFormat="1" x14ac:dyDescent="0.25">
      <c r="A158" s="13">
        <f t="shared" si="3"/>
        <v>40543</v>
      </c>
      <c r="B158" s="17">
        <f>'Index Values USD'!B158*'Index Values USD'!$U158</f>
        <v>2775.5372400000001</v>
      </c>
      <c r="C158" s="17">
        <f>'Index Values USD'!C158*'Index Values USD'!$U158</f>
        <v>134.86233600000003</v>
      </c>
      <c r="D158" s="17">
        <f>'Index Values USD'!D158*'Index Values USD'!$U158</f>
        <v>3709.7566632000003</v>
      </c>
      <c r="E158" s="17">
        <f>'Index Values USD'!E158*'Index Values USD'!$U158</f>
        <v>156.34048080000002</v>
      </c>
      <c r="F158" s="17">
        <f>'Index Values USD'!F158*'Index Values USD'!$U158</f>
        <v>3807.4566432000006</v>
      </c>
      <c r="G158" s="17">
        <f>'Index Values USD'!G158*'Index Values USD'!$U158</f>
        <v>2565.7994544000003</v>
      </c>
      <c r="H158" s="17">
        <f>'Index Values USD'!H158*'Index Values USD'!$U158</f>
        <v>95.437977600000011</v>
      </c>
      <c r="I158" s="17">
        <f>'Index Values USD'!I158*'Index Values USD'!$U158</f>
        <v>3531.0758784</v>
      </c>
      <c r="J158" s="17">
        <f>'Index Values USD'!J158*'Index Values USD'!$U158</f>
        <v>1137.2501448</v>
      </c>
      <c r="K158" s="17">
        <f>'Index Values USD'!K158*'Index Values USD'!$U158</f>
        <v>370.54680452005357</v>
      </c>
      <c r="L158" s="17">
        <f>'Index Values USD'!L158*'Index Values USD'!$U158</f>
        <v>280.70057400000002</v>
      </c>
      <c r="M158" s="17">
        <f>'Index Values USD'!M158*'Index Values USD'!$U158</f>
        <v>522.92100000000005</v>
      </c>
      <c r="N158" s="17">
        <f>'Index Values USD'!N158*'Index Values USD'!$U158</f>
        <v>75.791688000000008</v>
      </c>
      <c r="O158" s="17">
        <f>'Index Values USD'!O158*'Index Values USD'!$U158</f>
        <v>150.01694400000002</v>
      </c>
      <c r="P158" s="17">
        <f>'Index Values USD'!P158*'Index Values USD'!$U158</f>
        <v>116.655672</v>
      </c>
      <c r="Q158" s="17">
        <f>'Index Values USD'!Q158*'Index Values USD'!$U158</f>
        <v>9207.5362780800006</v>
      </c>
      <c r="R158" s="17">
        <f>'Index Values USD'!R158*'Index Values USD'!$U158</f>
        <v>8764.6930224000007</v>
      </c>
      <c r="S158" s="17">
        <f>'Index Values USD'!S158*'Index Values USD'!$U158</f>
        <v>476.97733889529184</v>
      </c>
    </row>
    <row r="159" spans="1:19" s="1" customFormat="1" x14ac:dyDescent="0.25">
      <c r="A159" s="13">
        <f t="shared" si="3"/>
        <v>40574</v>
      </c>
      <c r="B159" s="17">
        <f>'Index Values USD'!B159*'Index Values USD'!$U159</f>
        <v>2835.6130880000001</v>
      </c>
      <c r="C159" s="17">
        <f>'Index Values USD'!C159*'Index Values USD'!$U159</f>
        <v>137.73665600000001</v>
      </c>
      <c r="D159" s="17">
        <f>'Index Values USD'!D159*'Index Values USD'!$U159</f>
        <v>3594.1399552000003</v>
      </c>
      <c r="E159" s="17">
        <f>'Index Values USD'!E159*'Index Values USD'!$U159</f>
        <v>150.0415424</v>
      </c>
      <c r="F159" s="17">
        <f>'Index Values USD'!F159*'Index Values USD'!$U159</f>
        <v>3795.2738720000002</v>
      </c>
      <c r="G159" s="17">
        <f>'Index Values USD'!G159*'Index Values USD'!$U159</f>
        <v>2512.6128448000004</v>
      </c>
      <c r="H159" s="17">
        <f>'Index Values USD'!H159*'Index Values USD'!$U159</f>
        <v>95.127094400000004</v>
      </c>
      <c r="I159" s="17">
        <f>'Index Values USD'!I159*'Index Values USD'!$U159</f>
        <v>3363.9074624</v>
      </c>
      <c r="J159" s="17">
        <f>'Index Values USD'!J159*'Index Values USD'!$U159</f>
        <v>1087.4754592000002</v>
      </c>
      <c r="K159" s="17">
        <f>'Index Values USD'!K159*'Index Values USD'!$U159</f>
        <v>374.0842492924005</v>
      </c>
      <c r="L159" s="17">
        <f>'Index Values USD'!L159*'Index Values USD'!$U159</f>
        <v>282.54618592000003</v>
      </c>
      <c r="M159" s="17">
        <f>'Index Values USD'!M159*'Index Values USD'!$U159</f>
        <v>518.99836800000003</v>
      </c>
      <c r="N159" s="17">
        <f>'Index Values USD'!N159*'Index Values USD'!$U159</f>
        <v>75.046880000000002</v>
      </c>
      <c r="O159" s="17">
        <f>'Index Values USD'!O159*'Index Values USD'!$U159</f>
        <v>151.25273600000003</v>
      </c>
      <c r="P159" s="17">
        <f>'Index Values USD'!P159*'Index Values USD'!$U159</f>
        <v>116.362464</v>
      </c>
      <c r="Q159" s="17">
        <f>'Index Values USD'!Q159*'Index Values USD'!$U159</f>
        <v>9242.0051232000005</v>
      </c>
      <c r="R159" s="17">
        <f>'Index Values USD'!R159*'Index Values USD'!$U159</f>
        <v>8920.4097244799996</v>
      </c>
      <c r="S159" s="17">
        <f>'Index Values USD'!S159*'Index Values USD'!$U159</f>
        <v>482.48515326711748</v>
      </c>
    </row>
    <row r="160" spans="1:19" s="1" customFormat="1" x14ac:dyDescent="0.25">
      <c r="A160" s="13">
        <f t="shared" si="3"/>
        <v>40602</v>
      </c>
      <c r="B160" s="17">
        <f>'Index Values USD'!B160*'Index Values USD'!$U160</f>
        <v>2893.0270519999995</v>
      </c>
      <c r="C160" s="17">
        <f>'Index Values USD'!C160*'Index Values USD'!$U160</f>
        <v>139.29241719999999</v>
      </c>
      <c r="D160" s="17">
        <f>'Index Values USD'!D160*'Index Values USD'!$U160</f>
        <v>3544.7203220000001</v>
      </c>
      <c r="E160" s="17">
        <f>'Index Values USD'!E160*'Index Values USD'!$U160</f>
        <v>146.55222519999998</v>
      </c>
      <c r="F160" s="17">
        <f>'Index Values USD'!F160*'Index Values USD'!$U160</f>
        <v>3838.6234799999997</v>
      </c>
      <c r="G160" s="17">
        <f>'Index Values USD'!G160*'Index Values USD'!$U160</f>
        <v>2560.6900327999997</v>
      </c>
      <c r="H160" s="17">
        <f>'Index Values USD'!H160*'Index Values USD'!$U160</f>
        <v>97.648922799999994</v>
      </c>
      <c r="I160" s="17">
        <f>'Index Values USD'!I160*'Index Values USD'!$U160</f>
        <v>3369.0599996000001</v>
      </c>
      <c r="J160" s="17">
        <f>'Index Values USD'!J160*'Index Values USD'!$U160</f>
        <v>1085.9462799999999</v>
      </c>
      <c r="K160" s="17">
        <f>'Index Values USD'!K160*'Index Values USD'!$U160</f>
        <v>381.2161967423591</v>
      </c>
      <c r="L160" s="17">
        <f>'Index Values USD'!L160*'Index Values USD'!$U160</f>
        <v>287.48897603999995</v>
      </c>
      <c r="M160" s="17">
        <f>'Index Values USD'!M160*'Index Values USD'!$U160</f>
        <v>534.88952399999994</v>
      </c>
      <c r="N160" s="17">
        <f>'Index Values USD'!N160*'Index Values USD'!$U160</f>
        <v>74.953655999999995</v>
      </c>
      <c r="O160" s="17">
        <f>'Index Values USD'!O160*'Index Values USD'!$U160</f>
        <v>153.64019199999998</v>
      </c>
      <c r="P160" s="17">
        <f>'Index Values USD'!P160*'Index Values USD'!$U160</f>
        <v>118.87291999999998</v>
      </c>
      <c r="Q160" s="17">
        <f>'Index Values USD'!Q160*'Index Values USD'!$U160</f>
        <v>9255.2952705999996</v>
      </c>
      <c r="R160" s="17">
        <f>'Index Values USD'!R160*'Index Values USD'!$U160</f>
        <v>8993.3293466799987</v>
      </c>
      <c r="S160" s="17">
        <f>'Index Values USD'!S160*'Index Values USD'!$U160</f>
        <v>494.64284989110752</v>
      </c>
    </row>
    <row r="161" spans="1:19" s="1" customFormat="1" x14ac:dyDescent="0.25">
      <c r="A161" s="13">
        <f t="shared" si="3"/>
        <v>40633</v>
      </c>
      <c r="B161" s="17">
        <f>'Index Values USD'!B161*'Index Values USD'!$U161</f>
        <v>2985.9685439999998</v>
      </c>
      <c r="C161" s="17">
        <f>'Index Values USD'!C161*'Index Values USD'!$U161</f>
        <v>146.98032959999998</v>
      </c>
      <c r="D161" s="17">
        <f>'Index Values USD'!D161*'Index Values USD'!$U161</f>
        <v>3682.0791695999997</v>
      </c>
      <c r="E161" s="17">
        <f>'Index Values USD'!E161*'Index Values USD'!$U161</f>
        <v>158.92735039999999</v>
      </c>
      <c r="F161" s="17">
        <f>'Index Values USD'!F161*'Index Values USD'!$U161</f>
        <v>3917.3426031999998</v>
      </c>
      <c r="G161" s="17">
        <f>'Index Values USD'!G161*'Index Values USD'!$U161</f>
        <v>2638.2018832000003</v>
      </c>
      <c r="H161" s="17">
        <f>'Index Values USD'!H161*'Index Values USD'!$U161</f>
        <v>100.2079208</v>
      </c>
      <c r="I161" s="17">
        <f>'Index Values USD'!I161*'Index Values USD'!$U161</f>
        <v>3641.5143647999994</v>
      </c>
      <c r="J161" s="17">
        <f>'Index Values USD'!J161*'Index Values USD'!$U161</f>
        <v>1192.0445783999999</v>
      </c>
      <c r="K161" s="17">
        <f>'Index Values USD'!K161*'Index Values USD'!$U161</f>
        <v>381.72526359743358</v>
      </c>
      <c r="L161" s="17">
        <f>'Index Values USD'!L161*'Index Values USD'!$U161</f>
        <v>288.12246632</v>
      </c>
      <c r="M161" s="17">
        <f>'Index Values USD'!M161*'Index Values USD'!$U161</f>
        <v>546.87183199999993</v>
      </c>
      <c r="N161" s="17">
        <f>'Index Values USD'!N161*'Index Values USD'!$U161</f>
        <v>78.278616</v>
      </c>
      <c r="O161" s="17">
        <f>'Index Values USD'!O161*'Index Values USD'!$U161</f>
        <v>156.163904</v>
      </c>
      <c r="P161" s="17">
        <f>'Index Values USD'!P161*'Index Values USD'!$U161</f>
        <v>121.570072</v>
      </c>
      <c r="Q161" s="17">
        <f>'Index Values USD'!Q161*'Index Values USD'!$U161</f>
        <v>9477.1879789600007</v>
      </c>
      <c r="R161" s="17">
        <f>'Index Values USD'!R161*'Index Values USD'!$U161</f>
        <v>8977.1267466400004</v>
      </c>
      <c r="S161" s="17">
        <f>'Index Values USD'!S161*'Index Values USD'!$U161</f>
        <v>498.99392377419065</v>
      </c>
    </row>
    <row r="162" spans="1:19" s="1" customFormat="1" x14ac:dyDescent="0.25">
      <c r="A162" s="13">
        <f t="shared" si="3"/>
        <v>40663</v>
      </c>
      <c r="B162" s="17">
        <f>'Index Values USD'!B162*'Index Values USD'!$U162</f>
        <v>3087.5541619999999</v>
      </c>
      <c r="C162" s="17">
        <f>'Index Values USD'!C162*'Index Values USD'!$U162</f>
        <v>151.0081352</v>
      </c>
      <c r="D162" s="17">
        <f>'Index Values USD'!D162*'Index Values USD'!$U162</f>
        <v>3902.2362154999996</v>
      </c>
      <c r="E162" s="17">
        <f>'Index Values USD'!E162*'Index Values USD'!$U162</f>
        <v>170.43705609999998</v>
      </c>
      <c r="F162" s="17">
        <f>'Index Values USD'!F162*'Index Values USD'!$U162</f>
        <v>4082.2372541999998</v>
      </c>
      <c r="G162" s="17">
        <f>'Index Values USD'!G162*'Index Values USD'!$U162</f>
        <v>2744.7731592999999</v>
      </c>
      <c r="H162" s="17">
        <f>'Index Values USD'!H162*'Index Values USD'!$U162</f>
        <v>100.32945719999999</v>
      </c>
      <c r="I162" s="17">
        <f>'Index Values USD'!I162*'Index Values USD'!$U162</f>
        <v>3767.3760185999995</v>
      </c>
      <c r="J162" s="17">
        <f>'Index Values USD'!J162*'Index Values USD'!$U162</f>
        <v>1251.5176813</v>
      </c>
      <c r="K162" s="17">
        <f>'Index Values USD'!K162*'Index Values USD'!$U162</f>
        <v>374.41544331057037</v>
      </c>
      <c r="L162" s="17">
        <f>'Index Values USD'!L162*'Index Values USD'!$U162</f>
        <v>285.15797612</v>
      </c>
      <c r="M162" s="17">
        <f>'Index Values USD'!M162*'Index Values USD'!$U162</f>
        <v>559.99750699999993</v>
      </c>
      <c r="N162" s="17">
        <f>'Index Values USD'!N162*'Index Values USD'!$U162</f>
        <v>79.266327999999987</v>
      </c>
      <c r="O162" s="17">
        <f>'Index Values USD'!O162*'Index Values USD'!$U162</f>
        <v>159.37457799999999</v>
      </c>
      <c r="P162" s="17">
        <f>'Index Values USD'!P162*'Index Values USD'!$U162</f>
        <v>123.806515</v>
      </c>
      <c r="Q162" s="17">
        <f>'Index Values USD'!Q162*'Index Values USD'!$U162</f>
        <v>9657.6408934599986</v>
      </c>
      <c r="R162" s="17">
        <f>'Index Values USD'!R162*'Index Values USD'!$U162</f>
        <v>8960.9992573700001</v>
      </c>
      <c r="S162" s="17">
        <f>'Index Values USD'!S162*'Index Values USD'!$U162</f>
        <v>507.69198343833318</v>
      </c>
    </row>
    <row r="163" spans="1:19" s="1" customFormat="1" x14ac:dyDescent="0.25">
      <c r="A163" s="13">
        <f t="shared" si="3"/>
        <v>40694</v>
      </c>
      <c r="B163" s="17">
        <f>'Index Values USD'!B163*'Index Values USD'!$U163</f>
        <v>3166.6445999999996</v>
      </c>
      <c r="C163" s="17">
        <f>'Index Values USD'!C163*'Index Values USD'!$U163</f>
        <v>153.45191959999997</v>
      </c>
      <c r="D163" s="17">
        <f>'Index Values USD'!D163*'Index Values USD'!$U163</f>
        <v>3871.7514219999998</v>
      </c>
      <c r="E163" s="17">
        <f>'Index Values USD'!E163*'Index Values USD'!$U163</f>
        <v>168.83651119999999</v>
      </c>
      <c r="F163" s="17">
        <f>'Index Values USD'!F163*'Index Values USD'!$U163</f>
        <v>4008.5243687999996</v>
      </c>
      <c r="G163" s="17">
        <f>'Index Values USD'!G163*'Index Values USD'!$U163</f>
        <v>2766.2243727999999</v>
      </c>
      <c r="H163" s="17">
        <f>'Index Values USD'!H163*'Index Values USD'!$U163</f>
        <v>102.435942</v>
      </c>
      <c r="I163" s="17">
        <f>'Index Values USD'!I163*'Index Values USD'!$U163</f>
        <v>3638.1833627999995</v>
      </c>
      <c r="J163" s="17">
        <f>'Index Values USD'!J163*'Index Values USD'!$U163</f>
        <v>1202.3708647999999</v>
      </c>
      <c r="K163" s="17">
        <f>'Index Values USD'!K163*'Index Values USD'!$U163</f>
        <v>368.0615923006801</v>
      </c>
      <c r="L163" s="17">
        <f>'Index Values USD'!L163*'Index Values USD'!$U163</f>
        <v>281.34733452</v>
      </c>
      <c r="M163" s="17">
        <f>'Index Values USD'!M163*'Index Values USD'!$U163</f>
        <v>556.93358000000001</v>
      </c>
      <c r="N163" s="17">
        <f>'Index Values USD'!N163*'Index Values USD'!$U163</f>
        <v>77.394379999999998</v>
      </c>
      <c r="O163" s="17">
        <f>'Index Values USD'!O163*'Index Values USD'!$U163</f>
        <v>159.45302799999999</v>
      </c>
      <c r="P163" s="17">
        <f>'Index Values USD'!P163*'Index Values USD'!$U163</f>
        <v>123.699884</v>
      </c>
      <c r="Q163" s="17">
        <f>'Index Values USD'!Q163*'Index Values USD'!$U163</f>
        <v>9598.2019968799996</v>
      </c>
      <c r="R163" s="17">
        <f>'Index Values USD'!R163*'Index Values USD'!$U163</f>
        <v>8787.9539574399987</v>
      </c>
      <c r="S163" s="17">
        <f>'Index Values USD'!S163*'Index Values USD'!$U163</f>
        <v>506.30740895111245</v>
      </c>
    </row>
    <row r="164" spans="1:19" s="1" customFormat="1" x14ac:dyDescent="0.25">
      <c r="A164" s="13">
        <f t="shared" si="3"/>
        <v>40724</v>
      </c>
      <c r="B164" s="17">
        <f>'Index Values USD'!B164*'Index Values USD'!$U164</f>
        <v>3105.21288</v>
      </c>
      <c r="C164" s="17">
        <f>'Index Values USD'!C164*'Index Values USD'!$U164</f>
        <v>150.13090399999999</v>
      </c>
      <c r="D164" s="17">
        <f>'Index Values USD'!D164*'Index Values USD'!$U164</f>
        <v>3669.7423839999997</v>
      </c>
      <c r="E164" s="17">
        <f>'Index Values USD'!E164*'Index Values USD'!$U164</f>
        <v>166.071136</v>
      </c>
      <c r="F164" s="17">
        <f>'Index Values USD'!F164*'Index Values USD'!$U164</f>
        <v>4005.3607440000001</v>
      </c>
      <c r="G164" s="17">
        <f>'Index Values USD'!G164*'Index Values USD'!$U164</f>
        <v>2641.8669199999999</v>
      </c>
      <c r="H164" s="17">
        <f>'Index Values USD'!H164*'Index Values USD'!$U164</f>
        <v>99.596727999999999</v>
      </c>
      <c r="I164" s="17">
        <f>'Index Values USD'!I164*'Index Values USD'!$U164</f>
        <v>3644.6527040000001</v>
      </c>
      <c r="J164" s="17">
        <f>'Index Values USD'!J164*'Index Values USD'!$U164</f>
        <v>1172.3490239999999</v>
      </c>
      <c r="K164" s="17">
        <f>'Index Values USD'!K164*'Index Values USD'!$U164</f>
        <v>368.69792191892662</v>
      </c>
      <c r="L164" s="17">
        <f>'Index Values USD'!L164*'Index Values USD'!$U164</f>
        <v>280.83772640000001</v>
      </c>
      <c r="M164" s="17">
        <f>'Index Values USD'!M164*'Index Values USD'!$U164</f>
        <v>553.90719999999999</v>
      </c>
      <c r="N164" s="17">
        <f>'Index Values USD'!N164*'Index Values USD'!$U164</f>
        <v>76.753599999999992</v>
      </c>
      <c r="O164" s="17">
        <f>'Index Values USD'!O164*'Index Values USD'!$U164</f>
        <v>159.21752000000001</v>
      </c>
      <c r="P164" s="17">
        <f>'Index Values USD'!P164*'Index Values USD'!$U164</f>
        <v>122.92280000000001</v>
      </c>
      <c r="Q164" s="17">
        <f>'Index Values USD'!Q164*'Index Values USD'!$U164</f>
        <v>9391.5463487999987</v>
      </c>
      <c r="R164" s="17">
        <f>'Index Values USD'!R164*'Index Values USD'!$U164</f>
        <v>8619.5034464</v>
      </c>
      <c r="S164" s="17">
        <f>'Index Values USD'!S164*'Index Values USD'!$U164</f>
        <v>506.30856721445184</v>
      </c>
    </row>
    <row r="165" spans="1:19" s="1" customFormat="1" x14ac:dyDescent="0.25">
      <c r="A165" s="13">
        <f t="shared" si="3"/>
        <v>40755</v>
      </c>
      <c r="B165" s="17">
        <f>'Index Values USD'!B165*'Index Values USD'!$U165</f>
        <v>3071.0349020000003</v>
      </c>
      <c r="C165" s="17">
        <f>'Index Values USD'!C165*'Index Values USD'!$U165</f>
        <v>147.45994160000001</v>
      </c>
      <c r="D165" s="17">
        <f>'Index Values USD'!D165*'Index Values USD'!$U165</f>
        <v>3387.2575981</v>
      </c>
      <c r="E165" s="17">
        <f>'Index Values USD'!E165*'Index Values USD'!$U165</f>
        <v>152.15293460000001</v>
      </c>
      <c r="F165" s="17">
        <f>'Index Values USD'!F165*'Index Values USD'!$U165</f>
        <v>3736.8226139000003</v>
      </c>
      <c r="G165" s="17">
        <f>'Index Values USD'!G165*'Index Values USD'!$U165</f>
        <v>2535.3833018</v>
      </c>
      <c r="H165" s="17">
        <f>'Index Values USD'!H165*'Index Values USD'!$U165</f>
        <v>96.241407899999999</v>
      </c>
      <c r="I165" s="17">
        <f>'Index Values USD'!I165*'Index Values USD'!$U165</f>
        <v>3385.8211397999999</v>
      </c>
      <c r="J165" s="17">
        <f>'Index Values USD'!J165*'Index Values USD'!$U165</f>
        <v>1097.4476502</v>
      </c>
      <c r="K165" s="17">
        <f>'Index Values USD'!K165*'Index Values USD'!$U165</f>
        <v>386.0809142734804</v>
      </c>
      <c r="L165" s="17">
        <f>'Index Values USD'!L165*'Index Values USD'!$U165</f>
        <v>292.89021241</v>
      </c>
      <c r="M165" s="17">
        <f>'Index Values USD'!M165*'Index Values USD'!$U165</f>
        <v>565.19733400000007</v>
      </c>
      <c r="N165" s="17">
        <f>'Index Values USD'!N165*'Index Values USD'!$U165</f>
        <v>76.217321999999996</v>
      </c>
      <c r="O165" s="17">
        <f>'Index Values USD'!O165*'Index Values USD'!$U165</f>
        <v>162.24903600000002</v>
      </c>
      <c r="P165" s="17">
        <f>'Index Values USD'!P165*'Index Values USD'!$U165</f>
        <v>126.035747</v>
      </c>
      <c r="Q165" s="17">
        <f>'Index Values USD'!Q165*'Index Values USD'!$U165</f>
        <v>9429.8046638799988</v>
      </c>
      <c r="R165" s="17">
        <f>'Index Values USD'!R165*'Index Values USD'!$U165</f>
        <v>9119.3243607500008</v>
      </c>
      <c r="S165" s="17">
        <f>'Index Values USD'!S165*'Index Values USD'!$U165</f>
        <v>519.23960993594937</v>
      </c>
    </row>
    <row r="166" spans="1:19" s="1" customFormat="1" x14ac:dyDescent="0.25">
      <c r="A166" s="13">
        <f t="shared" si="3"/>
        <v>40786</v>
      </c>
      <c r="B166" s="17">
        <f>'Index Values USD'!B166*'Index Values USD'!$U166</f>
        <v>3131.4816100000003</v>
      </c>
      <c r="C166" s="17">
        <f>'Index Values USD'!C166*'Index Values USD'!$U166</f>
        <v>150.1052085</v>
      </c>
      <c r="D166" s="17">
        <f>'Index Values USD'!D166*'Index Values USD'!$U166</f>
        <v>3604.6566756000002</v>
      </c>
      <c r="E166" s="17">
        <f>'Index Values USD'!E166*'Index Values USD'!$U166</f>
        <v>156.60464210000001</v>
      </c>
      <c r="F166" s="17">
        <f>'Index Values USD'!F166*'Index Values USD'!$U166</f>
        <v>3925.6101419000001</v>
      </c>
      <c r="G166" s="17">
        <f>'Index Values USD'!G166*'Index Values USD'!$U166</f>
        <v>2614.9924801000002</v>
      </c>
      <c r="H166" s="17">
        <f>'Index Values USD'!H166*'Index Values USD'!$U166</f>
        <v>98.436366800000016</v>
      </c>
      <c r="I166" s="17">
        <f>'Index Values USD'!I166*'Index Values USD'!$U166</f>
        <v>3529.6101200000003</v>
      </c>
      <c r="J166" s="17">
        <f>'Index Values USD'!J166*'Index Values USD'!$U166</f>
        <v>1118.5354590000002</v>
      </c>
      <c r="K166" s="17">
        <f>'Index Values USD'!K166*'Index Values USD'!$U166</f>
        <v>379.17995444512007</v>
      </c>
      <c r="L166" s="17">
        <f>'Index Values USD'!L166*'Index Values USD'!$U166</f>
        <v>288.66825573</v>
      </c>
      <c r="M166" s="17">
        <f>'Index Values USD'!M166*'Index Values USD'!$U166</f>
        <v>569.76372900000001</v>
      </c>
      <c r="N166" s="17">
        <f>'Index Values USD'!N166*'Index Values USD'!$U166</f>
        <v>78.059420000000003</v>
      </c>
      <c r="O166" s="17">
        <f>'Index Values USD'!O166*'Index Values USD'!$U166</f>
        <v>163.02703500000001</v>
      </c>
      <c r="P166" s="17">
        <f>'Index Values USD'!P166*'Index Values USD'!$U166</f>
        <v>126.41041800000001</v>
      </c>
      <c r="Q166" s="17">
        <f>'Index Values USD'!Q166*'Index Values USD'!$U166</f>
        <v>9334.9289154800008</v>
      </c>
      <c r="R166" s="17">
        <f>'Index Values USD'!R166*'Index Values USD'!$U166</f>
        <v>8818.078840350001</v>
      </c>
      <c r="S166" s="17">
        <f>'Index Values USD'!S166*'Index Values USD'!$U166</f>
        <v>523.34898124937286</v>
      </c>
    </row>
    <row r="167" spans="1:19" s="1" customFormat="1" x14ac:dyDescent="0.25">
      <c r="A167" s="13">
        <f t="shared" si="3"/>
        <v>40816</v>
      </c>
      <c r="B167" s="17">
        <f>'Index Values USD'!B167*'Index Values USD'!$U167</f>
        <v>3179.4202439999999</v>
      </c>
      <c r="C167" s="17">
        <f>'Index Values USD'!C167*'Index Values USD'!$U167</f>
        <v>149.1839712</v>
      </c>
      <c r="D167" s="17">
        <f>'Index Values USD'!D167*'Index Values USD'!$U167</f>
        <v>3651.7404827999999</v>
      </c>
      <c r="E167" s="17">
        <f>'Index Values USD'!E167*'Index Values USD'!$U167</f>
        <v>157.73112900000001</v>
      </c>
      <c r="F167" s="17">
        <f>'Index Values USD'!F167*'Index Values USD'!$U167</f>
        <v>3978.4171782000003</v>
      </c>
      <c r="G167" s="17">
        <f>'Index Values USD'!G167*'Index Values USD'!$U167</f>
        <v>2556.9625230000001</v>
      </c>
      <c r="H167" s="17">
        <f>'Index Values USD'!H167*'Index Values USD'!$U167</f>
        <v>97.066782000000003</v>
      </c>
      <c r="I167" s="17">
        <f>'Index Values USD'!I167*'Index Values USD'!$U167</f>
        <v>3770.4880002</v>
      </c>
      <c r="J167" s="17">
        <f>'Index Values USD'!J167*'Index Values USD'!$U167</f>
        <v>1143.1314912</v>
      </c>
      <c r="K167" s="17">
        <f>'Index Values USD'!K167*'Index Values USD'!$U167</f>
        <v>384.01248211787993</v>
      </c>
      <c r="L167" s="17">
        <f>'Index Values USD'!L167*'Index Values USD'!$U167</f>
        <v>292.51210926000005</v>
      </c>
      <c r="M167" s="17">
        <f>'Index Values USD'!M167*'Index Values USD'!$U167</f>
        <v>581.01028800000006</v>
      </c>
      <c r="N167" s="17">
        <f>'Index Values USD'!N167*'Index Values USD'!$U167</f>
        <v>80.043900000000008</v>
      </c>
      <c r="O167" s="17">
        <f>'Index Values USD'!O167*'Index Values USD'!$U167</f>
        <v>168.04116600000003</v>
      </c>
      <c r="P167" s="17">
        <f>'Index Values USD'!P167*'Index Values USD'!$U167</f>
        <v>130.16222400000001</v>
      </c>
      <c r="Q167" s="17">
        <f>'Index Values USD'!Q167*'Index Values USD'!$U167</f>
        <v>9376.8054250200003</v>
      </c>
      <c r="R167" s="17">
        <f>'Index Values USD'!R167*'Index Values USD'!$U167</f>
        <v>9010.7655632400001</v>
      </c>
      <c r="S167" s="17">
        <f>'Index Values USD'!S167*'Index Values USD'!$U167</f>
        <v>544.30322910982579</v>
      </c>
    </row>
    <row r="168" spans="1:19" s="1" customFormat="1" x14ac:dyDescent="0.25">
      <c r="A168" s="13">
        <f t="shared" si="3"/>
        <v>40847</v>
      </c>
      <c r="B168" s="17">
        <f>'Index Values USD'!B168*'Index Values USD'!$U168</f>
        <v>3215.7779939999996</v>
      </c>
      <c r="C168" s="17">
        <f>'Index Values USD'!C168*'Index Values USD'!$U168</f>
        <v>152.78976239999997</v>
      </c>
      <c r="D168" s="17">
        <f>'Index Values USD'!D168*'Index Values USD'!$U168</f>
        <v>3789.4739024999999</v>
      </c>
      <c r="E168" s="17">
        <f>'Index Values USD'!E168*'Index Values USD'!$U168</f>
        <v>163.2735423</v>
      </c>
      <c r="F168" s="17">
        <f>'Index Values USD'!F168*'Index Values USD'!$U168</f>
        <v>4064.647125</v>
      </c>
      <c r="G168" s="17">
        <f>'Index Values USD'!G168*'Index Values USD'!$U168</f>
        <v>2508.6173210999996</v>
      </c>
      <c r="H168" s="17">
        <f>'Index Values USD'!H168*'Index Values USD'!$U168</f>
        <v>95.384559599999989</v>
      </c>
      <c r="I168" s="17">
        <f>'Index Values USD'!I168*'Index Values USD'!$U168</f>
        <v>3735.3468899999998</v>
      </c>
      <c r="J168" s="17">
        <f>'Index Values USD'!J168*'Index Values USD'!$U168</f>
        <v>1126.4242572000001</v>
      </c>
      <c r="K168" s="17">
        <f>'Index Values USD'!K168*'Index Values USD'!$U168</f>
        <v>382.15368010068801</v>
      </c>
      <c r="L168" s="17">
        <f>'Index Values USD'!L168*'Index Values USD'!$U168</f>
        <v>291.56852306999997</v>
      </c>
      <c r="M168" s="17">
        <f>'Index Values USD'!M168*'Index Values USD'!$U168</f>
        <v>586.35548399999993</v>
      </c>
      <c r="N168" s="17">
        <f>'Index Values USD'!N168*'Index Values USD'!$U168</f>
        <v>79.310648999999998</v>
      </c>
      <c r="O168" s="17">
        <f>'Index Values USD'!O168*'Index Values USD'!$U168</f>
        <v>168.87627899999998</v>
      </c>
      <c r="P168" s="17">
        <f>'Index Values USD'!P168*'Index Values USD'!$U168</f>
        <v>130.21367699999999</v>
      </c>
      <c r="Q168" s="17">
        <f>'Index Values USD'!Q168*'Index Values USD'!$U168</f>
        <v>9375.6883595099989</v>
      </c>
      <c r="R168" s="17">
        <f>'Index Values USD'!R168*'Index Values USD'!$U168</f>
        <v>8884.4833416900001</v>
      </c>
      <c r="S168" s="17">
        <f>'Index Values USD'!S168*'Index Values USD'!$U168</f>
        <v>544.48967662867528</v>
      </c>
    </row>
    <row r="169" spans="1:19" s="1" customFormat="1" x14ac:dyDescent="0.25">
      <c r="A169" s="13">
        <f t="shared" si="3"/>
        <v>40877</v>
      </c>
      <c r="B169" s="17">
        <f>'Index Values USD'!B169*'Index Values USD'!$U169</f>
        <v>3236.0414800000003</v>
      </c>
      <c r="C169" s="17">
        <f>'Index Values USD'!C169*'Index Values USD'!$U169</f>
        <v>153.902592</v>
      </c>
      <c r="D169" s="17">
        <f>'Index Values USD'!D169*'Index Values USD'!$U169</f>
        <v>3842.2648735000002</v>
      </c>
      <c r="E169" s="17">
        <f>'Index Values USD'!E169*'Index Values USD'!$U169</f>
        <v>168.82204900000002</v>
      </c>
      <c r="F169" s="17">
        <f>'Index Values USD'!F169*'Index Values USD'!$U169</f>
        <v>4082.5991295000003</v>
      </c>
      <c r="G169" s="17">
        <f>'Index Values USD'!G169*'Index Values USD'!$U169</f>
        <v>2520.7301490000004</v>
      </c>
      <c r="H169" s="17">
        <f>'Index Values USD'!H169*'Index Values USD'!$U169</f>
        <v>96.236126000000013</v>
      </c>
      <c r="I169" s="17">
        <f>'Index Values USD'!I169*'Index Values USD'!$U169</f>
        <v>3806.7326670000002</v>
      </c>
      <c r="J169" s="17">
        <f>'Index Values USD'!J169*'Index Values USD'!$U169</f>
        <v>1172.2529460000001</v>
      </c>
      <c r="K169" s="17">
        <f>'Index Values USD'!K169*'Index Values USD'!$U169</f>
        <v>379.82005011927885</v>
      </c>
      <c r="L169" s="17">
        <f>'Index Values USD'!L169*'Index Values USD'!$U169</f>
        <v>289.59809025000004</v>
      </c>
      <c r="M169" s="17">
        <f>'Index Values USD'!M169*'Index Values USD'!$U169</f>
        <v>587.7914750000001</v>
      </c>
      <c r="N169" s="17">
        <f>'Index Values USD'!N169*'Index Values USD'!$U169</f>
        <v>79.706095000000005</v>
      </c>
      <c r="O169" s="17">
        <f>'Index Values USD'!O169*'Index Values USD'!$U169</f>
        <v>168.40518</v>
      </c>
      <c r="P169" s="17">
        <f>'Index Values USD'!P169*'Index Values USD'!$U169</f>
        <v>129.81077999999999</v>
      </c>
      <c r="Q169" s="17">
        <f>'Index Values USD'!Q169*'Index Values USD'!$U169</f>
        <v>9380.6655526000013</v>
      </c>
      <c r="R169" s="17">
        <f>'Index Values USD'!R169*'Index Values USD'!$U169</f>
        <v>8715.5239728000015</v>
      </c>
      <c r="S169" s="17">
        <f>'Index Values USD'!S169*'Index Values USD'!$U169</f>
        <v>542.79040978904186</v>
      </c>
    </row>
    <row r="170" spans="1:19" s="1" customFormat="1" x14ac:dyDescent="0.25">
      <c r="A170" s="13">
        <f t="shared" si="3"/>
        <v>40908</v>
      </c>
      <c r="B170" s="17">
        <f>'Index Values USD'!B170*'Index Values USD'!$U170</f>
        <v>3185.3492000000001</v>
      </c>
      <c r="C170" s="17">
        <f>'Index Values USD'!C170*'Index Values USD'!$U170</f>
        <v>152.19077999999999</v>
      </c>
      <c r="D170" s="17">
        <f>'Index Values USD'!D170*'Index Values USD'!$U170</f>
        <v>3925.6719800000001</v>
      </c>
      <c r="E170" s="17">
        <f>'Index Values USD'!E170*'Index Values USD'!$U170</f>
        <v>172.3879</v>
      </c>
      <c r="F170" s="17">
        <f>'Index Values USD'!F170*'Index Values USD'!$U170</f>
        <v>4118.5397199999998</v>
      </c>
      <c r="G170" s="17">
        <f>'Index Values USD'!G170*'Index Values USD'!$U170</f>
        <v>2479.51082</v>
      </c>
      <c r="H170" s="17">
        <f>'Index Values USD'!H170*'Index Values USD'!$U170</f>
        <v>94.386319999999998</v>
      </c>
      <c r="I170" s="17">
        <f>'Index Values USD'!I170*'Index Values USD'!$U170</f>
        <v>3884.9726999999998</v>
      </c>
      <c r="J170" s="17">
        <f>'Index Values USD'!J170*'Index Values USD'!$U170</f>
        <v>1168.08806</v>
      </c>
      <c r="K170" s="17">
        <f>'Index Values USD'!K170*'Index Values USD'!$U170</f>
        <v>378.31269245255936</v>
      </c>
      <c r="L170" s="17">
        <f>'Index Values USD'!L170*'Index Values USD'!$U170</f>
        <v>289.892718</v>
      </c>
      <c r="M170" s="17">
        <f>'Index Values USD'!M170*'Index Values USD'!$U170</f>
        <v>596.5702</v>
      </c>
      <c r="N170" s="17">
        <f>'Index Values USD'!N170*'Index Values USD'!$U170</f>
        <v>80.792199999999994</v>
      </c>
      <c r="O170" s="17">
        <f>'Index Values USD'!O170*'Index Values USD'!$U170</f>
        <v>170.74179999999998</v>
      </c>
      <c r="P170" s="17">
        <f>'Index Values USD'!P170*'Index Values USD'!$U170</f>
        <v>133.12020000000001</v>
      </c>
      <c r="Q170" s="17">
        <f>'Index Values USD'!Q170*'Index Values USD'!$U170</f>
        <v>9380.0417519999992</v>
      </c>
      <c r="R170" s="17">
        <f>'Index Values USD'!R170*'Index Values USD'!$U170</f>
        <v>8576.1404519999996</v>
      </c>
      <c r="S170" s="17">
        <f>'Index Values USD'!S170*'Index Values USD'!$U170</f>
        <v>550.78329535009448</v>
      </c>
    </row>
    <row r="171" spans="1:19" s="1" customFormat="1" x14ac:dyDescent="0.25">
      <c r="A171" s="13">
        <f t="shared" si="3"/>
        <v>40939</v>
      </c>
      <c r="B171" s="17">
        <f>'Index Values USD'!B171*'Index Values USD'!$U171</f>
        <v>3229.8815520000003</v>
      </c>
      <c r="C171" s="17">
        <f>'Index Values USD'!C171*'Index Values USD'!$U171</f>
        <v>155.47605659999999</v>
      </c>
      <c r="D171" s="17">
        <f>'Index Values USD'!D171*'Index Values USD'!$U171</f>
        <v>4083.4299311999998</v>
      </c>
      <c r="E171" s="17">
        <f>'Index Values USD'!E171*'Index Values USD'!$U171</f>
        <v>175.30273439999999</v>
      </c>
      <c r="F171" s="17">
        <f>'Index Values USD'!F171*'Index Values USD'!$U171</f>
        <v>4208.3742906000007</v>
      </c>
      <c r="G171" s="17">
        <f>'Index Values USD'!G171*'Index Values USD'!$U171</f>
        <v>2557.2323232000003</v>
      </c>
      <c r="H171" s="17">
        <f>'Index Values USD'!H171*'Index Values USD'!$U171</f>
        <v>95.743684800000011</v>
      </c>
      <c r="I171" s="17">
        <f>'Index Values USD'!I171*'Index Values USD'!$U171</f>
        <v>3979.5439608000001</v>
      </c>
      <c r="J171" s="17">
        <f>'Index Values USD'!J171*'Index Values USD'!$U171</f>
        <v>1191.7811466000001</v>
      </c>
      <c r="K171" s="17">
        <f>'Index Values USD'!K171*'Index Values USD'!$U171</f>
        <v>380.35083658545773</v>
      </c>
      <c r="L171" s="17">
        <f>'Index Values USD'!L171*'Index Values USD'!$U171</f>
        <v>292.01286707999998</v>
      </c>
      <c r="M171" s="17">
        <f>'Index Values USD'!M171*'Index Values USD'!$U171</f>
        <v>608.43535200000008</v>
      </c>
      <c r="N171" s="17">
        <f>'Index Values USD'!N171*'Index Values USD'!$U171</f>
        <v>82.109916000000013</v>
      </c>
      <c r="O171" s="17">
        <f>'Index Values USD'!O171*'Index Values USD'!$U171</f>
        <v>173.73873600000002</v>
      </c>
      <c r="P171" s="17">
        <f>'Index Values USD'!P171*'Index Values USD'!$U171</f>
        <v>134.00168400000001</v>
      </c>
      <c r="Q171" s="17">
        <f>'Index Values USD'!Q171*'Index Values USD'!$U171</f>
        <v>9492.187234680001</v>
      </c>
      <c r="R171" s="17">
        <f>'Index Values USD'!R171*'Index Values USD'!$U171</f>
        <v>8634.2000731200005</v>
      </c>
      <c r="S171" s="17">
        <f>'Index Values USD'!S171*'Index Values USD'!$U171</f>
        <v>560.60411548912066</v>
      </c>
    </row>
    <row r="172" spans="1:19" s="1" customFormat="1" x14ac:dyDescent="0.25">
      <c r="A172" s="13">
        <f t="shared" si="3"/>
        <v>40968</v>
      </c>
      <c r="B172" s="17">
        <f>'Index Values USD'!B172*'Index Values USD'!$U172</f>
        <v>3213.6043680000002</v>
      </c>
      <c r="C172" s="17">
        <f>'Index Values USD'!C172*'Index Values USD'!$U172</f>
        <v>157.51110960000003</v>
      </c>
      <c r="D172" s="17">
        <f>'Index Values USD'!D172*'Index Values USD'!$U172</f>
        <v>4154.7588876</v>
      </c>
      <c r="E172" s="17">
        <f>'Index Values USD'!E172*'Index Values USD'!$U172</f>
        <v>181.56814199999999</v>
      </c>
      <c r="F172" s="17">
        <f>'Index Values USD'!F172*'Index Values USD'!$U172</f>
        <v>4233.4257960000004</v>
      </c>
      <c r="G172" s="17">
        <f>'Index Values USD'!G172*'Index Values USD'!$U172</f>
        <v>2654.1421632000001</v>
      </c>
      <c r="H172" s="17">
        <f>'Index Values USD'!H172*'Index Values USD'!$U172</f>
        <v>97.310354400000008</v>
      </c>
      <c r="I172" s="17">
        <f>'Index Values USD'!I172*'Index Values USD'!$U172</f>
        <v>4019.7153312000005</v>
      </c>
      <c r="J172" s="17">
        <f>'Index Values USD'!J172*'Index Values USD'!$U172</f>
        <v>1232.1824976</v>
      </c>
      <c r="K172" s="17">
        <f>'Index Values USD'!K172*'Index Values USD'!$U172</f>
        <v>371.31919791241131</v>
      </c>
      <c r="L172" s="17">
        <f>'Index Values USD'!L172*'Index Values USD'!$U172</f>
        <v>286.85728800000004</v>
      </c>
      <c r="M172" s="17">
        <f>'Index Values USD'!M172*'Index Values USD'!$U172</f>
        <v>611.91871200000003</v>
      </c>
      <c r="N172" s="17">
        <f>'Index Values USD'!N172*'Index Values USD'!$U172</f>
        <v>82.508868000000007</v>
      </c>
      <c r="O172" s="17">
        <f>'Index Values USD'!O172*'Index Values USD'!$U172</f>
        <v>173.56842</v>
      </c>
      <c r="P172" s="17">
        <f>'Index Values USD'!P172*'Index Values USD'!$U172</f>
        <v>133.69600800000001</v>
      </c>
      <c r="Q172" s="17">
        <f>'Index Values USD'!Q172*'Index Values USD'!$U172</f>
        <v>9508.5140770800008</v>
      </c>
      <c r="R172" s="17">
        <f>'Index Values USD'!R172*'Index Values USD'!$U172</f>
        <v>8596.6796005200013</v>
      </c>
      <c r="S172" s="17">
        <f>'Index Values USD'!S172*'Index Values USD'!$U172</f>
        <v>558.02693464116533</v>
      </c>
    </row>
    <row r="173" spans="1:19" s="1" customFormat="1" x14ac:dyDescent="0.25">
      <c r="A173" s="13">
        <f t="shared" si="3"/>
        <v>40999</v>
      </c>
      <c r="B173" s="17">
        <f>'Index Values USD'!B173*'Index Values USD'!$U173</f>
        <v>3466.1055120000005</v>
      </c>
      <c r="C173" s="17">
        <f>'Index Values USD'!C173*'Index Values USD'!$U173</f>
        <v>172.0566876</v>
      </c>
      <c r="D173" s="17">
        <f>'Index Values USD'!D173*'Index Values USD'!$U173</f>
        <v>4550.8396692000006</v>
      </c>
      <c r="E173" s="17">
        <f>'Index Values USD'!E173*'Index Values USD'!$U173</f>
        <v>197.12492940000001</v>
      </c>
      <c r="F173" s="17">
        <f>'Index Values USD'!F173*'Index Values USD'!$U173</f>
        <v>4504.4842632</v>
      </c>
      <c r="G173" s="17">
        <f>'Index Values USD'!G173*'Index Values USD'!$U173</f>
        <v>2818.6438986000003</v>
      </c>
      <c r="H173" s="17">
        <f>'Index Values USD'!H173*'Index Values USD'!$U173</f>
        <v>103.41524700000001</v>
      </c>
      <c r="I173" s="17">
        <f>'Index Values USD'!I173*'Index Values USD'!$U173</f>
        <v>4327.0277478000007</v>
      </c>
      <c r="J173" s="17">
        <f>'Index Values USD'!J173*'Index Values USD'!$U173</f>
        <v>1279.8052224</v>
      </c>
      <c r="K173" s="17">
        <f>'Index Values USD'!K173*'Index Values USD'!$U173</f>
        <v>374.87867434683335</v>
      </c>
      <c r="L173" s="17">
        <f>'Index Values USD'!L173*'Index Values USD'!$U173</f>
        <v>291.17425296000005</v>
      </c>
      <c r="M173" s="17">
        <f>'Index Values USD'!M173*'Index Values USD'!$U173</f>
        <v>636.03577200000007</v>
      </c>
      <c r="N173" s="17">
        <f>'Index Values USD'!N173*'Index Values USD'!$U173</f>
        <v>84.960738000000006</v>
      </c>
      <c r="O173" s="17">
        <f>'Index Values USD'!O173*'Index Values USD'!$U173</f>
        <v>177.49498200000002</v>
      </c>
      <c r="P173" s="17">
        <f>'Index Values USD'!P173*'Index Values USD'!$U173</f>
        <v>137.64106200000001</v>
      </c>
      <c r="Q173" s="17">
        <f>'Index Values USD'!Q173*'Index Values USD'!$U173</f>
        <v>10065.192374759999</v>
      </c>
      <c r="R173" s="17">
        <f>'Index Values USD'!R173*'Index Values USD'!$U173</f>
        <v>8940.6184229999999</v>
      </c>
      <c r="S173" s="17">
        <f>'Index Values USD'!S173*'Index Values USD'!$U173</f>
        <v>567.85844427955749</v>
      </c>
    </row>
    <row r="174" spans="1:19" s="1" customFormat="1" x14ac:dyDescent="0.25">
      <c r="A174" s="13">
        <f t="shared" si="3"/>
        <v>41029</v>
      </c>
      <c r="B174" s="17">
        <f>'Index Values USD'!B174*'Index Values USD'!$U174</f>
        <v>3670.9787099999999</v>
      </c>
      <c r="C174" s="17">
        <f>'Index Values USD'!C174*'Index Values USD'!$U174</f>
        <v>182.08210019999999</v>
      </c>
      <c r="D174" s="17">
        <f>'Index Values USD'!D174*'Index Values USD'!$U174</f>
        <v>4622.6749043999998</v>
      </c>
      <c r="E174" s="17">
        <f>'Index Values USD'!E174*'Index Values USD'!$U174</f>
        <v>206.18053259999999</v>
      </c>
      <c r="F174" s="17">
        <f>'Index Values USD'!F174*'Index Values USD'!$U174</f>
        <v>4592.9906946000001</v>
      </c>
      <c r="G174" s="17">
        <f>'Index Values USD'!G174*'Index Values USD'!$U174</f>
        <v>3026.0294609999996</v>
      </c>
      <c r="H174" s="17">
        <f>'Index Values USD'!H174*'Index Values USD'!$U174</f>
        <v>111.81379859999998</v>
      </c>
      <c r="I174" s="17">
        <f>'Index Values USD'!I174*'Index Values USD'!$U174</f>
        <v>4631.8253981999997</v>
      </c>
      <c r="J174" s="17">
        <f>'Index Values USD'!J174*'Index Values USD'!$U174</f>
        <v>1321.6341012</v>
      </c>
      <c r="K174" s="17">
        <f>'Index Values USD'!K174*'Index Values USD'!$U174</f>
        <v>387.28985632562154</v>
      </c>
      <c r="L174" s="17">
        <f>'Index Values USD'!L174*'Index Values USD'!$U174</f>
        <v>301.58753603999997</v>
      </c>
      <c r="M174" s="17">
        <f>'Index Values USD'!M174*'Index Values USD'!$U174</f>
        <v>662.637654</v>
      </c>
      <c r="N174" s="17">
        <f>'Index Values USD'!N174*'Index Values USD'!$U174</f>
        <v>88.999217999999999</v>
      </c>
      <c r="O174" s="17">
        <f>'Index Values USD'!O174*'Index Values USD'!$U174</f>
        <v>184.89575999999997</v>
      </c>
      <c r="P174" s="17">
        <f>'Index Values USD'!P174*'Index Values USD'!$U174</f>
        <v>143.99977200000001</v>
      </c>
      <c r="Q174" s="17">
        <f>'Index Values USD'!Q174*'Index Values USD'!$U174</f>
        <v>10558.18777776</v>
      </c>
      <c r="R174" s="17">
        <f>'Index Values USD'!R174*'Index Values USD'!$U174</f>
        <v>9285.4505603999987</v>
      </c>
      <c r="S174" s="17">
        <f>'Index Values USD'!S174*'Index Values USD'!$U174</f>
        <v>592.33804964107583</v>
      </c>
    </row>
    <row r="175" spans="1:19" s="1" customFormat="1" x14ac:dyDescent="0.25">
      <c r="A175" s="13">
        <f t="shared" si="3"/>
        <v>41060</v>
      </c>
      <c r="B175" s="17">
        <f>'Index Values USD'!B175*'Index Values USD'!$U175</f>
        <v>3800.9764800000003</v>
      </c>
      <c r="C175" s="17">
        <f>'Index Values USD'!C175*'Index Values USD'!$U175</f>
        <v>190.09488400000004</v>
      </c>
      <c r="D175" s="17">
        <f>'Index Values USD'!D175*'Index Values USD'!$U175</f>
        <v>4574.795666</v>
      </c>
      <c r="E175" s="17">
        <f>'Index Values USD'!E175*'Index Values USD'!$U175</f>
        <v>204.68866600000001</v>
      </c>
      <c r="F175" s="17">
        <f>'Index Values USD'!F175*'Index Values USD'!$U175</f>
        <v>4637.7432360000003</v>
      </c>
      <c r="G175" s="17">
        <f>'Index Values USD'!G175*'Index Values USD'!$U175</f>
        <v>3168.9378700000002</v>
      </c>
      <c r="H175" s="17">
        <f>'Index Values USD'!H175*'Index Values USD'!$U175</f>
        <v>120.656802</v>
      </c>
      <c r="I175" s="17">
        <f>'Index Values USD'!I175*'Index Values USD'!$U175</f>
        <v>4599.3482780000004</v>
      </c>
      <c r="J175" s="17">
        <f>'Index Values USD'!J175*'Index Values USD'!$U175</f>
        <v>1296.3988380000001</v>
      </c>
      <c r="K175" s="17">
        <f>'Index Values USD'!K175*'Index Values USD'!$U175</f>
        <v>385.23847953984443</v>
      </c>
      <c r="L175" s="17">
        <f>'Index Values USD'!L175*'Index Values USD'!$U175</f>
        <v>300.1829558</v>
      </c>
      <c r="M175" s="17">
        <f>'Index Values USD'!M175*'Index Values USD'!$U175</f>
        <v>663.10608000000002</v>
      </c>
      <c r="N175" s="17">
        <f>'Index Values USD'!N175*'Index Values USD'!$U175</f>
        <v>88.435200000000009</v>
      </c>
      <c r="O175" s="17">
        <f>'Index Values USD'!O175*'Index Values USD'!$U175</f>
        <v>183.7465</v>
      </c>
      <c r="P175" s="17">
        <f>'Index Values USD'!P175*'Index Values USD'!$U175</f>
        <v>143.08868000000001</v>
      </c>
      <c r="Q175" s="17">
        <f>'Index Values USD'!Q175*'Index Values USD'!$U175</f>
        <v>10664.5509236</v>
      </c>
      <c r="R175" s="17">
        <f>'Index Values USD'!R175*'Index Values USD'!$U175</f>
        <v>9303.4845693999996</v>
      </c>
      <c r="S175" s="17">
        <f>'Index Values USD'!S175*'Index Values USD'!$U175</f>
        <v>587.73595906462992</v>
      </c>
    </row>
    <row r="176" spans="1:19" s="1" customFormat="1" x14ac:dyDescent="0.25">
      <c r="A176" s="13">
        <f t="shared" si="3"/>
        <v>41090</v>
      </c>
      <c r="B176" s="17">
        <f>'Index Values USD'!B176*'Index Values USD'!$U176</f>
        <v>3793.0925590000006</v>
      </c>
      <c r="C176" s="17">
        <f>'Index Values USD'!C176*'Index Values USD'!$U176</f>
        <v>186.06198790000002</v>
      </c>
      <c r="D176" s="17">
        <f>'Index Values USD'!D176*'Index Values USD'!$U176</f>
        <v>4713.0762742000006</v>
      </c>
      <c r="E176" s="17">
        <f>'Index Values USD'!E176*'Index Values USD'!$U176</f>
        <v>207.174825</v>
      </c>
      <c r="F176" s="17">
        <f>'Index Values USD'!F176*'Index Values USD'!$U176</f>
        <v>4678.1923477999999</v>
      </c>
      <c r="G176" s="17">
        <f>'Index Values USD'!G176*'Index Values USD'!$U176</f>
        <v>3373.0913987000004</v>
      </c>
      <c r="H176" s="17">
        <f>'Index Values USD'!H176*'Index Values USD'!$U176</f>
        <v>125.8405965</v>
      </c>
      <c r="I176" s="17">
        <f>'Index Values USD'!I176*'Index Values USD'!$U176</f>
        <v>4683.9668430000002</v>
      </c>
      <c r="J176" s="17">
        <f>'Index Values USD'!J176*'Index Values USD'!$U176</f>
        <v>1278.6778687000001</v>
      </c>
      <c r="K176" s="17">
        <f>'Index Values USD'!K176*'Index Values USD'!$U176</f>
        <v>380.86930758121741</v>
      </c>
      <c r="L176" s="17">
        <f>'Index Values USD'!L176*'Index Values USD'!$U176</f>
        <v>297.83646012000003</v>
      </c>
      <c r="M176" s="17">
        <f>'Index Values USD'!M176*'Index Values USD'!$U176</f>
        <v>665.11650500000007</v>
      </c>
      <c r="N176" s="17">
        <f>'Index Values USD'!N176*'Index Values USD'!$U176</f>
        <v>88.890395000000012</v>
      </c>
      <c r="O176" s="17">
        <f>'Index Values USD'!O176*'Index Values USD'!$U176</f>
        <v>182.96418499999999</v>
      </c>
      <c r="P176" s="17">
        <f>'Index Values USD'!P176*'Index Values USD'!$U176</f>
        <v>141.76746299999999</v>
      </c>
      <c r="Q176" s="17">
        <f>'Index Values USD'!Q176*'Index Values USD'!$U176</f>
        <v>10474.2008907</v>
      </c>
      <c r="R176" s="17">
        <f>'Index Values USD'!R176*'Index Values USD'!$U176</f>
        <v>9163.5683254800006</v>
      </c>
      <c r="S176" s="17">
        <f>'Index Values USD'!S176*'Index Values USD'!$U176</f>
        <v>586.6899946034531</v>
      </c>
    </row>
    <row r="177" spans="1:19" s="1" customFormat="1" x14ac:dyDescent="0.25">
      <c r="A177" s="13">
        <f t="shared" si="3"/>
        <v>41121</v>
      </c>
      <c r="B177" s="17">
        <f>'Index Values USD'!B177*'Index Values USD'!$U177</f>
        <v>3957.229026</v>
      </c>
      <c r="C177" s="17">
        <f>'Index Values USD'!C177*'Index Values USD'!$U177</f>
        <v>196.94631240000001</v>
      </c>
      <c r="D177" s="17">
        <f>'Index Values USD'!D177*'Index Values USD'!$U177</f>
        <v>4838.3933121</v>
      </c>
      <c r="E177" s="17">
        <f>'Index Values USD'!E177*'Index Values USD'!$U177</f>
        <v>215.99909639999998</v>
      </c>
      <c r="F177" s="17">
        <f>'Index Values USD'!F177*'Index Values USD'!$U177</f>
        <v>4786.2244737000001</v>
      </c>
      <c r="G177" s="17">
        <f>'Index Values USD'!G177*'Index Values USD'!$U177</f>
        <v>3251.3464052999998</v>
      </c>
      <c r="H177" s="17">
        <f>'Index Values USD'!H177*'Index Values USD'!$U177</f>
        <v>118.3943682</v>
      </c>
      <c r="I177" s="17">
        <f>'Index Values USD'!I177*'Index Values USD'!$U177</f>
        <v>4356.4980095999999</v>
      </c>
      <c r="J177" s="17">
        <f>'Index Values USD'!J177*'Index Values USD'!$U177</f>
        <v>1273.5759780000001</v>
      </c>
      <c r="K177" s="17">
        <f>'Index Values USD'!K177*'Index Values USD'!$U177</f>
        <v>375.50138614007108</v>
      </c>
      <c r="L177" s="17">
        <f>'Index Values USD'!L177*'Index Values USD'!$U177</f>
        <v>295.26492789000002</v>
      </c>
      <c r="M177" s="17">
        <f>'Index Values USD'!M177*'Index Values USD'!$U177</f>
        <v>672.6698550000001</v>
      </c>
      <c r="N177" s="17">
        <f>'Index Values USD'!N177*'Index Values USD'!$U177</f>
        <v>85.862528999999995</v>
      </c>
      <c r="O177" s="17">
        <f>'Index Values USD'!O177*'Index Values USD'!$U177</f>
        <v>182.56725</v>
      </c>
      <c r="P177" s="17">
        <f>'Index Values USD'!P177*'Index Values USD'!$U177</f>
        <v>142.01429400000001</v>
      </c>
      <c r="Q177" s="17">
        <f>'Index Values USD'!Q177*'Index Values USD'!$U177</f>
        <v>10832.874820200001</v>
      </c>
      <c r="R177" s="17">
        <f>'Index Values USD'!R177*'Index Values USD'!$U177</f>
        <v>9245.6754779700004</v>
      </c>
      <c r="S177" s="17">
        <f>'Index Values USD'!S177*'Index Values USD'!$U177</f>
        <v>583.53834655521644</v>
      </c>
    </row>
    <row r="178" spans="1:19" s="1" customFormat="1" x14ac:dyDescent="0.25">
      <c r="A178" s="13">
        <f t="shared" si="3"/>
        <v>41152</v>
      </c>
      <c r="B178" s="17">
        <f>'Index Values USD'!B178*'Index Values USD'!$U178</f>
        <v>3901.4980759999999</v>
      </c>
      <c r="C178" s="17">
        <f>'Index Values USD'!C178*'Index Values USD'!$U178</f>
        <v>195.15181959999998</v>
      </c>
      <c r="D178" s="17">
        <f>'Index Values USD'!D178*'Index Values USD'!$U178</f>
        <v>4612.6563035999998</v>
      </c>
      <c r="E178" s="17">
        <f>'Index Values USD'!E178*'Index Values USD'!$U178</f>
        <v>207.05141699999999</v>
      </c>
      <c r="F178" s="17">
        <f>'Index Values USD'!F178*'Index Values USD'!$U178</f>
        <v>4534.0043102</v>
      </c>
      <c r="G178" s="17">
        <f>'Index Values USD'!G178*'Index Values USD'!$U178</f>
        <v>3305.8936759999997</v>
      </c>
      <c r="H178" s="17">
        <f>'Index Values USD'!H178*'Index Values USD'!$U178</f>
        <v>117.9875224</v>
      </c>
      <c r="I178" s="17">
        <f>'Index Values USD'!I178*'Index Values USD'!$U178</f>
        <v>4095.3377252</v>
      </c>
      <c r="J178" s="17">
        <f>'Index Values USD'!J178*'Index Values USD'!$U178</f>
        <v>1192.1968721999999</v>
      </c>
      <c r="K178" s="17">
        <f>'Index Values USD'!K178*'Index Values USD'!$U178</f>
        <v>372.82934635293293</v>
      </c>
      <c r="L178" s="17">
        <f>'Index Values USD'!L178*'Index Values USD'!$U178</f>
        <v>291.54815658000001</v>
      </c>
      <c r="M178" s="17">
        <f>'Index Values USD'!M178*'Index Values USD'!$U178</f>
        <v>652.93625399999996</v>
      </c>
      <c r="N178" s="17">
        <f>'Index Values USD'!N178*'Index Values USD'!$U178</f>
        <v>82.681197999999995</v>
      </c>
      <c r="O178" s="17">
        <f>'Index Values USD'!O178*'Index Values USD'!$U178</f>
        <v>175.49950399999997</v>
      </c>
      <c r="P178" s="17">
        <f>'Index Values USD'!P178*'Index Values USD'!$U178</f>
        <v>135.864858</v>
      </c>
      <c r="Q178" s="17">
        <f>'Index Values USD'!Q178*'Index Values USD'!$U178</f>
        <v>10647.65134826</v>
      </c>
      <c r="R178" s="17">
        <f>'Index Values USD'!R178*'Index Values USD'!$U178</f>
        <v>9093.70336236</v>
      </c>
      <c r="S178" s="17">
        <f>'Index Values USD'!S178*'Index Values USD'!$U178</f>
        <v>557.0405123551194</v>
      </c>
    </row>
    <row r="179" spans="1:19" s="1" customFormat="1" x14ac:dyDescent="0.25">
      <c r="A179" s="13">
        <f t="shared" si="3"/>
        <v>41182</v>
      </c>
      <c r="B179" s="17">
        <f>'Index Values USD'!B179*'Index Values USD'!$U179</f>
        <v>4108.0271999999995</v>
      </c>
      <c r="C179" s="17">
        <f>'Index Values USD'!C179*'Index Values USD'!$U179</f>
        <v>208.06727039999998</v>
      </c>
      <c r="D179" s="17">
        <f>'Index Values USD'!D179*'Index Values USD'!$U179</f>
        <v>4972.9178447999993</v>
      </c>
      <c r="E179" s="17">
        <f>'Index Values USD'!E179*'Index Values USD'!$U179</f>
        <v>225.36215039999999</v>
      </c>
      <c r="F179" s="17">
        <f>'Index Values USD'!F179*'Index Values USD'!$U179</f>
        <v>4834.2267167999998</v>
      </c>
      <c r="G179" s="17">
        <f>'Index Values USD'!G179*'Index Values USD'!$U179</f>
        <v>3326.8477199999998</v>
      </c>
      <c r="H179" s="17">
        <f>'Index Values USD'!H179*'Index Values USD'!$U179</f>
        <v>119.94755519999998</v>
      </c>
      <c r="I179" s="17">
        <f>'Index Values USD'!I179*'Index Values USD'!$U179</f>
        <v>4229.9712288000001</v>
      </c>
      <c r="J179" s="17">
        <f>'Index Values USD'!J179*'Index Values USD'!$U179</f>
        <v>1205.6648831999998</v>
      </c>
      <c r="K179" s="17">
        <f>'Index Values USD'!K179*'Index Values USD'!$U179</f>
        <v>377.92979901701574</v>
      </c>
      <c r="L179" s="17">
        <f>'Index Values USD'!L179*'Index Values USD'!$U179</f>
        <v>295.30067231999999</v>
      </c>
      <c r="M179" s="17">
        <f>'Index Values USD'!M179*'Index Values USD'!$U179</f>
        <v>668.25311999999997</v>
      </c>
      <c r="N179" s="17">
        <f>'Index Values USD'!N179*'Index Values USD'!$U179</f>
        <v>83.239007999999998</v>
      </c>
      <c r="O179" s="17">
        <f>'Index Values USD'!O179*'Index Values USD'!$U179</f>
        <v>178.10438399999998</v>
      </c>
      <c r="P179" s="17">
        <f>'Index Values USD'!P179*'Index Values USD'!$U179</f>
        <v>137.26084799999998</v>
      </c>
      <c r="Q179" s="17">
        <f>'Index Values USD'!Q179*'Index Values USD'!$U179</f>
        <v>10892.292802559999</v>
      </c>
      <c r="R179" s="17">
        <f>'Index Values USD'!R179*'Index Values USD'!$U179</f>
        <v>9091.3653086399991</v>
      </c>
      <c r="S179" s="17">
        <f>'Index Values USD'!S179*'Index Values USD'!$U179</f>
        <v>563.41426600509135</v>
      </c>
    </row>
    <row r="180" spans="1:19" s="1" customFormat="1" x14ac:dyDescent="0.25">
      <c r="A180" s="13">
        <f t="shared" si="3"/>
        <v>41213</v>
      </c>
      <c r="B180" s="17">
        <f>'Index Values USD'!B180*'Index Values USD'!$U180</f>
        <v>3918.1556999999998</v>
      </c>
      <c r="C180" s="17">
        <f>'Index Values USD'!C180*'Index Values USD'!$U180</f>
        <v>197.79505499999999</v>
      </c>
      <c r="D180" s="17">
        <f>'Index Values USD'!D180*'Index Values USD'!$U180</f>
        <v>4795.3434449999995</v>
      </c>
      <c r="E180" s="17">
        <f>'Index Values USD'!E180*'Index Values USD'!$U180</f>
        <v>221.96836500000001</v>
      </c>
      <c r="F180" s="17">
        <f>'Index Values USD'!F180*'Index Values USD'!$U180</f>
        <v>4721.6302649999998</v>
      </c>
      <c r="G180" s="17">
        <f>'Index Values USD'!G180*'Index Values USD'!$U180</f>
        <v>3192.96027</v>
      </c>
      <c r="H180" s="17">
        <f>'Index Values USD'!H180*'Index Values USD'!$U180</f>
        <v>116.064525</v>
      </c>
      <c r="I180" s="17">
        <f>'Index Values USD'!I180*'Index Values USD'!$U180</f>
        <v>4146.8636699999997</v>
      </c>
      <c r="J180" s="17">
        <f>'Index Values USD'!J180*'Index Values USD'!$U180</f>
        <v>1162.71828</v>
      </c>
      <c r="K180" s="17">
        <f>'Index Values USD'!K180*'Index Values USD'!$U180</f>
        <v>369.2924485011979</v>
      </c>
      <c r="L180" s="17">
        <f>'Index Values USD'!L180*'Index Values USD'!$U180</f>
        <v>288.12330600000001</v>
      </c>
      <c r="M180" s="17">
        <f>'Index Values USD'!M180*'Index Values USD'!$U180</f>
        <v>651.18555000000003</v>
      </c>
      <c r="N180" s="17">
        <f>'Index Values USD'!N180*'Index Values USD'!$U180</f>
        <v>79.651049999999998</v>
      </c>
      <c r="O180" s="17">
        <f>'Index Values USD'!O180*'Index Values USD'!$U180</f>
        <v>172.00215000000003</v>
      </c>
      <c r="P180" s="17">
        <f>'Index Values USD'!P180*'Index Values USD'!$U180</f>
        <v>132.78615000000002</v>
      </c>
      <c r="Q180" s="17">
        <f>'Index Values USD'!Q180*'Index Values USD'!$U180</f>
        <v>10592.941618500001</v>
      </c>
      <c r="R180" s="17">
        <f>'Index Values USD'!R180*'Index Values USD'!$U180</f>
        <v>8820.6439649999993</v>
      </c>
      <c r="S180" s="17">
        <f>'Index Values USD'!S180*'Index Values USD'!$U180</f>
        <v>541.81154868515898</v>
      </c>
    </row>
    <row r="181" spans="1:19" s="1" customFormat="1" x14ac:dyDescent="0.25">
      <c r="A181" s="13">
        <f t="shared" si="3"/>
        <v>41243</v>
      </c>
      <c r="B181" s="17">
        <f>'Index Values USD'!B181*'Index Values USD'!$U181</f>
        <v>3877.2263079999998</v>
      </c>
      <c r="C181" s="17">
        <f>'Index Values USD'!C181*'Index Values USD'!$U181</f>
        <v>200.66205779999999</v>
      </c>
      <c r="D181" s="17">
        <f>'Index Values USD'!D181*'Index Values USD'!$U181</f>
        <v>4962.2103748</v>
      </c>
      <c r="E181" s="17">
        <f>'Index Values USD'!E181*'Index Values USD'!$U181</f>
        <v>229.9408354</v>
      </c>
      <c r="F181" s="17">
        <f>'Index Values USD'!F181*'Index Values USD'!$U181</f>
        <v>4774.4739286000004</v>
      </c>
      <c r="G181" s="17">
        <f>'Index Values USD'!G181*'Index Values USD'!$U181</f>
        <v>3315.3458572</v>
      </c>
      <c r="H181" s="17">
        <f>'Index Values USD'!H181*'Index Values USD'!$U181</f>
        <v>123.8756958</v>
      </c>
      <c r="I181" s="17">
        <f>'Index Values USD'!I181*'Index Values USD'!$U181</f>
        <v>4247.4596386000003</v>
      </c>
      <c r="J181" s="17">
        <f>'Index Values USD'!J181*'Index Values USD'!$U181</f>
        <v>1186.4626592</v>
      </c>
      <c r="K181" s="17">
        <f>'Index Values USD'!K181*'Index Values USD'!$U181</f>
        <v>361.03572862079869</v>
      </c>
      <c r="L181" s="17">
        <f>'Index Values USD'!L181*'Index Values USD'!$U181</f>
        <v>281.6463708</v>
      </c>
      <c r="M181" s="17">
        <f>'Index Values USD'!M181*'Index Values USD'!$U181</f>
        <v>634.82038999999997</v>
      </c>
      <c r="N181" s="17">
        <f>'Index Values USD'!N181*'Index Values USD'!$U181</f>
        <v>79.473791999999989</v>
      </c>
      <c r="O181" s="17">
        <f>'Index Values USD'!O181*'Index Values USD'!$U181</f>
        <v>168.57908600000002</v>
      </c>
      <c r="P181" s="17">
        <f>'Index Values USD'!P181*'Index Values USD'!$U181</f>
        <v>129.46616800000001</v>
      </c>
      <c r="Q181" s="17">
        <f>'Index Values USD'!Q181*'Index Values USD'!$U181</f>
        <v>10416.467744939999</v>
      </c>
      <c r="R181" s="17">
        <f>'Index Values USD'!R181*'Index Values USD'!$U181</f>
        <v>8434.6227385599996</v>
      </c>
      <c r="S181" s="17">
        <f>'Index Values USD'!S181*'Index Values USD'!$U181</f>
        <v>530.695528221313</v>
      </c>
    </row>
    <row r="182" spans="1:19" s="1" customFormat="1" x14ac:dyDescent="0.25">
      <c r="A182" s="13">
        <f t="shared" si="3"/>
        <v>41274</v>
      </c>
      <c r="B182" s="17">
        <f>'Index Values USD'!B182*'Index Values USD'!$U182</f>
        <v>4086.7307500000002</v>
      </c>
      <c r="C182" s="17">
        <f>'Index Values USD'!C182*'Index Values USD'!$U182</f>
        <v>208.96664850000002</v>
      </c>
      <c r="D182" s="17">
        <f>'Index Values USD'!D182*'Index Values USD'!$U182</f>
        <v>5242.2296310000002</v>
      </c>
      <c r="E182" s="17">
        <f>'Index Values USD'!E182*'Index Values USD'!$U182</f>
        <v>243.78850000000003</v>
      </c>
      <c r="F182" s="17">
        <f>'Index Values USD'!F182*'Index Values USD'!$U182</f>
        <v>4987.2898335</v>
      </c>
      <c r="G182" s="17">
        <f>'Index Values USD'!G182*'Index Values USD'!$U182</f>
        <v>3345.9578820000006</v>
      </c>
      <c r="H182" s="17">
        <f>'Index Values USD'!H182*'Index Values USD'!$U182</f>
        <v>124.50796200000002</v>
      </c>
      <c r="I182" s="17">
        <f>'Index Values USD'!I182*'Index Values USD'!$U182</f>
        <v>4478.1110525000004</v>
      </c>
      <c r="J182" s="17">
        <f>'Index Values USD'!J182*'Index Values USD'!$U182</f>
        <v>1255.7607985</v>
      </c>
      <c r="K182" s="17">
        <f>'Index Values USD'!K182*'Index Values USD'!$U182</f>
        <v>367.74918644157805</v>
      </c>
      <c r="L182" s="17">
        <f>'Index Values USD'!L182*'Index Values USD'!$U182</f>
        <v>287.0380763</v>
      </c>
      <c r="M182" s="17">
        <f>'Index Values USD'!M182*'Index Values USD'!$U182</f>
        <v>656.63403700000003</v>
      </c>
      <c r="N182" s="17">
        <f>'Index Values USD'!N182*'Index Values USD'!$U182</f>
        <v>82.066005250000003</v>
      </c>
      <c r="O182" s="17">
        <f>'Index Values USD'!O182*'Index Values USD'!$U182</f>
        <v>173.14345600000004</v>
      </c>
      <c r="P182" s="17">
        <f>'Index Values USD'!P182*'Index Values USD'!$U182</f>
        <v>133.385355</v>
      </c>
      <c r="Q182" s="17">
        <f>'Index Values USD'!Q182*'Index Values USD'!$U182</f>
        <v>10723.833257300003</v>
      </c>
      <c r="R182" s="17">
        <f>'Index Values USD'!R182*'Index Values USD'!$U182</f>
        <v>8583.0486883500016</v>
      </c>
      <c r="S182" s="17">
        <f>'Index Values USD'!S182*'Index Values USD'!$U182</f>
        <v>547.0494331035427</v>
      </c>
    </row>
    <row r="183" spans="1:19" s="1" customFormat="1" x14ac:dyDescent="0.25">
      <c r="A183" s="13">
        <f t="shared" si="3"/>
        <v>41305</v>
      </c>
      <c r="B183" s="17">
        <f>'Index Values USD'!B183*'Index Values USD'!$U183</f>
        <v>4117.6776600000003</v>
      </c>
      <c r="C183" s="17">
        <f>'Index Values USD'!C183*'Index Values USD'!$U183</f>
        <v>210.97337399999998</v>
      </c>
      <c r="D183" s="17">
        <f>'Index Values USD'!D183*'Index Values USD'!$U183</f>
        <v>5202.0986988000004</v>
      </c>
      <c r="E183" s="17">
        <f>'Index Values USD'!E183*'Index Values USD'!$U183</f>
        <v>243.65300640000001</v>
      </c>
      <c r="F183" s="17">
        <f>'Index Values USD'!F183*'Index Values USD'!$U183</f>
        <v>4935.4405212000001</v>
      </c>
      <c r="G183" s="17">
        <f>'Index Values USD'!G183*'Index Values USD'!$U183</f>
        <v>3326.6873844000002</v>
      </c>
      <c r="H183" s="17">
        <f>'Index Values USD'!H183*'Index Values USD'!$U183</f>
        <v>121.17233640000001</v>
      </c>
      <c r="I183" s="17">
        <f>'Index Values USD'!I183*'Index Values USD'!$U183</f>
        <v>4264.6165944000004</v>
      </c>
      <c r="J183" s="17">
        <f>'Index Values USD'!J183*'Index Values USD'!$U183</f>
        <v>1212.2901864</v>
      </c>
      <c r="K183" s="17">
        <f>'Index Values USD'!K183*'Index Values USD'!$U183</f>
        <v>355.96292282998593</v>
      </c>
      <c r="L183" s="17">
        <f>'Index Values USD'!L183*'Index Values USD'!$U183</f>
        <v>278.88963084</v>
      </c>
      <c r="M183" s="17">
        <f>'Index Values USD'!M183*'Index Values USD'!$U183</f>
        <v>645.58506</v>
      </c>
      <c r="N183" s="17">
        <f>'Index Values USD'!N183*'Index Values USD'!$U183</f>
        <v>78.289351079999989</v>
      </c>
      <c r="O183" s="17">
        <f>'Index Values USD'!O183*'Index Values USD'!$U183</f>
        <v>168.15721020000001</v>
      </c>
      <c r="P183" s="17">
        <f>'Index Values USD'!P183*'Index Values USD'!$U183</f>
        <v>129.9477</v>
      </c>
      <c r="Q183" s="17">
        <f>'Index Values USD'!Q183*'Index Values USD'!$U183</f>
        <v>10631.00985396</v>
      </c>
      <c r="R183" s="17">
        <f>'Index Values USD'!R183*'Index Values USD'!$U183</f>
        <v>8452.2635322000006</v>
      </c>
      <c r="S183" s="17">
        <f>'Index Values USD'!S183*'Index Values USD'!$U183</f>
        <v>529.22688132900328</v>
      </c>
    </row>
    <row r="184" spans="1:19" s="1" customFormat="1" x14ac:dyDescent="0.25">
      <c r="A184" s="13">
        <f t="shared" si="3"/>
        <v>41333</v>
      </c>
      <c r="B184" s="17">
        <f>'Index Values USD'!B184*'Index Values USD'!$U184</f>
        <v>4181.1899999999996</v>
      </c>
      <c r="C184" s="17">
        <f>'Index Values USD'!C184*'Index Values USD'!$U184</f>
        <v>213.66801999999998</v>
      </c>
      <c r="D184" s="17">
        <f>'Index Values USD'!D184*'Index Values USD'!$U184</f>
        <v>5247.9343319999998</v>
      </c>
      <c r="E184" s="17">
        <f>'Index Values USD'!E184*'Index Values USD'!$U184</f>
        <v>249.33059599999999</v>
      </c>
      <c r="F184" s="17">
        <f>'Index Values USD'!F184*'Index Values USD'!$U184</f>
        <v>5013.988824</v>
      </c>
      <c r="G184" s="17">
        <f>'Index Values USD'!G184*'Index Values USD'!$U184</f>
        <v>3316.2783079999999</v>
      </c>
      <c r="H184" s="17">
        <f>'Index Values USD'!H184*'Index Values USD'!$U184</f>
        <v>120.80301999999999</v>
      </c>
      <c r="I184" s="17">
        <f>'Index Values USD'!I184*'Index Values USD'!$U184</f>
        <v>4165.5621039999996</v>
      </c>
      <c r="J184" s="17">
        <f>'Index Values USD'!J184*'Index Values USD'!$U184</f>
        <v>1181.5592959999999</v>
      </c>
      <c r="K184" s="17">
        <f>'Index Values USD'!K184*'Index Values USD'!$U184</f>
        <v>348.65604534247399</v>
      </c>
      <c r="L184" s="17">
        <f>'Index Values USD'!L184*'Index Values USD'!$U184</f>
        <v>274.13808399999999</v>
      </c>
      <c r="M184" s="17">
        <f>'Index Values USD'!M184*'Index Values USD'!$U184</f>
        <v>644.36833999999999</v>
      </c>
      <c r="N184" s="17">
        <f>'Index Values USD'!N184*'Index Values USD'!$U184</f>
        <v>77.456356</v>
      </c>
      <c r="O184" s="17">
        <f>'Index Values USD'!O184*'Index Values USD'!$U184</f>
        <v>166.7537696</v>
      </c>
      <c r="P184" s="17">
        <f>'Index Values USD'!P184*'Index Values USD'!$U184</f>
        <v>128.77884</v>
      </c>
      <c r="Q184" s="17">
        <f>'Index Values USD'!Q184*'Index Values USD'!$U184</f>
        <v>10661.341107999999</v>
      </c>
      <c r="R184" s="17">
        <f>'Index Values USD'!R184*'Index Values USD'!$U184</f>
        <v>8397.4870167999998</v>
      </c>
      <c r="S184" s="17">
        <f>'Index Values USD'!S184*'Index Values USD'!$U184</f>
        <v>524.93164714517195</v>
      </c>
    </row>
    <row r="185" spans="1:19" s="1" customFormat="1" x14ac:dyDescent="0.25">
      <c r="A185" s="13">
        <f t="shared" si="3"/>
        <v>41364</v>
      </c>
      <c r="B185" s="17">
        <f>'Index Values USD'!B185*'Index Values USD'!$U185</f>
        <v>4067.9940839999995</v>
      </c>
      <c r="C185" s="17">
        <f>'Index Values USD'!C185*'Index Values USD'!$U185</f>
        <v>211.03812729999999</v>
      </c>
      <c r="D185" s="17">
        <f>'Index Values USD'!D185*'Index Values USD'!$U185</f>
        <v>5093.168765299999</v>
      </c>
      <c r="E185" s="17">
        <f>'Index Values USD'!E185*'Index Values USD'!$U185</f>
        <v>247.75511529999997</v>
      </c>
      <c r="F185" s="17">
        <f>'Index Values USD'!F185*'Index Values USD'!$U185</f>
        <v>4832.7774340999995</v>
      </c>
      <c r="G185" s="17">
        <f>'Index Values USD'!G185*'Index Values USD'!$U185</f>
        <v>3211.0532838999998</v>
      </c>
      <c r="H185" s="17">
        <f>'Index Values USD'!H185*'Index Values USD'!$U185</f>
        <v>121.31874369999998</v>
      </c>
      <c r="I185" s="17">
        <f>'Index Values USD'!I185*'Index Values USD'!$U185</f>
        <v>3962.9431071999993</v>
      </c>
      <c r="J185" s="17">
        <f>'Index Values USD'!J185*'Index Values USD'!$U185</f>
        <v>1112.9645373000001</v>
      </c>
      <c r="K185" s="17">
        <f>'Index Values USD'!K185*'Index Values USD'!$U185</f>
        <v>355.85884383603599</v>
      </c>
      <c r="L185" s="17">
        <f>'Index Values USD'!L185*'Index Values USD'!$U185</f>
        <v>279.00890016999995</v>
      </c>
      <c r="M185" s="17">
        <f>'Index Values USD'!M185*'Index Values USD'!$U185</f>
        <v>647.58766379999997</v>
      </c>
      <c r="N185" s="17">
        <f>'Index Values USD'!N185*'Index Values USD'!$U185</f>
        <v>75.51995835999999</v>
      </c>
      <c r="O185" s="17">
        <f>'Index Values USD'!O185*'Index Values USD'!$U185</f>
        <v>167.58251356</v>
      </c>
      <c r="P185" s="17">
        <f>'Index Values USD'!P185*'Index Values USD'!$U185</f>
        <v>129.89638199999999</v>
      </c>
      <c r="Q185" s="17">
        <f>'Index Values USD'!Q185*'Index Values USD'!$U185</f>
        <v>10632.42734015</v>
      </c>
      <c r="R185" s="17">
        <f>'Index Values USD'!R185*'Index Values USD'!$U185</f>
        <v>8385.2597143699986</v>
      </c>
      <c r="S185" s="17">
        <f>'Index Values USD'!S185*'Index Values USD'!$U185</f>
        <v>527.1963777556839</v>
      </c>
    </row>
    <row r="186" spans="1:19" s="1" customFormat="1" x14ac:dyDescent="0.25">
      <c r="A186" s="13">
        <f t="shared" si="3"/>
        <v>41394</v>
      </c>
      <c r="B186" s="17">
        <f>'Index Values USD'!B186*'Index Values USD'!$U186</f>
        <v>4182.2527890000001</v>
      </c>
      <c r="C186" s="17">
        <f>'Index Values USD'!C186*'Index Values USD'!$U186</f>
        <v>217.59519540000002</v>
      </c>
      <c r="D186" s="17">
        <f>'Index Values USD'!D186*'Index Values USD'!$U186</f>
        <v>5374.9987697999995</v>
      </c>
      <c r="E186" s="17">
        <f>'Index Values USD'!E186*'Index Values USD'!$U186</f>
        <v>265.47894450000001</v>
      </c>
      <c r="F186" s="17">
        <f>'Index Values USD'!F186*'Index Values USD'!$U186</f>
        <v>5078.8454837999998</v>
      </c>
      <c r="G186" s="17">
        <f>'Index Values USD'!G186*'Index Values USD'!$U186</f>
        <v>3136.2317613</v>
      </c>
      <c r="H186" s="17">
        <f>'Index Values USD'!H186*'Index Values USD'!$U186</f>
        <v>116.49858660000001</v>
      </c>
      <c r="I186" s="17">
        <f>'Index Values USD'!I186*'Index Values USD'!$U186</f>
        <v>4144.0327566000005</v>
      </c>
      <c r="J186" s="17">
        <f>'Index Values USD'!J186*'Index Values USD'!$U186</f>
        <v>1129.2697152000001</v>
      </c>
      <c r="K186" s="17">
        <f>'Index Values USD'!K186*'Index Values USD'!$U186</f>
        <v>354.31660592165122</v>
      </c>
      <c r="L186" s="17">
        <f>'Index Values USD'!L186*'Index Values USD'!$U186</f>
        <v>277.80213945000003</v>
      </c>
      <c r="M186" s="17">
        <f>'Index Values USD'!M186*'Index Values USD'!$U186</f>
        <v>652.40928719999999</v>
      </c>
      <c r="N186" s="17">
        <f>'Index Values USD'!N186*'Index Values USD'!$U186</f>
        <v>76.328548890000008</v>
      </c>
      <c r="O186" s="17">
        <f>'Index Values USD'!O186*'Index Values USD'!$U186</f>
        <v>168.24405939000002</v>
      </c>
      <c r="P186" s="17">
        <f>'Index Values USD'!P186*'Index Values USD'!$U186</f>
        <v>129.71564100000001</v>
      </c>
      <c r="Q186" s="17">
        <f>'Index Values USD'!Q186*'Index Values USD'!$U186</f>
        <v>10705.104053490002</v>
      </c>
      <c r="R186" s="17">
        <f>'Index Values USD'!R186*'Index Values USD'!$U186</f>
        <v>8352.1062870300011</v>
      </c>
      <c r="S186" s="17">
        <f>'Index Values USD'!S186*'Index Values USD'!$U186</f>
        <v>529.60374289979404</v>
      </c>
    </row>
    <row r="187" spans="1:19" s="1" customFormat="1" x14ac:dyDescent="0.25">
      <c r="A187" s="13">
        <f t="shared" si="3"/>
        <v>41425</v>
      </c>
      <c r="B187" s="17">
        <f>'Index Values USD'!B187*'Index Values USD'!$U187</f>
        <v>4231.422004</v>
      </c>
      <c r="C187" s="17">
        <f>'Index Values USD'!C187*'Index Values USD'!$U187</f>
        <v>217.65712819999999</v>
      </c>
      <c r="D187" s="17">
        <f>'Index Values USD'!D187*'Index Values USD'!$U187</f>
        <v>5405.4804263999995</v>
      </c>
      <c r="E187" s="17">
        <f>'Index Values USD'!E187*'Index Values USD'!$U187</f>
        <v>263.19610280000001</v>
      </c>
      <c r="F187" s="17">
        <f>'Index Values USD'!F187*'Index Values USD'!$U187</f>
        <v>4941.6176569999998</v>
      </c>
      <c r="G187" s="17">
        <f>'Index Values USD'!G187*'Index Values USD'!$U187</f>
        <v>3115.1358325999995</v>
      </c>
      <c r="H187" s="17">
        <f>'Index Values USD'!H187*'Index Values USD'!$U187</f>
        <v>117.50715599999999</v>
      </c>
      <c r="I187" s="17">
        <f>'Index Values USD'!I187*'Index Values USD'!$U187</f>
        <v>4263.0471422000001</v>
      </c>
      <c r="J187" s="17">
        <f>'Index Values USD'!J187*'Index Values USD'!$U187</f>
        <v>1169.8396166</v>
      </c>
      <c r="K187" s="17">
        <f>'Index Values USD'!K187*'Index Values USD'!$U187</f>
        <v>355.58120125110463</v>
      </c>
      <c r="L187" s="17">
        <f>'Index Values USD'!L187*'Index Values USD'!$U187</f>
        <v>278.96131611999999</v>
      </c>
      <c r="M187" s="17">
        <f>'Index Values USD'!M187*'Index Values USD'!$U187</f>
        <v>659.33470499999999</v>
      </c>
      <c r="N187" s="17">
        <f>'Index Values USD'!N187*'Index Values USD'!$U187</f>
        <v>78.222505479999995</v>
      </c>
      <c r="O187" s="17">
        <f>'Index Values USD'!O187*'Index Values USD'!$U187</f>
        <v>169.48771707999998</v>
      </c>
      <c r="P187" s="17">
        <f>'Index Values USD'!P187*'Index Values USD'!$U187</f>
        <v>130.94563399999998</v>
      </c>
      <c r="Q187" s="17">
        <f>'Index Values USD'!Q187*'Index Values USD'!$U187</f>
        <v>10712.37668236</v>
      </c>
      <c r="R187" s="17">
        <f>'Index Values USD'!R187*'Index Values USD'!$U187</f>
        <v>8317.0497260999982</v>
      </c>
      <c r="S187" s="17">
        <f>'Index Values USD'!S187*'Index Values USD'!$U187</f>
        <v>536.33966095784388</v>
      </c>
    </row>
    <row r="188" spans="1:19" s="1" customFormat="1" x14ac:dyDescent="0.25">
      <c r="A188" s="13">
        <f t="shared" si="3"/>
        <v>41455</v>
      </c>
      <c r="B188" s="17">
        <f>'Index Values USD'!B188*'Index Values USD'!$U188</f>
        <v>4202.9443879999999</v>
      </c>
      <c r="C188" s="17">
        <f>'Index Values USD'!C188*'Index Values USD'!$U188</f>
        <v>209.28320859999999</v>
      </c>
      <c r="D188" s="17">
        <f>'Index Values USD'!D188*'Index Values USD'!$U188</f>
        <v>5430.2681738000001</v>
      </c>
      <c r="E188" s="17">
        <f>'Index Values USD'!E188*'Index Values USD'!$U188</f>
        <v>258.28648780000003</v>
      </c>
      <c r="F188" s="17">
        <f>'Index Values USD'!F188*'Index Values USD'!$U188</f>
        <v>5100.2462708000003</v>
      </c>
      <c r="G188" s="17">
        <f>'Index Values USD'!G188*'Index Values USD'!$U188</f>
        <v>2996.3325648</v>
      </c>
      <c r="H188" s="17">
        <f>'Index Values USD'!H188*'Index Values USD'!$U188</f>
        <v>113.87342339999999</v>
      </c>
      <c r="I188" s="17">
        <f>'Index Values USD'!I188*'Index Values USD'!$U188</f>
        <v>4306.3856810000007</v>
      </c>
      <c r="J188" s="17">
        <f>'Index Values USD'!J188*'Index Values USD'!$U188</f>
        <v>1159.3264913999999</v>
      </c>
      <c r="K188" s="17">
        <f>'Index Values USD'!K188*'Index Values USD'!$U188</f>
        <v>355.12206220036859</v>
      </c>
      <c r="L188" s="17">
        <f>'Index Values USD'!L188*'Index Values USD'!$U188</f>
        <v>278.54594104</v>
      </c>
      <c r="M188" s="17">
        <f>'Index Values USD'!M188*'Index Values USD'!$U188</f>
        <v>657.49029259999998</v>
      </c>
      <c r="N188" s="17">
        <f>'Index Values USD'!N188*'Index Values USD'!$U188</f>
        <v>78.55025594</v>
      </c>
      <c r="O188" s="17">
        <f>'Index Values USD'!O188*'Index Values USD'!$U188</f>
        <v>168.51861016000001</v>
      </c>
      <c r="P188" s="17">
        <f>'Index Values USD'!P188*'Index Values USD'!$U188</f>
        <v>130.45496399999999</v>
      </c>
      <c r="Q188" s="17">
        <f>'Index Values USD'!Q188*'Index Values USD'!$U188</f>
        <v>10499.64199944</v>
      </c>
      <c r="R188" s="17">
        <f>'Index Values USD'!R188*'Index Values USD'!$U188</f>
        <v>8216.8668577000008</v>
      </c>
      <c r="S188" s="17">
        <f>'Index Values USD'!S188*'Index Values USD'!$U188</f>
        <v>535.34702931494428</v>
      </c>
    </row>
    <row r="189" spans="1:19" s="1" customFormat="1" x14ac:dyDescent="0.25">
      <c r="A189" s="13">
        <f t="shared" si="3"/>
        <v>41486</v>
      </c>
      <c r="B189" s="17">
        <f>'Index Values USD'!B189*'Index Values USD'!$U189</f>
        <v>4333.0265549999995</v>
      </c>
      <c r="C189" s="17">
        <f>'Index Values USD'!C189*'Index Values USD'!$U189</f>
        <v>212.95924650000001</v>
      </c>
      <c r="D189" s="17">
        <f>'Index Values USD'!D189*'Index Values USD'!$U189</f>
        <v>5533.9139466000006</v>
      </c>
      <c r="E189" s="17">
        <f>'Index Values USD'!E189*'Index Values USD'!$U189</f>
        <v>262.42209630000002</v>
      </c>
      <c r="F189" s="17">
        <f>'Index Values USD'!F189*'Index Values USD'!$U189</f>
        <v>5177.6237799</v>
      </c>
      <c r="G189" s="17">
        <f>'Index Values USD'!G189*'Index Values USD'!$U189</f>
        <v>3139.5495806999998</v>
      </c>
      <c r="H189" s="17">
        <f>'Index Values USD'!H189*'Index Values USD'!$U189</f>
        <v>118.43301599999999</v>
      </c>
      <c r="I189" s="17">
        <f>'Index Values USD'!I189*'Index Values USD'!$U189</f>
        <v>4420.4437017</v>
      </c>
      <c r="J189" s="17">
        <f>'Index Values USD'!J189*'Index Values USD'!$U189</f>
        <v>1208.359269</v>
      </c>
      <c r="K189" s="17">
        <f>'Index Values USD'!K189*'Index Values USD'!$U189</f>
        <v>359.16379064502195</v>
      </c>
      <c r="L189" s="17">
        <f>'Index Values USD'!L189*'Index Values USD'!$U189</f>
        <v>282.13420014000002</v>
      </c>
      <c r="M189" s="17">
        <f>'Index Values USD'!M189*'Index Values USD'!$U189</f>
        <v>667.63330919999999</v>
      </c>
      <c r="N189" s="17">
        <f>'Index Values USD'!N189*'Index Values USD'!$U189</f>
        <v>80.856430200000005</v>
      </c>
      <c r="O189" s="17">
        <f>'Index Values USD'!O189*'Index Values USD'!$U189</f>
        <v>173.92999455</v>
      </c>
      <c r="P189" s="17">
        <f>'Index Values USD'!P189*'Index Values USD'!$U189</f>
        <v>134.27540100000002</v>
      </c>
      <c r="Q189" s="17">
        <f>'Index Values USD'!Q189*'Index Values USD'!$U189</f>
        <v>10690.61700681</v>
      </c>
      <c r="R189" s="17">
        <f>'Index Values USD'!R189*'Index Values USD'!$U189</f>
        <v>8320.7956876200005</v>
      </c>
      <c r="S189" s="17">
        <f>'Index Values USD'!S189*'Index Values USD'!$U189</f>
        <v>553.32020725130167</v>
      </c>
    </row>
    <row r="190" spans="1:19" s="1" customFormat="1" x14ac:dyDescent="0.25">
      <c r="A190" s="13">
        <f t="shared" si="3"/>
        <v>41517</v>
      </c>
      <c r="B190" s="17">
        <f>'Index Values USD'!B190*'Index Values USD'!$U190</f>
        <v>4336.112658</v>
      </c>
      <c r="C190" s="17">
        <f>'Index Values USD'!C190*'Index Values USD'!$U190</f>
        <v>219.44071740000001</v>
      </c>
      <c r="D190" s="17">
        <f>'Index Values USD'!D190*'Index Values USD'!$U190</f>
        <v>5400.0887501999996</v>
      </c>
      <c r="E190" s="17">
        <f>'Index Values USD'!E190*'Index Values USD'!$U190</f>
        <v>255.41349380000003</v>
      </c>
      <c r="F190" s="17">
        <f>'Index Values USD'!F190*'Index Values USD'!$U190</f>
        <v>5104.9727320000002</v>
      </c>
      <c r="G190" s="17">
        <f>'Index Values USD'!G190*'Index Values USD'!$U190</f>
        <v>3237.1663784000002</v>
      </c>
      <c r="H190" s="17">
        <f>'Index Values USD'!H190*'Index Values USD'!$U190</f>
        <v>124.25848379999999</v>
      </c>
      <c r="I190" s="17">
        <f>'Index Values USD'!I190*'Index Values USD'!$U190</f>
        <v>4333.5678942000004</v>
      </c>
      <c r="J190" s="17">
        <f>'Index Values USD'!J190*'Index Values USD'!$U190</f>
        <v>1215.8452339999999</v>
      </c>
      <c r="K190" s="17">
        <f>'Index Values USD'!K190*'Index Values USD'!$U190</f>
        <v>354.82601268006556</v>
      </c>
      <c r="L190" s="17">
        <f>'Index Values USD'!L190*'Index Values USD'!$U190</f>
        <v>278.42451899999998</v>
      </c>
      <c r="M190" s="17">
        <f>'Index Values USD'!M190*'Index Values USD'!$U190</f>
        <v>661.45970039999997</v>
      </c>
      <c r="N190" s="17">
        <f>'Index Values USD'!N190*'Index Values USD'!$U190</f>
        <v>80.277798140000002</v>
      </c>
      <c r="O190" s="17">
        <f>'Index Values USD'!O190*'Index Values USD'!$U190</f>
        <v>171.56197739999999</v>
      </c>
      <c r="P190" s="17">
        <f>'Index Values USD'!P190*'Index Values USD'!$U190</f>
        <v>132.67497</v>
      </c>
      <c r="Q190" s="17">
        <f>'Index Values USD'!Q190*'Index Values USD'!$U190</f>
        <v>10654.591522480001</v>
      </c>
      <c r="R190" s="17">
        <f>'Index Values USD'!R190*'Index Values USD'!$U190</f>
        <v>8208.7639649800003</v>
      </c>
      <c r="S190" s="17">
        <f>'Index Values USD'!S190*'Index Values USD'!$U190</f>
        <v>545.85334319325955</v>
      </c>
    </row>
    <row r="191" spans="1:19" s="1" customFormat="1" x14ac:dyDescent="0.25">
      <c r="A191" s="13">
        <f t="shared" si="3"/>
        <v>41547</v>
      </c>
      <c r="B191" s="17">
        <f>'Index Values USD'!B191*'Index Values USD'!$U191</f>
        <v>4330.6875359999995</v>
      </c>
      <c r="C191" s="17">
        <f>'Index Values USD'!C191*'Index Values USD'!$U191</f>
        <v>211.08317579999999</v>
      </c>
      <c r="D191" s="17">
        <f>'Index Values USD'!D191*'Index Values USD'!$U191</f>
        <v>5199.4638863999999</v>
      </c>
      <c r="E191" s="17">
        <f>'Index Values USD'!E191*'Index Values USD'!$U191</f>
        <v>246.5198316</v>
      </c>
      <c r="F191" s="17">
        <f>'Index Values USD'!F191*'Index Values USD'!$U191</f>
        <v>5105.9957759999998</v>
      </c>
      <c r="G191" s="17">
        <f>'Index Values USD'!G191*'Index Values USD'!$U191</f>
        <v>3298.2620453999994</v>
      </c>
      <c r="H191" s="17">
        <f>'Index Values USD'!H191*'Index Values USD'!$U191</f>
        <v>126.5584698</v>
      </c>
      <c r="I191" s="17">
        <f>'Index Values USD'!I191*'Index Values USD'!$U191</f>
        <v>4553.5714811999997</v>
      </c>
      <c r="J191" s="17">
        <f>'Index Values USD'!J191*'Index Values USD'!$U191</f>
        <v>1256.4784386000001</v>
      </c>
      <c r="K191" s="17">
        <f>'Index Values USD'!K191*'Index Values USD'!$U191</f>
        <v>355.96900189921672</v>
      </c>
      <c r="L191" s="17">
        <f>'Index Values USD'!L191*'Index Values USD'!$U191</f>
        <v>279.50187761999996</v>
      </c>
      <c r="M191" s="17">
        <f>'Index Values USD'!M191*'Index Values USD'!$U191</f>
        <v>661.2232788</v>
      </c>
      <c r="N191" s="17">
        <f>'Index Values USD'!N191*'Index Values USD'!$U191</f>
        <v>80.623825379999985</v>
      </c>
      <c r="O191" s="17">
        <f>'Index Values USD'!O191*'Index Values USD'!$U191</f>
        <v>172.24095546000001</v>
      </c>
      <c r="P191" s="17">
        <f>'Index Values USD'!P191*'Index Values USD'!$U191</f>
        <v>133.997094</v>
      </c>
      <c r="Q191" s="17">
        <f>'Index Values USD'!Q191*'Index Values USD'!$U191</f>
        <v>10688.66878842</v>
      </c>
      <c r="R191" s="17">
        <f>'Index Values USD'!R191*'Index Values USD'!$U191</f>
        <v>8282.617098839999</v>
      </c>
      <c r="S191" s="17">
        <f>'Index Values USD'!S191*'Index Values USD'!$U191</f>
        <v>552.3086528768531</v>
      </c>
    </row>
    <row r="192" spans="1:19" s="1" customFormat="1" x14ac:dyDescent="0.25">
      <c r="A192" s="13">
        <f t="shared" si="3"/>
        <v>41578</v>
      </c>
      <c r="B192" s="17">
        <f>'Index Values USD'!B192*'Index Values USD'!$U192</f>
        <v>4582.8499750000001</v>
      </c>
      <c r="C192" s="17">
        <f>'Index Values USD'!C192*'Index Values USD'!$U192</f>
        <v>225.89050500000002</v>
      </c>
      <c r="D192" s="17">
        <f>'Index Values USD'!D192*'Index Values USD'!$U192</f>
        <v>5313.7848999999997</v>
      </c>
      <c r="E192" s="17">
        <f>'Index Values USD'!E192*'Index Values USD'!$U192</f>
        <v>250.59722249999999</v>
      </c>
      <c r="F192" s="17">
        <f>'Index Values USD'!F192*'Index Values USD'!$U192</f>
        <v>5214.6983525000005</v>
      </c>
      <c r="G192" s="17">
        <f>'Index Values USD'!G192*'Index Values USD'!$U192</f>
        <v>3282.9056150000001</v>
      </c>
      <c r="H192" s="17">
        <f>'Index Values USD'!H192*'Index Values USD'!$U192</f>
        <v>127.85532000000001</v>
      </c>
      <c r="I192" s="17">
        <f>'Index Values USD'!I192*'Index Values USD'!$U192</f>
        <v>4646.2938275000006</v>
      </c>
      <c r="J192" s="17">
        <f>'Index Values USD'!J192*'Index Values USD'!$U192</f>
        <v>1307.6509375000001</v>
      </c>
      <c r="K192" s="17">
        <f>'Index Values USD'!K192*'Index Values USD'!$U192</f>
        <v>363.71420043141535</v>
      </c>
      <c r="L192" s="17">
        <f>'Index Values USD'!L192*'Index Values USD'!$U192</f>
        <v>285.92233975000005</v>
      </c>
      <c r="M192" s="17">
        <f>'Index Values USD'!M192*'Index Values USD'!$U192</f>
        <v>676.62858750000009</v>
      </c>
      <c r="N192" s="17">
        <f>'Index Values USD'!N192*'Index Values USD'!$U192</f>
        <v>82.828747750000005</v>
      </c>
      <c r="O192" s="17">
        <f>'Index Values USD'!O192*'Index Values USD'!$U192</f>
        <v>176.68999349999999</v>
      </c>
      <c r="P192" s="17">
        <f>'Index Values USD'!P192*'Index Values USD'!$U192</f>
        <v>137.653175</v>
      </c>
      <c r="Q192" s="17">
        <f>'Index Values USD'!Q192*'Index Values USD'!$U192</f>
        <v>11049.680938500002</v>
      </c>
      <c r="R192" s="17">
        <f>'Index Values USD'!R192*'Index Values USD'!$U192</f>
        <v>8553.0898192500008</v>
      </c>
      <c r="S192" s="17">
        <f>'Index Values USD'!S192*'Index Values USD'!$U192</f>
        <v>566.5908779968089</v>
      </c>
    </row>
    <row r="193" spans="1:19" s="1" customFormat="1" x14ac:dyDescent="0.25">
      <c r="A193" s="13">
        <f t="shared" si="3"/>
        <v>41608</v>
      </c>
      <c r="B193" s="17">
        <f>'Index Values USD'!B193*'Index Values USD'!$U193</f>
        <v>4618.3270080000002</v>
      </c>
      <c r="C193" s="17">
        <f>'Index Values USD'!C193*'Index Values USD'!$U193</f>
        <v>219.11018160000003</v>
      </c>
      <c r="D193" s="17">
        <f>'Index Values USD'!D193*'Index Values USD'!$U193</f>
        <v>5275.1246375999999</v>
      </c>
      <c r="E193" s="17">
        <f>'Index Values USD'!E193*'Index Values USD'!$U193</f>
        <v>242.06439360000002</v>
      </c>
      <c r="F193" s="17">
        <f>'Index Values USD'!F193*'Index Values USD'!$U193</f>
        <v>5060.3425416</v>
      </c>
      <c r="G193" s="17">
        <f>'Index Values USD'!G193*'Index Values USD'!$U193</f>
        <v>3340.6517136000002</v>
      </c>
      <c r="H193" s="17">
        <f>'Index Values USD'!H193*'Index Values USD'!$U193</f>
        <v>126.6093024</v>
      </c>
      <c r="I193" s="17">
        <f>'Index Values USD'!I193*'Index Values USD'!$U193</f>
        <v>4303.2612503999999</v>
      </c>
      <c r="J193" s="17">
        <f>'Index Values USD'!J193*'Index Values USD'!$U193</f>
        <v>1239.7377768000001</v>
      </c>
      <c r="K193" s="17">
        <f>'Index Values USD'!K193*'Index Values USD'!$U193</f>
        <v>359.65429921342042</v>
      </c>
      <c r="L193" s="17">
        <f>'Index Values USD'!L193*'Index Values USD'!$U193</f>
        <v>284.54026391999997</v>
      </c>
      <c r="M193" s="17">
        <f>'Index Values USD'!M193*'Index Values USD'!$U193</f>
        <v>675.04195679999998</v>
      </c>
      <c r="N193" s="17">
        <f>'Index Values USD'!N193*'Index Values USD'!$U193</f>
        <v>80.978129999999993</v>
      </c>
      <c r="O193" s="17">
        <f>'Index Values USD'!O193*'Index Values USD'!$U193</f>
        <v>177.74572319999999</v>
      </c>
      <c r="P193" s="17">
        <f>'Index Values USD'!P193*'Index Values USD'!$U193</f>
        <v>139.55716799999999</v>
      </c>
      <c r="Q193" s="17">
        <f>'Index Values USD'!Q193*'Index Values USD'!$U193</f>
        <v>11088.72807288</v>
      </c>
      <c r="R193" s="17">
        <f>'Index Values USD'!R193*'Index Values USD'!$U193</f>
        <v>8850.6441074399991</v>
      </c>
      <c r="S193" s="17">
        <f>'Index Values USD'!S193*'Index Values USD'!$U193</f>
        <v>571.43589867360322</v>
      </c>
    </row>
    <row r="194" spans="1:19" s="1" customFormat="1" x14ac:dyDescent="0.25">
      <c r="A194" s="13">
        <f t="shared" si="3"/>
        <v>41639</v>
      </c>
      <c r="B194" s="17">
        <f>'Index Values USD'!B194*'Index Values USD'!$U194</f>
        <v>4794.1961519999995</v>
      </c>
      <c r="C194" s="17">
        <f>'Index Values USD'!C194*'Index Values USD'!$U194</f>
        <v>232.42685280000001</v>
      </c>
      <c r="D194" s="17">
        <f>'Index Values USD'!D194*'Index Values USD'!$U194</f>
        <v>5198.9143704000007</v>
      </c>
      <c r="E194" s="17">
        <f>'Index Values USD'!E194*'Index Values USD'!$U194</f>
        <v>239.83547279999996</v>
      </c>
      <c r="F194" s="17">
        <f>'Index Values USD'!F194*'Index Values USD'!$U194</f>
        <v>5008.9929899999997</v>
      </c>
      <c r="G194" s="17">
        <f>'Index Values USD'!G194*'Index Values USD'!$U194</f>
        <v>3342.0572412000001</v>
      </c>
      <c r="H194" s="17">
        <f>'Index Values USD'!H194*'Index Values USD'!$U194</f>
        <v>124.90870799999999</v>
      </c>
      <c r="I194" s="17">
        <f>'Index Values USD'!I194*'Index Values USD'!$U194</f>
        <v>4570.6758983999998</v>
      </c>
      <c r="J194" s="17">
        <f>'Index Values USD'!J194*'Index Values USD'!$U194</f>
        <v>1271.5836515999999</v>
      </c>
      <c r="K194" s="17">
        <f>'Index Values USD'!K194*'Index Values USD'!$U194</f>
        <v>363.40070938663388</v>
      </c>
      <c r="L194" s="17">
        <f>'Index Values USD'!L194*'Index Values USD'!$U194</f>
        <v>288.45533868000001</v>
      </c>
      <c r="M194" s="17">
        <f>'Index Values USD'!M194*'Index Values USD'!$U194</f>
        <v>688.40396880000003</v>
      </c>
      <c r="N194" s="17">
        <f>'Index Values USD'!N194*'Index Values USD'!$U194</f>
        <v>82.776855119999993</v>
      </c>
      <c r="O194" s="17">
        <f>'Index Values USD'!O194*'Index Values USD'!$U194</f>
        <v>181.52388156000001</v>
      </c>
      <c r="P194" s="17">
        <f>'Index Values USD'!P194*'Index Values USD'!$U194</f>
        <v>142.664388</v>
      </c>
      <c r="Q194" s="17">
        <f>'Index Values USD'!Q194*'Index Values USD'!$U194</f>
        <v>11230.627588679999</v>
      </c>
      <c r="R194" s="17">
        <f>'Index Values USD'!R194*'Index Values USD'!$U194</f>
        <v>8953.1943556799997</v>
      </c>
      <c r="S194" s="17">
        <f>'Index Values USD'!S194*'Index Values USD'!$U194</f>
        <v>586.18013263336695</v>
      </c>
    </row>
    <row r="195" spans="1:19" s="1" customFormat="1" x14ac:dyDescent="0.25">
      <c r="A195" s="13">
        <f t="shared" si="3"/>
        <v>41670</v>
      </c>
      <c r="B195" s="17">
        <f>'Index Values USD'!B195*'Index Values USD'!$U195</f>
        <v>5028.390856</v>
      </c>
      <c r="C195" s="17">
        <f>'Index Values USD'!C195*'Index Values USD'!$U195</f>
        <v>239.44970840000002</v>
      </c>
      <c r="D195" s="17">
        <f>'Index Values USD'!D195*'Index Values USD'!$U195</f>
        <v>5501.5934544000011</v>
      </c>
      <c r="E195" s="17">
        <f>'Index Values USD'!E195*'Index Values USD'!$U195</f>
        <v>249.48908920000002</v>
      </c>
      <c r="F195" s="17">
        <f>'Index Values USD'!F195*'Index Values USD'!$U195</f>
        <v>5157.9797404000001</v>
      </c>
      <c r="G195" s="17">
        <f>'Index Values USD'!G195*'Index Values USD'!$U195</f>
        <v>3425.3682496000001</v>
      </c>
      <c r="H195" s="17">
        <f>'Index Values USD'!H195*'Index Values USD'!$U195</f>
        <v>126.18919080000001</v>
      </c>
      <c r="I195" s="17">
        <f>'Index Values USD'!I195*'Index Values USD'!$U195</f>
        <v>4501.4779536000005</v>
      </c>
      <c r="J195" s="17">
        <f>'Index Values USD'!J195*'Index Values USD'!$U195</f>
        <v>1285.5798896000001</v>
      </c>
      <c r="K195" s="17">
        <f>'Index Values USD'!K195*'Index Values USD'!$U195</f>
        <v>368.12564473334993</v>
      </c>
      <c r="L195" s="17">
        <f>'Index Values USD'!L195*'Index Values USD'!$U195</f>
        <v>293.65412420000001</v>
      </c>
      <c r="M195" s="17">
        <f>'Index Values USD'!M195*'Index Values USD'!$U195</f>
        <v>698.22053720000008</v>
      </c>
      <c r="N195" s="17">
        <f>'Index Values USD'!N195*'Index Values USD'!$U195</f>
        <v>83.023622279999998</v>
      </c>
      <c r="O195" s="17">
        <f>'Index Values USD'!O195*'Index Values USD'!$U195</f>
        <v>184.29942144</v>
      </c>
      <c r="P195" s="17">
        <f>'Index Values USD'!P195*'Index Values USD'!$U195</f>
        <v>144.88622800000002</v>
      </c>
      <c r="Q195" s="17">
        <f>'Index Values USD'!Q195*'Index Values USD'!$U195</f>
        <v>11519.65907236</v>
      </c>
      <c r="R195" s="17">
        <f>'Index Values USD'!R195*'Index Values USD'!$U195</f>
        <v>9353.9186319199998</v>
      </c>
      <c r="S195" s="17">
        <f>'Index Values USD'!S195*'Index Values USD'!$U195</f>
        <v>596.6354891883143</v>
      </c>
    </row>
    <row r="196" spans="1:19" s="1" customFormat="1" x14ac:dyDescent="0.25">
      <c r="A196" s="13">
        <f t="shared" si="3"/>
        <v>41698</v>
      </c>
      <c r="B196" s="17">
        <f>'Index Values USD'!B196*'Index Values USD'!$U196</f>
        <v>5037.3744400000005</v>
      </c>
      <c r="C196" s="17">
        <f>'Index Values USD'!C196*'Index Values USD'!$U196</f>
        <v>244.2198416</v>
      </c>
      <c r="D196" s="17">
        <f>'Index Values USD'!D196*'Index Values USD'!$U196</f>
        <v>5251.6104906999999</v>
      </c>
      <c r="E196" s="17">
        <f>'Index Values USD'!E196*'Index Values USD'!$U196</f>
        <v>248.5943901</v>
      </c>
      <c r="F196" s="17">
        <f>'Index Values USD'!F196*'Index Values USD'!$U196</f>
        <v>5043.5084364000004</v>
      </c>
      <c r="G196" s="17">
        <f>'Index Values USD'!G196*'Index Values USD'!$U196</f>
        <v>3393.2175571000002</v>
      </c>
      <c r="H196" s="17">
        <f>'Index Values USD'!H196*'Index Values USD'!$U196</f>
        <v>128.1546931</v>
      </c>
      <c r="I196" s="17">
        <f>'Index Values USD'!I196*'Index Values USD'!$U196</f>
        <v>4411.7100166999999</v>
      </c>
      <c r="J196" s="17">
        <f>'Index Values USD'!J196*'Index Values USD'!$U196</f>
        <v>1232.8928367000001</v>
      </c>
      <c r="K196" s="17">
        <f>'Index Values USD'!K196*'Index Values USD'!$U196</f>
        <v>367.59827916588227</v>
      </c>
      <c r="L196" s="17">
        <f>'Index Values USD'!L196*'Index Values USD'!$U196</f>
        <v>293.04744147000002</v>
      </c>
      <c r="M196" s="17">
        <f>'Index Values USD'!M196*'Index Values USD'!$U196</f>
        <v>684.87327929999992</v>
      </c>
      <c r="N196" s="17">
        <f>'Index Values USD'!N196*'Index Values USD'!$U196</f>
        <v>80.746269940000005</v>
      </c>
      <c r="O196" s="17">
        <f>'Index Values USD'!O196*'Index Values USD'!$U196</f>
        <v>178.64667548</v>
      </c>
      <c r="P196" s="17">
        <f>'Index Values USD'!P196*'Index Values USD'!$U196</f>
        <v>142.206526</v>
      </c>
      <c r="Q196" s="17">
        <f>'Index Values USD'!Q196*'Index Values USD'!$U196</f>
        <v>11535.323518319999</v>
      </c>
      <c r="R196" s="17">
        <f>'Index Values USD'!R196*'Index Values USD'!$U196</f>
        <v>9422.0280507500011</v>
      </c>
      <c r="S196" s="17">
        <f>'Index Values USD'!S196*'Index Values USD'!$U196</f>
        <v>584.44112136666729</v>
      </c>
    </row>
    <row r="197" spans="1:19" s="1" customFormat="1" x14ac:dyDescent="0.25">
      <c r="A197" s="13">
        <f t="shared" si="3"/>
        <v>41729</v>
      </c>
      <c r="B197" s="17">
        <f>'Index Values USD'!B197*'Index Values USD'!$U197</f>
        <v>5063.7104799999997</v>
      </c>
      <c r="C197" s="17">
        <f>'Index Values USD'!C197*'Index Values USD'!$U197</f>
        <v>246.58636000000001</v>
      </c>
      <c r="D197" s="17">
        <f>'Index Values USD'!D197*'Index Values USD'!$U197</f>
        <v>5459.0414720000008</v>
      </c>
      <c r="E197" s="17">
        <f>'Index Values USD'!E197*'Index Values USD'!$U197</f>
        <v>254.77547200000001</v>
      </c>
      <c r="F197" s="17">
        <f>'Index Values USD'!F197*'Index Values USD'!$U197</f>
        <v>5164.3881520000004</v>
      </c>
      <c r="G197" s="17">
        <f>'Index Values USD'!G197*'Index Values USD'!$U197</f>
        <v>3592.0467760000001</v>
      </c>
      <c r="H197" s="17">
        <f>'Index Values USD'!H197*'Index Values USD'!$U197</f>
        <v>137.02171200000001</v>
      </c>
      <c r="I197" s="17">
        <f>'Index Values USD'!I197*'Index Values USD'!$U197</f>
        <v>4564.4017360000007</v>
      </c>
      <c r="J197" s="17">
        <f>'Index Values USD'!J197*'Index Values USD'!$U197</f>
        <v>1283.0890320000001</v>
      </c>
      <c r="K197" s="17">
        <f>'Index Values USD'!K197*'Index Values USD'!$U197</f>
        <v>380.0919781751258</v>
      </c>
      <c r="L197" s="17">
        <f>'Index Values USD'!L197*'Index Values USD'!$U197</f>
        <v>302.65730880000001</v>
      </c>
      <c r="M197" s="17">
        <f>'Index Values USD'!M197*'Index Values USD'!$U197</f>
        <v>701.73180000000002</v>
      </c>
      <c r="N197" s="17">
        <f>'Index Values USD'!N197*'Index Values USD'!$U197</f>
        <v>84.547850400000016</v>
      </c>
      <c r="O197" s="17">
        <f>'Index Values USD'!O197*'Index Values USD'!$U197</f>
        <v>183.70854800000004</v>
      </c>
      <c r="P197" s="17">
        <f>'Index Values USD'!P197*'Index Values USD'!$U197</f>
        <v>147.32168000000001</v>
      </c>
      <c r="Q197" s="17">
        <f>'Index Values USD'!Q197*'Index Values USD'!$U197</f>
        <v>11811.492885600001</v>
      </c>
      <c r="R197" s="17">
        <f>'Index Values USD'!R197*'Index Values USD'!$U197</f>
        <v>9991.2210808000018</v>
      </c>
      <c r="S197" s="17">
        <f>'Index Values USD'!S197*'Index Values USD'!$U197</f>
        <v>607.72630499989418</v>
      </c>
    </row>
    <row r="198" spans="1:19" s="1" customFormat="1" x14ac:dyDescent="0.25">
      <c r="A198" s="13">
        <f t="shared" si="3"/>
        <v>41759</v>
      </c>
      <c r="B198" s="17">
        <f>'Index Values USD'!B198*'Index Values USD'!$U198</f>
        <v>5231.5993010000002</v>
      </c>
      <c r="C198" s="17">
        <f>'Index Values USD'!C198*'Index Values USD'!$U198</f>
        <v>255.2366863</v>
      </c>
      <c r="D198" s="17">
        <f>'Index Values USD'!D198*'Index Values USD'!$U198</f>
        <v>5663.5009181999994</v>
      </c>
      <c r="E198" s="17">
        <f>'Index Values USD'!E198*'Index Values USD'!$U198</f>
        <v>269.43914970000003</v>
      </c>
      <c r="F198" s="17">
        <f>'Index Values USD'!F198*'Index Values USD'!$U198</f>
        <v>5357.3702351000002</v>
      </c>
      <c r="G198" s="17">
        <f>'Index Values USD'!G198*'Index Values USD'!$U198</f>
        <v>3718.9611212000004</v>
      </c>
      <c r="H198" s="17">
        <f>'Index Values USD'!H198*'Index Values USD'!$U198</f>
        <v>138.5858154</v>
      </c>
      <c r="I198" s="17">
        <f>'Index Values USD'!I198*'Index Values USD'!$U198</f>
        <v>4656.0158580999996</v>
      </c>
      <c r="J198" s="17">
        <f>'Index Values USD'!J198*'Index Values USD'!$U198</f>
        <v>1291.2925868</v>
      </c>
      <c r="K198" s="17">
        <f>'Index Values USD'!K198*'Index Values USD'!$U198</f>
        <v>366.55947689659456</v>
      </c>
      <c r="L198" s="17">
        <f>'Index Values USD'!L198*'Index Values USD'!$U198</f>
        <v>293.01787022999997</v>
      </c>
      <c r="M198" s="17">
        <f>'Index Values USD'!M198*'Index Values USD'!$U198</f>
        <v>701.95581379999999</v>
      </c>
      <c r="N198" s="17">
        <f>'Index Values USD'!N198*'Index Values USD'!$U198</f>
        <v>81.242381069999993</v>
      </c>
      <c r="O198" s="17">
        <f>'Index Values USD'!O198*'Index Values USD'!$U198</f>
        <v>182.03813357000001</v>
      </c>
      <c r="P198" s="17">
        <f>'Index Values USD'!P198*'Index Values USD'!$U198</f>
        <v>145.991006</v>
      </c>
      <c r="Q198" s="17">
        <f>'Index Values USD'!Q198*'Index Values USD'!$U198</f>
        <v>11842.020075060002</v>
      </c>
      <c r="R198" s="17">
        <f>'Index Values USD'!R198*'Index Values USD'!$U198</f>
        <v>9771.0836034100012</v>
      </c>
      <c r="S198" s="17">
        <f>'Index Values USD'!S198*'Index Values USD'!$U198</f>
        <v>600.17659462857944</v>
      </c>
    </row>
    <row r="199" spans="1:19" s="1" customFormat="1" x14ac:dyDescent="0.25">
      <c r="A199" s="13">
        <f t="shared" si="3"/>
        <v>41790</v>
      </c>
      <c r="B199" s="17">
        <f>'Index Values USD'!B199*'Index Values USD'!$U199</f>
        <v>5368.4928639999998</v>
      </c>
      <c r="C199" s="17">
        <f>'Index Values USD'!C199*'Index Values USD'!$U199</f>
        <v>269.17299639999999</v>
      </c>
      <c r="D199" s="17">
        <f>'Index Values USD'!D199*'Index Values USD'!$U199</f>
        <v>5834.6899155999999</v>
      </c>
      <c r="E199" s="17">
        <f>'Index Values USD'!E199*'Index Values USD'!$U199</f>
        <v>273.830466</v>
      </c>
      <c r="F199" s="17">
        <f>'Index Values USD'!F199*'Index Values USD'!$U199</f>
        <v>5251.9022695999993</v>
      </c>
      <c r="G199" s="17">
        <f>'Index Values USD'!G199*'Index Values USD'!$U199</f>
        <v>3936.0955787999997</v>
      </c>
      <c r="H199" s="17">
        <f>'Index Values USD'!H199*'Index Values USD'!$U199</f>
        <v>147.23326239999997</v>
      </c>
      <c r="I199" s="17">
        <f>'Index Values USD'!I199*'Index Values USD'!$U199</f>
        <v>4784.5337651999998</v>
      </c>
      <c r="J199" s="17">
        <f>'Index Values USD'!J199*'Index Values USD'!$U199</f>
        <v>1325.6405511999999</v>
      </c>
      <c r="K199" s="17">
        <f>'Index Values USD'!K199*'Index Values USD'!$U199</f>
        <v>377.75282149098621</v>
      </c>
      <c r="L199" s="17">
        <f>'Index Values USD'!L199*'Index Values USD'!$U199</f>
        <v>302.14871791999997</v>
      </c>
      <c r="M199" s="17">
        <f>'Index Values USD'!M199*'Index Values USD'!$U199</f>
        <v>724.6245328</v>
      </c>
      <c r="N199" s="17">
        <f>'Index Values USD'!N199*'Index Values USD'!$U199</f>
        <v>82.596262279999991</v>
      </c>
      <c r="O199" s="17">
        <f>'Index Values USD'!O199*'Index Values USD'!$U199</f>
        <v>190.55751427999999</v>
      </c>
      <c r="P199" s="17">
        <f>'Index Values USD'!P199*'Index Values USD'!$U199</f>
        <v>152.68024799999998</v>
      </c>
      <c r="Q199" s="17">
        <f>'Index Values USD'!Q199*'Index Values USD'!$U199</f>
        <v>12364.871965879998</v>
      </c>
      <c r="R199" s="17">
        <f>'Index Values USD'!R199*'Index Values USD'!$U199</f>
        <v>10230.752927359999</v>
      </c>
      <c r="S199" s="17">
        <f>'Index Values USD'!S199*'Index Values USD'!$U199</f>
        <v>628.52556914983791</v>
      </c>
    </row>
    <row r="200" spans="1:19" s="1" customFormat="1" x14ac:dyDescent="0.25">
      <c r="A200" s="13">
        <f t="shared" si="3"/>
        <v>41820</v>
      </c>
      <c r="B200" s="17">
        <f>'Index Values USD'!B200*'Index Values USD'!$U200</f>
        <v>5229.7193020000004</v>
      </c>
      <c r="C200" s="17">
        <f>'Index Values USD'!C200*'Index Values USD'!$U200</f>
        <v>255.32013839999999</v>
      </c>
      <c r="D200" s="17">
        <f>'Index Values USD'!D200*'Index Values USD'!$U200</f>
        <v>5823.3616182000005</v>
      </c>
      <c r="E200" s="17">
        <f>'Index Values USD'!E200*'Index Values USD'!$U200</f>
        <v>279.75806079999995</v>
      </c>
      <c r="F200" s="17">
        <f>'Index Values USD'!F200*'Index Values USD'!$U200</f>
        <v>5420.7443062000002</v>
      </c>
      <c r="G200" s="17">
        <f>'Index Values USD'!G200*'Index Values USD'!$U200</f>
        <v>3934.3556843999995</v>
      </c>
      <c r="H200" s="17">
        <f>'Index Values USD'!H200*'Index Values USD'!$U200</f>
        <v>144.79514619999998</v>
      </c>
      <c r="I200" s="17">
        <f>'Index Values USD'!I200*'Index Values USD'!$U200</f>
        <v>4800.7548141999996</v>
      </c>
      <c r="J200" s="17">
        <f>'Index Values USD'!J200*'Index Values USD'!$U200</f>
        <v>1378.4184203999998</v>
      </c>
      <c r="K200" s="17">
        <f>'Index Values USD'!K200*'Index Values USD'!$U200</f>
        <v>368.7386589652553</v>
      </c>
      <c r="L200" s="17">
        <f>'Index Values USD'!L200*'Index Values USD'!$U200</f>
        <v>294.77302621999996</v>
      </c>
      <c r="M200" s="17">
        <f>'Index Values USD'!M200*'Index Values USD'!$U200</f>
        <v>716.89045320000002</v>
      </c>
      <c r="N200" s="17">
        <f>'Index Values USD'!N200*'Index Values USD'!$U200</f>
        <v>82.002987219999994</v>
      </c>
      <c r="O200" s="17">
        <f>'Index Values USD'!O200*'Index Values USD'!$U200</f>
        <v>188.62791734000001</v>
      </c>
      <c r="P200" s="17">
        <f>'Index Values USD'!P200*'Index Values USD'!$U200</f>
        <v>150.34312</v>
      </c>
      <c r="Q200" s="17">
        <f>'Index Values USD'!Q200*'Index Values USD'!$U200</f>
        <v>12153.70140754</v>
      </c>
      <c r="R200" s="17">
        <f>'Index Values USD'!R200*'Index Values USD'!$U200</f>
        <v>9758.0345343999998</v>
      </c>
      <c r="S200" s="17">
        <f>'Index Values USD'!S200*'Index Values USD'!$U200</f>
        <v>617.78913114389195</v>
      </c>
    </row>
    <row r="201" spans="1:19" s="1" customFormat="1" x14ac:dyDescent="0.25">
      <c r="A201" s="13">
        <f t="shared" si="3"/>
        <v>41851</v>
      </c>
      <c r="B201" s="17">
        <f>'Index Values USD'!B201*'Index Values USD'!$U201</f>
        <v>5319.7511380000005</v>
      </c>
      <c r="C201" s="17">
        <f>'Index Values USD'!C201*'Index Values USD'!$U201</f>
        <v>261.58157870000002</v>
      </c>
      <c r="D201" s="17">
        <f>'Index Values USD'!D201*'Index Values USD'!$U201</f>
        <v>5797.6251814000007</v>
      </c>
      <c r="E201" s="17">
        <f>'Index Values USD'!E201*'Index Values USD'!$U201</f>
        <v>285.03958729999999</v>
      </c>
      <c r="F201" s="17">
        <f>'Index Values USD'!F201*'Index Values USD'!$U201</f>
        <v>5435.6281031000008</v>
      </c>
      <c r="G201" s="17">
        <f>'Index Values USD'!G201*'Index Values USD'!$U201</f>
        <v>4001.2984531000002</v>
      </c>
      <c r="H201" s="17">
        <f>'Index Values USD'!H201*'Index Values USD'!$U201</f>
        <v>147.088266</v>
      </c>
      <c r="I201" s="17">
        <f>'Index Values USD'!I201*'Index Values USD'!$U201</f>
        <v>4698.4271282000009</v>
      </c>
      <c r="J201" s="17">
        <f>'Index Values USD'!J201*'Index Values USD'!$U201</f>
        <v>1328.5645945000001</v>
      </c>
      <c r="K201" s="17">
        <f>'Index Values USD'!K201*'Index Values USD'!$U201</f>
        <v>361.27798987614904</v>
      </c>
      <c r="L201" s="17">
        <f>'Index Values USD'!L201*'Index Values USD'!$U201</f>
        <v>290.61382324000004</v>
      </c>
      <c r="M201" s="17">
        <f>'Index Values USD'!M201*'Index Values USD'!$U201</f>
        <v>719.26515180000001</v>
      </c>
      <c r="N201" s="17">
        <f>'Index Values USD'!N201*'Index Values USD'!$U201</f>
        <v>80.256089549999999</v>
      </c>
      <c r="O201" s="17">
        <f>'Index Values USD'!O201*'Index Values USD'!$U201</f>
        <v>189.27508223000001</v>
      </c>
      <c r="P201" s="17">
        <f>'Index Values USD'!P201*'Index Values USD'!$U201</f>
        <v>151.848658</v>
      </c>
      <c r="Q201" s="17">
        <f>'Index Values USD'!Q201*'Index Values USD'!$U201</f>
        <v>12316.987060430001</v>
      </c>
      <c r="R201" s="17">
        <f>'Index Values USD'!R201*'Index Values USD'!$U201</f>
        <v>9790.7729671699999</v>
      </c>
      <c r="S201" s="17">
        <f>'Index Values USD'!S201*'Index Values USD'!$U201</f>
        <v>620.55748795144291</v>
      </c>
    </row>
    <row r="202" spans="1:19" s="1" customFormat="1" x14ac:dyDescent="0.25">
      <c r="A202" s="13">
        <f t="shared" si="3"/>
        <v>41882</v>
      </c>
      <c r="B202" s="17">
        <f>'Index Values USD'!B202*'Index Values USD'!$U202</f>
        <v>5082.5173119999999</v>
      </c>
      <c r="C202" s="17">
        <f>'Index Values USD'!C202*'Index Values USD'!$U202</f>
        <v>253.56420800000001</v>
      </c>
      <c r="D202" s="17">
        <f>'Index Values USD'!D202*'Index Values USD'!$U202</f>
        <v>5488.0391936000005</v>
      </c>
      <c r="E202" s="17">
        <f>'Index Values USD'!E202*'Index Values USD'!$U202</f>
        <v>273.77878720000001</v>
      </c>
      <c r="F202" s="17">
        <f>'Index Values USD'!F202*'Index Values USD'!$U202</f>
        <v>5104.7734719999999</v>
      </c>
      <c r="G202" s="17">
        <f>'Index Values USD'!G202*'Index Values USD'!$U202</f>
        <v>3830.4086752000003</v>
      </c>
      <c r="H202" s="17">
        <f>'Index Values USD'!H202*'Index Values USD'!$U202</f>
        <v>145.346416</v>
      </c>
      <c r="I202" s="17">
        <f>'Index Values USD'!I202*'Index Values USD'!$U202</f>
        <v>4404.8844224000004</v>
      </c>
      <c r="J202" s="17">
        <f>'Index Values USD'!J202*'Index Values USD'!$U202</f>
        <v>1261.204688</v>
      </c>
      <c r="K202" s="17">
        <f>'Index Values USD'!K202*'Index Values USD'!$U202</f>
        <v>351.17372877005414</v>
      </c>
      <c r="L202" s="17">
        <f>'Index Values USD'!L202*'Index Values USD'!$U202</f>
        <v>281.77444800000001</v>
      </c>
      <c r="M202" s="17">
        <f>'Index Values USD'!M202*'Index Values USD'!$U202</f>
        <v>692.58495360000006</v>
      </c>
      <c r="N202" s="17">
        <f>'Index Values USD'!N202*'Index Values USD'!$U202</f>
        <v>77.465828479999999</v>
      </c>
      <c r="O202" s="17">
        <f>'Index Values USD'!O202*'Index Values USD'!$U202</f>
        <v>182.11601216</v>
      </c>
      <c r="P202" s="17">
        <f>'Index Values USD'!P202*'Index Values USD'!$U202</f>
        <v>146.15833600000002</v>
      </c>
      <c r="Q202" s="17">
        <f>'Index Values USD'!Q202*'Index Values USD'!$U202</f>
        <v>11882.846499519999</v>
      </c>
      <c r="R202" s="17">
        <f>'Index Values USD'!R202*'Index Values USD'!$U202</f>
        <v>9314.3270723200003</v>
      </c>
      <c r="S202" s="17">
        <f>'Index Values USD'!S202*'Index Values USD'!$U202</f>
        <v>595.77573424046125</v>
      </c>
    </row>
    <row r="203" spans="1:19" s="1" customFormat="1" x14ac:dyDescent="0.25">
      <c r="A203" s="13">
        <f t="shared" si="3"/>
        <v>41912</v>
      </c>
      <c r="B203" s="17">
        <f>'Index Values USD'!B203*'Index Values USD'!$U203</f>
        <v>5210.9516839999997</v>
      </c>
      <c r="C203" s="17">
        <f>'Index Values USD'!C203*'Index Values USD'!$U203</f>
        <v>253.30165219999998</v>
      </c>
      <c r="D203" s="17">
        <f>'Index Values USD'!D203*'Index Values USD'!$U203</f>
        <v>5724.2254704999996</v>
      </c>
      <c r="E203" s="17">
        <f>'Index Values USD'!E203*'Index Values USD'!$U203</f>
        <v>282.24697420000001</v>
      </c>
      <c r="F203" s="17">
        <f>'Index Values USD'!F203*'Index Values USD'!$U203</f>
        <v>5220.0987130000003</v>
      </c>
      <c r="G203" s="17">
        <f>'Index Values USD'!G203*'Index Values USD'!$U203</f>
        <v>3868.4270673000001</v>
      </c>
      <c r="H203" s="17">
        <f>'Index Values USD'!H203*'Index Values USD'!$U203</f>
        <v>145.54465779999998</v>
      </c>
      <c r="I203" s="17">
        <f>'Index Values USD'!I203*'Index Values USD'!$U203</f>
        <v>4376.7970476999999</v>
      </c>
      <c r="J203" s="17">
        <f>'Index Values USD'!J203*'Index Values USD'!$U203</f>
        <v>1180.6414064000001</v>
      </c>
      <c r="K203" s="17">
        <f>'Index Values USD'!K203*'Index Values USD'!$U203</f>
        <v>353.8056355076377</v>
      </c>
      <c r="L203" s="17">
        <f>'Index Values USD'!L203*'Index Values USD'!$U203</f>
        <v>283.86924364000004</v>
      </c>
      <c r="M203" s="17">
        <f>'Index Values USD'!M203*'Index Values USD'!$U203</f>
        <v>694.03098539999996</v>
      </c>
      <c r="N203" s="17">
        <f>'Index Values USD'!N203*'Index Values USD'!$U203</f>
        <v>75.467277920000001</v>
      </c>
      <c r="O203" s="17">
        <f>'Index Values USD'!O203*'Index Values USD'!$U203</f>
        <v>183.21460680999999</v>
      </c>
      <c r="P203" s="17">
        <f>'Index Values USD'!P203*'Index Values USD'!$U203</f>
        <v>146.634108</v>
      </c>
      <c r="Q203" s="17">
        <f>'Index Values USD'!Q203*'Index Values USD'!$U203</f>
        <v>11803.004059269999</v>
      </c>
      <c r="R203" s="17">
        <f>'Index Values USD'!R203*'Index Values USD'!$U203</f>
        <v>9445.9784235499992</v>
      </c>
      <c r="S203" s="17">
        <f>'Index Values USD'!S203*'Index Values USD'!$U203</f>
        <v>599.63880151050853</v>
      </c>
    </row>
    <row r="204" spans="1:19" s="1" customFormat="1" x14ac:dyDescent="0.25">
      <c r="A204" s="13">
        <f t="shared" si="3"/>
        <v>41943</v>
      </c>
      <c r="B204" s="17">
        <f>'Index Values USD'!B204*'Index Values USD'!$U204</f>
        <v>4983.5368659999995</v>
      </c>
      <c r="C204" s="17">
        <f>'Index Values USD'!C204*'Index Values USD'!$U204</f>
        <v>242.78692479999998</v>
      </c>
      <c r="D204" s="17">
        <f>'Index Values USD'!D204*'Index Values USD'!$U204</f>
        <v>5421.6480562999996</v>
      </c>
      <c r="E204" s="17">
        <f>'Index Values USD'!E204*'Index Values USD'!$U204</f>
        <v>276.19632530000001</v>
      </c>
      <c r="F204" s="17">
        <f>'Index Values USD'!F204*'Index Values USD'!$U204</f>
        <v>4920.1316695999994</v>
      </c>
      <c r="G204" s="17">
        <f>'Index Values USD'!G204*'Index Values USD'!$U204</f>
        <v>3709.7748785999993</v>
      </c>
      <c r="H204" s="17">
        <f>'Index Values USD'!H204*'Index Values USD'!$U204</f>
        <v>143.12635399999999</v>
      </c>
      <c r="I204" s="17">
        <f>'Index Values USD'!I204*'Index Values USD'!$U204</f>
        <v>3932.6504132999994</v>
      </c>
      <c r="J204" s="17">
        <f>'Index Values USD'!J204*'Index Values USD'!$U204</f>
        <v>1093.7350759999999</v>
      </c>
      <c r="K204" s="17">
        <f>'Index Values USD'!K204*'Index Values USD'!$U204</f>
        <v>361.62172058537385</v>
      </c>
      <c r="L204" s="17">
        <f>'Index Values USD'!L204*'Index Values USD'!$U204</f>
        <v>289.34984707999996</v>
      </c>
      <c r="M204" s="17">
        <f>'Index Values USD'!M204*'Index Values USD'!$U204</f>
        <v>697.7836620999999</v>
      </c>
      <c r="N204" s="17">
        <f>'Index Values USD'!N204*'Index Values USD'!$U204</f>
        <v>74.082062669999999</v>
      </c>
      <c r="O204" s="17">
        <f>'Index Values USD'!O204*'Index Values USD'!$U204</f>
        <v>184.27234587999999</v>
      </c>
      <c r="P204" s="17">
        <f>'Index Values USD'!P204*'Index Values USD'!$U204</f>
        <v>146.46305799999999</v>
      </c>
      <c r="Q204" s="17">
        <f>'Index Values USD'!Q204*'Index Values USD'!$U204</f>
        <v>11623.293815139999</v>
      </c>
      <c r="R204" s="17">
        <f>'Index Values USD'!R204*'Index Values USD'!$U204</f>
        <v>9462.7659838599993</v>
      </c>
      <c r="S204" s="17">
        <f>'Index Values USD'!S204*'Index Values USD'!$U204</f>
        <v>602.74827630284108</v>
      </c>
    </row>
    <row r="205" spans="1:19" s="1" customFormat="1" x14ac:dyDescent="0.25">
      <c r="A205" s="13">
        <f t="shared" si="3"/>
        <v>41973</v>
      </c>
      <c r="B205" s="17">
        <f>'Index Values USD'!B205*'Index Values USD'!$U205</f>
        <v>4920.7946700000002</v>
      </c>
      <c r="C205" s="17">
        <f>'Index Values USD'!C205*'Index Values USD'!$U205</f>
        <v>234.71448999999998</v>
      </c>
      <c r="D205" s="17">
        <f>'Index Values USD'!D205*'Index Values USD'!$U205</f>
        <v>5238.1956330000003</v>
      </c>
      <c r="E205" s="17">
        <f>'Index Values USD'!E205*'Index Values USD'!$U205</f>
        <v>270.36684700000001</v>
      </c>
      <c r="F205" s="17">
        <f>'Index Values USD'!F205*'Index Values USD'!$U205</f>
        <v>4768.1810070000001</v>
      </c>
      <c r="G205" s="17">
        <f>'Index Values USD'!G205*'Index Values USD'!$U205</f>
        <v>3510.9048050000001</v>
      </c>
      <c r="H205" s="17">
        <f>'Index Values USD'!H205*'Index Values USD'!$U205</f>
        <v>140.068544</v>
      </c>
      <c r="I205" s="17">
        <f>'Index Values USD'!I205*'Index Values USD'!$U205</f>
        <v>3843.3223660000003</v>
      </c>
      <c r="J205" s="17">
        <f>'Index Values USD'!J205*'Index Values USD'!$U205</f>
        <v>1076.3657900000001</v>
      </c>
      <c r="K205" s="17">
        <f>'Index Values USD'!K205*'Index Values USD'!$U205</f>
        <v>369.92154646322041</v>
      </c>
      <c r="L205" s="17">
        <f>'Index Values USD'!L205*'Index Values USD'!$U205</f>
        <v>294.97468720000001</v>
      </c>
      <c r="M205" s="17">
        <f>'Index Values USD'!M205*'Index Values USD'!$U205</f>
        <v>692.03461100000004</v>
      </c>
      <c r="N205" s="17">
        <f>'Index Values USD'!N205*'Index Values USD'!$U205</f>
        <v>73.756693499999997</v>
      </c>
      <c r="O205" s="17">
        <f>'Index Values USD'!O205*'Index Values USD'!$U205</f>
        <v>183.86825480000002</v>
      </c>
      <c r="P205" s="17">
        <f>'Index Values USD'!P205*'Index Values USD'!$U205</f>
        <v>146.05456000000001</v>
      </c>
      <c r="Q205" s="17">
        <f>'Index Values USD'!Q205*'Index Values USD'!$U205</f>
        <v>11562.0973165</v>
      </c>
      <c r="R205" s="17">
        <f>'Index Values USD'!R205*'Index Values USD'!$U205</f>
        <v>9593.6346234000011</v>
      </c>
      <c r="S205" s="17">
        <f>'Index Values USD'!S205*'Index Values USD'!$U205</f>
        <v>603.65414669774827</v>
      </c>
    </row>
    <row r="206" spans="1:19" s="1" customFormat="1" x14ac:dyDescent="0.25">
      <c r="A206" s="13">
        <f t="shared" si="3"/>
        <v>42004</v>
      </c>
      <c r="B206" s="17">
        <f>'Index Values USD'!B206*'Index Values USD'!$U206</f>
        <v>5222.8693940000003</v>
      </c>
      <c r="C206" s="17">
        <f>'Index Values USD'!C206*'Index Values USD'!$U206</f>
        <v>243.0776822</v>
      </c>
      <c r="D206" s="17">
        <f>'Index Values USD'!D206*'Index Values USD'!$U206</f>
        <v>5501.3501868000003</v>
      </c>
      <c r="E206" s="17">
        <f>'Index Values USD'!E206*'Index Values USD'!$U206</f>
        <v>278.99862469999999</v>
      </c>
      <c r="F206" s="17">
        <f>'Index Values USD'!F206*'Index Values USD'!$U206</f>
        <v>5015.7891301</v>
      </c>
      <c r="G206" s="17">
        <f>'Index Values USD'!G206*'Index Values USD'!$U206</f>
        <v>3789.8353929000004</v>
      </c>
      <c r="H206" s="17">
        <f>'Index Values USD'!H206*'Index Values USD'!$U206</f>
        <v>146.5081898</v>
      </c>
      <c r="I206" s="17">
        <f>'Index Values USD'!I206*'Index Values USD'!$U206</f>
        <v>4037.3635777999998</v>
      </c>
      <c r="J206" s="17">
        <f>'Index Values USD'!J206*'Index Values USD'!$U206</f>
        <v>1130.714146</v>
      </c>
      <c r="K206" s="17">
        <f>'Index Values USD'!K206*'Index Values USD'!$U206</f>
        <v>363.08071762127173</v>
      </c>
      <c r="L206" s="17">
        <f>'Index Values USD'!L206*'Index Values USD'!$U206</f>
        <v>289.82882936999999</v>
      </c>
      <c r="M206" s="17">
        <f>'Index Values USD'!M206*'Index Values USD'!$U206</f>
        <v>698.96159180000006</v>
      </c>
      <c r="N206" s="17">
        <f>'Index Values USD'!N206*'Index Values USD'!$U206</f>
        <v>75.152314989999994</v>
      </c>
      <c r="O206" s="17">
        <f>'Index Values USD'!O206*'Index Values USD'!$U206</f>
        <v>184.87214524999999</v>
      </c>
      <c r="P206" s="17">
        <f>'Index Values USD'!P206*'Index Values USD'!$U206</f>
        <v>147.02796600000002</v>
      </c>
      <c r="Q206" s="17">
        <f>'Index Values USD'!Q206*'Index Values USD'!$U206</f>
        <v>11673.183349630001</v>
      </c>
      <c r="R206" s="17">
        <f>'Index Values USD'!R206*'Index Values USD'!$U206</f>
        <v>9398.4466481800009</v>
      </c>
      <c r="S206" s="17">
        <f>'Index Values USD'!S206*'Index Values USD'!$U206</f>
        <v>607.78596754785769</v>
      </c>
    </row>
    <row r="207" spans="1:19" s="1" customFormat="1" x14ac:dyDescent="0.25">
      <c r="A207" s="13">
        <f t="shared" si="3"/>
        <v>42035</v>
      </c>
      <c r="B207" s="17">
        <f>'Index Values USD'!B207*'Index Values USD'!$U207</f>
        <v>5371.2857700000004</v>
      </c>
      <c r="C207" s="17">
        <f>'Index Values USD'!C207*'Index Values USD'!$U207</f>
        <v>254.42513100000002</v>
      </c>
      <c r="D207" s="17">
        <f>'Index Values USD'!D207*'Index Values USD'!$U207</f>
        <v>5546.8823166000002</v>
      </c>
      <c r="E207" s="17">
        <f>'Index Values USD'!E207*'Index Values USD'!$U207</f>
        <v>284.62497660000002</v>
      </c>
      <c r="F207" s="17">
        <f>'Index Values USD'!F207*'Index Values USD'!$U207</f>
        <v>5023.6169220000002</v>
      </c>
      <c r="G207" s="17">
        <f>'Index Values USD'!G207*'Index Values USD'!$U207</f>
        <v>3845.4131322000003</v>
      </c>
      <c r="H207" s="17">
        <f>'Index Values USD'!H207*'Index Values USD'!$U207</f>
        <v>152.071911</v>
      </c>
      <c r="I207" s="17">
        <f>'Index Values USD'!I207*'Index Values USD'!$U207</f>
        <v>4092.6436487999999</v>
      </c>
      <c r="J207" s="17">
        <f>'Index Values USD'!J207*'Index Values USD'!$U207</f>
        <v>1113.6794166</v>
      </c>
      <c r="K207" s="17">
        <f>'Index Values USD'!K207*'Index Values USD'!$U207</f>
        <v>364.42168692062728</v>
      </c>
      <c r="L207" s="17">
        <f>'Index Values USD'!L207*'Index Values USD'!$U207</f>
        <v>292.11104195999997</v>
      </c>
      <c r="M207" s="17">
        <f>'Index Values USD'!M207*'Index Values USD'!$U207</f>
        <v>703.03776659999994</v>
      </c>
      <c r="N207" s="17">
        <f>'Index Values USD'!N207*'Index Values USD'!$U207</f>
        <v>75.705183900000009</v>
      </c>
      <c r="O207" s="17">
        <f>'Index Values USD'!O207*'Index Values USD'!$U207</f>
        <v>189.21404142</v>
      </c>
      <c r="P207" s="17">
        <f>'Index Values USD'!P207*'Index Values USD'!$U207</f>
        <v>149.19260400000002</v>
      </c>
      <c r="Q207" s="17">
        <f>'Index Values USD'!Q207*'Index Values USD'!$U207</f>
        <v>11957.787609120001</v>
      </c>
      <c r="R207" s="17">
        <f>'Index Values USD'!R207*'Index Values USD'!$U207</f>
        <v>9765.5081004000003</v>
      </c>
      <c r="S207" s="17">
        <f>'Index Values USD'!S207*'Index Values USD'!$U207</f>
        <v>621.22359257649691</v>
      </c>
    </row>
    <row r="208" spans="1:19" s="1" customFormat="1" x14ac:dyDescent="0.25">
      <c r="A208" s="13">
        <f t="shared" si="3"/>
        <v>42063</v>
      </c>
      <c r="B208" s="17">
        <f>'Index Values USD'!B208*'Index Values USD'!$U208</f>
        <v>5395.5282420000003</v>
      </c>
      <c r="C208" s="17">
        <f>'Index Values USD'!C208*'Index Values USD'!$U208</f>
        <v>248.7686526</v>
      </c>
      <c r="D208" s="17">
        <f>'Index Values USD'!D208*'Index Values USD'!$U208</f>
        <v>5556.0266424000001</v>
      </c>
      <c r="E208" s="17">
        <f>'Index Values USD'!E208*'Index Values USD'!$U208</f>
        <v>292.44266999999996</v>
      </c>
      <c r="F208" s="17">
        <f>'Index Values USD'!F208*'Index Values USD'!$U208</f>
        <v>4931.2783025999997</v>
      </c>
      <c r="G208" s="17">
        <f>'Index Values USD'!G208*'Index Values USD'!$U208</f>
        <v>3942.3185567999999</v>
      </c>
      <c r="H208" s="17">
        <f>'Index Values USD'!H208*'Index Values USD'!$U208</f>
        <v>156.68059679999999</v>
      </c>
      <c r="I208" s="17">
        <f>'Index Values USD'!I208*'Index Values USD'!$U208</f>
        <v>4274.5020786000005</v>
      </c>
      <c r="J208" s="17">
        <f>'Index Values USD'!J208*'Index Values USD'!$U208</f>
        <v>1113.1048656</v>
      </c>
      <c r="K208" s="17">
        <f>'Index Values USD'!K208*'Index Values USD'!$U208</f>
        <v>375.83127115637546</v>
      </c>
      <c r="L208" s="17">
        <f>'Index Values USD'!L208*'Index Values USD'!$U208</f>
        <v>300.03043589999999</v>
      </c>
      <c r="M208" s="17">
        <f>'Index Values USD'!M208*'Index Values USD'!$U208</f>
        <v>704.34133380000003</v>
      </c>
      <c r="N208" s="17">
        <f>'Index Values USD'!N208*'Index Values USD'!$U208</f>
        <v>76.500885240000002</v>
      </c>
      <c r="O208" s="17">
        <f>'Index Values USD'!O208*'Index Values USD'!$U208</f>
        <v>190.85312844000001</v>
      </c>
      <c r="P208" s="17">
        <f>'Index Values USD'!P208*'Index Values USD'!$U208</f>
        <v>149.84845199999998</v>
      </c>
      <c r="Q208" s="17">
        <f>'Index Values USD'!Q208*'Index Values USD'!$U208</f>
        <v>12076.1640558</v>
      </c>
      <c r="R208" s="17">
        <f>'Index Values USD'!R208*'Index Values USD'!$U208</f>
        <v>9835.1907030000002</v>
      </c>
      <c r="S208" s="17">
        <f>'Index Values USD'!S208*'Index Values USD'!$U208</f>
        <v>625.80474941833575</v>
      </c>
    </row>
    <row r="209" spans="1:19" s="1" customFormat="1" x14ac:dyDescent="0.25">
      <c r="A209" s="13">
        <f t="shared" ref="A209:A244" si="4">EOMONTH(A208,1)</f>
        <v>42094</v>
      </c>
      <c r="B209" s="17">
        <f>'Index Values USD'!B209*'Index Values USD'!$U209</f>
        <v>5284.9157399999995</v>
      </c>
      <c r="C209" s="17">
        <f>'Index Values USD'!C209*'Index Values USD'!$U209</f>
        <v>237.155958</v>
      </c>
      <c r="D209" s="17">
        <f>'Index Values USD'!D209*'Index Values USD'!$U209</f>
        <v>5356.0093859999997</v>
      </c>
      <c r="E209" s="17">
        <f>'Index Values USD'!E209*'Index Values USD'!$U209</f>
        <v>276.68206800000002</v>
      </c>
      <c r="F209" s="17">
        <f>'Index Values USD'!F209*'Index Values USD'!$U209</f>
        <v>4793.8000499999998</v>
      </c>
      <c r="G209" s="17">
        <f>'Index Values USD'!G209*'Index Values USD'!$U209</f>
        <v>3742.8309359999994</v>
      </c>
      <c r="H209" s="17">
        <f>'Index Values USD'!H209*'Index Values USD'!$U209</f>
        <v>151.77661199999997</v>
      </c>
      <c r="I209" s="17">
        <f>'Index Values USD'!I209*'Index Values USD'!$U209</f>
        <v>4033.3367879999996</v>
      </c>
      <c r="J209" s="17">
        <f>'Index Values USD'!J209*'Index Values USD'!$U209</f>
        <v>1076.8504499999999</v>
      </c>
      <c r="K209" s="17">
        <f>'Index Values USD'!K209*'Index Values USD'!$U209</f>
        <v>393.37998107543035</v>
      </c>
      <c r="L209" s="17">
        <f>'Index Values USD'!L209*'Index Values USD'!$U209</f>
        <v>313.06602600000002</v>
      </c>
      <c r="M209" s="17">
        <f>'Index Values USD'!M209*'Index Values USD'!$U209</f>
        <v>717.78095999999994</v>
      </c>
      <c r="N209" s="17">
        <f>'Index Values USD'!N209*'Index Values USD'!$U209</f>
        <v>78.906344399999995</v>
      </c>
      <c r="O209" s="17">
        <f>'Index Values USD'!O209*'Index Values USD'!$U209</f>
        <v>197.07793559999999</v>
      </c>
      <c r="P209" s="17">
        <f>'Index Values USD'!P209*'Index Values USD'!$U209</f>
        <v>154.98053999999999</v>
      </c>
      <c r="Q209" s="17">
        <f>'Index Values USD'!Q209*'Index Values USD'!$U209</f>
        <v>11920.134797999999</v>
      </c>
      <c r="R209" s="17">
        <f>'Index Values USD'!R209*'Index Values USD'!$U209</f>
        <v>10278.252972</v>
      </c>
      <c r="S209" s="17">
        <f>'Index Values USD'!S209*'Index Values USD'!$U209</f>
        <v>647.20837106369493</v>
      </c>
    </row>
    <row r="210" spans="1:19" s="1" customFormat="1" x14ac:dyDescent="0.25">
      <c r="A210" s="13">
        <f t="shared" si="4"/>
        <v>42124</v>
      </c>
      <c r="B210" s="17">
        <f>'Index Values USD'!B210*'Index Values USD'!$U210</f>
        <v>5397.7312499999998</v>
      </c>
      <c r="C210" s="17">
        <f>'Index Values USD'!C210*'Index Values USD'!$U210</f>
        <v>244.7778615</v>
      </c>
      <c r="D210" s="17">
        <f>'Index Values USD'!D210*'Index Values USD'!$U210</f>
        <v>5365.1278755000003</v>
      </c>
      <c r="E210" s="17">
        <f>'Index Values USD'!E210*'Index Values USD'!$U210</f>
        <v>282.8080665</v>
      </c>
      <c r="F210" s="17">
        <f>'Index Values USD'!F210*'Index Values USD'!$U210</f>
        <v>4864.6487969999998</v>
      </c>
      <c r="G210" s="17">
        <f>'Index Values USD'!G210*'Index Values USD'!$U210</f>
        <v>3725.9721525000004</v>
      </c>
      <c r="H210" s="17">
        <f>'Index Values USD'!H210*'Index Values USD'!$U210</f>
        <v>153.76187400000001</v>
      </c>
      <c r="I210" s="17">
        <f>'Index Values USD'!I210*'Index Values USD'!$U210</f>
        <v>4122.9283139999998</v>
      </c>
      <c r="J210" s="17">
        <f>'Index Values USD'!J210*'Index Values USD'!$U210</f>
        <v>1100.4790290000001</v>
      </c>
      <c r="K210" s="17">
        <f>'Index Values USD'!K210*'Index Values USD'!$U210</f>
        <v>415.73650752907304</v>
      </c>
      <c r="L210" s="17">
        <f>'Index Values USD'!L210*'Index Values USD'!$U210</f>
        <v>327.55947975000004</v>
      </c>
      <c r="M210" s="17">
        <f>'Index Values USD'!M210*'Index Values USD'!$U210</f>
        <v>739.42703100000006</v>
      </c>
      <c r="N210" s="17">
        <f>'Index Values USD'!N210*'Index Values USD'!$U210</f>
        <v>81.154503149999996</v>
      </c>
      <c r="O210" s="17">
        <f>'Index Values USD'!O210*'Index Values USD'!$U210</f>
        <v>204.58834845000001</v>
      </c>
      <c r="P210" s="17">
        <f>'Index Values USD'!P210*'Index Values USD'!$U210</f>
        <v>159.96683999999999</v>
      </c>
      <c r="Q210" s="17">
        <f>'Index Values USD'!Q210*'Index Values USD'!$U210</f>
        <v>12145.628901</v>
      </c>
      <c r="R210" s="17">
        <f>'Index Values USD'!R210*'Index Values USD'!$U210</f>
        <v>10676.088036000001</v>
      </c>
      <c r="S210" s="17">
        <f>'Index Values USD'!S210*'Index Values USD'!$U210</f>
        <v>671.95724671650828</v>
      </c>
    </row>
    <row r="211" spans="1:19" s="1" customFormat="1" x14ac:dyDescent="0.25">
      <c r="A211" s="13">
        <f t="shared" si="4"/>
        <v>42155</v>
      </c>
      <c r="B211" s="17">
        <f>'Index Values USD'!B211*'Index Values USD'!$U211</f>
        <v>5589.2070630000007</v>
      </c>
      <c r="C211" s="17">
        <f>'Index Values USD'!C211*'Index Values USD'!$U211</f>
        <v>257.51054010000001</v>
      </c>
      <c r="D211" s="17">
        <f>'Index Values USD'!D211*'Index Values USD'!$U211</f>
        <v>5563.7315349</v>
      </c>
      <c r="E211" s="17">
        <f>'Index Values USD'!E211*'Index Values USD'!$U211</f>
        <v>296.95523880000002</v>
      </c>
      <c r="F211" s="17">
        <f>'Index Values USD'!F211*'Index Values USD'!$U211</f>
        <v>4942.6618758000004</v>
      </c>
      <c r="G211" s="17">
        <f>'Index Values USD'!G211*'Index Values USD'!$U211</f>
        <v>3787.2495078000002</v>
      </c>
      <c r="H211" s="17">
        <f>'Index Values USD'!H211*'Index Values USD'!$U211</f>
        <v>158.50433940000002</v>
      </c>
      <c r="I211" s="17">
        <f>'Index Values USD'!I211*'Index Values USD'!$U211</f>
        <v>4466.6468253000003</v>
      </c>
      <c r="J211" s="17">
        <f>'Index Values USD'!J211*'Index Values USD'!$U211</f>
        <v>1207.8660396</v>
      </c>
      <c r="K211" s="17">
        <f>'Index Values USD'!K211*'Index Values USD'!$U211</f>
        <v>413.73092317988636</v>
      </c>
      <c r="L211" s="17">
        <f>'Index Values USD'!L211*'Index Values USD'!$U211</f>
        <v>326.01678153</v>
      </c>
      <c r="M211" s="17">
        <f>'Index Values USD'!M211*'Index Values USD'!$U211</f>
        <v>752.43640230000005</v>
      </c>
      <c r="N211" s="17">
        <f>'Index Values USD'!N211*'Index Values USD'!$U211</f>
        <v>85.282058070000005</v>
      </c>
      <c r="O211" s="17">
        <f>'Index Values USD'!O211*'Index Values USD'!$U211</f>
        <v>204.87060825000003</v>
      </c>
      <c r="P211" s="17">
        <f>'Index Values USD'!P211*'Index Values USD'!$U211</f>
        <v>160.538928</v>
      </c>
      <c r="Q211" s="17">
        <f>'Index Values USD'!Q211*'Index Values USD'!$U211</f>
        <v>12172.424154000002</v>
      </c>
      <c r="R211" s="17">
        <f>'Index Values USD'!R211*'Index Values USD'!$U211</f>
        <v>10248.3738753</v>
      </c>
      <c r="S211" s="17">
        <f>'Index Values USD'!S211*'Index Values USD'!$U211</f>
        <v>671.17030633468721</v>
      </c>
    </row>
    <row r="212" spans="1:19" s="1" customFormat="1" x14ac:dyDescent="0.25">
      <c r="A212" s="13">
        <f t="shared" si="4"/>
        <v>42185</v>
      </c>
      <c r="B212" s="17">
        <f>'Index Values USD'!B212*'Index Values USD'!$U212</f>
        <v>5520.8289480000003</v>
      </c>
      <c r="C212" s="17">
        <f>'Index Values USD'!C212*'Index Values USD'!$U212</f>
        <v>257.594472</v>
      </c>
      <c r="D212" s="17">
        <f>'Index Values USD'!D212*'Index Values USD'!$U212</f>
        <v>5591.5829044000002</v>
      </c>
      <c r="E212" s="17">
        <f>'Index Values USD'!E212*'Index Values USD'!$U212</f>
        <v>295.9119748</v>
      </c>
      <c r="F212" s="17">
        <f>'Index Values USD'!F212*'Index Values USD'!$U212</f>
        <v>5026.4437108000002</v>
      </c>
      <c r="G212" s="17">
        <f>'Index Values USD'!G212*'Index Values USD'!$U212</f>
        <v>3895.6280695999999</v>
      </c>
      <c r="H212" s="17">
        <f>'Index Values USD'!H212*'Index Values USD'!$U212</f>
        <v>162.58537960000001</v>
      </c>
      <c r="I212" s="17">
        <f>'Index Values USD'!I212*'Index Values USD'!$U212</f>
        <v>4480.9632228</v>
      </c>
      <c r="J212" s="17">
        <f>'Index Values USD'!J212*'Index Values USD'!$U212</f>
        <v>1193.9125303999999</v>
      </c>
      <c r="K212" s="17">
        <f>'Index Values USD'!K212*'Index Values USD'!$U212</f>
        <v>413.39333814903512</v>
      </c>
      <c r="L212" s="17">
        <f>'Index Values USD'!L212*'Index Values USD'!$U212</f>
        <v>324.70735195999998</v>
      </c>
      <c r="M212" s="17">
        <f>'Index Values USD'!M212*'Index Values USD'!$U212</f>
        <v>765.02300439999999</v>
      </c>
      <c r="N212" s="17">
        <f>'Index Values USD'!N212*'Index Values USD'!$U212</f>
        <v>85.271107000000001</v>
      </c>
      <c r="O212" s="17">
        <f>'Index Values USD'!O212*'Index Values USD'!$U212</f>
        <v>205.22541592000002</v>
      </c>
      <c r="P212" s="17">
        <f>'Index Values USD'!P212*'Index Values USD'!$U212</f>
        <v>160.71080799999999</v>
      </c>
      <c r="Q212" s="17">
        <f>'Index Values USD'!Q212*'Index Values USD'!$U212</f>
        <v>12099.931928</v>
      </c>
      <c r="R212" s="17">
        <f>'Index Values USD'!R212*'Index Values USD'!$U212</f>
        <v>10065.0711104</v>
      </c>
      <c r="S212" s="17">
        <f>'Index Values USD'!S212*'Index Values USD'!$U212</f>
        <v>671.30902438007024</v>
      </c>
    </row>
    <row r="213" spans="1:19" s="1" customFormat="1" x14ac:dyDescent="0.25">
      <c r="A213" s="13">
        <f t="shared" si="4"/>
        <v>42216</v>
      </c>
      <c r="B213" s="17">
        <f>'Index Values USD'!B213*'Index Values USD'!$U213</f>
        <v>5671.9258149999996</v>
      </c>
      <c r="C213" s="17">
        <f>'Index Values USD'!C213*'Index Values USD'!$U213</f>
        <v>265.192049</v>
      </c>
      <c r="D213" s="17">
        <f>'Index Values USD'!D213*'Index Values USD'!$U213</f>
        <v>5621.0076545000002</v>
      </c>
      <c r="E213" s="17">
        <f>'Index Values USD'!E213*'Index Values USD'!$U213</f>
        <v>302.73591500000003</v>
      </c>
      <c r="F213" s="17">
        <f>'Index Values USD'!F213*'Index Values USD'!$U213</f>
        <v>5047.3250635000004</v>
      </c>
      <c r="G213" s="17">
        <f>'Index Values USD'!G213*'Index Values USD'!$U213</f>
        <v>3889.4269945000001</v>
      </c>
      <c r="H213" s="17">
        <f>'Index Values USD'!H213*'Index Values USD'!$U213</f>
        <v>164.09111049999998</v>
      </c>
      <c r="I213" s="17">
        <f>'Index Values USD'!I213*'Index Values USD'!$U213</f>
        <v>4422.8375539999997</v>
      </c>
      <c r="J213" s="17">
        <f>'Index Values USD'!J213*'Index Values USD'!$U213</f>
        <v>1159.859089</v>
      </c>
      <c r="K213" s="17">
        <f>'Index Values USD'!K213*'Index Values USD'!$U213</f>
        <v>409.83565619599767</v>
      </c>
      <c r="L213" s="17">
        <f>'Index Values USD'!L213*'Index Values USD'!$U213</f>
        <v>323.20661609999996</v>
      </c>
      <c r="M213" s="17">
        <f>'Index Values USD'!M213*'Index Values USD'!$U213</f>
        <v>772.0950039999999</v>
      </c>
      <c r="N213" s="17">
        <f>'Index Values USD'!N213*'Index Values USD'!$U213</f>
        <v>81.90552185</v>
      </c>
      <c r="O213" s="17">
        <f>'Index Values USD'!O213*'Index Values USD'!$U213</f>
        <v>206.82208155000001</v>
      </c>
      <c r="P213" s="17">
        <f>'Index Values USD'!P213*'Index Values USD'!$U213</f>
        <v>162.260595</v>
      </c>
      <c r="Q213" s="17">
        <f>'Index Values USD'!Q213*'Index Values USD'!$U213</f>
        <v>12285.200612999999</v>
      </c>
      <c r="R213" s="17">
        <f>'Index Values USD'!R213*'Index Values USD'!$U213</f>
        <v>10060.69548</v>
      </c>
      <c r="S213" s="17">
        <f>'Index Values USD'!S213*'Index Values USD'!$U213</f>
        <v>677.24021597440344</v>
      </c>
    </row>
    <row r="214" spans="1:19" s="1" customFormat="1" x14ac:dyDescent="0.25">
      <c r="A214" s="13">
        <f t="shared" si="4"/>
        <v>42247</v>
      </c>
      <c r="B214" s="17">
        <f>'Index Values USD'!B214*'Index Values USD'!$U214</f>
        <v>6186.4925759999996</v>
      </c>
      <c r="C214" s="17">
        <f>'Index Values USD'!C214*'Index Values USD'!$U214</f>
        <v>288.77254800000003</v>
      </c>
      <c r="D214" s="17">
        <f>'Index Values USD'!D214*'Index Values USD'!$U214</f>
        <v>5824.2166103999998</v>
      </c>
      <c r="E214" s="17">
        <f>'Index Values USD'!E214*'Index Values USD'!$U214</f>
        <v>299.4703872</v>
      </c>
      <c r="F214" s="17">
        <f>'Index Values USD'!F214*'Index Values USD'!$U214</f>
        <v>5293.9775831999996</v>
      </c>
      <c r="G214" s="17">
        <f>'Index Values USD'!G214*'Index Values USD'!$U214</f>
        <v>4128.0843839999998</v>
      </c>
      <c r="H214" s="17">
        <f>'Index Values USD'!H214*'Index Values USD'!$U214</f>
        <v>177.47926319999999</v>
      </c>
      <c r="I214" s="17">
        <f>'Index Values USD'!I214*'Index Values USD'!$U214</f>
        <v>4852.3779024000005</v>
      </c>
      <c r="J214" s="17">
        <f>'Index Values USD'!J214*'Index Values USD'!$U214</f>
        <v>1313.4912287999998</v>
      </c>
      <c r="K214" s="17">
        <f>'Index Values USD'!K214*'Index Values USD'!$U214</f>
        <v>464.42061301729416</v>
      </c>
      <c r="L214" s="17">
        <f>'Index Values USD'!L214*'Index Values USD'!$U214</f>
        <v>361.88691911999996</v>
      </c>
      <c r="M214" s="17">
        <f>'Index Values USD'!M214*'Index Values USD'!$U214</f>
        <v>847.75098479999997</v>
      </c>
      <c r="N214" s="17">
        <f>'Index Values USD'!N214*'Index Values USD'!$U214</f>
        <v>94.0104264</v>
      </c>
      <c r="O214" s="17">
        <f>'Index Values USD'!O214*'Index Values USD'!$U214</f>
        <v>230.57693375999997</v>
      </c>
      <c r="P214" s="17">
        <f>'Index Values USD'!P214*'Index Values USD'!$U214</f>
        <v>179.91239999999999</v>
      </c>
      <c r="Q214" s="17">
        <f>'Index Values USD'!Q214*'Index Values USD'!$U214</f>
        <v>13314.058464</v>
      </c>
      <c r="R214" s="17">
        <f>'Index Values USD'!R214*'Index Values USD'!$U214</f>
        <v>11188.0580472</v>
      </c>
      <c r="S214" s="17">
        <f>'Index Values USD'!S214*'Index Values USD'!$U214</f>
        <v>757.8691373107539</v>
      </c>
    </row>
    <row r="215" spans="1:19" s="1" customFormat="1" x14ac:dyDescent="0.25">
      <c r="A215" s="13">
        <f t="shared" si="4"/>
        <v>42277</v>
      </c>
      <c r="B215" s="17">
        <f>'Index Values USD'!B215*'Index Values USD'!$U215</f>
        <v>6462.3031200000005</v>
      </c>
      <c r="C215" s="17">
        <f>'Index Values USD'!C215*'Index Values USD'!$U215</f>
        <v>305.79217199999999</v>
      </c>
      <c r="D215" s="17">
        <f>'Index Values USD'!D215*'Index Values USD'!$U215</f>
        <v>6144.6084839999994</v>
      </c>
      <c r="E215" s="17">
        <f>'Index Values USD'!E215*'Index Values USD'!$U215</f>
        <v>320.26352400000002</v>
      </c>
      <c r="F215" s="17">
        <f>'Index Values USD'!F215*'Index Values USD'!$U215</f>
        <v>5475.2014799999997</v>
      </c>
      <c r="G215" s="17">
        <f>'Index Values USD'!G215*'Index Values USD'!$U215</f>
        <v>4423.8383279999998</v>
      </c>
      <c r="H215" s="17">
        <f>'Index Values USD'!H215*'Index Values USD'!$U215</f>
        <v>188.205444</v>
      </c>
      <c r="I215" s="17">
        <f>'Index Values USD'!I215*'Index Values USD'!$U215</f>
        <v>5222.6271720000004</v>
      </c>
      <c r="J215" s="17">
        <f>'Index Values USD'!J215*'Index Values USD'!$U215</f>
        <v>1389.165876</v>
      </c>
      <c r="K215" s="17">
        <f>'Index Values USD'!K215*'Index Values USD'!$U215</f>
        <v>469.63176584807371</v>
      </c>
      <c r="L215" s="17">
        <f>'Index Values USD'!L215*'Index Values USD'!$U215</f>
        <v>366.94455840000001</v>
      </c>
      <c r="M215" s="17">
        <f>'Index Values USD'!M215*'Index Values USD'!$U215</f>
        <v>874.89536399999997</v>
      </c>
      <c r="N215" s="17">
        <f>'Index Values USD'!N215*'Index Values USD'!$U215</f>
        <v>96.105895200000006</v>
      </c>
      <c r="O215" s="17">
        <f>'Index Values USD'!O215*'Index Values USD'!$U215</f>
        <v>235.53867959999999</v>
      </c>
      <c r="P215" s="17">
        <f>'Index Values USD'!P215*'Index Values USD'!$U215</f>
        <v>184.08600000000001</v>
      </c>
      <c r="Q215" s="17">
        <f>'Index Values USD'!Q215*'Index Values USD'!$U215</f>
        <v>13755.481236</v>
      </c>
      <c r="R215" s="17">
        <f>'Index Values USD'!R215*'Index Values USD'!$U215</f>
        <v>11348.814204</v>
      </c>
      <c r="S215" s="17">
        <f>'Index Values USD'!S215*'Index Values USD'!$U215</f>
        <v>774.2808007346639</v>
      </c>
    </row>
    <row r="216" spans="1:19" s="1" customFormat="1" x14ac:dyDescent="0.25">
      <c r="A216" s="13">
        <f t="shared" si="4"/>
        <v>42308</v>
      </c>
      <c r="B216" s="17">
        <f>'Index Values USD'!B216*'Index Values USD'!$U216</f>
        <v>6515.7466559999993</v>
      </c>
      <c r="C216" s="17">
        <f>'Index Values USD'!C216*'Index Values USD'!$U216</f>
        <v>310.66884240000002</v>
      </c>
      <c r="D216" s="17">
        <f>'Index Values USD'!D216*'Index Values USD'!$U216</f>
        <v>6208.7516433000001</v>
      </c>
      <c r="E216" s="17">
        <f>'Index Values USD'!E216*'Index Values USD'!$U216</f>
        <v>326.04839010000001</v>
      </c>
      <c r="F216" s="17">
        <f>'Index Values USD'!F216*'Index Values USD'!$U216</f>
        <v>5521.8208383000001</v>
      </c>
      <c r="G216" s="17">
        <f>'Index Values USD'!G216*'Index Values USD'!$U216</f>
        <v>4470.9464742</v>
      </c>
      <c r="H216" s="17">
        <f>'Index Values USD'!H216*'Index Values USD'!$U216</f>
        <v>182.7903426</v>
      </c>
      <c r="I216" s="17">
        <f>'Index Values USD'!I216*'Index Values USD'!$U216</f>
        <v>5181.8062632000001</v>
      </c>
      <c r="J216" s="17">
        <f>'Index Values USD'!J216*'Index Values USD'!$U216</f>
        <v>1433.7586578</v>
      </c>
      <c r="K216" s="17">
        <f>'Index Values USD'!K216*'Index Values USD'!$U216</f>
        <v>468.54512773517195</v>
      </c>
      <c r="L216" s="17">
        <f>'Index Values USD'!L216*'Index Values USD'!$U216</f>
        <v>367.62560867999997</v>
      </c>
      <c r="M216" s="17">
        <f>'Index Values USD'!M216*'Index Values USD'!$U216</f>
        <v>897.45182610000006</v>
      </c>
      <c r="N216" s="17">
        <f>'Index Values USD'!N216*'Index Values USD'!$U216</f>
        <v>96.904926419999995</v>
      </c>
      <c r="O216" s="17">
        <f>'Index Values USD'!O216*'Index Values USD'!$U216</f>
        <v>240.15825509999999</v>
      </c>
      <c r="P216" s="17">
        <f>'Index Values USD'!P216*'Index Values USD'!$U216</f>
        <v>187.08599100000001</v>
      </c>
      <c r="Q216" s="17">
        <f>'Index Values USD'!Q216*'Index Values USD'!$U216</f>
        <v>13969.009442099999</v>
      </c>
      <c r="R216" s="17">
        <f>'Index Values USD'!R216*'Index Values USD'!$U216</f>
        <v>11256.942996</v>
      </c>
      <c r="S216" s="17">
        <f>'Index Values USD'!S216*'Index Values USD'!$U216</f>
        <v>790.35169089842771</v>
      </c>
    </row>
    <row r="217" spans="1:19" s="1" customFormat="1" x14ac:dyDescent="0.25">
      <c r="A217" s="13">
        <f t="shared" si="4"/>
        <v>42338</v>
      </c>
      <c r="B217" s="17">
        <f>'Index Values USD'!B217*'Index Values USD'!$U217</f>
        <v>6603.3545099999992</v>
      </c>
      <c r="C217" s="17">
        <f>'Index Values USD'!C217*'Index Values USD'!$U217</f>
        <v>316.37808699999999</v>
      </c>
      <c r="D217" s="17">
        <f>'Index Values USD'!D217*'Index Values USD'!$U217</f>
        <v>6337.4010249999992</v>
      </c>
      <c r="E217" s="17">
        <f>'Index Values USD'!E217*'Index Values USD'!$U217</f>
        <v>336.39567699999998</v>
      </c>
      <c r="F217" s="17">
        <f>'Index Values USD'!F217*'Index Values USD'!$U217</f>
        <v>5646.7810714999996</v>
      </c>
      <c r="G217" s="17">
        <f>'Index Values USD'!G217*'Index Values USD'!$U217</f>
        <v>4604.8986434999997</v>
      </c>
      <c r="H217" s="17">
        <f>'Index Values USD'!H217*'Index Values USD'!$U217</f>
        <v>195.20232249999998</v>
      </c>
      <c r="I217" s="17">
        <f>'Index Values USD'!I217*'Index Values USD'!$U217</f>
        <v>5385.8003934999997</v>
      </c>
      <c r="J217" s="17">
        <f>'Index Values USD'!J217*'Index Values USD'!$U217</f>
        <v>1470.5616604999998</v>
      </c>
      <c r="K217" s="17">
        <f>'Index Values USD'!K217*'Index Values USD'!$U217</f>
        <v>478.09886516037619</v>
      </c>
      <c r="L217" s="17">
        <f>'Index Values USD'!L217*'Index Values USD'!$U217</f>
        <v>374.21513014999999</v>
      </c>
      <c r="M217" s="17">
        <f>'Index Values USD'!M217*'Index Values USD'!$U217</f>
        <v>915.63523249999992</v>
      </c>
      <c r="N217" s="17">
        <f>'Index Values USD'!N217*'Index Values USD'!$U217</f>
        <v>99.429865949999993</v>
      </c>
      <c r="O217" s="17">
        <f>'Index Values USD'!O217*'Index Values USD'!$U217</f>
        <v>244.05764714999998</v>
      </c>
      <c r="P217" s="17">
        <f>'Index Values USD'!P217*'Index Values USD'!$U217</f>
        <v>189.31955500000001</v>
      </c>
      <c r="Q217" s="17">
        <f>'Index Values USD'!Q217*'Index Values USD'!$U217</f>
        <v>14282.366315500001</v>
      </c>
      <c r="R217" s="17">
        <f>'Index Values USD'!R217*'Index Values USD'!$U217</f>
        <v>11356.711552500001</v>
      </c>
      <c r="S217" s="17">
        <f>'Index Values USD'!S217*'Index Values USD'!$U217</f>
        <v>801.65341176131085</v>
      </c>
    </row>
    <row r="218" spans="1:19" s="1" customFormat="1" x14ac:dyDescent="0.25">
      <c r="A218" s="13">
        <f t="shared" si="4"/>
        <v>42369</v>
      </c>
      <c r="B218" s="17">
        <f>'Index Values USD'!B218*'Index Values USD'!$U218</f>
        <v>6868.3318199999994</v>
      </c>
      <c r="C218" s="17">
        <f>'Index Values USD'!C218*'Index Values USD'!$U218</f>
        <v>321.37826279999996</v>
      </c>
      <c r="D218" s="17">
        <f>'Index Values USD'!D218*'Index Values USD'!$U218</f>
        <v>6553.7493482999998</v>
      </c>
      <c r="E218" s="17">
        <f>'Index Values USD'!E218*'Index Values USD'!$U218</f>
        <v>339.00124649999998</v>
      </c>
      <c r="F218" s="17">
        <f>'Index Values USD'!F218*'Index Values USD'!$U218</f>
        <v>5678.5823220000002</v>
      </c>
      <c r="G218" s="17">
        <f>'Index Values USD'!G218*'Index Values USD'!$U218</f>
        <v>4946.6088797999992</v>
      </c>
      <c r="H218" s="17">
        <f>'Index Values USD'!H218*'Index Values USD'!$U218</f>
        <v>209.7268215</v>
      </c>
      <c r="I218" s="17">
        <f>'Index Values USD'!I218*'Index Values USD'!$U218</f>
        <v>5590.2010940999999</v>
      </c>
      <c r="J218" s="17">
        <f>'Index Values USD'!J218*'Index Values USD'!$U218</f>
        <v>1562.9739531</v>
      </c>
      <c r="K218" s="17">
        <f>'Index Values USD'!K218*'Index Values USD'!$U218</f>
        <v>488.39435339997237</v>
      </c>
      <c r="L218" s="17">
        <f>'Index Values USD'!L218*'Index Values USD'!$U218</f>
        <v>385.73879126999998</v>
      </c>
      <c r="M218" s="17">
        <f>'Index Values USD'!M218*'Index Values USD'!$U218</f>
        <v>967.61314859999993</v>
      </c>
      <c r="N218" s="17">
        <f>'Index Values USD'!N218*'Index Values USD'!$U218</f>
        <v>103.47549764999999</v>
      </c>
      <c r="O218" s="17">
        <f>'Index Values USD'!O218*'Index Values USD'!$U218</f>
        <v>256.82167833</v>
      </c>
      <c r="P218" s="17">
        <f>'Index Values USD'!P218*'Index Values USD'!$U218</f>
        <v>201.40669500000001</v>
      </c>
      <c r="Q218" s="17">
        <f>'Index Values USD'!Q218*'Index Values USD'!$U218</f>
        <v>15021.185791499998</v>
      </c>
      <c r="R218" s="17">
        <f>'Index Values USD'!R218*'Index Values USD'!$U218</f>
        <v>11892.5764251</v>
      </c>
      <c r="S218" s="17">
        <f>'Index Values USD'!S218*'Index Values USD'!$U218</f>
        <v>844.45319000229983</v>
      </c>
    </row>
    <row r="219" spans="1:19" s="1" customFormat="1" x14ac:dyDescent="0.25">
      <c r="A219" s="13">
        <f t="shared" si="4"/>
        <v>42400</v>
      </c>
      <c r="B219" s="17">
        <f>'Index Values USD'!B219*'Index Values USD'!$U219</f>
        <v>6965.6674240000002</v>
      </c>
      <c r="C219" s="17">
        <f>'Index Values USD'!C219*'Index Values USD'!$U219</f>
        <v>343.68167319999998</v>
      </c>
      <c r="D219" s="17">
        <f>'Index Values USD'!D219*'Index Values USD'!$U219</f>
        <v>6211.9428748</v>
      </c>
      <c r="E219" s="17">
        <f>'Index Values USD'!E219*'Index Values USD'!$U219</f>
        <v>324.86868440000001</v>
      </c>
      <c r="F219" s="17">
        <f>'Index Values USD'!F219*'Index Values USD'!$U219</f>
        <v>5577.7193451999992</v>
      </c>
      <c r="G219" s="17">
        <f>'Index Values USD'!G219*'Index Values USD'!$U219</f>
        <v>4725.0842760000005</v>
      </c>
      <c r="H219" s="17">
        <f>'Index Values USD'!H219*'Index Values USD'!$U219</f>
        <v>195.63733239999999</v>
      </c>
      <c r="I219" s="17">
        <f>'Index Values USD'!I219*'Index Values USD'!$U219</f>
        <v>5467.6967839999998</v>
      </c>
      <c r="J219" s="17">
        <f>'Index Values USD'!J219*'Index Values USD'!$U219</f>
        <v>1459.5458619999999</v>
      </c>
      <c r="K219" s="17">
        <f>'Index Values USD'!K219*'Index Values USD'!$U219</f>
        <v>454.30415434879939</v>
      </c>
      <c r="L219" s="17">
        <f>'Index Values USD'!L219*'Index Values USD'!$U219</f>
        <v>362.56830515999997</v>
      </c>
      <c r="M219" s="17">
        <f>'Index Values USD'!M219*'Index Values USD'!$U219</f>
        <v>932.09371999999996</v>
      </c>
      <c r="N219" s="17">
        <f>'Index Values USD'!N219*'Index Values USD'!$U219</f>
        <v>94.928911799999995</v>
      </c>
      <c r="O219" s="17">
        <f>'Index Values USD'!O219*'Index Values USD'!$U219</f>
        <v>244.34816480000001</v>
      </c>
      <c r="P219" s="17">
        <f>'Index Values USD'!P219*'Index Values USD'!$U219</f>
        <v>193.54318000000001</v>
      </c>
      <c r="Q219" s="17">
        <f>'Index Values USD'!Q219*'Index Values USD'!$U219</f>
        <v>14884.090231999999</v>
      </c>
      <c r="R219" s="17">
        <f>'Index Values USD'!R219*'Index Values USD'!$U219</f>
        <v>11604.817888400001</v>
      </c>
      <c r="S219" s="17">
        <f>'Index Values USD'!S219*'Index Values USD'!$U219</f>
        <v>801.13957745819198</v>
      </c>
    </row>
    <row r="220" spans="1:19" s="1" customFormat="1" x14ac:dyDescent="0.25">
      <c r="A220" s="13">
        <f t="shared" si="4"/>
        <v>42429</v>
      </c>
      <c r="B220" s="17">
        <f>'Index Values USD'!B220*'Index Values USD'!$U220</f>
        <v>7189.6985960000002</v>
      </c>
      <c r="C220" s="17">
        <f>'Index Values USD'!C220*'Index Values USD'!$U220</f>
        <v>355.83497880000004</v>
      </c>
      <c r="D220" s="17">
        <f>'Index Values USD'!D220*'Index Values USD'!$U220</f>
        <v>6654.2244528000001</v>
      </c>
      <c r="E220" s="17">
        <f>'Index Values USD'!E220*'Index Values USD'!$U220</f>
        <v>343.2874114</v>
      </c>
      <c r="F220" s="17">
        <f>'Index Values USD'!F220*'Index Values USD'!$U220</f>
        <v>5885.4815766000002</v>
      </c>
      <c r="G220" s="17">
        <f>'Index Values USD'!G220*'Index Values USD'!$U220</f>
        <v>4835.1974412</v>
      </c>
      <c r="H220" s="17">
        <f>'Index Values USD'!H220*'Index Values USD'!$U220</f>
        <v>201.8556586</v>
      </c>
      <c r="I220" s="17">
        <f>'Index Values USD'!I220*'Index Values USD'!$U220</f>
        <v>5511.5742766000003</v>
      </c>
      <c r="J220" s="17">
        <f>'Index Values USD'!J220*'Index Values USD'!$U220</f>
        <v>1483.1829075999999</v>
      </c>
      <c r="K220" s="17">
        <f>'Index Values USD'!K220*'Index Values USD'!$U220</f>
        <v>456.1357750894436</v>
      </c>
      <c r="L220" s="17">
        <f>'Index Values USD'!L220*'Index Values USD'!$U220</f>
        <v>365.68692978000001</v>
      </c>
      <c r="M220" s="17">
        <f>'Index Values USD'!M220*'Index Values USD'!$U220</f>
        <v>960.97011799999996</v>
      </c>
      <c r="N220" s="17">
        <f>'Index Values USD'!N220*'Index Values USD'!$U220</f>
        <v>96.691374520000011</v>
      </c>
      <c r="O220" s="17">
        <f>'Index Values USD'!O220*'Index Values USD'!$U220</f>
        <v>250.16148402000002</v>
      </c>
      <c r="P220" s="17">
        <f>'Index Values USD'!P220*'Index Values USD'!$U220</f>
        <v>198.00477799999999</v>
      </c>
      <c r="Q220" s="17">
        <f>'Index Values USD'!Q220*'Index Values USD'!$U220</f>
        <v>15206.777483000002</v>
      </c>
      <c r="R220" s="17">
        <f>'Index Values USD'!R220*'Index Values USD'!$U220</f>
        <v>11863.969252000001</v>
      </c>
      <c r="S220" s="17">
        <f>'Index Values USD'!S220*'Index Values USD'!$U220</f>
        <v>820.99583096394144</v>
      </c>
    </row>
    <row r="221" spans="1:19" s="1" customFormat="1" x14ac:dyDescent="0.25">
      <c r="A221" s="13">
        <f t="shared" si="4"/>
        <v>42460</v>
      </c>
      <c r="B221" s="17">
        <f>'Index Values USD'!B221*'Index Values USD'!$U221</f>
        <v>7199.139439999999</v>
      </c>
      <c r="C221" s="17">
        <f>'Index Values USD'!C221*'Index Values USD'!$U221</f>
        <v>354.02220039999997</v>
      </c>
      <c r="D221" s="17">
        <f>'Index Values USD'!D221*'Index Values USD'!$U221</f>
        <v>6685.0953867999988</v>
      </c>
      <c r="E221" s="17">
        <f>'Index Values USD'!E221*'Index Values USD'!$U221</f>
        <v>348.17485679999993</v>
      </c>
      <c r="F221" s="17">
        <f>'Index Values USD'!F221*'Index Values USD'!$U221</f>
        <v>5848.1320415999999</v>
      </c>
      <c r="G221" s="17">
        <f>'Index Values USD'!G221*'Index Values USD'!$U221</f>
        <v>4919.8119999999999</v>
      </c>
      <c r="H221" s="17">
        <f>'Index Values USD'!H221*'Index Values USD'!$U221</f>
        <v>205.52733199999997</v>
      </c>
      <c r="I221" s="17">
        <f>'Index Values USD'!I221*'Index Values USD'!$U221</f>
        <v>5714.0985591999997</v>
      </c>
      <c r="J221" s="17">
        <f>'Index Values USD'!J221*'Index Values USD'!$U221</f>
        <v>1534.6856783999999</v>
      </c>
      <c r="K221" s="17">
        <f>'Index Values USD'!K221*'Index Values USD'!$U221</f>
        <v>453.34724754741251</v>
      </c>
      <c r="L221" s="17">
        <f>'Index Values USD'!L221*'Index Values USD'!$U221</f>
        <v>362.78041952000001</v>
      </c>
      <c r="M221" s="17">
        <f>'Index Values USD'!M221*'Index Values USD'!$U221</f>
        <v>960.16767759999982</v>
      </c>
      <c r="N221" s="17">
        <f>'Index Values USD'!N221*'Index Values USD'!$U221</f>
        <v>97.642849079999991</v>
      </c>
      <c r="O221" s="17">
        <f>'Index Values USD'!O221*'Index Values USD'!$U221</f>
        <v>248.82112124</v>
      </c>
      <c r="P221" s="17">
        <f>'Index Values USD'!P221*'Index Values USD'!$U221</f>
        <v>196.64146799999997</v>
      </c>
      <c r="Q221" s="17">
        <f>'Index Values USD'!Q221*'Index Values USD'!$U221</f>
        <v>15195.766098799999</v>
      </c>
      <c r="R221" s="17">
        <f>'Index Values USD'!R221*'Index Values USD'!$U221</f>
        <v>11586.222433599998</v>
      </c>
      <c r="S221" s="17">
        <f>'Index Values USD'!S221*'Index Values USD'!$U221</f>
        <v>815.46718581851133</v>
      </c>
    </row>
    <row r="222" spans="1:19" s="1" customFormat="1" x14ac:dyDescent="0.25">
      <c r="A222" s="13">
        <f t="shared" si="4"/>
        <v>42490</v>
      </c>
      <c r="B222" s="17">
        <f>'Index Values USD'!B222*'Index Values USD'!$U222</f>
        <v>7604.5726539999996</v>
      </c>
      <c r="C222" s="17">
        <f>'Index Values USD'!C222*'Index Values USD'!$U222</f>
        <v>368.10072739999998</v>
      </c>
      <c r="D222" s="17">
        <f>'Index Values USD'!D222*'Index Values USD'!$U222</f>
        <v>6854.7945045999995</v>
      </c>
      <c r="E222" s="17">
        <f>'Index Values USD'!E222*'Index Values USD'!$U222</f>
        <v>359.27147339999999</v>
      </c>
      <c r="F222" s="17">
        <f>'Index Values USD'!F222*'Index Values USD'!$U222</f>
        <v>6063.6828447999997</v>
      </c>
      <c r="G222" s="17">
        <f>'Index Values USD'!G222*'Index Values USD'!$U222</f>
        <v>5056.4814538000001</v>
      </c>
      <c r="H222" s="17">
        <f>'Index Values USD'!H222*'Index Values USD'!$U222</f>
        <v>215.37078919999996</v>
      </c>
      <c r="I222" s="17">
        <f>'Index Values USD'!I222*'Index Values USD'!$U222</f>
        <v>5987.4459120000001</v>
      </c>
      <c r="J222" s="17">
        <f>'Index Values USD'!J222*'Index Values USD'!$U222</f>
        <v>1607.6552869999998</v>
      </c>
      <c r="K222" s="17">
        <f>'Index Values USD'!K222*'Index Values USD'!$U222</f>
        <v>463.26404609953266</v>
      </c>
      <c r="L222" s="17">
        <f>'Index Values USD'!L222*'Index Values USD'!$U222</f>
        <v>370.45675688</v>
      </c>
      <c r="M222" s="17">
        <f>'Index Values USD'!M222*'Index Values USD'!$U222</f>
        <v>987.98059779999994</v>
      </c>
      <c r="N222" s="17">
        <f>'Index Values USD'!N222*'Index Values USD'!$U222</f>
        <v>101.41113122</v>
      </c>
      <c r="O222" s="17">
        <f>'Index Values USD'!O222*'Index Values USD'!$U222</f>
        <v>256.05070861999997</v>
      </c>
      <c r="P222" s="17">
        <f>'Index Values USD'!P222*'Index Values USD'!$U222</f>
        <v>202.89512599999998</v>
      </c>
      <c r="Q222" s="17">
        <f>'Index Values USD'!Q222*'Index Values USD'!$U222</f>
        <v>15612.8465892</v>
      </c>
      <c r="R222" s="17">
        <f>'Index Values USD'!R222*'Index Values USD'!$U222</f>
        <v>11869.552280599999</v>
      </c>
      <c r="S222" s="17">
        <f>'Index Values USD'!S222*'Index Values USD'!$U222</f>
        <v>842.74211471836759</v>
      </c>
    </row>
    <row r="223" spans="1:19" s="1" customFormat="1" x14ac:dyDescent="0.25">
      <c r="A223" s="13">
        <f t="shared" si="4"/>
        <v>42521</v>
      </c>
      <c r="B223" s="17">
        <f>'Index Values USD'!B223*'Index Values USD'!$U223</f>
        <v>7510.666173999999</v>
      </c>
      <c r="C223" s="17">
        <f>'Index Values USD'!C223*'Index Values USD'!$U223</f>
        <v>362.88888299999996</v>
      </c>
      <c r="D223" s="17">
        <f>'Index Values USD'!D223*'Index Values USD'!$U223</f>
        <v>7108.6218761</v>
      </c>
      <c r="E223" s="17">
        <f>'Index Values USD'!E223*'Index Values USD'!$U223</f>
        <v>366.30752269999999</v>
      </c>
      <c r="F223" s="17">
        <f>'Index Values USD'!F223*'Index Values USD'!$U223</f>
        <v>6080.1658295999996</v>
      </c>
      <c r="G223" s="17">
        <f>'Index Values USD'!G223*'Index Values USD'!$U223</f>
        <v>4975.3628187999993</v>
      </c>
      <c r="H223" s="17">
        <f>'Index Values USD'!H223*'Index Values USD'!$U223</f>
        <v>212.27752820000001</v>
      </c>
      <c r="I223" s="17">
        <f>'Index Values USD'!I223*'Index Values USD'!$U223</f>
        <v>6058.4677050999999</v>
      </c>
      <c r="J223" s="17">
        <f>'Index Values USD'!J223*'Index Values USD'!$U223</f>
        <v>1625.9866233999999</v>
      </c>
      <c r="K223" s="17">
        <f>'Index Values USD'!K223*'Index Values USD'!$U223</f>
        <v>457.89827677606701</v>
      </c>
      <c r="L223" s="17">
        <f>'Index Values USD'!L223*'Index Values USD'!$U223</f>
        <v>365.92781547999999</v>
      </c>
      <c r="M223" s="17">
        <f>'Index Values USD'!M223*'Index Values USD'!$U223</f>
        <v>974.96879530000001</v>
      </c>
      <c r="N223" s="17">
        <f>'Index Values USD'!N223*'Index Values USD'!$U223</f>
        <v>101.56666213999999</v>
      </c>
      <c r="O223" s="17">
        <f>'Index Values USD'!O223*'Index Values USD'!$U223</f>
        <v>253.41178656</v>
      </c>
      <c r="P223" s="17">
        <f>'Index Values USD'!P223*'Index Values USD'!$U223</f>
        <v>200.47362099999998</v>
      </c>
      <c r="Q223" s="17">
        <f>'Index Values USD'!Q223*'Index Values USD'!$U223</f>
        <v>15532.554820500001</v>
      </c>
      <c r="R223" s="17">
        <f>'Index Values USD'!R223*'Index Values USD'!$U223</f>
        <v>11654.6247408</v>
      </c>
      <c r="S223" s="17">
        <f>'Index Values USD'!S223*'Index Values USD'!$U223</f>
        <v>833.81557994933394</v>
      </c>
    </row>
    <row r="224" spans="1:19" s="1" customFormat="1" x14ac:dyDescent="0.25">
      <c r="A224" s="13">
        <f t="shared" si="4"/>
        <v>42551</v>
      </c>
      <c r="B224" s="17">
        <f>'Index Values USD'!B224*'Index Values USD'!$U224</f>
        <v>7357.4335520000004</v>
      </c>
      <c r="C224" s="17">
        <f>'Index Values USD'!C224*'Index Values USD'!$U224</f>
        <v>354.8973092</v>
      </c>
      <c r="D224" s="17">
        <f>'Index Values USD'!D224*'Index Values USD'!$U224</f>
        <v>7182.9312310000005</v>
      </c>
      <c r="E224" s="17">
        <f>'Index Values USD'!E224*'Index Values USD'!$U224</f>
        <v>379.27713879999999</v>
      </c>
      <c r="F224" s="17">
        <f>'Index Values USD'!F224*'Index Values USD'!$U224</f>
        <v>6014.8960347000002</v>
      </c>
      <c r="G224" s="17">
        <f>'Index Values USD'!G224*'Index Values USD'!$U224</f>
        <v>4872.3478593999998</v>
      </c>
      <c r="H224" s="17">
        <f>'Index Values USD'!H224*'Index Values USD'!$U224</f>
        <v>209.25531410000002</v>
      </c>
      <c r="I224" s="17">
        <f>'Index Values USD'!I224*'Index Values USD'!$U224</f>
        <v>5899.3968236000001</v>
      </c>
      <c r="J224" s="17">
        <f>'Index Values USD'!J224*'Index Values USD'!$U224</f>
        <v>1610.6044605000002</v>
      </c>
      <c r="K224" s="17">
        <f>'Index Values USD'!K224*'Index Values USD'!$U224</f>
        <v>448.88240968935116</v>
      </c>
      <c r="L224" s="17">
        <f>'Index Values USD'!L224*'Index Values USD'!$U224</f>
        <v>358.62616615000002</v>
      </c>
      <c r="M224" s="17">
        <f>'Index Values USD'!M224*'Index Values USD'!$U224</f>
        <v>961.21740190000003</v>
      </c>
      <c r="N224" s="17">
        <f>'Index Values USD'!N224*'Index Values USD'!$U224</f>
        <v>98.584970820000009</v>
      </c>
      <c r="O224" s="17">
        <f>'Index Values USD'!O224*'Index Values USD'!$U224</f>
        <v>248.25107391000003</v>
      </c>
      <c r="P224" s="17">
        <f>'Index Values USD'!P224*'Index Values USD'!$U224</f>
        <v>196.31414599999999</v>
      </c>
      <c r="Q224" s="17">
        <f>'Index Values USD'!Q224*'Index Values USD'!$U224</f>
        <v>15165.043097400001</v>
      </c>
      <c r="R224" s="17">
        <f>'Index Values USD'!R224*'Index Values USD'!$U224</f>
        <v>11310.1369619</v>
      </c>
      <c r="S224" s="17">
        <f>'Index Values USD'!S224*'Index Values USD'!$U224</f>
        <v>818.1336925357283</v>
      </c>
    </row>
    <row r="225" spans="1:19" s="1" customFormat="1" x14ac:dyDescent="0.25">
      <c r="A225" s="13">
        <f t="shared" si="4"/>
        <v>42582</v>
      </c>
      <c r="B225" s="17">
        <f>'Index Values USD'!B225*'Index Values USD'!$U225</f>
        <v>7493.5142640000004</v>
      </c>
      <c r="C225" s="17">
        <f>'Index Values USD'!C225*'Index Values USD'!$U225</f>
        <v>351.95641019999999</v>
      </c>
      <c r="D225" s="17">
        <f>'Index Values USD'!D225*'Index Values USD'!$U225</f>
        <v>7594.2185346000006</v>
      </c>
      <c r="E225" s="17">
        <f>'Index Values USD'!E225*'Index Values USD'!$U225</f>
        <v>398.10409740000006</v>
      </c>
      <c r="F225" s="17">
        <f>'Index Values USD'!F225*'Index Values USD'!$U225</f>
        <v>6323.8623264000007</v>
      </c>
      <c r="G225" s="17">
        <f>'Index Values USD'!G225*'Index Values USD'!$U225</f>
        <v>5043.4959708000006</v>
      </c>
      <c r="H225" s="17">
        <f>'Index Values USD'!H225*'Index Values USD'!$U225</f>
        <v>218.01764340000003</v>
      </c>
      <c r="I225" s="17">
        <f>'Index Values USD'!I225*'Index Values USD'!$U225</f>
        <v>5870.1442302000005</v>
      </c>
      <c r="J225" s="17">
        <f>'Index Values USD'!J225*'Index Values USD'!$U225</f>
        <v>1666.5052896000002</v>
      </c>
      <c r="K225" s="17">
        <f>'Index Values USD'!K225*'Index Values USD'!$U225</f>
        <v>458.15693572762592</v>
      </c>
      <c r="L225" s="17">
        <f>'Index Values USD'!L225*'Index Values USD'!$U225</f>
        <v>365.92096536000003</v>
      </c>
      <c r="M225" s="17">
        <f>'Index Values USD'!M225*'Index Values USD'!$U225</f>
        <v>977.99908140000014</v>
      </c>
      <c r="N225" s="17">
        <f>'Index Values USD'!N225*'Index Values USD'!$U225</f>
        <v>100.79503920000001</v>
      </c>
      <c r="O225" s="17">
        <f>'Index Values USD'!O225*'Index Values USD'!$U225</f>
        <v>252.09403776000002</v>
      </c>
      <c r="P225" s="17">
        <f>'Index Values USD'!P225*'Index Values USD'!$U225</f>
        <v>198.31775400000001</v>
      </c>
      <c r="Q225" s="17">
        <f>'Index Values USD'!Q225*'Index Values USD'!$U225</f>
        <v>15289.038158400001</v>
      </c>
      <c r="R225" s="17">
        <f>'Index Values USD'!R225*'Index Values USD'!$U225</f>
        <v>11374.638404400001</v>
      </c>
      <c r="S225" s="17">
        <f>'Index Values USD'!S225*'Index Values USD'!$U225</f>
        <v>827.92366100498941</v>
      </c>
    </row>
    <row r="226" spans="1:19" s="1" customFormat="1" x14ac:dyDescent="0.25">
      <c r="A226" s="13">
        <f t="shared" si="4"/>
        <v>42613</v>
      </c>
      <c r="B226" s="17">
        <f>'Index Values USD'!B226*'Index Values USD'!$U226</f>
        <v>7462.708880000001</v>
      </c>
      <c r="C226" s="17">
        <f>'Index Values USD'!C226*'Index Values USD'!$U226</f>
        <v>357.422417</v>
      </c>
      <c r="D226" s="17">
        <f>'Index Values USD'!D226*'Index Values USD'!$U226</f>
        <v>7461.3429638000007</v>
      </c>
      <c r="E226" s="17">
        <f>'Index Values USD'!E226*'Index Values USD'!$U226</f>
        <v>389.9970998</v>
      </c>
      <c r="F226" s="17">
        <f>'Index Values USD'!F226*'Index Values USD'!$U226</f>
        <v>6137.3578574000003</v>
      </c>
      <c r="G226" s="17">
        <f>'Index Values USD'!G226*'Index Values USD'!$U226</f>
        <v>5045.4188026000002</v>
      </c>
      <c r="H226" s="17">
        <f>'Index Values USD'!H226*'Index Values USD'!$U226</f>
        <v>217.82409220000002</v>
      </c>
      <c r="I226" s="17">
        <f>'Index Values USD'!I226*'Index Values USD'!$U226</f>
        <v>5930.8833848000004</v>
      </c>
      <c r="J226" s="17">
        <f>'Index Values USD'!J226*'Index Values USD'!$U226</f>
        <v>1667.0435210000003</v>
      </c>
      <c r="K226" s="17">
        <f>'Index Values USD'!K226*'Index Values USD'!$U226</f>
        <v>451.66221971200002</v>
      </c>
      <c r="L226" s="17">
        <f>'Index Values USD'!L226*'Index Values USD'!$U226</f>
        <v>361.82981933999997</v>
      </c>
      <c r="M226" s="17">
        <f>'Index Values USD'!M226*'Index Values USD'!$U226</f>
        <v>969.54252120000001</v>
      </c>
      <c r="N226" s="17">
        <f>'Index Values USD'!N226*'Index Values USD'!$U226</f>
        <v>99.696833720000001</v>
      </c>
      <c r="O226" s="17">
        <f>'Index Values USD'!O226*'Index Values USD'!$U226</f>
        <v>249.28868976000001</v>
      </c>
      <c r="P226" s="17">
        <f>'Index Values USD'!P226*'Index Values USD'!$U226</f>
        <v>196.51840999999999</v>
      </c>
      <c r="Q226" s="17">
        <f>'Index Values USD'!Q226*'Index Values USD'!$U226</f>
        <v>15259.983538800001</v>
      </c>
      <c r="R226" s="17">
        <f>'Index Values USD'!R226*'Index Values USD'!$U226</f>
        <v>11158.481932400002</v>
      </c>
      <c r="S226" s="17">
        <f>'Index Values USD'!S226*'Index Values USD'!$U226</f>
        <v>817.79034545780007</v>
      </c>
    </row>
    <row r="227" spans="1:19" s="1" customFormat="1" x14ac:dyDescent="0.25">
      <c r="A227" s="13">
        <f t="shared" si="4"/>
        <v>42643</v>
      </c>
      <c r="B227" s="17">
        <f>'Index Values USD'!B227*'Index Values USD'!$U227</f>
        <v>7504.6630540000006</v>
      </c>
      <c r="C227" s="17">
        <f>'Index Values USD'!C227*'Index Values USD'!$U227</f>
        <v>356.8173448</v>
      </c>
      <c r="D227" s="17">
        <f>'Index Values USD'!D227*'Index Values USD'!$U227</f>
        <v>7585.1630701000013</v>
      </c>
      <c r="E227" s="17">
        <f>'Index Values USD'!E227*'Index Values USD'!$U227</f>
        <v>401.63517240000004</v>
      </c>
      <c r="F227" s="17">
        <f>'Index Values USD'!F227*'Index Values USD'!$U227</f>
        <v>6204.6766684000004</v>
      </c>
      <c r="G227" s="17">
        <f>'Index Values USD'!G227*'Index Values USD'!$U227</f>
        <v>5073.1226224000002</v>
      </c>
      <c r="H227" s="17">
        <f>'Index Values USD'!H227*'Index Values USD'!$U227</f>
        <v>220.41914300000002</v>
      </c>
      <c r="I227" s="17">
        <f>'Index Values USD'!I227*'Index Values USD'!$U227</f>
        <v>6096.4193829000005</v>
      </c>
      <c r="J227" s="17">
        <f>'Index Values USD'!J227*'Index Values USD'!$U227</f>
        <v>1742.1973254000002</v>
      </c>
      <c r="K227" s="17">
        <f>'Index Values USD'!K227*'Index Values USD'!$U227</f>
        <v>453.33386227500006</v>
      </c>
      <c r="L227" s="17">
        <f>'Index Values USD'!L227*'Index Values USD'!$U227</f>
        <v>362.59437094999998</v>
      </c>
      <c r="M227" s="17">
        <f>'Index Values USD'!M227*'Index Values USD'!$U227</f>
        <v>969.90476520000016</v>
      </c>
      <c r="N227" s="17">
        <f>'Index Values USD'!N227*'Index Values USD'!$U227</f>
        <v>100.84177683999999</v>
      </c>
      <c r="O227" s="17">
        <f>'Index Values USD'!O227*'Index Values USD'!$U227</f>
        <v>248.26456795000001</v>
      </c>
      <c r="P227" s="17">
        <f>'Index Values USD'!P227*'Index Values USD'!$U227</f>
        <v>195.78855800000002</v>
      </c>
      <c r="Q227" s="17">
        <f>'Index Values USD'!Q227*'Index Values USD'!$U227</f>
        <v>15260.2168033</v>
      </c>
      <c r="R227" s="17">
        <f>'Index Values USD'!R227*'Index Values USD'!$U227</f>
        <v>11067.604678200001</v>
      </c>
      <c r="S227" s="17">
        <f>'Index Values USD'!S227*'Index Values USD'!$U227</f>
        <v>812.82829665659995</v>
      </c>
    </row>
    <row r="228" spans="1:19" s="1" customFormat="1" x14ac:dyDescent="0.25">
      <c r="A228" s="13">
        <f t="shared" si="4"/>
        <v>42674</v>
      </c>
      <c r="B228" s="17">
        <f>'Index Values USD'!B228*'Index Values USD'!$U228</f>
        <v>7697.4283039999991</v>
      </c>
      <c r="C228" s="17">
        <f>'Index Values USD'!C228*'Index Values USD'!$U228</f>
        <v>362.05021519999997</v>
      </c>
      <c r="D228" s="17">
        <f>'Index Values USD'!D228*'Index Values USD'!$U228</f>
        <v>7785.0338623999996</v>
      </c>
      <c r="E228" s="17">
        <f>'Index Values USD'!E228*'Index Values USD'!$U228</f>
        <v>411.55906799999997</v>
      </c>
      <c r="F228" s="17">
        <f>'Index Values USD'!F228*'Index Values USD'!$U228</f>
        <v>6295.2396239999998</v>
      </c>
      <c r="G228" s="17">
        <f>'Index Values USD'!G228*'Index Values USD'!$U228</f>
        <v>5184.0227912</v>
      </c>
      <c r="H228" s="17">
        <f>'Index Values USD'!H228*'Index Values USD'!$U228</f>
        <v>229.558064</v>
      </c>
      <c r="I228" s="17">
        <f>'Index Values USD'!I228*'Index Values USD'!$U228</f>
        <v>6249.6807727999994</v>
      </c>
      <c r="J228" s="17">
        <f>'Index Values USD'!J228*'Index Values USD'!$U228</f>
        <v>1821.5007672000002</v>
      </c>
      <c r="K228" s="17">
        <f>'Index Values USD'!K228*'Index Values USD'!$U228</f>
        <v>468.36273439919995</v>
      </c>
      <c r="L228" s="17">
        <f>'Index Values USD'!L228*'Index Values USD'!$U228</f>
        <v>374.36484415999996</v>
      </c>
      <c r="M228" s="17">
        <f>'Index Values USD'!M228*'Index Values USD'!$U228</f>
        <v>997.77071360000002</v>
      </c>
      <c r="N228" s="17">
        <f>'Index Values USD'!N228*'Index Values USD'!$U228</f>
        <v>103.80799151999999</v>
      </c>
      <c r="O228" s="17">
        <f>'Index Values USD'!O228*'Index Values USD'!$U228</f>
        <v>256.89623703999996</v>
      </c>
      <c r="P228" s="17">
        <f>'Index Values USD'!P228*'Index Values USD'!$U228</f>
        <v>201.83223999999998</v>
      </c>
      <c r="Q228" s="17">
        <f>'Index Values USD'!Q228*'Index Values USD'!$U228</f>
        <v>15695.4365672</v>
      </c>
      <c r="R228" s="17">
        <f>'Index Values USD'!R228*'Index Values USD'!$U228</f>
        <v>11404.118005599999</v>
      </c>
      <c r="S228" s="17">
        <f>'Index Values USD'!S228*'Index Values USD'!$U228</f>
        <v>842.21340222480001</v>
      </c>
    </row>
    <row r="229" spans="1:19" s="1" customFormat="1" x14ac:dyDescent="0.25">
      <c r="A229" s="13">
        <f t="shared" si="4"/>
        <v>42704</v>
      </c>
      <c r="B229" s="17">
        <f>'Index Values USD'!B229*'Index Values USD'!$U229</f>
        <v>7579.2518250000003</v>
      </c>
      <c r="C229" s="17">
        <f>'Index Values USD'!C229*'Index Values USD'!$U229</f>
        <v>366.77485900000005</v>
      </c>
      <c r="D229" s="17">
        <f>'Index Values USD'!D229*'Index Values USD'!$U229</f>
        <v>7761.3925995</v>
      </c>
      <c r="E229" s="17">
        <f>'Index Values USD'!E229*'Index Values USD'!$U229</f>
        <v>412.81226049999998</v>
      </c>
      <c r="F229" s="17">
        <f>'Index Values USD'!F229*'Index Values USD'!$U229</f>
        <v>6276.1987500000005</v>
      </c>
      <c r="G229" s="17">
        <f>'Index Values USD'!G229*'Index Values USD'!$U229</f>
        <v>5106.6937785000009</v>
      </c>
      <c r="H229" s="17">
        <f>'Index Values USD'!H229*'Index Values USD'!$U229</f>
        <v>225.20412000000002</v>
      </c>
      <c r="I229" s="17">
        <f>'Index Values USD'!I229*'Index Values USD'!$U229</f>
        <v>5979.1036940000004</v>
      </c>
      <c r="J229" s="17">
        <f>'Index Values USD'!J229*'Index Values USD'!$U229</f>
        <v>1751.1016285000001</v>
      </c>
      <c r="K229" s="17">
        <f>'Index Values USD'!K229*'Index Values USD'!$U229</f>
        <v>446.07533303600002</v>
      </c>
      <c r="L229" s="17">
        <f>'Index Values USD'!L229*'Index Values USD'!$U229</f>
        <v>357.99639225000004</v>
      </c>
      <c r="M229" s="17">
        <f>'Index Values USD'!M229*'Index Values USD'!$U229</f>
        <v>969.39818149999996</v>
      </c>
      <c r="N229" s="17">
        <f>'Index Values USD'!N229*'Index Values USD'!$U229</f>
        <v>99.646403200000009</v>
      </c>
      <c r="O229" s="17">
        <f>'Index Values USD'!O229*'Index Values USD'!$U229</f>
        <v>248.19378190000003</v>
      </c>
      <c r="P229" s="17">
        <f>'Index Values USD'!P229*'Index Values USD'!$U229</f>
        <v>195.34762855000002</v>
      </c>
      <c r="Q229" s="17">
        <f>'Index Values USD'!Q229*'Index Values USD'!$U229</f>
        <v>15357.523536000002</v>
      </c>
      <c r="R229" s="17">
        <f>'Index Values USD'!R229*'Index Values USD'!$U229</f>
        <v>10909.190502500001</v>
      </c>
      <c r="S229" s="17">
        <f>'Index Values USD'!S229*'Index Values USD'!$U229</f>
        <v>813.18633576050001</v>
      </c>
    </row>
    <row r="230" spans="1:19" s="1" customFormat="1" x14ac:dyDescent="0.25">
      <c r="A230" s="13">
        <f t="shared" si="4"/>
        <v>42735</v>
      </c>
      <c r="B230" s="17">
        <f>'Index Values USD'!B230*'Index Values USD'!$U230</f>
        <v>7818.2345120000009</v>
      </c>
      <c r="C230" s="17">
        <f>'Index Values USD'!C230*'Index Values USD'!$U230</f>
        <v>375.42135999999999</v>
      </c>
      <c r="D230" s="17">
        <f>'Index Values USD'!D230*'Index Values USD'!$U230</f>
        <v>7860.8309472000001</v>
      </c>
      <c r="E230" s="17">
        <f>'Index Values USD'!E230*'Index Values USD'!$U230</f>
        <v>418.78565120000002</v>
      </c>
      <c r="F230" s="17">
        <f>'Index Values USD'!F230*'Index Values USD'!$U230</f>
        <v>6367.6724727999999</v>
      </c>
      <c r="G230" s="17">
        <f>'Index Values USD'!G230*'Index Values USD'!$U230</f>
        <v>5387.3047968000001</v>
      </c>
      <c r="H230" s="17">
        <f>'Index Values USD'!H230*'Index Values USD'!$U230</f>
        <v>234.89392559999999</v>
      </c>
      <c r="I230" s="17">
        <f>'Index Values USD'!I230*'Index Values USD'!$U230</f>
        <v>6113.9111208000004</v>
      </c>
      <c r="J230" s="17">
        <f>'Index Values USD'!J230*'Index Values USD'!$U230</f>
        <v>1827.8955112000001</v>
      </c>
      <c r="K230" s="17">
        <f>'Index Values USD'!K230*'Index Values USD'!$U230</f>
        <v>447.35169359199926</v>
      </c>
      <c r="L230" s="17">
        <f>'Index Values USD'!L230*'Index Values USD'!$U230</f>
        <v>359.65170560000001</v>
      </c>
      <c r="M230" s="17">
        <f>'Index Values USD'!M230*'Index Values USD'!$U230</f>
        <v>981.20554240000001</v>
      </c>
      <c r="N230" s="17">
        <f>'Index Values USD'!N230*'Index Values USD'!$U230</f>
        <v>98.916564960000002</v>
      </c>
      <c r="O230" s="17">
        <f>'Index Values USD'!O230*'Index Values USD'!$U230</f>
        <v>250.97411</v>
      </c>
      <c r="P230" s="17">
        <f>'Index Values USD'!P230*'Index Values USD'!$U230</f>
        <v>197.94981392</v>
      </c>
      <c r="Q230" s="17">
        <f>'Index Values USD'!Q230*'Index Values USD'!$U230</f>
        <v>15649.384060800001</v>
      </c>
      <c r="R230" s="17">
        <f>'Index Values USD'!R230*'Index Values USD'!$U230</f>
        <v>11217.536035200001</v>
      </c>
      <c r="S230" s="17">
        <f>'Index Values USD'!S230*'Index Values USD'!$U230</f>
        <v>823.18913367999994</v>
      </c>
    </row>
    <row r="231" spans="1:19" s="1" customFormat="1" x14ac:dyDescent="0.25">
      <c r="A231" s="13">
        <f t="shared" si="4"/>
        <v>42766</v>
      </c>
      <c r="B231" s="17">
        <f>'Index Values USD'!B231*'Index Values USD'!$U231</f>
        <v>7911.7520239999994</v>
      </c>
      <c r="C231" s="17">
        <f>'Index Values USD'!C231*'Index Values USD'!$U231</f>
        <v>379.21358479999998</v>
      </c>
      <c r="D231" s="17">
        <f>'Index Values USD'!D231*'Index Values USD'!$U231</f>
        <v>7741.6243079999995</v>
      </c>
      <c r="E231" s="17">
        <f>'Index Values USD'!E231*'Index Values USD'!$U231</f>
        <v>413.20659879999999</v>
      </c>
      <c r="F231" s="17">
        <f>'Index Values USD'!F231*'Index Values USD'!$U231</f>
        <v>6261.3948907999993</v>
      </c>
      <c r="G231" s="17">
        <f>'Index Values USD'!G231*'Index Values USD'!$U231</f>
        <v>5449.1148912999997</v>
      </c>
      <c r="H231" s="17">
        <f>'Index Values USD'!H231*'Index Values USD'!$U231</f>
        <v>238.80868599999997</v>
      </c>
      <c r="I231" s="17">
        <f>'Index Values USD'!I231*'Index Values USD'!$U231</f>
        <v>6108.1823587999997</v>
      </c>
      <c r="J231" s="17">
        <f>'Index Values USD'!J231*'Index Values USD'!$U231</f>
        <v>1798.8174448</v>
      </c>
      <c r="K231" s="17">
        <f>'Index Values USD'!K231*'Index Values USD'!$U231</f>
        <v>446.08817949129997</v>
      </c>
      <c r="L231" s="17">
        <f>'Index Values USD'!L231*'Index Values USD'!$U231</f>
        <v>357.12448367999997</v>
      </c>
      <c r="M231" s="17">
        <f>'Index Values USD'!M231*'Index Values USD'!$U231</f>
        <v>963.90747229999988</v>
      </c>
      <c r="N231" s="17">
        <f>'Index Values USD'!N231*'Index Values USD'!$U231</f>
        <v>99.385355809999993</v>
      </c>
      <c r="O231" s="17">
        <f>'Index Values USD'!O231*'Index Values USD'!$U231</f>
        <v>246.66234383</v>
      </c>
      <c r="P231" s="17">
        <f>'Index Values USD'!P231*'Index Values USD'!$U231</f>
        <v>194.40115289999997</v>
      </c>
      <c r="Q231" s="17">
        <f>'Index Values USD'!Q231*'Index Values USD'!$U231</f>
        <v>15518.204937899998</v>
      </c>
      <c r="R231" s="17">
        <f>'Index Values USD'!R231*'Index Values USD'!$U231</f>
        <v>10995.2215068</v>
      </c>
      <c r="S231" s="17">
        <f>'Index Values USD'!S231*'Index Values USD'!$U231</f>
        <v>807.21102305779993</v>
      </c>
    </row>
    <row r="232" spans="1:19" s="1" customFormat="1" x14ac:dyDescent="0.25">
      <c r="A232" s="13">
        <f t="shared" si="4"/>
        <v>42794</v>
      </c>
      <c r="B232" s="17">
        <f>'Index Values USD'!B232*'Index Values USD'!$U232</f>
        <v>8008.3359069999997</v>
      </c>
      <c r="C232" s="17">
        <f>'Index Values USD'!C232*'Index Values USD'!$U232</f>
        <v>381.38405249999994</v>
      </c>
      <c r="D232" s="17">
        <f>'Index Values USD'!D232*'Index Values USD'!$U232</f>
        <v>7771.1275003999999</v>
      </c>
      <c r="E232" s="17">
        <f>'Index Values USD'!E232*'Index Values USD'!$U232</f>
        <v>426.81626349999993</v>
      </c>
      <c r="F232" s="17">
        <f>'Index Values USD'!F232*'Index Values USD'!$U232</f>
        <v>6581.0293636999995</v>
      </c>
      <c r="G232" s="17">
        <f>'Index Values USD'!G232*'Index Values USD'!$U232</f>
        <v>5495.6148291</v>
      </c>
      <c r="H232" s="17">
        <f>'Index Values USD'!H232*'Index Values USD'!$U232</f>
        <v>242.8694807</v>
      </c>
      <c r="I232" s="17">
        <f>'Index Values USD'!I232*'Index Values USD'!$U232</f>
        <v>6347.4121524000002</v>
      </c>
      <c r="J232" s="17">
        <f>'Index Values USD'!J232*'Index Values USD'!$U232</f>
        <v>1866.8463428999999</v>
      </c>
      <c r="K232" s="17">
        <f>'Index Values USD'!K232*'Index Values USD'!$U232</f>
        <v>447.17416037689998</v>
      </c>
      <c r="L232" s="17">
        <f>'Index Values USD'!L232*'Index Values USD'!$U232</f>
        <v>358.84658138999998</v>
      </c>
      <c r="M232" s="17">
        <f>'Index Values USD'!M232*'Index Values USD'!$U232</f>
        <v>969.67529229999991</v>
      </c>
      <c r="N232" s="17">
        <f>'Index Values USD'!N232*'Index Values USD'!$U232</f>
        <v>100.95952294999999</v>
      </c>
      <c r="O232" s="17">
        <f>'Index Values USD'!O232*'Index Values USD'!$U232</f>
        <v>247.62420550999997</v>
      </c>
      <c r="P232" s="17">
        <f>'Index Values USD'!P232*'Index Values USD'!$U232</f>
        <v>195.38293719999999</v>
      </c>
      <c r="Q232" s="17">
        <f>'Index Values USD'!Q232*'Index Values USD'!$U232</f>
        <v>15740.933013299998</v>
      </c>
      <c r="R232" s="17">
        <f>'Index Values USD'!R232*'Index Values USD'!$U232</f>
        <v>11078.813070599999</v>
      </c>
      <c r="S232" s="17">
        <f>'Index Values USD'!S232*'Index Values USD'!$U232</f>
        <v>811.41920776730001</v>
      </c>
    </row>
    <row r="233" spans="1:19" s="1" customFormat="1" x14ac:dyDescent="0.25">
      <c r="A233" s="13">
        <f t="shared" si="4"/>
        <v>42825</v>
      </c>
      <c r="B233" s="17">
        <f>'Index Values USD'!B233*'Index Values USD'!$U233</f>
        <v>8059.6023299999997</v>
      </c>
      <c r="C233" s="17">
        <f>'Index Values USD'!C233*'Index Values USD'!$U233</f>
        <v>372.52977060000001</v>
      </c>
      <c r="D233" s="17">
        <f>'Index Values USD'!D233*'Index Values USD'!$U233</f>
        <v>7864.7444954000002</v>
      </c>
      <c r="E233" s="17">
        <f>'Index Values USD'!E233*'Index Values USD'!$U233</f>
        <v>429.65592020000003</v>
      </c>
      <c r="F233" s="17">
        <f>'Index Values USD'!F233*'Index Values USD'!$U233</f>
        <v>6454.3135591999999</v>
      </c>
      <c r="G233" s="17">
        <f>'Index Values USD'!G233*'Index Values USD'!$U233</f>
        <v>5470.3622064000001</v>
      </c>
      <c r="H233" s="17">
        <f>'Index Values USD'!H233*'Index Values USD'!$U233</f>
        <v>240.97672299999999</v>
      </c>
      <c r="I233" s="17">
        <f>'Index Values USD'!I233*'Index Values USD'!$U233</f>
        <v>6274.2396418000008</v>
      </c>
      <c r="J233" s="17">
        <f>'Index Values USD'!J233*'Index Values USD'!$U233</f>
        <v>1925.0440014000001</v>
      </c>
      <c r="K233" s="17">
        <f>'Index Values USD'!K233*'Index Values USD'!$U233</f>
        <v>433.28918798619998</v>
      </c>
      <c r="L233" s="17">
        <f>'Index Values USD'!L233*'Index Values USD'!$U233</f>
        <v>345.61179587999999</v>
      </c>
      <c r="M233" s="17">
        <f>'Index Values USD'!M233*'Index Values USD'!$U233</f>
        <v>933.94025399999998</v>
      </c>
      <c r="N233" s="17">
        <f>'Index Values USD'!N233*'Index Values USD'!$U233</f>
        <v>98.819656780000003</v>
      </c>
      <c r="O233" s="17">
        <f>'Index Values USD'!O233*'Index Values USD'!$U233</f>
        <v>236.12343820000001</v>
      </c>
      <c r="P233" s="17">
        <f>'Index Values USD'!P233*'Index Values USD'!$U233</f>
        <v>186.11797619999999</v>
      </c>
      <c r="Q233" s="17">
        <f>'Index Values USD'!Q233*'Index Values USD'!$U233</f>
        <v>15407.483972399999</v>
      </c>
      <c r="R233" s="17">
        <f>'Index Values USD'!R233*'Index Values USD'!$U233</f>
        <v>10834.6814082</v>
      </c>
      <c r="S233" s="17">
        <f>'Index Values USD'!S233*'Index Values USD'!$U233</f>
        <v>770.96329283739999</v>
      </c>
    </row>
    <row r="234" spans="1:19" s="1" customFormat="1" x14ac:dyDescent="0.25">
      <c r="A234" s="13">
        <f t="shared" si="4"/>
        <v>42855</v>
      </c>
      <c r="B234" s="17">
        <f>'Index Values USD'!B234*'Index Values USD'!$U234</f>
        <v>8008.4711079999997</v>
      </c>
      <c r="C234" s="17">
        <f>'Index Values USD'!C234*'Index Values USD'!$U234</f>
        <v>368.64894959999998</v>
      </c>
      <c r="D234" s="17">
        <f>'Index Values USD'!D234*'Index Values USD'!$U234</f>
        <v>7653.1109695999994</v>
      </c>
      <c r="E234" s="17">
        <f>'Index Values USD'!E234*'Index Values USD'!$U234</f>
        <v>421.43788720000003</v>
      </c>
      <c r="F234" s="17">
        <f>'Index Values USD'!F234*'Index Values USD'!$U234</f>
        <v>6232.7722448000004</v>
      </c>
      <c r="G234" s="17">
        <f>'Index Values USD'!G234*'Index Values USD'!$U234</f>
        <v>5558.0612740000006</v>
      </c>
      <c r="H234" s="17">
        <f>'Index Values USD'!H234*'Index Values USD'!$U234</f>
        <v>245.59298800000002</v>
      </c>
      <c r="I234" s="17">
        <f>'Index Values USD'!I234*'Index Values USD'!$U234</f>
        <v>6260.4407940000001</v>
      </c>
      <c r="J234" s="17">
        <f>'Index Values USD'!J234*'Index Values USD'!$U234</f>
        <v>1894.400566</v>
      </c>
      <c r="K234" s="17">
        <f>'Index Values USD'!K234*'Index Values USD'!$U234</f>
        <v>445.24276978039995</v>
      </c>
      <c r="L234" s="17">
        <f>'Index Values USD'!L234*'Index Values USD'!$U234</f>
        <v>353.33774471999999</v>
      </c>
      <c r="M234" s="17">
        <f>'Index Values USD'!M234*'Index Values USD'!$U234</f>
        <v>949.94068240000001</v>
      </c>
      <c r="N234" s="17">
        <f>'Index Values USD'!N234*'Index Values USD'!$U234</f>
        <v>100.67822568000001</v>
      </c>
      <c r="O234" s="17">
        <f>'Index Values USD'!O234*'Index Values USD'!$U234</f>
        <v>240.84298660000002</v>
      </c>
      <c r="P234" s="17">
        <f>'Index Values USD'!P234*'Index Values USD'!$U234</f>
        <v>190.08865291999999</v>
      </c>
      <c r="Q234" s="17">
        <f>'Index Values USD'!Q234*'Index Values USD'!$U234</f>
        <v>15600.106426400002</v>
      </c>
      <c r="R234" s="17">
        <f>'Index Values USD'!R234*'Index Values USD'!$U234</f>
        <v>10762.3010452</v>
      </c>
      <c r="S234" s="17">
        <f>'Index Values USD'!S234*'Index Values USD'!$U234</f>
        <v>784.41954620759998</v>
      </c>
    </row>
    <row r="235" spans="1:19" s="1" customFormat="1" x14ac:dyDescent="0.25">
      <c r="A235" s="13">
        <f t="shared" si="4"/>
        <v>42886</v>
      </c>
      <c r="B235" s="17">
        <f>'Index Values USD'!B235*'Index Values USD'!$U235</f>
        <v>7669.0071960000005</v>
      </c>
      <c r="C235" s="17">
        <f>'Index Values USD'!C235*'Index Values USD'!$U235</f>
        <v>365.74805220000002</v>
      </c>
      <c r="D235" s="17">
        <f>'Index Values USD'!D235*'Index Values USD'!$U235</f>
        <v>7407.9113568000002</v>
      </c>
      <c r="E235" s="17">
        <f>'Index Values USD'!E235*'Index Values USD'!$U235</f>
        <v>410.16790320000001</v>
      </c>
      <c r="F235" s="17">
        <f>'Index Values USD'!F235*'Index Values USD'!$U235</f>
        <v>6097.0224486000006</v>
      </c>
      <c r="G235" s="17">
        <f>'Index Values USD'!G235*'Index Values USD'!$U235</f>
        <v>5347.8925230000004</v>
      </c>
      <c r="H235" s="17">
        <f>'Index Values USD'!H235*'Index Values USD'!$U235</f>
        <v>239.26365900000002</v>
      </c>
      <c r="I235" s="17">
        <f>'Index Values USD'!I235*'Index Values USD'!$U235</f>
        <v>5889.6862932000004</v>
      </c>
      <c r="J235" s="17">
        <f>'Index Values USD'!J235*'Index Values USD'!$U235</f>
        <v>1825.3772934000001</v>
      </c>
      <c r="K235" s="17">
        <f>'Index Values USD'!K235*'Index Values USD'!$U235</f>
        <v>443.37967376040001</v>
      </c>
      <c r="L235" s="17">
        <f>'Index Values USD'!L235*'Index Values USD'!$U235</f>
        <v>350.51482199999998</v>
      </c>
      <c r="M235" s="17">
        <f>'Index Values USD'!M235*'Index Values USD'!$U235</f>
        <v>931.07974200000012</v>
      </c>
      <c r="N235" s="17">
        <f>'Index Values USD'!N235*'Index Values USD'!$U235</f>
        <v>100.07717880000001</v>
      </c>
      <c r="O235" s="17">
        <f>'Index Values USD'!O235*'Index Values USD'!$U235</f>
        <v>236.70298104</v>
      </c>
      <c r="P235" s="17">
        <f>'Index Values USD'!P235*'Index Values USD'!$U235</f>
        <v>185.85817829999999</v>
      </c>
      <c r="Q235" s="17">
        <f>'Index Values USD'!Q235*'Index Values USD'!$U235</f>
        <v>15215.8924398</v>
      </c>
      <c r="R235" s="17">
        <f>'Index Values USD'!R235*'Index Values USD'!$U235</f>
        <v>10505.395707600001</v>
      </c>
      <c r="S235" s="17">
        <f>'Index Values USD'!S235*'Index Values USD'!$U235</f>
        <v>770.39661002820003</v>
      </c>
    </row>
    <row r="236" spans="1:19" s="1" customFormat="1" x14ac:dyDescent="0.25">
      <c r="A236" s="13">
        <f t="shared" si="4"/>
        <v>42916</v>
      </c>
      <c r="B236" s="17">
        <f>'Index Values USD'!B236*'Index Values USD'!$U236</f>
        <v>7841.1944150000008</v>
      </c>
      <c r="C236" s="17">
        <f>'Index Values USD'!C236*'Index Values USD'!$U236</f>
        <v>374.09373900000003</v>
      </c>
      <c r="D236" s="17">
        <f>'Index Values USD'!D236*'Index Values USD'!$U236</f>
        <v>7711.8607055000002</v>
      </c>
      <c r="E236" s="17">
        <f>'Index Values USD'!E236*'Index Values USD'!$U236</f>
        <v>427.76683249999996</v>
      </c>
      <c r="F236" s="17">
        <f>'Index Values USD'!F236*'Index Values USD'!$U236</f>
        <v>6508.9554245000008</v>
      </c>
      <c r="G236" s="17">
        <f>'Index Values USD'!G236*'Index Values USD'!$U236</f>
        <v>5482.4479760000004</v>
      </c>
      <c r="H236" s="17">
        <f>'Index Values USD'!H236*'Index Values USD'!$U236</f>
        <v>244.00083700000002</v>
      </c>
      <c r="I236" s="17">
        <f>'Index Values USD'!I236*'Index Values USD'!$U236</f>
        <v>6184.6865084999999</v>
      </c>
      <c r="J236" s="17">
        <f>'Index Values USD'!J236*'Index Values USD'!$U236</f>
        <v>1851.0166575000001</v>
      </c>
      <c r="K236" s="17">
        <f>'Index Values USD'!K236*'Index Values USD'!$U236</f>
        <v>442.45890084649932</v>
      </c>
      <c r="L236" s="17">
        <f>'Index Values USD'!L236*'Index Values USD'!$U236</f>
        <v>351.23390795</v>
      </c>
      <c r="M236" s="17">
        <f>'Index Values USD'!M236*'Index Values USD'!$U236</f>
        <v>946.01633400000003</v>
      </c>
      <c r="N236" s="17">
        <f>'Index Values USD'!N236*'Index Values USD'!$U236</f>
        <v>99.651970800000015</v>
      </c>
      <c r="O236" s="17">
        <f>'Index Values USD'!O236*'Index Values USD'!$U236</f>
        <v>239.07480375</v>
      </c>
      <c r="P236" s="17">
        <f>'Index Values USD'!P236*'Index Values USD'!$U236</f>
        <v>187.6739843</v>
      </c>
      <c r="Q236" s="17">
        <f>'Index Values USD'!Q236*'Index Values USD'!$U236</f>
        <v>15547.014273000003</v>
      </c>
      <c r="R236" s="17">
        <f>'Index Values USD'!R236*'Index Values USD'!$U236</f>
        <v>10724.040860000001</v>
      </c>
      <c r="S236" s="17">
        <f>'Index Values USD'!S236*'Index Values USD'!$U236</f>
        <v>776.5341923085</v>
      </c>
    </row>
    <row r="237" spans="1:19" s="1" customFormat="1" x14ac:dyDescent="0.25">
      <c r="A237" s="13">
        <f t="shared" si="4"/>
        <v>42947</v>
      </c>
      <c r="B237" s="17">
        <f>'Index Values USD'!B237*'Index Values USD'!$U237</f>
        <v>8316.5413380000009</v>
      </c>
      <c r="C237" s="17">
        <f>'Index Values USD'!C237*'Index Values USD'!$U237</f>
        <v>408.74472779999996</v>
      </c>
      <c r="D237" s="17">
        <f>'Index Values USD'!D237*'Index Values USD'!$U237</f>
        <v>7669.227353799999</v>
      </c>
      <c r="E237" s="17">
        <f>'Index Values USD'!E237*'Index Values USD'!$U237</f>
        <v>435.61180739999998</v>
      </c>
      <c r="F237" s="17">
        <f>'Index Values USD'!F237*'Index Values USD'!$U237</f>
        <v>6683.4015557999992</v>
      </c>
      <c r="G237" s="17">
        <f>'Index Values USD'!G237*'Index Values USD'!$U237</f>
        <v>5621.1650251999999</v>
      </c>
      <c r="H237" s="17">
        <f>'Index Values USD'!H237*'Index Values USD'!$U237</f>
        <v>252.08854699999998</v>
      </c>
      <c r="I237" s="17">
        <f>'Index Values USD'!I237*'Index Values USD'!$U237</f>
        <v>6425.2645685999996</v>
      </c>
      <c r="J237" s="17">
        <f>'Index Values USD'!J237*'Index Values USD'!$U237</f>
        <v>1849.0460048</v>
      </c>
      <c r="K237" s="17">
        <f>'Index Values USD'!K237*'Index Values USD'!$U237</f>
        <v>453.73154643020001</v>
      </c>
      <c r="L237" s="17">
        <f>'Index Values USD'!L237*'Index Values USD'!$U237</f>
        <v>360.90036981999998</v>
      </c>
      <c r="M237" s="17">
        <f>'Index Values USD'!M237*'Index Values USD'!$U237</f>
        <v>964.72914547999994</v>
      </c>
      <c r="N237" s="17">
        <f>'Index Values USD'!N237*'Index Values USD'!$U237</f>
        <v>99.508914099999998</v>
      </c>
      <c r="O237" s="17">
        <f>'Index Values USD'!O237*'Index Values USD'!$U237</f>
        <v>246.00272246</v>
      </c>
      <c r="P237" s="17">
        <f>'Index Values USD'!P237*'Index Values USD'!$U237</f>
        <v>192.98984784000001</v>
      </c>
      <c r="Q237" s="17">
        <f>'Index Values USD'!Q237*'Index Values USD'!$U237</f>
        <v>16312.3167646</v>
      </c>
      <c r="R237" s="17">
        <f>'Index Values USD'!R237*'Index Values USD'!$U237</f>
        <v>11077.960810799999</v>
      </c>
      <c r="S237" s="17">
        <f>'Index Values USD'!S237*'Index Values USD'!$U237</f>
        <v>798.1383591522</v>
      </c>
    </row>
    <row r="238" spans="1:19" s="1" customFormat="1" x14ac:dyDescent="0.25">
      <c r="A238" s="13">
        <f t="shared" si="4"/>
        <v>42978</v>
      </c>
      <c r="B238" s="17">
        <f>'Index Values USD'!B238*'Index Values USD'!$U238</f>
        <v>8429.7940739999995</v>
      </c>
      <c r="C238" s="17">
        <f>'Index Values USD'!C238*'Index Values USD'!$U238</f>
        <v>414.87393089999995</v>
      </c>
      <c r="D238" s="17">
        <f>'Index Values USD'!D238*'Index Values USD'!$U238</f>
        <v>7681.9951597999998</v>
      </c>
      <c r="E238" s="17">
        <f>'Index Values USD'!E238*'Index Values USD'!$U238</f>
        <v>434.01014459999999</v>
      </c>
      <c r="F238" s="17">
        <f>'Index Values USD'!F238*'Index Values USD'!$U238</f>
        <v>6663.9582844000006</v>
      </c>
      <c r="G238" s="17">
        <f>'Index Values USD'!G238*'Index Values USD'!$U238</f>
        <v>5517.8415319000005</v>
      </c>
      <c r="H238" s="17">
        <f>'Index Values USD'!H238*'Index Values USD'!$U238</f>
        <v>246.05737219999997</v>
      </c>
      <c r="I238" s="17">
        <f>'Index Values USD'!I238*'Index Values USD'!$U238</f>
        <v>6365.4487995999989</v>
      </c>
      <c r="J238" s="17">
        <f>'Index Values USD'!J238*'Index Values USD'!$U238</f>
        <v>1785.4756078</v>
      </c>
      <c r="K238" s="17">
        <f>'Index Values USD'!K238*'Index Values USD'!$U238</f>
        <v>454.09561264559994</v>
      </c>
      <c r="L238" s="17">
        <f>'Index Values USD'!L238*'Index Values USD'!$U238</f>
        <v>361.73176654000002</v>
      </c>
      <c r="M238" s="17">
        <f>'Index Values USD'!M238*'Index Values USD'!$U238</f>
        <v>966.89186259999997</v>
      </c>
      <c r="N238" s="17">
        <f>'Index Values USD'!N238*'Index Values USD'!$U238</f>
        <v>97.578938030000003</v>
      </c>
      <c r="O238" s="17">
        <f>'Index Values USD'!O238*'Index Values USD'!$U238</f>
        <v>247.01081289999999</v>
      </c>
      <c r="P238" s="17">
        <f>'Index Values USD'!P238*'Index Values USD'!$U238</f>
        <v>193.54081337</v>
      </c>
      <c r="Q238" s="17">
        <f>'Index Values USD'!Q238*'Index Values USD'!$U238</f>
        <v>16290.2787854</v>
      </c>
      <c r="R238" s="17">
        <f>'Index Values USD'!R238*'Index Values USD'!$U238</f>
        <v>11131.055153900001</v>
      </c>
      <c r="S238" s="17">
        <f>'Index Values USD'!S238*'Index Values USD'!$U238</f>
        <v>798.20996168490001</v>
      </c>
    </row>
    <row r="239" spans="1:19" s="1" customFormat="1" x14ac:dyDescent="0.25">
      <c r="A239" s="13">
        <f t="shared" si="4"/>
        <v>43008</v>
      </c>
      <c r="B239" s="17">
        <f>'Index Values USD'!B239*'Index Values USD'!$U239</f>
        <v>8785.4536619999999</v>
      </c>
      <c r="C239" s="17">
        <f>'Index Values USD'!C239*'Index Values USD'!$U239</f>
        <v>424.59467960000001</v>
      </c>
      <c r="D239" s="17">
        <f>'Index Values USD'!D239*'Index Values USD'!$U239</f>
        <v>8062.1065639000008</v>
      </c>
      <c r="E239" s="17">
        <f>'Index Values USD'!E239*'Index Values USD'!$U239</f>
        <v>443.51494229999997</v>
      </c>
      <c r="F239" s="17">
        <f>'Index Values USD'!F239*'Index Values USD'!$U239</f>
        <v>6763.0922066000003</v>
      </c>
      <c r="G239" s="17">
        <f>'Index Values USD'!G239*'Index Values USD'!$U239</f>
        <v>5573.5948791000001</v>
      </c>
      <c r="H239" s="17">
        <f>'Index Values USD'!H239*'Index Values USD'!$U239</f>
        <v>245.42703750000001</v>
      </c>
      <c r="I239" s="17">
        <f>'Index Values USD'!I239*'Index Values USD'!$U239</f>
        <v>6528.4574826000007</v>
      </c>
      <c r="J239" s="17">
        <f>'Index Values USD'!J239*'Index Values USD'!$U239</f>
        <v>1837.3645164000002</v>
      </c>
      <c r="K239" s="17">
        <f>'Index Values USD'!K239*'Index Values USD'!$U239</f>
        <v>454.48547030520001</v>
      </c>
      <c r="L239" s="17">
        <f>'Index Values USD'!L239*'Index Values USD'!$U239</f>
        <v>363.32146255999999</v>
      </c>
      <c r="M239" s="17">
        <f>'Index Values USD'!M239*'Index Values USD'!$U239</f>
        <v>988.86010529999999</v>
      </c>
      <c r="N239" s="17">
        <f>'Index Values USD'!N239*'Index Values USD'!$U239</f>
        <v>99.501397159999996</v>
      </c>
      <c r="O239" s="17">
        <f>'Index Values USD'!O239*'Index Values USD'!$U239</f>
        <v>250.84986075</v>
      </c>
      <c r="P239" s="17">
        <f>'Index Values USD'!P239*'Index Values USD'!$U239</f>
        <v>197.65865034000001</v>
      </c>
      <c r="Q239" s="17">
        <f>'Index Values USD'!Q239*'Index Values USD'!$U239</f>
        <v>16473.558753900001</v>
      </c>
      <c r="R239" s="17">
        <f>'Index Values USD'!R239*'Index Values USD'!$U239</f>
        <v>11177.7853765</v>
      </c>
      <c r="S239" s="17">
        <f>'Index Values USD'!S239*'Index Values USD'!$U239</f>
        <v>816.32230442989999</v>
      </c>
    </row>
    <row r="240" spans="1:19" s="1" customFormat="1" x14ac:dyDescent="0.25">
      <c r="A240" s="13">
        <f t="shared" si="4"/>
        <v>43039</v>
      </c>
      <c r="B240" s="17">
        <f>'Index Values USD'!B240*'Index Values USD'!$U240</f>
        <v>9191.931912</v>
      </c>
      <c r="C240" s="17">
        <f>'Index Values USD'!C240*'Index Values USD'!$U240</f>
        <v>449.0372496</v>
      </c>
      <c r="D240" s="17">
        <f>'Index Values USD'!D240*'Index Values USD'!$U240</f>
        <v>7981.4712947999997</v>
      </c>
      <c r="E240" s="17">
        <f>'Index Values USD'!E240*'Index Values USD'!$U240</f>
        <v>444.2803356</v>
      </c>
      <c r="F240" s="17">
        <f>'Index Values USD'!F240*'Index Values USD'!$U240</f>
        <v>6562.8461147999997</v>
      </c>
      <c r="G240" s="17">
        <f>'Index Values USD'!G240*'Index Values USD'!$U240</f>
        <v>5657.3642555999995</v>
      </c>
      <c r="H240" s="17">
        <f>'Index Values USD'!H240*'Index Values USD'!$U240</f>
        <v>246.99224639999997</v>
      </c>
      <c r="I240" s="17">
        <f>'Index Values USD'!I240*'Index Values USD'!$U240</f>
        <v>6493.5402312000006</v>
      </c>
      <c r="J240" s="17">
        <f>'Index Values USD'!J240*'Index Values USD'!$U240</f>
        <v>1810.9891811999996</v>
      </c>
      <c r="K240" s="17">
        <f>'Index Values USD'!K240*'Index Values USD'!$U240</f>
        <v>460.10093573639995</v>
      </c>
      <c r="L240" s="17">
        <f>'Index Values USD'!L240*'Index Values USD'!$U240</f>
        <v>368.33298215999997</v>
      </c>
      <c r="M240" s="17">
        <f>'Index Values USD'!M240*'Index Values USD'!$U240</f>
        <v>991.09859519999998</v>
      </c>
      <c r="N240" s="17">
        <f>'Index Values USD'!N240*'Index Values USD'!$U240</f>
        <v>97.837413959999992</v>
      </c>
      <c r="O240" s="17">
        <f>'Index Values USD'!O240*'Index Values USD'!$U240</f>
        <v>252.63518868</v>
      </c>
      <c r="P240" s="17">
        <f>'Index Values USD'!P240*'Index Values USD'!$U240</f>
        <v>198.20675615999997</v>
      </c>
      <c r="Q240" s="17">
        <f>'Index Values USD'!Q240*'Index Values USD'!$U240</f>
        <v>16752.7924728</v>
      </c>
      <c r="R240" s="17">
        <f>'Index Values USD'!R240*'Index Values USD'!$U240</f>
        <v>11372.817645599998</v>
      </c>
      <c r="S240" s="17">
        <f>'Index Values USD'!S240*'Index Values USD'!$U240</f>
        <v>815.58841137360002</v>
      </c>
    </row>
    <row r="241" spans="1:19" s="1" customFormat="1" x14ac:dyDescent="0.25">
      <c r="A241" s="13">
        <f t="shared" si="4"/>
        <v>43069</v>
      </c>
      <c r="B241" s="17">
        <f>'Index Values USD'!B241*'Index Values USD'!$U241</f>
        <v>9184.9027499999993</v>
      </c>
      <c r="C241" s="17">
        <f>'Index Values USD'!C241*'Index Values USD'!$U241</f>
        <v>438.201055</v>
      </c>
      <c r="D241" s="17">
        <f>'Index Values USD'!D241*'Index Values USD'!$U241</f>
        <v>7927.5750399999997</v>
      </c>
      <c r="E241" s="17">
        <f>'Index Values USD'!E241*'Index Values USD'!$U241</f>
        <v>432.92372499999999</v>
      </c>
      <c r="F241" s="17">
        <f>'Index Values USD'!F241*'Index Values USD'!$U241</f>
        <v>6642.3563799999993</v>
      </c>
      <c r="G241" s="17">
        <f>'Index Values USD'!G241*'Index Values USD'!$U241</f>
        <v>5805.4797524999994</v>
      </c>
      <c r="H241" s="17">
        <f>'Index Values USD'!H241*'Index Values USD'!$U241</f>
        <v>249.29781499999999</v>
      </c>
      <c r="I241" s="17">
        <f>'Index Values USD'!I241*'Index Values USD'!$U241</f>
        <v>6416.9884474999999</v>
      </c>
      <c r="J241" s="17">
        <f>'Index Values USD'!J241*'Index Values USD'!$U241</f>
        <v>1792.4033824999999</v>
      </c>
      <c r="K241" s="17">
        <f>'Index Values USD'!K241*'Index Values USD'!$U241</f>
        <v>452.27301860499995</v>
      </c>
      <c r="L241" s="17">
        <f>'Index Values USD'!L241*'Index Values USD'!$U241</f>
        <v>363.21753299999995</v>
      </c>
      <c r="M241" s="17">
        <f>'Index Values USD'!M241*'Index Values USD'!$U241</f>
        <v>999.3379574999999</v>
      </c>
      <c r="N241" s="17">
        <f>'Index Values USD'!N241*'Index Values USD'!$U241</f>
        <v>98.647158749999988</v>
      </c>
      <c r="O241" s="17">
        <f>'Index Values USD'!O241*'Index Values USD'!$U241</f>
        <v>252.85095624999997</v>
      </c>
      <c r="P241" s="17">
        <f>'Index Values USD'!P241*'Index Values USD'!$U241</f>
        <v>199.00208174999997</v>
      </c>
      <c r="Q241" s="17">
        <f>'Index Values USD'!Q241*'Index Values USD'!$U241</f>
        <v>16562.8411075</v>
      </c>
      <c r="R241" s="17">
        <f>'Index Values USD'!R241*'Index Values USD'!$U241</f>
        <v>11279.409482499999</v>
      </c>
      <c r="S241" s="17">
        <f>'Index Values USD'!S241*'Index Values USD'!$U241</f>
        <v>822.01292931499233</v>
      </c>
    </row>
    <row r="242" spans="1:19" s="1" customFormat="1" x14ac:dyDescent="0.25">
      <c r="A242" s="13">
        <f t="shared" si="4"/>
        <v>43100</v>
      </c>
      <c r="B242" s="17">
        <f>'Index Values USD'!B242*'Index Values USD'!$U242</f>
        <v>8725.4164099999998</v>
      </c>
      <c r="C242" s="17">
        <f>'Index Values USD'!C242*'Index Values USD'!$U242</f>
        <v>401.87517049999997</v>
      </c>
      <c r="D242" s="17">
        <f>'Index Values USD'!D242*'Index Values USD'!$U242</f>
        <v>7448.9068699999989</v>
      </c>
      <c r="E242" s="17">
        <f>'Index Values USD'!E242*'Index Values USD'!$U242</f>
        <v>398.42620349999999</v>
      </c>
      <c r="F242" s="17">
        <f>'Index Values USD'!F242*'Index Values USD'!$U242</f>
        <v>6322.9405870000001</v>
      </c>
      <c r="G242" s="17">
        <f>'Index Values USD'!G242*'Index Values USD'!$U242</f>
        <v>5425.6082225</v>
      </c>
      <c r="H242" s="17">
        <f>'Index Values USD'!H242*'Index Values USD'!$U242</f>
        <v>230.441453</v>
      </c>
      <c r="I242" s="17">
        <f>'Index Values USD'!I242*'Index Values USD'!$U242</f>
        <v>5977.2846755</v>
      </c>
      <c r="J242" s="17">
        <f>'Index Values USD'!J242*'Index Values USD'!$U242</f>
        <v>1670.5826175</v>
      </c>
      <c r="K242" s="17">
        <f>'Index Values USD'!K242*'Index Values USD'!$U242</f>
        <v>457.57349523649998</v>
      </c>
      <c r="L242" s="17">
        <f>'Index Values USD'!L242*'Index Values USD'!$U242</f>
        <v>366.6476002</v>
      </c>
      <c r="M242" s="17">
        <f>'Index Values USD'!M242*'Index Values USD'!$U242</f>
        <v>1001.5974105</v>
      </c>
      <c r="N242" s="17">
        <f>'Index Values USD'!N242*'Index Values USD'!$U242</f>
        <v>99.52103185</v>
      </c>
      <c r="O242" s="17">
        <f>'Index Values USD'!O242*'Index Values USD'!$U242</f>
        <v>255.53727139999998</v>
      </c>
      <c r="P242" s="17">
        <f>'Index Values USD'!P242*'Index Values USD'!$U242</f>
        <v>200.90373804999999</v>
      </c>
      <c r="Q242" s="17">
        <f>'Index Values USD'!Q242*'Index Values USD'!$U242</f>
        <v>16123.470996</v>
      </c>
      <c r="R242" s="17">
        <f>'Index Values USD'!R242*'Index Values USD'!$U242</f>
        <v>11296.642463</v>
      </c>
      <c r="S242" s="17">
        <f>'Index Values USD'!S242*'Index Values USD'!$U242</f>
        <v>827.68423125050003</v>
      </c>
    </row>
    <row r="243" spans="1:19" s="1" customFormat="1" x14ac:dyDescent="0.25">
      <c r="A243" s="13">
        <f t="shared" si="4"/>
        <v>43131</v>
      </c>
      <c r="B243" s="17">
        <f>'Index Values USD'!B243*'Index Values USD'!$U243</f>
        <v>8903.3598060000004</v>
      </c>
      <c r="C243" s="17">
        <f>'Index Values USD'!C243*'Index Values USD'!$U243</f>
        <v>409.76488919999997</v>
      </c>
      <c r="D243" s="17">
        <f>'Index Values USD'!D243*'Index Values USD'!$U243</f>
        <v>7408.8620297999996</v>
      </c>
      <c r="E243" s="17">
        <f>'Index Values USD'!E243*'Index Values USD'!$U243</f>
        <v>384.89006519999998</v>
      </c>
      <c r="F243" s="17">
        <f>'Index Values USD'!F243*'Index Values USD'!$U243</f>
        <v>6223.9789608000001</v>
      </c>
      <c r="G243" s="17">
        <f>'Index Values USD'!G243*'Index Values USD'!$U243</f>
        <v>5452.1951994000001</v>
      </c>
      <c r="H243" s="17">
        <f>'Index Values USD'!H243*'Index Values USD'!$U243</f>
        <v>236.92564080000002</v>
      </c>
      <c r="I243" s="17">
        <f>'Index Values USD'!I243*'Index Values USD'!$U243</f>
        <v>6156.5565815999998</v>
      </c>
      <c r="J243" s="17">
        <f>'Index Values USD'!J243*'Index Values USD'!$U243</f>
        <v>1741.1012292</v>
      </c>
      <c r="K243" s="17">
        <f>'Index Values USD'!K243*'Index Values USD'!$U243</f>
        <v>459.98820341040005</v>
      </c>
      <c r="L243" s="17">
        <f>'Index Values USD'!L243*'Index Values USD'!$U243</f>
        <v>368.1226929</v>
      </c>
      <c r="M243" s="17">
        <f>'Index Values USD'!M243*'Index Values USD'!$U243</f>
        <v>992.92737719999991</v>
      </c>
      <c r="N243" s="17">
        <f>'Index Values USD'!N243*'Index Values USD'!$U243</f>
        <v>101.86703106000002</v>
      </c>
      <c r="O243" s="17">
        <f>'Index Values USD'!O243*'Index Values USD'!$U243</f>
        <v>255.29960363999999</v>
      </c>
      <c r="P243" s="17">
        <f>'Index Values USD'!P243*'Index Values USD'!$U243</f>
        <v>200.76547302</v>
      </c>
      <c r="Q243" s="17">
        <f>'Index Values USD'!Q243*'Index Values USD'!$U243</f>
        <v>16111.495651199999</v>
      </c>
      <c r="R243" s="17">
        <f>'Index Values USD'!R243*'Index Values USD'!$U243</f>
        <v>11254.0361634</v>
      </c>
      <c r="S243" s="17">
        <f>'Index Values USD'!S243*'Index Values USD'!$U243</f>
        <v>827.09968766280008</v>
      </c>
    </row>
    <row r="244" spans="1:19" s="1" customFormat="1" x14ac:dyDescent="0.25">
      <c r="A244" s="13">
        <f t="shared" si="4"/>
        <v>43159</v>
      </c>
      <c r="B244" s="17">
        <f>'Index Values USD'!B244*'Index Values USD'!$U244</f>
        <v>8097.2183359999999</v>
      </c>
      <c r="C244" s="17">
        <f>'Index Values USD'!C244*'Index Values USD'!$U244</f>
        <v>363.47470920000001</v>
      </c>
      <c r="D244" s="17">
        <f>'Index Values USD'!D244*'Index Values USD'!$U244</f>
        <v>7041.4898991999999</v>
      </c>
      <c r="E244" s="17">
        <f>'Index Values USD'!E244*'Index Values USD'!$U244</f>
        <v>363.50527740000007</v>
      </c>
      <c r="F244" s="17">
        <f>'Index Values USD'!F244*'Index Values USD'!$U244</f>
        <v>5985.3468322000008</v>
      </c>
      <c r="G244" s="17">
        <f>'Index Values USD'!G244*'Index Values USD'!$U244</f>
        <v>5086.7318892000003</v>
      </c>
      <c r="H244" s="17">
        <f>'Index Values USD'!H244*'Index Values USD'!$U244</f>
        <v>216.67210439999999</v>
      </c>
      <c r="I244" s="17">
        <f>'Index Values USD'!I244*'Index Values USD'!$U244</f>
        <v>6035.4159761999999</v>
      </c>
      <c r="J244" s="17">
        <f>'Index Values USD'!J244*'Index Values USD'!$U244</f>
        <v>1695.1626661999999</v>
      </c>
      <c r="K244" s="17">
        <f>'Index Values USD'!K244*'Index Values USD'!$U244</f>
        <v>471.66327218639998</v>
      </c>
      <c r="L244" s="17">
        <f>'Index Values USD'!L244*'Index Values USD'!$U244</f>
        <v>375.37381214000004</v>
      </c>
      <c r="M244" s="17">
        <f>'Index Values USD'!M244*'Index Values USD'!$U244</f>
        <v>984.97637839999993</v>
      </c>
      <c r="N244" s="17">
        <f>'Index Values USD'!N244*'Index Values USD'!$U244</f>
        <v>103.25499032</v>
      </c>
      <c r="O244" s="17">
        <f>'Index Values USD'!O244*'Index Values USD'!$U244</f>
        <v>258.59592042000003</v>
      </c>
      <c r="P244" s="17">
        <f>'Index Values USD'!P244*'Index Values USD'!$U244</f>
        <v>202.95442870000002</v>
      </c>
      <c r="Q244" s="17">
        <f>'Index Values USD'!Q244*'Index Values USD'!$U244</f>
        <v>15509.586719200002</v>
      </c>
      <c r="R244" s="17">
        <f>'Index Values USD'!R244*'Index Values USD'!$U244</f>
        <v>11304.447204600001</v>
      </c>
      <c r="S244" s="17">
        <f>'Index Values USD'!S244*'Index Values USD'!$U244</f>
        <v>837.9705687472001</v>
      </c>
    </row>
    <row r="245" spans="1:19" s="14" customFormat="1" x14ac:dyDescent="0.25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I62"/>
  <sheetViews>
    <sheetView showGridLines="0" zoomScale="120" zoomScaleNormal="120" workbookViewId="0">
      <selection sqref="A1:B1"/>
    </sheetView>
  </sheetViews>
  <sheetFormatPr defaultColWidth="9.140625" defaultRowHeight="11.25" x14ac:dyDescent="0.2"/>
  <cols>
    <col min="1" max="1" width="3.140625" style="57" customWidth="1"/>
    <col min="2" max="2" width="37.7109375" style="57" customWidth="1"/>
    <col min="3" max="3" width="52.42578125" style="57" customWidth="1"/>
    <col min="4" max="6" width="9" style="57" customWidth="1"/>
    <col min="7" max="10" width="9.140625" style="57" hidden="1" customWidth="1"/>
    <col min="11" max="12" width="9" style="57" hidden="1" customWidth="1"/>
    <col min="13" max="14" width="9.140625" style="57" hidden="1" customWidth="1"/>
    <col min="15" max="15" width="9.140625" style="57" customWidth="1"/>
    <col min="16" max="16" width="4.42578125" style="57" customWidth="1"/>
    <col min="17" max="16384" width="9.140625" style="57"/>
  </cols>
  <sheetData>
    <row r="1" spans="1:19" ht="27" customHeight="1" thickBot="1" x14ac:dyDescent="0.25">
      <c r="A1" s="234" t="s">
        <v>0</v>
      </c>
      <c r="B1" s="235"/>
      <c r="C1" s="214" t="s">
        <v>1</v>
      </c>
      <c r="D1" s="215" t="s">
        <v>21</v>
      </c>
      <c r="E1" s="215" t="s">
        <v>12</v>
      </c>
      <c r="F1" s="216" t="s">
        <v>213</v>
      </c>
      <c r="G1" s="236" t="s">
        <v>139</v>
      </c>
      <c r="H1" s="237"/>
      <c r="K1" s="83" t="s">
        <v>21</v>
      </c>
      <c r="L1" s="83" t="s">
        <v>12</v>
      </c>
      <c r="O1" s="202"/>
    </row>
    <row r="2" spans="1:19" s="59" customFormat="1" ht="15" customHeight="1" x14ac:dyDescent="0.2">
      <c r="A2" s="238" t="s">
        <v>105</v>
      </c>
      <c r="B2" s="135" t="str">
        <f t="array" ref="B2:B52">TRANSPOSE('Monthly Returns'!B1:AZ1)</f>
        <v>US Equity</v>
      </c>
      <c r="C2" s="136" t="str">
        <f t="array" ref="C2:C52">TRANSPOSE('Monthly Returns'!B2:AZ2)</f>
        <v xml:space="preserve">MSCI Daily TR Gross USA </v>
      </c>
      <c r="D2" s="137">
        <f t="array" ref="D2:D52">TRANSPOSE('Monthly Returns'!B256:AZ256)</f>
        <v>6.1999999999999986E-2</v>
      </c>
      <c r="E2" s="137">
        <f t="array" ref="E2:E52">TRANSPOSE('Monthly Returns'!B250:AZ250)</f>
        <v>0.14609808795491863</v>
      </c>
      <c r="F2" s="138">
        <f>'Building Blocks'!B17</f>
        <v>1.9E-2</v>
      </c>
      <c r="G2" s="100">
        <f>D2-K2</f>
        <v>-1.0000000000000148E-3</v>
      </c>
      <c r="H2" s="100">
        <f t="shared" ref="H2:H52" si="0">E2-L2</f>
        <v>-1.2901912045081371E-2</v>
      </c>
      <c r="I2" s="100"/>
      <c r="J2" s="100"/>
      <c r="K2" s="119">
        <v>6.3E-2</v>
      </c>
      <c r="L2" s="84">
        <v>0.159</v>
      </c>
      <c r="O2" s="203"/>
      <c r="P2" s="204"/>
      <c r="Q2" s="207"/>
      <c r="R2" s="204"/>
      <c r="S2" s="204"/>
    </row>
    <row r="3" spans="1:19" ht="15" customHeight="1" x14ac:dyDescent="0.2">
      <c r="A3" s="239"/>
      <c r="B3" s="139" t="str">
        <v>US Small Cap Equity</v>
      </c>
      <c r="C3" s="118" t="str">
        <v xml:space="preserve">MSCI Daily TR Gross Small Cap USA </v>
      </c>
      <c r="D3" s="140">
        <v>6.7000000000000004E-2</v>
      </c>
      <c r="E3" s="140">
        <v>0.19181841041753545</v>
      </c>
      <c r="F3" s="141">
        <f>F2</f>
        <v>1.9E-2</v>
      </c>
      <c r="G3" s="100">
        <f>D3-K3</f>
        <v>5.0000000000000044E-3</v>
      </c>
      <c r="H3" s="100">
        <f t="shared" si="0"/>
        <v>3.4818410417535445E-2</v>
      </c>
      <c r="I3" s="100"/>
      <c r="J3" s="100"/>
      <c r="K3" s="120">
        <v>6.2E-2</v>
      </c>
      <c r="L3" s="85">
        <v>0.157</v>
      </c>
      <c r="O3" s="203"/>
      <c r="P3" s="204"/>
      <c r="Q3" s="207"/>
      <c r="R3" s="204"/>
      <c r="S3" s="204"/>
    </row>
    <row r="4" spans="1:19" ht="15" customHeight="1" x14ac:dyDescent="0.2">
      <c r="A4" s="239"/>
      <c r="B4" s="139" t="str">
        <v>Europe Ex-UK Equity</v>
      </c>
      <c r="C4" s="118" t="str">
        <v xml:space="preserve">MSCI Daily TR Gross Europe Ex UK </v>
      </c>
      <c r="D4" s="140">
        <v>6.4500000000000002E-2</v>
      </c>
      <c r="E4" s="140">
        <v>0.16789733251951516</v>
      </c>
      <c r="F4" s="141">
        <f>'Building Blocks'!B18</f>
        <v>3.1E-2</v>
      </c>
      <c r="G4" s="100">
        <f t="shared" ref="G4:G52" si="1">D4-K4</f>
        <v>-2.5000000000000022E-3</v>
      </c>
      <c r="H4" s="100">
        <f t="shared" si="0"/>
        <v>-1.1102667480484829E-2</v>
      </c>
      <c r="I4" s="100"/>
      <c r="J4" s="100"/>
      <c r="K4" s="121">
        <v>6.7000000000000004E-2</v>
      </c>
      <c r="L4" s="103">
        <v>0.17899999999999999</v>
      </c>
      <c r="O4" s="203"/>
      <c r="P4" s="204"/>
      <c r="Q4" s="207"/>
      <c r="R4" s="204"/>
      <c r="S4" s="204"/>
    </row>
    <row r="5" spans="1:19" ht="15" customHeight="1" x14ac:dyDescent="0.2">
      <c r="A5" s="239"/>
      <c r="B5" s="139" t="str">
        <v>Europe Small Cap Equity</v>
      </c>
      <c r="C5" s="118" t="str">
        <v xml:space="preserve">MSCI Daily TR Gross Small Cap Europe </v>
      </c>
      <c r="D5" s="140">
        <v>6.3E-2</v>
      </c>
      <c r="E5" s="140">
        <v>0.17925873784389898</v>
      </c>
      <c r="F5" s="141">
        <f>F4</f>
        <v>3.1E-2</v>
      </c>
      <c r="G5" s="100">
        <f t="shared" si="1"/>
        <v>-8.0000000000000071E-3</v>
      </c>
      <c r="H5" s="100">
        <f t="shared" si="0"/>
        <v>-2.7741262156101038E-2</v>
      </c>
      <c r="I5" s="100"/>
      <c r="J5" s="100"/>
      <c r="K5" s="120">
        <v>7.1000000000000008E-2</v>
      </c>
      <c r="L5" s="85">
        <v>0.20700000000000002</v>
      </c>
      <c r="O5" s="203"/>
      <c r="P5" s="204"/>
      <c r="Q5" s="207"/>
      <c r="R5" s="204"/>
      <c r="S5" s="204"/>
    </row>
    <row r="6" spans="1:19" ht="15" customHeight="1" x14ac:dyDescent="0.2">
      <c r="A6" s="239"/>
      <c r="B6" s="139" t="str">
        <v>UK Equity</v>
      </c>
      <c r="C6" s="118" t="str">
        <v xml:space="preserve">MSCI Daily TR Gross UK </v>
      </c>
      <c r="D6" s="140">
        <v>7.0500000000000007E-2</v>
      </c>
      <c r="E6" s="140">
        <v>0.13056712099421783</v>
      </c>
      <c r="F6" s="141">
        <f>'Building Blocks'!B19</f>
        <v>3.5000000000000003E-2</v>
      </c>
      <c r="G6" s="100">
        <f t="shared" si="1"/>
        <v>5.0000000000000044E-4</v>
      </c>
      <c r="H6" s="100">
        <f t="shared" si="0"/>
        <v>-9.0432879005782174E-2</v>
      </c>
      <c r="I6" s="100"/>
      <c r="J6" s="100"/>
      <c r="K6" s="121">
        <v>7.0000000000000007E-2</v>
      </c>
      <c r="L6" s="103">
        <v>0.221</v>
      </c>
      <c r="O6" s="203"/>
      <c r="P6" s="204"/>
      <c r="Q6" s="207"/>
      <c r="R6" s="204"/>
      <c r="S6" s="204"/>
    </row>
    <row r="7" spans="1:19" ht="15" customHeight="1" x14ac:dyDescent="0.2">
      <c r="A7" s="239"/>
      <c r="B7" s="139" t="str">
        <v>Japan Equity</v>
      </c>
      <c r="C7" s="118" t="str">
        <v xml:space="preserve">MSCI Daily TR Gross Japan </v>
      </c>
      <c r="D7" s="140">
        <v>4.3499999999999997E-2</v>
      </c>
      <c r="E7" s="140">
        <v>0.14957588117804543</v>
      </c>
      <c r="F7" s="141">
        <f>'Building Blocks'!B20</f>
        <v>1.7000000000000001E-2</v>
      </c>
      <c r="G7" s="100">
        <f t="shared" si="1"/>
        <v>-2.0500000000000004E-2</v>
      </c>
      <c r="H7" s="100">
        <f t="shared" si="0"/>
        <v>-1.5424118821954574E-2</v>
      </c>
      <c r="I7" s="100"/>
      <c r="J7" s="100"/>
      <c r="K7" s="120">
        <v>6.4000000000000001E-2</v>
      </c>
      <c r="L7" s="85">
        <v>0.16500000000000001</v>
      </c>
      <c r="O7" s="203"/>
      <c r="P7" s="204"/>
      <c r="Q7" s="207"/>
      <c r="R7" s="204"/>
      <c r="S7" s="204"/>
    </row>
    <row r="8" spans="1:19" ht="15" customHeight="1" x14ac:dyDescent="0.2">
      <c r="A8" s="239"/>
      <c r="B8" s="139" t="str">
        <v>Japan Small Cap Equity</v>
      </c>
      <c r="C8" s="118" t="str">
        <v xml:space="preserve">MSCI Daily TR Gross Small Cap Japan </v>
      </c>
      <c r="D8" s="140">
        <v>4.3000000000000003E-2</v>
      </c>
      <c r="E8" s="140">
        <v>0.16840243739360694</v>
      </c>
      <c r="F8" s="141">
        <f>F7</f>
        <v>1.7000000000000001E-2</v>
      </c>
      <c r="G8" s="100">
        <f t="shared" si="1"/>
        <v>-1.6999999999999994E-2</v>
      </c>
      <c r="H8" s="100">
        <f t="shared" si="0"/>
        <v>-8.5975626063930499E-3</v>
      </c>
      <c r="I8" s="100"/>
      <c r="J8" s="100"/>
      <c r="K8" s="121">
        <v>0.06</v>
      </c>
      <c r="L8" s="103">
        <v>0.17699999999999999</v>
      </c>
      <c r="O8" s="203"/>
      <c r="P8" s="204"/>
      <c r="Q8" s="207"/>
      <c r="R8" s="204"/>
      <c r="S8" s="204"/>
    </row>
    <row r="9" spans="1:19" ht="15" customHeight="1" x14ac:dyDescent="0.2">
      <c r="A9" s="239"/>
      <c r="B9" s="139" t="str">
        <v>Developed Market Pacific Ex-Japan Equity</v>
      </c>
      <c r="C9" s="118" t="str">
        <v xml:space="preserve">MSCI Daily TR Gross Pacific Ex Japan </v>
      </c>
      <c r="D9" s="140">
        <v>8.249999999999999E-2</v>
      </c>
      <c r="E9" s="140">
        <v>0.18281758176170518</v>
      </c>
      <c r="F9" s="141">
        <f>'Building Blocks'!B21</f>
        <v>3.7999999999999999E-2</v>
      </c>
      <c r="G9" s="100">
        <f t="shared" si="1"/>
        <v>2.1499999999999991E-2</v>
      </c>
      <c r="H9" s="100">
        <f t="shared" si="0"/>
        <v>-1.0182418238294827E-2</v>
      </c>
      <c r="I9" s="100"/>
      <c r="J9" s="100"/>
      <c r="K9" s="120">
        <v>6.0999999999999999E-2</v>
      </c>
      <c r="L9" s="85">
        <v>0.193</v>
      </c>
      <c r="O9" s="203"/>
      <c r="P9" s="204"/>
      <c r="Q9" s="207"/>
      <c r="R9" s="204"/>
      <c r="S9" s="204"/>
    </row>
    <row r="10" spans="1:19" ht="15" customHeight="1" thickBot="1" x14ac:dyDescent="0.25">
      <c r="A10" s="239"/>
      <c r="B10" s="142" t="str">
        <v>Global Emerging Markets Equity</v>
      </c>
      <c r="C10" s="143" t="str">
        <v xml:space="preserve">MSCI Daily TR Gross EM </v>
      </c>
      <c r="D10" s="144">
        <v>8.4000000000000005E-2</v>
      </c>
      <c r="E10" s="144">
        <v>0.19658759496542597</v>
      </c>
      <c r="F10" s="145">
        <f>'Building Blocks'!B22</f>
        <v>2.5000000000000001E-2</v>
      </c>
      <c r="G10" s="100">
        <f t="shared" si="1"/>
        <v>-1.0000000000000009E-3</v>
      </c>
      <c r="H10" s="100">
        <f t="shared" si="0"/>
        <v>-4.041240503457405E-2</v>
      </c>
      <c r="I10" s="100"/>
      <c r="J10" s="100"/>
      <c r="K10" s="121">
        <v>8.5000000000000006E-2</v>
      </c>
      <c r="L10" s="103">
        <v>0.23700000000000002</v>
      </c>
      <c r="O10" s="203"/>
      <c r="P10" s="204"/>
      <c r="Q10" s="207"/>
      <c r="R10" s="204"/>
      <c r="S10" s="204"/>
    </row>
    <row r="11" spans="1:19" ht="15" customHeight="1" thickBot="1" x14ac:dyDescent="0.25">
      <c r="A11" s="240" t="s">
        <v>104</v>
      </c>
      <c r="B11" s="146" t="str">
        <v>Global Developed Market Sovereign Fixed Income</v>
      </c>
      <c r="C11" s="147" t="str">
        <v xml:space="preserve">Bloomberg Barclays Global Treasuries TR Index Unhedged </v>
      </c>
      <c r="D11" s="148">
        <v>1.4000000000000002E-2</v>
      </c>
      <c r="E11" s="148">
        <v>9.5890673458839698E-2</v>
      </c>
      <c r="F11" s="149">
        <f t="array" ref="F11:F16">TRANSPOSE('Fixed Income Calculations'!C87:H87)</f>
        <v>2.8000000000000001E-2</v>
      </c>
      <c r="G11" s="100">
        <f t="shared" si="1"/>
        <v>-6.9000000000000006E-2</v>
      </c>
      <c r="H11" s="100">
        <f t="shared" si="0"/>
        <v>-0.23910932654116032</v>
      </c>
      <c r="I11" s="100"/>
      <c r="J11" s="100"/>
      <c r="K11" s="122">
        <v>8.3000000000000004E-2</v>
      </c>
      <c r="L11" s="86">
        <v>0.33500000000000002</v>
      </c>
      <c r="O11" s="203"/>
      <c r="P11" s="204"/>
      <c r="Q11" s="207"/>
      <c r="R11" s="204"/>
      <c r="S11" s="204"/>
    </row>
    <row r="12" spans="1:19" ht="15" customHeight="1" x14ac:dyDescent="0.2">
      <c r="A12" s="241"/>
      <c r="B12" s="139" t="str">
        <v>Global Developed Market Aggregate Fixed Income</v>
      </c>
      <c r="C12" s="118" t="str">
        <v xml:space="preserve">Bloomberg Barclays Global Aggregate TR Index Unhedged </v>
      </c>
      <c r="D12" s="140">
        <v>2.2000000000000002E-2</v>
      </c>
      <c r="E12" s="140">
        <v>8.7923241418124021E-2</v>
      </c>
      <c r="F12" s="141">
        <v>3.1E-2</v>
      </c>
      <c r="G12" s="100">
        <f t="shared" si="1"/>
        <v>-4.0000000000000001E-3</v>
      </c>
      <c r="H12" s="100">
        <f t="shared" si="0"/>
        <v>5.4923241418124019E-2</v>
      </c>
      <c r="I12" s="100"/>
      <c r="J12" s="100"/>
      <c r="K12" s="123">
        <v>2.6000000000000002E-2</v>
      </c>
      <c r="L12" s="102">
        <v>3.3000000000000002E-2</v>
      </c>
      <c r="O12" s="203"/>
      <c r="P12" s="204"/>
      <c r="Q12" s="207"/>
      <c r="R12" s="204"/>
      <c r="S12" s="204"/>
    </row>
    <row r="13" spans="1:19" ht="15" customHeight="1" x14ac:dyDescent="0.2">
      <c r="A13" s="241"/>
      <c r="B13" s="139" t="str">
        <v>Global High Yield Fixed Income</v>
      </c>
      <c r="C13" s="118" t="str">
        <v xml:space="preserve">Bloomberg Barclays Global High Yield TR Index Unhedged </v>
      </c>
      <c r="D13" s="140">
        <v>5.8999999999999997E-2</v>
      </c>
      <c r="E13" s="140">
        <v>9.8091908549932896E-2</v>
      </c>
      <c r="F13" s="141">
        <v>0.06</v>
      </c>
      <c r="G13" s="100">
        <f t="shared" si="1"/>
        <v>3.7999999999999992E-2</v>
      </c>
      <c r="H13" s="100">
        <f t="shared" si="0"/>
        <v>5.6091908549932894E-2</v>
      </c>
      <c r="I13" s="100"/>
      <c r="J13" s="100"/>
      <c r="K13" s="120">
        <v>2.1000000000000001E-2</v>
      </c>
      <c r="L13" s="85">
        <v>4.2000000000000003E-2</v>
      </c>
      <c r="O13" s="203"/>
      <c r="P13" s="204"/>
      <c r="Q13" s="207"/>
      <c r="R13" s="204"/>
      <c r="S13" s="204"/>
    </row>
    <row r="14" spans="1:19" ht="15" customHeight="1" x14ac:dyDescent="0.2">
      <c r="A14" s="241"/>
      <c r="B14" s="139" t="str">
        <v>Emerging Markets Local Currency Fixed Income</v>
      </c>
      <c r="C14" s="118" t="str">
        <v xml:space="preserve">Bloomberg Barclays EM Local Currency Government TR Index Unhedged </v>
      </c>
      <c r="D14" s="140">
        <v>3.9000000000000007E-2</v>
      </c>
      <c r="E14" s="140">
        <v>0.11111333896370093</v>
      </c>
      <c r="F14" s="141">
        <v>5.8000000000000003E-2</v>
      </c>
      <c r="G14" s="100">
        <f t="shared" si="1"/>
        <v>2.1000000000000005E-2</v>
      </c>
      <c r="H14" s="100">
        <f t="shared" si="0"/>
        <v>0.10411333896370092</v>
      </c>
      <c r="I14" s="100"/>
      <c r="J14" s="100"/>
      <c r="K14" s="121">
        <v>1.8000000000000002E-2</v>
      </c>
      <c r="L14" s="103">
        <v>7.0000000000000001E-3</v>
      </c>
      <c r="O14" s="203"/>
      <c r="P14" s="204"/>
      <c r="Q14" s="207"/>
      <c r="R14" s="204"/>
      <c r="S14" s="204"/>
    </row>
    <row r="15" spans="1:19" ht="15" customHeight="1" x14ac:dyDescent="0.2">
      <c r="A15" s="241"/>
      <c r="B15" s="139" t="str">
        <v>Emerging Markets Hard Currency Fixed Income</v>
      </c>
      <c r="C15" s="118" t="str">
        <v xml:space="preserve">Bloomberg Barclays EM Hard Currency Government TR Index Unhedged </v>
      </c>
      <c r="D15" s="140">
        <v>6.1000000000000006E-2</v>
      </c>
      <c r="E15" s="140">
        <v>0.10523473322618275</v>
      </c>
      <c r="F15" s="141">
        <v>6.4000000000000001E-2</v>
      </c>
      <c r="G15" s="100">
        <f t="shared" si="1"/>
        <v>4.0000000000000008E-2</v>
      </c>
      <c r="H15" s="100">
        <f t="shared" si="0"/>
        <v>7.6234733226182752E-2</v>
      </c>
      <c r="I15" s="100"/>
      <c r="J15" s="100"/>
      <c r="K15" s="120">
        <v>2.1000000000000001E-2</v>
      </c>
      <c r="L15" s="85">
        <v>2.9000000000000001E-2</v>
      </c>
      <c r="O15" s="203"/>
      <c r="P15" s="204"/>
      <c r="Q15" s="207"/>
      <c r="R15" s="204"/>
      <c r="S15" s="204"/>
    </row>
    <row r="16" spans="1:19" ht="15" customHeight="1" thickBot="1" x14ac:dyDescent="0.25">
      <c r="A16" s="241"/>
      <c r="B16" s="186" t="str">
        <v>Emerging Markets Corporate Fixed Income</v>
      </c>
      <c r="C16" s="187" t="str">
        <v xml:space="preserve">Bloomberg Barclays EM Corporates TR Index Unhedged </v>
      </c>
      <c r="D16" s="188">
        <v>5.9000000000000004E-2</v>
      </c>
      <c r="E16" s="188">
        <v>0.11700425693437229</v>
      </c>
      <c r="F16" s="189">
        <v>6.4000000000000001E-2</v>
      </c>
      <c r="G16" s="100">
        <f t="shared" si="1"/>
        <v>3.8000000000000006E-2</v>
      </c>
      <c r="H16" s="100">
        <f t="shared" si="0"/>
        <v>4.2569343722820285E-6</v>
      </c>
      <c r="I16" s="100"/>
      <c r="J16" s="100"/>
      <c r="K16" s="121">
        <v>2.1000000000000001E-2</v>
      </c>
      <c r="L16" s="103">
        <v>0.11700000000000001</v>
      </c>
      <c r="O16" s="203"/>
      <c r="P16" s="204"/>
      <c r="Q16" s="207"/>
      <c r="R16" s="204"/>
      <c r="S16" s="204"/>
    </row>
    <row r="17" spans="1:19" ht="15" customHeight="1" x14ac:dyDescent="0.2">
      <c r="A17" s="242" t="s">
        <v>199</v>
      </c>
      <c r="B17" s="135" t="str">
        <v>Long-Short Equity</v>
      </c>
      <c r="C17" s="136" t="str">
        <v>HFRI Equity Hedge</v>
      </c>
      <c r="D17" s="137">
        <v>5.7000000000000002E-2</v>
      </c>
      <c r="E17" s="137">
        <v>9.2576825818374592E-2</v>
      </c>
      <c r="F17" s="138">
        <v>0</v>
      </c>
      <c r="G17" s="100">
        <f t="shared" si="1"/>
        <v>2.4E-2</v>
      </c>
      <c r="H17" s="100">
        <f t="shared" si="0"/>
        <v>4.0576825818374587E-2</v>
      </c>
      <c r="I17" s="100"/>
      <c r="J17" s="100"/>
      <c r="K17" s="120">
        <v>3.3000000000000002E-2</v>
      </c>
      <c r="L17" s="85">
        <v>5.2000000000000005E-2</v>
      </c>
      <c r="O17" s="203"/>
      <c r="P17" s="204"/>
      <c r="Q17" s="207"/>
      <c r="R17" s="204"/>
      <c r="S17" s="204"/>
    </row>
    <row r="18" spans="1:19" ht="15" customHeight="1" thickBot="1" x14ac:dyDescent="0.25">
      <c r="A18" s="243"/>
      <c r="B18" s="142" t="str">
        <v>Global Macro</v>
      </c>
      <c r="C18" s="143" t="str">
        <v>HFRI Macro</v>
      </c>
      <c r="D18" s="144">
        <v>4.8000000000000001E-2</v>
      </c>
      <c r="E18" s="144">
        <v>9.93896547503582E-2</v>
      </c>
      <c r="F18" s="145">
        <v>0</v>
      </c>
      <c r="G18" s="100">
        <f t="shared" si="1"/>
        <v>1.8000000000000002E-2</v>
      </c>
      <c r="H18" s="100">
        <f t="shared" si="0"/>
        <v>6.03896547503582E-2</v>
      </c>
      <c r="I18" s="100"/>
      <c r="J18" s="100"/>
      <c r="K18" s="121">
        <v>0.03</v>
      </c>
      <c r="L18" s="103">
        <v>3.9E-2</v>
      </c>
      <c r="O18" s="203"/>
      <c r="P18" s="204"/>
      <c r="Q18" s="207"/>
      <c r="R18" s="204"/>
      <c r="S18" s="204"/>
    </row>
    <row r="19" spans="1:19" ht="12" hidden="1" customHeight="1" x14ac:dyDescent="0.2">
      <c r="A19" s="184"/>
      <c r="B19" s="146" t="str">
        <v>Emerging Debt Agg USD</v>
      </c>
      <c r="C19" s="147" t="str">
        <v>Bllomberg Barclays EM USD Aggregate</v>
      </c>
      <c r="D19" s="148">
        <v>0</v>
      </c>
      <c r="E19" s="149">
        <v>0.10920043769887988</v>
      </c>
      <c r="F19" s="149"/>
      <c r="G19" s="100">
        <f t="shared" si="1"/>
        <v>-0.04</v>
      </c>
      <c r="H19" s="100">
        <f t="shared" si="0"/>
        <v>1.2200437698879879E-2</v>
      </c>
      <c r="I19" s="100"/>
      <c r="J19" s="100"/>
      <c r="K19" s="120">
        <v>0.04</v>
      </c>
      <c r="L19" s="85">
        <v>9.7000000000000003E-2</v>
      </c>
      <c r="O19" s="203"/>
      <c r="P19" s="58"/>
    </row>
    <row r="20" spans="1:19" ht="12" hidden="1" customHeight="1" x14ac:dyDescent="0.2">
      <c r="A20" s="184"/>
      <c r="B20" s="139" t="str">
        <v>US Equity_USD</v>
      </c>
      <c r="C20" s="118" t="str">
        <v>MSCI Daily TR Gross USA USD</v>
      </c>
      <c r="D20" s="140">
        <v>0</v>
      </c>
      <c r="E20" s="141">
        <v>0.14555198360342481</v>
      </c>
      <c r="F20" s="141"/>
      <c r="G20" s="100">
        <f t="shared" si="1"/>
        <v>-2.1000000000000001E-2</v>
      </c>
      <c r="H20" s="100">
        <f t="shared" si="0"/>
        <v>8.5551983603424808E-2</v>
      </c>
      <c r="I20" s="100"/>
      <c r="J20" s="100"/>
      <c r="K20" s="121">
        <v>2.1000000000000001E-2</v>
      </c>
      <c r="L20" s="103">
        <v>0.06</v>
      </c>
      <c r="O20" s="203"/>
      <c r="P20" s="58"/>
    </row>
    <row r="21" spans="1:19" ht="12" hidden="1" customHeight="1" x14ac:dyDescent="0.2">
      <c r="A21" s="184"/>
      <c r="B21" s="139" t="str">
        <v>Long-Short Equity_USD</v>
      </c>
      <c r="C21" s="118" t="str">
        <v>HFRI Equity Hedge USD</v>
      </c>
      <c r="D21" s="140">
        <v>0</v>
      </c>
      <c r="E21" s="141">
        <v>7.9782748594414435E-2</v>
      </c>
      <c r="F21" s="141"/>
      <c r="G21" s="100">
        <f t="shared" si="1"/>
        <v>-2.5000000000000001E-2</v>
      </c>
      <c r="H21" s="100">
        <f t="shared" si="0"/>
        <v>5.0782748594414437E-2</v>
      </c>
      <c r="I21" s="100"/>
      <c r="J21" s="100"/>
      <c r="K21" s="120">
        <v>2.5000000000000001E-2</v>
      </c>
      <c r="L21" s="85">
        <v>2.9000000000000001E-2</v>
      </c>
      <c r="O21" s="203"/>
      <c r="P21" s="58"/>
    </row>
    <row r="22" spans="1:19" ht="12" hidden="1" customHeight="1" x14ac:dyDescent="0.2">
      <c r="A22" s="184"/>
      <c r="B22" s="139" t="str">
        <v>Global Macro_USD</v>
      </c>
      <c r="C22" s="118" t="str">
        <v>HFRI Macro USD</v>
      </c>
      <c r="D22" s="140">
        <v>0</v>
      </c>
      <c r="E22" s="141">
        <v>4.8738586435601784E-2</v>
      </c>
      <c r="F22" s="141"/>
      <c r="G22" s="100">
        <f t="shared" si="1"/>
        <v>-2.7E-2</v>
      </c>
      <c r="H22" s="100">
        <f t="shared" si="0"/>
        <v>2.3738586435601783E-2</v>
      </c>
      <c r="I22" s="100"/>
      <c r="J22" s="100"/>
      <c r="K22" s="121">
        <v>2.7E-2</v>
      </c>
      <c r="L22" s="103">
        <v>2.5000000000000001E-2</v>
      </c>
      <c r="O22" s="203"/>
      <c r="P22" s="58"/>
    </row>
    <row r="23" spans="1:19" ht="12" hidden="1" customHeight="1" x14ac:dyDescent="0.2">
      <c r="A23" s="184"/>
      <c r="B23" s="139" t="str">
        <v>EXTRA</v>
      </c>
      <c r="C23" s="118" t="str">
        <v>EXTRA</v>
      </c>
      <c r="D23" s="140">
        <v>0</v>
      </c>
      <c r="E23" s="141">
        <v>7.9000000000000001E-2</v>
      </c>
      <c r="F23" s="141"/>
      <c r="G23" s="100">
        <f t="shared" si="1"/>
        <v>-2.9000000000000001E-2</v>
      </c>
      <c r="H23" s="100">
        <f t="shared" si="0"/>
        <v>-5.0000000000000044E-3</v>
      </c>
      <c r="I23" s="100"/>
      <c r="J23" s="100"/>
      <c r="K23" s="120">
        <v>2.9000000000000001E-2</v>
      </c>
      <c r="L23" s="85">
        <v>8.4000000000000005E-2</v>
      </c>
      <c r="O23" s="203"/>
      <c r="P23" s="58"/>
    </row>
    <row r="24" spans="1:19" ht="12" hidden="1" customHeight="1" x14ac:dyDescent="0.2">
      <c r="A24" s="184"/>
      <c r="B24" s="139" t="str">
        <v>EXTRA</v>
      </c>
      <c r="C24" s="118" t="str">
        <v>EXTRA</v>
      </c>
      <c r="D24" s="140">
        <v>0</v>
      </c>
      <c r="E24" s="141">
        <v>3.9E-2</v>
      </c>
      <c r="F24" s="141"/>
      <c r="G24" s="100">
        <f t="shared" si="1"/>
        <v>-2.7E-2</v>
      </c>
      <c r="H24" s="100">
        <f t="shared" si="0"/>
        <v>2.0000000000000018E-3</v>
      </c>
      <c r="I24" s="100"/>
      <c r="J24" s="100"/>
      <c r="K24" s="121">
        <v>2.7E-2</v>
      </c>
      <c r="L24" s="103">
        <v>3.6999999999999998E-2</v>
      </c>
      <c r="O24" s="203"/>
      <c r="P24" s="58"/>
    </row>
    <row r="25" spans="1:19" ht="12" hidden="1" customHeight="1" x14ac:dyDescent="0.2">
      <c r="A25" s="184"/>
      <c r="B25" s="139" t="str">
        <v>EXTRA</v>
      </c>
      <c r="C25" s="118" t="str">
        <v>EXTRA</v>
      </c>
      <c r="D25" s="140">
        <v>0</v>
      </c>
      <c r="E25" s="141">
        <v>1.2E-2</v>
      </c>
      <c r="F25" s="141"/>
      <c r="G25" s="100">
        <f t="shared" si="1"/>
        <v>-2.1000000000000001E-2</v>
      </c>
      <c r="H25" s="100">
        <f t="shared" si="0"/>
        <v>0</v>
      </c>
      <c r="I25" s="100"/>
      <c r="J25" s="100"/>
      <c r="K25" s="120">
        <v>2.1000000000000001E-2</v>
      </c>
      <c r="L25" s="85">
        <v>1.2E-2</v>
      </c>
      <c r="O25" s="203"/>
      <c r="P25" s="58"/>
    </row>
    <row r="26" spans="1:19" ht="12" hidden="1" customHeight="1" x14ac:dyDescent="0.2">
      <c r="A26" s="184"/>
      <c r="B26" s="139" t="str">
        <v>EXTRA</v>
      </c>
      <c r="C26" s="118" t="str">
        <v>EXTRA</v>
      </c>
      <c r="D26" s="140">
        <v>0</v>
      </c>
      <c r="E26" s="141">
        <v>9.1999999999999998E-2</v>
      </c>
      <c r="F26" s="141"/>
      <c r="G26" s="100">
        <f t="shared" si="1"/>
        <v>-4.9000000000000002E-2</v>
      </c>
      <c r="H26" s="100">
        <f t="shared" si="0"/>
        <v>-5.0000000000000044E-3</v>
      </c>
      <c r="I26" s="100"/>
      <c r="J26" s="100"/>
      <c r="K26" s="121">
        <v>4.9000000000000002E-2</v>
      </c>
      <c r="L26" s="103">
        <v>9.7000000000000003E-2</v>
      </c>
      <c r="O26" s="203"/>
      <c r="P26" s="58"/>
    </row>
    <row r="27" spans="1:19" ht="12" hidden="1" customHeight="1" x14ac:dyDescent="0.2">
      <c r="A27" s="184"/>
      <c r="B27" s="139" t="str">
        <v>EXTRA</v>
      </c>
      <c r="C27" s="118" t="str">
        <v>EXTRA</v>
      </c>
      <c r="D27" s="140">
        <v>0</v>
      </c>
      <c r="E27" s="141">
        <v>5.7000000000000002E-2</v>
      </c>
      <c r="F27" s="141"/>
      <c r="G27" s="100">
        <f t="shared" si="1"/>
        <v>-4.7E-2</v>
      </c>
      <c r="H27" s="100">
        <f t="shared" si="0"/>
        <v>-2.9999999999999957E-3</v>
      </c>
      <c r="I27" s="100"/>
      <c r="J27" s="100"/>
      <c r="K27" s="120">
        <v>4.7E-2</v>
      </c>
      <c r="L27" s="85">
        <v>0.06</v>
      </c>
      <c r="M27" s="58"/>
      <c r="O27" s="203"/>
      <c r="P27" s="58"/>
    </row>
    <row r="28" spans="1:19" ht="12" hidden="1" customHeight="1" x14ac:dyDescent="0.2">
      <c r="A28" s="184"/>
      <c r="B28" s="139" t="str">
        <v>EXTRA</v>
      </c>
      <c r="C28" s="118" t="str">
        <v>EXTRA</v>
      </c>
      <c r="D28" s="140">
        <v>0</v>
      </c>
      <c r="E28" s="141">
        <v>8.1000000000000003E-2</v>
      </c>
      <c r="F28" s="141"/>
      <c r="G28" s="100">
        <f t="shared" si="1"/>
        <v>-4.0000000000000001E-3</v>
      </c>
      <c r="H28" s="100">
        <f t="shared" si="0"/>
        <v>0</v>
      </c>
      <c r="I28" s="100"/>
      <c r="J28" s="100"/>
      <c r="K28" s="121">
        <v>4.0000000000000001E-3</v>
      </c>
      <c r="L28" s="103">
        <v>8.1000000000000003E-2</v>
      </c>
      <c r="M28" s="58"/>
      <c r="N28" s="58"/>
      <c r="O28" s="203"/>
      <c r="P28" s="58"/>
    </row>
    <row r="29" spans="1:19" ht="12" hidden="1" customHeight="1" x14ac:dyDescent="0.2">
      <c r="A29" s="184"/>
      <c r="B29" s="139" t="str">
        <v>EXTRA</v>
      </c>
      <c r="C29" s="118" t="str">
        <v>EXTRA</v>
      </c>
      <c r="D29" s="140">
        <v>0</v>
      </c>
      <c r="E29" s="141">
        <v>8.1000000000000003E-2</v>
      </c>
      <c r="F29" s="141"/>
      <c r="G29" s="100">
        <f t="shared" si="1"/>
        <v>-2E-3</v>
      </c>
      <c r="H29" s="100">
        <f t="shared" si="0"/>
        <v>0</v>
      </c>
      <c r="I29" s="100"/>
      <c r="J29" s="100"/>
      <c r="K29" s="120">
        <v>2E-3</v>
      </c>
      <c r="L29" s="85">
        <v>8.1000000000000003E-2</v>
      </c>
      <c r="M29" s="58"/>
      <c r="N29" s="58"/>
      <c r="O29" s="203"/>
      <c r="P29" s="58"/>
    </row>
    <row r="30" spans="1:19" ht="12" hidden="1" customHeight="1" x14ac:dyDescent="0.2">
      <c r="A30" s="184"/>
      <c r="B30" s="139" t="str">
        <v>EXTRA</v>
      </c>
      <c r="C30" s="118" t="str">
        <v>EXTRA</v>
      </c>
      <c r="D30" s="140">
        <v>0</v>
      </c>
      <c r="E30" s="141">
        <v>9.2999999999999999E-2</v>
      </c>
      <c r="F30" s="141"/>
      <c r="G30" s="100">
        <f t="shared" si="1"/>
        <v>-1.4E-2</v>
      </c>
      <c r="H30" s="100">
        <f t="shared" si="0"/>
        <v>-2.0000000000000018E-3</v>
      </c>
      <c r="I30" s="100"/>
      <c r="J30" s="100"/>
      <c r="K30" s="121">
        <v>1.4E-2</v>
      </c>
      <c r="L30" s="103">
        <v>9.5000000000000001E-2</v>
      </c>
      <c r="M30" s="58"/>
      <c r="N30" s="58"/>
      <c r="O30" s="203"/>
      <c r="P30" s="58"/>
    </row>
    <row r="31" spans="1:19" ht="12" hidden="1" customHeight="1" x14ac:dyDescent="0.2">
      <c r="A31" s="184"/>
      <c r="B31" s="139" t="str">
        <v>EXTRA</v>
      </c>
      <c r="C31" s="118" t="str">
        <v>EXTRA</v>
      </c>
      <c r="D31" s="140">
        <v>0</v>
      </c>
      <c r="E31" s="141">
        <v>9.7000000000000003E-2</v>
      </c>
      <c r="F31" s="141"/>
      <c r="G31" s="100">
        <f t="shared" si="1"/>
        <v>-5.1000000000000004E-2</v>
      </c>
      <c r="H31" s="100">
        <f t="shared" si="0"/>
        <v>-4.0000000000000036E-3</v>
      </c>
      <c r="I31" s="100"/>
      <c r="J31" s="100"/>
      <c r="K31" s="120">
        <v>5.1000000000000004E-2</v>
      </c>
      <c r="L31" s="85">
        <v>0.10100000000000001</v>
      </c>
      <c r="M31" s="58"/>
      <c r="N31" s="58"/>
      <c r="O31" s="203"/>
      <c r="P31" s="58"/>
    </row>
    <row r="32" spans="1:19" ht="12" hidden="1" customHeight="1" x14ac:dyDescent="0.2">
      <c r="A32" s="184"/>
      <c r="B32" s="139" t="str">
        <v>EXTRA</v>
      </c>
      <c r="C32" s="118" t="str">
        <v>EXTRA</v>
      </c>
      <c r="D32" s="140">
        <v>0</v>
      </c>
      <c r="E32" s="141">
        <v>0.114</v>
      </c>
      <c r="F32" s="141"/>
      <c r="G32" s="100">
        <f t="shared" si="1"/>
        <v>-4.9000000000000002E-2</v>
      </c>
      <c r="H32" s="100">
        <f t="shared" si="0"/>
        <v>-6.9999999999999923E-3</v>
      </c>
      <c r="I32" s="100"/>
      <c r="J32" s="100"/>
      <c r="K32" s="121">
        <v>4.9000000000000002E-2</v>
      </c>
      <c r="L32" s="103">
        <v>0.121</v>
      </c>
      <c r="M32" s="58"/>
      <c r="N32" s="58"/>
      <c r="O32" s="203"/>
      <c r="P32" s="58"/>
    </row>
    <row r="33" spans="1:35" ht="12" hidden="1" customHeight="1" thickBot="1" x14ac:dyDescent="0.25">
      <c r="A33" s="185"/>
      <c r="B33" s="142" t="str">
        <v>EXTRA</v>
      </c>
      <c r="C33" s="143" t="str">
        <v>EXTRA</v>
      </c>
      <c r="D33" s="144">
        <v>0</v>
      </c>
      <c r="E33" s="145">
        <v>0.11900000000000001</v>
      </c>
      <c r="F33" s="145"/>
      <c r="G33" s="100">
        <f t="shared" si="1"/>
        <v>-5.1000000000000004E-2</v>
      </c>
      <c r="H33" s="100">
        <f t="shared" si="0"/>
        <v>-2.9999999999999888E-3</v>
      </c>
      <c r="I33" s="100"/>
      <c r="J33" s="100"/>
      <c r="K33" s="124">
        <v>5.1000000000000004E-2</v>
      </c>
      <c r="L33" s="101">
        <v>0.122</v>
      </c>
      <c r="M33" s="58"/>
      <c r="N33" s="58"/>
      <c r="O33" s="203"/>
      <c r="P33" s="58"/>
    </row>
    <row r="34" spans="1:35" ht="12" hidden="1" customHeight="1" x14ac:dyDescent="0.2">
      <c r="A34" s="183"/>
      <c r="B34" s="146" t="str">
        <v>EXTRA</v>
      </c>
      <c r="C34" s="147" t="str">
        <v>EXTRA</v>
      </c>
      <c r="D34" s="148">
        <v>0</v>
      </c>
      <c r="E34" s="149">
        <v>5.2999999999999999E-2</v>
      </c>
      <c r="F34" s="149"/>
      <c r="G34" s="100">
        <f t="shared" si="1"/>
        <v>-4.1000000000000002E-2</v>
      </c>
      <c r="H34" s="100">
        <f t="shared" si="0"/>
        <v>-3.0000000000000027E-3</v>
      </c>
      <c r="I34" s="100"/>
      <c r="J34" s="100"/>
      <c r="K34" s="119">
        <v>4.1000000000000002E-2</v>
      </c>
      <c r="L34" s="84">
        <v>5.6000000000000001E-2</v>
      </c>
      <c r="M34" s="58"/>
      <c r="N34" s="58"/>
      <c r="O34" s="203"/>
      <c r="P34" s="58"/>
    </row>
    <row r="35" spans="1:35" ht="12" hidden="1" customHeight="1" x14ac:dyDescent="0.2">
      <c r="A35" s="184"/>
      <c r="B35" s="139" t="str">
        <v>EXTRA</v>
      </c>
      <c r="C35" s="118" t="str">
        <v>EXTRA</v>
      </c>
      <c r="D35" s="140">
        <v>0</v>
      </c>
      <c r="E35" s="141">
        <v>5.9000000000000004E-2</v>
      </c>
      <c r="F35" s="141"/>
      <c r="G35" s="100">
        <f t="shared" si="1"/>
        <v>-4.3000000000000003E-2</v>
      </c>
      <c r="H35" s="100">
        <f t="shared" si="0"/>
        <v>-3.9999999999999966E-3</v>
      </c>
      <c r="I35" s="100"/>
      <c r="J35" s="100"/>
      <c r="K35" s="120">
        <v>4.3000000000000003E-2</v>
      </c>
      <c r="L35" s="85">
        <v>6.3E-2</v>
      </c>
      <c r="M35" s="58"/>
      <c r="N35" s="58"/>
      <c r="O35" s="203"/>
      <c r="P35" s="58"/>
      <c r="Q35" s="58"/>
      <c r="R35" s="58"/>
      <c r="S35" s="58"/>
    </row>
    <row r="36" spans="1:35" ht="12" hidden="1" customHeight="1" x14ac:dyDescent="0.2">
      <c r="A36" s="184"/>
      <c r="B36" s="139" t="str">
        <v>EXTRA</v>
      </c>
      <c r="C36" s="118" t="str">
        <v>EXTRA</v>
      </c>
      <c r="D36" s="140">
        <v>0</v>
      </c>
      <c r="E36" s="141">
        <v>8.2000000000000003E-2</v>
      </c>
      <c r="F36" s="141"/>
      <c r="G36" s="100">
        <f t="shared" si="1"/>
        <v>-5.2000000000000005E-2</v>
      </c>
      <c r="H36" s="100">
        <f t="shared" si="0"/>
        <v>-5.9999999999999915E-3</v>
      </c>
      <c r="I36" s="100"/>
      <c r="J36" s="100"/>
      <c r="K36" s="121">
        <v>5.2000000000000005E-2</v>
      </c>
      <c r="L36" s="103">
        <v>8.7999999999999995E-2</v>
      </c>
      <c r="M36" s="58"/>
      <c r="N36" s="58"/>
      <c r="O36" s="203"/>
      <c r="P36" s="58"/>
      <c r="Q36" s="58"/>
      <c r="R36" s="58"/>
      <c r="S36" s="58"/>
      <c r="T36" s="58"/>
    </row>
    <row r="37" spans="1:35" ht="12" hidden="1" customHeight="1" x14ac:dyDescent="0.2">
      <c r="A37" s="184"/>
      <c r="B37" s="139" t="str">
        <v>EXTRA</v>
      </c>
      <c r="C37" s="118" t="str">
        <v>EXTRA</v>
      </c>
      <c r="D37" s="140">
        <v>0</v>
      </c>
      <c r="E37" s="141">
        <v>6.2E-2</v>
      </c>
      <c r="F37" s="141"/>
      <c r="G37" s="100">
        <f t="shared" si="1"/>
        <v>-4.3999999999999997E-2</v>
      </c>
      <c r="H37" s="100">
        <f t="shared" si="0"/>
        <v>-4.0000000000000036E-3</v>
      </c>
      <c r="I37" s="100"/>
      <c r="J37" s="100"/>
      <c r="K37" s="120">
        <v>4.3999999999999997E-2</v>
      </c>
      <c r="L37" s="85">
        <v>6.6000000000000003E-2</v>
      </c>
      <c r="M37" s="58"/>
      <c r="N37" s="58"/>
      <c r="O37" s="203"/>
      <c r="P37" s="58"/>
      <c r="Q37" s="58"/>
      <c r="R37" s="58"/>
      <c r="S37" s="58"/>
      <c r="T37" s="58"/>
      <c r="U37" s="58"/>
      <c r="V37" s="58"/>
      <c r="W37" s="58"/>
    </row>
    <row r="38" spans="1:35" ht="12" hidden="1" customHeight="1" x14ac:dyDescent="0.2">
      <c r="A38" s="184"/>
      <c r="B38" s="139" t="str">
        <v>EXTRA</v>
      </c>
      <c r="C38" s="118" t="str">
        <v>EXTRA</v>
      </c>
      <c r="D38" s="140">
        <v>0</v>
      </c>
      <c r="E38" s="141">
        <v>4.9000000000000002E-2</v>
      </c>
      <c r="F38" s="141"/>
      <c r="G38" s="100">
        <f t="shared" si="1"/>
        <v>-3.7999999999999999E-2</v>
      </c>
      <c r="H38" s="100">
        <f t="shared" si="0"/>
        <v>-3.9999999999999966E-3</v>
      </c>
      <c r="I38" s="100"/>
      <c r="J38" s="100"/>
      <c r="K38" s="121">
        <v>3.7999999999999999E-2</v>
      </c>
      <c r="L38" s="103">
        <v>5.2999999999999999E-2</v>
      </c>
      <c r="M38" s="58"/>
      <c r="N38" s="58"/>
      <c r="O38" s="203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1:35" ht="12" hidden="1" customHeight="1" x14ac:dyDescent="0.2">
      <c r="A39" s="184"/>
      <c r="B39" s="139" t="str">
        <v>EXTRA</v>
      </c>
      <c r="C39" s="118" t="str">
        <v>EXTRA</v>
      </c>
      <c r="D39" s="140">
        <v>0</v>
      </c>
      <c r="E39" s="141">
        <v>4.2000000000000003E-2</v>
      </c>
      <c r="F39" s="141"/>
      <c r="G39" s="100">
        <f t="shared" si="1"/>
        <v>-3.6000000000000004E-2</v>
      </c>
      <c r="H39" s="100">
        <f t="shared" si="0"/>
        <v>-2.9999999999999957E-3</v>
      </c>
      <c r="I39" s="100"/>
      <c r="J39" s="100"/>
      <c r="K39" s="120">
        <v>3.6000000000000004E-2</v>
      </c>
      <c r="L39" s="85">
        <v>4.4999999999999998E-2</v>
      </c>
      <c r="M39" s="58"/>
      <c r="N39" s="58"/>
      <c r="O39" s="203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</row>
    <row r="40" spans="1:35" ht="12" hidden="1" customHeight="1" x14ac:dyDescent="0.2">
      <c r="A40" s="184"/>
      <c r="B40" s="139" t="str">
        <v>EXTRA</v>
      </c>
      <c r="C40" s="118" t="str">
        <v>EXTRA</v>
      </c>
      <c r="D40" s="140">
        <v>0</v>
      </c>
      <c r="E40" s="141">
        <v>0.1</v>
      </c>
      <c r="F40" s="141"/>
      <c r="G40" s="100">
        <f t="shared" si="1"/>
        <v>-4.1000000000000002E-2</v>
      </c>
      <c r="H40" s="100">
        <f t="shared" si="0"/>
        <v>1.6E-2</v>
      </c>
      <c r="I40" s="100"/>
      <c r="J40" s="100"/>
      <c r="K40" s="121">
        <v>4.1000000000000002E-2</v>
      </c>
      <c r="L40" s="103">
        <v>8.4000000000000005E-2</v>
      </c>
      <c r="M40" s="58"/>
      <c r="N40" s="58"/>
      <c r="O40" s="203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</row>
    <row r="41" spans="1:35" ht="12" hidden="1" customHeight="1" x14ac:dyDescent="0.2">
      <c r="A41" s="184"/>
      <c r="B41" s="139" t="str">
        <v>EXTRA</v>
      </c>
      <c r="C41" s="118" t="str">
        <v>EXTRA</v>
      </c>
      <c r="D41" s="140">
        <v>0</v>
      </c>
      <c r="E41" s="141">
        <v>0.154</v>
      </c>
      <c r="F41" s="141"/>
      <c r="G41" s="100">
        <f t="shared" si="1"/>
        <v>-0.02</v>
      </c>
      <c r="H41" s="100">
        <f t="shared" si="0"/>
        <v>-9.000000000000008E-3</v>
      </c>
      <c r="I41" s="100"/>
      <c r="J41" s="100"/>
      <c r="K41" s="120">
        <v>0.02</v>
      </c>
      <c r="L41" s="85">
        <v>0.16300000000000001</v>
      </c>
      <c r="M41" s="58"/>
      <c r="N41" s="58"/>
      <c r="O41" s="203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</row>
    <row r="42" spans="1:35" ht="12" hidden="1" customHeight="1" x14ac:dyDescent="0.2">
      <c r="A42" s="184"/>
      <c r="B42" s="139" t="str">
        <v>EXTRA</v>
      </c>
      <c r="C42" s="118" t="str">
        <v>EXTRA</v>
      </c>
      <c r="D42" s="140">
        <v>0</v>
      </c>
      <c r="E42" s="141">
        <v>0.21199999999999999</v>
      </c>
      <c r="F42" s="141"/>
      <c r="G42" s="100">
        <f t="shared" si="1"/>
        <v>-6.3E-2</v>
      </c>
      <c r="H42" s="100">
        <f t="shared" si="0"/>
        <v>-7.0000000000000062E-3</v>
      </c>
      <c r="I42" s="100"/>
      <c r="J42" s="100"/>
      <c r="K42" s="121">
        <v>6.3E-2</v>
      </c>
      <c r="L42" s="103">
        <v>0.219</v>
      </c>
      <c r="M42" s="58"/>
      <c r="N42" s="58"/>
      <c r="O42" s="203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</row>
    <row r="43" spans="1:35" ht="12" hidden="1" customHeight="1" x14ac:dyDescent="0.2">
      <c r="A43" s="184"/>
      <c r="B43" s="139" t="str">
        <v>EXTRA</v>
      </c>
      <c r="C43" s="118" t="str">
        <v>EXTRA</v>
      </c>
      <c r="D43" s="140">
        <v>0</v>
      </c>
      <c r="E43" s="141">
        <v>0</v>
      </c>
      <c r="F43" s="141"/>
      <c r="G43" s="100">
        <f t="shared" si="1"/>
        <v>-4.0000000000000008E-2</v>
      </c>
      <c r="H43" s="100">
        <f t="shared" si="0"/>
        <v>-0.05</v>
      </c>
      <c r="I43" s="100"/>
      <c r="J43" s="100"/>
      <c r="K43" s="120">
        <v>4.0000000000000008E-2</v>
      </c>
      <c r="L43" s="85">
        <v>0.05</v>
      </c>
      <c r="M43" s="58"/>
      <c r="N43" s="58"/>
      <c r="O43" s="203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</row>
    <row r="44" spans="1:35" ht="12" hidden="1" customHeight="1" x14ac:dyDescent="0.2">
      <c r="A44" s="184"/>
      <c r="B44" s="139" t="str">
        <v>EXTRA</v>
      </c>
      <c r="C44" s="118" t="str">
        <v>EXTRA</v>
      </c>
      <c r="D44" s="140">
        <v>0</v>
      </c>
      <c r="E44" s="141">
        <v>2.8000000000000001E-2</v>
      </c>
      <c r="F44" s="141"/>
      <c r="G44" s="100">
        <f t="shared" si="1"/>
        <v>-3.4000000000000002E-2</v>
      </c>
      <c r="H44" s="100">
        <f t="shared" si="0"/>
        <v>-1.0000000000000009E-3</v>
      </c>
      <c r="I44" s="100"/>
      <c r="J44" s="100"/>
      <c r="K44" s="121">
        <v>3.4000000000000002E-2</v>
      </c>
      <c r="L44" s="103">
        <v>2.9000000000000001E-2</v>
      </c>
      <c r="M44" s="58"/>
      <c r="N44" s="58"/>
      <c r="O44" s="203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</row>
    <row r="45" spans="1:35" ht="12" hidden="1" customHeight="1" x14ac:dyDescent="0.2">
      <c r="A45" s="184"/>
      <c r="B45" s="139" t="str">
        <v>EXTRA</v>
      </c>
      <c r="C45" s="118" t="str">
        <v>EXTRA</v>
      </c>
      <c r="D45" s="140">
        <v>0</v>
      </c>
      <c r="E45" s="141">
        <v>0</v>
      </c>
      <c r="F45" s="141"/>
      <c r="G45" s="100">
        <f t="shared" si="1"/>
        <v>-6.7000000000000004E-2</v>
      </c>
      <c r="H45" s="100">
        <f t="shared" si="0"/>
        <v>-0.126</v>
      </c>
      <c r="I45" s="100"/>
      <c r="J45" s="100"/>
      <c r="K45" s="120">
        <v>6.7000000000000004E-2</v>
      </c>
      <c r="L45" s="85">
        <v>0.126</v>
      </c>
      <c r="M45" s="58"/>
      <c r="N45" s="58"/>
      <c r="O45" s="203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</row>
    <row r="46" spans="1:35" ht="12" hidden="1" customHeight="1" x14ac:dyDescent="0.2">
      <c r="A46" s="184"/>
      <c r="B46" s="139" t="str">
        <v>EXTRA</v>
      </c>
      <c r="C46" s="118" t="str">
        <v>EXTRA</v>
      </c>
      <c r="D46" s="140">
        <v>0</v>
      </c>
      <c r="E46" s="141">
        <v>0</v>
      </c>
      <c r="F46" s="141"/>
      <c r="G46" s="100">
        <f t="shared" si="1"/>
        <v>-4.2000000000000003E-2</v>
      </c>
      <c r="H46" s="100">
        <f t="shared" si="0"/>
        <v>-5.1000000000000004E-2</v>
      </c>
      <c r="I46" s="100"/>
      <c r="J46" s="100"/>
      <c r="K46" s="121">
        <v>4.2000000000000003E-2</v>
      </c>
      <c r="L46" s="103">
        <v>5.1000000000000004E-2</v>
      </c>
      <c r="O46" s="203"/>
    </row>
    <row r="47" spans="1:35" ht="12" hidden="1" customHeight="1" x14ac:dyDescent="0.2">
      <c r="A47" s="184"/>
      <c r="B47" s="139" t="str">
        <v>EXTRA</v>
      </c>
      <c r="C47" s="118" t="str">
        <v>EXTRA</v>
      </c>
      <c r="D47" s="140">
        <v>0</v>
      </c>
      <c r="E47" s="141">
        <v>0</v>
      </c>
      <c r="F47" s="141"/>
      <c r="G47" s="100">
        <f t="shared" si="1"/>
        <v>-4.8000000000000001E-2</v>
      </c>
      <c r="H47" s="100">
        <f t="shared" si="0"/>
        <v>-7.2000000000000008E-2</v>
      </c>
      <c r="I47" s="100"/>
      <c r="J47" s="100"/>
      <c r="K47" s="120">
        <v>4.8000000000000001E-2</v>
      </c>
      <c r="L47" s="85">
        <v>7.2000000000000008E-2</v>
      </c>
      <c r="O47" s="203"/>
    </row>
    <row r="48" spans="1:35" ht="12" hidden="1" customHeight="1" x14ac:dyDescent="0.2">
      <c r="A48" s="184"/>
      <c r="B48" s="139" t="str">
        <v>EXTRA</v>
      </c>
      <c r="C48" s="118" t="str">
        <v>EXTRA</v>
      </c>
      <c r="D48" s="140">
        <v>0</v>
      </c>
      <c r="E48" s="141">
        <v>0.221</v>
      </c>
      <c r="F48" s="141"/>
      <c r="G48" s="100">
        <f t="shared" si="1"/>
        <v>-6.3E-2</v>
      </c>
      <c r="H48" s="100">
        <f t="shared" si="0"/>
        <v>-1.5000000000000013E-2</v>
      </c>
      <c r="I48" s="100"/>
      <c r="J48" s="100"/>
      <c r="K48" s="121">
        <v>6.3E-2</v>
      </c>
      <c r="L48" s="103">
        <v>0.23600000000000002</v>
      </c>
      <c r="O48" s="203"/>
    </row>
    <row r="49" spans="1:16" ht="12" hidden="1" customHeight="1" x14ac:dyDescent="0.2">
      <c r="A49" s="184"/>
      <c r="B49" s="139" t="str">
        <v>EXTRA</v>
      </c>
      <c r="C49" s="118" t="str">
        <v>EXTRA</v>
      </c>
      <c r="D49" s="140">
        <v>0</v>
      </c>
      <c r="E49" s="141">
        <v>0.189</v>
      </c>
      <c r="F49" s="141"/>
      <c r="G49" s="100">
        <f t="shared" si="1"/>
        <v>-6.4000000000000001E-2</v>
      </c>
      <c r="H49" s="100">
        <f t="shared" si="0"/>
        <v>-1.2000000000000011E-2</v>
      </c>
      <c r="I49" s="100"/>
      <c r="J49" s="100"/>
      <c r="K49" s="120">
        <v>6.4000000000000001E-2</v>
      </c>
      <c r="L49" s="85">
        <v>0.20100000000000001</v>
      </c>
      <c r="O49" s="203"/>
      <c r="P49" s="82"/>
    </row>
    <row r="50" spans="1:16" ht="12" hidden="1" customHeight="1" x14ac:dyDescent="0.2">
      <c r="A50" s="184"/>
      <c r="B50" s="139" t="str">
        <v>EXTRA</v>
      </c>
      <c r="C50" s="118" t="str">
        <v>EXTRA</v>
      </c>
      <c r="D50" s="140">
        <v>0</v>
      </c>
      <c r="E50" s="141">
        <v>0</v>
      </c>
      <c r="F50" s="141"/>
      <c r="G50" s="100">
        <f t="shared" si="1"/>
        <v>-7.9000000000000001E-2</v>
      </c>
      <c r="H50" s="100">
        <f t="shared" si="0"/>
        <v>-0.17799999999999999</v>
      </c>
      <c r="I50" s="100"/>
      <c r="J50" s="100"/>
      <c r="K50" s="121">
        <v>7.9000000000000001E-2</v>
      </c>
      <c r="L50" s="103">
        <v>0.17799999999999999</v>
      </c>
      <c r="O50" s="203"/>
      <c r="P50" s="82"/>
    </row>
    <row r="51" spans="1:16" ht="12" hidden="1" customHeight="1" x14ac:dyDescent="0.2">
      <c r="A51" s="184"/>
      <c r="B51" s="139" t="str">
        <v>EXTRA</v>
      </c>
      <c r="C51" s="118" t="str">
        <v>EXTRA</v>
      </c>
      <c r="D51" s="140">
        <v>0</v>
      </c>
      <c r="E51" s="141">
        <v>0</v>
      </c>
      <c r="F51" s="141"/>
      <c r="G51" s="100">
        <f t="shared" si="1"/>
        <v>-8.1000000000000003E-2</v>
      </c>
      <c r="H51" s="100">
        <f t="shared" si="0"/>
        <v>-0.23800000000000002</v>
      </c>
      <c r="I51" s="100"/>
      <c r="J51" s="100"/>
      <c r="K51" s="120">
        <v>8.1000000000000003E-2</v>
      </c>
      <c r="L51" s="85">
        <v>0.23800000000000002</v>
      </c>
      <c r="O51" s="203"/>
    </row>
    <row r="52" spans="1:16" ht="12" hidden="1" customHeight="1" thickBot="1" x14ac:dyDescent="0.25">
      <c r="A52" s="185"/>
      <c r="B52" s="142" t="str">
        <v>EXTRA</v>
      </c>
      <c r="C52" s="143" t="str">
        <v>EXTRA</v>
      </c>
      <c r="D52" s="144">
        <v>0</v>
      </c>
      <c r="E52" s="145">
        <v>0.188</v>
      </c>
      <c r="F52" s="145"/>
      <c r="G52" s="100">
        <f t="shared" si="1"/>
        <v>-6.3E-2</v>
      </c>
      <c r="H52" s="100">
        <f t="shared" si="0"/>
        <v>-1.0000000000000009E-2</v>
      </c>
      <c r="I52" s="100"/>
      <c r="J52" s="100"/>
      <c r="K52" s="125">
        <v>6.3E-2</v>
      </c>
      <c r="L52" s="104">
        <v>0.19800000000000001</v>
      </c>
      <c r="O52" s="203"/>
    </row>
    <row r="53" spans="1:16" ht="8.4499999999999993" customHeight="1" x14ac:dyDescent="0.2">
      <c r="G53" s="100"/>
      <c r="H53" s="100"/>
      <c r="O53" s="202"/>
    </row>
    <row r="54" spans="1:16" x14ac:dyDescent="0.2">
      <c r="A54" s="175" t="str">
        <f>"Assumptions are expressed in "&amp;'Building Blocks'!A6</f>
        <v>Assumptions are expressed in GBP</v>
      </c>
      <c r="B54" s="213"/>
      <c r="O54" s="202"/>
    </row>
    <row r="55" spans="1:16" ht="6" customHeight="1" x14ac:dyDescent="0.2">
      <c r="G55" s="100"/>
      <c r="H55" s="100"/>
      <c r="O55" s="202"/>
    </row>
    <row r="56" spans="1:16" x14ac:dyDescent="0.2">
      <c r="A56" s="20" t="s">
        <v>211</v>
      </c>
      <c r="E56" s="208"/>
    </row>
    <row r="57" spans="1:16" x14ac:dyDescent="0.2">
      <c r="A57" s="20" t="s">
        <v>111</v>
      </c>
    </row>
    <row r="58" spans="1:16" x14ac:dyDescent="0.2">
      <c r="A58" s="20" t="s">
        <v>112</v>
      </c>
    </row>
    <row r="62" spans="1:16" ht="9.6" customHeight="1" x14ac:dyDescent="0.2"/>
  </sheetData>
  <mergeCells count="5">
    <mergeCell ref="A1:B1"/>
    <mergeCell ref="G1:H1"/>
    <mergeCell ref="A2:A10"/>
    <mergeCell ref="A11:A16"/>
    <mergeCell ref="A17:A18"/>
  </mergeCells>
  <conditionalFormatting sqref="M27 M28:N45 S38:AB38 S39:AC39 S40:AD40 S41:AE41 S42:AF42 S43:AG43 S44:AH44 S45:AI45 S37:W37 S35 S36:T36">
    <cfRule type="cellIs" dxfId="83" priority="52" stopIfTrue="1" operator="lessThan">
      <formula>0</formula>
    </cfRule>
    <cfRule type="cellIs" dxfId="82" priority="53" stopIfTrue="1" operator="lessThan">
      <formula>0</formula>
    </cfRule>
    <cfRule type="cellIs" dxfId="81" priority="54" stopIfTrue="1" operator="lessThan">
      <formula>0</formula>
    </cfRule>
    <cfRule type="cellIs" dxfId="80" priority="55" stopIfTrue="1" operator="lessThan">
      <formula>0</formula>
    </cfRule>
    <cfRule type="cellIs" dxfId="79" priority="56" stopIfTrue="1" operator="lessThan">
      <formula>0</formula>
    </cfRule>
    <cfRule type="cellIs" dxfId="78" priority="57" stopIfTrue="1" operator="lessThan">
      <formula>0</formula>
    </cfRule>
  </conditionalFormatting>
  <conditionalFormatting sqref="P19:P45">
    <cfRule type="cellIs" dxfId="77" priority="22" stopIfTrue="1" operator="lessThan">
      <formula>0</formula>
    </cfRule>
    <cfRule type="cellIs" dxfId="76" priority="23" stopIfTrue="1" operator="lessThan">
      <formula>0</formula>
    </cfRule>
    <cfRule type="cellIs" dxfId="75" priority="24" stopIfTrue="1" operator="lessThan">
      <formula>0</formula>
    </cfRule>
    <cfRule type="cellIs" dxfId="74" priority="25" stopIfTrue="1" operator="lessThan">
      <formula>0</formula>
    </cfRule>
    <cfRule type="cellIs" dxfId="73" priority="26" stopIfTrue="1" operator="lessThan">
      <formula>0</formula>
    </cfRule>
    <cfRule type="cellIs" dxfId="72" priority="27" stopIfTrue="1" operator="lessThan">
      <formula>0</formula>
    </cfRule>
  </conditionalFormatting>
  <conditionalFormatting sqref="Q35:R45">
    <cfRule type="cellIs" dxfId="71" priority="4" stopIfTrue="1" operator="lessThan">
      <formula>0</formula>
    </cfRule>
    <cfRule type="cellIs" dxfId="70" priority="5" stopIfTrue="1" operator="lessThan">
      <formula>0</formula>
    </cfRule>
    <cfRule type="cellIs" dxfId="69" priority="6" stopIfTrue="1" operator="lessThan">
      <formula>0</formula>
    </cfRule>
    <cfRule type="cellIs" dxfId="68" priority="7" stopIfTrue="1" operator="lessThan">
      <formula>0</formula>
    </cfRule>
    <cfRule type="cellIs" dxfId="67" priority="8" stopIfTrue="1" operator="lessThan">
      <formula>0</formula>
    </cfRule>
    <cfRule type="cellIs" dxfId="66" priority="9" stopIfTrue="1" operator="lessThan">
      <formula>0</formula>
    </cfRule>
  </conditionalFormatting>
  <pageMargins left="0.7" right="0.7" top="0.75" bottom="0.75" header="0.3" footer="0.3"/>
  <pageSetup scale="54" orientation="portrait" r:id="rId1"/>
  <ignoredErrors>
    <ignoredError sqref="F4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W59"/>
  <sheetViews>
    <sheetView showGridLines="0" workbookViewId="0">
      <selection sqref="A1:B2"/>
    </sheetView>
  </sheetViews>
  <sheetFormatPr defaultColWidth="9.140625" defaultRowHeight="12.75" x14ac:dyDescent="0.25"/>
  <cols>
    <col min="1" max="1" width="3.140625" style="60" customWidth="1"/>
    <col min="2" max="2" width="27.28515625" style="61" customWidth="1"/>
    <col min="3" max="19" width="3.7109375" style="61" customWidth="1"/>
    <col min="20" max="45" width="3.7109375" style="61" hidden="1" customWidth="1"/>
    <col min="46" max="46" width="3.7109375" style="193" hidden="1" customWidth="1"/>
    <col min="47" max="53" width="3.7109375" style="61" hidden="1" customWidth="1"/>
    <col min="54" max="57" width="3.7109375" style="61" customWidth="1"/>
    <col min="58" max="65" width="9.140625" style="61"/>
    <col min="66" max="16384" width="9.140625" style="60"/>
  </cols>
  <sheetData>
    <row r="1" spans="1:65" ht="15" customHeight="1" thickBot="1" x14ac:dyDescent="0.3">
      <c r="A1" s="244" t="s">
        <v>109</v>
      </c>
      <c r="B1" s="245"/>
      <c r="C1" s="258" t="s">
        <v>105</v>
      </c>
      <c r="D1" s="259"/>
      <c r="E1" s="259"/>
      <c r="F1" s="259"/>
      <c r="G1" s="259"/>
      <c r="H1" s="259"/>
      <c r="I1" s="259"/>
      <c r="J1" s="259"/>
      <c r="K1" s="260"/>
      <c r="L1" s="261" t="s">
        <v>104</v>
      </c>
      <c r="M1" s="262"/>
      <c r="N1" s="262"/>
      <c r="O1" s="262"/>
      <c r="P1" s="262"/>
      <c r="Q1" s="263"/>
      <c r="R1" s="264" t="s">
        <v>199</v>
      </c>
      <c r="S1" s="265"/>
      <c r="T1" s="195"/>
      <c r="U1" s="195"/>
      <c r="V1" s="195"/>
      <c r="W1" s="195"/>
      <c r="X1" s="195"/>
      <c r="Y1" s="195"/>
      <c r="Z1" s="195"/>
      <c r="AA1" s="196"/>
      <c r="AB1" s="248"/>
      <c r="AC1" s="248"/>
      <c r="AD1" s="248"/>
      <c r="AE1" s="248"/>
      <c r="AF1" s="248"/>
      <c r="AG1" s="248"/>
      <c r="AH1" s="249"/>
      <c r="AI1" s="194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6"/>
    </row>
    <row r="2" spans="1:65" ht="146.25" customHeight="1" thickBot="1" x14ac:dyDescent="0.3">
      <c r="A2" s="246"/>
      <c r="B2" s="247"/>
      <c r="C2" s="96" t="str">
        <f>'Monthly Returns'!B1</f>
        <v>US Equity</v>
      </c>
      <c r="D2" s="97" t="str">
        <f>'Monthly Returns'!C1</f>
        <v>US Small Cap Equity</v>
      </c>
      <c r="E2" s="97" t="str">
        <f>'Monthly Returns'!D1</f>
        <v>Europe Ex-UK Equity</v>
      </c>
      <c r="F2" s="97" t="str">
        <f>'Monthly Returns'!E1</f>
        <v>Europe Small Cap Equity</v>
      </c>
      <c r="G2" s="97" t="str">
        <f>'Monthly Returns'!F1</f>
        <v>UK Equity</v>
      </c>
      <c r="H2" s="97" t="str">
        <f>'Monthly Returns'!G1</f>
        <v>Japan Equity</v>
      </c>
      <c r="I2" s="97" t="str">
        <f>'Monthly Returns'!H1</f>
        <v>Japan Small Cap Equity</v>
      </c>
      <c r="J2" s="97" t="str">
        <f>'Monthly Returns'!I1</f>
        <v>Developed Market Pacific Ex-Japan Equity</v>
      </c>
      <c r="K2" s="98" t="str">
        <f>'Monthly Returns'!J1</f>
        <v>Global Emerging Markets Equity</v>
      </c>
      <c r="L2" s="96" t="str">
        <f>'Monthly Returns'!K1</f>
        <v>Global Developed Market Sovereign Fixed Income</v>
      </c>
      <c r="M2" s="97" t="str">
        <f>'Monthly Returns'!L1</f>
        <v>Global Developed Market Aggregate Fixed Income</v>
      </c>
      <c r="N2" s="97" t="str">
        <f>'Monthly Returns'!M1</f>
        <v>Global High Yield Fixed Income</v>
      </c>
      <c r="O2" s="97" t="str">
        <f>'Monthly Returns'!N1</f>
        <v>Emerging Markets Local Currency Fixed Income</v>
      </c>
      <c r="P2" s="97" t="str">
        <f>'Monthly Returns'!O1</f>
        <v>Emerging Markets Hard Currency Fixed Income</v>
      </c>
      <c r="Q2" s="98" t="str">
        <f>'Monthly Returns'!P1</f>
        <v>Emerging Markets Corporate Fixed Income</v>
      </c>
      <c r="R2" s="197" t="str">
        <f>'Monthly Returns'!Q1</f>
        <v>Long-Short Equity</v>
      </c>
      <c r="S2" s="98" t="str">
        <f>'Monthly Returns'!R1</f>
        <v>Global Macro</v>
      </c>
      <c r="T2" s="197" t="str">
        <f>'Monthly Returns'!S1</f>
        <v>Emerging Debt Agg USD</v>
      </c>
      <c r="U2" s="97" t="str">
        <f>'Monthly Returns'!T1</f>
        <v>US Equity_USD</v>
      </c>
      <c r="V2" s="97" t="str">
        <f>'Monthly Returns'!U1</f>
        <v>Long-Short Equity_USD</v>
      </c>
      <c r="W2" s="97" t="str">
        <f>'Monthly Returns'!V1</f>
        <v>Global Macro_USD</v>
      </c>
      <c r="X2" s="97" t="str">
        <f>'Monthly Returns'!W1</f>
        <v>EXTRA</v>
      </c>
      <c r="Y2" s="97" t="str">
        <f>'Monthly Returns'!X1</f>
        <v>EXTRA</v>
      </c>
      <c r="Z2" s="97" t="str">
        <f>'Monthly Returns'!Y1</f>
        <v>EXTRA</v>
      </c>
      <c r="AA2" s="117" t="str">
        <f>'Monthly Returns'!Z1</f>
        <v>EXTRA</v>
      </c>
      <c r="AB2" s="116" t="str">
        <f>'Monthly Returns'!AA1</f>
        <v>EXTRA</v>
      </c>
      <c r="AC2" s="115" t="str">
        <f>'Monthly Returns'!AB1</f>
        <v>EXTRA</v>
      </c>
      <c r="AD2" s="115" t="str">
        <f>'Monthly Returns'!AC1</f>
        <v>EXTRA</v>
      </c>
      <c r="AE2" s="115" t="str">
        <f>'Monthly Returns'!AD1</f>
        <v>EXTRA</v>
      </c>
      <c r="AF2" s="115" t="str">
        <f>'Monthly Returns'!AE1</f>
        <v>EXTRA</v>
      </c>
      <c r="AG2" s="115" t="str">
        <f>'Monthly Returns'!AF1</f>
        <v>EXTRA</v>
      </c>
      <c r="AH2" s="117" t="str">
        <f>'Monthly Returns'!AG1</f>
        <v>EXTRA</v>
      </c>
      <c r="AI2" s="116" t="str">
        <f>'Monthly Returns'!AH1</f>
        <v>EXTRA</v>
      </c>
      <c r="AJ2" s="115" t="str">
        <f>'Monthly Returns'!AI1</f>
        <v>EXTRA</v>
      </c>
      <c r="AK2" s="115" t="str">
        <f>'Monthly Returns'!AJ1</f>
        <v>EXTRA</v>
      </c>
      <c r="AL2" s="115" t="str">
        <f>'Monthly Returns'!AK1</f>
        <v>EXTRA</v>
      </c>
      <c r="AM2" s="115" t="str">
        <f>'Monthly Returns'!AL1</f>
        <v>EXTRA</v>
      </c>
      <c r="AN2" s="115" t="str">
        <f>'Monthly Returns'!AM1</f>
        <v>EXTRA</v>
      </c>
      <c r="AO2" s="97" t="str">
        <f>'Monthly Returns'!AN1</f>
        <v>EXTRA</v>
      </c>
      <c r="AP2" s="97" t="str">
        <f>'Monthly Returns'!AO1</f>
        <v>EXTRA</v>
      </c>
      <c r="AQ2" s="97" t="str">
        <f>'Monthly Returns'!AP1</f>
        <v>EXTRA</v>
      </c>
      <c r="AR2" s="97" t="str">
        <f>'Monthly Returns'!AQ1</f>
        <v>EXTRA</v>
      </c>
      <c r="AS2" s="97" t="str">
        <f>'Monthly Returns'!AR1</f>
        <v>EXTRA</v>
      </c>
      <c r="AT2" s="97" t="str">
        <f>'Monthly Returns'!AS1</f>
        <v>EXTRA</v>
      </c>
      <c r="AU2" s="97" t="str">
        <f>'Monthly Returns'!AT1</f>
        <v>EXTRA</v>
      </c>
      <c r="AV2" s="97" t="str">
        <f>'Monthly Returns'!AU1</f>
        <v>EXTRA</v>
      </c>
      <c r="AW2" s="97" t="str">
        <f>'Monthly Returns'!AV1</f>
        <v>EXTRA</v>
      </c>
      <c r="AX2" s="97" t="str">
        <f>'Monthly Returns'!AW1</f>
        <v>EXTRA</v>
      </c>
      <c r="AY2" s="97" t="str">
        <f>'Monthly Returns'!AX1</f>
        <v>EXTRA</v>
      </c>
      <c r="AZ2" s="97" t="str">
        <f>'Monthly Returns'!AY1</f>
        <v>EXTRA</v>
      </c>
      <c r="BA2" s="98" t="str">
        <f>'Monthly Returns'!AZ1</f>
        <v>EXTRA</v>
      </c>
    </row>
    <row r="3" spans="1:65" s="64" customFormat="1" ht="13.5" customHeight="1" x14ac:dyDescent="0.25">
      <c r="A3" s="250" t="s">
        <v>105</v>
      </c>
      <c r="B3" s="198" t="str">
        <f>'Correlation Calcs'!A492</f>
        <v>US Equity</v>
      </c>
      <c r="C3" s="163">
        <f>'Correlation Calcs'!C640</f>
        <v>0.99999999999999967</v>
      </c>
      <c r="D3" s="87">
        <f>'Correlation Calcs'!D640</f>
        <v>0.86051728951653661</v>
      </c>
      <c r="E3" s="87">
        <f>'Correlation Calcs'!E640</f>
        <v>0.74989975203622738</v>
      </c>
      <c r="F3" s="87">
        <f>'Correlation Calcs'!F640</f>
        <v>0.6725493665248643</v>
      </c>
      <c r="G3" s="87">
        <f>'Correlation Calcs'!G640</f>
        <v>0.73729779322579903</v>
      </c>
      <c r="H3" s="87">
        <f>'Correlation Calcs'!H640</f>
        <v>0.63014917528403314</v>
      </c>
      <c r="I3" s="87">
        <f>'Correlation Calcs'!I640</f>
        <v>0.4967026692970033</v>
      </c>
      <c r="J3" s="87">
        <f>'Correlation Calcs'!J640</f>
        <v>0.69939938753065178</v>
      </c>
      <c r="K3" s="88">
        <f>'Correlation Calcs'!K640</f>
        <v>0.6629041723660315</v>
      </c>
      <c r="L3" s="163">
        <f>'Correlation Calcs'!L640</f>
        <v>0.18965816743484609</v>
      </c>
      <c r="M3" s="87">
        <f>'Correlation Calcs'!M640</f>
        <v>0.25986134687199974</v>
      </c>
      <c r="N3" s="87">
        <f>'Correlation Calcs'!N640</f>
        <v>0.65174802984003855</v>
      </c>
      <c r="O3" s="87">
        <f>'Correlation Calcs'!O640</f>
        <v>0.50063056843107601</v>
      </c>
      <c r="P3" s="87">
        <f>'Correlation Calcs'!P640</f>
        <v>0.5339341669620199</v>
      </c>
      <c r="Q3" s="88">
        <f>'Correlation Calcs'!Q640</f>
        <v>0.50537280167476806</v>
      </c>
      <c r="R3" s="99">
        <f>'Correlation Calcs'!R640</f>
        <v>0.79367598057440392</v>
      </c>
      <c r="S3" s="88">
        <f>'Correlation Calcs'!S640</f>
        <v>0.35664607012616134</v>
      </c>
      <c r="T3" s="99">
        <f>'Correlation Calcs'!T640</f>
        <v>0.50982510024973882</v>
      </c>
      <c r="U3" s="87">
        <f>'Correlation Calcs'!U640</f>
        <v>0.78697548316574129</v>
      </c>
      <c r="V3" s="87">
        <f>'Correlation Calcs'!V640</f>
        <v>0.56105630109783211</v>
      </c>
      <c r="W3" s="87">
        <f>'Correlation Calcs'!W640</f>
        <v>0.17077627222103781</v>
      </c>
      <c r="X3" s="87">
        <f>'Correlation Calcs'!X640</f>
        <v>-2.5512318751165643E-2</v>
      </c>
      <c r="Y3" s="87">
        <f>'Correlation Calcs'!Y640</f>
        <v>1.4684087630073254E-2</v>
      </c>
      <c r="Z3" s="87">
        <f>'Correlation Calcs'!Z640</f>
        <v>-3.5770242350580232E-2</v>
      </c>
      <c r="AA3" s="88">
        <f>'Correlation Calcs'!AA640</f>
        <v>7.5000536944852481E-2</v>
      </c>
      <c r="AB3" s="99">
        <f>'Correlation Calcs'!AB640</f>
        <v>4.932481349803431E-2</v>
      </c>
      <c r="AC3" s="87">
        <f>'Correlation Calcs'!AC640</f>
        <v>-1.2889753841731931E-2</v>
      </c>
      <c r="AD3" s="87">
        <f>'Correlation Calcs'!AD640</f>
        <v>-1.9245890861771638E-2</v>
      </c>
      <c r="AE3" s="87">
        <f>'Correlation Calcs'!AE640</f>
        <v>5.3373693661617457E-3</v>
      </c>
      <c r="AF3" s="87">
        <f>'Correlation Calcs'!AF640</f>
        <v>2.7406350684081905E-2</v>
      </c>
      <c r="AG3" s="87">
        <f>'Correlation Calcs'!AG640</f>
        <v>3.56039157664884E-2</v>
      </c>
      <c r="AH3" s="88">
        <f>'Correlation Calcs'!AH640</f>
        <v>-5.8119468491084916E-2</v>
      </c>
      <c r="AI3" s="99">
        <f>'Correlation Calcs'!AI640</f>
        <v>1.8478739238797757E-2</v>
      </c>
      <c r="AJ3" s="87">
        <f>'Correlation Calcs'!AJ640</f>
        <v>2.2233149566499542E-2</v>
      </c>
      <c r="AK3" s="87">
        <f>'Correlation Calcs'!AK640</f>
        <v>4.1256297825157232E-2</v>
      </c>
      <c r="AL3" s="87">
        <f>'Correlation Calcs'!AL640</f>
        <v>2.0947106395700656E-2</v>
      </c>
      <c r="AM3" s="87">
        <f>'Correlation Calcs'!AM640</f>
        <v>-2.939409507376433E-3</v>
      </c>
      <c r="AN3" s="87">
        <f>'Correlation Calcs'!AN640</f>
        <v>-6.6304245060700047E-4</v>
      </c>
      <c r="AO3" s="87">
        <f>'Correlation Calcs'!AO640</f>
        <v>-7.1088482464530681E-3</v>
      </c>
      <c r="AP3" s="87">
        <f>'Correlation Calcs'!AP640</f>
        <v>-2.9165762608398545E-2</v>
      </c>
      <c r="AQ3" s="87">
        <f>'Correlation Calcs'!AQ640</f>
        <v>-8.5044277772887162E-3</v>
      </c>
      <c r="AR3" s="87">
        <f>'Correlation Calcs'!AR640</f>
        <v>2.0593590136181179E-2</v>
      </c>
      <c r="AS3" s="87">
        <f>'Correlation Calcs'!AS640</f>
        <v>-3.9790691189923857E-2</v>
      </c>
      <c r="AT3" s="87">
        <f>'Correlation Calcs'!AT640</f>
        <v>2.4724276114724841E-2</v>
      </c>
      <c r="AU3" s="87">
        <f>'Correlation Calcs'!AU640</f>
        <v>-3.0128461674990906E-2</v>
      </c>
      <c r="AV3" s="87">
        <f>'Correlation Calcs'!AV640</f>
        <v>6.2019134741552705E-2</v>
      </c>
      <c r="AW3" s="87">
        <f>'Correlation Calcs'!AW640</f>
        <v>4.0075353738673367E-2</v>
      </c>
      <c r="AX3" s="87">
        <f>'Correlation Calcs'!AX640</f>
        <v>2.7927846792652096E-2</v>
      </c>
      <c r="AY3" s="87">
        <f>'Correlation Calcs'!AY640</f>
        <v>5.2298716355198539E-2</v>
      </c>
      <c r="AZ3" s="87">
        <f>'Correlation Calcs'!AZ640</f>
        <v>2.2586086306432444E-2</v>
      </c>
      <c r="BA3" s="88">
        <f>'Correlation Calcs'!BA640</f>
        <v>-9.6447301323201326E-2</v>
      </c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</row>
    <row r="4" spans="1:65" ht="13.5" customHeight="1" x14ac:dyDescent="0.25">
      <c r="A4" s="251"/>
      <c r="B4" s="199" t="str">
        <f>'Correlation Calcs'!A493</f>
        <v>US Small Cap Equity</v>
      </c>
      <c r="C4" s="164">
        <f>'Correlation Calcs'!C641</f>
        <v>0.86051728951653661</v>
      </c>
      <c r="D4" s="90">
        <f>'Correlation Calcs'!D641</f>
        <v>1</v>
      </c>
      <c r="E4" s="90">
        <f>'Correlation Calcs'!E641</f>
        <v>0.685262186350166</v>
      </c>
      <c r="F4" s="90">
        <f>'Correlation Calcs'!F641</f>
        <v>0.69465611186373222</v>
      </c>
      <c r="G4" s="90">
        <f>'Correlation Calcs'!G641</f>
        <v>0.63681263086391626</v>
      </c>
      <c r="H4" s="90">
        <f>'Correlation Calcs'!H641</f>
        <v>0.54634315934693356</v>
      </c>
      <c r="I4" s="90">
        <f>'Correlation Calcs'!I641</f>
        <v>0.43392761928319867</v>
      </c>
      <c r="J4" s="90">
        <f>'Correlation Calcs'!J641</f>
        <v>0.65311917540634967</v>
      </c>
      <c r="K4" s="91">
        <f>'Correlation Calcs'!K641</f>
        <v>0.62132512524201411</v>
      </c>
      <c r="L4" s="164">
        <f>'Correlation Calcs'!L641</f>
        <v>7.6976038606741792E-2</v>
      </c>
      <c r="M4" s="90">
        <f>'Correlation Calcs'!M641</f>
        <v>0.14141867715088768</v>
      </c>
      <c r="N4" s="90">
        <f>'Correlation Calcs'!N641</f>
        <v>0.59243715011471298</v>
      </c>
      <c r="O4" s="90">
        <f>'Correlation Calcs'!O641</f>
        <v>0.4090317078428477</v>
      </c>
      <c r="P4" s="90">
        <f>'Correlation Calcs'!P641</f>
        <v>0.45018983305449323</v>
      </c>
      <c r="Q4" s="91">
        <f>'Correlation Calcs'!Q641</f>
        <v>0.42801255455179832</v>
      </c>
      <c r="R4" s="94">
        <f>'Correlation Calcs'!R641</f>
        <v>0.77861266427729414</v>
      </c>
      <c r="S4" s="91">
        <f>'Correlation Calcs'!S641</f>
        <v>0.27503084456779253</v>
      </c>
      <c r="T4" s="94">
        <f>'Correlation Calcs'!T641</f>
        <v>0.41944446696579407</v>
      </c>
      <c r="U4" s="90">
        <f>'Correlation Calcs'!U641</f>
        <v>0.72068731726512092</v>
      </c>
      <c r="V4" s="90">
        <f>'Correlation Calcs'!V641</f>
        <v>0.66829281940984564</v>
      </c>
      <c r="W4" s="90">
        <f>'Correlation Calcs'!W641</f>
        <v>0.21191811913160305</v>
      </c>
      <c r="X4" s="90">
        <f>'Correlation Calcs'!X641</f>
        <v>-1.8757223730372218E-2</v>
      </c>
      <c r="Y4" s="90">
        <f>'Correlation Calcs'!Y641</f>
        <v>6.5771959761043566E-2</v>
      </c>
      <c r="Z4" s="90">
        <f>'Correlation Calcs'!Z641</f>
        <v>4.7133101720663102E-2</v>
      </c>
      <c r="AA4" s="91">
        <f>'Correlation Calcs'!AA641</f>
        <v>7.6330266912035274E-2</v>
      </c>
      <c r="AB4" s="94">
        <f>'Correlation Calcs'!AB641</f>
        <v>3.9766121492029592E-2</v>
      </c>
      <c r="AC4" s="90">
        <f>'Correlation Calcs'!AC641</f>
        <v>1.6351945929370497E-2</v>
      </c>
      <c r="AD4" s="90">
        <f>'Correlation Calcs'!AD641</f>
        <v>1.7418688696454219E-2</v>
      </c>
      <c r="AE4" s="90">
        <f>'Correlation Calcs'!AE641</f>
        <v>1.3799171957318477E-2</v>
      </c>
      <c r="AF4" s="90">
        <f>'Correlation Calcs'!AF641</f>
        <v>9.0013354703209522E-2</v>
      </c>
      <c r="AG4" s="90">
        <f>'Correlation Calcs'!AG641</f>
        <v>7.1414967810016605E-2</v>
      </c>
      <c r="AH4" s="91">
        <f>'Correlation Calcs'!AH641</f>
        <v>3.8824949370474393E-4</v>
      </c>
      <c r="AI4" s="94">
        <f>'Correlation Calcs'!AI641</f>
        <v>3.4069725037580802E-2</v>
      </c>
      <c r="AJ4" s="90">
        <f>'Correlation Calcs'!AJ641</f>
        <v>2.3778349872927342E-2</v>
      </c>
      <c r="AK4" s="90">
        <f>'Correlation Calcs'!AK641</f>
        <v>3.3139873933633032E-2</v>
      </c>
      <c r="AL4" s="90">
        <f>'Correlation Calcs'!AL641</f>
        <v>2.1169969890640378E-2</v>
      </c>
      <c r="AM4" s="90">
        <f>'Correlation Calcs'!AM641</f>
        <v>1.612658300593868E-2</v>
      </c>
      <c r="AN4" s="90">
        <f>'Correlation Calcs'!AN641</f>
        <v>-3.8664693883764937E-3</v>
      </c>
      <c r="AO4" s="90">
        <f>'Correlation Calcs'!AO641</f>
        <v>1.2139690411923997E-2</v>
      </c>
      <c r="AP4" s="90">
        <f>'Correlation Calcs'!AP641</f>
        <v>9.2165523743714898E-3</v>
      </c>
      <c r="AQ4" s="90">
        <f>'Correlation Calcs'!AQ641</f>
        <v>8.510151416919674E-4</v>
      </c>
      <c r="AR4" s="90">
        <f>'Correlation Calcs'!AR641</f>
        <v>2.3234073576689974E-2</v>
      </c>
      <c r="AS4" s="90">
        <f>'Correlation Calcs'!AS641</f>
        <v>-7.6705476898058664E-2</v>
      </c>
      <c r="AT4" s="90">
        <f>'Correlation Calcs'!AT641</f>
        <v>4.0605299945077819E-2</v>
      </c>
      <c r="AU4" s="90">
        <f>'Correlation Calcs'!AU641</f>
        <v>8.6954880780333657E-3</v>
      </c>
      <c r="AV4" s="90">
        <f>'Correlation Calcs'!AV641</f>
        <v>1.0538022897019973E-2</v>
      </c>
      <c r="AW4" s="90">
        <f>'Correlation Calcs'!AW641</f>
        <v>4.8914716048525694E-2</v>
      </c>
      <c r="AX4" s="90">
        <f>'Correlation Calcs'!AX641</f>
        <v>2.9824531508650765E-2</v>
      </c>
      <c r="AY4" s="90">
        <f>'Correlation Calcs'!AY641</f>
        <v>3.656920322688894E-2</v>
      </c>
      <c r="AZ4" s="90">
        <f>'Correlation Calcs'!AZ641</f>
        <v>3.5647433784823006E-3</v>
      </c>
      <c r="BA4" s="91">
        <f>'Correlation Calcs'!BA641</f>
        <v>-7.9517263298553659E-2</v>
      </c>
    </row>
    <row r="5" spans="1:65" ht="13.5" customHeight="1" x14ac:dyDescent="0.25">
      <c r="A5" s="251"/>
      <c r="B5" s="199" t="str">
        <f>'Correlation Calcs'!A494</f>
        <v>Europe Ex-UK Equity</v>
      </c>
      <c r="C5" s="164">
        <f>'Correlation Calcs'!C642</f>
        <v>0.7498997520362275</v>
      </c>
      <c r="D5" s="90">
        <f>'Correlation Calcs'!D642</f>
        <v>0.685262186350166</v>
      </c>
      <c r="E5" s="90">
        <f>'Correlation Calcs'!E642</f>
        <v>0.99999999999999967</v>
      </c>
      <c r="F5" s="90">
        <f>'Correlation Calcs'!F642</f>
        <v>0.89439531437703279</v>
      </c>
      <c r="G5" s="90">
        <f>'Correlation Calcs'!G642</f>
        <v>0.86584550499971868</v>
      </c>
      <c r="H5" s="90">
        <f>'Correlation Calcs'!H642</f>
        <v>0.56536094364069844</v>
      </c>
      <c r="I5" s="90">
        <f>'Correlation Calcs'!I642</f>
        <v>0.39988825332961581</v>
      </c>
      <c r="J5" s="90">
        <f>'Correlation Calcs'!J642</f>
        <v>0.74890629421855071</v>
      </c>
      <c r="K5" s="91">
        <f>'Correlation Calcs'!K642</f>
        <v>0.74785521643990949</v>
      </c>
      <c r="L5" s="164">
        <f>'Correlation Calcs'!L642</f>
        <v>5.3620524616678295E-2</v>
      </c>
      <c r="M5" s="90">
        <f>'Correlation Calcs'!M642</f>
        <v>9.9859087736210619E-2</v>
      </c>
      <c r="N5" s="90">
        <f>'Correlation Calcs'!N642</f>
        <v>0.56927165093325272</v>
      </c>
      <c r="O5" s="90">
        <f>'Correlation Calcs'!O642</f>
        <v>0.48178833540968075</v>
      </c>
      <c r="P5" s="90">
        <f>'Correlation Calcs'!P642</f>
        <v>0.45711204919817455</v>
      </c>
      <c r="Q5" s="91">
        <f>'Correlation Calcs'!Q642</f>
        <v>0.40684499562592841</v>
      </c>
      <c r="R5" s="94">
        <f>'Correlation Calcs'!R642</f>
        <v>0.57795364580698849</v>
      </c>
      <c r="S5" s="91">
        <f>'Correlation Calcs'!S642</f>
        <v>0.11495777961015112</v>
      </c>
      <c r="T5" s="94">
        <f>'Correlation Calcs'!T642</f>
        <v>0.39157284808816534</v>
      </c>
      <c r="U5" s="90">
        <f>'Correlation Calcs'!U642</f>
        <v>0.75921915918525373</v>
      </c>
      <c r="V5" s="90">
        <f>'Correlation Calcs'!V642</f>
        <v>0.6975324853879139</v>
      </c>
      <c r="W5" s="90">
        <f>'Correlation Calcs'!W642</f>
        <v>0.3068771328506486</v>
      </c>
      <c r="X5" s="90">
        <f>'Correlation Calcs'!X642</f>
        <v>9.1820462463148012E-2</v>
      </c>
      <c r="Y5" s="90">
        <f>'Correlation Calcs'!Y642</f>
        <v>2.5717584772312219E-2</v>
      </c>
      <c r="Z5" s="90">
        <f>'Correlation Calcs'!Z642</f>
        <v>2.5957413106338076E-2</v>
      </c>
      <c r="AA5" s="91">
        <f>'Correlation Calcs'!AA642</f>
        <v>0.13842133289605119</v>
      </c>
      <c r="AB5" s="94">
        <f>'Correlation Calcs'!AB642</f>
        <v>8.4696093640543146E-2</v>
      </c>
      <c r="AC5" s="90">
        <f>'Correlation Calcs'!AC642</f>
        <v>5.4580175809230289E-2</v>
      </c>
      <c r="AD5" s="90">
        <f>'Correlation Calcs'!AD642</f>
        <v>5.114111453306442E-2</v>
      </c>
      <c r="AE5" s="90">
        <f>'Correlation Calcs'!AE642</f>
        <v>4.5609713013661041E-2</v>
      </c>
      <c r="AF5" s="90">
        <f>'Correlation Calcs'!AF642</f>
        <v>7.9272294168893781E-2</v>
      </c>
      <c r="AG5" s="90">
        <f>'Correlation Calcs'!AG642</f>
        <v>8.2668439643653141E-2</v>
      </c>
      <c r="AH5" s="91">
        <f>'Correlation Calcs'!AH642</f>
        <v>5.827115080065929E-2</v>
      </c>
      <c r="AI5" s="94">
        <f>'Correlation Calcs'!AI642</f>
        <v>-1.2503174985952711E-2</v>
      </c>
      <c r="AJ5" s="90">
        <f>'Correlation Calcs'!AJ642</f>
        <v>8.9924711136888016E-3</v>
      </c>
      <c r="AK5" s="90">
        <f>'Correlation Calcs'!AK642</f>
        <v>1.9015347821020444E-2</v>
      </c>
      <c r="AL5" s="90">
        <f>'Correlation Calcs'!AL642</f>
        <v>5.6475616589072106E-3</v>
      </c>
      <c r="AM5" s="90">
        <f>'Correlation Calcs'!AM642</f>
        <v>-1.3548762145894691E-2</v>
      </c>
      <c r="AN5" s="90">
        <f>'Correlation Calcs'!AN642</f>
        <v>2.4013142282605867E-2</v>
      </c>
      <c r="AO5" s="90">
        <f>'Correlation Calcs'!AO642</f>
        <v>-3.9866379660729166E-2</v>
      </c>
      <c r="AP5" s="90">
        <f>'Correlation Calcs'!AP642</f>
        <v>9.113573674573984E-2</v>
      </c>
      <c r="AQ5" s="90">
        <f>'Correlation Calcs'!AQ642</f>
        <v>4.9818372472225189E-2</v>
      </c>
      <c r="AR5" s="90">
        <f>'Correlation Calcs'!AR642</f>
        <v>5.7170589926422974E-2</v>
      </c>
      <c r="AS5" s="90">
        <f>'Correlation Calcs'!AS642</f>
        <v>-2.4069016969495614E-2</v>
      </c>
      <c r="AT5" s="90">
        <f>'Correlation Calcs'!AT642</f>
        <v>8.9171179626415187E-2</v>
      </c>
      <c r="AU5" s="90">
        <f>'Correlation Calcs'!AU642</f>
        <v>4.5741595640582111E-2</v>
      </c>
      <c r="AV5" s="90">
        <f>'Correlation Calcs'!AV642</f>
        <v>-3.2094834893826613E-2</v>
      </c>
      <c r="AW5" s="90">
        <f>'Correlation Calcs'!AW642</f>
        <v>0.11068121377567761</v>
      </c>
      <c r="AX5" s="90">
        <f>'Correlation Calcs'!AX642</f>
        <v>0.10692484653540069</v>
      </c>
      <c r="AY5" s="90">
        <f>'Correlation Calcs'!AY642</f>
        <v>3.3682579782164747E-2</v>
      </c>
      <c r="AZ5" s="90">
        <f>'Correlation Calcs'!AZ642</f>
        <v>-2.0584853596091707E-2</v>
      </c>
      <c r="BA5" s="91">
        <f>'Correlation Calcs'!BA642</f>
        <v>-4.6078236444663724E-2</v>
      </c>
    </row>
    <row r="6" spans="1:65" ht="13.5" customHeight="1" x14ac:dyDescent="0.25">
      <c r="A6" s="251"/>
      <c r="B6" s="199" t="str">
        <f>'Correlation Calcs'!A495</f>
        <v>Europe Small Cap Equity</v>
      </c>
      <c r="C6" s="164">
        <f>'Correlation Calcs'!C643</f>
        <v>0.67254936652486419</v>
      </c>
      <c r="D6" s="90">
        <f>'Correlation Calcs'!D643</f>
        <v>0.69465611186373211</v>
      </c>
      <c r="E6" s="90">
        <f>'Correlation Calcs'!E643</f>
        <v>0.89439531437703279</v>
      </c>
      <c r="F6" s="90">
        <f>'Correlation Calcs'!F643</f>
        <v>0.99999999999999956</v>
      </c>
      <c r="G6" s="90">
        <f>'Correlation Calcs'!G643</f>
        <v>0.82939613943884183</v>
      </c>
      <c r="H6" s="90">
        <f>'Correlation Calcs'!H643</f>
        <v>0.52796664965534512</v>
      </c>
      <c r="I6" s="90">
        <f>'Correlation Calcs'!I643</f>
        <v>0.40872240962042522</v>
      </c>
      <c r="J6" s="90">
        <f>'Correlation Calcs'!J643</f>
        <v>0.73815835925889695</v>
      </c>
      <c r="K6" s="91">
        <f>'Correlation Calcs'!K643</f>
        <v>0.73494491904958803</v>
      </c>
      <c r="L6" s="164">
        <f>'Correlation Calcs'!L643</f>
        <v>-5.4757174194032456E-2</v>
      </c>
      <c r="M6" s="90">
        <f>'Correlation Calcs'!M643</f>
        <v>-8.3062226130382055E-3</v>
      </c>
      <c r="N6" s="90">
        <f>'Correlation Calcs'!N643</f>
        <v>0.53481539221548857</v>
      </c>
      <c r="O6" s="90">
        <f>'Correlation Calcs'!O643</f>
        <v>0.35344400625587347</v>
      </c>
      <c r="P6" s="90">
        <f>'Correlation Calcs'!P643</f>
        <v>0.39963461123474092</v>
      </c>
      <c r="Q6" s="91">
        <f>'Correlation Calcs'!Q643</f>
        <v>0.35987762795077366</v>
      </c>
      <c r="R6" s="94">
        <f>'Correlation Calcs'!R643</f>
        <v>0.55498015131627232</v>
      </c>
      <c r="S6" s="91">
        <f>'Correlation Calcs'!S643</f>
        <v>2.1369151513489091E-2</v>
      </c>
      <c r="T6" s="94">
        <f>'Correlation Calcs'!T643</f>
        <v>0.31326309558498505</v>
      </c>
      <c r="U6" s="90">
        <f>'Correlation Calcs'!U643</f>
        <v>0.74475289789398891</v>
      </c>
      <c r="V6" s="90">
        <f>'Correlation Calcs'!V643</f>
        <v>0.78152137403870692</v>
      </c>
      <c r="W6" s="90">
        <f>'Correlation Calcs'!W643</f>
        <v>0.30448032479310655</v>
      </c>
      <c r="X6" s="90">
        <f>'Correlation Calcs'!X643</f>
        <v>7.3639347782328543E-2</v>
      </c>
      <c r="Y6" s="90">
        <f>'Correlation Calcs'!Y643</f>
        <v>4.4266080859823288E-2</v>
      </c>
      <c r="Z6" s="90">
        <f>'Correlation Calcs'!Z643</f>
        <v>3.8814160865558514E-2</v>
      </c>
      <c r="AA6" s="91">
        <f>'Correlation Calcs'!AA643</f>
        <v>0.12887794426811922</v>
      </c>
      <c r="AB6" s="94">
        <f>'Correlation Calcs'!AB643</f>
        <v>7.4779011621552219E-2</v>
      </c>
      <c r="AC6" s="90">
        <f>'Correlation Calcs'!AC643</f>
        <v>3.7741356257187456E-2</v>
      </c>
      <c r="AD6" s="90">
        <f>'Correlation Calcs'!AD643</f>
        <v>4.263803639758066E-2</v>
      </c>
      <c r="AE6" s="90">
        <f>'Correlation Calcs'!AE643</f>
        <v>1.5315986996772573E-2</v>
      </c>
      <c r="AF6" s="90">
        <f>'Correlation Calcs'!AF643</f>
        <v>8.8493135331145306E-2</v>
      </c>
      <c r="AG6" s="90">
        <f>'Correlation Calcs'!AG643</f>
        <v>7.8254963052604071E-2</v>
      </c>
      <c r="AH6" s="91">
        <f>'Correlation Calcs'!AH643</f>
        <v>6.0085984742369057E-2</v>
      </c>
      <c r="AI6" s="94">
        <f>'Correlation Calcs'!AI643</f>
        <v>3.0482229479628174E-4</v>
      </c>
      <c r="AJ6" s="90">
        <f>'Correlation Calcs'!AJ643</f>
        <v>1.6315834839512898E-2</v>
      </c>
      <c r="AK6" s="90">
        <f>'Correlation Calcs'!AK643</f>
        <v>1.3925853748174939E-2</v>
      </c>
      <c r="AL6" s="90">
        <f>'Correlation Calcs'!AL643</f>
        <v>1.6657853711612366E-2</v>
      </c>
      <c r="AM6" s="90">
        <f>'Correlation Calcs'!AM643</f>
        <v>2.0596426247253382E-2</v>
      </c>
      <c r="AN6" s="90">
        <f>'Correlation Calcs'!AN643</f>
        <v>2.8285643281166038E-2</v>
      </c>
      <c r="AO6" s="90">
        <f>'Correlation Calcs'!AO643</f>
        <v>-7.9632369067802675E-3</v>
      </c>
      <c r="AP6" s="90">
        <f>'Correlation Calcs'!AP643</f>
        <v>9.7914988387659205E-2</v>
      </c>
      <c r="AQ6" s="90">
        <f>'Correlation Calcs'!AQ643</f>
        <v>4.7178419630634544E-2</v>
      </c>
      <c r="AR6" s="90">
        <f>'Correlation Calcs'!AR643</f>
        <v>5.2415205081250603E-2</v>
      </c>
      <c r="AS6" s="90">
        <f>'Correlation Calcs'!AS643</f>
        <v>-7.6505856641823133E-2</v>
      </c>
      <c r="AT6" s="90">
        <f>'Correlation Calcs'!AT643</f>
        <v>7.3059609592416724E-2</v>
      </c>
      <c r="AU6" s="90">
        <f>'Correlation Calcs'!AU643</f>
        <v>5.581644409597325E-2</v>
      </c>
      <c r="AV6" s="90">
        <f>'Correlation Calcs'!AV643</f>
        <v>-1.2918219352090208E-2</v>
      </c>
      <c r="AW6" s="90">
        <f>'Correlation Calcs'!AW643</f>
        <v>6.7547025967851893E-2</v>
      </c>
      <c r="AX6" s="90">
        <f>'Correlation Calcs'!AX643</f>
        <v>6.4331423328912424E-2</v>
      </c>
      <c r="AY6" s="90">
        <f>'Correlation Calcs'!AY643</f>
        <v>2.6591693410631695E-2</v>
      </c>
      <c r="AZ6" s="90">
        <f>'Correlation Calcs'!AZ643</f>
        <v>-2.2338544557638448E-2</v>
      </c>
      <c r="BA6" s="91">
        <f>'Correlation Calcs'!BA643</f>
        <v>-7.5301221479437581E-3</v>
      </c>
    </row>
    <row r="7" spans="1:65" ht="13.5" customHeight="1" x14ac:dyDescent="0.25">
      <c r="A7" s="251"/>
      <c r="B7" s="199" t="str">
        <f>'Correlation Calcs'!A496</f>
        <v>UK Equity</v>
      </c>
      <c r="C7" s="164">
        <f>'Correlation Calcs'!C644</f>
        <v>0.73729779322579914</v>
      </c>
      <c r="D7" s="90">
        <f>'Correlation Calcs'!D644</f>
        <v>0.63681263086391615</v>
      </c>
      <c r="E7" s="90">
        <f>'Correlation Calcs'!E644</f>
        <v>0.86584550499971835</v>
      </c>
      <c r="F7" s="90">
        <f>'Correlation Calcs'!F644</f>
        <v>0.82939613943884172</v>
      </c>
      <c r="G7" s="90">
        <f>'Correlation Calcs'!G644</f>
        <v>1.0000000000000007</v>
      </c>
      <c r="H7" s="90">
        <f>'Correlation Calcs'!H644</f>
        <v>0.53634868946637215</v>
      </c>
      <c r="I7" s="90">
        <f>'Correlation Calcs'!I644</f>
        <v>0.36899744436255522</v>
      </c>
      <c r="J7" s="90">
        <f>'Correlation Calcs'!J644</f>
        <v>0.75427662738922163</v>
      </c>
      <c r="K7" s="91">
        <f>'Correlation Calcs'!K644</f>
        <v>0.70716188591154105</v>
      </c>
      <c r="L7" s="164">
        <f>'Correlation Calcs'!L644</f>
        <v>-4.4586797267462024E-3</v>
      </c>
      <c r="M7" s="90">
        <f>'Correlation Calcs'!M644</f>
        <v>4.9615333096001364E-2</v>
      </c>
      <c r="N7" s="90">
        <f>'Correlation Calcs'!N644</f>
        <v>0.54736382370962622</v>
      </c>
      <c r="O7" s="90">
        <f>'Correlation Calcs'!O644</f>
        <v>0.42053292413148841</v>
      </c>
      <c r="P7" s="90">
        <f>'Correlation Calcs'!P644</f>
        <v>0.43047095796193097</v>
      </c>
      <c r="Q7" s="91">
        <f>'Correlation Calcs'!Q644</f>
        <v>0.39038905158470982</v>
      </c>
      <c r="R7" s="94">
        <f>'Correlation Calcs'!R644</f>
        <v>0.56011113471049734</v>
      </c>
      <c r="S7" s="91">
        <f>'Correlation Calcs'!S644</f>
        <v>0.10925081743114244</v>
      </c>
      <c r="T7" s="94">
        <f>'Correlation Calcs'!T644</f>
        <v>0.37044190968782281</v>
      </c>
      <c r="U7" s="90">
        <f>'Correlation Calcs'!U644</f>
        <v>0.75032893760434638</v>
      </c>
      <c r="V7" s="90">
        <f>'Correlation Calcs'!V644</f>
        <v>0.68434895117340666</v>
      </c>
      <c r="W7" s="90">
        <f>'Correlation Calcs'!W644</f>
        <v>0.30505678323145202</v>
      </c>
      <c r="X7" s="90">
        <f>'Correlation Calcs'!X644</f>
        <v>8.5964058573070018E-2</v>
      </c>
      <c r="Y7" s="90">
        <f>'Correlation Calcs'!Y644</f>
        <v>9.6187340668759405E-2</v>
      </c>
      <c r="Z7" s="90">
        <f>'Correlation Calcs'!Z644</f>
        <v>6.0765504320781226E-2</v>
      </c>
      <c r="AA7" s="91">
        <f>'Correlation Calcs'!AA644</f>
        <v>0.13740288674242443</v>
      </c>
      <c r="AB7" s="94">
        <f>'Correlation Calcs'!AB644</f>
        <v>8.7361271419360662E-2</v>
      </c>
      <c r="AC7" s="90">
        <f>'Correlation Calcs'!AC644</f>
        <v>8.4009001234259709E-2</v>
      </c>
      <c r="AD7" s="90">
        <f>'Correlation Calcs'!AD644</f>
        <v>9.1966220446357425E-2</v>
      </c>
      <c r="AE7" s="90">
        <f>'Correlation Calcs'!AE644</f>
        <v>3.8271748381573288E-2</v>
      </c>
      <c r="AF7" s="90">
        <f>'Correlation Calcs'!AF644</f>
        <v>8.2982021441188478E-2</v>
      </c>
      <c r="AG7" s="90">
        <f>'Correlation Calcs'!AG644</f>
        <v>7.6064938497519732E-2</v>
      </c>
      <c r="AH7" s="91">
        <f>'Correlation Calcs'!AH644</f>
        <v>4.798608639422576E-2</v>
      </c>
      <c r="AI7" s="94">
        <f>'Correlation Calcs'!AI644</f>
        <v>4.2990223465203606E-3</v>
      </c>
      <c r="AJ7" s="90">
        <f>'Correlation Calcs'!AJ644</f>
        <v>2.3805710626432261E-2</v>
      </c>
      <c r="AK7" s="90">
        <f>'Correlation Calcs'!AK644</f>
        <v>2.9639453008142184E-2</v>
      </c>
      <c r="AL7" s="90">
        <f>'Correlation Calcs'!AL644</f>
        <v>1.7047267548208692E-2</v>
      </c>
      <c r="AM7" s="90">
        <f>'Correlation Calcs'!AM644</f>
        <v>2.120352434934333E-2</v>
      </c>
      <c r="AN7" s="90">
        <f>'Correlation Calcs'!AN644</f>
        <v>4.2066417705167163E-2</v>
      </c>
      <c r="AO7" s="90">
        <f>'Correlation Calcs'!AO644</f>
        <v>-2.5904889182454947E-2</v>
      </c>
      <c r="AP7" s="90">
        <f>'Correlation Calcs'!AP644</f>
        <v>9.5370496303440577E-2</v>
      </c>
      <c r="AQ7" s="90">
        <f>'Correlation Calcs'!AQ644</f>
        <v>2.3872722156731119E-3</v>
      </c>
      <c r="AR7" s="90">
        <f>'Correlation Calcs'!AR644</f>
        <v>6.8286079638984115E-2</v>
      </c>
      <c r="AS7" s="90">
        <f>'Correlation Calcs'!AS644</f>
        <v>-5.7284238919697271E-2</v>
      </c>
      <c r="AT7" s="90">
        <f>'Correlation Calcs'!AT644</f>
        <v>0.1081160750385705</v>
      </c>
      <c r="AU7" s="90">
        <f>'Correlation Calcs'!AU644</f>
        <v>5.2691354996538965E-2</v>
      </c>
      <c r="AV7" s="90">
        <f>'Correlation Calcs'!AV644</f>
        <v>-3.9437240251705155E-2</v>
      </c>
      <c r="AW7" s="90">
        <f>'Correlation Calcs'!AW644</f>
        <v>0.14974825474642739</v>
      </c>
      <c r="AX7" s="90">
        <f>'Correlation Calcs'!AX644</f>
        <v>0.11689154101793564</v>
      </c>
      <c r="AY7" s="90">
        <f>'Correlation Calcs'!AY644</f>
        <v>1.7008079915571329E-2</v>
      </c>
      <c r="AZ7" s="90">
        <f>'Correlation Calcs'!AZ644</f>
        <v>-5.1885923207362523E-2</v>
      </c>
      <c r="BA7" s="91">
        <f>'Correlation Calcs'!BA644</f>
        <v>-9.4341637090350604E-3</v>
      </c>
    </row>
    <row r="8" spans="1:65" ht="13.5" customHeight="1" x14ac:dyDescent="0.25">
      <c r="A8" s="251"/>
      <c r="B8" s="199" t="str">
        <f>'Correlation Calcs'!A497</f>
        <v>Japan Equity</v>
      </c>
      <c r="C8" s="164">
        <f>'Correlation Calcs'!C645</f>
        <v>0.63014917528403325</v>
      </c>
      <c r="D8" s="90">
        <f>'Correlation Calcs'!D645</f>
        <v>0.54634315934693356</v>
      </c>
      <c r="E8" s="90">
        <f>'Correlation Calcs'!E645</f>
        <v>0.56536094364069855</v>
      </c>
      <c r="F8" s="90">
        <f>'Correlation Calcs'!F645</f>
        <v>0.52796664965534512</v>
      </c>
      <c r="G8" s="90">
        <f>'Correlation Calcs'!G645</f>
        <v>0.53634868946637215</v>
      </c>
      <c r="H8" s="90">
        <f>'Correlation Calcs'!H645</f>
        <v>1.0000000000000002</v>
      </c>
      <c r="I8" s="90">
        <f>'Correlation Calcs'!I645</f>
        <v>0.87424992169398819</v>
      </c>
      <c r="J8" s="90">
        <f>'Correlation Calcs'!J645</f>
        <v>0.57465730704865303</v>
      </c>
      <c r="K8" s="91">
        <f>'Correlation Calcs'!K645</f>
        <v>0.57256434818070057</v>
      </c>
      <c r="L8" s="164">
        <f>'Correlation Calcs'!L645</f>
        <v>0.19167397066589509</v>
      </c>
      <c r="M8" s="90">
        <f>'Correlation Calcs'!M645</f>
        <v>0.24076342606892626</v>
      </c>
      <c r="N8" s="90">
        <f>'Correlation Calcs'!N645</f>
        <v>0.52139332341159284</v>
      </c>
      <c r="O8" s="90">
        <f>'Correlation Calcs'!O645</f>
        <v>0.44555782852450476</v>
      </c>
      <c r="P8" s="90">
        <f>'Correlation Calcs'!P645</f>
        <v>0.4316780164958684</v>
      </c>
      <c r="Q8" s="91">
        <f>'Correlation Calcs'!Q645</f>
        <v>0.42936446723634442</v>
      </c>
      <c r="R8" s="94">
        <f>'Correlation Calcs'!R645</f>
        <v>0.6393168325350389</v>
      </c>
      <c r="S8" s="91">
        <f>'Correlation Calcs'!S645</f>
        <v>0.31731410862189235</v>
      </c>
      <c r="T8" s="94">
        <f>'Correlation Calcs'!T645</f>
        <v>0.44006088615861794</v>
      </c>
      <c r="U8" s="90">
        <f>'Correlation Calcs'!U645</f>
        <v>0.46842847255510078</v>
      </c>
      <c r="V8" s="90">
        <f>'Correlation Calcs'!V645</f>
        <v>0.46331934035714512</v>
      </c>
      <c r="W8" s="90">
        <f>'Correlation Calcs'!W645</f>
        <v>0.21499575935713111</v>
      </c>
      <c r="X8" s="90">
        <f>'Correlation Calcs'!X645</f>
        <v>-3.0510415942435979E-2</v>
      </c>
      <c r="Y8" s="90">
        <f>'Correlation Calcs'!Y645</f>
        <v>3.1924274397484603E-2</v>
      </c>
      <c r="Z8" s="90">
        <f>'Correlation Calcs'!Z645</f>
        <v>-9.7386042164577177E-3</v>
      </c>
      <c r="AA8" s="91">
        <f>'Correlation Calcs'!AA645</f>
        <v>1.1614273114008264E-2</v>
      </c>
      <c r="AB8" s="94">
        <f>'Correlation Calcs'!AB645</f>
        <v>-2.7270873295264876E-2</v>
      </c>
      <c r="AC8" s="90">
        <f>'Correlation Calcs'!AC645</f>
        <v>4.4262539649057464E-2</v>
      </c>
      <c r="AD8" s="90">
        <f>'Correlation Calcs'!AD645</f>
        <v>5.0706384133279811E-2</v>
      </c>
      <c r="AE8" s="90">
        <f>'Correlation Calcs'!AE645</f>
        <v>1.8396883339426143E-2</v>
      </c>
      <c r="AF8" s="90">
        <f>'Correlation Calcs'!AF645</f>
        <v>-1.6610085300775571E-2</v>
      </c>
      <c r="AG8" s="90">
        <f>'Correlation Calcs'!AG645</f>
        <v>-6.9125914159155234E-3</v>
      </c>
      <c r="AH8" s="91">
        <f>'Correlation Calcs'!AH645</f>
        <v>-4.5494073965775934E-2</v>
      </c>
      <c r="AI8" s="94">
        <f>'Correlation Calcs'!AI645</f>
        <v>-8.0142219546922334E-3</v>
      </c>
      <c r="AJ8" s="90">
        <f>'Correlation Calcs'!AJ645</f>
        <v>-1.4494977782385436E-3</v>
      </c>
      <c r="AK8" s="90">
        <f>'Correlation Calcs'!AK645</f>
        <v>9.7471769393684023E-3</v>
      </c>
      <c r="AL8" s="90">
        <f>'Correlation Calcs'!AL645</f>
        <v>-3.1661788643004785E-2</v>
      </c>
      <c r="AM8" s="90">
        <f>'Correlation Calcs'!AM645</f>
        <v>8.3112900455786898E-2</v>
      </c>
      <c r="AN8" s="90">
        <f>'Correlation Calcs'!AN645</f>
        <v>-7.0124250254326281E-2</v>
      </c>
      <c r="AO8" s="90">
        <f>'Correlation Calcs'!AO645</f>
        <v>7.4417801774874157E-2</v>
      </c>
      <c r="AP8" s="90">
        <f>'Correlation Calcs'!AP645</f>
        <v>-6.3230936039067306E-2</v>
      </c>
      <c r="AQ8" s="90">
        <f>'Correlation Calcs'!AQ645</f>
        <v>1.3778678169691286E-2</v>
      </c>
      <c r="AR8" s="90">
        <f>'Correlation Calcs'!AR645</f>
        <v>-3.0656963487516266E-2</v>
      </c>
      <c r="AS8" s="90">
        <f>'Correlation Calcs'!AS645</f>
        <v>-1.1984909299386833E-2</v>
      </c>
      <c r="AT8" s="90">
        <f>'Correlation Calcs'!AT645</f>
        <v>7.8255612271090329E-3</v>
      </c>
      <c r="AU8" s="90">
        <f>'Correlation Calcs'!AU645</f>
        <v>-1.0608557101447718E-2</v>
      </c>
      <c r="AV8" s="90">
        <f>'Correlation Calcs'!AV645</f>
        <v>6.7658322444580976E-2</v>
      </c>
      <c r="AW8" s="90">
        <f>'Correlation Calcs'!AW645</f>
        <v>6.3894303682617823E-2</v>
      </c>
      <c r="AX8" s="90">
        <f>'Correlation Calcs'!AX645</f>
        <v>4.4209617115388282E-2</v>
      </c>
      <c r="AY8" s="90">
        <f>'Correlation Calcs'!AY645</f>
        <v>1.1676075720384937E-2</v>
      </c>
      <c r="AZ8" s="90">
        <f>'Correlation Calcs'!AZ645</f>
        <v>8.3304336175665326E-3</v>
      </c>
      <c r="BA8" s="91">
        <f>'Correlation Calcs'!BA645</f>
        <v>-8.9310113207305267E-2</v>
      </c>
      <c r="BB8" s="63"/>
      <c r="BC8" s="63"/>
    </row>
    <row r="9" spans="1:65" ht="13.5" customHeight="1" x14ac:dyDescent="0.25">
      <c r="A9" s="251"/>
      <c r="B9" s="199" t="str">
        <f>'Correlation Calcs'!A498</f>
        <v>Japan Small Cap Equity</v>
      </c>
      <c r="C9" s="164">
        <f>'Correlation Calcs'!C646</f>
        <v>0.4967026692970033</v>
      </c>
      <c r="D9" s="90">
        <f>'Correlation Calcs'!D646</f>
        <v>0.43392761928319856</v>
      </c>
      <c r="E9" s="90">
        <f>'Correlation Calcs'!E646</f>
        <v>0.39988825332961581</v>
      </c>
      <c r="F9" s="90">
        <f>'Correlation Calcs'!F646</f>
        <v>0.40872240962042516</v>
      </c>
      <c r="G9" s="90">
        <f>'Correlation Calcs'!G646</f>
        <v>0.36899744436255522</v>
      </c>
      <c r="H9" s="90">
        <f>'Correlation Calcs'!H646</f>
        <v>0.87424992169398807</v>
      </c>
      <c r="I9" s="90">
        <f>'Correlation Calcs'!I646</f>
        <v>1</v>
      </c>
      <c r="J9" s="90">
        <f>'Correlation Calcs'!J646</f>
        <v>0.46358146478951096</v>
      </c>
      <c r="K9" s="91">
        <f>'Correlation Calcs'!K646</f>
        <v>0.45105834944734469</v>
      </c>
      <c r="L9" s="164">
        <f>'Correlation Calcs'!L646</f>
        <v>0.32674851228858875</v>
      </c>
      <c r="M9" s="90">
        <f>'Correlation Calcs'!M646</f>
        <v>0.35586965275003024</v>
      </c>
      <c r="N9" s="90">
        <f>'Correlation Calcs'!N646</f>
        <v>0.44353750644653489</v>
      </c>
      <c r="O9" s="90">
        <f>'Correlation Calcs'!O646</f>
        <v>0.44064716692169426</v>
      </c>
      <c r="P9" s="90">
        <f>'Correlation Calcs'!P646</f>
        <v>0.40512320089728665</v>
      </c>
      <c r="Q9" s="91">
        <f>'Correlation Calcs'!Q646</f>
        <v>0.38662741300252129</v>
      </c>
      <c r="R9" s="94">
        <f>'Correlation Calcs'!R646</f>
        <v>0.56855919212544859</v>
      </c>
      <c r="S9" s="91">
        <f>'Correlation Calcs'!S646</f>
        <v>0.36378428294135479</v>
      </c>
      <c r="T9" s="94">
        <f>'Correlation Calcs'!T646</f>
        <v>0.42254448561072971</v>
      </c>
      <c r="U9" s="90">
        <f>'Correlation Calcs'!U646</f>
        <v>0.29293546589883701</v>
      </c>
      <c r="V9" s="90">
        <f>'Correlation Calcs'!V646</f>
        <v>0.30438222348007965</v>
      </c>
      <c r="W9" s="90">
        <f>'Correlation Calcs'!W646</f>
        <v>0.1762969514422838</v>
      </c>
      <c r="X9" s="90">
        <f>'Correlation Calcs'!X646</f>
        <v>-5.6294406356718597E-2</v>
      </c>
      <c r="Y9" s="90">
        <f>'Correlation Calcs'!Y646</f>
        <v>3.5438120046983719E-2</v>
      </c>
      <c r="Z9" s="90">
        <f>'Correlation Calcs'!Z646</f>
        <v>-9.7284236054262334E-3</v>
      </c>
      <c r="AA9" s="91">
        <f>'Correlation Calcs'!AA646</f>
        <v>9.2065854824530963E-3</v>
      </c>
      <c r="AB9" s="94">
        <f>'Correlation Calcs'!AB646</f>
        <v>-3.1684493720490835E-2</v>
      </c>
      <c r="AC9" s="90">
        <f>'Correlation Calcs'!AC646</f>
        <v>9.8668242545216396E-3</v>
      </c>
      <c r="AD9" s="90">
        <f>'Correlation Calcs'!AD646</f>
        <v>1.9919492598854966E-2</v>
      </c>
      <c r="AE9" s="90">
        <f>'Correlation Calcs'!AE646</f>
        <v>-2.3759441477304313E-2</v>
      </c>
      <c r="AF9" s="90">
        <f>'Correlation Calcs'!AF646</f>
        <v>8.6162112951919893E-3</v>
      </c>
      <c r="AG9" s="90">
        <f>'Correlation Calcs'!AG646</f>
        <v>7.796618662971622E-3</v>
      </c>
      <c r="AH9" s="91">
        <f>'Correlation Calcs'!AH646</f>
        <v>-3.2709273460148541E-2</v>
      </c>
      <c r="AI9" s="94">
        <f>'Correlation Calcs'!AI646</f>
        <v>5.3322381054227751E-3</v>
      </c>
      <c r="AJ9" s="90">
        <f>'Correlation Calcs'!AJ646</f>
        <v>1.6130022324790109E-2</v>
      </c>
      <c r="AK9" s="90">
        <f>'Correlation Calcs'!AK646</f>
        <v>1.5069198199823245E-2</v>
      </c>
      <c r="AL9" s="90">
        <f>'Correlation Calcs'!AL646</f>
        <v>-2.4435419775948368E-2</v>
      </c>
      <c r="AM9" s="90">
        <f>'Correlation Calcs'!AM646</f>
        <v>0.11363231050185685</v>
      </c>
      <c r="AN9" s="90">
        <f>'Correlation Calcs'!AN646</f>
        <v>-4.4882312547829234E-2</v>
      </c>
      <c r="AO9" s="90">
        <f>'Correlation Calcs'!AO646</f>
        <v>8.8002032608999026E-2</v>
      </c>
      <c r="AP9" s="90">
        <f>'Correlation Calcs'!AP646</f>
        <v>-5.1466030970344433E-2</v>
      </c>
      <c r="AQ9" s="90">
        <f>'Correlation Calcs'!AQ646</f>
        <v>3.362448999859835E-2</v>
      </c>
      <c r="AR9" s="90">
        <f>'Correlation Calcs'!AR646</f>
        <v>-4.871011651656789E-2</v>
      </c>
      <c r="AS9" s="90">
        <f>'Correlation Calcs'!AS646</f>
        <v>-3.7004132051485832E-2</v>
      </c>
      <c r="AT9" s="90">
        <f>'Correlation Calcs'!AT646</f>
        <v>3.9290866053022415E-3</v>
      </c>
      <c r="AU9" s="90">
        <f>'Correlation Calcs'!AU646</f>
        <v>-3.3028144753131879E-2</v>
      </c>
      <c r="AV9" s="90">
        <f>'Correlation Calcs'!AV646</f>
        <v>5.0543740455219269E-2</v>
      </c>
      <c r="AW9" s="90">
        <f>'Correlation Calcs'!AW646</f>
        <v>3.7158001258731116E-2</v>
      </c>
      <c r="AX9" s="90">
        <f>'Correlation Calcs'!AX646</f>
        <v>2.4702964306623793E-2</v>
      </c>
      <c r="AY9" s="90">
        <f>'Correlation Calcs'!AY646</f>
        <v>1.2161563297453203E-2</v>
      </c>
      <c r="AZ9" s="90">
        <f>'Correlation Calcs'!AZ646</f>
        <v>4.3454379587207916E-2</v>
      </c>
      <c r="BA9" s="91">
        <f>'Correlation Calcs'!BA646</f>
        <v>-9.747121744010763E-2</v>
      </c>
      <c r="BB9" s="63"/>
      <c r="BC9" s="63"/>
      <c r="BD9" s="63"/>
    </row>
    <row r="10" spans="1:65" ht="13.5" customHeight="1" x14ac:dyDescent="0.25">
      <c r="A10" s="251"/>
      <c r="B10" s="199" t="str">
        <f>'Correlation Calcs'!A499</f>
        <v>Developed Market Pacific Ex-Japan Equity</v>
      </c>
      <c r="C10" s="164">
        <f>'Correlation Calcs'!C647</f>
        <v>0.69939938753065178</v>
      </c>
      <c r="D10" s="90">
        <f>'Correlation Calcs'!D647</f>
        <v>0.65311917540634967</v>
      </c>
      <c r="E10" s="90">
        <f>'Correlation Calcs'!E647</f>
        <v>0.74890629421855037</v>
      </c>
      <c r="F10" s="90">
        <f>'Correlation Calcs'!F647</f>
        <v>0.73815835925889695</v>
      </c>
      <c r="G10" s="90">
        <f>'Correlation Calcs'!G647</f>
        <v>0.75427662738922174</v>
      </c>
      <c r="H10" s="90">
        <f>'Correlation Calcs'!H647</f>
        <v>0.57465730704865303</v>
      </c>
      <c r="I10" s="90">
        <f>'Correlation Calcs'!I647</f>
        <v>0.4635814647895109</v>
      </c>
      <c r="J10" s="90">
        <f>'Correlation Calcs'!J647</f>
        <v>1.0000000000000007</v>
      </c>
      <c r="K10" s="91">
        <f>'Correlation Calcs'!K647</f>
        <v>0.88341877018554282</v>
      </c>
      <c r="L10" s="164">
        <f>'Correlation Calcs'!L647</f>
        <v>0.15167913663151458</v>
      </c>
      <c r="M10" s="90">
        <f>'Correlation Calcs'!M647</f>
        <v>0.19606975876398905</v>
      </c>
      <c r="N10" s="90">
        <f>'Correlation Calcs'!N647</f>
        <v>0.61245013694481543</v>
      </c>
      <c r="O10" s="90">
        <f>'Correlation Calcs'!O647</f>
        <v>0.62253276023916615</v>
      </c>
      <c r="P10" s="90">
        <f>'Correlation Calcs'!P647</f>
        <v>0.54995232244156234</v>
      </c>
      <c r="Q10" s="91">
        <f>'Correlation Calcs'!Q647</f>
        <v>0.50919727878538679</v>
      </c>
      <c r="R10" s="94">
        <f>'Correlation Calcs'!R647</f>
        <v>0.63081341288083614</v>
      </c>
      <c r="S10" s="91">
        <f>'Correlation Calcs'!S647</f>
        <v>0.17583974102339278</v>
      </c>
      <c r="T10" s="94">
        <f>'Correlation Calcs'!T647</f>
        <v>0.49463660821032479</v>
      </c>
      <c r="U10" s="90">
        <f>'Correlation Calcs'!U647</f>
        <v>0.6696342826998154</v>
      </c>
      <c r="V10" s="90">
        <f>'Correlation Calcs'!V647</f>
        <v>0.68902837256561933</v>
      </c>
      <c r="W10" s="90">
        <f>'Correlation Calcs'!W647</f>
        <v>0.31977670144737858</v>
      </c>
      <c r="X10" s="90">
        <f>'Correlation Calcs'!X647</f>
        <v>2.6166844728424406E-2</v>
      </c>
      <c r="Y10" s="90">
        <f>'Correlation Calcs'!Y647</f>
        <v>5.1706970556274219E-2</v>
      </c>
      <c r="Z10" s="90">
        <f>'Correlation Calcs'!Z647</f>
        <v>4.0888150151583025E-3</v>
      </c>
      <c r="AA10" s="91">
        <f>'Correlation Calcs'!AA647</f>
        <v>0.11004223008304509</v>
      </c>
      <c r="AB10" s="94">
        <f>'Correlation Calcs'!AB647</f>
        <v>8.6377409750819187E-2</v>
      </c>
      <c r="AC10" s="90">
        <f>'Correlation Calcs'!AC647</f>
        <v>1.929169941651785E-2</v>
      </c>
      <c r="AD10" s="90">
        <f>'Correlation Calcs'!AD647</f>
        <v>1.4111007838600814E-2</v>
      </c>
      <c r="AE10" s="90">
        <f>'Correlation Calcs'!AE647</f>
        <v>2.8496865575645049E-2</v>
      </c>
      <c r="AF10" s="90">
        <f>'Correlation Calcs'!AF647</f>
        <v>5.5777316338779213E-2</v>
      </c>
      <c r="AG10" s="90">
        <f>'Correlation Calcs'!AG647</f>
        <v>6.5545737704884005E-2</v>
      </c>
      <c r="AH10" s="91">
        <f>'Correlation Calcs'!AH647</f>
        <v>1.8557204303436735E-2</v>
      </c>
      <c r="AI10" s="94">
        <f>'Correlation Calcs'!AI647</f>
        <v>4.4496075122367723E-2</v>
      </c>
      <c r="AJ10" s="90">
        <f>'Correlation Calcs'!AJ647</f>
        <v>4.6691406065854542E-2</v>
      </c>
      <c r="AK10" s="90">
        <f>'Correlation Calcs'!AK647</f>
        <v>6.4265900913719073E-2</v>
      </c>
      <c r="AL10" s="90">
        <f>'Correlation Calcs'!AL647</f>
        <v>4.7477147760286227E-2</v>
      </c>
      <c r="AM10" s="90">
        <f>'Correlation Calcs'!AM647</f>
        <v>1.2415079598255899E-2</v>
      </c>
      <c r="AN10" s="90">
        <f>'Correlation Calcs'!AN647</f>
        <v>4.0476522991675555E-2</v>
      </c>
      <c r="AO10" s="90">
        <f>'Correlation Calcs'!AO647</f>
        <v>-1.5500792138292674E-2</v>
      </c>
      <c r="AP10" s="90">
        <f>'Correlation Calcs'!AP647</f>
        <v>6.1390257504446107E-2</v>
      </c>
      <c r="AQ10" s="90">
        <f>'Correlation Calcs'!AQ647</f>
        <v>3.7523868675450579E-2</v>
      </c>
      <c r="AR10" s="90">
        <f>'Correlation Calcs'!AR647</f>
        <v>9.9374141092429383E-2</v>
      </c>
      <c r="AS10" s="90">
        <f>'Correlation Calcs'!AS647</f>
        <v>-4.5343029946825278E-2</v>
      </c>
      <c r="AT10" s="90">
        <f>'Correlation Calcs'!AT647</f>
        <v>0.10838617627076842</v>
      </c>
      <c r="AU10" s="90">
        <f>'Correlation Calcs'!AU647</f>
        <v>0.1026720550442389</v>
      </c>
      <c r="AV10" s="90">
        <f>'Correlation Calcs'!AV647</f>
        <v>1.509277763165054E-3</v>
      </c>
      <c r="AW10" s="90">
        <f>'Correlation Calcs'!AW647</f>
        <v>0.12634886305267876</v>
      </c>
      <c r="AX10" s="90">
        <f>'Correlation Calcs'!AX647</f>
        <v>9.4817752816539813E-2</v>
      </c>
      <c r="AY10" s="90">
        <f>'Correlation Calcs'!AY647</f>
        <v>8.229512963507607E-2</v>
      </c>
      <c r="AZ10" s="90">
        <f>'Correlation Calcs'!AZ647</f>
        <v>8.9743037526035206E-3</v>
      </c>
      <c r="BA10" s="91">
        <f>'Correlation Calcs'!BA647</f>
        <v>-4.5529789213263304E-2</v>
      </c>
    </row>
    <row r="11" spans="1:65" ht="13.5" customHeight="1" thickBot="1" x14ac:dyDescent="0.3">
      <c r="A11" s="252"/>
      <c r="B11" s="200" t="str">
        <f>'Correlation Calcs'!A500</f>
        <v>Global Emerging Markets Equity</v>
      </c>
      <c r="C11" s="165">
        <f>'Correlation Calcs'!C648</f>
        <v>0.6629041723660315</v>
      </c>
      <c r="D11" s="92">
        <f>'Correlation Calcs'!D648</f>
        <v>0.621325125242014</v>
      </c>
      <c r="E11" s="92">
        <f>'Correlation Calcs'!E648</f>
        <v>0.74785521643990938</v>
      </c>
      <c r="F11" s="92">
        <f>'Correlation Calcs'!F648</f>
        <v>0.73494491904958814</v>
      </c>
      <c r="G11" s="92">
        <f>'Correlation Calcs'!G648</f>
        <v>0.70716188591154083</v>
      </c>
      <c r="H11" s="92">
        <f>'Correlation Calcs'!H648</f>
        <v>0.57256434818070057</v>
      </c>
      <c r="I11" s="92">
        <f>'Correlation Calcs'!I648</f>
        <v>0.45105834944734463</v>
      </c>
      <c r="J11" s="92">
        <f>'Correlation Calcs'!J648</f>
        <v>0.88341877018554282</v>
      </c>
      <c r="K11" s="93">
        <f>'Correlation Calcs'!K648</f>
        <v>1.0000000000000002</v>
      </c>
      <c r="L11" s="165">
        <f>'Correlation Calcs'!L648</f>
        <v>0.14707948676985677</v>
      </c>
      <c r="M11" s="92">
        <f>'Correlation Calcs'!M648</f>
        <v>0.18629138548094817</v>
      </c>
      <c r="N11" s="92">
        <f>'Correlation Calcs'!N648</f>
        <v>0.63023697150734126</v>
      </c>
      <c r="O11" s="92">
        <f>'Correlation Calcs'!O648</f>
        <v>0.65494161041111498</v>
      </c>
      <c r="P11" s="92">
        <f>'Correlation Calcs'!P648</f>
        <v>0.55721503284180329</v>
      </c>
      <c r="Q11" s="93">
        <f>'Correlation Calcs'!Q648</f>
        <v>0.51971042857028171</v>
      </c>
      <c r="R11" s="95">
        <f>'Correlation Calcs'!R648</f>
        <v>0.64403570842766145</v>
      </c>
      <c r="S11" s="93">
        <f>'Correlation Calcs'!S648</f>
        <v>0.19411126452813679</v>
      </c>
      <c r="T11" s="95">
        <f>'Correlation Calcs'!T648</f>
        <v>0.50726655812254162</v>
      </c>
      <c r="U11" s="92">
        <f>'Correlation Calcs'!U648</f>
        <v>0.63881831146683232</v>
      </c>
      <c r="V11" s="92">
        <f>'Correlation Calcs'!V648</f>
        <v>0.71225941640417112</v>
      </c>
      <c r="W11" s="92">
        <f>'Correlation Calcs'!W648</f>
        <v>0.3669242156923318</v>
      </c>
      <c r="X11" s="92">
        <f>'Correlation Calcs'!X648</f>
        <v>1.6938384767570529E-2</v>
      </c>
      <c r="Y11" s="92">
        <f>'Correlation Calcs'!Y648</f>
        <v>-1.9012516980390075E-2</v>
      </c>
      <c r="Z11" s="92">
        <f>'Correlation Calcs'!Z648</f>
        <v>-2.075436355320847E-2</v>
      </c>
      <c r="AA11" s="93">
        <f>'Correlation Calcs'!AA648</f>
        <v>8.1084364456176922E-2</v>
      </c>
      <c r="AB11" s="95">
        <f>'Correlation Calcs'!AB648</f>
        <v>6.7387237184913087E-2</v>
      </c>
      <c r="AC11" s="92">
        <f>'Correlation Calcs'!AC648</f>
        <v>-2.3697011325151937E-2</v>
      </c>
      <c r="AD11" s="92">
        <f>'Correlation Calcs'!AD648</f>
        <v>-2.5170687920778572E-2</v>
      </c>
      <c r="AE11" s="92">
        <f>'Correlation Calcs'!AE648</f>
        <v>-2.2636059586474844E-2</v>
      </c>
      <c r="AF11" s="92">
        <f>'Correlation Calcs'!AF648</f>
        <v>3.345577806410268E-2</v>
      </c>
      <c r="AG11" s="92">
        <f>'Correlation Calcs'!AG648</f>
        <v>3.9800154055885162E-2</v>
      </c>
      <c r="AH11" s="93">
        <f>'Correlation Calcs'!AH648</f>
        <v>-3.8610346612670529E-2</v>
      </c>
      <c r="AI11" s="95">
        <f>'Correlation Calcs'!AI648</f>
        <v>2.659053553142824E-2</v>
      </c>
      <c r="AJ11" s="92">
        <f>'Correlation Calcs'!AJ648</f>
        <v>2.2155694492804735E-2</v>
      </c>
      <c r="AK11" s="92">
        <f>'Correlation Calcs'!AK648</f>
        <v>3.1357156729322169E-2</v>
      </c>
      <c r="AL11" s="92">
        <f>'Correlation Calcs'!AL648</f>
        <v>2.3183320948670511E-2</v>
      </c>
      <c r="AM11" s="92">
        <f>'Correlation Calcs'!AM648</f>
        <v>3.2690997708523968E-2</v>
      </c>
      <c r="AN11" s="92">
        <f>'Correlation Calcs'!AN648</f>
        <v>1.2786223558209344E-2</v>
      </c>
      <c r="AO11" s="92">
        <f>'Correlation Calcs'!AO648</f>
        <v>4.8263769789907755E-2</v>
      </c>
      <c r="AP11" s="92">
        <f>'Correlation Calcs'!AP648</f>
        <v>1.7490943687855622E-2</v>
      </c>
      <c r="AQ11" s="92">
        <f>'Correlation Calcs'!AQ648</f>
        <v>1.6300599862453587E-2</v>
      </c>
      <c r="AR11" s="92">
        <f>'Correlation Calcs'!AR648</f>
        <v>6.8421983540280853E-2</v>
      </c>
      <c r="AS11" s="92">
        <f>'Correlation Calcs'!AS648</f>
        <v>-2.9496692783268968E-2</v>
      </c>
      <c r="AT11" s="92">
        <f>'Correlation Calcs'!AT648</f>
        <v>5.8058354102474403E-2</v>
      </c>
      <c r="AU11" s="92">
        <f>'Correlation Calcs'!AU648</f>
        <v>6.320581656588603E-2</v>
      </c>
      <c r="AV11" s="92">
        <f>'Correlation Calcs'!AV648</f>
        <v>-4.1911474690695796E-2</v>
      </c>
      <c r="AW11" s="92">
        <f>'Correlation Calcs'!AW648</f>
        <v>8.5972410635988289E-2</v>
      </c>
      <c r="AX11" s="92">
        <f>'Correlation Calcs'!AX648</f>
        <v>6.2440858818333139E-2</v>
      </c>
      <c r="AY11" s="92">
        <f>'Correlation Calcs'!AY648</f>
        <v>3.2423315513604022E-2</v>
      </c>
      <c r="AZ11" s="92">
        <f>'Correlation Calcs'!AZ648</f>
        <v>-1.1322413326019265E-2</v>
      </c>
      <c r="BA11" s="93">
        <f>'Correlation Calcs'!BA648</f>
        <v>-6.8288182360878358E-2</v>
      </c>
      <c r="BB11" s="63"/>
    </row>
    <row r="12" spans="1:65" ht="13.5" customHeight="1" thickBot="1" x14ac:dyDescent="0.3">
      <c r="A12" s="253" t="s">
        <v>104</v>
      </c>
      <c r="B12" s="198" t="str">
        <f>'Correlation Calcs'!A501</f>
        <v>Global Developed Market Sovereign Fixed Income</v>
      </c>
      <c r="C12" s="163">
        <f>'Correlation Calcs'!C649</f>
        <v>0.18965816743484606</v>
      </c>
      <c r="D12" s="87">
        <f>'Correlation Calcs'!D649</f>
        <v>7.6976038606741792E-2</v>
      </c>
      <c r="E12" s="87">
        <f>'Correlation Calcs'!E649</f>
        <v>5.3620524616678267E-2</v>
      </c>
      <c r="F12" s="87">
        <f>'Correlation Calcs'!F649</f>
        <v>-5.4757174194032483E-2</v>
      </c>
      <c r="G12" s="87">
        <f>'Correlation Calcs'!G649</f>
        <v>-4.4586797267461651E-3</v>
      </c>
      <c r="H12" s="87">
        <f>'Correlation Calcs'!H649</f>
        <v>0.19167397066589509</v>
      </c>
      <c r="I12" s="87">
        <f>'Correlation Calcs'!I649</f>
        <v>0.32674851228858881</v>
      </c>
      <c r="J12" s="87">
        <f>'Correlation Calcs'!J649</f>
        <v>0.15167913663151464</v>
      </c>
      <c r="K12" s="88">
        <f>'Correlation Calcs'!K649</f>
        <v>0.14707948676985677</v>
      </c>
      <c r="L12" s="163">
        <f>'Correlation Calcs'!L649</f>
        <v>1.0000000000000007</v>
      </c>
      <c r="M12" s="87">
        <f>'Correlation Calcs'!M649</f>
        <v>0.98852587706150563</v>
      </c>
      <c r="N12" s="87">
        <f>'Correlation Calcs'!N649</f>
        <v>0.50989960316296001</v>
      </c>
      <c r="O12" s="87">
        <f>'Correlation Calcs'!O649</f>
        <v>0.67779918839429143</v>
      </c>
      <c r="P12" s="87">
        <f>'Correlation Calcs'!P649</f>
        <v>0.62869007616655948</v>
      </c>
      <c r="Q12" s="88">
        <f>'Correlation Calcs'!Q649</f>
        <v>0.55601851400704438</v>
      </c>
      <c r="R12" s="99">
        <f>'Correlation Calcs'!R649</f>
        <v>0.43139340686459043</v>
      </c>
      <c r="S12" s="88">
        <f>'Correlation Calcs'!S649</f>
        <v>0.7511822467582322</v>
      </c>
      <c r="T12" s="105">
        <f>'Correlation Calcs'!T649</f>
        <v>0.68618181769437103</v>
      </c>
      <c r="U12" s="106">
        <f>'Correlation Calcs'!U649</f>
        <v>-0.3015416988429408</v>
      </c>
      <c r="V12" s="106">
        <f>'Correlation Calcs'!V649</f>
        <v>-0.36559431466465397</v>
      </c>
      <c r="W12" s="106">
        <f>'Correlation Calcs'!W649</f>
        <v>0.10251608205054769</v>
      </c>
      <c r="X12" s="106">
        <f>'Correlation Calcs'!X649</f>
        <v>-7.4322687200530244E-2</v>
      </c>
      <c r="Y12" s="106">
        <f>'Correlation Calcs'!Y649</f>
        <v>7.034715863071056E-2</v>
      </c>
      <c r="Z12" s="106">
        <f>'Correlation Calcs'!Z649</f>
        <v>4.3432682753349626E-2</v>
      </c>
      <c r="AA12" s="107">
        <f>'Correlation Calcs'!AA649</f>
        <v>-4.7559660975056081E-2</v>
      </c>
      <c r="AB12" s="105">
        <f>'Correlation Calcs'!AB649</f>
        <v>-6.5576459534996421E-3</v>
      </c>
      <c r="AC12" s="106">
        <f>'Correlation Calcs'!AC649</f>
        <v>-0.11781818118578992</v>
      </c>
      <c r="AD12" s="106">
        <f>'Correlation Calcs'!AD649</f>
        <v>-0.12492947529723668</v>
      </c>
      <c r="AE12" s="106">
        <f>'Correlation Calcs'!AE649</f>
        <v>-7.8595069649690832E-2</v>
      </c>
      <c r="AF12" s="106">
        <f>'Correlation Calcs'!AF649</f>
        <v>-3.2088276142318607E-2</v>
      </c>
      <c r="AG12" s="106">
        <f>'Correlation Calcs'!AG649</f>
        <v>-4.4019727706262344E-3</v>
      </c>
      <c r="AH12" s="107">
        <f>'Correlation Calcs'!AH649</f>
        <v>-0.11572659538123718</v>
      </c>
      <c r="AI12" s="105">
        <f>'Correlation Calcs'!AI649</f>
        <v>7.0289894695562197E-2</v>
      </c>
      <c r="AJ12" s="106">
        <f>'Correlation Calcs'!AJ649</f>
        <v>9.0270291639197905E-2</v>
      </c>
      <c r="AK12" s="106">
        <f>'Correlation Calcs'!AK649</f>
        <v>8.3095992204855237E-2</v>
      </c>
      <c r="AL12" s="106">
        <f>'Correlation Calcs'!AL649</f>
        <v>4.1598561920741121E-2</v>
      </c>
      <c r="AM12" s="106">
        <f>'Correlation Calcs'!AM649</f>
        <v>0.13254493318744898</v>
      </c>
      <c r="AN12" s="106">
        <f>'Correlation Calcs'!AN649</f>
        <v>2.0036787628318072E-2</v>
      </c>
      <c r="AO12" s="106">
        <f>'Correlation Calcs'!AO649</f>
        <v>0.16141518193453189</v>
      </c>
      <c r="AP12" s="106">
        <f>'Correlation Calcs'!AP649</f>
        <v>-7.2697507273563833E-2</v>
      </c>
      <c r="AQ12" s="106">
        <f>'Correlation Calcs'!AQ649</f>
        <v>9.3300014761556749E-3</v>
      </c>
      <c r="AR12" s="106">
        <f>'Correlation Calcs'!AR649</f>
        <v>-2.0791129083407932E-2</v>
      </c>
      <c r="AS12" s="106">
        <f>'Correlation Calcs'!AS649</f>
        <v>-2.3130415354002874E-2</v>
      </c>
      <c r="AT12" s="106">
        <f>'Correlation Calcs'!AT649</f>
        <v>-9.8082069251275682E-3</v>
      </c>
      <c r="AU12" s="106">
        <f>'Correlation Calcs'!AU649</f>
        <v>-6.1571337273634612E-2</v>
      </c>
      <c r="AV12" s="106">
        <f>'Correlation Calcs'!AV649</f>
        <v>-2.911464174961716E-2</v>
      </c>
      <c r="AW12" s="106">
        <f>'Correlation Calcs'!AW649</f>
        <v>-3.9309086688147227E-2</v>
      </c>
      <c r="AX12" s="106">
        <f>'Correlation Calcs'!AX649</f>
        <v>-1.1522785054330685E-2</v>
      </c>
      <c r="AY12" s="106">
        <f>'Correlation Calcs'!AY649</f>
        <v>5.9411612636969424E-2</v>
      </c>
      <c r="AZ12" s="106">
        <f>'Correlation Calcs'!AZ649</f>
        <v>0.11267577825248899</v>
      </c>
      <c r="BA12" s="107">
        <f>'Correlation Calcs'!BA649</f>
        <v>-9.8844857902049457E-2</v>
      </c>
    </row>
    <row r="13" spans="1:65" ht="13.5" customHeight="1" x14ac:dyDescent="0.25">
      <c r="A13" s="254"/>
      <c r="B13" s="199" t="str">
        <f>'Correlation Calcs'!A502</f>
        <v>Global Developed Market Aggregate Fixed Income</v>
      </c>
      <c r="C13" s="164">
        <f>'Correlation Calcs'!C650</f>
        <v>0.25986134687199974</v>
      </c>
      <c r="D13" s="90">
        <f>'Correlation Calcs'!D650</f>
        <v>0.14141867715088768</v>
      </c>
      <c r="E13" s="90">
        <f>'Correlation Calcs'!E650</f>
        <v>9.9859087736210606E-2</v>
      </c>
      <c r="F13" s="90">
        <f>'Correlation Calcs'!F650</f>
        <v>-8.3062226130381743E-3</v>
      </c>
      <c r="G13" s="90">
        <f>'Correlation Calcs'!G650</f>
        <v>4.9615333096001392E-2</v>
      </c>
      <c r="H13" s="90">
        <f>'Correlation Calcs'!H650</f>
        <v>0.24076342606892623</v>
      </c>
      <c r="I13" s="90">
        <f>'Correlation Calcs'!I650</f>
        <v>0.3558696527500303</v>
      </c>
      <c r="J13" s="90">
        <f>'Correlation Calcs'!J650</f>
        <v>0.19606975876398905</v>
      </c>
      <c r="K13" s="91">
        <f>'Correlation Calcs'!K650</f>
        <v>0.1862913854809482</v>
      </c>
      <c r="L13" s="164">
        <f>'Correlation Calcs'!L650</f>
        <v>0.98852587706150574</v>
      </c>
      <c r="M13" s="90">
        <f>'Correlation Calcs'!M650</f>
        <v>1.0000000000000002</v>
      </c>
      <c r="N13" s="90">
        <f>'Correlation Calcs'!N650</f>
        <v>0.58959758129744588</v>
      </c>
      <c r="O13" s="90">
        <f>'Correlation Calcs'!O650</f>
        <v>0.70488171859797277</v>
      </c>
      <c r="P13" s="90">
        <f>'Correlation Calcs'!P650</f>
        <v>0.69486022757329213</v>
      </c>
      <c r="Q13" s="91">
        <f>'Correlation Calcs'!Q650</f>
        <v>0.62947131349782603</v>
      </c>
      <c r="R13" s="94">
        <f>'Correlation Calcs'!R650</f>
        <v>0.51420615656228341</v>
      </c>
      <c r="S13" s="91">
        <f>'Correlation Calcs'!S650</f>
        <v>0.79617155247620885</v>
      </c>
      <c r="T13" s="112">
        <f>'Correlation Calcs'!T650</f>
        <v>0.75440062857108292</v>
      </c>
      <c r="U13" s="113">
        <f>'Correlation Calcs'!U650</f>
        <v>-0.27089859974480751</v>
      </c>
      <c r="V13" s="113">
        <f>'Correlation Calcs'!V650</f>
        <v>-0.33803847254672298</v>
      </c>
      <c r="W13" s="113">
        <f>'Correlation Calcs'!W650</f>
        <v>8.7177248986593889E-2</v>
      </c>
      <c r="X13" s="113">
        <f>'Correlation Calcs'!X650</f>
        <v>-7.8094180911434455E-2</v>
      </c>
      <c r="Y13" s="113">
        <f>'Correlation Calcs'!Y650</f>
        <v>7.009384683777678E-2</v>
      </c>
      <c r="Z13" s="113">
        <f>'Correlation Calcs'!Z650</f>
        <v>4.3450644335257159E-2</v>
      </c>
      <c r="AA13" s="114">
        <f>'Correlation Calcs'!AA650</f>
        <v>-4.9867250080071521E-2</v>
      </c>
      <c r="AB13" s="112">
        <f>'Correlation Calcs'!AB650</f>
        <v>-1.7918429444876087E-2</v>
      </c>
      <c r="AC13" s="113">
        <f>'Correlation Calcs'!AC650</f>
        <v>-0.10654838771619463</v>
      </c>
      <c r="AD13" s="113">
        <f>'Correlation Calcs'!AD650</f>
        <v>-0.11228900552606577</v>
      </c>
      <c r="AE13" s="113">
        <f>'Correlation Calcs'!AE650</f>
        <v>-7.3278549063035991E-2</v>
      </c>
      <c r="AF13" s="113">
        <f>'Correlation Calcs'!AF650</f>
        <v>-2.9423294186208322E-2</v>
      </c>
      <c r="AG13" s="113">
        <f>'Correlation Calcs'!AG650</f>
        <v>-7.6410299637714877E-3</v>
      </c>
      <c r="AH13" s="114">
        <f>'Correlation Calcs'!AH650</f>
        <v>-0.11345344446572485</v>
      </c>
      <c r="AI13" s="112">
        <f>'Correlation Calcs'!AI650</f>
        <v>6.1521806320875672E-2</v>
      </c>
      <c r="AJ13" s="113">
        <f>'Correlation Calcs'!AJ650</f>
        <v>8.8447442312822255E-2</v>
      </c>
      <c r="AK13" s="113">
        <f>'Correlation Calcs'!AK650</f>
        <v>8.4682920301870232E-2</v>
      </c>
      <c r="AL13" s="113">
        <f>'Correlation Calcs'!AL650</f>
        <v>3.2963731700085985E-2</v>
      </c>
      <c r="AM13" s="113">
        <f>'Correlation Calcs'!AM650</f>
        <v>0.12881761034329117</v>
      </c>
      <c r="AN13" s="113">
        <f>'Correlation Calcs'!AN650</f>
        <v>3.8193800491140403E-3</v>
      </c>
      <c r="AO13" s="113">
        <f>'Correlation Calcs'!AO650</f>
        <v>0.15221199108263528</v>
      </c>
      <c r="AP13" s="113">
        <f>'Correlation Calcs'!AP650</f>
        <v>-8.2199754686398049E-2</v>
      </c>
      <c r="AQ13" s="113">
        <f>'Correlation Calcs'!AQ650</f>
        <v>-7.7178522126929291E-4</v>
      </c>
      <c r="AR13" s="113">
        <f>'Correlation Calcs'!AR650</f>
        <v>-1.9413370803246677E-2</v>
      </c>
      <c r="AS13" s="113">
        <f>'Correlation Calcs'!AS650</f>
        <v>-3.77206468265954E-2</v>
      </c>
      <c r="AT13" s="113">
        <f>'Correlation Calcs'!AT650</f>
        <v>-8.0378790127345889E-3</v>
      </c>
      <c r="AU13" s="113">
        <f>'Correlation Calcs'!AU650</f>
        <v>-4.438342183641205E-2</v>
      </c>
      <c r="AV13" s="113">
        <f>'Correlation Calcs'!AV650</f>
        <v>1.8035352327646725E-3</v>
      </c>
      <c r="AW13" s="113">
        <f>'Correlation Calcs'!AW650</f>
        <v>-3.0330632863604469E-2</v>
      </c>
      <c r="AX13" s="113">
        <f>'Correlation Calcs'!AX650</f>
        <v>-3.6966427028354547E-3</v>
      </c>
      <c r="AY13" s="113">
        <f>'Correlation Calcs'!AY650</f>
        <v>6.9625106096664474E-2</v>
      </c>
      <c r="AZ13" s="113">
        <f>'Correlation Calcs'!AZ650</f>
        <v>0.11784810738772829</v>
      </c>
      <c r="BA13" s="114">
        <f>'Correlation Calcs'!BA650</f>
        <v>-0.10657431646389801</v>
      </c>
    </row>
    <row r="14" spans="1:65" ht="13.5" customHeight="1" x14ac:dyDescent="0.25">
      <c r="A14" s="254"/>
      <c r="B14" s="199" t="str">
        <f>'Correlation Calcs'!A503</f>
        <v>Global High Yield Fixed Income</v>
      </c>
      <c r="C14" s="164">
        <f>'Correlation Calcs'!C651</f>
        <v>0.65174802984003877</v>
      </c>
      <c r="D14" s="90">
        <f>'Correlation Calcs'!D651</f>
        <v>0.59243715011471287</v>
      </c>
      <c r="E14" s="90">
        <f>'Correlation Calcs'!E651</f>
        <v>0.56927165093325272</v>
      </c>
      <c r="F14" s="90">
        <f>'Correlation Calcs'!F651</f>
        <v>0.53481539221548846</v>
      </c>
      <c r="G14" s="90">
        <f>'Correlation Calcs'!G651</f>
        <v>0.54736382370962622</v>
      </c>
      <c r="H14" s="90">
        <f>'Correlation Calcs'!H651</f>
        <v>0.52139332341159272</v>
      </c>
      <c r="I14" s="90">
        <f>'Correlation Calcs'!I651</f>
        <v>0.44353750644653483</v>
      </c>
      <c r="J14" s="90">
        <f>'Correlation Calcs'!J651</f>
        <v>0.61245013694481543</v>
      </c>
      <c r="K14" s="91">
        <f>'Correlation Calcs'!K651</f>
        <v>0.63023697150734126</v>
      </c>
      <c r="L14" s="164">
        <f>'Correlation Calcs'!L651</f>
        <v>0.50989960316296001</v>
      </c>
      <c r="M14" s="90">
        <f>'Correlation Calcs'!M651</f>
        <v>0.58959758129744588</v>
      </c>
      <c r="N14" s="90">
        <f>'Correlation Calcs'!N651</f>
        <v>1.0000000000000007</v>
      </c>
      <c r="O14" s="90">
        <f>'Correlation Calcs'!O651</f>
        <v>0.75904974829346017</v>
      </c>
      <c r="P14" s="90">
        <f>'Correlation Calcs'!P651</f>
        <v>0.89545720132001771</v>
      </c>
      <c r="Q14" s="91">
        <f>'Correlation Calcs'!Q651</f>
        <v>0.85385781978591668</v>
      </c>
      <c r="R14" s="94">
        <f>'Correlation Calcs'!R651</f>
        <v>0.75979995361721486</v>
      </c>
      <c r="S14" s="91">
        <f>'Correlation Calcs'!S651</f>
        <v>0.51924125796359266</v>
      </c>
      <c r="T14" s="94">
        <f>'Correlation Calcs'!T651</f>
        <v>0.88498528632846007</v>
      </c>
      <c r="U14" s="90">
        <f>'Correlation Calcs'!U651</f>
        <v>0.29756535790914257</v>
      </c>
      <c r="V14" s="90">
        <f>'Correlation Calcs'!V651</f>
        <v>0.26780880370070498</v>
      </c>
      <c r="W14" s="90">
        <f>'Correlation Calcs'!W651</f>
        <v>8.5639703943214809E-2</v>
      </c>
      <c r="X14" s="90">
        <f>'Correlation Calcs'!X651</f>
        <v>-3.2856030745017369E-2</v>
      </c>
      <c r="Y14" s="90">
        <f>'Correlation Calcs'!Y651</f>
        <v>7.1918284221027556E-2</v>
      </c>
      <c r="Z14" s="90">
        <f>'Correlation Calcs'!Z651</f>
        <v>7.526938703976653E-2</v>
      </c>
      <c r="AA14" s="91">
        <f>'Correlation Calcs'!AA651</f>
        <v>1.3608869092289583E-2</v>
      </c>
      <c r="AB14" s="94">
        <f>'Correlation Calcs'!AB651</f>
        <v>-5.4810060667378081E-3</v>
      </c>
      <c r="AC14" s="90">
        <f>'Correlation Calcs'!AC651</f>
        <v>-4.6784853309402671E-2</v>
      </c>
      <c r="AD14" s="90">
        <f>'Correlation Calcs'!AD651</f>
        <v>-4.9621361130441938E-2</v>
      </c>
      <c r="AE14" s="90">
        <f>'Correlation Calcs'!AE651</f>
        <v>-3.8399139247259288E-2</v>
      </c>
      <c r="AF14" s="90">
        <f>'Correlation Calcs'!AF651</f>
        <v>3.6922431959374785E-3</v>
      </c>
      <c r="AG14" s="90">
        <f>'Correlation Calcs'!AG651</f>
        <v>6.2855386170648378E-3</v>
      </c>
      <c r="AH14" s="91">
        <f>'Correlation Calcs'!AH651</f>
        <v>-6.2383351723177737E-2</v>
      </c>
      <c r="AI14" s="94">
        <f>'Correlation Calcs'!AI651</f>
        <v>5.2134076540408067E-2</v>
      </c>
      <c r="AJ14" s="90">
        <f>'Correlation Calcs'!AJ651</f>
        <v>6.8320741599534135E-2</v>
      </c>
      <c r="AK14" s="90">
        <f>'Correlation Calcs'!AK651</f>
        <v>6.4015389868986139E-2</v>
      </c>
      <c r="AL14" s="90">
        <f>'Correlation Calcs'!AL651</f>
        <v>1.3933930230849278E-2</v>
      </c>
      <c r="AM14" s="90">
        <f>'Correlation Calcs'!AM651</f>
        <v>0.16294296879924625</v>
      </c>
      <c r="AN14" s="90">
        <f>'Correlation Calcs'!AN651</f>
        <v>-2.9693852436399097E-2</v>
      </c>
      <c r="AO14" s="90">
        <f>'Correlation Calcs'!AO651</f>
        <v>0.15903763539665336</v>
      </c>
      <c r="AP14" s="90">
        <f>'Correlation Calcs'!AP651</f>
        <v>-4.0835203915898836E-2</v>
      </c>
      <c r="AQ14" s="90">
        <f>'Correlation Calcs'!AQ651</f>
        <v>-1.5197381105210569E-2</v>
      </c>
      <c r="AR14" s="90">
        <f>'Correlation Calcs'!AR651</f>
        <v>1.713229604244957E-2</v>
      </c>
      <c r="AS14" s="90">
        <f>'Correlation Calcs'!AS651</f>
        <v>-0.14482124086786682</v>
      </c>
      <c r="AT14" s="90">
        <f>'Correlation Calcs'!AT651</f>
        <v>3.6520509978639523E-2</v>
      </c>
      <c r="AU14" s="90">
        <f>'Correlation Calcs'!AU651</f>
        <v>2.930175946373224E-2</v>
      </c>
      <c r="AV14" s="90">
        <f>'Correlation Calcs'!AV651</f>
        <v>4.4074757723399895E-2</v>
      </c>
      <c r="AW14" s="90">
        <f>'Correlation Calcs'!AW651</f>
        <v>4.7352604490253088E-2</v>
      </c>
      <c r="AX14" s="90">
        <f>'Correlation Calcs'!AX651</f>
        <v>4.6205522734488448E-2</v>
      </c>
      <c r="AY14" s="90">
        <f>'Correlation Calcs'!AY651</f>
        <v>6.4719483461488106E-2</v>
      </c>
      <c r="AZ14" s="90">
        <f>'Correlation Calcs'!AZ651</f>
        <v>5.8847909346695586E-2</v>
      </c>
      <c r="BA14" s="91">
        <f>'Correlation Calcs'!BA651</f>
        <v>-0.10082573319446404</v>
      </c>
    </row>
    <row r="15" spans="1:65" ht="13.5" customHeight="1" x14ac:dyDescent="0.25">
      <c r="A15" s="254"/>
      <c r="B15" s="199" t="str">
        <f>'Correlation Calcs'!A504</f>
        <v>Emerging Markets Local Currency Fixed Income</v>
      </c>
      <c r="C15" s="164">
        <f>'Correlation Calcs'!C652</f>
        <v>0.50063056843107601</v>
      </c>
      <c r="D15" s="90">
        <f>'Correlation Calcs'!D652</f>
        <v>0.40903170784284781</v>
      </c>
      <c r="E15" s="90">
        <f>'Correlation Calcs'!E652</f>
        <v>0.48178833540968086</v>
      </c>
      <c r="F15" s="90">
        <f>'Correlation Calcs'!F652</f>
        <v>0.35344400625587352</v>
      </c>
      <c r="G15" s="90">
        <f>'Correlation Calcs'!G652</f>
        <v>0.42053292413148841</v>
      </c>
      <c r="H15" s="90">
        <f>'Correlation Calcs'!H652</f>
        <v>0.44555782852450482</v>
      </c>
      <c r="I15" s="90">
        <f>'Correlation Calcs'!I652</f>
        <v>0.44064716692169437</v>
      </c>
      <c r="J15" s="90">
        <f>'Correlation Calcs'!J652</f>
        <v>0.62253276023916615</v>
      </c>
      <c r="K15" s="91">
        <f>'Correlation Calcs'!K652</f>
        <v>0.65494161041111487</v>
      </c>
      <c r="L15" s="164">
        <f>'Correlation Calcs'!L652</f>
        <v>0.67779918839429154</v>
      </c>
      <c r="M15" s="90">
        <f>'Correlation Calcs'!M652</f>
        <v>0.70488171859797277</v>
      </c>
      <c r="N15" s="90">
        <f>'Correlation Calcs'!N652</f>
        <v>0.75904974829346017</v>
      </c>
      <c r="O15" s="90">
        <f>'Correlation Calcs'!O652</f>
        <v>0.99999999999999967</v>
      </c>
      <c r="P15" s="90">
        <f>'Correlation Calcs'!P652</f>
        <v>0.78345975716993332</v>
      </c>
      <c r="Q15" s="91">
        <f>'Correlation Calcs'!Q652</f>
        <v>0.71079493950873174</v>
      </c>
      <c r="R15" s="94">
        <f>'Correlation Calcs'!R652</f>
        <v>0.59874619783343475</v>
      </c>
      <c r="S15" s="91">
        <f>'Correlation Calcs'!S652</f>
        <v>0.50287187091070396</v>
      </c>
      <c r="T15" s="94">
        <f>'Correlation Calcs'!T652</f>
        <v>0.80573588955489994</v>
      </c>
      <c r="U15" s="90">
        <f>'Correlation Calcs'!U652</f>
        <v>0.18914992038051301</v>
      </c>
      <c r="V15" s="90">
        <f>'Correlation Calcs'!V652</f>
        <v>0.15060813854082461</v>
      </c>
      <c r="W15" s="90">
        <f>'Correlation Calcs'!W652</f>
        <v>0.14656343610810715</v>
      </c>
      <c r="X15" s="90">
        <f>'Correlation Calcs'!X652</f>
        <v>-4.4168311614142287E-2</v>
      </c>
      <c r="Y15" s="90">
        <f>'Correlation Calcs'!Y652</f>
        <v>8.9754865155120822E-2</v>
      </c>
      <c r="Z15" s="90">
        <f>'Correlation Calcs'!Z652</f>
        <v>6.2935478346071827E-2</v>
      </c>
      <c r="AA15" s="91">
        <f>'Correlation Calcs'!AA652</f>
        <v>-5.8645727001802022E-3</v>
      </c>
      <c r="AB15" s="94">
        <f>'Correlation Calcs'!AB652</f>
        <v>-1.0408071519126724E-2</v>
      </c>
      <c r="AC15" s="90">
        <f>'Correlation Calcs'!AC652</f>
        <v>-8.8202061911433455E-2</v>
      </c>
      <c r="AD15" s="90">
        <f>'Correlation Calcs'!AD652</f>
        <v>-8.520688765117343E-2</v>
      </c>
      <c r="AE15" s="90">
        <f>'Correlation Calcs'!AE652</f>
        <v>-8.3645899244606373E-2</v>
      </c>
      <c r="AF15" s="90">
        <f>'Correlation Calcs'!AF652</f>
        <v>4.4734315099028083E-3</v>
      </c>
      <c r="AG15" s="90">
        <f>'Correlation Calcs'!AG652</f>
        <v>7.6333744119961603E-3</v>
      </c>
      <c r="AH15" s="91">
        <f>'Correlation Calcs'!AH652</f>
        <v>-7.5249482123161862E-2</v>
      </c>
      <c r="AI15" s="94">
        <f>'Correlation Calcs'!AI652</f>
        <v>4.3836139464279972E-2</v>
      </c>
      <c r="AJ15" s="90">
        <f>'Correlation Calcs'!AJ652</f>
        <v>6.4856716193697192E-2</v>
      </c>
      <c r="AK15" s="90">
        <f>'Correlation Calcs'!AK652</f>
        <v>7.3576376435285001E-2</v>
      </c>
      <c r="AL15" s="90">
        <f>'Correlation Calcs'!AL652</f>
        <v>2.6201734239810759E-2</v>
      </c>
      <c r="AM15" s="90">
        <f>'Correlation Calcs'!AM652</f>
        <v>0.10244695485705775</v>
      </c>
      <c r="AN15" s="90">
        <f>'Correlation Calcs'!AN652</f>
        <v>-2.1950815333898272E-2</v>
      </c>
      <c r="AO15" s="90">
        <f>'Correlation Calcs'!AO652</f>
        <v>0.13602718187251819</v>
      </c>
      <c r="AP15" s="90">
        <f>'Correlation Calcs'!AP652</f>
        <v>-6.9004414465281882E-2</v>
      </c>
      <c r="AQ15" s="90">
        <f>'Correlation Calcs'!AQ652</f>
        <v>5.1265133970712015E-3</v>
      </c>
      <c r="AR15" s="90">
        <f>'Correlation Calcs'!AR652</f>
        <v>-2.3150082171418208E-2</v>
      </c>
      <c r="AS15" s="90">
        <f>'Correlation Calcs'!AS652</f>
        <v>-7.4092359703231608E-2</v>
      </c>
      <c r="AT15" s="90">
        <f>'Correlation Calcs'!AT652</f>
        <v>2.9817647869182839E-2</v>
      </c>
      <c r="AU15" s="90">
        <f>'Correlation Calcs'!AU652</f>
        <v>-4.4525162985410607E-2</v>
      </c>
      <c r="AV15" s="90">
        <f>'Correlation Calcs'!AV652</f>
        <v>-3.1462419155613562E-2</v>
      </c>
      <c r="AW15" s="90">
        <f>'Correlation Calcs'!AW652</f>
        <v>6.1196131506935231E-2</v>
      </c>
      <c r="AX15" s="90">
        <f>'Correlation Calcs'!AX652</f>
        <v>3.7641675856092335E-2</v>
      </c>
      <c r="AY15" s="90">
        <f>'Correlation Calcs'!AY652</f>
        <v>5.8097547509566562E-2</v>
      </c>
      <c r="AZ15" s="90">
        <f>'Correlation Calcs'!AZ652</f>
        <v>0.10374224339387371</v>
      </c>
      <c r="BA15" s="91">
        <f>'Correlation Calcs'!BA652</f>
        <v>-0.12149531063908497</v>
      </c>
      <c r="BB15" s="63"/>
    </row>
    <row r="16" spans="1:65" ht="13.5" customHeight="1" x14ac:dyDescent="0.25">
      <c r="A16" s="254"/>
      <c r="B16" s="199" t="str">
        <f>'Correlation Calcs'!A505</f>
        <v>Emerging Markets Hard Currency Fixed Income</v>
      </c>
      <c r="C16" s="164">
        <f>'Correlation Calcs'!C653</f>
        <v>0.53393416696201967</v>
      </c>
      <c r="D16" s="90">
        <f>'Correlation Calcs'!D653</f>
        <v>0.45018983305449323</v>
      </c>
      <c r="E16" s="90">
        <f>'Correlation Calcs'!E653</f>
        <v>0.45711204919817444</v>
      </c>
      <c r="F16" s="90">
        <f>'Correlation Calcs'!F653</f>
        <v>0.39963461123474092</v>
      </c>
      <c r="G16" s="90">
        <f>'Correlation Calcs'!G653</f>
        <v>0.43047095796193108</v>
      </c>
      <c r="H16" s="90">
        <f>'Correlation Calcs'!H653</f>
        <v>0.43167801649586846</v>
      </c>
      <c r="I16" s="90">
        <f>'Correlation Calcs'!I653</f>
        <v>0.40512320089728665</v>
      </c>
      <c r="J16" s="90">
        <f>'Correlation Calcs'!J653</f>
        <v>0.54995232244156234</v>
      </c>
      <c r="K16" s="91">
        <f>'Correlation Calcs'!K653</f>
        <v>0.55721503284180318</v>
      </c>
      <c r="L16" s="164">
        <f>'Correlation Calcs'!L653</f>
        <v>0.62869007616655948</v>
      </c>
      <c r="M16" s="90">
        <f>'Correlation Calcs'!M653</f>
        <v>0.69486022757329213</v>
      </c>
      <c r="N16" s="90">
        <f>'Correlation Calcs'!N653</f>
        <v>0.89545720132001771</v>
      </c>
      <c r="O16" s="90">
        <f>'Correlation Calcs'!O653</f>
        <v>0.7834597571699331</v>
      </c>
      <c r="P16" s="90">
        <f>'Correlation Calcs'!P653</f>
        <v>1.0000000000000002</v>
      </c>
      <c r="Q16" s="91">
        <f>'Correlation Calcs'!Q653</f>
        <v>0.94317106789079175</v>
      </c>
      <c r="R16" s="94">
        <f>'Correlation Calcs'!R653</f>
        <v>0.68183619971328091</v>
      </c>
      <c r="S16" s="91">
        <f>'Correlation Calcs'!S653</f>
        <v>0.56107301801121834</v>
      </c>
      <c r="T16" s="94">
        <f>'Correlation Calcs'!T653</f>
        <v>0.96338281832518935</v>
      </c>
      <c r="U16" s="90">
        <f>'Correlation Calcs'!U653</f>
        <v>0.15635205142572092</v>
      </c>
      <c r="V16" s="90">
        <f>'Correlation Calcs'!V653</f>
        <v>0.13660116552182672</v>
      </c>
      <c r="W16" s="90">
        <f>'Correlation Calcs'!W653</f>
        <v>0.10264801941685009</v>
      </c>
      <c r="X16" s="90">
        <f>'Correlation Calcs'!X653</f>
        <v>-2.6807209870236701E-2</v>
      </c>
      <c r="Y16" s="90">
        <f>'Correlation Calcs'!Y653</f>
        <v>7.1313460615496149E-2</v>
      </c>
      <c r="Z16" s="90">
        <f>'Correlation Calcs'!Z653</f>
        <v>7.3149907237654785E-2</v>
      </c>
      <c r="AA16" s="91">
        <f>'Correlation Calcs'!AA653</f>
        <v>5.0704445125115457E-3</v>
      </c>
      <c r="AB16" s="94">
        <f>'Correlation Calcs'!AB653</f>
        <v>4.9784276268009346E-3</v>
      </c>
      <c r="AC16" s="90">
        <f>'Correlation Calcs'!AC653</f>
        <v>-6.4141539151040747E-2</v>
      </c>
      <c r="AD16" s="90">
        <f>'Correlation Calcs'!AD653</f>
        <v>-6.6132420688984894E-2</v>
      </c>
      <c r="AE16" s="90">
        <f>'Correlation Calcs'!AE653</f>
        <v>-5.1603558388212241E-2</v>
      </c>
      <c r="AF16" s="90">
        <f>'Correlation Calcs'!AF653</f>
        <v>4.1921019607515124E-3</v>
      </c>
      <c r="AG16" s="90">
        <f>'Correlation Calcs'!AG653</f>
        <v>7.6664519394852521E-3</v>
      </c>
      <c r="AH16" s="91">
        <f>'Correlation Calcs'!AH653</f>
        <v>-5.9437312552093793E-2</v>
      </c>
      <c r="AI16" s="94">
        <f>'Correlation Calcs'!AI653</f>
        <v>8.1146840765424638E-2</v>
      </c>
      <c r="AJ16" s="90">
        <f>'Correlation Calcs'!AJ653</f>
        <v>8.2347080142950044E-2</v>
      </c>
      <c r="AK16" s="90">
        <f>'Correlation Calcs'!AK653</f>
        <v>8.5127463284718347E-2</v>
      </c>
      <c r="AL16" s="90">
        <f>'Correlation Calcs'!AL653</f>
        <v>2.3328623549891073E-2</v>
      </c>
      <c r="AM16" s="90">
        <f>'Correlation Calcs'!AM653</f>
        <v>0.1567495807538703</v>
      </c>
      <c r="AN16" s="90">
        <f>'Correlation Calcs'!AN653</f>
        <v>-1.4059004984773664E-2</v>
      </c>
      <c r="AO16" s="90">
        <f>'Correlation Calcs'!AO653</f>
        <v>0.17574088513583289</v>
      </c>
      <c r="AP16" s="90">
        <f>'Correlation Calcs'!AP653</f>
        <v>-2.8953544150256028E-2</v>
      </c>
      <c r="AQ16" s="90">
        <f>'Correlation Calcs'!AQ653</f>
        <v>-8.7505315046658462E-3</v>
      </c>
      <c r="AR16" s="90">
        <f>'Correlation Calcs'!AR653</f>
        <v>3.2027926198632879E-2</v>
      </c>
      <c r="AS16" s="90">
        <f>'Correlation Calcs'!AS653</f>
        <v>-9.659387447423276E-2</v>
      </c>
      <c r="AT16" s="90">
        <f>'Correlation Calcs'!AT653</f>
        <v>5.9838584208787675E-2</v>
      </c>
      <c r="AU16" s="90">
        <f>'Correlation Calcs'!AU653</f>
        <v>2.7357898496671161E-2</v>
      </c>
      <c r="AV16" s="90">
        <f>'Correlation Calcs'!AV653</f>
        <v>9.595458799525159E-3</v>
      </c>
      <c r="AW16" s="90">
        <f>'Correlation Calcs'!AW653</f>
        <v>6.7312500613847789E-2</v>
      </c>
      <c r="AX16" s="90">
        <f>'Correlation Calcs'!AX653</f>
        <v>5.7746673893631986E-2</v>
      </c>
      <c r="AY16" s="90">
        <f>'Correlation Calcs'!AY653</f>
        <v>8.6398772200902571E-2</v>
      </c>
      <c r="AZ16" s="90">
        <f>'Correlation Calcs'!AZ653</f>
        <v>8.8773485040051919E-2</v>
      </c>
      <c r="BA16" s="91">
        <f>'Correlation Calcs'!BA653</f>
        <v>-0.10372317995879939</v>
      </c>
      <c r="BB16" s="63"/>
      <c r="BC16" s="63"/>
    </row>
    <row r="17" spans="1:82" ht="13.5" customHeight="1" thickBot="1" x14ac:dyDescent="0.3">
      <c r="A17" s="255"/>
      <c r="B17" s="200" t="str">
        <f>'Correlation Calcs'!A506</f>
        <v>Emerging Markets Corporate Fixed Income</v>
      </c>
      <c r="C17" s="165">
        <f>'Correlation Calcs'!C654</f>
        <v>0.50537280167476817</v>
      </c>
      <c r="D17" s="92">
        <f>'Correlation Calcs'!D654</f>
        <v>0.42801255455179832</v>
      </c>
      <c r="E17" s="92">
        <f>'Correlation Calcs'!E654</f>
        <v>0.40684499562592852</v>
      </c>
      <c r="F17" s="92">
        <f>'Correlation Calcs'!F654</f>
        <v>0.3598776279507736</v>
      </c>
      <c r="G17" s="92">
        <f>'Correlation Calcs'!G654</f>
        <v>0.39038905158470982</v>
      </c>
      <c r="H17" s="92">
        <f>'Correlation Calcs'!H654</f>
        <v>0.42936446723634442</v>
      </c>
      <c r="I17" s="92">
        <f>'Correlation Calcs'!I654</f>
        <v>0.38662741300252129</v>
      </c>
      <c r="J17" s="92">
        <f>'Correlation Calcs'!J654</f>
        <v>0.50919727878538679</v>
      </c>
      <c r="K17" s="93">
        <f>'Correlation Calcs'!K654</f>
        <v>0.51971042857028171</v>
      </c>
      <c r="L17" s="165">
        <f>'Correlation Calcs'!L654</f>
        <v>0.55601851400704438</v>
      </c>
      <c r="M17" s="92">
        <f>'Correlation Calcs'!M654</f>
        <v>0.62947131349782592</v>
      </c>
      <c r="N17" s="92">
        <f>'Correlation Calcs'!N654</f>
        <v>0.8538578197859169</v>
      </c>
      <c r="O17" s="92">
        <f>'Correlation Calcs'!O654</f>
        <v>0.71079493950873174</v>
      </c>
      <c r="P17" s="92">
        <f>'Correlation Calcs'!P654</f>
        <v>0.94317106789079175</v>
      </c>
      <c r="Q17" s="93">
        <f>'Correlation Calcs'!Q654</f>
        <v>1.0000000000000002</v>
      </c>
      <c r="R17" s="95">
        <f>'Correlation Calcs'!R654</f>
        <v>0.65491437909797878</v>
      </c>
      <c r="S17" s="93">
        <f>'Correlation Calcs'!S654</f>
        <v>0.52527688659091987</v>
      </c>
      <c r="T17" s="94">
        <f>'Correlation Calcs'!T654</f>
        <v>0.9284069565717139</v>
      </c>
      <c r="U17" s="90">
        <f>'Correlation Calcs'!U654</f>
        <v>0.14028056779407089</v>
      </c>
      <c r="V17" s="90">
        <f>'Correlation Calcs'!V654</f>
        <v>0.12741373748487217</v>
      </c>
      <c r="W17" s="90">
        <f>'Correlation Calcs'!W654</f>
        <v>6.7127491165788353E-2</v>
      </c>
      <c r="X17" s="90">
        <f>'Correlation Calcs'!X654</f>
        <v>-3.9374605787810282E-2</v>
      </c>
      <c r="Y17" s="90">
        <f>'Correlation Calcs'!Y654</f>
        <v>6.415051891807276E-2</v>
      </c>
      <c r="Z17" s="90">
        <f>'Correlation Calcs'!Z654</f>
        <v>6.4665282703541674E-2</v>
      </c>
      <c r="AA17" s="91">
        <f>'Correlation Calcs'!AA654</f>
        <v>1.0052055505130475E-2</v>
      </c>
      <c r="AB17" s="94">
        <f>'Correlation Calcs'!AB654</f>
        <v>1.2714392167959023E-2</v>
      </c>
      <c r="AC17" s="90">
        <f>'Correlation Calcs'!AC654</f>
        <v>-3.7000697305399212E-2</v>
      </c>
      <c r="AD17" s="90">
        <f>'Correlation Calcs'!AD654</f>
        <v>-4.1942986448367206E-2</v>
      </c>
      <c r="AE17" s="90">
        <f>'Correlation Calcs'!AE654</f>
        <v>-2.1967859606054987E-2</v>
      </c>
      <c r="AF17" s="90">
        <f>'Correlation Calcs'!AF654</f>
        <v>2.0530024547147211E-3</v>
      </c>
      <c r="AG17" s="90">
        <f>'Correlation Calcs'!AG654</f>
        <v>5.9646201696932329E-3</v>
      </c>
      <c r="AH17" s="91">
        <f>'Correlation Calcs'!AH654</f>
        <v>-6.0300454860134828E-2</v>
      </c>
      <c r="AI17" s="94">
        <f>'Correlation Calcs'!AI654</f>
        <v>7.460951575095516E-2</v>
      </c>
      <c r="AJ17" s="90">
        <f>'Correlation Calcs'!AJ654</f>
        <v>8.4323956431890931E-2</v>
      </c>
      <c r="AK17" s="90">
        <f>'Correlation Calcs'!AK654</f>
        <v>8.8992576939330173E-2</v>
      </c>
      <c r="AL17" s="90">
        <f>'Correlation Calcs'!AL654</f>
        <v>2.917865796385254E-2</v>
      </c>
      <c r="AM17" s="90">
        <f>'Correlation Calcs'!AM654</f>
        <v>0.16321668244593665</v>
      </c>
      <c r="AN17" s="90">
        <f>'Correlation Calcs'!AN654</f>
        <v>-2.1069511390327648E-2</v>
      </c>
      <c r="AO17" s="90">
        <f>'Correlation Calcs'!AO654</f>
        <v>0.18203042410839115</v>
      </c>
      <c r="AP17" s="90">
        <f>'Correlation Calcs'!AP654</f>
        <v>-2.0035760793616627E-2</v>
      </c>
      <c r="AQ17" s="90">
        <f>'Correlation Calcs'!AQ654</f>
        <v>1.7484615053597271E-2</v>
      </c>
      <c r="AR17" s="90">
        <f>'Correlation Calcs'!AR654</f>
        <v>5.2992284748901913E-2</v>
      </c>
      <c r="AS17" s="90">
        <f>'Correlation Calcs'!AS654</f>
        <v>-0.10893855871413484</v>
      </c>
      <c r="AT17" s="90">
        <f>'Correlation Calcs'!AT654</f>
        <v>6.8948688880354339E-2</v>
      </c>
      <c r="AU17" s="90">
        <f>'Correlation Calcs'!AU654</f>
        <v>5.1255762031336839E-2</v>
      </c>
      <c r="AV17" s="90">
        <f>'Correlation Calcs'!AV654</f>
        <v>5.4184950997983372E-2</v>
      </c>
      <c r="AW17" s="90">
        <f>'Correlation Calcs'!AW654</f>
        <v>7.1702250626544145E-2</v>
      </c>
      <c r="AX17" s="90">
        <f>'Correlation Calcs'!AX654</f>
        <v>7.0677380099440537E-2</v>
      </c>
      <c r="AY17" s="90">
        <f>'Correlation Calcs'!AY654</f>
        <v>0.10585692597987598</v>
      </c>
      <c r="AZ17" s="90">
        <f>'Correlation Calcs'!AZ654</f>
        <v>9.5739499835814923E-2</v>
      </c>
      <c r="BA17" s="91">
        <f>'Correlation Calcs'!BA654</f>
        <v>-9.7718718461973025E-2</v>
      </c>
      <c r="BB17" s="63"/>
      <c r="BC17" s="63"/>
      <c r="BD17" s="63"/>
      <c r="BE17" s="63"/>
    </row>
    <row r="18" spans="1:82" ht="13.5" customHeight="1" x14ac:dyDescent="0.25">
      <c r="A18" s="256" t="s">
        <v>199</v>
      </c>
      <c r="B18" s="198" t="str">
        <f>'Correlation Calcs'!A507</f>
        <v>Long-Short Equity</v>
      </c>
      <c r="C18" s="163">
        <f>'Correlation Calcs'!C655</f>
        <v>0.79367598057440369</v>
      </c>
      <c r="D18" s="87">
        <f>'Correlation Calcs'!D655</f>
        <v>0.77861266427729414</v>
      </c>
      <c r="E18" s="87">
        <f>'Correlation Calcs'!E655</f>
        <v>0.57795364580698827</v>
      </c>
      <c r="F18" s="87">
        <f>'Correlation Calcs'!F655</f>
        <v>0.55498015131627221</v>
      </c>
      <c r="G18" s="87">
        <f>'Correlation Calcs'!G655</f>
        <v>0.56011113471049734</v>
      </c>
      <c r="H18" s="87">
        <f>'Correlation Calcs'!H655</f>
        <v>0.63931683253503879</v>
      </c>
      <c r="I18" s="87">
        <f>'Correlation Calcs'!I655</f>
        <v>0.56855919212544859</v>
      </c>
      <c r="J18" s="87">
        <f>'Correlation Calcs'!J655</f>
        <v>0.63081341288083626</v>
      </c>
      <c r="K18" s="88">
        <f>'Correlation Calcs'!K655</f>
        <v>0.64403570842766156</v>
      </c>
      <c r="L18" s="163">
        <f>'Correlation Calcs'!L655</f>
        <v>0.43139340686459027</v>
      </c>
      <c r="M18" s="87">
        <f>'Correlation Calcs'!M655</f>
        <v>0.5142061565622833</v>
      </c>
      <c r="N18" s="87">
        <f>'Correlation Calcs'!N655</f>
        <v>0.75979995361721486</v>
      </c>
      <c r="O18" s="87">
        <f>'Correlation Calcs'!O655</f>
        <v>0.59874619783343475</v>
      </c>
      <c r="P18" s="87">
        <f>'Correlation Calcs'!P655</f>
        <v>0.68183619971328091</v>
      </c>
      <c r="Q18" s="88">
        <f>'Correlation Calcs'!Q655</f>
        <v>0.654914379097979</v>
      </c>
      <c r="R18" s="99">
        <f>'Correlation Calcs'!R655</f>
        <v>0.99999999999999922</v>
      </c>
      <c r="S18" s="88">
        <f>'Correlation Calcs'!S655</f>
        <v>0.68789089724797536</v>
      </c>
      <c r="T18" s="94">
        <f>'Correlation Calcs'!T655</f>
        <v>0.69202196444261155</v>
      </c>
      <c r="U18" s="90">
        <f>'Correlation Calcs'!U655</f>
        <v>0.3826926960612359</v>
      </c>
      <c r="V18" s="90">
        <f>'Correlation Calcs'!V655</f>
        <v>0.44023611931011181</v>
      </c>
      <c r="W18" s="90">
        <f>'Correlation Calcs'!W655</f>
        <v>0.25512913395023545</v>
      </c>
      <c r="X18" s="90">
        <f>'Correlation Calcs'!X655</f>
        <v>-7.7689591065391042E-2</v>
      </c>
      <c r="Y18" s="90">
        <f>'Correlation Calcs'!Y655</f>
        <v>1.7661949510003567E-2</v>
      </c>
      <c r="Z18" s="90">
        <f>'Correlation Calcs'!Z655</f>
        <v>-2.1550185839019059E-2</v>
      </c>
      <c r="AA18" s="91">
        <f>'Correlation Calcs'!AA655</f>
        <v>-1.2618830942033652E-2</v>
      </c>
      <c r="AB18" s="94">
        <f>'Correlation Calcs'!AB655</f>
        <v>-2.1464386791778471E-2</v>
      </c>
      <c r="AC18" s="90">
        <f>'Correlation Calcs'!AC655</f>
        <v>-3.1086813781544591E-2</v>
      </c>
      <c r="AD18" s="90">
        <f>'Correlation Calcs'!AD655</f>
        <v>-3.2829979290066084E-2</v>
      </c>
      <c r="AE18" s="90">
        <f>'Correlation Calcs'!AE655</f>
        <v>-2.4339568431556241E-2</v>
      </c>
      <c r="AF18" s="90">
        <f>'Correlation Calcs'!AF655</f>
        <v>-3.516012319498552E-3</v>
      </c>
      <c r="AG18" s="90">
        <f>'Correlation Calcs'!AG655</f>
        <v>5.1585938056424793E-3</v>
      </c>
      <c r="AH18" s="91">
        <f>'Correlation Calcs'!AH655</f>
        <v>-0.10724322561962324</v>
      </c>
      <c r="AI18" s="94">
        <f>'Correlation Calcs'!AI655</f>
        <v>4.5179079073333912E-2</v>
      </c>
      <c r="AJ18" s="90">
        <f>'Correlation Calcs'!AJ655</f>
        <v>4.3478798864213949E-2</v>
      </c>
      <c r="AK18" s="90">
        <f>'Correlation Calcs'!AK655</f>
        <v>6.4193987253886586E-2</v>
      </c>
      <c r="AL18" s="90">
        <f>'Correlation Calcs'!AL655</f>
        <v>1.5524021528085741E-2</v>
      </c>
      <c r="AM18" s="90">
        <f>'Correlation Calcs'!AM655</f>
        <v>5.8576842771733681E-2</v>
      </c>
      <c r="AN18" s="90">
        <f>'Correlation Calcs'!AN655</f>
        <v>-3.4998645662716273E-2</v>
      </c>
      <c r="AO18" s="90">
        <f>'Correlation Calcs'!AO655</f>
        <v>5.9641516760969043E-2</v>
      </c>
      <c r="AP18" s="90">
        <f>'Correlation Calcs'!AP655</f>
        <v>-6.213549870368465E-2</v>
      </c>
      <c r="AQ18" s="90">
        <f>'Correlation Calcs'!AQ655</f>
        <v>-3.6545152081564218E-2</v>
      </c>
      <c r="AR18" s="90">
        <f>'Correlation Calcs'!AR655</f>
        <v>-4.1903027949501733E-3</v>
      </c>
      <c r="AS18" s="90">
        <f>'Correlation Calcs'!AS655</f>
        <v>-6.2936755587047907E-2</v>
      </c>
      <c r="AT18" s="90">
        <f>'Correlation Calcs'!AT655</f>
        <v>-6.3758069255983154E-3</v>
      </c>
      <c r="AU18" s="90">
        <f>'Correlation Calcs'!AU655</f>
        <v>1.5530544373790844E-2</v>
      </c>
      <c r="AV18" s="90">
        <f>'Correlation Calcs'!AV655</f>
        <v>6.4317369174216946E-2</v>
      </c>
      <c r="AW18" s="90">
        <f>'Correlation Calcs'!AW655</f>
        <v>-1.6112766814777833E-2</v>
      </c>
      <c r="AX18" s="90">
        <f>'Correlation Calcs'!AX655</f>
        <v>-9.5616888496310448E-3</v>
      </c>
      <c r="AY18" s="90">
        <f>'Correlation Calcs'!AY655</f>
        <v>5.1666035990175857E-2</v>
      </c>
      <c r="AZ18" s="90">
        <f>'Correlation Calcs'!AZ655</f>
        <v>5.3216784959506332E-2</v>
      </c>
      <c r="BA18" s="91">
        <f>'Correlation Calcs'!BA655</f>
        <v>-0.11259785885279656</v>
      </c>
      <c r="BB18" s="63"/>
      <c r="BC18" s="63"/>
      <c r="BD18" s="63"/>
      <c r="BE18" s="63"/>
      <c r="BF18" s="63"/>
    </row>
    <row r="19" spans="1:82" ht="13.5" customHeight="1" thickBot="1" x14ac:dyDescent="0.3">
      <c r="A19" s="257"/>
      <c r="B19" s="200" t="str">
        <f>'Correlation Calcs'!A508</f>
        <v>Global Macro</v>
      </c>
      <c r="C19" s="165">
        <f>'Correlation Calcs'!C656</f>
        <v>0.35664607012616134</v>
      </c>
      <c r="D19" s="92">
        <f>'Correlation Calcs'!D656</f>
        <v>0.27503084456779253</v>
      </c>
      <c r="E19" s="92">
        <f>'Correlation Calcs'!E656</f>
        <v>0.11495777961015109</v>
      </c>
      <c r="F19" s="92">
        <f>'Correlation Calcs'!F656</f>
        <v>2.1369151513489081E-2</v>
      </c>
      <c r="G19" s="92">
        <f>'Correlation Calcs'!G656</f>
        <v>0.10925081743114247</v>
      </c>
      <c r="H19" s="92">
        <f>'Correlation Calcs'!H656</f>
        <v>0.31731410862189241</v>
      </c>
      <c r="I19" s="92">
        <f>'Correlation Calcs'!I656</f>
        <v>0.36378428294135484</v>
      </c>
      <c r="J19" s="92">
        <f>'Correlation Calcs'!J656</f>
        <v>0.17583974102339278</v>
      </c>
      <c r="K19" s="93">
        <f>'Correlation Calcs'!K656</f>
        <v>0.19411126452813685</v>
      </c>
      <c r="L19" s="165">
        <f>'Correlation Calcs'!L656</f>
        <v>0.75118224675823242</v>
      </c>
      <c r="M19" s="92">
        <f>'Correlation Calcs'!M656</f>
        <v>0.79617155247620897</v>
      </c>
      <c r="N19" s="92">
        <f>'Correlation Calcs'!N656</f>
        <v>0.51924125796359266</v>
      </c>
      <c r="O19" s="92">
        <f>'Correlation Calcs'!O656</f>
        <v>0.50287187091070396</v>
      </c>
      <c r="P19" s="92">
        <f>'Correlation Calcs'!P656</f>
        <v>0.56107301801121845</v>
      </c>
      <c r="Q19" s="93">
        <f>'Correlation Calcs'!Q656</f>
        <v>0.52527688659091998</v>
      </c>
      <c r="R19" s="95">
        <f>'Correlation Calcs'!R656</f>
        <v>0.68789089724797536</v>
      </c>
      <c r="S19" s="93">
        <f>'Correlation Calcs'!S656</f>
        <v>1.0000000000000009</v>
      </c>
      <c r="T19" s="94">
        <f>'Correlation Calcs'!T656</f>
        <v>0.64477299233294638</v>
      </c>
      <c r="U19" s="90">
        <f>'Correlation Calcs'!U656</f>
        <v>-0.20826698151182754</v>
      </c>
      <c r="V19" s="90">
        <f>'Correlation Calcs'!V656</f>
        <v>-0.20032360166587118</v>
      </c>
      <c r="W19" s="90">
        <f>'Correlation Calcs'!W656</f>
        <v>0.39441163756805636</v>
      </c>
      <c r="X19" s="90">
        <f>'Correlation Calcs'!X656</f>
        <v>-4.3782516480960078E-2</v>
      </c>
      <c r="Y19" s="90">
        <f>'Correlation Calcs'!Y656</f>
        <v>2.3078412198454933E-2</v>
      </c>
      <c r="Z19" s="90">
        <f>'Correlation Calcs'!Z656</f>
        <v>2.0324863356652675E-2</v>
      </c>
      <c r="AA19" s="91">
        <f>'Correlation Calcs'!AA656</f>
        <v>-6.2589717089526029E-2</v>
      </c>
      <c r="AB19" s="94">
        <f>'Correlation Calcs'!AB656</f>
        <v>-3.990433095007128E-2</v>
      </c>
      <c r="AC19" s="90">
        <f>'Correlation Calcs'!AC656</f>
        <v>-2.0876603119499453E-2</v>
      </c>
      <c r="AD19" s="90">
        <f>'Correlation Calcs'!AD656</f>
        <v>-2.510357784742237E-2</v>
      </c>
      <c r="AE19" s="90">
        <f>'Correlation Calcs'!AE656</f>
        <v>-8.5238309989510951E-3</v>
      </c>
      <c r="AF19" s="90">
        <f>'Correlation Calcs'!AF656</f>
        <v>-1.9343411364287709E-2</v>
      </c>
      <c r="AG19" s="90">
        <f>'Correlation Calcs'!AG656</f>
        <v>5.1599226756855318E-3</v>
      </c>
      <c r="AH19" s="91">
        <f>'Correlation Calcs'!AH656</f>
        <v>-0.10743304646667529</v>
      </c>
      <c r="AI19" s="94">
        <f>'Correlation Calcs'!AI656</f>
        <v>5.9970252476841804E-2</v>
      </c>
      <c r="AJ19" s="90">
        <f>'Correlation Calcs'!AJ656</f>
        <v>7.2120351110437922E-2</v>
      </c>
      <c r="AK19" s="90">
        <f>'Correlation Calcs'!AK656</f>
        <v>7.708643109944216E-2</v>
      </c>
      <c r="AL19" s="90">
        <f>'Correlation Calcs'!AL656</f>
        <v>8.7502828435781586E-3</v>
      </c>
      <c r="AM19" s="90">
        <f>'Correlation Calcs'!AM656</f>
        <v>0.11852455631461047</v>
      </c>
      <c r="AN19" s="90">
        <f>'Correlation Calcs'!AN656</f>
        <v>-1.2857246610861423E-2</v>
      </c>
      <c r="AO19" s="90">
        <f>'Correlation Calcs'!AO656</f>
        <v>0.10333869980424855</v>
      </c>
      <c r="AP19" s="90">
        <f>'Correlation Calcs'!AP656</f>
        <v>-9.3362207661451702E-2</v>
      </c>
      <c r="AQ19" s="90">
        <f>'Correlation Calcs'!AQ656</f>
        <v>-4.4390930683319688E-2</v>
      </c>
      <c r="AR19" s="90">
        <f>'Correlation Calcs'!AR656</f>
        <v>-1.6196435250588975E-2</v>
      </c>
      <c r="AS19" s="90">
        <f>'Correlation Calcs'!AS656</f>
        <v>-3.0979477175501487E-2</v>
      </c>
      <c r="AT19" s="90">
        <f>'Correlation Calcs'!AT656</f>
        <v>-3.3231691521889192E-2</v>
      </c>
      <c r="AU19" s="90">
        <f>'Correlation Calcs'!AU656</f>
        <v>-8.7290365027646588E-3</v>
      </c>
      <c r="AV19" s="90">
        <f>'Correlation Calcs'!AV656</f>
        <v>1.985720608780181E-2</v>
      </c>
      <c r="AW19" s="90">
        <f>'Correlation Calcs'!AW656</f>
        <v>-6.0311190201979288E-2</v>
      </c>
      <c r="AX19" s="90">
        <f>'Correlation Calcs'!AX656</f>
        <v>-2.1709116801971642E-2</v>
      </c>
      <c r="AY19" s="90">
        <f>'Correlation Calcs'!AY656</f>
        <v>4.5508041120802777E-2</v>
      </c>
      <c r="AZ19" s="90">
        <f>'Correlation Calcs'!AZ656</f>
        <v>7.3188860838732175E-2</v>
      </c>
      <c r="BA19" s="91">
        <f>'Correlation Calcs'!BA656</f>
        <v>-9.8702502358956862E-2</v>
      </c>
      <c r="BB19" s="63"/>
      <c r="BC19" s="63"/>
      <c r="BD19" s="63"/>
      <c r="BE19" s="63"/>
      <c r="BF19" s="63"/>
      <c r="BG19" s="63"/>
    </row>
    <row r="20" spans="1:82" ht="13.5" hidden="1" customHeight="1" x14ac:dyDescent="0.25">
      <c r="A20" s="191"/>
      <c r="B20" s="111" t="str">
        <f>'Correlation Calcs'!A509</f>
        <v>Emerging Debt Agg USD</v>
      </c>
      <c r="C20" s="112">
        <f>'Correlation Calcs'!C657</f>
        <v>0.50982510024973882</v>
      </c>
      <c r="D20" s="113">
        <f>'Correlation Calcs'!D657</f>
        <v>0.41944446696579407</v>
      </c>
      <c r="E20" s="113">
        <f>'Correlation Calcs'!E657</f>
        <v>0.39157284808816534</v>
      </c>
      <c r="F20" s="113">
        <f>'Correlation Calcs'!F657</f>
        <v>0.31326309558498511</v>
      </c>
      <c r="G20" s="113">
        <f>'Correlation Calcs'!G657</f>
        <v>0.37044190968782287</v>
      </c>
      <c r="H20" s="113">
        <f>'Correlation Calcs'!H657</f>
        <v>0.44006088615861788</v>
      </c>
      <c r="I20" s="113">
        <f>'Correlation Calcs'!I657</f>
        <v>0.42254448561072977</v>
      </c>
      <c r="J20" s="113">
        <f>'Correlation Calcs'!J657</f>
        <v>0.49463660821032479</v>
      </c>
      <c r="K20" s="114">
        <f>'Correlation Calcs'!K657</f>
        <v>0.50726655812254151</v>
      </c>
      <c r="L20" s="132">
        <f>'Correlation Calcs'!L657</f>
        <v>0.68618181769437103</v>
      </c>
      <c r="M20" s="167">
        <f>'Correlation Calcs'!M657</f>
        <v>0.75440062857108281</v>
      </c>
      <c r="N20" s="113">
        <f>'Correlation Calcs'!N657</f>
        <v>0.88498528632846007</v>
      </c>
      <c r="O20" s="113">
        <f>'Correlation Calcs'!O657</f>
        <v>0.80573588955490028</v>
      </c>
      <c r="P20" s="113">
        <f>'Correlation Calcs'!P657</f>
        <v>0.96338281832518924</v>
      </c>
      <c r="Q20" s="113">
        <f>'Correlation Calcs'!Q657</f>
        <v>0.92840695657171401</v>
      </c>
      <c r="R20" s="113">
        <f>'Correlation Calcs'!R657</f>
        <v>0.69202196444261166</v>
      </c>
      <c r="S20" s="113">
        <f>'Correlation Calcs'!S657</f>
        <v>0.64477299233294638</v>
      </c>
      <c r="T20" s="90">
        <f>'Correlation Calcs'!T657</f>
        <v>0.99999999999999967</v>
      </c>
      <c r="U20" s="90">
        <f>'Correlation Calcs'!U657</f>
        <v>7.0500660380399816E-2</v>
      </c>
      <c r="V20" s="90">
        <f>'Correlation Calcs'!V657</f>
        <v>3.7579737914747641E-2</v>
      </c>
      <c r="W20" s="90">
        <f>'Correlation Calcs'!W657</f>
        <v>8.6313868286368084E-2</v>
      </c>
      <c r="X20" s="90">
        <f>'Correlation Calcs'!X657</f>
        <v>-2.4751268441868472E-2</v>
      </c>
      <c r="Y20" s="90">
        <f>'Correlation Calcs'!Y657</f>
        <v>9.6074838654847117E-2</v>
      </c>
      <c r="Z20" s="90">
        <f>'Correlation Calcs'!Z657</f>
        <v>8.3076500595235664E-2</v>
      </c>
      <c r="AA20" s="91">
        <f>'Correlation Calcs'!AA657</f>
        <v>-8.5613083753527525E-3</v>
      </c>
      <c r="AB20" s="94">
        <f>'Correlation Calcs'!AB657</f>
        <v>-5.2334438723191995E-3</v>
      </c>
      <c r="AC20" s="90">
        <f>'Correlation Calcs'!AC657</f>
        <v>-4.823678623808704E-2</v>
      </c>
      <c r="AD20" s="90">
        <f>'Correlation Calcs'!AD657</f>
        <v>-5.1931233731072265E-2</v>
      </c>
      <c r="AE20" s="90">
        <f>'Correlation Calcs'!AE657</f>
        <v>-3.4857734512991033E-2</v>
      </c>
      <c r="AF20" s="90">
        <f>'Correlation Calcs'!AF657</f>
        <v>4.6872686457376132E-3</v>
      </c>
      <c r="AG20" s="90">
        <f>'Correlation Calcs'!AG657</f>
        <v>5.9921582901907838E-3</v>
      </c>
      <c r="AH20" s="91">
        <f>'Correlation Calcs'!AH657</f>
        <v>-6.2871042431740021E-2</v>
      </c>
      <c r="AI20" s="94">
        <f>'Correlation Calcs'!AI657</f>
        <v>7.681172252770041E-2</v>
      </c>
      <c r="AJ20" s="90">
        <f>'Correlation Calcs'!AJ657</f>
        <v>8.5987132437512243E-2</v>
      </c>
      <c r="AK20" s="90">
        <f>'Correlation Calcs'!AK657</f>
        <v>8.8861599311864381E-2</v>
      </c>
      <c r="AL20" s="90">
        <f>'Correlation Calcs'!AL657</f>
        <v>2.6378602800042322E-2</v>
      </c>
      <c r="AM20" s="90">
        <f>'Correlation Calcs'!AM657</f>
        <v>0.16274464812659437</v>
      </c>
      <c r="AN20" s="90">
        <f>'Correlation Calcs'!AN657</f>
        <v>-1.9410249805376686E-2</v>
      </c>
      <c r="AO20" s="90">
        <f>'Correlation Calcs'!AO657</f>
        <v>0.17363325011094602</v>
      </c>
      <c r="AP20" s="90">
        <f>'Correlation Calcs'!AP657</f>
        <v>-5.9896739631304499E-2</v>
      </c>
      <c r="AQ20" s="90">
        <f>'Correlation Calcs'!AQ657</f>
        <v>-1.0607519743336288E-2</v>
      </c>
      <c r="AR20" s="90">
        <f>'Correlation Calcs'!AR657</f>
        <v>3.4012797137456037E-2</v>
      </c>
      <c r="AS20" s="90">
        <f>'Correlation Calcs'!AS657</f>
        <v>-7.5771894120432531E-2</v>
      </c>
      <c r="AT20" s="90">
        <f>'Correlation Calcs'!AT657</f>
        <v>4.6428267042216947E-2</v>
      </c>
      <c r="AU20" s="90">
        <f>'Correlation Calcs'!AU657</f>
        <v>3.4087225455288375E-2</v>
      </c>
      <c r="AV20" s="90">
        <f>'Correlation Calcs'!AV657</f>
        <v>3.5905762091145044E-2</v>
      </c>
      <c r="AW20" s="90">
        <f>'Correlation Calcs'!AW657</f>
        <v>5.7451984809749078E-2</v>
      </c>
      <c r="AX20" s="90">
        <f>'Correlation Calcs'!AX657</f>
        <v>5.6717662351372884E-2</v>
      </c>
      <c r="AY20" s="90">
        <f>'Correlation Calcs'!AY657</f>
        <v>9.4907747265741846E-2</v>
      </c>
      <c r="AZ20" s="90">
        <f>'Correlation Calcs'!AZ657</f>
        <v>9.9520032296721114E-2</v>
      </c>
      <c r="BA20" s="91">
        <f>'Correlation Calcs'!BA657</f>
        <v>-0.11123496078747551</v>
      </c>
      <c r="BB20" s="63"/>
      <c r="BC20" s="63"/>
      <c r="BD20" s="63"/>
      <c r="BE20" s="63"/>
      <c r="BF20" s="63"/>
      <c r="BG20" s="63"/>
      <c r="BH20" s="63"/>
      <c r="BI20" s="63"/>
      <c r="BJ20" s="63"/>
      <c r="BK20" s="63"/>
    </row>
    <row r="21" spans="1:82" ht="13.5" hidden="1" customHeight="1" x14ac:dyDescent="0.25">
      <c r="A21" s="191"/>
      <c r="B21" s="89" t="str">
        <f>'Correlation Calcs'!A510</f>
        <v>US Equity_USD</v>
      </c>
      <c r="C21" s="94">
        <f>'Correlation Calcs'!C658</f>
        <v>0.78697548316574129</v>
      </c>
      <c r="D21" s="90">
        <f>'Correlation Calcs'!D658</f>
        <v>0.72068731726512092</v>
      </c>
      <c r="E21" s="90">
        <f>'Correlation Calcs'!E658</f>
        <v>0.75921915918525373</v>
      </c>
      <c r="F21" s="90">
        <f>'Correlation Calcs'!F658</f>
        <v>0.74475289789398891</v>
      </c>
      <c r="G21" s="90">
        <f>'Correlation Calcs'!G658</f>
        <v>0.75032893760434649</v>
      </c>
      <c r="H21" s="90">
        <f>'Correlation Calcs'!H658</f>
        <v>0.46842847255510067</v>
      </c>
      <c r="I21" s="90">
        <f>'Correlation Calcs'!I658</f>
        <v>0.29293546589883701</v>
      </c>
      <c r="J21" s="90">
        <f>'Correlation Calcs'!J658</f>
        <v>0.66963428269981551</v>
      </c>
      <c r="K21" s="91">
        <f>'Correlation Calcs'!K658</f>
        <v>0.63881831146683221</v>
      </c>
      <c r="L21" s="130">
        <f>'Correlation Calcs'!L658</f>
        <v>-0.3015416988429408</v>
      </c>
      <c r="M21" s="164">
        <f>'Correlation Calcs'!M658</f>
        <v>-0.27089859974480746</v>
      </c>
      <c r="N21" s="90">
        <f>'Correlation Calcs'!N658</f>
        <v>0.29756535790914251</v>
      </c>
      <c r="O21" s="90">
        <f>'Correlation Calcs'!O658</f>
        <v>0.18914992038051301</v>
      </c>
      <c r="P21" s="90">
        <f>'Correlation Calcs'!P658</f>
        <v>0.15635205142572092</v>
      </c>
      <c r="Q21" s="90">
        <f>'Correlation Calcs'!Q658</f>
        <v>0.14028056779407083</v>
      </c>
      <c r="R21" s="90">
        <f>'Correlation Calcs'!R658</f>
        <v>0.38269269606123585</v>
      </c>
      <c r="S21" s="90">
        <f>'Correlation Calcs'!S658</f>
        <v>-0.20826698151182751</v>
      </c>
      <c r="T21" s="90">
        <f>'Correlation Calcs'!T658</f>
        <v>7.0500660380399816E-2</v>
      </c>
      <c r="U21" s="90">
        <f>'Correlation Calcs'!U658</f>
        <v>0.99999999999999967</v>
      </c>
      <c r="V21" s="90">
        <f>'Correlation Calcs'!V658</f>
        <v>0.83503908364769064</v>
      </c>
      <c r="W21" s="90">
        <f>'Correlation Calcs'!W658</f>
        <v>0.2458428296423612</v>
      </c>
      <c r="X21" s="90">
        <f>'Correlation Calcs'!X658</f>
        <v>6.1321098442364545E-2</v>
      </c>
      <c r="Y21" s="90">
        <f>'Correlation Calcs'!Y658</f>
        <v>-1.061416365237604E-2</v>
      </c>
      <c r="Z21" s="90">
        <f>'Correlation Calcs'!Z658</f>
        <v>-3.6144900658600126E-2</v>
      </c>
      <c r="AA21" s="91">
        <f>'Correlation Calcs'!AA658</f>
        <v>0.15213353286074649</v>
      </c>
      <c r="AB21" s="94">
        <f>'Correlation Calcs'!AB658</f>
        <v>0.1127062270215576</v>
      </c>
      <c r="AC21" s="90">
        <f>'Correlation Calcs'!AC658</f>
        <v>4.7198052250082979E-2</v>
      </c>
      <c r="AD21" s="90">
        <f>'Correlation Calcs'!AD658</f>
        <v>4.422560526294065E-2</v>
      </c>
      <c r="AE21" s="90">
        <f>'Correlation Calcs'!AE658</f>
        <v>5.1561016934372914E-2</v>
      </c>
      <c r="AF21" s="90">
        <f>'Correlation Calcs'!AF658</f>
        <v>7.1571817950829772E-2</v>
      </c>
      <c r="AG21" s="90">
        <f>'Correlation Calcs'!AG658</f>
        <v>7.3341502119035187E-2</v>
      </c>
      <c r="AH21" s="91">
        <f>'Correlation Calcs'!AH658</f>
        <v>4.5679257359023444E-2</v>
      </c>
      <c r="AI21" s="94">
        <f>'Correlation Calcs'!AI658</f>
        <v>-8.1864715292956792E-4</v>
      </c>
      <c r="AJ21" s="90">
        <f>'Correlation Calcs'!AJ658</f>
        <v>-4.0593511322023212E-3</v>
      </c>
      <c r="AK21" s="90">
        <f>'Correlation Calcs'!AK658</f>
        <v>1.064842782374931E-2</v>
      </c>
      <c r="AL21" s="90">
        <f>'Correlation Calcs'!AL658</f>
        <v>2.9621549705656582E-2</v>
      </c>
      <c r="AM21" s="90">
        <f>'Correlation Calcs'!AM658</f>
        <v>-6.314648987332383E-2</v>
      </c>
      <c r="AN21" s="90">
        <f>'Correlation Calcs'!AN658</f>
        <v>4.3711565123404725E-2</v>
      </c>
      <c r="AO21" s="90">
        <f>'Correlation Calcs'!AO658</f>
        <v>-8.3652972607228454E-2</v>
      </c>
      <c r="AP21" s="90">
        <f>'Correlation Calcs'!AP658</f>
        <v>7.2572672184487846E-2</v>
      </c>
      <c r="AQ21" s="90">
        <f>'Correlation Calcs'!AQ658</f>
        <v>4.5099322396989348E-2</v>
      </c>
      <c r="AR21" s="90">
        <f>'Correlation Calcs'!AR658</f>
        <v>5.077873367125374E-2</v>
      </c>
      <c r="AS21" s="90">
        <f>'Correlation Calcs'!AS658</f>
        <v>-1.2740548065542749E-2</v>
      </c>
      <c r="AT21" s="90">
        <f>'Correlation Calcs'!AT658</f>
        <v>7.2738444528817989E-2</v>
      </c>
      <c r="AU21" s="90">
        <f>'Correlation Calcs'!AU658</f>
        <v>-1.1725912744174056E-2</v>
      </c>
      <c r="AV21" s="90">
        <f>'Correlation Calcs'!AV658</f>
        <v>-3.2919342312519057E-2</v>
      </c>
      <c r="AW21" s="90">
        <f>'Correlation Calcs'!AW658</f>
        <v>9.7169818985099451E-2</v>
      </c>
      <c r="AX21" s="90">
        <f>'Correlation Calcs'!AX658</f>
        <v>6.4001070195478099E-2</v>
      </c>
      <c r="AY21" s="90">
        <f>'Correlation Calcs'!AY658</f>
        <v>1.8400545632141295E-2</v>
      </c>
      <c r="AZ21" s="90">
        <f>'Correlation Calcs'!AZ658</f>
        <v>-4.3004156859252893E-2</v>
      </c>
      <c r="BA21" s="91">
        <f>'Correlation Calcs'!BA658</f>
        <v>-1.4487603329477397E-2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</row>
    <row r="22" spans="1:82" ht="13.5" hidden="1" customHeight="1" x14ac:dyDescent="0.25">
      <c r="A22" s="191"/>
      <c r="B22" s="89" t="str">
        <f>'Correlation Calcs'!A511</f>
        <v>Long-Short Equity_USD</v>
      </c>
      <c r="C22" s="94">
        <f>'Correlation Calcs'!C659</f>
        <v>0.56105630109783222</v>
      </c>
      <c r="D22" s="90">
        <f>'Correlation Calcs'!D659</f>
        <v>0.66829281940984564</v>
      </c>
      <c r="E22" s="90">
        <f>'Correlation Calcs'!E659</f>
        <v>0.69753248538791368</v>
      </c>
      <c r="F22" s="90">
        <f>'Correlation Calcs'!F659</f>
        <v>0.78152137403870692</v>
      </c>
      <c r="G22" s="90">
        <f>'Correlation Calcs'!G659</f>
        <v>0.68434895117340666</v>
      </c>
      <c r="H22" s="90">
        <f>'Correlation Calcs'!H659</f>
        <v>0.46331934035714512</v>
      </c>
      <c r="I22" s="90">
        <f>'Correlation Calcs'!I659</f>
        <v>0.30438222348007971</v>
      </c>
      <c r="J22" s="90">
        <f>'Correlation Calcs'!J659</f>
        <v>0.68902837256561944</v>
      </c>
      <c r="K22" s="91">
        <f>'Correlation Calcs'!K659</f>
        <v>0.71225941640417112</v>
      </c>
      <c r="L22" s="130">
        <f>'Correlation Calcs'!L659</f>
        <v>-0.36559431466465403</v>
      </c>
      <c r="M22" s="164">
        <f>'Correlation Calcs'!M659</f>
        <v>-0.33803847254672292</v>
      </c>
      <c r="N22" s="90">
        <f>'Correlation Calcs'!N659</f>
        <v>0.26780880370070492</v>
      </c>
      <c r="O22" s="90">
        <f>'Correlation Calcs'!O659</f>
        <v>0.15060813854082453</v>
      </c>
      <c r="P22" s="90">
        <f>'Correlation Calcs'!P659</f>
        <v>0.13660116552182675</v>
      </c>
      <c r="Q22" s="90">
        <f>'Correlation Calcs'!Q659</f>
        <v>0.12741373748487217</v>
      </c>
      <c r="R22" s="90">
        <f>'Correlation Calcs'!R659</f>
        <v>0.44023611931011181</v>
      </c>
      <c r="S22" s="90">
        <f>'Correlation Calcs'!S659</f>
        <v>-0.20032360166587113</v>
      </c>
      <c r="T22" s="90">
        <f>'Correlation Calcs'!T659</f>
        <v>3.7579737914747648E-2</v>
      </c>
      <c r="U22" s="90">
        <f>'Correlation Calcs'!U659</f>
        <v>0.83503908364769064</v>
      </c>
      <c r="V22" s="90">
        <f>'Correlation Calcs'!V659</f>
        <v>0.99999999999999922</v>
      </c>
      <c r="W22" s="90">
        <f>'Correlation Calcs'!W659</f>
        <v>0.42639991916105302</v>
      </c>
      <c r="X22" s="90">
        <f>'Correlation Calcs'!X659</f>
        <v>6.1285097689236831E-2</v>
      </c>
      <c r="Y22" s="90">
        <f>'Correlation Calcs'!Y659</f>
        <v>-2.3979249457454582E-2</v>
      </c>
      <c r="Z22" s="90">
        <f>'Correlation Calcs'!Z659</f>
        <v>-2.673561496479885E-2</v>
      </c>
      <c r="AA22" s="91">
        <f>'Correlation Calcs'!AA659</f>
        <v>0.12226129954378417</v>
      </c>
      <c r="AB22" s="94">
        <f>'Correlation Calcs'!AB659</f>
        <v>8.7444745189958983E-2</v>
      </c>
      <c r="AC22" s="90">
        <f>'Correlation Calcs'!AC659</f>
        <v>6.908534713493647E-2</v>
      </c>
      <c r="AD22" s="90">
        <f>'Correlation Calcs'!AD659</f>
        <v>7.3029625641743257E-2</v>
      </c>
      <c r="AE22" s="90">
        <f>'Correlation Calcs'!AE659</f>
        <v>5.2148487707596752E-2</v>
      </c>
      <c r="AF22" s="90">
        <f>'Correlation Calcs'!AF659</f>
        <v>7.54829889473322E-2</v>
      </c>
      <c r="AG22" s="90">
        <f>'Correlation Calcs'!AG659</f>
        <v>7.4214940974638738E-2</v>
      </c>
      <c r="AH22" s="91">
        <f>'Correlation Calcs'!AH659</f>
        <v>5.9587287397230161E-2</v>
      </c>
      <c r="AI22" s="94">
        <f>'Correlation Calcs'!AI659</f>
        <v>2.0545842922424354E-2</v>
      </c>
      <c r="AJ22" s="90">
        <f>'Correlation Calcs'!AJ659</f>
        <v>4.8802828406416289E-3</v>
      </c>
      <c r="AK22" s="90">
        <f>'Correlation Calcs'!AK659</f>
        <v>2.0925468549848954E-2</v>
      </c>
      <c r="AL22" s="90">
        <f>'Correlation Calcs'!AL659</f>
        <v>3.5059804286332687E-2</v>
      </c>
      <c r="AM22" s="90">
        <f>'Correlation Calcs'!AM659</f>
        <v>-3.6658745236698556E-2</v>
      </c>
      <c r="AN22" s="90">
        <f>'Correlation Calcs'!AN659</f>
        <v>3.8464866592245794E-2</v>
      </c>
      <c r="AO22" s="90">
        <f>'Correlation Calcs'!AO659</f>
        <v>-6.2007582697474771E-2</v>
      </c>
      <c r="AP22" s="90">
        <f>'Correlation Calcs'!AP659</f>
        <v>0.1075078510971121</v>
      </c>
      <c r="AQ22" s="90">
        <f>'Correlation Calcs'!AQ659</f>
        <v>5.2560174187653075E-2</v>
      </c>
      <c r="AR22" s="90">
        <f>'Correlation Calcs'!AR659</f>
        <v>5.0202756927720457E-2</v>
      </c>
      <c r="AS22" s="90">
        <f>'Correlation Calcs'!AS659</f>
        <v>-2.1783476785036227E-2</v>
      </c>
      <c r="AT22" s="90">
        <f>'Correlation Calcs'!AT659</f>
        <v>7.9065170332045548E-2</v>
      </c>
      <c r="AU22" s="90">
        <f>'Correlation Calcs'!AU659</f>
        <v>5.1707169050174702E-2</v>
      </c>
      <c r="AV22" s="90">
        <f>'Correlation Calcs'!AV659</f>
        <v>-8.9673700036974141E-2</v>
      </c>
      <c r="AW22" s="90">
        <f>'Correlation Calcs'!AW659</f>
        <v>8.3984809298930915E-2</v>
      </c>
      <c r="AX22" s="90">
        <f>'Correlation Calcs'!AX659</f>
        <v>5.3859267612661528E-2</v>
      </c>
      <c r="AY22" s="90">
        <f>'Correlation Calcs'!AY659</f>
        <v>2.2332984354623648E-3</v>
      </c>
      <c r="AZ22" s="90">
        <f>'Correlation Calcs'!AZ659</f>
        <v>-5.3398332563890483E-2</v>
      </c>
      <c r="BA22" s="91">
        <f>'Correlation Calcs'!BA659</f>
        <v>1.2692057054044494E-2</v>
      </c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</row>
    <row r="23" spans="1:82" ht="13.5" hidden="1" customHeight="1" x14ac:dyDescent="0.25">
      <c r="A23" s="191"/>
      <c r="B23" s="89" t="str">
        <f>'Correlation Calcs'!A512</f>
        <v>Global Macro_USD</v>
      </c>
      <c r="C23" s="94">
        <f>'Correlation Calcs'!C660</f>
        <v>0.17077627222103781</v>
      </c>
      <c r="D23" s="90">
        <f>'Correlation Calcs'!D660</f>
        <v>0.21191811913160305</v>
      </c>
      <c r="E23" s="90">
        <f>'Correlation Calcs'!E660</f>
        <v>0.3068771328506486</v>
      </c>
      <c r="F23" s="90">
        <f>'Correlation Calcs'!F660</f>
        <v>0.30448032479310655</v>
      </c>
      <c r="G23" s="90">
        <f>'Correlation Calcs'!G660</f>
        <v>0.30505678323145197</v>
      </c>
      <c r="H23" s="90">
        <f>'Correlation Calcs'!H660</f>
        <v>0.21499575935713119</v>
      </c>
      <c r="I23" s="90">
        <f>'Correlation Calcs'!I660</f>
        <v>0.1762969514422838</v>
      </c>
      <c r="J23" s="90">
        <f>'Correlation Calcs'!J660</f>
        <v>0.31977670144737858</v>
      </c>
      <c r="K23" s="91">
        <f>'Correlation Calcs'!K660</f>
        <v>0.3669242156923318</v>
      </c>
      <c r="L23" s="130">
        <f>'Correlation Calcs'!L660</f>
        <v>0.10251608205054769</v>
      </c>
      <c r="M23" s="164">
        <f>'Correlation Calcs'!M660</f>
        <v>8.7177248986593889E-2</v>
      </c>
      <c r="N23" s="90">
        <f>'Correlation Calcs'!N660</f>
        <v>8.5639703943214823E-2</v>
      </c>
      <c r="O23" s="90">
        <f>'Correlation Calcs'!O660</f>
        <v>0.14656343610810707</v>
      </c>
      <c r="P23" s="90">
        <f>'Correlation Calcs'!P660</f>
        <v>0.10264801941685009</v>
      </c>
      <c r="Q23" s="90">
        <f>'Correlation Calcs'!Q660</f>
        <v>6.7127491165788339E-2</v>
      </c>
      <c r="R23" s="90">
        <f>'Correlation Calcs'!R660</f>
        <v>0.25512913395023545</v>
      </c>
      <c r="S23" s="90">
        <f>'Correlation Calcs'!S660</f>
        <v>0.39441163756805642</v>
      </c>
      <c r="T23" s="90">
        <f>'Correlation Calcs'!T660</f>
        <v>8.631386828636807E-2</v>
      </c>
      <c r="U23" s="90">
        <f>'Correlation Calcs'!U660</f>
        <v>0.2458428296423612</v>
      </c>
      <c r="V23" s="90">
        <f>'Correlation Calcs'!V660</f>
        <v>0.42639991916105296</v>
      </c>
      <c r="W23" s="90">
        <f>'Correlation Calcs'!W660</f>
        <v>0.99999999999999978</v>
      </c>
      <c r="X23" s="90">
        <f>'Correlation Calcs'!X660</f>
        <v>0.15292734646366132</v>
      </c>
      <c r="Y23" s="90">
        <f>'Correlation Calcs'!Y660</f>
        <v>-2.5596644814792468E-2</v>
      </c>
      <c r="Z23" s="90">
        <f>'Correlation Calcs'!Z660</f>
        <v>3.5718151094202406E-2</v>
      </c>
      <c r="AA23" s="91">
        <f>'Correlation Calcs'!AA660</f>
        <v>9.7208713413393238E-2</v>
      </c>
      <c r="AB23" s="94">
        <f>'Correlation Calcs'!AB660</f>
        <v>0.1062863136965637</v>
      </c>
      <c r="AC23" s="90">
        <f>'Correlation Calcs'!AC660</f>
        <v>0.11984454553791021</v>
      </c>
      <c r="AD23" s="90">
        <f>'Correlation Calcs'!AD660</f>
        <v>0.11999108518278803</v>
      </c>
      <c r="AE23" s="90">
        <f>'Correlation Calcs'!AE660</f>
        <v>0.1078250970042772</v>
      </c>
      <c r="AF23" s="90">
        <f>'Correlation Calcs'!AF660</f>
        <v>8.839563958593781E-2</v>
      </c>
      <c r="AG23" s="90">
        <f>'Correlation Calcs'!AG660</f>
        <v>0.12006669510141432</v>
      </c>
      <c r="AH23" s="91">
        <f>'Correlation Calcs'!AH660</f>
        <v>7.7513572104649472E-2</v>
      </c>
      <c r="AI23" s="94">
        <f>'Correlation Calcs'!AI660</f>
        <v>7.4629242539704807E-2</v>
      </c>
      <c r="AJ23" s="90">
        <f>'Correlation Calcs'!AJ660</f>
        <v>7.2662183767667102E-2</v>
      </c>
      <c r="AK23" s="90">
        <f>'Correlation Calcs'!AK660</f>
        <v>7.0874270712081189E-2</v>
      </c>
      <c r="AL23" s="90">
        <f>'Correlation Calcs'!AL660</f>
        <v>5.0480778377373102E-2</v>
      </c>
      <c r="AM23" s="90">
        <f>'Correlation Calcs'!AM660</f>
        <v>6.7273111404224706E-2</v>
      </c>
      <c r="AN23" s="90">
        <f>'Correlation Calcs'!AN660</f>
        <v>0.10313742663422439</v>
      </c>
      <c r="AO23" s="90">
        <f>'Correlation Calcs'!AO660</f>
        <v>-8.9971078952107283E-4</v>
      </c>
      <c r="AP23" s="90">
        <f>'Correlation Calcs'!AP660</f>
        <v>9.8112633803815491E-2</v>
      </c>
      <c r="AQ23" s="90">
        <f>'Correlation Calcs'!AQ660</f>
        <v>6.3264544127093661E-2</v>
      </c>
      <c r="AR23" s="90">
        <f>'Correlation Calcs'!AR660</f>
        <v>6.4752462181298542E-2</v>
      </c>
      <c r="AS23" s="90">
        <f>'Correlation Calcs'!AS660</f>
        <v>2.3508153703112884E-2</v>
      </c>
      <c r="AT23" s="90">
        <f>'Correlation Calcs'!AT660</f>
        <v>7.3512829659703002E-2</v>
      </c>
      <c r="AU23" s="90">
        <f>'Correlation Calcs'!AU660</f>
        <v>4.0483279574049742E-2</v>
      </c>
      <c r="AV23" s="90">
        <f>'Correlation Calcs'!AV660</f>
        <v>-0.21898184928450945</v>
      </c>
      <c r="AW23" s="90">
        <f>'Correlation Calcs'!AW660</f>
        <v>4.5337813944706505E-2</v>
      </c>
      <c r="AX23" s="90">
        <f>'Correlation Calcs'!AX660</f>
        <v>6.0298464760280668E-2</v>
      </c>
      <c r="AY23" s="90">
        <f>'Correlation Calcs'!AY660</f>
        <v>2.759733111645111E-3</v>
      </c>
      <c r="AZ23" s="90">
        <f>'Correlation Calcs'!AZ660</f>
        <v>-3.8253442100516358E-2</v>
      </c>
      <c r="BA23" s="91">
        <f>'Correlation Calcs'!BA660</f>
        <v>3.0486010026013911E-2</v>
      </c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2"/>
    </row>
    <row r="24" spans="1:82" ht="13.5" hidden="1" customHeight="1" x14ac:dyDescent="0.25">
      <c r="A24" s="191"/>
      <c r="B24" s="89" t="str">
        <f>'Correlation Calcs'!A513</f>
        <v>EXTRA</v>
      </c>
      <c r="C24" s="94">
        <f>'Correlation Calcs'!C661</f>
        <v>-2.5512318751165653E-2</v>
      </c>
      <c r="D24" s="90">
        <f>'Correlation Calcs'!D661</f>
        <v>-1.8757223730372224E-2</v>
      </c>
      <c r="E24" s="90">
        <f>'Correlation Calcs'!E661</f>
        <v>9.1820462463148025E-2</v>
      </c>
      <c r="F24" s="90">
        <f>'Correlation Calcs'!F661</f>
        <v>7.3639347782328543E-2</v>
      </c>
      <c r="G24" s="90">
        <f>'Correlation Calcs'!G661</f>
        <v>8.5964058573070032E-2</v>
      </c>
      <c r="H24" s="90">
        <f>'Correlation Calcs'!H661</f>
        <v>-3.0510415942435993E-2</v>
      </c>
      <c r="I24" s="90">
        <f>'Correlation Calcs'!I661</f>
        <v>-5.6294406356718611E-2</v>
      </c>
      <c r="J24" s="90">
        <f>'Correlation Calcs'!J661</f>
        <v>2.6166844728424413E-2</v>
      </c>
      <c r="K24" s="91">
        <f>'Correlation Calcs'!K661</f>
        <v>1.6938384767570504E-2</v>
      </c>
      <c r="L24" s="130">
        <f>'Correlation Calcs'!L661</f>
        <v>-7.4322687200530244E-2</v>
      </c>
      <c r="M24" s="164">
        <f>'Correlation Calcs'!M661</f>
        <v>-7.8094180911434483E-2</v>
      </c>
      <c r="N24" s="90">
        <f>'Correlation Calcs'!N661</f>
        <v>-3.2856030745017382E-2</v>
      </c>
      <c r="O24" s="90">
        <f>'Correlation Calcs'!O661</f>
        <v>-4.416831161414226E-2</v>
      </c>
      <c r="P24" s="90">
        <f>'Correlation Calcs'!P661</f>
        <v>-2.6807209870236687E-2</v>
      </c>
      <c r="Q24" s="90">
        <f>'Correlation Calcs'!Q661</f>
        <v>-3.937460578781031E-2</v>
      </c>
      <c r="R24" s="90">
        <f>'Correlation Calcs'!R661</f>
        <v>-7.768959106539107E-2</v>
      </c>
      <c r="S24" s="90">
        <f>'Correlation Calcs'!S661</f>
        <v>-4.378251648096005E-2</v>
      </c>
      <c r="T24" s="90">
        <f>'Correlation Calcs'!T661</f>
        <v>-2.4751268441868486E-2</v>
      </c>
      <c r="U24" s="90">
        <f>'Correlation Calcs'!U661</f>
        <v>6.1321098442364538E-2</v>
      </c>
      <c r="V24" s="90">
        <f>'Correlation Calcs'!V661</f>
        <v>6.1285097689236817E-2</v>
      </c>
      <c r="W24" s="90">
        <f>'Correlation Calcs'!W661</f>
        <v>0.15292734646366132</v>
      </c>
      <c r="X24" s="90">
        <f>'Correlation Calcs'!X661</f>
        <v>1.0000000000000002</v>
      </c>
      <c r="Y24" s="90">
        <f>'Correlation Calcs'!Y661</f>
        <v>0.30851891465238396</v>
      </c>
      <c r="Z24" s="90">
        <f>'Correlation Calcs'!Z661</f>
        <v>0.20562523848568356</v>
      </c>
      <c r="AA24" s="91">
        <f>'Correlation Calcs'!AA661</f>
        <v>0.61395771067368454</v>
      </c>
      <c r="AB24" s="94">
        <f>'Correlation Calcs'!AB661</f>
        <v>0.48494889548277631</v>
      </c>
      <c r="AC24" s="90">
        <f>'Correlation Calcs'!AC661</f>
        <v>0.38092972229028987</v>
      </c>
      <c r="AD24" s="90">
        <f>'Correlation Calcs'!AD661</f>
        <v>0.34843888721179367</v>
      </c>
      <c r="AE24" s="90">
        <f>'Correlation Calcs'!AE661</f>
        <v>0.42591017299584222</v>
      </c>
      <c r="AF24" s="90">
        <f>'Correlation Calcs'!AF661</f>
        <v>0.43016872950092178</v>
      </c>
      <c r="AG24" s="90">
        <f>'Correlation Calcs'!AG661</f>
        <v>0.39762406797938399</v>
      </c>
      <c r="AH24" s="91">
        <f>'Correlation Calcs'!AH661</f>
        <v>0.48219518348915053</v>
      </c>
      <c r="AI24" s="94">
        <f>'Correlation Calcs'!AI661</f>
        <v>0.31245589441447985</v>
      </c>
      <c r="AJ24" s="90">
        <f>'Correlation Calcs'!AJ661</f>
        <v>0.32013996822888685</v>
      </c>
      <c r="AK24" s="90">
        <f>'Correlation Calcs'!AK661</f>
        <v>0.30954125054373566</v>
      </c>
      <c r="AL24" s="90">
        <f>'Correlation Calcs'!AL661</f>
        <v>0.29704059857213644</v>
      </c>
      <c r="AM24" s="90">
        <f>'Correlation Calcs'!AM661</f>
        <v>0.11542763245946289</v>
      </c>
      <c r="AN24" s="90">
        <f>'Correlation Calcs'!AN661</f>
        <v>0.44771156431720377</v>
      </c>
      <c r="AO24" s="90">
        <f>'Correlation Calcs'!AO661</f>
        <v>-4.081528400229547E-2</v>
      </c>
      <c r="AP24" s="90">
        <f>'Correlation Calcs'!AP661</f>
        <v>0.21161192011079985</v>
      </c>
      <c r="AQ24" s="90">
        <f>'Correlation Calcs'!AQ661</f>
        <v>0.18899842504918815</v>
      </c>
      <c r="AR24" s="90">
        <f>'Correlation Calcs'!AR661</f>
        <v>0.4019638803670153</v>
      </c>
      <c r="AS24" s="90">
        <f>'Correlation Calcs'!AS661</f>
        <v>4.1693464001175552E-2</v>
      </c>
      <c r="AT24" s="90">
        <f>'Correlation Calcs'!AT661</f>
        <v>0.50234586781394275</v>
      </c>
      <c r="AU24" s="90">
        <f>'Correlation Calcs'!AU661</f>
        <v>0.2788652005898381</v>
      </c>
      <c r="AV24" s="90">
        <f>'Correlation Calcs'!AV661</f>
        <v>-0.11205628131690104</v>
      </c>
      <c r="AW24" s="90">
        <f>'Correlation Calcs'!AW661</f>
        <v>0.60433601546195104</v>
      </c>
      <c r="AX24" s="90">
        <f>'Correlation Calcs'!AX661</f>
        <v>0.56939182736393368</v>
      </c>
      <c r="AY24" s="90">
        <f>'Correlation Calcs'!AY661</f>
        <v>0.34600549815651083</v>
      </c>
      <c r="AZ24" s="90">
        <f>'Correlation Calcs'!AZ661</f>
        <v>0.10498408555924567</v>
      </c>
      <c r="BA24" s="91">
        <f>'Correlation Calcs'!BA661</f>
        <v>0.25923148591257511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2"/>
      <c r="BO24" s="62"/>
    </row>
    <row r="25" spans="1:82" ht="13.5" hidden="1" customHeight="1" x14ac:dyDescent="0.25">
      <c r="A25" s="191"/>
      <c r="B25" s="89" t="str">
        <f>'Correlation Calcs'!A514</f>
        <v>EXTRA</v>
      </c>
      <c r="C25" s="94">
        <f>'Correlation Calcs'!C662</f>
        <v>1.4684087630073266E-2</v>
      </c>
      <c r="D25" s="90">
        <f>'Correlation Calcs'!D662</f>
        <v>6.5771959761043511E-2</v>
      </c>
      <c r="E25" s="90">
        <f>'Correlation Calcs'!E662</f>
        <v>2.5717584772312219E-2</v>
      </c>
      <c r="F25" s="90">
        <f>'Correlation Calcs'!F662</f>
        <v>4.4266080859823309E-2</v>
      </c>
      <c r="G25" s="90">
        <f>'Correlation Calcs'!G662</f>
        <v>9.6187340668759405E-2</v>
      </c>
      <c r="H25" s="90">
        <f>'Correlation Calcs'!H662</f>
        <v>3.1924274397484569E-2</v>
      </c>
      <c r="I25" s="90">
        <f>'Correlation Calcs'!I662</f>
        <v>3.5438120046983726E-2</v>
      </c>
      <c r="J25" s="90">
        <f>'Correlation Calcs'!J662</f>
        <v>5.1706970556274233E-2</v>
      </c>
      <c r="K25" s="91">
        <f>'Correlation Calcs'!K662</f>
        <v>-1.9012516980390064E-2</v>
      </c>
      <c r="L25" s="130">
        <f>'Correlation Calcs'!L662</f>
        <v>7.0347158630710574E-2</v>
      </c>
      <c r="M25" s="164">
        <f>'Correlation Calcs'!M662</f>
        <v>7.0093846837776794E-2</v>
      </c>
      <c r="N25" s="90">
        <f>'Correlation Calcs'!N662</f>
        <v>7.1918284221027529E-2</v>
      </c>
      <c r="O25" s="90">
        <f>'Correlation Calcs'!O662</f>
        <v>8.9754865155120836E-2</v>
      </c>
      <c r="P25" s="90">
        <f>'Correlation Calcs'!P662</f>
        <v>7.1313460615496149E-2</v>
      </c>
      <c r="Q25" s="90">
        <f>'Correlation Calcs'!Q662</f>
        <v>6.415051891807276E-2</v>
      </c>
      <c r="R25" s="90">
        <f>'Correlation Calcs'!R662</f>
        <v>1.7661949510003591E-2</v>
      </c>
      <c r="S25" s="90">
        <f>'Correlation Calcs'!S662</f>
        <v>2.3078412198454926E-2</v>
      </c>
      <c r="T25" s="90">
        <f>'Correlation Calcs'!T662</f>
        <v>9.6074838654847103E-2</v>
      </c>
      <c r="U25" s="90">
        <f>'Correlation Calcs'!U662</f>
        <v>-1.061416365237604E-2</v>
      </c>
      <c r="V25" s="90">
        <f>'Correlation Calcs'!V662</f>
        <v>-2.3979249457454568E-2</v>
      </c>
      <c r="W25" s="90">
        <f>'Correlation Calcs'!W662</f>
        <v>-2.5596644814792468E-2</v>
      </c>
      <c r="X25" s="90">
        <f>'Correlation Calcs'!X662</f>
        <v>0.3085189146523839</v>
      </c>
      <c r="Y25" s="90">
        <f>'Correlation Calcs'!Y662</f>
        <v>1.0000000000000007</v>
      </c>
      <c r="Z25" s="90">
        <f>'Correlation Calcs'!Z662</f>
        <v>0.80159250715184449</v>
      </c>
      <c r="AA25" s="91">
        <f>'Correlation Calcs'!AA662</f>
        <v>0.19627813526510041</v>
      </c>
      <c r="AB25" s="94">
        <f>'Correlation Calcs'!AB662</f>
        <v>8.9011387464091846E-2</v>
      </c>
      <c r="AC25" s="90">
        <f>'Correlation Calcs'!AC662</f>
        <v>0.34756172051672374</v>
      </c>
      <c r="AD25" s="90">
        <f>'Correlation Calcs'!AD662</f>
        <v>0.37276781790821395</v>
      </c>
      <c r="AE25" s="90">
        <f>'Correlation Calcs'!AE662</f>
        <v>0.25917528660017092</v>
      </c>
      <c r="AF25" s="90">
        <f>'Correlation Calcs'!AF662</f>
        <v>0.33709189033378734</v>
      </c>
      <c r="AG25" s="90">
        <f>'Correlation Calcs'!AG662</f>
        <v>0.23178566743793094</v>
      </c>
      <c r="AH25" s="91">
        <f>'Correlation Calcs'!AH662</f>
        <v>0.22347898734553062</v>
      </c>
      <c r="AI25" s="94">
        <f>'Correlation Calcs'!AI662</f>
        <v>7.0624334441676526E-2</v>
      </c>
      <c r="AJ25" s="90">
        <f>'Correlation Calcs'!AJ662</f>
        <v>3.7431135372082772E-2</v>
      </c>
      <c r="AK25" s="90">
        <f>'Correlation Calcs'!AK662</f>
        <v>-5.2788366015143187E-3</v>
      </c>
      <c r="AL25" s="90">
        <f>'Correlation Calcs'!AL662</f>
        <v>-9.4791217130609437E-3</v>
      </c>
      <c r="AM25" s="90">
        <f>'Correlation Calcs'!AM662</f>
        <v>0.1799020167975422</v>
      </c>
      <c r="AN25" s="90">
        <f>'Correlation Calcs'!AN662</f>
        <v>0.12538580593159243</v>
      </c>
      <c r="AO25" s="90">
        <f>'Correlation Calcs'!AO662</f>
        <v>0.14255567440664499</v>
      </c>
      <c r="AP25" s="90">
        <f>'Correlation Calcs'!AP662</f>
        <v>-2.9772449307670357E-2</v>
      </c>
      <c r="AQ25" s="90">
        <f>'Correlation Calcs'!AQ662</f>
        <v>-5.2628398278467686E-2</v>
      </c>
      <c r="AR25" s="90">
        <f>'Correlation Calcs'!AR662</f>
        <v>2.0769495625646478E-2</v>
      </c>
      <c r="AS25" s="90">
        <f>'Correlation Calcs'!AS662</f>
        <v>-7.1037962252589237E-2</v>
      </c>
      <c r="AT25" s="90">
        <f>'Correlation Calcs'!AT662</f>
        <v>9.1877832654889829E-2</v>
      </c>
      <c r="AU25" s="90">
        <f>'Correlation Calcs'!AU662</f>
        <v>7.3714495321434729E-3</v>
      </c>
      <c r="AV25" s="90">
        <f>'Correlation Calcs'!AV662</f>
        <v>-0.2417638423916233</v>
      </c>
      <c r="AW25" s="90">
        <f>'Correlation Calcs'!AW662</f>
        <v>0.22164791452606786</v>
      </c>
      <c r="AX25" s="90">
        <f>'Correlation Calcs'!AX662</f>
        <v>0.2164421432377531</v>
      </c>
      <c r="AY25" s="90">
        <f>'Correlation Calcs'!AY662</f>
        <v>-4.1969455638658643E-2</v>
      </c>
      <c r="AZ25" s="90">
        <f>'Correlation Calcs'!AZ662</f>
        <v>-0.14717706405673142</v>
      </c>
      <c r="BA25" s="91">
        <f>'Correlation Calcs'!BA662</f>
        <v>0.15724770779565983</v>
      </c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2"/>
      <c r="BO25" s="62"/>
      <c r="BP25" s="62"/>
    </row>
    <row r="26" spans="1:82" ht="13.5" hidden="1" customHeight="1" x14ac:dyDescent="0.25">
      <c r="A26" s="191"/>
      <c r="B26" s="89" t="str">
        <f>'Correlation Calcs'!A515</f>
        <v>EXTRA</v>
      </c>
      <c r="C26" s="94">
        <f>'Correlation Calcs'!C663</f>
        <v>-3.5770242350580225E-2</v>
      </c>
      <c r="D26" s="90">
        <f>'Correlation Calcs'!D663</f>
        <v>4.7133101720663123E-2</v>
      </c>
      <c r="E26" s="90">
        <f>'Correlation Calcs'!E663</f>
        <v>2.5957413106338086E-2</v>
      </c>
      <c r="F26" s="90">
        <f>'Correlation Calcs'!F663</f>
        <v>3.8814160865558507E-2</v>
      </c>
      <c r="G26" s="90">
        <f>'Correlation Calcs'!G663</f>
        <v>6.076550432078124E-2</v>
      </c>
      <c r="H26" s="90">
        <f>'Correlation Calcs'!H663</f>
        <v>-9.7386042164577281E-3</v>
      </c>
      <c r="I26" s="90">
        <f>'Correlation Calcs'!I663</f>
        <v>-9.7284236054262455E-3</v>
      </c>
      <c r="J26" s="90">
        <f>'Correlation Calcs'!J663</f>
        <v>4.0888150151582982E-3</v>
      </c>
      <c r="K26" s="91">
        <f>'Correlation Calcs'!K663</f>
        <v>-2.075436355320847E-2</v>
      </c>
      <c r="L26" s="130">
        <f>'Correlation Calcs'!L663</f>
        <v>4.3432682753349668E-2</v>
      </c>
      <c r="M26" s="164">
        <f>'Correlation Calcs'!M663</f>
        <v>4.3450644335257145E-2</v>
      </c>
      <c r="N26" s="90">
        <f>'Correlation Calcs'!N663</f>
        <v>7.5269387039766517E-2</v>
      </c>
      <c r="O26" s="90">
        <f>'Correlation Calcs'!O663</f>
        <v>6.2935478346071841E-2</v>
      </c>
      <c r="P26" s="90">
        <f>'Correlation Calcs'!P663</f>
        <v>7.3149907237654799E-2</v>
      </c>
      <c r="Q26" s="90">
        <f>'Correlation Calcs'!Q663</f>
        <v>6.4665282703541674E-2</v>
      </c>
      <c r="R26" s="90">
        <f>'Correlation Calcs'!R663</f>
        <v>-2.1550185839019059E-2</v>
      </c>
      <c r="S26" s="90">
        <f>'Correlation Calcs'!S663</f>
        <v>2.0324863356652682E-2</v>
      </c>
      <c r="T26" s="90">
        <f>'Correlation Calcs'!T663</f>
        <v>8.307650059523565E-2</v>
      </c>
      <c r="U26" s="90">
        <f>'Correlation Calcs'!U663</f>
        <v>-3.6144900658600133E-2</v>
      </c>
      <c r="V26" s="90">
        <f>'Correlation Calcs'!V663</f>
        <v>-2.6735614964798839E-2</v>
      </c>
      <c r="W26" s="90">
        <f>'Correlation Calcs'!W663</f>
        <v>3.5718151094202399E-2</v>
      </c>
      <c r="X26" s="90">
        <f>'Correlation Calcs'!X663</f>
        <v>0.20562523848568356</v>
      </c>
      <c r="Y26" s="90">
        <f>'Correlation Calcs'!Y663</f>
        <v>0.8015925071518446</v>
      </c>
      <c r="Z26" s="90">
        <f>'Correlation Calcs'!Z663</f>
        <v>1.0000000000000002</v>
      </c>
      <c r="AA26" s="91">
        <f>'Correlation Calcs'!AA663</f>
        <v>0.10925746939091821</v>
      </c>
      <c r="AB26" s="94">
        <f>'Correlation Calcs'!AB663</f>
        <v>-2.6513450062042924E-2</v>
      </c>
      <c r="AC26" s="90">
        <f>'Correlation Calcs'!AC663</f>
        <v>0.33401719016135711</v>
      </c>
      <c r="AD26" s="90">
        <f>'Correlation Calcs'!AD663</f>
        <v>0.35787933105894115</v>
      </c>
      <c r="AE26" s="90">
        <f>'Correlation Calcs'!AE663</f>
        <v>0.23446085820316453</v>
      </c>
      <c r="AF26" s="90">
        <f>'Correlation Calcs'!AF663</f>
        <v>0.26226198465676637</v>
      </c>
      <c r="AG26" s="90">
        <f>'Correlation Calcs'!AG663</f>
        <v>0.20230707439144144</v>
      </c>
      <c r="AH26" s="91">
        <f>'Correlation Calcs'!AH663</f>
        <v>0.19218196898501982</v>
      </c>
      <c r="AI26" s="94">
        <f>'Correlation Calcs'!AI663</f>
        <v>1.3542401409096218E-2</v>
      </c>
      <c r="AJ26" s="90">
        <f>'Correlation Calcs'!AJ663</f>
        <v>-2.4298586263393682E-2</v>
      </c>
      <c r="AK26" s="90">
        <f>'Correlation Calcs'!AK663</f>
        <v>-6.5973718775130794E-2</v>
      </c>
      <c r="AL26" s="90">
        <f>'Correlation Calcs'!AL663</f>
        <v>-5.3702750705610258E-2</v>
      </c>
      <c r="AM26" s="90">
        <f>'Correlation Calcs'!AM663</f>
        <v>0.16790202620160918</v>
      </c>
      <c r="AN26" s="90">
        <f>'Correlation Calcs'!AN663</f>
        <v>6.8309758865675654E-2</v>
      </c>
      <c r="AO26" s="90">
        <f>'Correlation Calcs'!AO663</f>
        <v>0.14076010735706437</v>
      </c>
      <c r="AP26" s="90">
        <f>'Correlation Calcs'!AP663</f>
        <v>-1.5546862886901941E-2</v>
      </c>
      <c r="AQ26" s="90">
        <f>'Correlation Calcs'!AQ663</f>
        <v>-5.2755995242727782E-2</v>
      </c>
      <c r="AR26" s="90">
        <f>'Correlation Calcs'!AR663</f>
        <v>-5.352955162657079E-2</v>
      </c>
      <c r="AS26" s="90">
        <f>'Correlation Calcs'!AS663</f>
        <v>-0.13718752326723876</v>
      </c>
      <c r="AT26" s="90">
        <f>'Correlation Calcs'!AT663</f>
        <v>-1.746330747338322E-3</v>
      </c>
      <c r="AU26" s="90">
        <f>'Correlation Calcs'!AU663</f>
        <v>8.8404132945086963E-2</v>
      </c>
      <c r="AV26" s="90">
        <f>'Correlation Calcs'!AV663</f>
        <v>-0.28816176777276281</v>
      </c>
      <c r="AW26" s="90">
        <f>'Correlation Calcs'!AW663</f>
        <v>7.2347049046215722E-2</v>
      </c>
      <c r="AX26" s="90">
        <f>'Correlation Calcs'!AX663</f>
        <v>7.6951180677611378E-2</v>
      </c>
      <c r="AY26" s="90">
        <f>'Correlation Calcs'!AY663</f>
        <v>-0.11693512050634422</v>
      </c>
      <c r="AZ26" s="90">
        <f>'Correlation Calcs'!AZ663</f>
        <v>-0.18329565423591504</v>
      </c>
      <c r="BA26" s="91">
        <f>'Correlation Calcs'!BA663</f>
        <v>0.1441591562708204</v>
      </c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2"/>
      <c r="BO26" s="62"/>
      <c r="BP26" s="62"/>
      <c r="BQ26" s="62"/>
      <c r="BR26" s="62"/>
    </row>
    <row r="27" spans="1:82" ht="13.5" hidden="1" customHeight="1" x14ac:dyDescent="0.25">
      <c r="A27" s="191"/>
      <c r="B27" s="89" t="str">
        <f>'Correlation Calcs'!A516</f>
        <v>EXTRA</v>
      </c>
      <c r="C27" s="94">
        <f>'Correlation Calcs'!C664</f>
        <v>7.5000536944852425E-2</v>
      </c>
      <c r="D27" s="90">
        <f>'Correlation Calcs'!D664</f>
        <v>7.6330266912035302E-2</v>
      </c>
      <c r="E27" s="90">
        <f>'Correlation Calcs'!E664</f>
        <v>0.13842133289605119</v>
      </c>
      <c r="F27" s="90">
        <f>'Correlation Calcs'!F664</f>
        <v>0.12887794426811922</v>
      </c>
      <c r="G27" s="90">
        <f>'Correlation Calcs'!G664</f>
        <v>0.13740288674242443</v>
      </c>
      <c r="H27" s="90">
        <f>'Correlation Calcs'!H664</f>
        <v>1.1614273114008269E-2</v>
      </c>
      <c r="I27" s="90">
        <f>'Correlation Calcs'!I664</f>
        <v>9.2065854824530825E-3</v>
      </c>
      <c r="J27" s="90">
        <f>'Correlation Calcs'!J664</f>
        <v>0.11004223008304508</v>
      </c>
      <c r="K27" s="91">
        <f>'Correlation Calcs'!K664</f>
        <v>8.1084364456176922E-2</v>
      </c>
      <c r="L27" s="130">
        <f>'Correlation Calcs'!L664</f>
        <v>-4.7559660975056095E-2</v>
      </c>
      <c r="M27" s="164">
        <f>'Correlation Calcs'!M664</f>
        <v>-4.9867250080071548E-2</v>
      </c>
      <c r="N27" s="90">
        <f>'Correlation Calcs'!N664</f>
        <v>1.3608869092289585E-2</v>
      </c>
      <c r="O27" s="90">
        <f>'Correlation Calcs'!O664</f>
        <v>-5.864572700180197E-3</v>
      </c>
      <c r="P27" s="90">
        <f>'Correlation Calcs'!P664</f>
        <v>5.0704445125115735E-3</v>
      </c>
      <c r="Q27" s="90">
        <f>'Correlation Calcs'!Q664</f>
        <v>1.0052055505130456E-2</v>
      </c>
      <c r="R27" s="90">
        <f>'Correlation Calcs'!R664</f>
        <v>-1.2618830942033633E-2</v>
      </c>
      <c r="S27" s="90">
        <f>'Correlation Calcs'!S664</f>
        <v>-6.2589717089526029E-2</v>
      </c>
      <c r="T27" s="90">
        <f>'Correlation Calcs'!T664</f>
        <v>-8.5613083753527698E-3</v>
      </c>
      <c r="U27" s="90">
        <f>'Correlation Calcs'!U664</f>
        <v>0.15213353286074649</v>
      </c>
      <c r="V27" s="90">
        <f>'Correlation Calcs'!V664</f>
        <v>0.12226129954378416</v>
      </c>
      <c r="W27" s="90">
        <f>'Correlation Calcs'!W664</f>
        <v>9.7208713413393238E-2</v>
      </c>
      <c r="X27" s="90">
        <f>'Correlation Calcs'!X664</f>
        <v>0.61395771067368443</v>
      </c>
      <c r="Y27" s="90">
        <f>'Correlation Calcs'!Y664</f>
        <v>0.19627813526510041</v>
      </c>
      <c r="Z27" s="90">
        <f>'Correlation Calcs'!Z664</f>
        <v>0.10925746939091821</v>
      </c>
      <c r="AA27" s="91">
        <f>'Correlation Calcs'!AA664</f>
        <v>0.999999999999999</v>
      </c>
      <c r="AB27" s="94">
        <f>'Correlation Calcs'!AB664</f>
        <v>0.8092228608738069</v>
      </c>
      <c r="AC27" s="90">
        <f>'Correlation Calcs'!AC664</f>
        <v>0.32778488223816288</v>
      </c>
      <c r="AD27" s="90">
        <f>'Correlation Calcs'!AD664</f>
        <v>0.24598441685863423</v>
      </c>
      <c r="AE27" s="90">
        <f>'Correlation Calcs'!AE664</f>
        <v>0.51953459360459342</v>
      </c>
      <c r="AF27" s="90">
        <f>'Correlation Calcs'!AF664</f>
        <v>0.65002436895367721</v>
      </c>
      <c r="AG27" s="90">
        <f>'Correlation Calcs'!AG664</f>
        <v>0.71490613539814718</v>
      </c>
      <c r="AH27" s="91">
        <f>'Correlation Calcs'!AH664</f>
        <v>0.63266696073986606</v>
      </c>
      <c r="AI27" s="94">
        <f>'Correlation Calcs'!AI664</f>
        <v>0.64458386755958319</v>
      </c>
      <c r="AJ27" s="90">
        <f>'Correlation Calcs'!AJ664</f>
        <v>0.71022571202949802</v>
      </c>
      <c r="AK27" s="90">
        <f>'Correlation Calcs'!AK664</f>
        <v>0.69657413635602139</v>
      </c>
      <c r="AL27" s="90">
        <f>'Correlation Calcs'!AL664</f>
        <v>0.75717543206796634</v>
      </c>
      <c r="AM27" s="90">
        <f>'Correlation Calcs'!AM664</f>
        <v>0.14436065969116799</v>
      </c>
      <c r="AN27" s="90">
        <f>'Correlation Calcs'!AN664</f>
        <v>0.8068120791319775</v>
      </c>
      <c r="AO27" s="90">
        <f>'Correlation Calcs'!AO664</f>
        <v>-0.22619323302122241</v>
      </c>
      <c r="AP27" s="90">
        <f>'Correlation Calcs'!AP664</f>
        <v>0.45073438572831481</v>
      </c>
      <c r="AQ27" s="90">
        <f>'Correlation Calcs'!AQ664</f>
        <v>0.61771496055610919</v>
      </c>
      <c r="AR27" s="90">
        <f>'Correlation Calcs'!AR664</f>
        <v>0.52811564354129803</v>
      </c>
      <c r="AS27" s="90">
        <f>'Correlation Calcs'!AS664</f>
        <v>6.2880552469641957E-2</v>
      </c>
      <c r="AT27" s="90">
        <f>'Correlation Calcs'!AT664</f>
        <v>0.77133416406124833</v>
      </c>
      <c r="AU27" s="90">
        <f>'Correlation Calcs'!AU664</f>
        <v>0.32272204224942613</v>
      </c>
      <c r="AV27" s="90">
        <f>'Correlation Calcs'!AV664</f>
        <v>-0.12000750828977992</v>
      </c>
      <c r="AW27" s="90">
        <f>'Correlation Calcs'!AW664</f>
        <v>0.64238725818165465</v>
      </c>
      <c r="AX27" s="90">
        <f>'Correlation Calcs'!AX664</f>
        <v>0.72664884496938187</v>
      </c>
      <c r="AY27" s="90">
        <f>'Correlation Calcs'!AY664</f>
        <v>0.6875971993871286</v>
      </c>
      <c r="AZ27" s="90">
        <f>'Correlation Calcs'!AZ664</f>
        <v>0.43340698238986208</v>
      </c>
      <c r="BA27" s="91">
        <f>'Correlation Calcs'!BA664</f>
        <v>0.5969010312778259</v>
      </c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2"/>
      <c r="BO27" s="62"/>
      <c r="BP27" s="62"/>
      <c r="BQ27" s="62"/>
      <c r="BR27" s="62"/>
      <c r="BS27" s="62"/>
    </row>
    <row r="28" spans="1:82" ht="13.5" hidden="1" customHeight="1" x14ac:dyDescent="0.25">
      <c r="A28" s="191"/>
      <c r="B28" s="89" t="str">
        <f>'Correlation Calcs'!A517</f>
        <v>EXTRA</v>
      </c>
      <c r="C28" s="94">
        <f>'Correlation Calcs'!C665</f>
        <v>4.9324813498034289E-2</v>
      </c>
      <c r="D28" s="90">
        <f>'Correlation Calcs'!D665</f>
        <v>3.9766121492029585E-2</v>
      </c>
      <c r="E28" s="90">
        <f>'Correlation Calcs'!E665</f>
        <v>8.4696093640543146E-2</v>
      </c>
      <c r="F28" s="90">
        <f>'Correlation Calcs'!F665</f>
        <v>7.4779011621552205E-2</v>
      </c>
      <c r="G28" s="90">
        <f>'Correlation Calcs'!G665</f>
        <v>8.7361271419360662E-2</v>
      </c>
      <c r="H28" s="90">
        <f>'Correlation Calcs'!H665</f>
        <v>-2.7270873295264876E-2</v>
      </c>
      <c r="I28" s="90">
        <f>'Correlation Calcs'!I665</f>
        <v>-3.1684493720490828E-2</v>
      </c>
      <c r="J28" s="90">
        <f>'Correlation Calcs'!J665</f>
        <v>8.6377409750819173E-2</v>
      </c>
      <c r="K28" s="91">
        <f>'Correlation Calcs'!K665</f>
        <v>6.7387237184913087E-2</v>
      </c>
      <c r="L28" s="130">
        <f>'Correlation Calcs'!L665</f>
        <v>-6.557645953499636E-3</v>
      </c>
      <c r="M28" s="164">
        <f>'Correlation Calcs'!M665</f>
        <v>-1.791842944487608E-2</v>
      </c>
      <c r="N28" s="90">
        <f>'Correlation Calcs'!N665</f>
        <v>-5.481006066737802E-3</v>
      </c>
      <c r="O28" s="90">
        <f>'Correlation Calcs'!O665</f>
        <v>-1.0408071519126719E-2</v>
      </c>
      <c r="P28" s="90">
        <f>'Correlation Calcs'!P665</f>
        <v>4.9784276268009268E-3</v>
      </c>
      <c r="Q28" s="90">
        <f>'Correlation Calcs'!Q665</f>
        <v>1.2714392167959021E-2</v>
      </c>
      <c r="R28" s="90">
        <f>'Correlation Calcs'!R665</f>
        <v>-2.1464386791778461E-2</v>
      </c>
      <c r="S28" s="90">
        <f>'Correlation Calcs'!S665</f>
        <v>-3.990433095007128E-2</v>
      </c>
      <c r="T28" s="90">
        <f>'Correlation Calcs'!T665</f>
        <v>-5.2334438723192125E-3</v>
      </c>
      <c r="U28" s="90">
        <f>'Correlation Calcs'!U665</f>
        <v>0.11270622702155762</v>
      </c>
      <c r="V28" s="90">
        <f>'Correlation Calcs'!V665</f>
        <v>8.7444745189958997E-2</v>
      </c>
      <c r="W28" s="90">
        <f>'Correlation Calcs'!W665</f>
        <v>0.1062863136965637</v>
      </c>
      <c r="X28" s="90">
        <f>'Correlation Calcs'!X665</f>
        <v>0.48494889548277637</v>
      </c>
      <c r="Y28" s="90">
        <f>'Correlation Calcs'!Y665</f>
        <v>8.901138746409179E-2</v>
      </c>
      <c r="Z28" s="90">
        <f>'Correlation Calcs'!Z665</f>
        <v>-2.6513450062042938E-2</v>
      </c>
      <c r="AA28" s="91">
        <f>'Correlation Calcs'!AA665</f>
        <v>0.8092228608738069</v>
      </c>
      <c r="AB28" s="94">
        <f>'Correlation Calcs'!AB665</f>
        <v>1.0000000000000007</v>
      </c>
      <c r="AC28" s="90">
        <f>'Correlation Calcs'!AC665</f>
        <v>9.2103618060628292E-2</v>
      </c>
      <c r="AD28" s="90">
        <f>'Correlation Calcs'!AD665</f>
        <v>2.9257379913966734E-3</v>
      </c>
      <c r="AE28" s="90">
        <f>'Correlation Calcs'!AE665</f>
        <v>0.33617114497133044</v>
      </c>
      <c r="AF28" s="90">
        <f>'Correlation Calcs'!AF665</f>
        <v>0.38981004049675883</v>
      </c>
      <c r="AG28" s="90">
        <f>'Correlation Calcs'!AG665</f>
        <v>0.53664454481066659</v>
      </c>
      <c r="AH28" s="91">
        <f>'Correlation Calcs'!AH665</f>
        <v>0.34243899556170376</v>
      </c>
      <c r="AI28" s="94">
        <f>'Correlation Calcs'!AI665</f>
        <v>0.63578968086903942</v>
      </c>
      <c r="AJ28" s="90">
        <f>'Correlation Calcs'!AJ665</f>
        <v>0.60427628250367449</v>
      </c>
      <c r="AK28" s="90">
        <f>'Correlation Calcs'!AK665</f>
        <v>0.60050354216272173</v>
      </c>
      <c r="AL28" s="90">
        <f>'Correlation Calcs'!AL665</f>
        <v>0.69638530159540235</v>
      </c>
      <c r="AM28" s="90">
        <f>'Correlation Calcs'!AM665</f>
        <v>3.5630708719950777E-2</v>
      </c>
      <c r="AN28" s="90">
        <f>'Correlation Calcs'!AN665</f>
        <v>0.81279233418846786</v>
      </c>
      <c r="AO28" s="90">
        <f>'Correlation Calcs'!AO665</f>
        <v>-0.22336269350144822</v>
      </c>
      <c r="AP28" s="90">
        <f>'Correlation Calcs'!AP665</f>
        <v>0.40800369912685996</v>
      </c>
      <c r="AQ28" s="90">
        <f>'Correlation Calcs'!AQ665</f>
        <v>0.44442559268636228</v>
      </c>
      <c r="AR28" s="90">
        <f>'Correlation Calcs'!AR665</f>
        <v>0.77503601587733184</v>
      </c>
      <c r="AS28" s="90">
        <f>'Correlation Calcs'!AS665</f>
        <v>0.18067172658980166</v>
      </c>
      <c r="AT28" s="90">
        <f>'Correlation Calcs'!AT665</f>
        <v>0.6451451641218936</v>
      </c>
      <c r="AU28" s="90">
        <f>'Correlation Calcs'!AU665</f>
        <v>5.3255724197507348E-2</v>
      </c>
      <c r="AV28" s="90">
        <f>'Correlation Calcs'!AV665</f>
        <v>-0.24310726630428536</v>
      </c>
      <c r="AW28" s="90">
        <f>'Correlation Calcs'!AW665</f>
        <v>0.49928689623583627</v>
      </c>
      <c r="AX28" s="90">
        <f>'Correlation Calcs'!AX665</f>
        <v>0.56623157869215024</v>
      </c>
      <c r="AY28" s="90">
        <f>'Correlation Calcs'!AY665</f>
        <v>0.54684868316986857</v>
      </c>
      <c r="AZ28" s="90">
        <f>'Correlation Calcs'!AZ665</f>
        <v>0.28857394443467133</v>
      </c>
      <c r="BA28" s="91">
        <f>'Correlation Calcs'!BA665</f>
        <v>0.48715710685803704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2"/>
      <c r="BO28" s="62"/>
      <c r="BP28" s="62"/>
      <c r="BQ28" s="62"/>
      <c r="BR28" s="62"/>
      <c r="BS28" s="62"/>
      <c r="BT28" s="62"/>
    </row>
    <row r="29" spans="1:82" ht="13.5" hidden="1" customHeight="1" x14ac:dyDescent="0.25">
      <c r="A29" s="191"/>
      <c r="B29" s="89" t="str">
        <f>'Correlation Calcs'!A518</f>
        <v>EXTRA</v>
      </c>
      <c r="C29" s="94">
        <f>'Correlation Calcs'!C666</f>
        <v>-1.288975384173194E-2</v>
      </c>
      <c r="D29" s="90">
        <f>'Correlation Calcs'!D666</f>
        <v>1.635194592937049E-2</v>
      </c>
      <c r="E29" s="90">
        <f>'Correlation Calcs'!E666</f>
        <v>5.4580175809230275E-2</v>
      </c>
      <c r="F29" s="90">
        <f>'Correlation Calcs'!F666</f>
        <v>3.7741356257187456E-2</v>
      </c>
      <c r="G29" s="90">
        <f>'Correlation Calcs'!G666</f>
        <v>8.4009001234259709E-2</v>
      </c>
      <c r="H29" s="90">
        <f>'Correlation Calcs'!H666</f>
        <v>4.4262539649057485E-2</v>
      </c>
      <c r="I29" s="90">
        <f>'Correlation Calcs'!I666</f>
        <v>9.8668242545216223E-3</v>
      </c>
      <c r="J29" s="90">
        <f>'Correlation Calcs'!J666</f>
        <v>1.9291699416517847E-2</v>
      </c>
      <c r="K29" s="91">
        <f>'Correlation Calcs'!K666</f>
        <v>-2.3697011325151947E-2</v>
      </c>
      <c r="L29" s="130">
        <f>'Correlation Calcs'!L666</f>
        <v>-0.11781818118578992</v>
      </c>
      <c r="M29" s="164">
        <f>'Correlation Calcs'!M666</f>
        <v>-0.10654838771619463</v>
      </c>
      <c r="N29" s="90">
        <f>'Correlation Calcs'!N666</f>
        <v>-4.6784853309402692E-2</v>
      </c>
      <c r="O29" s="90">
        <f>'Correlation Calcs'!O666</f>
        <v>-8.8202061911433455E-2</v>
      </c>
      <c r="P29" s="90">
        <f>'Correlation Calcs'!P666</f>
        <v>-6.4141539151040775E-2</v>
      </c>
      <c r="Q29" s="90">
        <f>'Correlation Calcs'!Q666</f>
        <v>-3.7000697305399205E-2</v>
      </c>
      <c r="R29" s="90">
        <f>'Correlation Calcs'!R666</f>
        <v>-3.1086813781544605E-2</v>
      </c>
      <c r="S29" s="90">
        <f>'Correlation Calcs'!S666</f>
        <v>-2.0876603119499456E-2</v>
      </c>
      <c r="T29" s="90">
        <f>'Correlation Calcs'!T666</f>
        <v>-4.8236786238087061E-2</v>
      </c>
      <c r="U29" s="90">
        <f>'Correlation Calcs'!U666</f>
        <v>4.7198052250082979E-2</v>
      </c>
      <c r="V29" s="90">
        <f>'Correlation Calcs'!V666</f>
        <v>6.908534713493647E-2</v>
      </c>
      <c r="W29" s="90">
        <f>'Correlation Calcs'!W666</f>
        <v>0.11984454553791031</v>
      </c>
      <c r="X29" s="90">
        <f>'Correlation Calcs'!X666</f>
        <v>0.38092972229028987</v>
      </c>
      <c r="Y29" s="90">
        <f>'Correlation Calcs'!Y666</f>
        <v>0.34756172051672374</v>
      </c>
      <c r="Z29" s="90">
        <f>'Correlation Calcs'!Z666</f>
        <v>0.33401719016135711</v>
      </c>
      <c r="AA29" s="91">
        <f>'Correlation Calcs'!AA666</f>
        <v>0.3277848822381631</v>
      </c>
      <c r="AB29" s="94">
        <f>'Correlation Calcs'!AB666</f>
        <v>9.2103618060628278E-2</v>
      </c>
      <c r="AC29" s="90">
        <f>'Correlation Calcs'!AC666</f>
        <v>1.0000000000000002</v>
      </c>
      <c r="AD29" s="90">
        <f>'Correlation Calcs'!AD666</f>
        <v>0.98666263144967814</v>
      </c>
      <c r="AE29" s="90">
        <f>'Correlation Calcs'!AE666</f>
        <v>0.90154130599054438</v>
      </c>
      <c r="AF29" s="90">
        <f>'Correlation Calcs'!AF666</f>
        <v>0.46876555201458997</v>
      </c>
      <c r="AG29" s="90">
        <f>'Correlation Calcs'!AG666</f>
        <v>0.3866268885641847</v>
      </c>
      <c r="AH29" s="91">
        <f>'Correlation Calcs'!AH666</f>
        <v>0.60858676773188614</v>
      </c>
      <c r="AI29" s="94">
        <f>'Correlation Calcs'!AI666</f>
        <v>0.22013357691807853</v>
      </c>
      <c r="AJ29" s="90">
        <f>'Correlation Calcs'!AJ666</f>
        <v>0.27346333733365169</v>
      </c>
      <c r="AK29" s="90">
        <f>'Correlation Calcs'!AK666</f>
        <v>0.26221462922607258</v>
      </c>
      <c r="AL29" s="90">
        <f>'Correlation Calcs'!AL666</f>
        <v>0.20163421597202139</v>
      </c>
      <c r="AM29" s="90">
        <f>'Correlation Calcs'!AM666</f>
        <v>0.29374653834924341</v>
      </c>
      <c r="AN29" s="90">
        <f>'Correlation Calcs'!AN666</f>
        <v>0.22403196609328815</v>
      </c>
      <c r="AO29" s="90">
        <f>'Correlation Calcs'!AO666</f>
        <v>8.671985607618074E-2</v>
      </c>
      <c r="AP29" s="90">
        <f>'Correlation Calcs'!AP666</f>
        <v>0.43949434885421251</v>
      </c>
      <c r="AQ29" s="90">
        <f>'Correlation Calcs'!AQ666</f>
        <v>0.38029483583187729</v>
      </c>
      <c r="AR29" s="90">
        <f>'Correlation Calcs'!AR666</f>
        <v>0.10575747809537585</v>
      </c>
      <c r="AS29" s="90">
        <f>'Correlation Calcs'!AS666</f>
        <v>2.3861368979744207E-2</v>
      </c>
      <c r="AT29" s="90">
        <f>'Correlation Calcs'!AT666</f>
        <v>0.42328335399237399</v>
      </c>
      <c r="AU29" s="90">
        <f>'Correlation Calcs'!AU666</f>
        <v>0.40311115264170233</v>
      </c>
      <c r="AV29" s="90">
        <f>'Correlation Calcs'!AV666</f>
        <v>0.18842728861611743</v>
      </c>
      <c r="AW29" s="90">
        <f>'Correlation Calcs'!AW666</f>
        <v>0.34675143545737347</v>
      </c>
      <c r="AX29" s="90">
        <f>'Correlation Calcs'!AX666</f>
        <v>0.48028012147250437</v>
      </c>
      <c r="AY29" s="90">
        <f>'Correlation Calcs'!AY666</f>
        <v>0.22672342873023055</v>
      </c>
      <c r="AZ29" s="90">
        <f>'Correlation Calcs'!AZ666</f>
        <v>-4.0645248408115404E-2</v>
      </c>
      <c r="BA29" s="91">
        <f>'Correlation Calcs'!BA666</f>
        <v>0.21707594346900994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2"/>
      <c r="BO29" s="62"/>
      <c r="BP29" s="62"/>
      <c r="BQ29" s="62"/>
      <c r="BR29" s="62"/>
      <c r="BS29" s="62"/>
      <c r="BT29" s="62"/>
      <c r="BU29" s="62"/>
    </row>
    <row r="30" spans="1:82" ht="13.5" hidden="1" customHeight="1" x14ac:dyDescent="0.25">
      <c r="A30" s="191"/>
      <c r="B30" s="89" t="str">
        <f>'Correlation Calcs'!A519</f>
        <v>EXTRA</v>
      </c>
      <c r="C30" s="94">
        <f>'Correlation Calcs'!C667</f>
        <v>-1.9245890861771645E-2</v>
      </c>
      <c r="D30" s="90">
        <f>'Correlation Calcs'!D667</f>
        <v>1.7418688696454212E-2</v>
      </c>
      <c r="E30" s="90">
        <f>'Correlation Calcs'!E667</f>
        <v>5.1141114533064434E-2</v>
      </c>
      <c r="F30" s="90">
        <f>'Correlation Calcs'!F667</f>
        <v>4.263803639758066E-2</v>
      </c>
      <c r="G30" s="90">
        <f>'Correlation Calcs'!G667</f>
        <v>9.1966220446357452E-2</v>
      </c>
      <c r="H30" s="90">
        <f>'Correlation Calcs'!H667</f>
        <v>5.0706384133279804E-2</v>
      </c>
      <c r="I30" s="90">
        <f>'Correlation Calcs'!I667</f>
        <v>1.9919492598854963E-2</v>
      </c>
      <c r="J30" s="90">
        <f>'Correlation Calcs'!J667</f>
        <v>1.411100783860081E-2</v>
      </c>
      <c r="K30" s="91">
        <f>'Correlation Calcs'!K667</f>
        <v>-2.5170687920778569E-2</v>
      </c>
      <c r="L30" s="130">
        <f>'Correlation Calcs'!L667</f>
        <v>-0.12492947529723666</v>
      </c>
      <c r="M30" s="164">
        <f>'Correlation Calcs'!M667</f>
        <v>-0.11228900552606579</v>
      </c>
      <c r="N30" s="90">
        <f>'Correlation Calcs'!N667</f>
        <v>-4.9621361130441938E-2</v>
      </c>
      <c r="O30" s="90">
        <f>'Correlation Calcs'!O667</f>
        <v>-8.5206887651173388E-2</v>
      </c>
      <c r="P30" s="90">
        <f>'Correlation Calcs'!P667</f>
        <v>-6.613242068898488E-2</v>
      </c>
      <c r="Q30" s="90">
        <f>'Correlation Calcs'!Q667</f>
        <v>-4.1942986448367206E-2</v>
      </c>
      <c r="R30" s="90">
        <f>'Correlation Calcs'!R667</f>
        <v>-3.2829979290066084E-2</v>
      </c>
      <c r="S30" s="90">
        <f>'Correlation Calcs'!S667</f>
        <v>-2.510357784742236E-2</v>
      </c>
      <c r="T30" s="90">
        <f>'Correlation Calcs'!T667</f>
        <v>-5.1931233731072252E-2</v>
      </c>
      <c r="U30" s="90">
        <f>'Correlation Calcs'!U667</f>
        <v>4.422560526294065E-2</v>
      </c>
      <c r="V30" s="90">
        <f>'Correlation Calcs'!V667</f>
        <v>7.3029625641743243E-2</v>
      </c>
      <c r="W30" s="90">
        <f>'Correlation Calcs'!W667</f>
        <v>0.11999108518278799</v>
      </c>
      <c r="X30" s="90">
        <f>'Correlation Calcs'!X667</f>
        <v>0.34843888721179372</v>
      </c>
      <c r="Y30" s="90">
        <f>'Correlation Calcs'!Y667</f>
        <v>0.37276781790821395</v>
      </c>
      <c r="Z30" s="90">
        <f>'Correlation Calcs'!Z667</f>
        <v>0.35787933105894115</v>
      </c>
      <c r="AA30" s="91">
        <f>'Correlation Calcs'!AA667</f>
        <v>0.2459844168586342</v>
      </c>
      <c r="AB30" s="94">
        <f>'Correlation Calcs'!AB667</f>
        <v>2.9257379913966769E-3</v>
      </c>
      <c r="AC30" s="90">
        <f>'Correlation Calcs'!AC667</f>
        <v>0.98666263144967814</v>
      </c>
      <c r="AD30" s="90">
        <f>'Correlation Calcs'!AD667</f>
        <v>1</v>
      </c>
      <c r="AE30" s="90">
        <f>'Correlation Calcs'!AE667</f>
        <v>0.82409692693114667</v>
      </c>
      <c r="AF30" s="90">
        <f>'Correlation Calcs'!AF667</f>
        <v>0.43062774238693247</v>
      </c>
      <c r="AG30" s="90">
        <f>'Correlation Calcs'!AG667</f>
        <v>0.32179814868756002</v>
      </c>
      <c r="AH30" s="91">
        <f>'Correlation Calcs'!AH667</f>
        <v>0.56009879510778815</v>
      </c>
      <c r="AI30" s="94">
        <f>'Correlation Calcs'!AI667</f>
        <v>0.13499872434744273</v>
      </c>
      <c r="AJ30" s="90">
        <f>'Correlation Calcs'!AJ667</f>
        <v>0.18299481930972322</v>
      </c>
      <c r="AK30" s="90">
        <f>'Correlation Calcs'!AK667</f>
        <v>0.16346211318321957</v>
      </c>
      <c r="AL30" s="90">
        <f>'Correlation Calcs'!AL667</f>
        <v>0.1008968231038186</v>
      </c>
      <c r="AM30" s="90">
        <f>'Correlation Calcs'!AM667</f>
        <v>0.29549161933654289</v>
      </c>
      <c r="AN30" s="90">
        <f>'Correlation Calcs'!AN667</f>
        <v>0.12468206465829366</v>
      </c>
      <c r="AO30" s="90">
        <f>'Correlation Calcs'!AO667</f>
        <v>0.13001247042912956</v>
      </c>
      <c r="AP30" s="90">
        <f>'Correlation Calcs'!AP667</f>
        <v>0.37653155984448416</v>
      </c>
      <c r="AQ30" s="90">
        <f>'Correlation Calcs'!AQ667</f>
        <v>0.29573084763675711</v>
      </c>
      <c r="AR30" s="90">
        <f>'Correlation Calcs'!AR667</f>
        <v>3.4690162482777821E-2</v>
      </c>
      <c r="AS30" s="90">
        <f>'Correlation Calcs'!AS667</f>
        <v>5.1106630480109976E-3</v>
      </c>
      <c r="AT30" s="90">
        <f>'Correlation Calcs'!AT667</f>
        <v>0.33842926766630238</v>
      </c>
      <c r="AU30" s="90">
        <f>'Correlation Calcs'!AU667</f>
        <v>0.36274636788215636</v>
      </c>
      <c r="AV30" s="90">
        <f>'Correlation Calcs'!AV667</f>
        <v>0.16041505072874707</v>
      </c>
      <c r="AW30" s="90">
        <f>'Correlation Calcs'!AW667</f>
        <v>0.30329920050501791</v>
      </c>
      <c r="AX30" s="90">
        <f>'Correlation Calcs'!AX667</f>
        <v>0.41354271902273587</v>
      </c>
      <c r="AY30" s="90">
        <f>'Correlation Calcs'!AY667</f>
        <v>0.13288693542227789</v>
      </c>
      <c r="AZ30" s="90">
        <f>'Correlation Calcs'!AZ667</f>
        <v>-9.3585112691298461E-2</v>
      </c>
      <c r="BA30" s="91">
        <f>'Correlation Calcs'!BA667</f>
        <v>0.16511588461150589</v>
      </c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</row>
    <row r="31" spans="1:82" ht="13.5" hidden="1" customHeight="1" x14ac:dyDescent="0.25">
      <c r="A31" s="191"/>
      <c r="B31" s="89" t="str">
        <f>'Correlation Calcs'!A520</f>
        <v>EXTRA</v>
      </c>
      <c r="C31" s="94">
        <f>'Correlation Calcs'!C668</f>
        <v>5.3373693661617422E-3</v>
      </c>
      <c r="D31" s="90">
        <f>'Correlation Calcs'!D668</f>
        <v>1.3799171957318491E-2</v>
      </c>
      <c r="E31" s="90">
        <f>'Correlation Calcs'!E668</f>
        <v>4.5609713013661062E-2</v>
      </c>
      <c r="F31" s="90">
        <f>'Correlation Calcs'!F668</f>
        <v>1.5315986996772588E-2</v>
      </c>
      <c r="G31" s="90">
        <f>'Correlation Calcs'!G668</f>
        <v>3.8271748381573309E-2</v>
      </c>
      <c r="H31" s="90">
        <f>'Correlation Calcs'!H668</f>
        <v>1.8396883339426143E-2</v>
      </c>
      <c r="I31" s="90">
        <f>'Correlation Calcs'!I668</f>
        <v>-2.3759441477304327E-2</v>
      </c>
      <c r="J31" s="90">
        <f>'Correlation Calcs'!J668</f>
        <v>2.8496865575645049E-2</v>
      </c>
      <c r="K31" s="91">
        <f>'Correlation Calcs'!K668</f>
        <v>-2.2636059586474837E-2</v>
      </c>
      <c r="L31" s="130">
        <f>'Correlation Calcs'!L668</f>
        <v>-7.8595069649690832E-2</v>
      </c>
      <c r="M31" s="164">
        <f>'Correlation Calcs'!M668</f>
        <v>-7.3278549063035978E-2</v>
      </c>
      <c r="N31" s="90">
        <f>'Correlation Calcs'!N668</f>
        <v>-3.8399139247259309E-2</v>
      </c>
      <c r="O31" s="90">
        <f>'Correlation Calcs'!O668</f>
        <v>-8.3645899244606373E-2</v>
      </c>
      <c r="P31" s="90">
        <f>'Correlation Calcs'!P668</f>
        <v>-5.1603558388212234E-2</v>
      </c>
      <c r="Q31" s="90">
        <f>'Correlation Calcs'!Q668</f>
        <v>-2.1967859606054983E-2</v>
      </c>
      <c r="R31" s="90">
        <f>'Correlation Calcs'!R668</f>
        <v>-2.4339568431556245E-2</v>
      </c>
      <c r="S31" s="90">
        <f>'Correlation Calcs'!S668</f>
        <v>-8.5238309989510916E-3</v>
      </c>
      <c r="T31" s="90">
        <f>'Correlation Calcs'!T668</f>
        <v>-3.4857734512991047E-2</v>
      </c>
      <c r="U31" s="90">
        <f>'Correlation Calcs'!U668</f>
        <v>5.156101693437292E-2</v>
      </c>
      <c r="V31" s="90">
        <f>'Correlation Calcs'!V668</f>
        <v>5.2148487707596766E-2</v>
      </c>
      <c r="W31" s="90">
        <f>'Correlation Calcs'!W668</f>
        <v>0.1078250970042772</v>
      </c>
      <c r="X31" s="90">
        <f>'Correlation Calcs'!X668</f>
        <v>0.42591017299584222</v>
      </c>
      <c r="Y31" s="90">
        <f>'Correlation Calcs'!Y668</f>
        <v>0.25917528660017081</v>
      </c>
      <c r="Z31" s="90">
        <f>'Correlation Calcs'!Z668</f>
        <v>0.23446085820316459</v>
      </c>
      <c r="AA31" s="91">
        <f>'Correlation Calcs'!AA668</f>
        <v>0.51953459360459342</v>
      </c>
      <c r="AB31" s="94">
        <f>'Correlation Calcs'!AB668</f>
        <v>0.33617114497133044</v>
      </c>
      <c r="AC31" s="90">
        <f>'Correlation Calcs'!AC668</f>
        <v>0.90154130599054438</v>
      </c>
      <c r="AD31" s="90">
        <f>'Correlation Calcs'!AD668</f>
        <v>0.82409692693114656</v>
      </c>
      <c r="AE31" s="90">
        <f>'Correlation Calcs'!AE668</f>
        <v>0.99999999999999911</v>
      </c>
      <c r="AF31" s="90">
        <f>'Correlation Calcs'!AF668</f>
        <v>0.51012918740918411</v>
      </c>
      <c r="AG31" s="90">
        <f>'Correlation Calcs'!AG668</f>
        <v>0.51303673507288672</v>
      </c>
      <c r="AH31" s="91">
        <f>'Correlation Calcs'!AH668</f>
        <v>0.65376067772842616</v>
      </c>
      <c r="AI31" s="94">
        <f>'Correlation Calcs'!AI668</f>
        <v>0.4338468031160671</v>
      </c>
      <c r="AJ31" s="90">
        <f>'Correlation Calcs'!AJ668</f>
        <v>0.48764499484626023</v>
      </c>
      <c r="AK31" s="90">
        <f>'Correlation Calcs'!AK668</f>
        <v>0.49884902743961895</v>
      </c>
      <c r="AL31" s="90">
        <f>'Correlation Calcs'!AL668</f>
        <v>0.45502971801957065</v>
      </c>
      <c r="AM31" s="90">
        <f>'Correlation Calcs'!AM668</f>
        <v>0.25587660631471537</v>
      </c>
      <c r="AN31" s="90">
        <f>'Correlation Calcs'!AN668</f>
        <v>0.4695648156216411</v>
      </c>
      <c r="AO31" s="90">
        <f>'Correlation Calcs'!AO668</f>
        <v>-3.8207223854871894E-2</v>
      </c>
      <c r="AP31" s="90">
        <f>'Correlation Calcs'!AP668</f>
        <v>0.53803945514938023</v>
      </c>
      <c r="AQ31" s="90">
        <f>'Correlation Calcs'!AQ668</f>
        <v>0.55374622547957464</v>
      </c>
      <c r="AR31" s="90">
        <f>'Correlation Calcs'!AR668</f>
        <v>0.26492663069358002</v>
      </c>
      <c r="AS31" s="90">
        <f>'Correlation Calcs'!AS668</f>
        <v>9.1945848824394619E-2</v>
      </c>
      <c r="AT31" s="90">
        <f>'Correlation Calcs'!AT668</f>
        <v>0.59986421813682633</v>
      </c>
      <c r="AU31" s="90">
        <f>'Correlation Calcs'!AU668</f>
        <v>0.42989687974383289</v>
      </c>
      <c r="AV31" s="90">
        <f>'Correlation Calcs'!AV668</f>
        <v>0.20271392918592743</v>
      </c>
      <c r="AW31" s="90">
        <f>'Correlation Calcs'!AW668</f>
        <v>0.43217945583535516</v>
      </c>
      <c r="AX31" s="90">
        <f>'Correlation Calcs'!AX668</f>
        <v>0.61497486702566617</v>
      </c>
      <c r="AY31" s="90">
        <f>'Correlation Calcs'!AY668</f>
        <v>0.44850580211820312</v>
      </c>
      <c r="AZ31" s="90">
        <f>'Correlation Calcs'!AZ668</f>
        <v>0.11371575520823791</v>
      </c>
      <c r="BA31" s="91">
        <f>'Correlation Calcs'!BA668</f>
        <v>0.34119323493779058</v>
      </c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</row>
    <row r="32" spans="1:82" ht="13.5" hidden="1" customHeight="1" x14ac:dyDescent="0.25">
      <c r="A32" s="191"/>
      <c r="B32" s="89" t="str">
        <f>'Correlation Calcs'!A521</f>
        <v>EXTRA</v>
      </c>
      <c r="C32" s="94">
        <f>'Correlation Calcs'!C669</f>
        <v>2.7406350684081919E-2</v>
      </c>
      <c r="D32" s="90">
        <f>'Correlation Calcs'!D669</f>
        <v>9.0013354703209508E-2</v>
      </c>
      <c r="E32" s="90">
        <f>'Correlation Calcs'!E669</f>
        <v>7.9272294168893823E-2</v>
      </c>
      <c r="F32" s="90">
        <f>'Correlation Calcs'!F669</f>
        <v>8.8493135331145306E-2</v>
      </c>
      <c r="G32" s="90">
        <f>'Correlation Calcs'!G669</f>
        <v>8.2982021441188492E-2</v>
      </c>
      <c r="H32" s="90">
        <f>'Correlation Calcs'!H669</f>
        <v>-1.661008530077555E-2</v>
      </c>
      <c r="I32" s="90">
        <f>'Correlation Calcs'!I669</f>
        <v>8.6162112951919979E-3</v>
      </c>
      <c r="J32" s="90">
        <f>'Correlation Calcs'!J669</f>
        <v>5.5777316338779227E-2</v>
      </c>
      <c r="K32" s="91">
        <f>'Correlation Calcs'!K669</f>
        <v>3.3455778064102673E-2</v>
      </c>
      <c r="L32" s="130">
        <f>'Correlation Calcs'!L669</f>
        <v>-3.20882761423186E-2</v>
      </c>
      <c r="M32" s="164">
        <f>'Correlation Calcs'!M669</f>
        <v>-2.9423294186208322E-2</v>
      </c>
      <c r="N32" s="90">
        <f>'Correlation Calcs'!N669</f>
        <v>3.6922431959374767E-3</v>
      </c>
      <c r="O32" s="90">
        <f>'Correlation Calcs'!O669</f>
        <v>4.473431509902817E-3</v>
      </c>
      <c r="P32" s="90">
        <f>'Correlation Calcs'!P669</f>
        <v>4.1921019607515158E-3</v>
      </c>
      <c r="Q32" s="90">
        <f>'Correlation Calcs'!Q669</f>
        <v>2.0530024547147055E-3</v>
      </c>
      <c r="R32" s="90">
        <f>'Correlation Calcs'!R669</f>
        <v>-3.5160123194985355E-3</v>
      </c>
      <c r="S32" s="90">
        <f>'Correlation Calcs'!S669</f>
        <v>-1.9343411364287712E-2</v>
      </c>
      <c r="T32" s="90">
        <f>'Correlation Calcs'!T669</f>
        <v>4.6872686457376123E-3</v>
      </c>
      <c r="U32" s="90">
        <f>'Correlation Calcs'!U669</f>
        <v>7.1571817950829758E-2</v>
      </c>
      <c r="V32" s="90">
        <f>'Correlation Calcs'!V669</f>
        <v>7.5482988947332227E-2</v>
      </c>
      <c r="W32" s="90">
        <f>'Correlation Calcs'!W669</f>
        <v>8.8395639585937838E-2</v>
      </c>
      <c r="X32" s="90">
        <f>'Correlation Calcs'!X669</f>
        <v>0.43016872950092178</v>
      </c>
      <c r="Y32" s="90">
        <f>'Correlation Calcs'!Y669</f>
        <v>0.33709189033378734</v>
      </c>
      <c r="Z32" s="90">
        <f>'Correlation Calcs'!Z669</f>
        <v>0.26226198465676637</v>
      </c>
      <c r="AA32" s="91">
        <f>'Correlation Calcs'!AA669</f>
        <v>0.65002436895367721</v>
      </c>
      <c r="AB32" s="94">
        <f>'Correlation Calcs'!AB669</f>
        <v>0.38981004049675883</v>
      </c>
      <c r="AC32" s="90">
        <f>'Correlation Calcs'!AC669</f>
        <v>0.46876555201458997</v>
      </c>
      <c r="AD32" s="90">
        <f>'Correlation Calcs'!AD669</f>
        <v>0.43062774238693263</v>
      </c>
      <c r="AE32" s="90">
        <f>'Correlation Calcs'!AE669</f>
        <v>0.51012918740918411</v>
      </c>
      <c r="AF32" s="90">
        <f>'Correlation Calcs'!AF669</f>
        <v>1.0000000000000007</v>
      </c>
      <c r="AG32" s="90">
        <f>'Correlation Calcs'!AG669</f>
        <v>0.90747741331068221</v>
      </c>
      <c r="AH32" s="91">
        <f>'Correlation Calcs'!AH669</f>
        <v>0.84479756664935168</v>
      </c>
      <c r="AI32" s="94">
        <f>'Correlation Calcs'!AI669</f>
        <v>0.47202644462421428</v>
      </c>
      <c r="AJ32" s="90">
        <f>'Correlation Calcs'!AJ669</f>
        <v>0.56928805956292305</v>
      </c>
      <c r="AK32" s="90">
        <f>'Correlation Calcs'!AK669</f>
        <v>0.51138190985853327</v>
      </c>
      <c r="AL32" s="90">
        <f>'Correlation Calcs'!AL669</f>
        <v>0.51209544995355838</v>
      </c>
      <c r="AM32" s="90">
        <f>'Correlation Calcs'!AM669</f>
        <v>0.26211001011236751</v>
      </c>
      <c r="AN32" s="90">
        <f>'Correlation Calcs'!AN669</f>
        <v>0.58151327191181812</v>
      </c>
      <c r="AO32" s="90">
        <f>'Correlation Calcs'!AO669</f>
        <v>-0.12803230172934854</v>
      </c>
      <c r="AP32" s="90">
        <f>'Correlation Calcs'!AP669</f>
        <v>0.35183669107497345</v>
      </c>
      <c r="AQ32" s="90">
        <f>'Correlation Calcs'!AQ669</f>
        <v>0.52457640028749053</v>
      </c>
      <c r="AR32" s="90">
        <f>'Correlation Calcs'!AR669</f>
        <v>0.26402344557514362</v>
      </c>
      <c r="AS32" s="90">
        <f>'Correlation Calcs'!AS669</f>
        <v>3.0370964633313229E-2</v>
      </c>
      <c r="AT32" s="90">
        <f>'Correlation Calcs'!AT669</f>
        <v>0.61911554089460807</v>
      </c>
      <c r="AU32" s="90">
        <f>'Correlation Calcs'!AU669</f>
        <v>0.3334388214911761</v>
      </c>
      <c r="AV32" s="90">
        <f>'Correlation Calcs'!AV669</f>
        <v>4.607050923378158E-2</v>
      </c>
      <c r="AW32" s="90">
        <f>'Correlation Calcs'!AW669</f>
        <v>0.52645419109049596</v>
      </c>
      <c r="AX32" s="90">
        <f>'Correlation Calcs'!AX669</f>
        <v>0.6459103390527331</v>
      </c>
      <c r="AY32" s="90">
        <f>'Correlation Calcs'!AY669</f>
        <v>0.56943828823664777</v>
      </c>
      <c r="AZ32" s="90">
        <f>'Correlation Calcs'!AZ669</f>
        <v>0.38763381276356246</v>
      </c>
      <c r="BA32" s="91">
        <f>'Correlation Calcs'!BA669</f>
        <v>0.30801969550542935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</row>
    <row r="33" spans="1:101" ht="13.5" hidden="1" customHeight="1" x14ac:dyDescent="0.25">
      <c r="A33" s="191"/>
      <c r="B33" s="89" t="str">
        <f>'Correlation Calcs'!A522</f>
        <v>EXTRA</v>
      </c>
      <c r="C33" s="108">
        <f>'Correlation Calcs'!C670</f>
        <v>3.56039157664884E-2</v>
      </c>
      <c r="D33" s="109">
        <f>'Correlation Calcs'!D670</f>
        <v>7.1414967810016605E-2</v>
      </c>
      <c r="E33" s="109">
        <f>'Correlation Calcs'!E670</f>
        <v>8.2668439643653141E-2</v>
      </c>
      <c r="F33" s="109">
        <f>'Correlation Calcs'!F670</f>
        <v>7.8254963052604071E-2</v>
      </c>
      <c r="G33" s="109">
        <f>'Correlation Calcs'!G670</f>
        <v>7.606493849751976E-2</v>
      </c>
      <c r="H33" s="109">
        <f>'Correlation Calcs'!H670</f>
        <v>-6.9125914159155226E-3</v>
      </c>
      <c r="I33" s="109">
        <f>'Correlation Calcs'!I670</f>
        <v>7.7966186629716289E-3</v>
      </c>
      <c r="J33" s="109">
        <f>'Correlation Calcs'!J670</f>
        <v>6.5545737704884005E-2</v>
      </c>
      <c r="K33" s="110">
        <f>'Correlation Calcs'!K670</f>
        <v>3.9800154055885148E-2</v>
      </c>
      <c r="L33" s="133">
        <f>'Correlation Calcs'!L670</f>
        <v>-4.4019727706262239E-3</v>
      </c>
      <c r="M33" s="168">
        <f>'Correlation Calcs'!M670</f>
        <v>-7.6410299637714807E-3</v>
      </c>
      <c r="N33" s="109">
        <f>'Correlation Calcs'!N670</f>
        <v>6.2855386170648274E-3</v>
      </c>
      <c r="O33" s="109">
        <f>'Correlation Calcs'!O670</f>
        <v>7.6333744119961681E-3</v>
      </c>
      <c r="P33" s="109">
        <f>'Correlation Calcs'!P670</f>
        <v>7.6664519394852573E-3</v>
      </c>
      <c r="Q33" s="109">
        <f>'Correlation Calcs'!Q670</f>
        <v>5.9646201696932312E-3</v>
      </c>
      <c r="R33" s="109">
        <f>'Correlation Calcs'!R670</f>
        <v>5.1585938056424828E-3</v>
      </c>
      <c r="S33" s="109">
        <f>'Correlation Calcs'!S670</f>
        <v>5.1599226756855457E-3</v>
      </c>
      <c r="T33" s="109">
        <f>'Correlation Calcs'!T670</f>
        <v>5.9921582901907898E-3</v>
      </c>
      <c r="U33" s="109">
        <f>'Correlation Calcs'!U670</f>
        <v>7.3341502119035215E-2</v>
      </c>
      <c r="V33" s="109">
        <f>'Correlation Calcs'!V670</f>
        <v>7.4214940974638752E-2</v>
      </c>
      <c r="W33" s="109">
        <f>'Correlation Calcs'!W670</f>
        <v>0.12006669510141432</v>
      </c>
      <c r="X33" s="109">
        <f>'Correlation Calcs'!X670</f>
        <v>0.39762406797938399</v>
      </c>
      <c r="Y33" s="109">
        <f>'Correlation Calcs'!Y670</f>
        <v>0.23178566743793091</v>
      </c>
      <c r="Z33" s="109">
        <f>'Correlation Calcs'!Z670</f>
        <v>0.20230707439144144</v>
      </c>
      <c r="AA33" s="110">
        <f>'Correlation Calcs'!AA670</f>
        <v>0.71490613539814718</v>
      </c>
      <c r="AB33" s="108">
        <f>'Correlation Calcs'!AB670</f>
        <v>0.53664454481066659</v>
      </c>
      <c r="AC33" s="109">
        <f>'Correlation Calcs'!AC670</f>
        <v>0.38662688856418476</v>
      </c>
      <c r="AD33" s="109">
        <f>'Correlation Calcs'!AD670</f>
        <v>0.32179814868756002</v>
      </c>
      <c r="AE33" s="109">
        <f>'Correlation Calcs'!AE670</f>
        <v>0.51303673507288672</v>
      </c>
      <c r="AF33" s="109">
        <f>'Correlation Calcs'!AF670</f>
        <v>0.90747741331068221</v>
      </c>
      <c r="AG33" s="109">
        <f>'Correlation Calcs'!AG670</f>
        <v>0.99999999999999933</v>
      </c>
      <c r="AH33" s="110">
        <f>'Correlation Calcs'!AH670</f>
        <v>0.75386681347584206</v>
      </c>
      <c r="AI33" s="108">
        <f>'Correlation Calcs'!AI670</f>
        <v>0.58166060969983568</v>
      </c>
      <c r="AJ33" s="109">
        <f>'Correlation Calcs'!AJ670</f>
        <v>0.64970377299035265</v>
      </c>
      <c r="AK33" s="109">
        <f>'Correlation Calcs'!AK670</f>
        <v>0.60864335529793823</v>
      </c>
      <c r="AL33" s="109">
        <f>'Correlation Calcs'!AL670</f>
        <v>0.62381994523461937</v>
      </c>
      <c r="AM33" s="109">
        <f>'Correlation Calcs'!AM670</f>
        <v>0.21223804734088392</v>
      </c>
      <c r="AN33" s="109">
        <f>'Correlation Calcs'!AN670</f>
        <v>0.70020288460385016</v>
      </c>
      <c r="AO33" s="109">
        <f>'Correlation Calcs'!AO670</f>
        <v>-0.19320396895857345</v>
      </c>
      <c r="AP33" s="109">
        <f>'Correlation Calcs'!AP670</f>
        <v>0.43100994298424716</v>
      </c>
      <c r="AQ33" s="109">
        <f>'Correlation Calcs'!AQ670</f>
        <v>0.59137643568995968</v>
      </c>
      <c r="AR33" s="109">
        <f>'Correlation Calcs'!AR670</f>
        <v>0.35387996236773461</v>
      </c>
      <c r="AS33" s="109">
        <f>'Correlation Calcs'!AS670</f>
        <v>3.620793597472903E-2</v>
      </c>
      <c r="AT33" s="109">
        <f>'Correlation Calcs'!AT670</f>
        <v>0.66064250969143523</v>
      </c>
      <c r="AU33" s="109">
        <f>'Correlation Calcs'!AU670</f>
        <v>0.26910762889159501</v>
      </c>
      <c r="AV33" s="109">
        <f>'Correlation Calcs'!AV670</f>
        <v>-2.7074220094022203E-2</v>
      </c>
      <c r="AW33" s="109">
        <f>'Correlation Calcs'!AW670</f>
        <v>0.48388913659731819</v>
      </c>
      <c r="AX33" s="109">
        <f>'Correlation Calcs'!AX670</f>
        <v>0.62491165820571071</v>
      </c>
      <c r="AY33" s="109">
        <f>'Correlation Calcs'!AY670</f>
        <v>0.61075629481742189</v>
      </c>
      <c r="AZ33" s="109">
        <f>'Correlation Calcs'!AZ670</f>
        <v>0.39834787170872049</v>
      </c>
      <c r="BA33" s="110">
        <f>'Correlation Calcs'!BA670</f>
        <v>0.34695210111177199</v>
      </c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</row>
    <row r="34" spans="1:101" ht="13.5" hidden="1" customHeight="1" thickBot="1" x14ac:dyDescent="0.3">
      <c r="A34" s="192"/>
      <c r="B34" s="89" t="str">
        <f>'Correlation Calcs'!A523</f>
        <v>EXTRA</v>
      </c>
      <c r="C34" s="92">
        <f>'Correlation Calcs'!C671</f>
        <v>-5.8119468491084923E-2</v>
      </c>
      <c r="D34" s="92">
        <f>'Correlation Calcs'!D671</f>
        <v>3.8824949370474225E-4</v>
      </c>
      <c r="E34" s="92">
        <f>'Correlation Calcs'!E671</f>
        <v>5.8271150800659303E-2</v>
      </c>
      <c r="F34" s="92">
        <f>'Correlation Calcs'!F671</f>
        <v>6.0085984742369057E-2</v>
      </c>
      <c r="G34" s="92">
        <f>'Correlation Calcs'!G671</f>
        <v>4.798608639422576E-2</v>
      </c>
      <c r="H34" s="92">
        <f>'Correlation Calcs'!H671</f>
        <v>-4.5494073965775934E-2</v>
      </c>
      <c r="I34" s="92">
        <f>'Correlation Calcs'!I671</f>
        <v>-3.2709273460148541E-2</v>
      </c>
      <c r="J34" s="92">
        <f>'Correlation Calcs'!J671</f>
        <v>1.8557204303436707E-2</v>
      </c>
      <c r="K34" s="93">
        <f>'Correlation Calcs'!K671</f>
        <v>-3.8610346612670494E-2</v>
      </c>
      <c r="L34" s="134">
        <f>'Correlation Calcs'!L671</f>
        <v>-0.11572659538123721</v>
      </c>
      <c r="M34" s="165">
        <f>'Correlation Calcs'!M671</f>
        <v>-0.11345344446572485</v>
      </c>
      <c r="N34" s="92">
        <f>'Correlation Calcs'!N671</f>
        <v>-6.238335172317775E-2</v>
      </c>
      <c r="O34" s="92">
        <f>'Correlation Calcs'!O671</f>
        <v>-7.5249482123161876E-2</v>
      </c>
      <c r="P34" s="92">
        <f>'Correlation Calcs'!P671</f>
        <v>-5.9437312552093793E-2</v>
      </c>
      <c r="Q34" s="92">
        <f>'Correlation Calcs'!Q671</f>
        <v>-6.0300454860134821E-2</v>
      </c>
      <c r="R34" s="92">
        <f>'Correlation Calcs'!R671</f>
        <v>-0.10724322561962324</v>
      </c>
      <c r="S34" s="92">
        <f>'Correlation Calcs'!S671</f>
        <v>-0.10743304646667527</v>
      </c>
      <c r="T34" s="92">
        <f>'Correlation Calcs'!T671</f>
        <v>-6.2871042431740035E-2</v>
      </c>
      <c r="U34" s="92">
        <f>'Correlation Calcs'!U671</f>
        <v>4.5679257359023458E-2</v>
      </c>
      <c r="V34" s="92">
        <f>'Correlation Calcs'!V671</f>
        <v>5.958728739723014E-2</v>
      </c>
      <c r="W34" s="92">
        <f>'Correlation Calcs'!W671</f>
        <v>7.7513572104649486E-2</v>
      </c>
      <c r="X34" s="92">
        <f>'Correlation Calcs'!X671</f>
        <v>0.48219518348915053</v>
      </c>
      <c r="Y34" s="92">
        <f>'Correlation Calcs'!Y671</f>
        <v>0.22347898734553062</v>
      </c>
      <c r="Z34" s="92">
        <f>'Correlation Calcs'!Z671</f>
        <v>0.1921819689850198</v>
      </c>
      <c r="AA34" s="93">
        <f>'Correlation Calcs'!AA671</f>
        <v>0.63266696073986606</v>
      </c>
      <c r="AB34" s="95">
        <f>'Correlation Calcs'!AB671</f>
        <v>0.34243899556170376</v>
      </c>
      <c r="AC34" s="92">
        <f>'Correlation Calcs'!AC671</f>
        <v>0.60858676773188614</v>
      </c>
      <c r="AD34" s="92">
        <f>'Correlation Calcs'!AD671</f>
        <v>0.56009879510778815</v>
      </c>
      <c r="AE34" s="92">
        <f>'Correlation Calcs'!AE671</f>
        <v>0.65376067772842616</v>
      </c>
      <c r="AF34" s="92">
        <f>'Correlation Calcs'!AF671</f>
        <v>0.84479756664935168</v>
      </c>
      <c r="AG34" s="92">
        <f>'Correlation Calcs'!AG671</f>
        <v>0.75386681347584206</v>
      </c>
      <c r="AH34" s="93">
        <f>'Correlation Calcs'!AH671</f>
        <v>0.999999999999999</v>
      </c>
      <c r="AI34" s="95">
        <f>'Correlation Calcs'!AI671</f>
        <v>0.46366195169022806</v>
      </c>
      <c r="AJ34" s="92">
        <f>'Correlation Calcs'!AJ671</f>
        <v>0.620041084934427</v>
      </c>
      <c r="AK34" s="92">
        <f>'Correlation Calcs'!AK671</f>
        <v>0.59734182662874413</v>
      </c>
      <c r="AL34" s="92">
        <f>'Correlation Calcs'!AL671</f>
        <v>0.55021867717891504</v>
      </c>
      <c r="AM34" s="92">
        <f>'Correlation Calcs'!AM671</f>
        <v>0.27830694525945365</v>
      </c>
      <c r="AN34" s="92">
        <f>'Correlation Calcs'!AN671</f>
        <v>0.55797553975049796</v>
      </c>
      <c r="AO34" s="92">
        <f>'Correlation Calcs'!AO671</f>
        <v>-0.13208957912181427</v>
      </c>
      <c r="AP34" s="92">
        <f>'Correlation Calcs'!AP671</f>
        <v>0.47267498870069669</v>
      </c>
      <c r="AQ34" s="92">
        <f>'Correlation Calcs'!AQ671</f>
        <v>0.64049151135866467</v>
      </c>
      <c r="AR34" s="92">
        <f>'Correlation Calcs'!AR671</f>
        <v>0.23683540100945411</v>
      </c>
      <c r="AS34" s="92">
        <f>'Correlation Calcs'!AS671</f>
        <v>5.1656949776587809E-2</v>
      </c>
      <c r="AT34" s="92">
        <f>'Correlation Calcs'!AT671</f>
        <v>0.71313065287613131</v>
      </c>
      <c r="AU34" s="92">
        <f>'Correlation Calcs'!AU671</f>
        <v>0.42075434949353041</v>
      </c>
      <c r="AV34" s="92">
        <f>'Correlation Calcs'!AV671</f>
        <v>0.14545163412141829</v>
      </c>
      <c r="AW34" s="92">
        <f>'Correlation Calcs'!AW671</f>
        <v>0.59239664101165512</v>
      </c>
      <c r="AX34" s="92">
        <f>'Correlation Calcs'!AX671</f>
        <v>0.73151356032775194</v>
      </c>
      <c r="AY34" s="92">
        <f>'Correlation Calcs'!AY671</f>
        <v>0.64010745615632136</v>
      </c>
      <c r="AZ34" s="92">
        <f>'Correlation Calcs'!AZ671</f>
        <v>0.46894831032731132</v>
      </c>
      <c r="BA34" s="93">
        <f>'Correlation Calcs'!BA671</f>
        <v>0.41996429060512919</v>
      </c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</row>
    <row r="35" spans="1:101" ht="13.5" hidden="1" customHeight="1" x14ac:dyDescent="0.25">
      <c r="A35" s="190"/>
      <c r="B35" s="89" t="str">
        <f>'Correlation Calcs'!A524</f>
        <v>EXTRA</v>
      </c>
      <c r="C35" s="112">
        <f>'Correlation Calcs'!C672</f>
        <v>1.8478739238797753E-2</v>
      </c>
      <c r="D35" s="113">
        <f>'Correlation Calcs'!D672</f>
        <v>3.4069725037580802E-2</v>
      </c>
      <c r="E35" s="113">
        <f>'Correlation Calcs'!E672</f>
        <v>-1.2503174985952728E-2</v>
      </c>
      <c r="F35" s="113">
        <f>'Correlation Calcs'!F672</f>
        <v>3.0482229479628521E-4</v>
      </c>
      <c r="G35" s="113">
        <f>'Correlation Calcs'!G672</f>
        <v>4.2990223465203649E-3</v>
      </c>
      <c r="H35" s="113">
        <f>'Correlation Calcs'!H672</f>
        <v>-8.0142219546922092E-3</v>
      </c>
      <c r="I35" s="113">
        <f>'Correlation Calcs'!I672</f>
        <v>5.3322381054227647E-3</v>
      </c>
      <c r="J35" s="113">
        <f>'Correlation Calcs'!J672</f>
        <v>4.4496075122367737E-2</v>
      </c>
      <c r="K35" s="114">
        <f>'Correlation Calcs'!K672</f>
        <v>2.659053553142823E-2</v>
      </c>
      <c r="L35" s="132">
        <f>'Correlation Calcs'!L672</f>
        <v>7.0289894695562211E-2</v>
      </c>
      <c r="M35" s="167">
        <f>'Correlation Calcs'!M672</f>
        <v>6.1521806320875672E-2</v>
      </c>
      <c r="N35" s="113">
        <f>'Correlation Calcs'!N672</f>
        <v>5.2134076540408053E-2</v>
      </c>
      <c r="O35" s="113">
        <f>'Correlation Calcs'!O672</f>
        <v>4.3836139464279979E-2</v>
      </c>
      <c r="P35" s="113">
        <f>'Correlation Calcs'!P672</f>
        <v>8.1146840765424666E-2</v>
      </c>
      <c r="Q35" s="113">
        <f>'Correlation Calcs'!Q672</f>
        <v>7.460951575095516E-2</v>
      </c>
      <c r="R35" s="113">
        <f>'Correlation Calcs'!R672</f>
        <v>4.5179079073333933E-2</v>
      </c>
      <c r="S35" s="113">
        <f>'Correlation Calcs'!S672</f>
        <v>5.9970252476841804E-2</v>
      </c>
      <c r="T35" s="113">
        <f>'Correlation Calcs'!T672</f>
        <v>7.681172252770041E-2</v>
      </c>
      <c r="U35" s="113">
        <f>'Correlation Calcs'!U672</f>
        <v>-8.1864715292952542E-4</v>
      </c>
      <c r="V35" s="113">
        <f>'Correlation Calcs'!V672</f>
        <v>2.0545842922424364E-2</v>
      </c>
      <c r="W35" s="113">
        <f>'Correlation Calcs'!W672</f>
        <v>7.4629242539704807E-2</v>
      </c>
      <c r="X35" s="113">
        <f>'Correlation Calcs'!X672</f>
        <v>0.31245589441447974</v>
      </c>
      <c r="Y35" s="113">
        <f>'Correlation Calcs'!Y672</f>
        <v>7.0624334441676526E-2</v>
      </c>
      <c r="Z35" s="113">
        <f>'Correlation Calcs'!Z672</f>
        <v>1.3542401409096206E-2</v>
      </c>
      <c r="AA35" s="114">
        <f>'Correlation Calcs'!AA672</f>
        <v>0.64458386755958319</v>
      </c>
      <c r="AB35" s="112">
        <f>'Correlation Calcs'!AB672</f>
        <v>0.63578968086903931</v>
      </c>
      <c r="AC35" s="113">
        <f>'Correlation Calcs'!AC672</f>
        <v>0.22013357691807853</v>
      </c>
      <c r="AD35" s="113">
        <f>'Correlation Calcs'!AD672</f>
        <v>0.1349987243474427</v>
      </c>
      <c r="AE35" s="113">
        <f>'Correlation Calcs'!AE672</f>
        <v>0.43384680311606721</v>
      </c>
      <c r="AF35" s="113">
        <f>'Correlation Calcs'!AF672</f>
        <v>0.47202644462421428</v>
      </c>
      <c r="AG35" s="113">
        <f>'Correlation Calcs'!AG672</f>
        <v>0.58166060969983568</v>
      </c>
      <c r="AH35" s="114">
        <f>'Correlation Calcs'!AH672</f>
        <v>0.46366195169022806</v>
      </c>
      <c r="AI35" s="112">
        <f>'Correlation Calcs'!AI672</f>
        <v>1.0000000000000007</v>
      </c>
      <c r="AJ35" s="113">
        <f>'Correlation Calcs'!AJ672</f>
        <v>0.88652074971501094</v>
      </c>
      <c r="AK35" s="113">
        <f>'Correlation Calcs'!AK672</f>
        <v>0.87040280317033902</v>
      </c>
      <c r="AL35" s="113">
        <f>'Correlation Calcs'!AL672</f>
        <v>0.86291801620583564</v>
      </c>
      <c r="AM35" s="113">
        <f>'Correlation Calcs'!AM672</f>
        <v>0.4887765899359483</v>
      </c>
      <c r="AN35" s="113">
        <f>'Correlation Calcs'!AN672</f>
        <v>0.83290380048128665</v>
      </c>
      <c r="AO35" s="113">
        <f>'Correlation Calcs'!AO672</f>
        <v>5.7525746944048571E-2</v>
      </c>
      <c r="AP35" s="113">
        <f>'Correlation Calcs'!AP672</f>
        <v>0.53020995657122416</v>
      </c>
      <c r="AQ35" s="113">
        <f>'Correlation Calcs'!AQ672</f>
        <v>0.6661718737729625</v>
      </c>
      <c r="AR35" s="113">
        <f>'Correlation Calcs'!AR672</f>
        <v>0.49092038663560827</v>
      </c>
      <c r="AS35" s="113">
        <f>'Correlation Calcs'!AS672</f>
        <v>0.16196909635421022</v>
      </c>
      <c r="AT35" s="113">
        <f>'Correlation Calcs'!AT672</f>
        <v>0.76839041541137398</v>
      </c>
      <c r="AU35" s="113">
        <f>'Correlation Calcs'!AU672</f>
        <v>0.30743040122441673</v>
      </c>
      <c r="AV35" s="113">
        <f>'Correlation Calcs'!AV672</f>
        <v>-2.1610356950852914E-2</v>
      </c>
      <c r="AW35" s="113">
        <f>'Correlation Calcs'!AW672</f>
        <v>0.42160656701155691</v>
      </c>
      <c r="AX35" s="113">
        <f>'Correlation Calcs'!AX672</f>
        <v>0.57073672002566522</v>
      </c>
      <c r="AY35" s="113">
        <f>'Correlation Calcs'!AY672</f>
        <v>0.7040022477898108</v>
      </c>
      <c r="AZ35" s="113">
        <f>'Correlation Calcs'!AZ672</f>
        <v>0.51414274027145468</v>
      </c>
      <c r="BA35" s="114">
        <f>'Correlation Calcs'!BA672</f>
        <v>0.52405380606903096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</row>
    <row r="36" spans="1:101" ht="13.5" hidden="1" customHeight="1" x14ac:dyDescent="0.25">
      <c r="A36" s="191"/>
      <c r="B36" s="89" t="str">
        <f>'Correlation Calcs'!A525</f>
        <v>EXTRA</v>
      </c>
      <c r="C36" s="94">
        <f>'Correlation Calcs'!C673</f>
        <v>2.2233149566499553E-2</v>
      </c>
      <c r="D36" s="90">
        <f>'Correlation Calcs'!D673</f>
        <v>2.3778349872927332E-2</v>
      </c>
      <c r="E36" s="90">
        <f>'Correlation Calcs'!E673</f>
        <v>8.9924711136887929E-3</v>
      </c>
      <c r="F36" s="90">
        <f>'Correlation Calcs'!F673</f>
        <v>1.6315834839512898E-2</v>
      </c>
      <c r="G36" s="90">
        <f>'Correlation Calcs'!G673</f>
        <v>2.3805710626432285E-2</v>
      </c>
      <c r="H36" s="90">
        <f>'Correlation Calcs'!H673</f>
        <v>-1.4494977782385364E-3</v>
      </c>
      <c r="I36" s="90">
        <f>'Correlation Calcs'!I673</f>
        <v>1.6130022324790119E-2</v>
      </c>
      <c r="J36" s="90">
        <f>'Correlation Calcs'!J673</f>
        <v>4.66914060658545E-2</v>
      </c>
      <c r="K36" s="91">
        <f>'Correlation Calcs'!K673</f>
        <v>2.2155694492804728E-2</v>
      </c>
      <c r="L36" s="130">
        <f>'Correlation Calcs'!L673</f>
        <v>9.0270291639197892E-2</v>
      </c>
      <c r="M36" s="164">
        <f>'Correlation Calcs'!M673</f>
        <v>8.8447442312822255E-2</v>
      </c>
      <c r="N36" s="90">
        <f>'Correlation Calcs'!N673</f>
        <v>6.8320741599534121E-2</v>
      </c>
      <c r="O36" s="90">
        <f>'Correlation Calcs'!O673</f>
        <v>6.4856716193697192E-2</v>
      </c>
      <c r="P36" s="90">
        <f>'Correlation Calcs'!P673</f>
        <v>8.2347080142950044E-2</v>
      </c>
      <c r="Q36" s="90">
        <f>'Correlation Calcs'!Q673</f>
        <v>8.4323956431890959E-2</v>
      </c>
      <c r="R36" s="90">
        <f>'Correlation Calcs'!R673</f>
        <v>4.3478798864213943E-2</v>
      </c>
      <c r="S36" s="90">
        <f>'Correlation Calcs'!S673</f>
        <v>7.2120351110437922E-2</v>
      </c>
      <c r="T36" s="90">
        <f>'Correlation Calcs'!T673</f>
        <v>8.5987132437512243E-2</v>
      </c>
      <c r="U36" s="90">
        <f>'Correlation Calcs'!U673</f>
        <v>-4.0593511322023117E-3</v>
      </c>
      <c r="V36" s="90">
        <f>'Correlation Calcs'!V673</f>
        <v>4.8802828406416358E-3</v>
      </c>
      <c r="W36" s="90">
        <f>'Correlation Calcs'!W673</f>
        <v>7.2662183767667129E-2</v>
      </c>
      <c r="X36" s="90">
        <f>'Correlation Calcs'!X673</f>
        <v>0.32013996822888685</v>
      </c>
      <c r="Y36" s="90">
        <f>'Correlation Calcs'!Y673</f>
        <v>3.7431135372082737E-2</v>
      </c>
      <c r="Z36" s="90">
        <f>'Correlation Calcs'!Z673</f>
        <v>-2.42985862633937E-2</v>
      </c>
      <c r="AA36" s="91">
        <f>'Correlation Calcs'!AA673</f>
        <v>0.71022571202949802</v>
      </c>
      <c r="AB36" s="94">
        <f>'Correlation Calcs'!AB673</f>
        <v>0.6042762825036746</v>
      </c>
      <c r="AC36" s="90">
        <f>'Correlation Calcs'!AC673</f>
        <v>0.27346333733365169</v>
      </c>
      <c r="AD36" s="90">
        <f>'Correlation Calcs'!AD673</f>
        <v>0.18299481930972322</v>
      </c>
      <c r="AE36" s="90">
        <f>'Correlation Calcs'!AE673</f>
        <v>0.48764499484626028</v>
      </c>
      <c r="AF36" s="90">
        <f>'Correlation Calcs'!AF673</f>
        <v>0.56928805956292305</v>
      </c>
      <c r="AG36" s="90">
        <f>'Correlation Calcs'!AG673</f>
        <v>0.64970377299035265</v>
      </c>
      <c r="AH36" s="91">
        <f>'Correlation Calcs'!AH673</f>
        <v>0.620041084934427</v>
      </c>
      <c r="AI36" s="94">
        <f>'Correlation Calcs'!AI673</f>
        <v>0.88652074971501094</v>
      </c>
      <c r="AJ36" s="90">
        <f>'Correlation Calcs'!AJ673</f>
        <v>0.99999999999999944</v>
      </c>
      <c r="AK36" s="90">
        <f>'Correlation Calcs'!AK673</f>
        <v>0.97595186351232255</v>
      </c>
      <c r="AL36" s="90">
        <f>'Correlation Calcs'!AL673</f>
        <v>0.92779924737658548</v>
      </c>
      <c r="AM36" s="90">
        <f>'Correlation Calcs'!AM673</f>
        <v>0.51634431282793458</v>
      </c>
      <c r="AN36" s="90">
        <f>'Correlation Calcs'!AN673</f>
        <v>0.83090763780780608</v>
      </c>
      <c r="AO36" s="90">
        <f>'Correlation Calcs'!AO673</f>
        <v>-6.9016411535539118E-3</v>
      </c>
      <c r="AP36" s="90">
        <f>'Correlation Calcs'!AP673</f>
        <v>0.55565765744972406</v>
      </c>
      <c r="AQ36" s="90">
        <f>'Correlation Calcs'!AQ673</f>
        <v>0.80457316556451497</v>
      </c>
      <c r="AR36" s="90">
        <f>'Correlation Calcs'!AR673</f>
        <v>0.42827801139948313</v>
      </c>
      <c r="AS36" s="90">
        <f>'Correlation Calcs'!AS673</f>
        <v>9.6616080958414743E-2</v>
      </c>
      <c r="AT36" s="90">
        <f>'Correlation Calcs'!AT673</f>
        <v>0.84784965079478436</v>
      </c>
      <c r="AU36" s="90">
        <f>'Correlation Calcs'!AU673</f>
        <v>0.33321043237757086</v>
      </c>
      <c r="AV36" s="90">
        <f>'Correlation Calcs'!AV673</f>
        <v>0.11034341144875956</v>
      </c>
      <c r="AW36" s="90">
        <f>'Correlation Calcs'!AW673</f>
        <v>0.50205150705564505</v>
      </c>
      <c r="AX36" s="90">
        <f>'Correlation Calcs'!AX673</f>
        <v>0.6874026614187575</v>
      </c>
      <c r="AY36" s="90">
        <f>'Correlation Calcs'!AY673</f>
        <v>0.84786847007869615</v>
      </c>
      <c r="AZ36" s="90">
        <f>'Correlation Calcs'!AZ673</f>
        <v>0.7027193103310645</v>
      </c>
      <c r="BA36" s="91">
        <f>'Correlation Calcs'!BA673</f>
        <v>0.54564148452197503</v>
      </c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</row>
    <row r="37" spans="1:101" ht="13.5" hidden="1" customHeight="1" x14ac:dyDescent="0.25">
      <c r="A37" s="191"/>
      <c r="B37" s="89" t="str">
        <f>'Correlation Calcs'!A526</f>
        <v>EXTRA</v>
      </c>
      <c r="C37" s="94">
        <f>'Correlation Calcs'!C674</f>
        <v>4.1256297825157245E-2</v>
      </c>
      <c r="D37" s="90">
        <f>'Correlation Calcs'!D674</f>
        <v>3.3139873933633011E-2</v>
      </c>
      <c r="E37" s="90">
        <f>'Correlation Calcs'!E674</f>
        <v>1.9015347821020434E-2</v>
      </c>
      <c r="F37" s="90">
        <f>'Correlation Calcs'!F674</f>
        <v>1.3925853748174941E-2</v>
      </c>
      <c r="G37" s="90">
        <f>'Correlation Calcs'!G674</f>
        <v>2.9639453008142178E-2</v>
      </c>
      <c r="H37" s="90">
        <f>'Correlation Calcs'!H674</f>
        <v>9.7471769393683953E-3</v>
      </c>
      <c r="I37" s="90">
        <f>'Correlation Calcs'!I674</f>
        <v>1.5069198199823251E-2</v>
      </c>
      <c r="J37" s="90">
        <f>'Correlation Calcs'!J674</f>
        <v>6.426590091371906E-2</v>
      </c>
      <c r="K37" s="91">
        <f>'Correlation Calcs'!K674</f>
        <v>3.1357156729322183E-2</v>
      </c>
      <c r="L37" s="130">
        <f>'Correlation Calcs'!L674</f>
        <v>8.3095992204855237E-2</v>
      </c>
      <c r="M37" s="164">
        <f>'Correlation Calcs'!M674</f>
        <v>8.4682920301870274E-2</v>
      </c>
      <c r="N37" s="90">
        <f>'Correlation Calcs'!N674</f>
        <v>6.4015389868986167E-2</v>
      </c>
      <c r="O37" s="90">
        <f>'Correlation Calcs'!O674</f>
        <v>7.3576376435285001E-2</v>
      </c>
      <c r="P37" s="90">
        <f>'Correlation Calcs'!P674</f>
        <v>8.5127463284718347E-2</v>
      </c>
      <c r="Q37" s="90">
        <f>'Correlation Calcs'!Q674</f>
        <v>8.8992576939330201E-2</v>
      </c>
      <c r="R37" s="90">
        <f>'Correlation Calcs'!R674</f>
        <v>6.4193987253886586E-2</v>
      </c>
      <c r="S37" s="90">
        <f>'Correlation Calcs'!S674</f>
        <v>7.7086431099442174E-2</v>
      </c>
      <c r="T37" s="90">
        <f>'Correlation Calcs'!T674</f>
        <v>8.8861599311864395E-2</v>
      </c>
      <c r="U37" s="90">
        <f>'Correlation Calcs'!U674</f>
        <v>1.0648427823749326E-2</v>
      </c>
      <c r="V37" s="90">
        <f>'Correlation Calcs'!V674</f>
        <v>2.0925468549848947E-2</v>
      </c>
      <c r="W37" s="90">
        <f>'Correlation Calcs'!W674</f>
        <v>7.0874270712081175E-2</v>
      </c>
      <c r="X37" s="90">
        <f>'Correlation Calcs'!X674</f>
        <v>0.30954125054373566</v>
      </c>
      <c r="Y37" s="90">
        <f>'Correlation Calcs'!Y674</f>
        <v>-5.2788366015143057E-3</v>
      </c>
      <c r="Z37" s="90">
        <f>'Correlation Calcs'!Z674</f>
        <v>-6.5973718775130766E-2</v>
      </c>
      <c r="AA37" s="91">
        <f>'Correlation Calcs'!AA674</f>
        <v>0.69657413635602139</v>
      </c>
      <c r="AB37" s="94">
        <f>'Correlation Calcs'!AB674</f>
        <v>0.60050354216272184</v>
      </c>
      <c r="AC37" s="90">
        <f>'Correlation Calcs'!AC674</f>
        <v>0.26221462922607258</v>
      </c>
      <c r="AD37" s="90">
        <f>'Correlation Calcs'!AD674</f>
        <v>0.16346211318321963</v>
      </c>
      <c r="AE37" s="90">
        <f>'Correlation Calcs'!AE674</f>
        <v>0.49884902743961895</v>
      </c>
      <c r="AF37" s="90">
        <f>'Correlation Calcs'!AF674</f>
        <v>0.51138190985853327</v>
      </c>
      <c r="AG37" s="90">
        <f>'Correlation Calcs'!AG674</f>
        <v>0.60864335529793823</v>
      </c>
      <c r="AH37" s="91">
        <f>'Correlation Calcs'!AH674</f>
        <v>0.59734182662874413</v>
      </c>
      <c r="AI37" s="94">
        <f>'Correlation Calcs'!AI674</f>
        <v>0.87040280317033913</v>
      </c>
      <c r="AJ37" s="90">
        <f>'Correlation Calcs'!AJ674</f>
        <v>0.97595186351232255</v>
      </c>
      <c r="AK37" s="90">
        <f>'Correlation Calcs'!AK674</f>
        <v>1.0000000000000007</v>
      </c>
      <c r="AL37" s="90">
        <f>'Correlation Calcs'!AL674</f>
        <v>0.91508143200679226</v>
      </c>
      <c r="AM37" s="90">
        <f>'Correlation Calcs'!AM674</f>
        <v>0.39058369580675961</v>
      </c>
      <c r="AN37" s="90">
        <f>'Correlation Calcs'!AN674</f>
        <v>0.80448063903745015</v>
      </c>
      <c r="AO37" s="90">
        <f>'Correlation Calcs'!AO674</f>
        <v>-0.1145333125057198</v>
      </c>
      <c r="AP37" s="90">
        <f>'Correlation Calcs'!AP674</f>
        <v>0.54308344140539444</v>
      </c>
      <c r="AQ37" s="90">
        <f>'Correlation Calcs'!AQ674</f>
        <v>0.79473364808136016</v>
      </c>
      <c r="AR37" s="90">
        <f>'Correlation Calcs'!AR674</f>
        <v>0.4392949733508974</v>
      </c>
      <c r="AS37" s="90">
        <f>'Correlation Calcs'!AS674</f>
        <v>0.11370989670415961</v>
      </c>
      <c r="AT37" s="90">
        <f>'Correlation Calcs'!AT674</f>
        <v>0.8437574461657753</v>
      </c>
      <c r="AU37" s="90">
        <f>'Correlation Calcs'!AU674</f>
        <v>0.33940747957162831</v>
      </c>
      <c r="AV37" s="90">
        <f>'Correlation Calcs'!AV674</f>
        <v>0.15696854176004341</v>
      </c>
      <c r="AW37" s="90">
        <f>'Correlation Calcs'!AW674</f>
        <v>0.50241929331897905</v>
      </c>
      <c r="AX37" s="90">
        <f>'Correlation Calcs'!AX674</f>
        <v>0.67935758924476863</v>
      </c>
      <c r="AY37" s="90">
        <f>'Correlation Calcs'!AY674</f>
        <v>0.86996332548098754</v>
      </c>
      <c r="AZ37" s="90">
        <f>'Correlation Calcs'!AZ674</f>
        <v>0.72049934444161601</v>
      </c>
      <c r="BA37" s="91">
        <f>'Correlation Calcs'!BA674</f>
        <v>0.53411322454538934</v>
      </c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</row>
    <row r="38" spans="1:101" ht="13.5" hidden="1" customHeight="1" x14ac:dyDescent="0.25">
      <c r="A38" s="191"/>
      <c r="B38" s="89" t="str">
        <f>'Correlation Calcs'!A527</f>
        <v>EXTRA</v>
      </c>
      <c r="C38" s="94">
        <f>'Correlation Calcs'!C675</f>
        <v>2.0947106395700667E-2</v>
      </c>
      <c r="D38" s="90">
        <f>'Correlation Calcs'!D675</f>
        <v>2.1169969890640367E-2</v>
      </c>
      <c r="E38" s="90">
        <f>'Correlation Calcs'!E675</f>
        <v>5.6475616589071985E-3</v>
      </c>
      <c r="F38" s="90">
        <f>'Correlation Calcs'!F675</f>
        <v>1.6657853711612387E-2</v>
      </c>
      <c r="G38" s="90">
        <f>'Correlation Calcs'!G675</f>
        <v>1.7047267548208705E-2</v>
      </c>
      <c r="H38" s="90">
        <f>'Correlation Calcs'!H675</f>
        <v>-3.1661788643004798E-2</v>
      </c>
      <c r="I38" s="90">
        <f>'Correlation Calcs'!I675</f>
        <v>-2.4435419775948347E-2</v>
      </c>
      <c r="J38" s="90">
        <f>'Correlation Calcs'!J675</f>
        <v>4.7477147760286192E-2</v>
      </c>
      <c r="K38" s="91">
        <f>'Correlation Calcs'!K675</f>
        <v>2.3183320948670504E-2</v>
      </c>
      <c r="L38" s="130">
        <f>'Correlation Calcs'!L675</f>
        <v>4.1598561920741135E-2</v>
      </c>
      <c r="M38" s="164">
        <f>'Correlation Calcs'!M675</f>
        <v>3.2963731700085978E-2</v>
      </c>
      <c r="N38" s="90">
        <f>'Correlation Calcs'!N675</f>
        <v>1.3933930230849288E-2</v>
      </c>
      <c r="O38" s="90">
        <f>'Correlation Calcs'!O675</f>
        <v>2.6201734239810759E-2</v>
      </c>
      <c r="P38" s="90">
        <f>'Correlation Calcs'!P675</f>
        <v>2.332862354989108E-2</v>
      </c>
      <c r="Q38" s="90">
        <f>'Correlation Calcs'!Q675</f>
        <v>2.9178657963852533E-2</v>
      </c>
      <c r="R38" s="90">
        <f>'Correlation Calcs'!R675</f>
        <v>1.5524021528085751E-2</v>
      </c>
      <c r="S38" s="90">
        <f>'Correlation Calcs'!S675</f>
        <v>8.7502828435781603E-3</v>
      </c>
      <c r="T38" s="90">
        <f>'Correlation Calcs'!T675</f>
        <v>2.6378602800042322E-2</v>
      </c>
      <c r="U38" s="90">
        <f>'Correlation Calcs'!U675</f>
        <v>2.9621549705656613E-2</v>
      </c>
      <c r="V38" s="90">
        <f>'Correlation Calcs'!V675</f>
        <v>3.5059804286332708E-2</v>
      </c>
      <c r="W38" s="90">
        <f>'Correlation Calcs'!W675</f>
        <v>5.0480778377373116E-2</v>
      </c>
      <c r="X38" s="90">
        <f>'Correlation Calcs'!X675</f>
        <v>0.29704059857213644</v>
      </c>
      <c r="Y38" s="90">
        <f>'Correlation Calcs'!Y675</f>
        <v>-9.4791217130609316E-3</v>
      </c>
      <c r="Z38" s="90">
        <f>'Correlation Calcs'!Z675</f>
        <v>-5.3702750705610286E-2</v>
      </c>
      <c r="AA38" s="91">
        <f>'Correlation Calcs'!AA675</f>
        <v>0.75717543206796634</v>
      </c>
      <c r="AB38" s="94">
        <f>'Correlation Calcs'!AB675</f>
        <v>0.69638530159540235</v>
      </c>
      <c r="AC38" s="90">
        <f>'Correlation Calcs'!AC675</f>
        <v>0.20163421597202139</v>
      </c>
      <c r="AD38" s="90">
        <f>'Correlation Calcs'!AD675</f>
        <v>0.1008968231038186</v>
      </c>
      <c r="AE38" s="90">
        <f>'Correlation Calcs'!AE675</f>
        <v>0.45502971801957065</v>
      </c>
      <c r="AF38" s="90">
        <f>'Correlation Calcs'!AF675</f>
        <v>0.51209544995355838</v>
      </c>
      <c r="AG38" s="90">
        <f>'Correlation Calcs'!AG675</f>
        <v>0.6238199452346197</v>
      </c>
      <c r="AH38" s="91">
        <f>'Correlation Calcs'!AH675</f>
        <v>0.55021867717891504</v>
      </c>
      <c r="AI38" s="94">
        <f>'Correlation Calcs'!AI675</f>
        <v>0.86291801620583564</v>
      </c>
      <c r="AJ38" s="90">
        <f>'Correlation Calcs'!AJ675</f>
        <v>0.92779924737658548</v>
      </c>
      <c r="AK38" s="90">
        <f>'Correlation Calcs'!AK675</f>
        <v>0.91508143200679226</v>
      </c>
      <c r="AL38" s="90">
        <f>'Correlation Calcs'!AL675</f>
        <v>1.0000000000000009</v>
      </c>
      <c r="AM38" s="90">
        <f>'Correlation Calcs'!AM675</f>
        <v>0.31796321752082934</v>
      </c>
      <c r="AN38" s="90">
        <f>'Correlation Calcs'!AN675</f>
        <v>0.87660170562616946</v>
      </c>
      <c r="AO38" s="90">
        <f>'Correlation Calcs'!AO675</f>
        <v>-0.13747901550627656</v>
      </c>
      <c r="AP38" s="90">
        <f>'Correlation Calcs'!AP675</f>
        <v>0.52157003332315166</v>
      </c>
      <c r="AQ38" s="90">
        <f>'Correlation Calcs'!AQ675</f>
        <v>0.75149768811184448</v>
      </c>
      <c r="AR38" s="90">
        <f>'Correlation Calcs'!AR675</f>
        <v>0.51562606147216505</v>
      </c>
      <c r="AS38" s="90">
        <f>'Correlation Calcs'!AS675</f>
        <v>0.16297810213494426</v>
      </c>
      <c r="AT38" s="90">
        <f>'Correlation Calcs'!AT675</f>
        <v>0.80769371748550811</v>
      </c>
      <c r="AU38" s="90">
        <f>'Correlation Calcs'!AU675</f>
        <v>0.32653510954294723</v>
      </c>
      <c r="AV38" s="90">
        <f>'Correlation Calcs'!AV675</f>
        <v>7.589199799990326E-2</v>
      </c>
      <c r="AW38" s="90">
        <f>'Correlation Calcs'!AW675</f>
        <v>0.48382387419643275</v>
      </c>
      <c r="AX38" s="90">
        <f>'Correlation Calcs'!AX675</f>
        <v>0.63856764357898543</v>
      </c>
      <c r="AY38" s="90">
        <f>'Correlation Calcs'!AY675</f>
        <v>0.81318409626572974</v>
      </c>
      <c r="AZ38" s="90">
        <f>'Correlation Calcs'!AZ675</f>
        <v>0.63246041808192821</v>
      </c>
      <c r="BA38" s="91">
        <f>'Correlation Calcs'!BA675</f>
        <v>0.60011581412514903</v>
      </c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</row>
    <row r="39" spans="1:101" ht="13.5" hidden="1" customHeight="1" x14ac:dyDescent="0.25">
      <c r="A39" s="191"/>
      <c r="B39" s="89" t="str">
        <f>'Correlation Calcs'!A528</f>
        <v>EXTRA</v>
      </c>
      <c r="C39" s="94">
        <f>'Correlation Calcs'!C676</f>
        <v>-2.939409507376433E-3</v>
      </c>
      <c r="D39" s="90">
        <f>'Correlation Calcs'!D676</f>
        <v>1.6126583005938677E-2</v>
      </c>
      <c r="E39" s="90">
        <f>'Correlation Calcs'!E676</f>
        <v>-1.3548762145894677E-2</v>
      </c>
      <c r="F39" s="90">
        <f>'Correlation Calcs'!F676</f>
        <v>2.0596426247253375E-2</v>
      </c>
      <c r="G39" s="90">
        <f>'Correlation Calcs'!G676</f>
        <v>2.120352434934334E-2</v>
      </c>
      <c r="H39" s="90">
        <f>'Correlation Calcs'!H676</f>
        <v>8.3112900455786939E-2</v>
      </c>
      <c r="I39" s="90">
        <f>'Correlation Calcs'!I676</f>
        <v>0.11363231050185685</v>
      </c>
      <c r="J39" s="90">
        <f>'Correlation Calcs'!J676</f>
        <v>1.2415079598255904E-2</v>
      </c>
      <c r="K39" s="91">
        <f>'Correlation Calcs'!K676</f>
        <v>3.2690997708523961E-2</v>
      </c>
      <c r="L39" s="130">
        <f>'Correlation Calcs'!L676</f>
        <v>0.13254493318744898</v>
      </c>
      <c r="M39" s="164">
        <f>'Correlation Calcs'!M676</f>
        <v>0.12881761034329117</v>
      </c>
      <c r="N39" s="90">
        <f>'Correlation Calcs'!N676</f>
        <v>0.16294296879924622</v>
      </c>
      <c r="O39" s="90">
        <f>'Correlation Calcs'!O676</f>
        <v>0.10244695485705776</v>
      </c>
      <c r="P39" s="90">
        <f>'Correlation Calcs'!P676</f>
        <v>0.15674958075387033</v>
      </c>
      <c r="Q39" s="90">
        <f>'Correlation Calcs'!Q676</f>
        <v>0.16321668244593665</v>
      </c>
      <c r="R39" s="90">
        <f>'Correlation Calcs'!R676</f>
        <v>5.8576842771733653E-2</v>
      </c>
      <c r="S39" s="90">
        <f>'Correlation Calcs'!S676</f>
        <v>0.11852455631461048</v>
      </c>
      <c r="T39" s="90">
        <f>'Correlation Calcs'!T676</f>
        <v>0.16274464812659439</v>
      </c>
      <c r="U39" s="90">
        <f>'Correlation Calcs'!U676</f>
        <v>-6.3146489873323802E-2</v>
      </c>
      <c r="V39" s="90">
        <f>'Correlation Calcs'!V676</f>
        <v>-3.6658745236698556E-2</v>
      </c>
      <c r="W39" s="90">
        <f>'Correlation Calcs'!W676</f>
        <v>6.7273111404224734E-2</v>
      </c>
      <c r="X39" s="90">
        <f>'Correlation Calcs'!X676</f>
        <v>0.1154276324594629</v>
      </c>
      <c r="Y39" s="90">
        <f>'Correlation Calcs'!Y676</f>
        <v>0.1799020167975422</v>
      </c>
      <c r="Z39" s="90">
        <f>'Correlation Calcs'!Z676</f>
        <v>0.16790202620160913</v>
      </c>
      <c r="AA39" s="91">
        <f>'Correlation Calcs'!AA676</f>
        <v>0.14436065969116799</v>
      </c>
      <c r="AB39" s="94">
        <f>'Correlation Calcs'!AB676</f>
        <v>3.563070871995079E-2</v>
      </c>
      <c r="AC39" s="90">
        <f>'Correlation Calcs'!AC676</f>
        <v>0.29374653834924341</v>
      </c>
      <c r="AD39" s="90">
        <f>'Correlation Calcs'!AD676</f>
        <v>0.29549161933654289</v>
      </c>
      <c r="AE39" s="90">
        <f>'Correlation Calcs'!AE676</f>
        <v>0.25587660631471537</v>
      </c>
      <c r="AF39" s="90">
        <f>'Correlation Calcs'!AF676</f>
        <v>0.26211001011236751</v>
      </c>
      <c r="AG39" s="90">
        <f>'Correlation Calcs'!AG676</f>
        <v>0.21223804734088392</v>
      </c>
      <c r="AH39" s="91">
        <f>'Correlation Calcs'!AH676</f>
        <v>0.27830694525945365</v>
      </c>
      <c r="AI39" s="94">
        <f>'Correlation Calcs'!AI676</f>
        <v>0.48877658993594836</v>
      </c>
      <c r="AJ39" s="90">
        <f>'Correlation Calcs'!AJ676</f>
        <v>0.51634431282793458</v>
      </c>
      <c r="AK39" s="90">
        <f>'Correlation Calcs'!AK676</f>
        <v>0.39058369580675961</v>
      </c>
      <c r="AL39" s="90">
        <f>'Correlation Calcs'!AL676</f>
        <v>0.31796321752082934</v>
      </c>
      <c r="AM39" s="90">
        <f>'Correlation Calcs'!AM676</f>
        <v>1.0000000000000009</v>
      </c>
      <c r="AN39" s="90">
        <f>'Correlation Calcs'!AN676</f>
        <v>0.24988739919298997</v>
      </c>
      <c r="AO39" s="90">
        <f>'Correlation Calcs'!AO676</f>
        <v>0.69161823493709973</v>
      </c>
      <c r="AP39" s="90">
        <f>'Correlation Calcs'!AP676</f>
        <v>0.3183081386664785</v>
      </c>
      <c r="AQ39" s="90">
        <f>'Correlation Calcs'!AQ676</f>
        <v>0.37504809111280463</v>
      </c>
      <c r="AR39" s="90">
        <f>'Correlation Calcs'!AR676</f>
        <v>-3.3959734837496229E-3</v>
      </c>
      <c r="AS39" s="90">
        <f>'Correlation Calcs'!AS676</f>
        <v>-0.10586852028704075</v>
      </c>
      <c r="AT39" s="90">
        <f>'Correlation Calcs'!AT676</f>
        <v>0.36747731793927879</v>
      </c>
      <c r="AU39" s="90">
        <f>'Correlation Calcs'!AU676</f>
        <v>0.20045869543797207</v>
      </c>
      <c r="AV39" s="90">
        <f>'Correlation Calcs'!AV676</f>
        <v>-4.2667640500386281E-2</v>
      </c>
      <c r="AW39" s="90">
        <f>'Correlation Calcs'!AW676</f>
        <v>0.17645129369947798</v>
      </c>
      <c r="AX39" s="90">
        <f>'Correlation Calcs'!AX676</f>
        <v>0.27494656161281877</v>
      </c>
      <c r="AY39" s="90">
        <f>'Correlation Calcs'!AY676</f>
        <v>0.23069902886866353</v>
      </c>
      <c r="AZ39" s="90">
        <f>'Correlation Calcs'!AZ676</f>
        <v>0.21030075776750554</v>
      </c>
      <c r="BA39" s="91">
        <f>'Correlation Calcs'!BA676</f>
        <v>0.17305973281637063</v>
      </c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</row>
    <row r="40" spans="1:101" ht="13.5" hidden="1" customHeight="1" x14ac:dyDescent="0.25">
      <c r="A40" s="191"/>
      <c r="B40" s="89" t="str">
        <f>'Correlation Calcs'!A529</f>
        <v>EXTRA</v>
      </c>
      <c r="C40" s="94">
        <f>'Correlation Calcs'!C677</f>
        <v>-6.6304245060699017E-4</v>
      </c>
      <c r="D40" s="90">
        <f>'Correlation Calcs'!D677</f>
        <v>-3.8664693883764993E-3</v>
      </c>
      <c r="E40" s="90">
        <f>'Correlation Calcs'!E677</f>
        <v>2.401314228260587E-2</v>
      </c>
      <c r="F40" s="90">
        <f>'Correlation Calcs'!F677</f>
        <v>2.8285643281166051E-2</v>
      </c>
      <c r="G40" s="90">
        <f>'Correlation Calcs'!G677</f>
        <v>4.2066417705167163E-2</v>
      </c>
      <c r="H40" s="90">
        <f>'Correlation Calcs'!H677</f>
        <v>-7.0124250254326295E-2</v>
      </c>
      <c r="I40" s="90">
        <f>'Correlation Calcs'!I677</f>
        <v>-4.4882312547829241E-2</v>
      </c>
      <c r="J40" s="90">
        <f>'Correlation Calcs'!J677</f>
        <v>4.0476522991675569E-2</v>
      </c>
      <c r="K40" s="91">
        <f>'Correlation Calcs'!K677</f>
        <v>1.2786223558209344E-2</v>
      </c>
      <c r="L40" s="130">
        <f>'Correlation Calcs'!L677</f>
        <v>2.0036787628318085E-2</v>
      </c>
      <c r="M40" s="164">
        <f>'Correlation Calcs'!M677</f>
        <v>3.8193800491140382E-3</v>
      </c>
      <c r="N40" s="90">
        <f>'Correlation Calcs'!N677</f>
        <v>-2.9693852436399101E-2</v>
      </c>
      <c r="O40" s="90">
        <f>'Correlation Calcs'!O677</f>
        <v>-2.1950815333898279E-2</v>
      </c>
      <c r="P40" s="90">
        <f>'Correlation Calcs'!P677</f>
        <v>-1.4059004984773639E-2</v>
      </c>
      <c r="Q40" s="90">
        <f>'Correlation Calcs'!Q677</f>
        <v>-2.1069511390327655E-2</v>
      </c>
      <c r="R40" s="90">
        <f>'Correlation Calcs'!R677</f>
        <v>-3.4998645662716259E-2</v>
      </c>
      <c r="S40" s="90">
        <f>'Correlation Calcs'!S677</f>
        <v>-1.2857246610861435E-2</v>
      </c>
      <c r="T40" s="90">
        <f>'Correlation Calcs'!T677</f>
        <v>-1.9410249805376676E-2</v>
      </c>
      <c r="U40" s="90">
        <f>'Correlation Calcs'!U677</f>
        <v>4.3711565123404711E-2</v>
      </c>
      <c r="V40" s="90">
        <f>'Correlation Calcs'!V677</f>
        <v>3.8464866592245774E-2</v>
      </c>
      <c r="W40" s="90">
        <f>'Correlation Calcs'!W677</f>
        <v>0.10313742663422444</v>
      </c>
      <c r="X40" s="90">
        <f>'Correlation Calcs'!X677</f>
        <v>0.44771156431720377</v>
      </c>
      <c r="Y40" s="90">
        <f>'Correlation Calcs'!Y677</f>
        <v>0.12538580593159243</v>
      </c>
      <c r="Z40" s="90">
        <f>'Correlation Calcs'!Z677</f>
        <v>6.8309758865675627E-2</v>
      </c>
      <c r="AA40" s="91">
        <f>'Correlation Calcs'!AA677</f>
        <v>0.8068120791319775</v>
      </c>
      <c r="AB40" s="94">
        <f>'Correlation Calcs'!AB677</f>
        <v>0.81279233418846786</v>
      </c>
      <c r="AC40" s="90">
        <f>'Correlation Calcs'!AC677</f>
        <v>0.22403196609328815</v>
      </c>
      <c r="AD40" s="90">
        <f>'Correlation Calcs'!AD677</f>
        <v>0.12468206465829366</v>
      </c>
      <c r="AE40" s="90">
        <f>'Correlation Calcs'!AE677</f>
        <v>0.46956481562164121</v>
      </c>
      <c r="AF40" s="90">
        <f>'Correlation Calcs'!AF677</f>
        <v>0.58151327191181812</v>
      </c>
      <c r="AG40" s="90">
        <f>'Correlation Calcs'!AG677</f>
        <v>0.70020288460385016</v>
      </c>
      <c r="AH40" s="91">
        <f>'Correlation Calcs'!AH677</f>
        <v>0.55797553975049796</v>
      </c>
      <c r="AI40" s="94">
        <f>'Correlation Calcs'!AI677</f>
        <v>0.83290380048128665</v>
      </c>
      <c r="AJ40" s="90">
        <f>'Correlation Calcs'!AJ677</f>
        <v>0.83090763780780608</v>
      </c>
      <c r="AK40" s="90">
        <f>'Correlation Calcs'!AK677</f>
        <v>0.80448063903745015</v>
      </c>
      <c r="AL40" s="90">
        <f>'Correlation Calcs'!AL677</f>
        <v>0.87660170562616979</v>
      </c>
      <c r="AM40" s="90">
        <f>'Correlation Calcs'!AM677</f>
        <v>0.24988739919298997</v>
      </c>
      <c r="AN40" s="90">
        <f>'Correlation Calcs'!AN677</f>
        <v>1</v>
      </c>
      <c r="AO40" s="90">
        <f>'Correlation Calcs'!AO677</f>
        <v>-0.16151267645519116</v>
      </c>
      <c r="AP40" s="90">
        <f>'Correlation Calcs'!AP677</f>
        <v>0.54933372992830054</v>
      </c>
      <c r="AQ40" s="90">
        <f>'Correlation Calcs'!AQ677</f>
        <v>0.6576278563334842</v>
      </c>
      <c r="AR40" s="90">
        <f>'Correlation Calcs'!AR677</f>
        <v>0.57374407007138506</v>
      </c>
      <c r="AS40" s="90">
        <f>'Correlation Calcs'!AS677</f>
        <v>0.13658111577404569</v>
      </c>
      <c r="AT40" s="90">
        <f>'Correlation Calcs'!AT677</f>
        <v>0.77114888784378166</v>
      </c>
      <c r="AU40" s="90">
        <f>'Correlation Calcs'!AU677</f>
        <v>0.24047409135120984</v>
      </c>
      <c r="AV40" s="90">
        <f>'Correlation Calcs'!AV677</f>
        <v>-0.14621861175795253</v>
      </c>
      <c r="AW40" s="90">
        <f>'Correlation Calcs'!AW677</f>
        <v>0.48219580425066721</v>
      </c>
      <c r="AX40" s="90">
        <f>'Correlation Calcs'!AX677</f>
        <v>0.6242177060158357</v>
      </c>
      <c r="AY40" s="90">
        <f>'Correlation Calcs'!AY677</f>
        <v>0.68456552066278908</v>
      </c>
      <c r="AZ40" s="90">
        <f>'Correlation Calcs'!AZ677</f>
        <v>0.44634015854268266</v>
      </c>
      <c r="BA40" s="91">
        <f>'Correlation Calcs'!BA677</f>
        <v>0.63692683715791809</v>
      </c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</row>
    <row r="41" spans="1:101" ht="13.5" hidden="1" customHeight="1" x14ac:dyDescent="0.25">
      <c r="A41" s="191"/>
      <c r="B41" s="89" t="str">
        <f>'Correlation Calcs'!A530</f>
        <v>EXTRA</v>
      </c>
      <c r="C41" s="94">
        <f>'Correlation Calcs'!C678</f>
        <v>-7.1088482464530395E-3</v>
      </c>
      <c r="D41" s="90">
        <f>'Correlation Calcs'!D678</f>
        <v>1.2139690411923997E-2</v>
      </c>
      <c r="E41" s="90">
        <f>'Correlation Calcs'!E678</f>
        <v>-3.9866379660729166E-2</v>
      </c>
      <c r="F41" s="90">
        <f>'Correlation Calcs'!F678</f>
        <v>-7.9632369067802848E-3</v>
      </c>
      <c r="G41" s="90">
        <f>'Correlation Calcs'!G678</f>
        <v>-2.5904889182454944E-2</v>
      </c>
      <c r="H41" s="90">
        <f>'Correlation Calcs'!H678</f>
        <v>7.4417801774874184E-2</v>
      </c>
      <c r="I41" s="90">
        <f>'Correlation Calcs'!I678</f>
        <v>8.8002032608999026E-2</v>
      </c>
      <c r="J41" s="90">
        <f>'Correlation Calcs'!J678</f>
        <v>-1.5500792138292667E-2</v>
      </c>
      <c r="K41" s="91">
        <f>'Correlation Calcs'!K678</f>
        <v>4.8263769789907762E-2</v>
      </c>
      <c r="L41" s="130">
        <f>'Correlation Calcs'!L678</f>
        <v>0.16141518193453189</v>
      </c>
      <c r="M41" s="164">
        <f>'Correlation Calcs'!M678</f>
        <v>0.15221199108263528</v>
      </c>
      <c r="N41" s="90">
        <f>'Correlation Calcs'!N678</f>
        <v>0.15903763539665336</v>
      </c>
      <c r="O41" s="90">
        <f>'Correlation Calcs'!O678</f>
        <v>0.13602718187251819</v>
      </c>
      <c r="P41" s="90">
        <f>'Correlation Calcs'!P678</f>
        <v>0.17574088513583289</v>
      </c>
      <c r="Q41" s="90">
        <f>'Correlation Calcs'!Q678</f>
        <v>0.1820304241083911</v>
      </c>
      <c r="R41" s="90">
        <f>'Correlation Calcs'!R678</f>
        <v>5.9641516760969016E-2</v>
      </c>
      <c r="S41" s="90">
        <f>'Correlation Calcs'!S678</f>
        <v>0.10333869980424848</v>
      </c>
      <c r="T41" s="90">
        <f>'Correlation Calcs'!T678</f>
        <v>0.17363325011094602</v>
      </c>
      <c r="U41" s="90">
        <f>'Correlation Calcs'!U678</f>
        <v>-8.3652972607228468E-2</v>
      </c>
      <c r="V41" s="90">
        <f>'Correlation Calcs'!V678</f>
        <v>-6.2007582697474799E-2</v>
      </c>
      <c r="W41" s="90">
        <f>'Correlation Calcs'!W678</f>
        <v>-8.9971078952106578E-4</v>
      </c>
      <c r="X41" s="90">
        <f>'Correlation Calcs'!X678</f>
        <v>-4.0815284002295435E-2</v>
      </c>
      <c r="Y41" s="90">
        <f>'Correlation Calcs'!Y678</f>
        <v>0.14255567440664499</v>
      </c>
      <c r="Z41" s="90">
        <f>'Correlation Calcs'!Z678</f>
        <v>0.14076010735706435</v>
      </c>
      <c r="AA41" s="91">
        <f>'Correlation Calcs'!AA678</f>
        <v>-0.22619323302122235</v>
      </c>
      <c r="AB41" s="94">
        <f>'Correlation Calcs'!AB678</f>
        <v>-0.22336269350144822</v>
      </c>
      <c r="AC41" s="90">
        <f>'Correlation Calcs'!AC678</f>
        <v>8.6719856076180782E-2</v>
      </c>
      <c r="AD41" s="90">
        <f>'Correlation Calcs'!AD678</f>
        <v>0.1300124704291295</v>
      </c>
      <c r="AE41" s="90">
        <f>'Correlation Calcs'!AE678</f>
        <v>-3.8207223854871908E-2</v>
      </c>
      <c r="AF41" s="90">
        <f>'Correlation Calcs'!AF678</f>
        <v>-0.12803230172934854</v>
      </c>
      <c r="AG41" s="90">
        <f>'Correlation Calcs'!AG678</f>
        <v>-0.19320396895857347</v>
      </c>
      <c r="AH41" s="91">
        <f>'Correlation Calcs'!AH678</f>
        <v>-0.13208957912181427</v>
      </c>
      <c r="AI41" s="94">
        <f>'Correlation Calcs'!AI678</f>
        <v>5.7525746944048613E-2</v>
      </c>
      <c r="AJ41" s="90">
        <f>'Correlation Calcs'!AJ678</f>
        <v>-6.9016411535539265E-3</v>
      </c>
      <c r="AK41" s="90">
        <f>'Correlation Calcs'!AK678</f>
        <v>-0.11453331250571976</v>
      </c>
      <c r="AL41" s="90">
        <f>'Correlation Calcs'!AL678</f>
        <v>-0.13747901550627656</v>
      </c>
      <c r="AM41" s="90">
        <f>'Correlation Calcs'!AM678</f>
        <v>0.69161823493709984</v>
      </c>
      <c r="AN41" s="90">
        <f>'Correlation Calcs'!AN678</f>
        <v>-0.16151267645519116</v>
      </c>
      <c r="AO41" s="90">
        <f>'Correlation Calcs'!AO678</f>
        <v>0.99999999999999967</v>
      </c>
      <c r="AP41" s="90">
        <f>'Correlation Calcs'!AP678</f>
        <v>-2.6350166593409701E-2</v>
      </c>
      <c r="AQ41" s="90">
        <f>'Correlation Calcs'!AQ678</f>
        <v>-9.3273100862780761E-2</v>
      </c>
      <c r="AR41" s="90">
        <f>'Correlation Calcs'!AR678</f>
        <v>-0.16134971134818618</v>
      </c>
      <c r="AS41" s="90">
        <f>'Correlation Calcs'!AS678</f>
        <v>-0.12315788383551773</v>
      </c>
      <c r="AT41" s="90">
        <f>'Correlation Calcs'!AT678</f>
        <v>-6.6206833335065621E-2</v>
      </c>
      <c r="AU41" s="90">
        <f>'Correlation Calcs'!AU678</f>
        <v>-2.1754301599529895E-2</v>
      </c>
      <c r="AV41" s="90">
        <f>'Correlation Calcs'!AV678</f>
        <v>-0.12219403335132924</v>
      </c>
      <c r="AW41" s="90">
        <f>'Correlation Calcs'!AW678</f>
        <v>-4.0240363560567045E-2</v>
      </c>
      <c r="AX41" s="90">
        <f>'Correlation Calcs'!AX678</f>
        <v>-5.5703495190228616E-2</v>
      </c>
      <c r="AY41" s="90">
        <f>'Correlation Calcs'!AY678</f>
        <v>-0.19306487952017726</v>
      </c>
      <c r="AZ41" s="90">
        <f>'Correlation Calcs'!AZ678</f>
        <v>-0.1279887864128644</v>
      </c>
      <c r="BA41" s="91">
        <f>'Correlation Calcs'!BA678</f>
        <v>-0.12511085704761904</v>
      </c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</row>
    <row r="42" spans="1:101" ht="13.5" hidden="1" customHeight="1" x14ac:dyDescent="0.25">
      <c r="A42" s="191"/>
      <c r="B42" s="89" t="str">
        <f>'Correlation Calcs'!A531</f>
        <v>EXTRA</v>
      </c>
      <c r="C42" s="94">
        <f>'Correlation Calcs'!C679</f>
        <v>-2.9165762608398545E-2</v>
      </c>
      <c r="D42" s="90">
        <f>'Correlation Calcs'!D679</f>
        <v>9.2165523743714985E-3</v>
      </c>
      <c r="E42" s="90">
        <f>'Correlation Calcs'!E679</f>
        <v>9.1135736745739784E-2</v>
      </c>
      <c r="F42" s="90">
        <f>'Correlation Calcs'!F679</f>
        <v>9.7914988387659191E-2</v>
      </c>
      <c r="G42" s="90">
        <f>'Correlation Calcs'!G679</f>
        <v>9.5370496303440563E-2</v>
      </c>
      <c r="H42" s="90">
        <f>'Correlation Calcs'!H679</f>
        <v>-6.323093603906732E-2</v>
      </c>
      <c r="I42" s="90">
        <f>'Correlation Calcs'!I679</f>
        <v>-5.1466030970344454E-2</v>
      </c>
      <c r="J42" s="90">
        <f>'Correlation Calcs'!J679</f>
        <v>6.139025750444612E-2</v>
      </c>
      <c r="K42" s="91">
        <f>'Correlation Calcs'!K679</f>
        <v>1.7490943687855594E-2</v>
      </c>
      <c r="L42" s="130">
        <f>'Correlation Calcs'!L679</f>
        <v>-7.2697507273563833E-2</v>
      </c>
      <c r="M42" s="164">
        <f>'Correlation Calcs'!M679</f>
        <v>-8.2199754686398036E-2</v>
      </c>
      <c r="N42" s="90">
        <f>'Correlation Calcs'!N679</f>
        <v>-4.0835203915898802E-2</v>
      </c>
      <c r="O42" s="90">
        <f>'Correlation Calcs'!O679</f>
        <v>-6.9004414465281869E-2</v>
      </c>
      <c r="P42" s="90">
        <f>'Correlation Calcs'!P679</f>
        <v>-2.8953544150256021E-2</v>
      </c>
      <c r="Q42" s="90">
        <f>'Correlation Calcs'!Q679</f>
        <v>-2.003576079361663E-2</v>
      </c>
      <c r="R42" s="90">
        <f>'Correlation Calcs'!R679</f>
        <v>-6.2135498703684643E-2</v>
      </c>
      <c r="S42" s="90">
        <f>'Correlation Calcs'!S679</f>
        <v>-9.3362207661451688E-2</v>
      </c>
      <c r="T42" s="90">
        <f>'Correlation Calcs'!T679</f>
        <v>-5.9896739631304485E-2</v>
      </c>
      <c r="U42" s="90">
        <f>'Correlation Calcs'!U679</f>
        <v>7.2572672184487833E-2</v>
      </c>
      <c r="V42" s="90">
        <f>'Correlation Calcs'!V679</f>
        <v>0.10750785109711211</v>
      </c>
      <c r="W42" s="90">
        <f>'Correlation Calcs'!W679</f>
        <v>9.8112633803815505E-2</v>
      </c>
      <c r="X42" s="90">
        <f>'Correlation Calcs'!X679</f>
        <v>0.21161192011079985</v>
      </c>
      <c r="Y42" s="90">
        <f>'Correlation Calcs'!Y679</f>
        <v>-2.9772449307670364E-2</v>
      </c>
      <c r="Z42" s="90">
        <f>'Correlation Calcs'!Z679</f>
        <v>-1.5546862886901963E-2</v>
      </c>
      <c r="AA42" s="91">
        <f>'Correlation Calcs'!AA679</f>
        <v>0.45073438572831481</v>
      </c>
      <c r="AB42" s="94">
        <f>'Correlation Calcs'!AB679</f>
        <v>0.40800369912686013</v>
      </c>
      <c r="AC42" s="90">
        <f>'Correlation Calcs'!AC679</f>
        <v>0.43949434885421246</v>
      </c>
      <c r="AD42" s="90">
        <f>'Correlation Calcs'!AD679</f>
        <v>0.37653155984448416</v>
      </c>
      <c r="AE42" s="90">
        <f>'Correlation Calcs'!AE679</f>
        <v>0.53803945514938023</v>
      </c>
      <c r="AF42" s="90">
        <f>'Correlation Calcs'!AF679</f>
        <v>0.35183669107497345</v>
      </c>
      <c r="AG42" s="90">
        <f>'Correlation Calcs'!AG679</f>
        <v>0.43100994298424727</v>
      </c>
      <c r="AH42" s="91">
        <f>'Correlation Calcs'!AH679</f>
        <v>0.47267498870069669</v>
      </c>
      <c r="AI42" s="94">
        <f>'Correlation Calcs'!AI679</f>
        <v>0.53020995657122416</v>
      </c>
      <c r="AJ42" s="90">
        <f>'Correlation Calcs'!AJ679</f>
        <v>0.55565765744972406</v>
      </c>
      <c r="AK42" s="90">
        <f>'Correlation Calcs'!AK679</f>
        <v>0.54308344140539444</v>
      </c>
      <c r="AL42" s="90">
        <f>'Correlation Calcs'!AL679</f>
        <v>0.52157003332315166</v>
      </c>
      <c r="AM42" s="90">
        <f>'Correlation Calcs'!AM679</f>
        <v>0.3183081386664785</v>
      </c>
      <c r="AN42" s="90">
        <f>'Correlation Calcs'!AN679</f>
        <v>0.54933372992830054</v>
      </c>
      <c r="AO42" s="90">
        <f>'Correlation Calcs'!AO679</f>
        <v>-2.6350166593409729E-2</v>
      </c>
      <c r="AP42" s="90">
        <f>'Correlation Calcs'!AP679</f>
        <v>1.0000000000000002</v>
      </c>
      <c r="AQ42" s="90">
        <f>'Correlation Calcs'!AQ679</f>
        <v>0.68350089291425786</v>
      </c>
      <c r="AR42" s="90">
        <f>'Correlation Calcs'!AR679</f>
        <v>0.40696196698210629</v>
      </c>
      <c r="AS42" s="90">
        <f>'Correlation Calcs'!AS679</f>
        <v>9.1510484023082747E-2</v>
      </c>
      <c r="AT42" s="90">
        <f>'Correlation Calcs'!AT679</f>
        <v>0.69692223661295372</v>
      </c>
      <c r="AU42" s="90">
        <f>'Correlation Calcs'!AU679</f>
        <v>0.4596035443716065</v>
      </c>
      <c r="AV42" s="90">
        <f>'Correlation Calcs'!AV679</f>
        <v>6.1507366458399956E-3</v>
      </c>
      <c r="AW42" s="90">
        <f>'Correlation Calcs'!AW679</f>
        <v>0.25860150585645264</v>
      </c>
      <c r="AX42" s="90">
        <f>'Correlation Calcs'!AX679</f>
        <v>0.40905011019260662</v>
      </c>
      <c r="AY42" s="90">
        <f>'Correlation Calcs'!AY679</f>
        <v>0.41236307260093236</v>
      </c>
      <c r="AZ42" s="90">
        <f>'Correlation Calcs'!AZ679</f>
        <v>0.10927522258610102</v>
      </c>
      <c r="BA42" s="91">
        <f>'Correlation Calcs'!BA679</f>
        <v>0.45930632215337991</v>
      </c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</row>
    <row r="43" spans="1:101" ht="13.5" hidden="1" customHeight="1" x14ac:dyDescent="0.25">
      <c r="A43" s="191"/>
      <c r="B43" s="89" t="str">
        <f>'Correlation Calcs'!A532</f>
        <v>EXTRA</v>
      </c>
      <c r="C43" s="94">
        <f>'Correlation Calcs'!C680</f>
        <v>-8.5044277772887162E-3</v>
      </c>
      <c r="D43" s="90">
        <f>'Correlation Calcs'!D680</f>
        <v>8.5101514169196035E-4</v>
      </c>
      <c r="E43" s="90">
        <f>'Correlation Calcs'!E680</f>
        <v>4.9818372472225168E-2</v>
      </c>
      <c r="F43" s="90">
        <f>'Correlation Calcs'!F680</f>
        <v>4.7178419630634558E-2</v>
      </c>
      <c r="G43" s="90">
        <f>'Correlation Calcs'!G680</f>
        <v>2.3872722156730976E-3</v>
      </c>
      <c r="H43" s="90">
        <f>'Correlation Calcs'!H680</f>
        <v>1.3778678169691288E-2</v>
      </c>
      <c r="I43" s="90">
        <f>'Correlation Calcs'!I680</f>
        <v>3.3624489998598364E-2</v>
      </c>
      <c r="J43" s="90">
        <f>'Correlation Calcs'!J680</f>
        <v>3.7523868675450565E-2</v>
      </c>
      <c r="K43" s="91">
        <f>'Correlation Calcs'!K680</f>
        <v>1.6300599862453566E-2</v>
      </c>
      <c r="L43" s="130">
        <f>'Correlation Calcs'!L680</f>
        <v>9.3300014761557026E-3</v>
      </c>
      <c r="M43" s="164">
        <f>'Correlation Calcs'!M680</f>
        <v>-7.7178522126928153E-4</v>
      </c>
      <c r="N43" s="90">
        <f>'Correlation Calcs'!N680</f>
        <v>-1.5197381105210548E-2</v>
      </c>
      <c r="O43" s="90">
        <f>'Correlation Calcs'!O680</f>
        <v>5.1265133970712085E-3</v>
      </c>
      <c r="P43" s="90">
        <f>'Correlation Calcs'!P680</f>
        <v>-8.7505315046658427E-3</v>
      </c>
      <c r="Q43" s="90">
        <f>'Correlation Calcs'!Q680</f>
        <v>1.7484615053597247E-2</v>
      </c>
      <c r="R43" s="90">
        <f>'Correlation Calcs'!R680</f>
        <v>-3.654515208156419E-2</v>
      </c>
      <c r="S43" s="90">
        <f>'Correlation Calcs'!S680</f>
        <v>-4.4390930683319667E-2</v>
      </c>
      <c r="T43" s="90">
        <f>'Correlation Calcs'!T680</f>
        <v>-1.0607519743336319E-2</v>
      </c>
      <c r="U43" s="90">
        <f>'Correlation Calcs'!U680</f>
        <v>4.5099322396989334E-2</v>
      </c>
      <c r="V43" s="90">
        <f>'Correlation Calcs'!V680</f>
        <v>5.2560174187653075E-2</v>
      </c>
      <c r="W43" s="90">
        <f>'Correlation Calcs'!W680</f>
        <v>6.3264544127093675E-2</v>
      </c>
      <c r="X43" s="90">
        <f>'Correlation Calcs'!X680</f>
        <v>0.18899842504918815</v>
      </c>
      <c r="Y43" s="90">
        <f>'Correlation Calcs'!Y680</f>
        <v>-5.2628398278467707E-2</v>
      </c>
      <c r="Z43" s="90">
        <f>'Correlation Calcs'!Z680</f>
        <v>-5.2755995242727782E-2</v>
      </c>
      <c r="AA43" s="91">
        <f>'Correlation Calcs'!AA680</f>
        <v>0.61771496055610919</v>
      </c>
      <c r="AB43" s="94">
        <f>'Correlation Calcs'!AB680</f>
        <v>0.44442559268636228</v>
      </c>
      <c r="AC43" s="90">
        <f>'Correlation Calcs'!AC680</f>
        <v>0.38029483583187723</v>
      </c>
      <c r="AD43" s="90">
        <f>'Correlation Calcs'!AD680</f>
        <v>0.29573084763675711</v>
      </c>
      <c r="AE43" s="90">
        <f>'Correlation Calcs'!AE680</f>
        <v>0.55374622547957464</v>
      </c>
      <c r="AF43" s="90">
        <f>'Correlation Calcs'!AF680</f>
        <v>0.52457640028749064</v>
      </c>
      <c r="AG43" s="90">
        <f>'Correlation Calcs'!AG680</f>
        <v>0.59137643568995968</v>
      </c>
      <c r="AH43" s="91">
        <f>'Correlation Calcs'!AH680</f>
        <v>0.64049151135866467</v>
      </c>
      <c r="AI43" s="94">
        <f>'Correlation Calcs'!AI680</f>
        <v>0.6661718737729625</v>
      </c>
      <c r="AJ43" s="90">
        <f>'Correlation Calcs'!AJ680</f>
        <v>0.80457316556451497</v>
      </c>
      <c r="AK43" s="90">
        <f>'Correlation Calcs'!AK680</f>
        <v>0.79473364808136038</v>
      </c>
      <c r="AL43" s="90">
        <f>'Correlation Calcs'!AL680</f>
        <v>0.75149768811184448</v>
      </c>
      <c r="AM43" s="90">
        <f>'Correlation Calcs'!AM680</f>
        <v>0.37504809111280463</v>
      </c>
      <c r="AN43" s="90">
        <f>'Correlation Calcs'!AN680</f>
        <v>0.65762785633348408</v>
      </c>
      <c r="AO43" s="90">
        <f>'Correlation Calcs'!AO680</f>
        <v>-9.3273100862780747E-2</v>
      </c>
      <c r="AP43" s="90">
        <f>'Correlation Calcs'!AP680</f>
        <v>0.68350089291425786</v>
      </c>
      <c r="AQ43" s="90">
        <f>'Correlation Calcs'!AQ680</f>
        <v>0.99999999999999944</v>
      </c>
      <c r="AR43" s="90">
        <f>'Correlation Calcs'!AR680</f>
        <v>0.29062951565951478</v>
      </c>
      <c r="AS43" s="90">
        <f>'Correlation Calcs'!AS680</f>
        <v>2.228614173285802E-2</v>
      </c>
      <c r="AT43" s="90">
        <f>'Correlation Calcs'!AT680</f>
        <v>0.7658684736632918</v>
      </c>
      <c r="AU43" s="90">
        <f>'Correlation Calcs'!AU680</f>
        <v>0.38865262896992425</v>
      </c>
      <c r="AV43" s="90">
        <f>'Correlation Calcs'!AV680</f>
        <v>0.17541841015029314</v>
      </c>
      <c r="AW43" s="90">
        <f>'Correlation Calcs'!AW680</f>
        <v>0.3875110326509853</v>
      </c>
      <c r="AX43" s="90">
        <f>'Correlation Calcs'!AX680</f>
        <v>0.59665694002848246</v>
      </c>
      <c r="AY43" s="90">
        <f>'Correlation Calcs'!AY680</f>
        <v>0.73848750852935441</v>
      </c>
      <c r="AZ43" s="90">
        <f>'Correlation Calcs'!AZ680</f>
        <v>0.58771174819110106</v>
      </c>
      <c r="BA43" s="91">
        <f>'Correlation Calcs'!BA680</f>
        <v>0.54316807930979671</v>
      </c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</row>
    <row r="44" spans="1:101" ht="13.5" hidden="1" customHeight="1" x14ac:dyDescent="0.25">
      <c r="A44" s="191"/>
      <c r="B44" s="89" t="str">
        <f>'Correlation Calcs'!A533</f>
        <v>EXTRA</v>
      </c>
      <c r="C44" s="94">
        <f>'Correlation Calcs'!C681</f>
        <v>2.0593590136181193E-2</v>
      </c>
      <c r="D44" s="90">
        <f>'Correlation Calcs'!D681</f>
        <v>2.3234073576689981E-2</v>
      </c>
      <c r="E44" s="90">
        <f>'Correlation Calcs'!E681</f>
        <v>5.7170589926422953E-2</v>
      </c>
      <c r="F44" s="90">
        <f>'Correlation Calcs'!F681</f>
        <v>5.2415205081250603E-2</v>
      </c>
      <c r="G44" s="90">
        <f>'Correlation Calcs'!G681</f>
        <v>6.8286079638984087E-2</v>
      </c>
      <c r="H44" s="90">
        <f>'Correlation Calcs'!H681</f>
        <v>-3.0656963487516255E-2</v>
      </c>
      <c r="I44" s="90">
        <f>'Correlation Calcs'!I681</f>
        <v>-4.871011651656789E-2</v>
      </c>
      <c r="J44" s="90">
        <f>'Correlation Calcs'!J681</f>
        <v>9.9374141092429397E-2</v>
      </c>
      <c r="K44" s="91">
        <f>'Correlation Calcs'!K681</f>
        <v>6.8421983540280853E-2</v>
      </c>
      <c r="L44" s="130">
        <f>'Correlation Calcs'!L681</f>
        <v>-2.0791129083407914E-2</v>
      </c>
      <c r="M44" s="164">
        <f>'Correlation Calcs'!M681</f>
        <v>-1.9413370803246673E-2</v>
      </c>
      <c r="N44" s="90">
        <f>'Correlation Calcs'!N681</f>
        <v>1.7132296042449573E-2</v>
      </c>
      <c r="O44" s="90">
        <f>'Correlation Calcs'!O681</f>
        <v>-2.3150082171418195E-2</v>
      </c>
      <c r="P44" s="90">
        <f>'Correlation Calcs'!P681</f>
        <v>3.2027926198632886E-2</v>
      </c>
      <c r="Q44" s="90">
        <f>'Correlation Calcs'!Q681</f>
        <v>5.2992284748901892E-2</v>
      </c>
      <c r="R44" s="90">
        <f>'Correlation Calcs'!R681</f>
        <v>-4.1903027949501568E-3</v>
      </c>
      <c r="S44" s="90">
        <f>'Correlation Calcs'!S681</f>
        <v>-1.6196435250588948E-2</v>
      </c>
      <c r="T44" s="90">
        <f>'Correlation Calcs'!T681</f>
        <v>3.4012797137456037E-2</v>
      </c>
      <c r="U44" s="90">
        <f>'Correlation Calcs'!U681</f>
        <v>5.0778733671253767E-2</v>
      </c>
      <c r="V44" s="90">
        <f>'Correlation Calcs'!V681</f>
        <v>5.020275692772045E-2</v>
      </c>
      <c r="W44" s="90">
        <f>'Correlation Calcs'!W681</f>
        <v>6.475246218129857E-2</v>
      </c>
      <c r="X44" s="90">
        <f>'Correlation Calcs'!X681</f>
        <v>0.40196388036701525</v>
      </c>
      <c r="Y44" s="90">
        <f>'Correlation Calcs'!Y681</f>
        <v>2.0769495625646464E-2</v>
      </c>
      <c r="Z44" s="90">
        <f>'Correlation Calcs'!Z681</f>
        <v>-5.352955162657079E-2</v>
      </c>
      <c r="AA44" s="91">
        <f>'Correlation Calcs'!AA681</f>
        <v>0.52811564354129803</v>
      </c>
      <c r="AB44" s="94">
        <f>'Correlation Calcs'!AB681</f>
        <v>0.77503601587733184</v>
      </c>
      <c r="AC44" s="90">
        <f>'Correlation Calcs'!AC681</f>
        <v>0.10575747809537585</v>
      </c>
      <c r="AD44" s="90">
        <f>'Correlation Calcs'!AD681</f>
        <v>3.4690162482777835E-2</v>
      </c>
      <c r="AE44" s="90">
        <f>'Correlation Calcs'!AE681</f>
        <v>0.26492663069358002</v>
      </c>
      <c r="AF44" s="90">
        <f>'Correlation Calcs'!AF681</f>
        <v>0.26402344557514362</v>
      </c>
      <c r="AG44" s="90">
        <f>'Correlation Calcs'!AG681</f>
        <v>0.35387996236773461</v>
      </c>
      <c r="AH44" s="91">
        <f>'Correlation Calcs'!AH681</f>
        <v>0.23683540100945411</v>
      </c>
      <c r="AI44" s="94">
        <f>'Correlation Calcs'!AI681</f>
        <v>0.49092038663560833</v>
      </c>
      <c r="AJ44" s="90">
        <f>'Correlation Calcs'!AJ681</f>
        <v>0.42827801139948307</v>
      </c>
      <c r="AK44" s="90">
        <f>'Correlation Calcs'!AK681</f>
        <v>0.4392949733508974</v>
      </c>
      <c r="AL44" s="90">
        <f>'Correlation Calcs'!AL681</f>
        <v>0.51562606147216505</v>
      </c>
      <c r="AM44" s="90">
        <f>'Correlation Calcs'!AM681</f>
        <v>-3.3959734837496337E-3</v>
      </c>
      <c r="AN44" s="90">
        <f>'Correlation Calcs'!AN681</f>
        <v>0.57374407007138506</v>
      </c>
      <c r="AO44" s="90">
        <f>'Correlation Calcs'!AO681</f>
        <v>-0.16134971134818618</v>
      </c>
      <c r="AP44" s="90">
        <f>'Correlation Calcs'!AP681</f>
        <v>0.40696196698210629</v>
      </c>
      <c r="AQ44" s="90">
        <f>'Correlation Calcs'!AQ681</f>
        <v>0.29062951565951478</v>
      </c>
      <c r="AR44" s="90">
        <f>'Correlation Calcs'!AR681</f>
        <v>0.99999999999999944</v>
      </c>
      <c r="AS44" s="90">
        <f>'Correlation Calcs'!AS681</f>
        <v>0.18648403121793769</v>
      </c>
      <c r="AT44" s="90">
        <f>'Correlation Calcs'!AT681</f>
        <v>0.561671441747013</v>
      </c>
      <c r="AU44" s="90">
        <f>'Correlation Calcs'!AU681</f>
        <v>0.39008112159783653</v>
      </c>
      <c r="AV44" s="90">
        <f>'Correlation Calcs'!AV681</f>
        <v>0.1295081177109936</v>
      </c>
      <c r="AW44" s="90">
        <f>'Correlation Calcs'!AW681</f>
        <v>0.41548076727243949</v>
      </c>
      <c r="AX44" s="90">
        <f>'Correlation Calcs'!AX681</f>
        <v>0.42775965713406855</v>
      </c>
      <c r="AY44" s="90">
        <f>'Correlation Calcs'!AY681</f>
        <v>0.51943422197077382</v>
      </c>
      <c r="AZ44" s="90">
        <f>'Correlation Calcs'!AZ681</f>
        <v>0.16648003995931576</v>
      </c>
      <c r="BA44" s="91">
        <f>'Correlation Calcs'!BA681</f>
        <v>0.31238664408767153</v>
      </c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</row>
    <row r="45" spans="1:101" ht="13.5" hidden="1" customHeight="1" x14ac:dyDescent="0.25">
      <c r="A45" s="191"/>
      <c r="B45" s="89" t="str">
        <f>'Correlation Calcs'!A534</f>
        <v>EXTRA</v>
      </c>
      <c r="C45" s="94">
        <f>'Correlation Calcs'!C682</f>
        <v>-3.9790691189923878E-2</v>
      </c>
      <c r="D45" s="90">
        <f>'Correlation Calcs'!D682</f>
        <v>-7.6705476898058664E-2</v>
      </c>
      <c r="E45" s="90">
        <f>'Correlation Calcs'!E682</f>
        <v>-2.4069016969495614E-2</v>
      </c>
      <c r="F45" s="90">
        <f>'Correlation Calcs'!F682</f>
        <v>-7.6505856641823106E-2</v>
      </c>
      <c r="G45" s="90">
        <f>'Correlation Calcs'!G682</f>
        <v>-5.7284238919697264E-2</v>
      </c>
      <c r="H45" s="90">
        <f>'Correlation Calcs'!H682</f>
        <v>-1.1984909299386818E-2</v>
      </c>
      <c r="I45" s="90">
        <f>'Correlation Calcs'!I682</f>
        <v>-3.7004132051485825E-2</v>
      </c>
      <c r="J45" s="90">
        <f>'Correlation Calcs'!J682</f>
        <v>-4.5343029946825285E-2</v>
      </c>
      <c r="K45" s="91">
        <f>'Correlation Calcs'!K682</f>
        <v>-2.9496692783268979E-2</v>
      </c>
      <c r="L45" s="130">
        <f>'Correlation Calcs'!L682</f>
        <v>-2.3130415354002856E-2</v>
      </c>
      <c r="M45" s="164">
        <f>'Correlation Calcs'!M682</f>
        <v>-3.7720646826595407E-2</v>
      </c>
      <c r="N45" s="90">
        <f>'Correlation Calcs'!N682</f>
        <v>-0.14482124086786682</v>
      </c>
      <c r="O45" s="90">
        <f>'Correlation Calcs'!O682</f>
        <v>-7.4092359703231636E-2</v>
      </c>
      <c r="P45" s="90">
        <f>'Correlation Calcs'!P682</f>
        <v>-9.6593874474232774E-2</v>
      </c>
      <c r="Q45" s="90">
        <f>'Correlation Calcs'!Q682</f>
        <v>-0.10893855871413483</v>
      </c>
      <c r="R45" s="90">
        <f>'Correlation Calcs'!R682</f>
        <v>-6.2936755587047921E-2</v>
      </c>
      <c r="S45" s="90">
        <f>'Correlation Calcs'!S682</f>
        <v>-3.0979477175501514E-2</v>
      </c>
      <c r="T45" s="90">
        <f>'Correlation Calcs'!T682</f>
        <v>-7.5771894120432531E-2</v>
      </c>
      <c r="U45" s="90">
        <f>'Correlation Calcs'!U682</f>
        <v>-1.2740548065542754E-2</v>
      </c>
      <c r="V45" s="90">
        <f>'Correlation Calcs'!V682</f>
        <v>-2.1783476785036209E-2</v>
      </c>
      <c r="W45" s="90">
        <f>'Correlation Calcs'!W682</f>
        <v>2.3508153703112888E-2</v>
      </c>
      <c r="X45" s="90">
        <f>'Correlation Calcs'!X682</f>
        <v>4.1693464001175552E-2</v>
      </c>
      <c r="Y45" s="90">
        <f>'Correlation Calcs'!Y682</f>
        <v>-7.1037962252589237E-2</v>
      </c>
      <c r="Z45" s="90">
        <f>'Correlation Calcs'!Z682</f>
        <v>-0.13718752326723876</v>
      </c>
      <c r="AA45" s="91">
        <f>'Correlation Calcs'!AA682</f>
        <v>6.2880552469641929E-2</v>
      </c>
      <c r="AB45" s="94">
        <f>'Correlation Calcs'!AB682</f>
        <v>0.18067172658980166</v>
      </c>
      <c r="AC45" s="90">
        <f>'Correlation Calcs'!AC682</f>
        <v>2.3861368979744217E-2</v>
      </c>
      <c r="AD45" s="90">
        <f>'Correlation Calcs'!AD682</f>
        <v>5.110663048010982E-3</v>
      </c>
      <c r="AE45" s="90">
        <f>'Correlation Calcs'!AE682</f>
        <v>9.1945848824394577E-2</v>
      </c>
      <c r="AF45" s="90">
        <f>'Correlation Calcs'!AF682</f>
        <v>3.0370964633313222E-2</v>
      </c>
      <c r="AG45" s="90">
        <f>'Correlation Calcs'!AG682</f>
        <v>3.620793597472903E-2</v>
      </c>
      <c r="AH45" s="91">
        <f>'Correlation Calcs'!AH682</f>
        <v>5.1656949776587802E-2</v>
      </c>
      <c r="AI45" s="94">
        <f>'Correlation Calcs'!AI682</f>
        <v>0.16196909635421022</v>
      </c>
      <c r="AJ45" s="90">
        <f>'Correlation Calcs'!AJ682</f>
        <v>9.661608095841473E-2</v>
      </c>
      <c r="AK45" s="90">
        <f>'Correlation Calcs'!AK682</f>
        <v>0.11370989670415954</v>
      </c>
      <c r="AL45" s="90">
        <f>'Correlation Calcs'!AL682</f>
        <v>0.16297810213494424</v>
      </c>
      <c r="AM45" s="90">
        <f>'Correlation Calcs'!AM682</f>
        <v>-0.10586852028704076</v>
      </c>
      <c r="AN45" s="90">
        <f>'Correlation Calcs'!AN682</f>
        <v>0.13658111577404569</v>
      </c>
      <c r="AO45" s="90">
        <f>'Correlation Calcs'!AO682</f>
        <v>-0.12315788383551773</v>
      </c>
      <c r="AP45" s="90">
        <f>'Correlation Calcs'!AP682</f>
        <v>9.1510484023082747E-2</v>
      </c>
      <c r="AQ45" s="90">
        <f>'Correlation Calcs'!AQ682</f>
        <v>2.2286141732858023E-2</v>
      </c>
      <c r="AR45" s="90">
        <f>'Correlation Calcs'!AR682</f>
        <v>0.18648403121793769</v>
      </c>
      <c r="AS45" s="90">
        <f>'Correlation Calcs'!AS682</f>
        <v>1</v>
      </c>
      <c r="AT45" s="90">
        <f>'Correlation Calcs'!AT682</f>
        <v>0.14393344306103756</v>
      </c>
      <c r="AU45" s="90">
        <f>'Correlation Calcs'!AU682</f>
        <v>2.269938696962405E-2</v>
      </c>
      <c r="AV45" s="90">
        <f>'Correlation Calcs'!AV682</f>
        <v>3.6701281905580162E-2</v>
      </c>
      <c r="AW45" s="90">
        <f>'Correlation Calcs'!AW682</f>
        <v>0.12741732822445745</v>
      </c>
      <c r="AX45" s="90">
        <f>'Correlation Calcs'!AX682</f>
        <v>0.1572243217138117</v>
      </c>
      <c r="AY45" s="90">
        <f>'Correlation Calcs'!AY682</f>
        <v>0.10113306002592261</v>
      </c>
      <c r="AZ45" s="90">
        <f>'Correlation Calcs'!AZ682</f>
        <v>1.2580993129830836E-2</v>
      </c>
      <c r="BA45" s="91">
        <f>'Correlation Calcs'!BA682</f>
        <v>4.6496856632997428E-2</v>
      </c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</row>
    <row r="46" spans="1:101" ht="13.5" hidden="1" customHeight="1" x14ac:dyDescent="0.25">
      <c r="A46" s="191"/>
      <c r="B46" s="89" t="str">
        <f>'Correlation Calcs'!A535</f>
        <v>EXTRA</v>
      </c>
      <c r="C46" s="94">
        <f>'Correlation Calcs'!C683</f>
        <v>2.4724276114724841E-2</v>
      </c>
      <c r="D46" s="90">
        <f>'Correlation Calcs'!D683</f>
        <v>4.0605299945077812E-2</v>
      </c>
      <c r="E46" s="90">
        <f>'Correlation Calcs'!E683</f>
        <v>8.9171179626415187E-2</v>
      </c>
      <c r="F46" s="90">
        <f>'Correlation Calcs'!F683</f>
        <v>7.3059609592416697E-2</v>
      </c>
      <c r="G46" s="90">
        <f>'Correlation Calcs'!G683</f>
        <v>0.10811607503857046</v>
      </c>
      <c r="H46" s="90">
        <f>'Correlation Calcs'!H683</f>
        <v>7.8255612271090329E-3</v>
      </c>
      <c r="I46" s="90">
        <f>'Correlation Calcs'!I683</f>
        <v>3.9290866053022242E-3</v>
      </c>
      <c r="J46" s="90">
        <f>'Correlation Calcs'!J683</f>
        <v>0.10838617627076839</v>
      </c>
      <c r="K46" s="91">
        <f>'Correlation Calcs'!K683</f>
        <v>5.8058354102474403E-2</v>
      </c>
      <c r="L46" s="130">
        <f>'Correlation Calcs'!L683</f>
        <v>-9.8082069251275716E-3</v>
      </c>
      <c r="M46" s="164">
        <f>'Correlation Calcs'!M683</f>
        <v>-8.0378790127345716E-3</v>
      </c>
      <c r="N46" s="90">
        <f>'Correlation Calcs'!N683</f>
        <v>3.6520509978639516E-2</v>
      </c>
      <c r="O46" s="90">
        <f>'Correlation Calcs'!O683</f>
        <v>2.9817647869182853E-2</v>
      </c>
      <c r="P46" s="90">
        <f>'Correlation Calcs'!P683</f>
        <v>5.9838584208787654E-2</v>
      </c>
      <c r="Q46" s="90">
        <f>'Correlation Calcs'!Q683</f>
        <v>6.8948688880354353E-2</v>
      </c>
      <c r="R46" s="90">
        <f>'Correlation Calcs'!R683</f>
        <v>-6.3758069255983076E-3</v>
      </c>
      <c r="S46" s="90">
        <f>'Correlation Calcs'!S683</f>
        <v>-3.3231691521889192E-2</v>
      </c>
      <c r="T46" s="90">
        <f>'Correlation Calcs'!T683</f>
        <v>4.6428267042216954E-2</v>
      </c>
      <c r="U46" s="90">
        <f>'Correlation Calcs'!U683</f>
        <v>7.2738444528817989E-2</v>
      </c>
      <c r="V46" s="90">
        <f>'Correlation Calcs'!V683</f>
        <v>7.9065170332045548E-2</v>
      </c>
      <c r="W46" s="90">
        <f>'Correlation Calcs'!W683</f>
        <v>7.351282965970303E-2</v>
      </c>
      <c r="X46" s="90">
        <f>'Correlation Calcs'!X683</f>
        <v>0.50234586781394253</v>
      </c>
      <c r="Y46" s="90">
        <f>'Correlation Calcs'!Y683</f>
        <v>9.1877832654889816E-2</v>
      </c>
      <c r="Z46" s="90">
        <f>'Correlation Calcs'!Z683</f>
        <v>-1.7463307473383248E-3</v>
      </c>
      <c r="AA46" s="91">
        <f>'Correlation Calcs'!AA683</f>
        <v>0.77133416406124833</v>
      </c>
      <c r="AB46" s="94">
        <f>'Correlation Calcs'!AB683</f>
        <v>0.6451451641218936</v>
      </c>
      <c r="AC46" s="90">
        <f>'Correlation Calcs'!AC683</f>
        <v>0.42328335399237405</v>
      </c>
      <c r="AD46" s="90">
        <f>'Correlation Calcs'!AD683</f>
        <v>0.33842926766630238</v>
      </c>
      <c r="AE46" s="90">
        <f>'Correlation Calcs'!AE683</f>
        <v>0.59986421813682633</v>
      </c>
      <c r="AF46" s="90">
        <f>'Correlation Calcs'!AF683</f>
        <v>0.61911554089460807</v>
      </c>
      <c r="AG46" s="90">
        <f>'Correlation Calcs'!AG683</f>
        <v>0.66064250969143523</v>
      </c>
      <c r="AH46" s="91">
        <f>'Correlation Calcs'!AH683</f>
        <v>0.71313065287613131</v>
      </c>
      <c r="AI46" s="94">
        <f>'Correlation Calcs'!AI683</f>
        <v>0.76839041541137398</v>
      </c>
      <c r="AJ46" s="90">
        <f>'Correlation Calcs'!AJ683</f>
        <v>0.84784965079478436</v>
      </c>
      <c r="AK46" s="90">
        <f>'Correlation Calcs'!AK683</f>
        <v>0.8437574461657753</v>
      </c>
      <c r="AL46" s="90">
        <f>'Correlation Calcs'!AL683</f>
        <v>0.80769371748550811</v>
      </c>
      <c r="AM46" s="90">
        <f>'Correlation Calcs'!AM683</f>
        <v>0.36747731793927874</v>
      </c>
      <c r="AN46" s="90">
        <f>'Correlation Calcs'!AN683</f>
        <v>0.77114888784378166</v>
      </c>
      <c r="AO46" s="90">
        <f>'Correlation Calcs'!AO683</f>
        <v>-6.6206833335065621E-2</v>
      </c>
      <c r="AP46" s="90">
        <f>'Correlation Calcs'!AP683</f>
        <v>0.69692223661295372</v>
      </c>
      <c r="AQ46" s="90">
        <f>'Correlation Calcs'!AQ683</f>
        <v>0.7658684736632918</v>
      </c>
      <c r="AR46" s="90">
        <f>'Correlation Calcs'!AR683</f>
        <v>0.561671441747013</v>
      </c>
      <c r="AS46" s="90">
        <f>'Correlation Calcs'!AS683</f>
        <v>0.14393344306103756</v>
      </c>
      <c r="AT46" s="90">
        <f>'Correlation Calcs'!AT683</f>
        <v>1.0000000000000013</v>
      </c>
      <c r="AU46" s="90">
        <f>'Correlation Calcs'!AU683</f>
        <v>0.47817623443734147</v>
      </c>
      <c r="AV46" s="90">
        <f>'Correlation Calcs'!AV683</f>
        <v>0.14628861535412194</v>
      </c>
      <c r="AW46" s="90">
        <f>'Correlation Calcs'!AW683</f>
        <v>0.80086056868737299</v>
      </c>
      <c r="AX46" s="90">
        <f>'Correlation Calcs'!AX683</f>
        <v>0.88247910325271539</v>
      </c>
      <c r="AY46" s="90">
        <f>'Correlation Calcs'!AY683</f>
        <v>0.85545240024546765</v>
      </c>
      <c r="AZ46" s="90">
        <f>'Correlation Calcs'!AZ683</f>
        <v>0.59320072313160743</v>
      </c>
      <c r="BA46" s="91">
        <f>'Correlation Calcs'!BA683</f>
        <v>0.54762779521854332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</row>
    <row r="47" spans="1:101" ht="13.5" hidden="1" customHeight="1" x14ac:dyDescent="0.25">
      <c r="A47" s="191"/>
      <c r="B47" s="89" t="str">
        <f>'Correlation Calcs'!A536</f>
        <v>EXTRA</v>
      </c>
      <c r="C47" s="94">
        <f>'Correlation Calcs'!C684</f>
        <v>-3.0128461674990906E-2</v>
      </c>
      <c r="D47" s="90">
        <f>'Correlation Calcs'!D684</f>
        <v>8.6954880780333796E-3</v>
      </c>
      <c r="E47" s="90">
        <f>'Correlation Calcs'!E684</f>
        <v>4.5741595640582118E-2</v>
      </c>
      <c r="F47" s="90">
        <f>'Correlation Calcs'!F684</f>
        <v>5.5816444095973278E-2</v>
      </c>
      <c r="G47" s="90">
        <f>'Correlation Calcs'!G684</f>
        <v>5.2691354996538965E-2</v>
      </c>
      <c r="H47" s="90">
        <f>'Correlation Calcs'!H684</f>
        <v>-1.0608557101447718E-2</v>
      </c>
      <c r="I47" s="90">
        <f>'Correlation Calcs'!I684</f>
        <v>-3.3028144753131872E-2</v>
      </c>
      <c r="J47" s="90">
        <f>'Correlation Calcs'!J684</f>
        <v>0.1026720550442389</v>
      </c>
      <c r="K47" s="91">
        <f>'Correlation Calcs'!K684</f>
        <v>6.3205816565886017E-2</v>
      </c>
      <c r="L47" s="130">
        <f>'Correlation Calcs'!L684</f>
        <v>-6.1571337273634619E-2</v>
      </c>
      <c r="M47" s="164">
        <f>'Correlation Calcs'!M684</f>
        <v>-4.438342183641205E-2</v>
      </c>
      <c r="N47" s="90">
        <f>'Correlation Calcs'!N684</f>
        <v>2.9301759463732268E-2</v>
      </c>
      <c r="O47" s="90">
        <f>'Correlation Calcs'!O684</f>
        <v>-4.4525162985410587E-2</v>
      </c>
      <c r="P47" s="90">
        <f>'Correlation Calcs'!P684</f>
        <v>2.7357898496671165E-2</v>
      </c>
      <c r="Q47" s="90">
        <f>'Correlation Calcs'!Q684</f>
        <v>5.1255762031336832E-2</v>
      </c>
      <c r="R47" s="90">
        <f>'Correlation Calcs'!R684</f>
        <v>1.5530544373790849E-2</v>
      </c>
      <c r="S47" s="90">
        <f>'Correlation Calcs'!S684</f>
        <v>-8.729036502764664E-3</v>
      </c>
      <c r="T47" s="90">
        <f>'Correlation Calcs'!T684</f>
        <v>3.4087225455288354E-2</v>
      </c>
      <c r="U47" s="90">
        <f>'Correlation Calcs'!U684</f>
        <v>-1.1725912744174054E-2</v>
      </c>
      <c r="V47" s="90">
        <f>'Correlation Calcs'!V684</f>
        <v>5.1707169050174702E-2</v>
      </c>
      <c r="W47" s="90">
        <f>'Correlation Calcs'!W684</f>
        <v>4.0483279574049735E-2</v>
      </c>
      <c r="X47" s="90">
        <f>'Correlation Calcs'!X684</f>
        <v>0.27886520058983799</v>
      </c>
      <c r="Y47" s="90">
        <f>'Correlation Calcs'!Y684</f>
        <v>7.3714495321434816E-3</v>
      </c>
      <c r="Z47" s="90">
        <f>'Correlation Calcs'!Z684</f>
        <v>8.8404132945087005E-2</v>
      </c>
      <c r="AA47" s="91">
        <f>'Correlation Calcs'!AA684</f>
        <v>0.32272204224942613</v>
      </c>
      <c r="AB47" s="94">
        <f>'Correlation Calcs'!AB684</f>
        <v>5.3255724197507348E-2</v>
      </c>
      <c r="AC47" s="90">
        <f>'Correlation Calcs'!AC684</f>
        <v>0.40311115264170239</v>
      </c>
      <c r="AD47" s="90">
        <f>'Correlation Calcs'!AD684</f>
        <v>0.36274636788215636</v>
      </c>
      <c r="AE47" s="90">
        <f>'Correlation Calcs'!AE684</f>
        <v>0.42989687974383289</v>
      </c>
      <c r="AF47" s="90">
        <f>'Correlation Calcs'!AF684</f>
        <v>0.3334388214911761</v>
      </c>
      <c r="AG47" s="90">
        <f>'Correlation Calcs'!AG684</f>
        <v>0.26910762889159501</v>
      </c>
      <c r="AH47" s="91">
        <f>'Correlation Calcs'!AH684</f>
        <v>0.42075434949353041</v>
      </c>
      <c r="AI47" s="94">
        <f>'Correlation Calcs'!AI684</f>
        <v>0.30743040122441673</v>
      </c>
      <c r="AJ47" s="90">
        <f>'Correlation Calcs'!AJ684</f>
        <v>0.33321043237757092</v>
      </c>
      <c r="AK47" s="90">
        <f>'Correlation Calcs'!AK684</f>
        <v>0.33940747957162831</v>
      </c>
      <c r="AL47" s="90">
        <f>'Correlation Calcs'!AL684</f>
        <v>0.32653510954294723</v>
      </c>
      <c r="AM47" s="90">
        <f>'Correlation Calcs'!AM684</f>
        <v>0.20045869543797207</v>
      </c>
      <c r="AN47" s="90">
        <f>'Correlation Calcs'!AN684</f>
        <v>0.2404740913512099</v>
      </c>
      <c r="AO47" s="90">
        <f>'Correlation Calcs'!AO684</f>
        <v>-2.1754301599529874E-2</v>
      </c>
      <c r="AP47" s="90">
        <f>'Correlation Calcs'!AP684</f>
        <v>0.45960354437160628</v>
      </c>
      <c r="AQ47" s="90">
        <f>'Correlation Calcs'!AQ684</f>
        <v>0.38865262896992425</v>
      </c>
      <c r="AR47" s="90">
        <f>'Correlation Calcs'!AR684</f>
        <v>0.39008112159783653</v>
      </c>
      <c r="AS47" s="90">
        <f>'Correlation Calcs'!AS684</f>
        <v>2.2699386969624043E-2</v>
      </c>
      <c r="AT47" s="90">
        <f>'Correlation Calcs'!AT684</f>
        <v>0.47817623443734147</v>
      </c>
      <c r="AU47" s="90">
        <f>'Correlation Calcs'!AU684</f>
        <v>1.0000000000000002</v>
      </c>
      <c r="AV47" s="90">
        <f>'Correlation Calcs'!AV684</f>
        <v>0.4946891720292127</v>
      </c>
      <c r="AW47" s="90">
        <f>'Correlation Calcs'!AW684</f>
        <v>0.29247656380292997</v>
      </c>
      <c r="AX47" s="90">
        <f>'Correlation Calcs'!AX684</f>
        <v>0.34997014663452558</v>
      </c>
      <c r="AY47" s="90">
        <f>'Correlation Calcs'!AY684</f>
        <v>0.46087964045599189</v>
      </c>
      <c r="AZ47" s="90">
        <f>'Correlation Calcs'!AZ684</f>
        <v>0.1044396109503085</v>
      </c>
      <c r="BA47" s="91">
        <f>'Correlation Calcs'!BA684</f>
        <v>0.26319909148718013</v>
      </c>
    </row>
    <row r="48" spans="1:101" ht="13.5" hidden="1" customHeight="1" x14ac:dyDescent="0.25">
      <c r="A48" s="191"/>
      <c r="B48" s="89" t="str">
        <f>'Correlation Calcs'!A537</f>
        <v>EXTRA</v>
      </c>
      <c r="C48" s="94">
        <f>'Correlation Calcs'!C685</f>
        <v>6.2019134741552691E-2</v>
      </c>
      <c r="D48" s="90">
        <f>'Correlation Calcs'!D685</f>
        <v>1.0538022897019952E-2</v>
      </c>
      <c r="E48" s="90">
        <f>'Correlation Calcs'!E685</f>
        <v>-3.2094834893826613E-2</v>
      </c>
      <c r="F48" s="90">
        <f>'Correlation Calcs'!F685</f>
        <v>-1.2918219352090194E-2</v>
      </c>
      <c r="G48" s="90">
        <f>'Correlation Calcs'!G685</f>
        <v>-3.9437240251705183E-2</v>
      </c>
      <c r="H48" s="90">
        <f>'Correlation Calcs'!H685</f>
        <v>6.7658322444581004E-2</v>
      </c>
      <c r="I48" s="90">
        <f>'Correlation Calcs'!I685</f>
        <v>5.0543740455219276E-2</v>
      </c>
      <c r="J48" s="90">
        <f>'Correlation Calcs'!J685</f>
        <v>1.5092777631650338E-3</v>
      </c>
      <c r="K48" s="91">
        <f>'Correlation Calcs'!K685</f>
        <v>-4.1911474690695782E-2</v>
      </c>
      <c r="L48" s="130">
        <f>'Correlation Calcs'!L685</f>
        <v>-2.9114641749617164E-2</v>
      </c>
      <c r="M48" s="164">
        <f>'Correlation Calcs'!M685</f>
        <v>1.8035352327646591E-3</v>
      </c>
      <c r="N48" s="90">
        <f>'Correlation Calcs'!N685</f>
        <v>4.4074757723399888E-2</v>
      </c>
      <c r="O48" s="90">
        <f>'Correlation Calcs'!O685</f>
        <v>-3.1462419155613569E-2</v>
      </c>
      <c r="P48" s="90">
        <f>'Correlation Calcs'!P685</f>
        <v>9.5954587995251504E-3</v>
      </c>
      <c r="Q48" s="90">
        <f>'Correlation Calcs'!Q685</f>
        <v>5.4184950997983393E-2</v>
      </c>
      <c r="R48" s="90">
        <f>'Correlation Calcs'!R685</f>
        <v>6.4317369174216946E-2</v>
      </c>
      <c r="S48" s="90">
        <f>'Correlation Calcs'!S685</f>
        <v>1.9857206087801806E-2</v>
      </c>
      <c r="T48" s="90">
        <f>'Correlation Calcs'!T685</f>
        <v>3.5905762091145037E-2</v>
      </c>
      <c r="U48" s="90">
        <f>'Correlation Calcs'!U685</f>
        <v>-3.2919342312519077E-2</v>
      </c>
      <c r="V48" s="90">
        <f>'Correlation Calcs'!V685</f>
        <v>-8.9673700036974127E-2</v>
      </c>
      <c r="W48" s="90">
        <f>'Correlation Calcs'!W685</f>
        <v>-0.21898184928450948</v>
      </c>
      <c r="X48" s="90">
        <f>'Correlation Calcs'!X685</f>
        <v>-0.1120562813169011</v>
      </c>
      <c r="Y48" s="90">
        <f>'Correlation Calcs'!Y685</f>
        <v>-0.2417638423916233</v>
      </c>
      <c r="Z48" s="90">
        <f>'Correlation Calcs'!Z685</f>
        <v>-0.28816176777276281</v>
      </c>
      <c r="AA48" s="91">
        <f>'Correlation Calcs'!AA685</f>
        <v>-0.12000750828977989</v>
      </c>
      <c r="AB48" s="94">
        <f>'Correlation Calcs'!AB685</f>
        <v>-0.24310726630428536</v>
      </c>
      <c r="AC48" s="90">
        <f>'Correlation Calcs'!AC685</f>
        <v>0.18842728861611746</v>
      </c>
      <c r="AD48" s="90">
        <f>'Correlation Calcs'!AD685</f>
        <v>0.16041505072874707</v>
      </c>
      <c r="AE48" s="90">
        <f>'Correlation Calcs'!AE685</f>
        <v>0.20271392918592743</v>
      </c>
      <c r="AF48" s="90">
        <f>'Correlation Calcs'!AF685</f>
        <v>4.6070509233781587E-2</v>
      </c>
      <c r="AG48" s="90">
        <f>'Correlation Calcs'!AG685</f>
        <v>-2.707422009402221E-2</v>
      </c>
      <c r="AH48" s="91">
        <f>'Correlation Calcs'!AH685</f>
        <v>0.14545163412141829</v>
      </c>
      <c r="AI48" s="94">
        <f>'Correlation Calcs'!AI685</f>
        <v>-2.161035695085288E-2</v>
      </c>
      <c r="AJ48" s="90">
        <f>'Correlation Calcs'!AJ685</f>
        <v>0.11034341144875957</v>
      </c>
      <c r="AK48" s="90">
        <f>'Correlation Calcs'!AK685</f>
        <v>0.15696854176004343</v>
      </c>
      <c r="AL48" s="90">
        <f>'Correlation Calcs'!AL685</f>
        <v>7.589199799990326E-2</v>
      </c>
      <c r="AM48" s="90">
        <f>'Correlation Calcs'!AM685</f>
        <v>-4.2667640500386281E-2</v>
      </c>
      <c r="AN48" s="90">
        <f>'Correlation Calcs'!AN685</f>
        <v>-0.14621861175795253</v>
      </c>
      <c r="AO48" s="90">
        <f>'Correlation Calcs'!AO685</f>
        <v>-0.12219403335132924</v>
      </c>
      <c r="AP48" s="90">
        <f>'Correlation Calcs'!AP685</f>
        <v>6.1507366458400017E-3</v>
      </c>
      <c r="AQ48" s="90">
        <f>'Correlation Calcs'!AQ685</f>
        <v>0.17541841015029305</v>
      </c>
      <c r="AR48" s="90">
        <f>'Correlation Calcs'!AR685</f>
        <v>0.1295081177109936</v>
      </c>
      <c r="AS48" s="90">
        <f>'Correlation Calcs'!AS685</f>
        <v>3.6701281905580176E-2</v>
      </c>
      <c r="AT48" s="90">
        <f>'Correlation Calcs'!AT685</f>
        <v>0.14628861535412194</v>
      </c>
      <c r="AU48" s="90">
        <f>'Correlation Calcs'!AU685</f>
        <v>0.4946891720292127</v>
      </c>
      <c r="AV48" s="90">
        <f>'Correlation Calcs'!AV685</f>
        <v>0.99999999999999944</v>
      </c>
      <c r="AW48" s="90">
        <f>'Correlation Calcs'!AW685</f>
        <v>9.1547282702581542E-2</v>
      </c>
      <c r="AX48" s="90">
        <f>'Correlation Calcs'!AX685</f>
        <v>0.139786177091483</v>
      </c>
      <c r="AY48" s="90">
        <f>'Correlation Calcs'!AY685</f>
        <v>0.39558130462913221</v>
      </c>
      <c r="AZ48" s="90">
        <f>'Correlation Calcs'!AZ685</f>
        <v>0.271344735397963</v>
      </c>
      <c r="BA48" s="91">
        <f>'Correlation Calcs'!BA685</f>
        <v>-6.9781100174395233E-2</v>
      </c>
    </row>
    <row r="49" spans="1:53" ht="13.5" hidden="1" customHeight="1" x14ac:dyDescent="0.25">
      <c r="A49" s="191"/>
      <c r="B49" s="89" t="str">
        <f>'Correlation Calcs'!A538</f>
        <v>EXTRA</v>
      </c>
      <c r="C49" s="94">
        <f>'Correlation Calcs'!C686</f>
        <v>4.0075353738673367E-2</v>
      </c>
      <c r="D49" s="90">
        <f>'Correlation Calcs'!D686</f>
        <v>4.8914716048525687E-2</v>
      </c>
      <c r="E49" s="90">
        <f>'Correlation Calcs'!E686</f>
        <v>0.11068121377567765</v>
      </c>
      <c r="F49" s="90">
        <f>'Correlation Calcs'!F686</f>
        <v>6.7547025967851879E-2</v>
      </c>
      <c r="G49" s="90">
        <f>'Correlation Calcs'!G686</f>
        <v>0.14974825474642739</v>
      </c>
      <c r="H49" s="90">
        <f>'Correlation Calcs'!H686</f>
        <v>6.3894303682617809E-2</v>
      </c>
      <c r="I49" s="90">
        <f>'Correlation Calcs'!I686</f>
        <v>3.7158001258731137E-2</v>
      </c>
      <c r="J49" s="90">
        <f>'Correlation Calcs'!J686</f>
        <v>0.12634886305267876</v>
      </c>
      <c r="K49" s="91">
        <f>'Correlation Calcs'!K686</f>
        <v>8.5972410635988261E-2</v>
      </c>
      <c r="L49" s="130">
        <f>'Correlation Calcs'!L686</f>
        <v>-3.9309086688147213E-2</v>
      </c>
      <c r="M49" s="164">
        <f>'Correlation Calcs'!M686</f>
        <v>-3.0330632863604438E-2</v>
      </c>
      <c r="N49" s="90">
        <f>'Correlation Calcs'!N686</f>
        <v>4.7352604490253108E-2</v>
      </c>
      <c r="O49" s="90">
        <f>'Correlation Calcs'!O686</f>
        <v>6.1196131506935231E-2</v>
      </c>
      <c r="P49" s="90">
        <f>'Correlation Calcs'!P686</f>
        <v>6.7312500613847803E-2</v>
      </c>
      <c r="Q49" s="90">
        <f>'Correlation Calcs'!Q686</f>
        <v>7.1702250626544131E-2</v>
      </c>
      <c r="R49" s="90">
        <f>'Correlation Calcs'!R686</f>
        <v>-1.6112766814777826E-2</v>
      </c>
      <c r="S49" s="90">
        <f>'Correlation Calcs'!S686</f>
        <v>-6.0311190201979288E-2</v>
      </c>
      <c r="T49" s="90">
        <f>'Correlation Calcs'!T686</f>
        <v>5.7451984809749106E-2</v>
      </c>
      <c r="U49" s="90">
        <f>'Correlation Calcs'!U686</f>
        <v>9.7169818985099493E-2</v>
      </c>
      <c r="V49" s="90">
        <f>'Correlation Calcs'!V686</f>
        <v>8.3984809298930915E-2</v>
      </c>
      <c r="W49" s="90">
        <f>'Correlation Calcs'!W686</f>
        <v>4.5337813944706491E-2</v>
      </c>
      <c r="X49" s="90">
        <f>'Correlation Calcs'!X686</f>
        <v>0.60433601546195104</v>
      </c>
      <c r="Y49" s="90">
        <f>'Correlation Calcs'!Y686</f>
        <v>0.22164791452606786</v>
      </c>
      <c r="Z49" s="90">
        <f>'Correlation Calcs'!Z686</f>
        <v>7.2347049046215722E-2</v>
      </c>
      <c r="AA49" s="91">
        <f>'Correlation Calcs'!AA686</f>
        <v>0.64238725818165465</v>
      </c>
      <c r="AB49" s="94">
        <f>'Correlation Calcs'!AB686</f>
        <v>0.49928689623583627</v>
      </c>
      <c r="AC49" s="90">
        <f>'Correlation Calcs'!AC686</f>
        <v>0.34675143545737347</v>
      </c>
      <c r="AD49" s="90">
        <f>'Correlation Calcs'!AD686</f>
        <v>0.30329920050501791</v>
      </c>
      <c r="AE49" s="90">
        <f>'Correlation Calcs'!AE686</f>
        <v>0.43217945583535522</v>
      </c>
      <c r="AF49" s="90">
        <f>'Correlation Calcs'!AF686</f>
        <v>0.52645419109049596</v>
      </c>
      <c r="AG49" s="90">
        <f>'Correlation Calcs'!AG686</f>
        <v>0.48388913659731825</v>
      </c>
      <c r="AH49" s="91">
        <f>'Correlation Calcs'!AH686</f>
        <v>0.59239664101165512</v>
      </c>
      <c r="AI49" s="94">
        <f>'Correlation Calcs'!AI686</f>
        <v>0.42160656701155691</v>
      </c>
      <c r="AJ49" s="90">
        <f>'Correlation Calcs'!AJ686</f>
        <v>0.50205150705564505</v>
      </c>
      <c r="AK49" s="90">
        <f>'Correlation Calcs'!AK686</f>
        <v>0.50241929331897905</v>
      </c>
      <c r="AL49" s="90">
        <f>'Correlation Calcs'!AL686</f>
        <v>0.48382387419643275</v>
      </c>
      <c r="AM49" s="90">
        <f>'Correlation Calcs'!AM686</f>
        <v>0.17645129369947798</v>
      </c>
      <c r="AN49" s="90">
        <f>'Correlation Calcs'!AN686</f>
        <v>0.48219580425066721</v>
      </c>
      <c r="AO49" s="90">
        <f>'Correlation Calcs'!AO686</f>
        <v>-4.0240363560567059E-2</v>
      </c>
      <c r="AP49" s="90">
        <f>'Correlation Calcs'!AP686</f>
        <v>0.25860150585645264</v>
      </c>
      <c r="AQ49" s="90">
        <f>'Correlation Calcs'!AQ686</f>
        <v>0.3875110326509853</v>
      </c>
      <c r="AR49" s="90">
        <f>'Correlation Calcs'!AR686</f>
        <v>0.41548076727243954</v>
      </c>
      <c r="AS49" s="90">
        <f>'Correlation Calcs'!AS686</f>
        <v>0.12741732822445745</v>
      </c>
      <c r="AT49" s="90">
        <f>'Correlation Calcs'!AT686</f>
        <v>0.80086056868737299</v>
      </c>
      <c r="AU49" s="90">
        <f>'Correlation Calcs'!AU686</f>
        <v>0.29247656380292997</v>
      </c>
      <c r="AV49" s="90">
        <f>'Correlation Calcs'!AV686</f>
        <v>9.1547282702581528E-2</v>
      </c>
      <c r="AW49" s="90">
        <f>'Correlation Calcs'!AW686</f>
        <v>0.99999999999999967</v>
      </c>
      <c r="AX49" s="90">
        <f>'Correlation Calcs'!AX686</f>
        <v>0.9069884336253683</v>
      </c>
      <c r="AY49" s="90">
        <f>'Correlation Calcs'!AY686</f>
        <v>0.64426275521858523</v>
      </c>
      <c r="AZ49" s="90">
        <f>'Correlation Calcs'!AZ686</f>
        <v>0.47003239628765886</v>
      </c>
      <c r="BA49" s="91">
        <f>'Correlation Calcs'!BA686</f>
        <v>0.32672621584132427</v>
      </c>
    </row>
    <row r="50" spans="1:53" ht="13.5" hidden="1" customHeight="1" x14ac:dyDescent="0.25">
      <c r="A50" s="191"/>
      <c r="B50" s="89" t="str">
        <f>'Correlation Calcs'!A539</f>
        <v>EXTRA</v>
      </c>
      <c r="C50" s="94">
        <f>'Correlation Calcs'!C687</f>
        <v>2.7927846792652099E-2</v>
      </c>
      <c r="D50" s="90">
        <f>'Correlation Calcs'!D687</f>
        <v>2.9824531508650744E-2</v>
      </c>
      <c r="E50" s="90">
        <f>'Correlation Calcs'!E687</f>
        <v>0.1069248465354007</v>
      </c>
      <c r="F50" s="90">
        <f>'Correlation Calcs'!F687</f>
        <v>6.4331423328912452E-2</v>
      </c>
      <c r="G50" s="90">
        <f>'Correlation Calcs'!G687</f>
        <v>0.11689154101793561</v>
      </c>
      <c r="H50" s="90">
        <f>'Correlation Calcs'!H687</f>
        <v>4.4209617115388268E-2</v>
      </c>
      <c r="I50" s="90">
        <f>'Correlation Calcs'!I687</f>
        <v>2.4702964306623783E-2</v>
      </c>
      <c r="J50" s="90">
        <f>'Correlation Calcs'!J687</f>
        <v>9.4817752816539813E-2</v>
      </c>
      <c r="K50" s="91">
        <f>'Correlation Calcs'!K687</f>
        <v>6.2440858818333139E-2</v>
      </c>
      <c r="L50" s="130">
        <f>'Correlation Calcs'!L687</f>
        <v>-1.1522785054330669E-2</v>
      </c>
      <c r="M50" s="164">
        <f>'Correlation Calcs'!M687</f>
        <v>-3.6966427028354673E-3</v>
      </c>
      <c r="N50" s="90">
        <f>'Correlation Calcs'!N687</f>
        <v>4.6205522734488427E-2</v>
      </c>
      <c r="O50" s="90">
        <f>'Correlation Calcs'!O687</f>
        <v>3.7641675856092315E-2</v>
      </c>
      <c r="P50" s="90">
        <f>'Correlation Calcs'!P687</f>
        <v>5.7746673893631979E-2</v>
      </c>
      <c r="Q50" s="90">
        <f>'Correlation Calcs'!Q687</f>
        <v>7.0677380099440509E-2</v>
      </c>
      <c r="R50" s="90">
        <f>'Correlation Calcs'!R687</f>
        <v>-9.5616888496310309E-3</v>
      </c>
      <c r="S50" s="90">
        <f>'Correlation Calcs'!S687</f>
        <v>-2.1709116801971629E-2</v>
      </c>
      <c r="T50" s="90">
        <f>'Correlation Calcs'!T687</f>
        <v>5.6717662351372898E-2</v>
      </c>
      <c r="U50" s="90">
        <f>'Correlation Calcs'!U687</f>
        <v>6.4001070195478044E-2</v>
      </c>
      <c r="V50" s="90">
        <f>'Correlation Calcs'!V687</f>
        <v>5.3859267612661535E-2</v>
      </c>
      <c r="W50" s="90">
        <f>'Correlation Calcs'!W687</f>
        <v>6.0298464760280675E-2</v>
      </c>
      <c r="X50" s="90">
        <f>'Correlation Calcs'!X687</f>
        <v>0.56939182736393368</v>
      </c>
      <c r="Y50" s="90">
        <f>'Correlation Calcs'!Y687</f>
        <v>0.2164421432377531</v>
      </c>
      <c r="Z50" s="90">
        <f>'Correlation Calcs'!Z687</f>
        <v>7.6951180677611378E-2</v>
      </c>
      <c r="AA50" s="91">
        <f>'Correlation Calcs'!AA687</f>
        <v>0.72664884496938187</v>
      </c>
      <c r="AB50" s="94">
        <f>'Correlation Calcs'!AB687</f>
        <v>0.56623157869215035</v>
      </c>
      <c r="AC50" s="90">
        <f>'Correlation Calcs'!AC687</f>
        <v>0.48028012147250432</v>
      </c>
      <c r="AD50" s="90">
        <f>'Correlation Calcs'!AD687</f>
        <v>0.41354271902273582</v>
      </c>
      <c r="AE50" s="90">
        <f>'Correlation Calcs'!AE687</f>
        <v>0.61497486702566617</v>
      </c>
      <c r="AF50" s="90">
        <f>'Correlation Calcs'!AF687</f>
        <v>0.6459103390527331</v>
      </c>
      <c r="AG50" s="90">
        <f>'Correlation Calcs'!AG687</f>
        <v>0.62491165820571071</v>
      </c>
      <c r="AH50" s="91">
        <f>'Correlation Calcs'!AH687</f>
        <v>0.73151356032775194</v>
      </c>
      <c r="AI50" s="94">
        <f>'Correlation Calcs'!AI687</f>
        <v>0.57073672002566522</v>
      </c>
      <c r="AJ50" s="90">
        <f>'Correlation Calcs'!AJ687</f>
        <v>0.6874026614187575</v>
      </c>
      <c r="AK50" s="90">
        <f>'Correlation Calcs'!AK687</f>
        <v>0.67935758924476863</v>
      </c>
      <c r="AL50" s="90">
        <f>'Correlation Calcs'!AL687</f>
        <v>0.63856764357898543</v>
      </c>
      <c r="AM50" s="90">
        <f>'Correlation Calcs'!AM687</f>
        <v>0.27494656161281877</v>
      </c>
      <c r="AN50" s="90">
        <f>'Correlation Calcs'!AN687</f>
        <v>0.62421770601583582</v>
      </c>
      <c r="AO50" s="90">
        <f>'Correlation Calcs'!AO687</f>
        <v>-5.5703495190228637E-2</v>
      </c>
      <c r="AP50" s="90">
        <f>'Correlation Calcs'!AP687</f>
        <v>0.40905011019260684</v>
      </c>
      <c r="AQ50" s="90">
        <f>'Correlation Calcs'!AQ687</f>
        <v>0.59665694002848246</v>
      </c>
      <c r="AR50" s="90">
        <f>'Correlation Calcs'!AR687</f>
        <v>0.42775965713406855</v>
      </c>
      <c r="AS50" s="90">
        <f>'Correlation Calcs'!AS687</f>
        <v>0.1572243217138117</v>
      </c>
      <c r="AT50" s="90">
        <f>'Correlation Calcs'!AT687</f>
        <v>0.88247910325271584</v>
      </c>
      <c r="AU50" s="90">
        <f>'Correlation Calcs'!AU687</f>
        <v>0.34997014663452558</v>
      </c>
      <c r="AV50" s="90">
        <f>'Correlation Calcs'!AV687</f>
        <v>0.139786177091483</v>
      </c>
      <c r="AW50" s="90">
        <f>'Correlation Calcs'!AW687</f>
        <v>0.9069884336253683</v>
      </c>
      <c r="AX50" s="90">
        <f>'Correlation Calcs'!AX687</f>
        <v>0.99999999999999933</v>
      </c>
      <c r="AY50" s="90">
        <f>'Correlation Calcs'!AY687</f>
        <v>0.76986750041592411</v>
      </c>
      <c r="AZ50" s="90">
        <f>'Correlation Calcs'!AZ687</f>
        <v>0.56327492441249105</v>
      </c>
      <c r="BA50" s="91">
        <f>'Correlation Calcs'!BA687</f>
        <v>0.4184816156199061</v>
      </c>
    </row>
    <row r="51" spans="1:53" ht="13.5" hidden="1" customHeight="1" x14ac:dyDescent="0.25">
      <c r="A51" s="191"/>
      <c r="B51" s="89" t="str">
        <f>'Correlation Calcs'!A540</f>
        <v>EXTRA</v>
      </c>
      <c r="C51" s="94">
        <f>'Correlation Calcs'!C688</f>
        <v>5.2298716355198505E-2</v>
      </c>
      <c r="D51" s="90">
        <f>'Correlation Calcs'!D688</f>
        <v>3.656920322688894E-2</v>
      </c>
      <c r="E51" s="90">
        <f>'Correlation Calcs'!E688</f>
        <v>3.3682579782164733E-2</v>
      </c>
      <c r="F51" s="90">
        <f>'Correlation Calcs'!F688</f>
        <v>2.6591693410631657E-2</v>
      </c>
      <c r="G51" s="90">
        <f>'Correlation Calcs'!G688</f>
        <v>1.7008079915571336E-2</v>
      </c>
      <c r="H51" s="90">
        <f>'Correlation Calcs'!H688</f>
        <v>1.1676075720384952E-2</v>
      </c>
      <c r="I51" s="90">
        <f>'Correlation Calcs'!I688</f>
        <v>1.2161563297453205E-2</v>
      </c>
      <c r="J51" s="90">
        <f>'Correlation Calcs'!J688</f>
        <v>8.2295129635076056E-2</v>
      </c>
      <c r="K51" s="91">
        <f>'Correlation Calcs'!K688</f>
        <v>3.2423315513603994E-2</v>
      </c>
      <c r="L51" s="130">
        <f>'Correlation Calcs'!L688</f>
        <v>5.9411612636969438E-2</v>
      </c>
      <c r="M51" s="164">
        <f>'Correlation Calcs'!M688</f>
        <v>6.9625106096664474E-2</v>
      </c>
      <c r="N51" s="90">
        <f>'Correlation Calcs'!N688</f>
        <v>6.4719483461488092E-2</v>
      </c>
      <c r="O51" s="90">
        <f>'Correlation Calcs'!O688</f>
        <v>5.8097547509566576E-2</v>
      </c>
      <c r="P51" s="90">
        <f>'Correlation Calcs'!P688</f>
        <v>8.6398772200902599E-2</v>
      </c>
      <c r="Q51" s="90">
        <f>'Correlation Calcs'!Q688</f>
        <v>0.10585692597987598</v>
      </c>
      <c r="R51" s="90">
        <f>'Correlation Calcs'!R688</f>
        <v>5.1666035990175871E-2</v>
      </c>
      <c r="S51" s="90">
        <f>'Correlation Calcs'!S688</f>
        <v>4.550804112080277E-2</v>
      </c>
      <c r="T51" s="90">
        <f>'Correlation Calcs'!T688</f>
        <v>9.4907747265741818E-2</v>
      </c>
      <c r="U51" s="90">
        <f>'Correlation Calcs'!U688</f>
        <v>1.8400545632141267E-2</v>
      </c>
      <c r="V51" s="90">
        <f>'Correlation Calcs'!V688</f>
        <v>2.2332984354623614E-3</v>
      </c>
      <c r="W51" s="90">
        <f>'Correlation Calcs'!W688</f>
        <v>2.7597331116451075E-3</v>
      </c>
      <c r="X51" s="90">
        <f>'Correlation Calcs'!X688</f>
        <v>0.34600549815651083</v>
      </c>
      <c r="Y51" s="90">
        <f>'Correlation Calcs'!Y688</f>
        <v>-4.1969455638658636E-2</v>
      </c>
      <c r="Z51" s="90">
        <f>'Correlation Calcs'!Z688</f>
        <v>-0.11693512050634423</v>
      </c>
      <c r="AA51" s="91">
        <f>'Correlation Calcs'!AA688</f>
        <v>0.68759719938712849</v>
      </c>
      <c r="AB51" s="94">
        <f>'Correlation Calcs'!AB688</f>
        <v>0.54684868316986857</v>
      </c>
      <c r="AC51" s="90">
        <f>'Correlation Calcs'!AC688</f>
        <v>0.22672342873023055</v>
      </c>
      <c r="AD51" s="90">
        <f>'Correlation Calcs'!AD688</f>
        <v>0.13288693542227789</v>
      </c>
      <c r="AE51" s="90">
        <f>'Correlation Calcs'!AE688</f>
        <v>0.44850580211820307</v>
      </c>
      <c r="AF51" s="90">
        <f>'Correlation Calcs'!AF688</f>
        <v>0.56943828823664788</v>
      </c>
      <c r="AG51" s="90">
        <f>'Correlation Calcs'!AG688</f>
        <v>0.610756294817422</v>
      </c>
      <c r="AH51" s="91">
        <f>'Correlation Calcs'!AH688</f>
        <v>0.64010745615632136</v>
      </c>
      <c r="AI51" s="94">
        <f>'Correlation Calcs'!AI688</f>
        <v>0.70400224778981069</v>
      </c>
      <c r="AJ51" s="90">
        <f>'Correlation Calcs'!AJ688</f>
        <v>0.84786847007869615</v>
      </c>
      <c r="AK51" s="90">
        <f>'Correlation Calcs'!AK688</f>
        <v>0.86996332548098754</v>
      </c>
      <c r="AL51" s="90">
        <f>'Correlation Calcs'!AL688</f>
        <v>0.81318409626572974</v>
      </c>
      <c r="AM51" s="90">
        <f>'Correlation Calcs'!AM688</f>
        <v>0.23069902886866353</v>
      </c>
      <c r="AN51" s="90">
        <f>'Correlation Calcs'!AN688</f>
        <v>0.68456552066278908</v>
      </c>
      <c r="AO51" s="90">
        <f>'Correlation Calcs'!AO688</f>
        <v>-0.1930648795201772</v>
      </c>
      <c r="AP51" s="90">
        <f>'Correlation Calcs'!AP688</f>
        <v>0.41236307260093236</v>
      </c>
      <c r="AQ51" s="90">
        <f>'Correlation Calcs'!AQ688</f>
        <v>0.73848750852935441</v>
      </c>
      <c r="AR51" s="90">
        <f>'Correlation Calcs'!AR688</f>
        <v>0.51943422197077382</v>
      </c>
      <c r="AS51" s="90">
        <f>'Correlation Calcs'!AS688</f>
        <v>0.10113306002592261</v>
      </c>
      <c r="AT51" s="90">
        <f>'Correlation Calcs'!AT688</f>
        <v>0.85545240024546765</v>
      </c>
      <c r="AU51" s="90">
        <f>'Correlation Calcs'!AU688</f>
        <v>0.46087964045599189</v>
      </c>
      <c r="AV51" s="90">
        <f>'Correlation Calcs'!AV688</f>
        <v>0.39558130462913221</v>
      </c>
      <c r="AW51" s="90">
        <f>'Correlation Calcs'!AW688</f>
        <v>0.64426275521858523</v>
      </c>
      <c r="AX51" s="90">
        <f>'Correlation Calcs'!AX688</f>
        <v>0.769867500415924</v>
      </c>
      <c r="AY51" s="90">
        <f>'Correlation Calcs'!AY688</f>
        <v>0.99999999999999911</v>
      </c>
      <c r="AZ51" s="90">
        <f>'Correlation Calcs'!AZ688</f>
        <v>0.8417658858856375</v>
      </c>
      <c r="BA51" s="91">
        <f>'Correlation Calcs'!BA688</f>
        <v>0.46931782567305286</v>
      </c>
    </row>
    <row r="52" spans="1:53" ht="13.5" hidden="1" customHeight="1" x14ac:dyDescent="0.25">
      <c r="A52" s="191"/>
      <c r="B52" s="89" t="str">
        <f>'Correlation Calcs'!A541</f>
        <v>EXTRA</v>
      </c>
      <c r="C52" s="90">
        <f>'Correlation Calcs'!C689</f>
        <v>2.2586086306432447E-2</v>
      </c>
      <c r="D52" s="90">
        <f>'Correlation Calcs'!D689</f>
        <v>3.5647433784823084E-3</v>
      </c>
      <c r="E52" s="90">
        <f>'Correlation Calcs'!E689</f>
        <v>-2.0584853596091704E-2</v>
      </c>
      <c r="F52" s="90">
        <f>'Correlation Calcs'!F689</f>
        <v>-2.2338544557638468E-2</v>
      </c>
      <c r="G52" s="90">
        <f>'Correlation Calcs'!G689</f>
        <v>-5.1885923207362537E-2</v>
      </c>
      <c r="H52" s="90">
        <f>'Correlation Calcs'!H689</f>
        <v>8.3304336175665447E-3</v>
      </c>
      <c r="I52" s="90">
        <f>'Correlation Calcs'!I689</f>
        <v>4.3454379587207922E-2</v>
      </c>
      <c r="J52" s="90">
        <f>'Correlation Calcs'!J689</f>
        <v>8.9743037526035362E-3</v>
      </c>
      <c r="K52" s="91">
        <f>'Correlation Calcs'!K689</f>
        <v>-1.1322413326019272E-2</v>
      </c>
      <c r="L52" s="130">
        <f>'Correlation Calcs'!L689</f>
        <v>0.11267577825248899</v>
      </c>
      <c r="M52" s="164">
        <f>'Correlation Calcs'!M689</f>
        <v>0.11784810738772829</v>
      </c>
      <c r="N52" s="90">
        <f>'Correlation Calcs'!N689</f>
        <v>5.8847909346695586E-2</v>
      </c>
      <c r="O52" s="90">
        <f>'Correlation Calcs'!O689</f>
        <v>0.10374224339387372</v>
      </c>
      <c r="P52" s="90">
        <f>'Correlation Calcs'!P689</f>
        <v>8.8773485040051892E-2</v>
      </c>
      <c r="Q52" s="90">
        <f>'Correlation Calcs'!Q689</f>
        <v>9.5739499835814923E-2</v>
      </c>
      <c r="R52" s="90">
        <f>'Correlation Calcs'!R689</f>
        <v>5.3216784959506346E-2</v>
      </c>
      <c r="S52" s="90">
        <f>'Correlation Calcs'!S689</f>
        <v>7.3188860838732175E-2</v>
      </c>
      <c r="T52" s="90">
        <f>'Correlation Calcs'!T689</f>
        <v>9.9520032296721156E-2</v>
      </c>
      <c r="U52" s="90">
        <f>'Correlation Calcs'!U689</f>
        <v>-4.3004156859252893E-2</v>
      </c>
      <c r="V52" s="90">
        <f>'Correlation Calcs'!V689</f>
        <v>-5.3398332563890538E-2</v>
      </c>
      <c r="W52" s="90">
        <f>'Correlation Calcs'!W689</f>
        <v>-3.8253442100516344E-2</v>
      </c>
      <c r="X52" s="90">
        <f>'Correlation Calcs'!X689</f>
        <v>0.10498408555924564</v>
      </c>
      <c r="Y52" s="90">
        <f>'Correlation Calcs'!Y689</f>
        <v>-0.14717706405673145</v>
      </c>
      <c r="Z52" s="90">
        <f>'Correlation Calcs'!Z689</f>
        <v>-0.18329565423591504</v>
      </c>
      <c r="AA52" s="91">
        <f>'Correlation Calcs'!AA689</f>
        <v>0.43340698238986208</v>
      </c>
      <c r="AB52" s="94">
        <f>'Correlation Calcs'!AB689</f>
        <v>0.28857394443467138</v>
      </c>
      <c r="AC52" s="90">
        <f>'Correlation Calcs'!AC689</f>
        <v>-4.0645248408115363E-2</v>
      </c>
      <c r="AD52" s="90">
        <f>'Correlation Calcs'!AD689</f>
        <v>-9.3585112691298419E-2</v>
      </c>
      <c r="AE52" s="90">
        <f>'Correlation Calcs'!AE689</f>
        <v>0.11371575520823791</v>
      </c>
      <c r="AF52" s="90">
        <f>'Correlation Calcs'!AF689</f>
        <v>0.38763381276356246</v>
      </c>
      <c r="AG52" s="90">
        <f>'Correlation Calcs'!AG689</f>
        <v>0.39834787170872049</v>
      </c>
      <c r="AH52" s="91">
        <f>'Correlation Calcs'!AH689</f>
        <v>0.46894831032731132</v>
      </c>
      <c r="AI52" s="94">
        <f>'Correlation Calcs'!AI689</f>
        <v>0.51414274027145468</v>
      </c>
      <c r="AJ52" s="90">
        <f>'Correlation Calcs'!AJ689</f>
        <v>0.7027193103310645</v>
      </c>
      <c r="AK52" s="90">
        <f>'Correlation Calcs'!AK689</f>
        <v>0.72049934444161601</v>
      </c>
      <c r="AL52" s="90">
        <f>'Correlation Calcs'!AL689</f>
        <v>0.63246041808192821</v>
      </c>
      <c r="AM52" s="90">
        <f>'Correlation Calcs'!AM689</f>
        <v>0.21030075776750554</v>
      </c>
      <c r="AN52" s="90">
        <f>'Correlation Calcs'!AN689</f>
        <v>0.44634015854268266</v>
      </c>
      <c r="AO52" s="90">
        <f>'Correlation Calcs'!AO689</f>
        <v>-0.1279887864128644</v>
      </c>
      <c r="AP52" s="90">
        <f>'Correlation Calcs'!AP689</f>
        <v>0.10927522258610102</v>
      </c>
      <c r="AQ52" s="90">
        <f>'Correlation Calcs'!AQ689</f>
        <v>0.58771174819110117</v>
      </c>
      <c r="AR52" s="90">
        <f>'Correlation Calcs'!AR689</f>
        <v>0.16648003995931576</v>
      </c>
      <c r="AS52" s="90">
        <f>'Correlation Calcs'!AS689</f>
        <v>1.2580993129830822E-2</v>
      </c>
      <c r="AT52" s="90">
        <f>'Correlation Calcs'!AT689</f>
        <v>0.59320072313160743</v>
      </c>
      <c r="AU52" s="90">
        <f>'Correlation Calcs'!AU689</f>
        <v>0.1044396109503085</v>
      </c>
      <c r="AV52" s="90">
        <f>'Correlation Calcs'!AV689</f>
        <v>0.271344735397963</v>
      </c>
      <c r="AW52" s="90">
        <f>'Correlation Calcs'!AW689</f>
        <v>0.47003239628765886</v>
      </c>
      <c r="AX52" s="90">
        <f>'Correlation Calcs'!AX689</f>
        <v>0.56327492441249105</v>
      </c>
      <c r="AY52" s="90">
        <f>'Correlation Calcs'!AY689</f>
        <v>0.8417658858856375</v>
      </c>
      <c r="AZ52" s="90">
        <f>'Correlation Calcs'!AZ689</f>
        <v>1.0000000000000018</v>
      </c>
      <c r="BA52" s="91">
        <f>'Correlation Calcs'!BA689</f>
        <v>0.32383096828093727</v>
      </c>
    </row>
    <row r="53" spans="1:53" ht="13.5" hidden="1" customHeight="1" thickBot="1" x14ac:dyDescent="0.3">
      <c r="A53" s="192"/>
      <c r="B53" s="89" t="str">
        <f>'Correlation Calcs'!A542</f>
        <v>EXTRA</v>
      </c>
      <c r="C53" s="105">
        <f>'Correlation Calcs'!C690</f>
        <v>-9.6447301323201326E-2</v>
      </c>
      <c r="D53" s="106">
        <f>'Correlation Calcs'!D690</f>
        <v>-7.9517263298553631E-2</v>
      </c>
      <c r="E53" s="106">
        <f>'Correlation Calcs'!E690</f>
        <v>-4.6078236444663703E-2</v>
      </c>
      <c r="F53" s="106">
        <f>'Correlation Calcs'!F690</f>
        <v>-7.5301221479437451E-3</v>
      </c>
      <c r="G53" s="106">
        <f>'Correlation Calcs'!G690</f>
        <v>-9.4341637090350552E-3</v>
      </c>
      <c r="H53" s="106">
        <f>'Correlation Calcs'!H690</f>
        <v>-8.9310113207305225E-2</v>
      </c>
      <c r="I53" s="106">
        <f>'Correlation Calcs'!I690</f>
        <v>-9.7471217440107644E-2</v>
      </c>
      <c r="J53" s="106">
        <f>'Correlation Calcs'!J690</f>
        <v>-4.5529789213263304E-2</v>
      </c>
      <c r="K53" s="107">
        <f>'Correlation Calcs'!K690</f>
        <v>-6.828818236087833E-2</v>
      </c>
      <c r="L53" s="131">
        <f>'Correlation Calcs'!L690</f>
        <v>-9.8844857902049429E-2</v>
      </c>
      <c r="M53" s="166">
        <f>'Correlation Calcs'!M690</f>
        <v>-0.10657431646389795</v>
      </c>
      <c r="N53" s="106">
        <f>'Correlation Calcs'!N690</f>
        <v>-0.10082573319446404</v>
      </c>
      <c r="O53" s="106">
        <f>'Correlation Calcs'!O690</f>
        <v>-0.12149531063908497</v>
      </c>
      <c r="P53" s="106">
        <f>'Correlation Calcs'!P690</f>
        <v>-0.10372317995879937</v>
      </c>
      <c r="Q53" s="106">
        <f>'Correlation Calcs'!Q690</f>
        <v>-9.7718718461973053E-2</v>
      </c>
      <c r="R53" s="106">
        <f>'Correlation Calcs'!R690</f>
        <v>-0.11259785885279655</v>
      </c>
      <c r="S53" s="106">
        <f>'Correlation Calcs'!S690</f>
        <v>-9.8702502358956834E-2</v>
      </c>
      <c r="T53" s="106">
        <f>'Correlation Calcs'!T690</f>
        <v>-0.1112349607874755</v>
      </c>
      <c r="U53" s="106">
        <f>'Correlation Calcs'!U690</f>
        <v>-1.4487603329477397E-2</v>
      </c>
      <c r="V53" s="106">
        <f>'Correlation Calcs'!V690</f>
        <v>1.2692057054044512E-2</v>
      </c>
      <c r="W53" s="106">
        <f>'Correlation Calcs'!W690</f>
        <v>3.0486010026013911E-2</v>
      </c>
      <c r="X53" s="106">
        <f>'Correlation Calcs'!X690</f>
        <v>0.25923148591257511</v>
      </c>
      <c r="Y53" s="106">
        <f>'Correlation Calcs'!Y690</f>
        <v>0.15724770779565983</v>
      </c>
      <c r="Z53" s="106">
        <f>'Correlation Calcs'!Z690</f>
        <v>0.1441591562708204</v>
      </c>
      <c r="AA53" s="107">
        <f>'Correlation Calcs'!AA690</f>
        <v>0.5969010312778259</v>
      </c>
      <c r="AB53" s="105">
        <f>'Correlation Calcs'!AB690</f>
        <v>0.48715710685803704</v>
      </c>
      <c r="AC53" s="106">
        <f>'Correlation Calcs'!AC690</f>
        <v>0.21707594346900994</v>
      </c>
      <c r="AD53" s="106">
        <f>'Correlation Calcs'!AD690</f>
        <v>0.16511588461150589</v>
      </c>
      <c r="AE53" s="106">
        <f>'Correlation Calcs'!AE690</f>
        <v>0.34119323493779058</v>
      </c>
      <c r="AF53" s="106">
        <f>'Correlation Calcs'!AF690</f>
        <v>0.3080196955054294</v>
      </c>
      <c r="AG53" s="106">
        <f>'Correlation Calcs'!AG690</f>
        <v>0.34695210111177205</v>
      </c>
      <c r="AH53" s="107">
        <f>'Correlation Calcs'!AH690</f>
        <v>0.4199642906051293</v>
      </c>
      <c r="AI53" s="105">
        <f>'Correlation Calcs'!AI690</f>
        <v>0.52405380606903096</v>
      </c>
      <c r="AJ53" s="106">
        <f>'Correlation Calcs'!AJ690</f>
        <v>0.54564148452197503</v>
      </c>
      <c r="AK53" s="106">
        <f>'Correlation Calcs'!AK690</f>
        <v>0.53411322454538934</v>
      </c>
      <c r="AL53" s="106">
        <f>'Correlation Calcs'!AL690</f>
        <v>0.60011581412514914</v>
      </c>
      <c r="AM53" s="106">
        <f>'Correlation Calcs'!AM690</f>
        <v>0.17305973281637063</v>
      </c>
      <c r="AN53" s="106">
        <f>'Correlation Calcs'!AN690</f>
        <v>0.63692683715791809</v>
      </c>
      <c r="AO53" s="106">
        <f>'Correlation Calcs'!AO690</f>
        <v>-0.12511085704761904</v>
      </c>
      <c r="AP53" s="106">
        <f>'Correlation Calcs'!AP690</f>
        <v>0.45930632215337996</v>
      </c>
      <c r="AQ53" s="106">
        <f>'Correlation Calcs'!AQ690</f>
        <v>0.54316807930979671</v>
      </c>
      <c r="AR53" s="106">
        <f>'Correlation Calcs'!AR690</f>
        <v>0.31238664408767153</v>
      </c>
      <c r="AS53" s="106">
        <f>'Correlation Calcs'!AS690</f>
        <v>4.6496856632997442E-2</v>
      </c>
      <c r="AT53" s="106">
        <f>'Correlation Calcs'!AT690</f>
        <v>0.54762779521854332</v>
      </c>
      <c r="AU53" s="106">
        <f>'Correlation Calcs'!AU690</f>
        <v>0.26319909148718013</v>
      </c>
      <c r="AV53" s="106">
        <f>'Correlation Calcs'!AV690</f>
        <v>-6.9781100174395233E-2</v>
      </c>
      <c r="AW53" s="106">
        <f>'Correlation Calcs'!AW690</f>
        <v>0.32672621584132427</v>
      </c>
      <c r="AX53" s="106">
        <f>'Correlation Calcs'!AX690</f>
        <v>0.4184816156199061</v>
      </c>
      <c r="AY53" s="106">
        <f>'Correlation Calcs'!AY690</f>
        <v>0.46931782567305291</v>
      </c>
      <c r="AZ53" s="106">
        <f>'Correlation Calcs'!AZ690</f>
        <v>0.32383096828093727</v>
      </c>
      <c r="BA53" s="107">
        <f>'Correlation Calcs'!BA690</f>
        <v>1.0000000000000007</v>
      </c>
    </row>
    <row r="54" spans="1:53" ht="7.9" customHeight="1" x14ac:dyDescent="0.25"/>
    <row r="55" spans="1:53" s="57" customFormat="1" ht="11.25" x14ac:dyDescent="0.2">
      <c r="A55" s="20" t="str">
        <f>"Assumptions are expressed in "&amp;'Building Blocks'!A6</f>
        <v>Assumptions are expressed in GBP</v>
      </c>
    </row>
    <row r="56" spans="1:53" ht="6" customHeight="1" x14ac:dyDescent="0.25"/>
    <row r="57" spans="1:53" x14ac:dyDescent="0.25">
      <c r="A57" s="20" t="s">
        <v>211</v>
      </c>
      <c r="AB57" s="20"/>
      <c r="AC57" s="20"/>
    </row>
    <row r="58" spans="1:53" x14ac:dyDescent="0.25">
      <c r="A58" s="20" t="s">
        <v>111</v>
      </c>
      <c r="AB58" s="20"/>
      <c r="AC58" s="20"/>
    </row>
    <row r="59" spans="1:53" x14ac:dyDescent="0.25">
      <c r="A59" s="20" t="s">
        <v>112</v>
      </c>
      <c r="AB59" s="20"/>
      <c r="AC59" s="20"/>
    </row>
  </sheetData>
  <mergeCells count="8">
    <mergeCell ref="A1:B2"/>
    <mergeCell ref="AB1:AH1"/>
    <mergeCell ref="A3:A11"/>
    <mergeCell ref="A12:A17"/>
    <mergeCell ref="A18:A19"/>
    <mergeCell ref="C1:K1"/>
    <mergeCell ref="L1:Q1"/>
    <mergeCell ref="R1:S1"/>
  </mergeCells>
  <conditionalFormatting sqref="BB39:CQ39 BB40:CR40 BB41:CS41 BB42:CT42 BB43:CU43 BB44:CV44 BB45:CW45 BB38:CL38 BB31:CC31 BB32:CD32 BB33:CE33 BB34:CF34 BB35:CG35 BB36:CH36 BB37:CI37 BB30:BZ30 BB26:BR26 BB27:BS27 BB28:BT28 BB29:BU29 BB20:BK20 BB21:BL21 BB22:BM22 BB23:BN23 BB24:BO24 BB25:BP25 BB17:BE17 BB18:BF18 BB19:BG19 BB15 BB16:BC16 BB11 BB8:BC8 BB9:BD9 C4:AS45 C47:AS53 AU47:BA53 AU4:BA45 C3:S19">
    <cfRule type="cellIs" dxfId="65" priority="215" stopIfTrue="1" operator="lessThan">
      <formula>0</formula>
    </cfRule>
    <cfRule type="cellIs" dxfId="64" priority="216" stopIfTrue="1" operator="lessThan">
      <formula>0</formula>
    </cfRule>
    <cfRule type="cellIs" dxfId="63" priority="217" stopIfTrue="1" operator="lessThan">
      <formula>0</formula>
    </cfRule>
    <cfRule type="cellIs" dxfId="62" priority="218" stopIfTrue="1" operator="lessThan">
      <formula>0</formula>
    </cfRule>
    <cfRule type="cellIs" dxfId="61" priority="219" stopIfTrue="1" operator="lessThan">
      <formula>0</formula>
    </cfRule>
    <cfRule type="cellIs" dxfId="60" priority="220" stopIfTrue="1" operator="lessThan">
      <formula>0</formula>
    </cfRule>
  </conditionalFormatting>
  <conditionalFormatting sqref="C4:AS45 C47:AS53 AU47:BA53 AU4:BA45 C3:S19">
    <cfRule type="cellIs" dxfId="59" priority="210" stopIfTrue="1" operator="lessThan">
      <formula>0</formula>
    </cfRule>
    <cfRule type="cellIs" dxfId="58" priority="211" stopIfTrue="1" operator="lessThan">
      <formula>0</formula>
    </cfRule>
    <cfRule type="cellIs" dxfId="57" priority="212" stopIfTrue="1" operator="lessThan">
      <formula>0</formula>
    </cfRule>
    <cfRule type="cellIs" dxfId="56" priority="213" stopIfTrue="1" operator="lessThan">
      <formula>0</formula>
    </cfRule>
    <cfRule type="cellIs" dxfId="55" priority="214" stopIfTrue="1" operator="lessThan">
      <formula>0</formula>
    </cfRule>
  </conditionalFormatting>
  <conditionalFormatting sqref="AU3:BA3 C3:AS3">
    <cfRule type="cellIs" dxfId="54" priority="94" stopIfTrue="1" operator="lessThan">
      <formula>0</formula>
    </cfRule>
    <cfRule type="cellIs" dxfId="53" priority="95" stopIfTrue="1" operator="lessThan">
      <formula>0</formula>
    </cfRule>
    <cfRule type="cellIs" dxfId="52" priority="96" stopIfTrue="1" operator="lessThan">
      <formula>0</formula>
    </cfRule>
    <cfRule type="cellIs" dxfId="51" priority="97" stopIfTrue="1" operator="lessThan">
      <formula>0</formula>
    </cfRule>
    <cfRule type="cellIs" dxfId="50" priority="98" stopIfTrue="1" operator="lessThan">
      <formula>0</formula>
    </cfRule>
    <cfRule type="cellIs" dxfId="49" priority="99" stopIfTrue="1" operator="lessThan">
      <formula>0</formula>
    </cfRule>
  </conditionalFormatting>
  <conditionalFormatting sqref="AU3:BA3 C3:AS3">
    <cfRule type="cellIs" dxfId="48" priority="89" stopIfTrue="1" operator="lessThan">
      <formula>0</formula>
    </cfRule>
    <cfRule type="cellIs" dxfId="47" priority="90" stopIfTrue="1" operator="lessThan">
      <formula>0</formula>
    </cfRule>
    <cfRule type="cellIs" dxfId="46" priority="91" stopIfTrue="1" operator="lessThan">
      <formula>0</formula>
    </cfRule>
    <cfRule type="cellIs" dxfId="45" priority="92" stopIfTrue="1" operator="lessThan">
      <formula>0</formula>
    </cfRule>
    <cfRule type="cellIs" dxfId="44" priority="93" stopIfTrue="1" operator="lessThan">
      <formula>0</formula>
    </cfRule>
  </conditionalFormatting>
  <conditionalFormatting sqref="C46:AS46 AU46:CV46">
    <cfRule type="cellIs" dxfId="43" priority="39" stopIfTrue="1" operator="lessThan">
      <formula>0</formula>
    </cfRule>
    <cfRule type="cellIs" dxfId="42" priority="40" stopIfTrue="1" operator="lessThan">
      <formula>0</formula>
    </cfRule>
    <cfRule type="cellIs" dxfId="41" priority="41" stopIfTrue="1" operator="lessThan">
      <formula>0</formula>
    </cfRule>
    <cfRule type="cellIs" dxfId="40" priority="42" stopIfTrue="1" operator="lessThan">
      <formula>0</formula>
    </cfRule>
    <cfRule type="cellIs" dxfId="39" priority="43" stopIfTrue="1" operator="lessThan">
      <formula>0</formula>
    </cfRule>
    <cfRule type="cellIs" dxfId="38" priority="44" stopIfTrue="1" operator="lessThan">
      <formula>0</formula>
    </cfRule>
  </conditionalFormatting>
  <conditionalFormatting sqref="C46:AS46 AU46:BA46">
    <cfRule type="cellIs" dxfId="37" priority="34" stopIfTrue="1" operator="lessThan">
      <formula>0</formula>
    </cfRule>
    <cfRule type="cellIs" dxfId="36" priority="35" stopIfTrue="1" operator="lessThan">
      <formula>0</formula>
    </cfRule>
    <cfRule type="cellIs" dxfId="35" priority="36" stopIfTrue="1" operator="lessThan">
      <formula>0</formula>
    </cfRule>
    <cfRule type="cellIs" dxfId="34" priority="37" stopIfTrue="1" operator="lessThan">
      <formula>0</formula>
    </cfRule>
    <cfRule type="cellIs" dxfId="33" priority="38" stopIfTrue="1" operator="lessThan">
      <formula>0</formula>
    </cfRule>
  </conditionalFormatting>
  <conditionalFormatting sqref="AT4:AT45 AT47:AT53">
    <cfRule type="cellIs" dxfId="32" priority="28" stopIfTrue="1" operator="lessThan">
      <formula>0</formula>
    </cfRule>
    <cfRule type="cellIs" dxfId="31" priority="29" stopIfTrue="1" operator="lessThan">
      <formula>0</formula>
    </cfRule>
    <cfRule type="cellIs" dxfId="30" priority="30" stopIfTrue="1" operator="lessThan">
      <formula>0</formula>
    </cfRule>
    <cfRule type="cellIs" dxfId="29" priority="31" stopIfTrue="1" operator="lessThan">
      <formula>0</formula>
    </cfRule>
    <cfRule type="cellIs" dxfId="28" priority="32" stopIfTrue="1" operator="lessThan">
      <formula>0</formula>
    </cfRule>
    <cfRule type="cellIs" dxfId="27" priority="33" stopIfTrue="1" operator="lessThan">
      <formula>0</formula>
    </cfRule>
  </conditionalFormatting>
  <conditionalFormatting sqref="AT4:AT45 AT47:AT53">
    <cfRule type="cellIs" dxfId="26" priority="23" stopIfTrue="1" operator="lessThan">
      <formula>0</formula>
    </cfRule>
    <cfRule type="cellIs" dxfId="25" priority="24" stopIfTrue="1" operator="lessThan">
      <formula>0</formula>
    </cfRule>
    <cfRule type="cellIs" dxfId="24" priority="25" stopIfTrue="1" operator="lessThan">
      <formula>0</formula>
    </cfRule>
    <cfRule type="cellIs" dxfId="23" priority="26" stopIfTrue="1" operator="lessThan">
      <formula>0</formula>
    </cfRule>
    <cfRule type="cellIs" dxfId="22" priority="27" stopIfTrue="1" operator="lessThan">
      <formula>0</formula>
    </cfRule>
  </conditionalFormatting>
  <conditionalFormatting sqref="AT3">
    <cfRule type="cellIs" dxfId="21" priority="17" stopIfTrue="1" operator="lessThan">
      <formula>0</formula>
    </cfRule>
    <cfRule type="cellIs" dxfId="20" priority="18" stopIfTrue="1" operator="lessThan">
      <formula>0</formula>
    </cfRule>
    <cfRule type="cellIs" dxfId="19" priority="19" stopIfTrue="1" operator="lessThan">
      <formula>0</formula>
    </cfRule>
    <cfRule type="cellIs" dxfId="18" priority="20" stopIfTrue="1" operator="lessThan">
      <formula>0</formula>
    </cfRule>
    <cfRule type="cellIs" dxfId="17" priority="21" stopIfTrue="1" operator="lessThan">
      <formula>0</formula>
    </cfRule>
    <cfRule type="cellIs" dxfId="16" priority="22" stopIfTrue="1" operator="lessThan">
      <formula>0</formula>
    </cfRule>
  </conditionalFormatting>
  <conditionalFormatting sqref="AT3">
    <cfRule type="cellIs" dxfId="15" priority="12" stopIfTrue="1" operator="lessThan">
      <formula>0</formula>
    </cfRule>
    <cfRule type="cellIs" dxfId="14" priority="13" stopIfTrue="1" operator="lessThan">
      <formula>0</formula>
    </cfRule>
    <cfRule type="cellIs" dxfId="13" priority="14" stopIfTrue="1" operator="lessThan">
      <formula>0</formula>
    </cfRule>
    <cfRule type="cellIs" dxfId="12" priority="15" stopIfTrue="1" operator="lessThan">
      <formula>0</formula>
    </cfRule>
    <cfRule type="cellIs" dxfId="11" priority="16" stopIfTrue="1" operator="lessThan">
      <formula>0</formula>
    </cfRule>
  </conditionalFormatting>
  <conditionalFormatting sqref="AT46">
    <cfRule type="cellIs" dxfId="10" priority="6" stopIfTrue="1" operator="lessThan">
      <formula>0</formula>
    </cfRule>
    <cfRule type="cellIs" dxfId="9" priority="7" stopIfTrue="1" operator="lessThan">
      <formula>0</formula>
    </cfRule>
    <cfRule type="cellIs" dxfId="8" priority="8" stopIfTrue="1" operator="lessThan">
      <formula>0</formula>
    </cfRule>
    <cfRule type="cellIs" dxfId="7" priority="9" stopIfTrue="1" operator="lessThan">
      <formula>0</formula>
    </cfRule>
    <cfRule type="cellIs" dxfId="6" priority="10" stopIfTrue="1" operator="lessThan">
      <formula>0</formula>
    </cfRule>
    <cfRule type="cellIs" dxfId="5" priority="11" stopIfTrue="1" operator="lessThan">
      <formula>0</formula>
    </cfRule>
  </conditionalFormatting>
  <conditionalFormatting sqref="AT46">
    <cfRule type="cellIs" dxfId="4" priority="1" stopIfTrue="1" operator="lessThan">
      <formula>0</formula>
    </cfRule>
    <cfRule type="cellIs" dxfId="3" priority="2" stopIfTrue="1" operator="lessThan">
      <formula>0</formula>
    </cfRule>
    <cfRule type="cellIs" dxfId="2" priority="3" stopIfTrue="1" operator="lessThan">
      <formula>0</formula>
    </cfRule>
    <cfRule type="cellIs" dxfId="1" priority="4" stopIfTrue="1" operator="lessThan">
      <formula>0</formula>
    </cfRule>
    <cfRule type="cellIs" dxfId="0" priority="5" stopIfTrue="1" operator="lessThan">
      <formula>0</formula>
    </cfRule>
  </conditionalFormatting>
  <pageMargins left="0.7" right="0.7" top="0.75" bottom="0.75" header="0.3" footer="0.3"/>
  <pageSetup scale="4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Sheet1</vt:lpstr>
      <vt:lpstr>Building Blocks</vt:lpstr>
      <vt:lpstr>Monthly Returns</vt:lpstr>
      <vt:lpstr>Fixed Income Calculations</vt:lpstr>
      <vt:lpstr>US Term Structure</vt:lpstr>
      <vt:lpstr>Global Term Structure</vt:lpstr>
      <vt:lpstr>EM Term Structure</vt:lpstr>
      <vt:lpstr>Correlation Calcs</vt:lpstr>
      <vt:lpstr>Index Values USD</vt:lpstr>
      <vt:lpstr>Index Values Local</vt:lpstr>
      <vt:lpstr>ER and SD</vt:lpstr>
      <vt:lpstr>Correlations</vt:lpstr>
      <vt:lpstr>'Fixed Income Calculations'!Print_Area</vt:lpstr>
      <vt:lpstr>'Fixed Income Calculations'!Print_Titles</vt:lpstr>
    </vt:vector>
  </TitlesOfParts>
  <Company>The Bank of New York Mellon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Rausch Michael A</dc:creator>
  <cp:lastModifiedBy>DePierre, Nathan</cp:lastModifiedBy>
  <cp:lastPrinted>2013-12-05T14:19:27Z</cp:lastPrinted>
  <dcterms:created xsi:type="dcterms:W3CDTF">2013-10-01T14:33:24Z</dcterms:created>
  <dcterms:modified xsi:type="dcterms:W3CDTF">2019-10-14T19:43:02Z</dcterms:modified>
</cp:coreProperties>
</file>